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drawings/drawing19.xml" ContentType="application/vnd.openxmlformats-officedocument.drawing+xml"/>
  <Override PartName="/xl/charts/chart20.xml" ContentType="application/vnd.openxmlformats-officedocument.drawingml.chart+xml"/>
  <Override PartName="/xl/drawings/drawing20.xml" ContentType="application/vnd.openxmlformats-officedocument.drawing+xml"/>
  <Override PartName="/xl/charts/chart21.xml" ContentType="application/vnd.openxmlformats-officedocument.drawingml.chart+xml"/>
  <Override PartName="/xl/drawings/drawing21.xml" ContentType="application/vnd.openxmlformats-officedocument.drawing+xml"/>
  <Override PartName="/xl/charts/chart22.xml" ContentType="application/vnd.openxmlformats-officedocument.drawingml.chart+xml"/>
  <Override PartName="/xl/drawings/drawing22.xml" ContentType="application/vnd.openxmlformats-officedocument.drawing+xml"/>
  <Override PartName="/xl/charts/chart23.xml" ContentType="application/vnd.openxmlformats-officedocument.drawingml.chart+xml"/>
  <Override PartName="/xl/drawings/drawing23.xml" ContentType="application/vnd.openxmlformats-officedocument.drawing+xml"/>
  <Override PartName="/xl/charts/chart24.xml" ContentType="application/vnd.openxmlformats-officedocument.drawingml.chart+xml"/>
  <Override PartName="/xl/drawings/drawing24.xml" ContentType="application/vnd.openxmlformats-officedocument.drawing+xml"/>
  <Override PartName="/xl/charts/chart25.xml" ContentType="application/vnd.openxmlformats-officedocument.drawingml.chart+xml"/>
  <Override PartName="/xl/drawings/drawing25.xml" ContentType="application/vnd.openxmlformats-officedocument.drawing+xml"/>
  <Override PartName="/xl/charts/chart2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6.xml" ContentType="application/vnd.openxmlformats-officedocument.drawing+xml"/>
  <Override PartName="/xl/charts/chart2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7.xml" ContentType="application/vnd.openxmlformats-officedocument.drawing+xml"/>
  <Override PartName="/xl/charts/chart2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lejandra\2_AAranis\Activiades anexas\2022\Solicitudes varias\Evaluacion stock\SC_ANCH_2022\"/>
    </mc:Choice>
  </mc:AlternateContent>
  <xr:revisionPtr revIDLastSave="0" documentId="13_ncr:1_{BD26AC76-E107-4609-977E-B6A60417F239}" xr6:coauthVersionLast="47" xr6:coauthVersionMax="47" xr10:uidLastSave="{00000000-0000-0000-0000-000000000000}"/>
  <bookViews>
    <workbookView xWindow="-110" yWindow="-110" windowWidth="19420" windowHeight="10420" tabRatio="826" xr2:uid="{00000000-000D-0000-FFFF-FFFF00000000}"/>
  </bookViews>
  <sheets>
    <sheet name="V R ART" sheetId="12" r:id="rId1"/>
    <sheet name="V R MONITOREO" sheetId="33" r:id="rId2"/>
    <sheet name="V R IND" sheetId="11" r:id="rId3"/>
    <sheet name="V R FT" sheetId="5" r:id="rId4"/>
    <sheet name="XVI R ART" sheetId="7" r:id="rId5"/>
    <sheet name="XVI R MONITOREO" sheetId="38" r:id="rId6"/>
    <sheet name="XVI R IND" sheetId="9" r:id="rId7"/>
    <sheet name="XVI R FT" sheetId="2" r:id="rId8"/>
    <sheet name="VIII R ART" sheetId="8" r:id="rId9"/>
    <sheet name="VIII R MONITOREO" sheetId="26" r:id="rId10"/>
    <sheet name="VIII R IND" sheetId="34" r:id="rId11"/>
    <sheet name="VIII R FT" sheetId="3" r:id="rId12"/>
    <sheet name="IX R ART" sheetId="21" r:id="rId13"/>
    <sheet name="IX R ART MONITOREO" sheetId="27" r:id="rId14"/>
    <sheet name="IX R IND" sheetId="20" r:id="rId15"/>
    <sheet name="IX R FT" sheetId="22" r:id="rId16"/>
    <sheet name="XIV R ART" sheetId="24" r:id="rId17"/>
    <sheet name="XIV R ART MONITOREO" sheetId="35" r:id="rId18"/>
    <sheet name="XIV R IND" sheetId="23" r:id="rId19"/>
    <sheet name="XIV R FT" sheetId="25" r:id="rId20"/>
    <sheet name="V-XIV R ART" sheetId="29" r:id="rId21"/>
    <sheet name="V-XIV R MONITOREO" sheetId="31" r:id="rId22"/>
    <sheet name="V-XIV R IND" sheetId="30" r:id="rId23"/>
    <sheet name="V-XIV Total" sheetId="32" r:id="rId24"/>
    <sheet name="X R ART" sheetId="13" r:id="rId25"/>
    <sheet name="X R ART MONITOREO" sheetId="36" r:id="rId26"/>
    <sheet name="X R ART Total" sheetId="37" r:id="rId27"/>
  </sheets>
  <definedNames>
    <definedName name="_xlnm.Print_Area" localSheetId="12">'IX R ART'!$A$1:$N$50</definedName>
    <definedName name="_xlnm.Print_Area" localSheetId="13">'IX R ART MONITOREO'!$A$1:$N$50</definedName>
    <definedName name="_xlnm.Print_Area" localSheetId="15">'IX R FT'!$A$1:$N$50</definedName>
    <definedName name="_xlnm.Print_Area" localSheetId="14">'IX R IND'!$A$1:$N$50</definedName>
    <definedName name="_xlnm.Print_Area" localSheetId="0">'V R ART'!$A$1:$N$50</definedName>
    <definedName name="_xlnm.Print_Area" localSheetId="3">'V R FT'!$A$1:$N$50</definedName>
    <definedName name="_xlnm.Print_Area" localSheetId="2">'V R IND'!$A$1:$N$50</definedName>
    <definedName name="_xlnm.Print_Area" localSheetId="1">'V R MONITOREO'!$A$1:$N$50</definedName>
    <definedName name="_xlnm.Print_Area" localSheetId="8">'VIII R ART'!$A$1:$N$50</definedName>
    <definedName name="_xlnm.Print_Area" localSheetId="11">'VIII R FT'!$A$1:$N$50</definedName>
    <definedName name="_xlnm.Print_Area" localSheetId="10">'VIII R IND'!$A$1:$N$50</definedName>
    <definedName name="_xlnm.Print_Area" localSheetId="9">'VIII R MONITOREO'!$A$1:$N$50</definedName>
    <definedName name="_xlnm.Print_Area" localSheetId="20">'V-XIV R ART'!$A$1:$N$50</definedName>
    <definedName name="_xlnm.Print_Area" localSheetId="22">'V-XIV R IND'!$A$1:$N$50</definedName>
    <definedName name="_xlnm.Print_Area" localSheetId="21">'V-XIV R MONITOREO'!$A$1:$N$50</definedName>
    <definedName name="_xlnm.Print_Area" localSheetId="23">'V-XIV Total'!$A$1:$N$50</definedName>
    <definedName name="_xlnm.Print_Area" localSheetId="24">'X R ART'!$A$1:$N$50</definedName>
    <definedName name="_xlnm.Print_Area" localSheetId="25">'X R ART MONITOREO'!$A$1:$N$50</definedName>
    <definedName name="_xlnm.Print_Area" localSheetId="26">'X R ART Total'!$A$1:$N$50</definedName>
    <definedName name="_xlnm.Print_Area" localSheetId="16">'XIV R ART'!$A$1:$N$50</definedName>
    <definedName name="_xlnm.Print_Area" localSheetId="17">'XIV R ART MONITOREO'!$A$1:$N$50</definedName>
    <definedName name="_xlnm.Print_Area" localSheetId="19">'XIV R FT'!$A$1:$N$50</definedName>
    <definedName name="_xlnm.Print_Area" localSheetId="18">'XIV R IND'!$A$1:$N$50</definedName>
    <definedName name="_xlnm.Print_Area" localSheetId="4">'XVI R ART'!$A$1:$N$50</definedName>
    <definedName name="_xlnm.Print_Area" localSheetId="7">'XVI R FT'!$A$1:$N$50</definedName>
    <definedName name="_xlnm.Print_Area" localSheetId="6">'XVI R IND'!$A$1:$N$50</definedName>
    <definedName name="_xlnm.Print_Area" localSheetId="5">'XVI R MONITOREO'!$A$1:$N$50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5" i="32" l="1"/>
  <c r="B46" i="32"/>
  <c r="B45" i="31"/>
  <c r="B46" i="31"/>
  <c r="F45" i="22"/>
  <c r="F46" i="22"/>
  <c r="B45" i="3"/>
  <c r="B46" i="3"/>
  <c r="D45" i="7"/>
  <c r="D46" i="7"/>
  <c r="B45" i="26" l="1"/>
  <c r="B46" i="26"/>
  <c r="Q41" i="3" l="1"/>
  <c r="P10" i="25" l="1"/>
  <c r="P11" i="25"/>
  <c r="P12" i="25"/>
  <c r="P13" i="25"/>
  <c r="P14" i="25"/>
  <c r="P15" i="25"/>
  <c r="P40" i="25"/>
  <c r="P41" i="25"/>
  <c r="I43" i="37" l="1"/>
  <c r="J43" i="37"/>
  <c r="K43" i="37"/>
  <c r="L43" i="37"/>
  <c r="M43" i="37"/>
  <c r="I44" i="37"/>
  <c r="J44" i="37"/>
  <c r="K44" i="37"/>
  <c r="L44" i="37"/>
  <c r="M44" i="37"/>
  <c r="M8" i="31"/>
  <c r="M9" i="31"/>
  <c r="M10" i="31"/>
  <c r="M11" i="31"/>
  <c r="M12" i="31"/>
  <c r="N38" i="24"/>
  <c r="M42" i="13"/>
  <c r="M45" i="13" s="1"/>
  <c r="N38" i="21" l="1"/>
  <c r="N39" i="21"/>
  <c r="Q8" i="3" l="1"/>
  <c r="E44" i="37" l="1"/>
  <c r="E43" i="37"/>
  <c r="F42" i="36"/>
  <c r="F45" i="36" s="1"/>
  <c r="E42" i="36"/>
  <c r="E45" i="36" s="1"/>
  <c r="J43" i="22" l="1"/>
  <c r="J44" i="22"/>
  <c r="I43" i="22"/>
  <c r="I44" i="22"/>
  <c r="H43" i="2"/>
  <c r="H44" i="2"/>
  <c r="N44" i="36"/>
  <c r="N43" i="36"/>
  <c r="N13" i="24"/>
  <c r="N14" i="24"/>
  <c r="K42" i="27" l="1"/>
  <c r="K46" i="27" s="1"/>
  <c r="J42" i="27"/>
  <c r="J46" i="27" s="1"/>
  <c r="I42" i="27"/>
  <c r="I46" i="27" s="1"/>
  <c r="K45" i="27" l="1"/>
  <c r="I45" i="27"/>
  <c r="J45" i="27"/>
  <c r="B43" i="32"/>
  <c r="B43" i="31"/>
  <c r="B44" i="31"/>
  <c r="B43" i="3"/>
  <c r="B44" i="3"/>
  <c r="E43" i="5"/>
  <c r="E44" i="5"/>
  <c r="F43" i="37" l="1"/>
  <c r="F44" i="37"/>
  <c r="N12" i="33"/>
  <c r="F42" i="13"/>
  <c r="F45" i="13" s="1"/>
  <c r="P9" i="25" l="1"/>
  <c r="H43" i="37" l="1"/>
  <c r="H44" i="37"/>
  <c r="N37" i="13"/>
  <c r="H42" i="13"/>
  <c r="H45" i="13" s="1"/>
  <c r="I43" i="32"/>
  <c r="J43" i="32"/>
  <c r="I44" i="32"/>
  <c r="J44" i="32"/>
  <c r="H43" i="32"/>
  <c r="H44" i="32"/>
  <c r="J44" i="30"/>
  <c r="I44" i="30"/>
  <c r="H44" i="30"/>
  <c r="G44" i="30"/>
  <c r="F44" i="30"/>
  <c r="E44" i="30"/>
  <c r="D44" i="30"/>
  <c r="C44" i="30"/>
  <c r="B44" i="30"/>
  <c r="M43" i="30"/>
  <c r="L43" i="30"/>
  <c r="K43" i="30"/>
  <c r="J43" i="30"/>
  <c r="I43" i="30"/>
  <c r="H43" i="30"/>
  <c r="G43" i="30"/>
  <c r="F43" i="30"/>
  <c r="E43" i="30"/>
  <c r="D43" i="30"/>
  <c r="C43" i="30"/>
  <c r="B43" i="30"/>
  <c r="I43" i="29"/>
  <c r="J43" i="29"/>
  <c r="K43" i="29"/>
  <c r="I44" i="29"/>
  <c r="J44" i="29"/>
  <c r="K44" i="29"/>
  <c r="M42" i="23"/>
  <c r="L42" i="23"/>
  <c r="K42" i="23"/>
  <c r="J42" i="23"/>
  <c r="I42" i="23"/>
  <c r="H42" i="23"/>
  <c r="G42" i="23"/>
  <c r="F42" i="23"/>
  <c r="E42" i="23"/>
  <c r="D42" i="23"/>
  <c r="C42" i="23"/>
  <c r="B42" i="23"/>
  <c r="M42" i="35"/>
  <c r="L42" i="35"/>
  <c r="K42" i="35"/>
  <c r="J42" i="35"/>
  <c r="I42" i="35"/>
  <c r="H42" i="35"/>
  <c r="G42" i="35"/>
  <c r="F42" i="35"/>
  <c r="E42" i="35"/>
  <c r="D42" i="35"/>
  <c r="C42" i="35"/>
  <c r="B42" i="35"/>
  <c r="M42" i="24"/>
  <c r="L42" i="24"/>
  <c r="K42" i="24"/>
  <c r="J42" i="24"/>
  <c r="I42" i="24"/>
  <c r="H42" i="24"/>
  <c r="H46" i="24" s="1"/>
  <c r="G42" i="24"/>
  <c r="F42" i="24"/>
  <c r="E42" i="24"/>
  <c r="D42" i="24"/>
  <c r="C42" i="24"/>
  <c r="B42" i="24"/>
  <c r="M43" i="22"/>
  <c r="M44" i="22"/>
  <c r="M42" i="20"/>
  <c r="L42" i="20"/>
  <c r="K42" i="20"/>
  <c r="J42" i="20"/>
  <c r="I42" i="20"/>
  <c r="H42" i="20"/>
  <c r="G42" i="20"/>
  <c r="F42" i="20"/>
  <c r="E42" i="20"/>
  <c r="D42" i="20"/>
  <c r="C42" i="20"/>
  <c r="B42" i="20"/>
  <c r="M42" i="21"/>
  <c r="M45" i="21" s="1"/>
  <c r="L42" i="21"/>
  <c r="K42" i="21"/>
  <c r="J42" i="21"/>
  <c r="I42" i="21"/>
  <c r="H42" i="21"/>
  <c r="G42" i="21"/>
  <c r="F42" i="21"/>
  <c r="E42" i="21"/>
  <c r="D42" i="21"/>
  <c r="C42" i="21"/>
  <c r="B42" i="21"/>
  <c r="M42" i="26"/>
  <c r="L42" i="26"/>
  <c r="K42" i="26"/>
  <c r="J42" i="26"/>
  <c r="I42" i="26"/>
  <c r="H42" i="26"/>
  <c r="G42" i="26"/>
  <c r="F42" i="26"/>
  <c r="E42" i="26"/>
  <c r="D42" i="26"/>
  <c r="C42" i="26"/>
  <c r="B42" i="26"/>
  <c r="M42" i="8"/>
  <c r="L42" i="8"/>
  <c r="L46" i="8" s="1"/>
  <c r="K42" i="8"/>
  <c r="J42" i="8"/>
  <c r="I42" i="8"/>
  <c r="H42" i="8"/>
  <c r="H45" i="8" s="1"/>
  <c r="G42" i="8"/>
  <c r="F42" i="8"/>
  <c r="E42" i="8"/>
  <c r="D42" i="8"/>
  <c r="C42" i="8"/>
  <c r="B42" i="8"/>
  <c r="M42" i="38"/>
  <c r="L42" i="38"/>
  <c r="K42" i="38"/>
  <c r="K46" i="38" s="1"/>
  <c r="J42" i="38"/>
  <c r="J45" i="38" s="1"/>
  <c r="I42" i="38"/>
  <c r="I46" i="38" s="1"/>
  <c r="H42" i="38"/>
  <c r="G42" i="38"/>
  <c r="F42" i="38"/>
  <c r="E42" i="38"/>
  <c r="D42" i="38"/>
  <c r="C42" i="38"/>
  <c r="B42" i="38"/>
  <c r="M42" i="7"/>
  <c r="L42" i="7"/>
  <c r="L46" i="7" s="1"/>
  <c r="K42" i="7"/>
  <c r="J42" i="7"/>
  <c r="I42" i="7"/>
  <c r="H42" i="7"/>
  <c r="G42" i="7"/>
  <c r="F42" i="7"/>
  <c r="E42" i="7"/>
  <c r="D42" i="7"/>
  <c r="C42" i="7"/>
  <c r="B42" i="7"/>
  <c r="M42" i="33"/>
  <c r="L42" i="33"/>
  <c r="K42" i="33"/>
  <c r="J42" i="33"/>
  <c r="I42" i="33"/>
  <c r="I46" i="33" s="1"/>
  <c r="H42" i="33"/>
  <c r="G42" i="33"/>
  <c r="F42" i="33"/>
  <c r="E42" i="33"/>
  <c r="D42" i="33"/>
  <c r="C42" i="33"/>
  <c r="B42" i="33"/>
  <c r="F45" i="21" l="1"/>
  <c r="F46" i="21"/>
  <c r="D45" i="26"/>
  <c r="D46" i="26"/>
  <c r="M46" i="26"/>
  <c r="M45" i="26"/>
  <c r="L45" i="38"/>
  <c r="L46" i="38"/>
  <c r="L45" i="26"/>
  <c r="L46" i="26"/>
  <c r="H46" i="8"/>
  <c r="D46" i="8"/>
  <c r="D45" i="8"/>
  <c r="L45" i="8"/>
  <c r="H45" i="24"/>
  <c r="K45" i="38"/>
  <c r="L45" i="7"/>
  <c r="I45" i="38"/>
  <c r="J46" i="38"/>
  <c r="M46" i="21"/>
  <c r="D42" i="12"/>
  <c r="C42" i="12"/>
  <c r="B42" i="12"/>
  <c r="G44" i="37" l="1"/>
  <c r="G43" i="37"/>
  <c r="D42" i="13"/>
  <c r="D45" i="13" s="1"/>
  <c r="G42" i="13"/>
  <c r="G45" i="13" s="1"/>
  <c r="C42" i="13"/>
  <c r="C46" i="13" s="1"/>
  <c r="C45" i="13" l="1"/>
  <c r="E45" i="21"/>
  <c r="D45" i="21"/>
  <c r="D46" i="21"/>
  <c r="E46" i="21" l="1"/>
  <c r="E43" i="2"/>
  <c r="N44" i="38"/>
  <c r="N43" i="38"/>
  <c r="C45" i="38"/>
  <c r="E46" i="7"/>
  <c r="F46" i="7"/>
  <c r="D44" i="5"/>
  <c r="F44" i="5"/>
  <c r="G44" i="5"/>
  <c r="D43" i="5"/>
  <c r="F43" i="5"/>
  <c r="G43" i="5"/>
  <c r="D46" i="33"/>
  <c r="H52" i="12"/>
  <c r="I52" i="12"/>
  <c r="J52" i="12"/>
  <c r="K52" i="12"/>
  <c r="L52" i="12"/>
  <c r="M52" i="12"/>
  <c r="H56" i="12"/>
  <c r="I56" i="12"/>
  <c r="J56" i="12"/>
  <c r="K56" i="12"/>
  <c r="L56" i="12"/>
  <c r="M56" i="12"/>
  <c r="H57" i="12"/>
  <c r="I57" i="12"/>
  <c r="J57" i="12"/>
  <c r="K57" i="12"/>
  <c r="L57" i="12"/>
  <c r="M57" i="12"/>
  <c r="H58" i="12"/>
  <c r="I58" i="12"/>
  <c r="J58" i="12"/>
  <c r="K58" i="12"/>
  <c r="L58" i="12"/>
  <c r="M58" i="12"/>
  <c r="D45" i="33" l="1"/>
  <c r="F45" i="7"/>
  <c r="E45" i="7"/>
  <c r="M44" i="32"/>
  <c r="L44" i="32"/>
  <c r="K44" i="32"/>
  <c r="G44" i="32"/>
  <c r="F44" i="32"/>
  <c r="E44" i="32"/>
  <c r="D44" i="32"/>
  <c r="C44" i="32"/>
  <c r="M43" i="32"/>
  <c r="L43" i="32"/>
  <c r="K43" i="32"/>
  <c r="G43" i="32"/>
  <c r="F43" i="32"/>
  <c r="E43" i="32"/>
  <c r="D43" i="32"/>
  <c r="C43" i="32"/>
  <c r="M41" i="32"/>
  <c r="L41" i="32"/>
  <c r="K41" i="32"/>
  <c r="J41" i="32"/>
  <c r="I41" i="32"/>
  <c r="H41" i="32"/>
  <c r="G41" i="32"/>
  <c r="F41" i="32"/>
  <c r="E41" i="32"/>
  <c r="D41" i="32"/>
  <c r="C41" i="32"/>
  <c r="B41" i="32"/>
  <c r="M40" i="32"/>
  <c r="L40" i="32"/>
  <c r="K40" i="32"/>
  <c r="J40" i="32"/>
  <c r="I40" i="32"/>
  <c r="H40" i="32"/>
  <c r="G40" i="32"/>
  <c r="F40" i="32"/>
  <c r="E40" i="32"/>
  <c r="D40" i="32"/>
  <c r="C40" i="32"/>
  <c r="B40" i="32"/>
  <c r="M39" i="32"/>
  <c r="L39" i="32"/>
  <c r="K39" i="32"/>
  <c r="J39" i="32"/>
  <c r="I39" i="32"/>
  <c r="H39" i="32"/>
  <c r="G39" i="32"/>
  <c r="F39" i="32"/>
  <c r="E39" i="32"/>
  <c r="D39" i="32"/>
  <c r="C39" i="32"/>
  <c r="B39" i="32"/>
  <c r="M38" i="32"/>
  <c r="L38" i="32"/>
  <c r="K38" i="32"/>
  <c r="J38" i="32"/>
  <c r="I38" i="32"/>
  <c r="H38" i="32"/>
  <c r="G38" i="32"/>
  <c r="F38" i="32"/>
  <c r="E38" i="32"/>
  <c r="D38" i="32"/>
  <c r="C38" i="32"/>
  <c r="B38" i="32"/>
  <c r="M37" i="32"/>
  <c r="L37" i="32"/>
  <c r="K37" i="32"/>
  <c r="J37" i="32"/>
  <c r="I37" i="32"/>
  <c r="H37" i="32"/>
  <c r="G37" i="32"/>
  <c r="F37" i="32"/>
  <c r="E37" i="32"/>
  <c r="D37" i="32"/>
  <c r="C37" i="32"/>
  <c r="B37" i="32"/>
  <c r="M36" i="32"/>
  <c r="L36" i="32"/>
  <c r="K36" i="32"/>
  <c r="J36" i="32"/>
  <c r="I36" i="32"/>
  <c r="H36" i="32"/>
  <c r="G36" i="32"/>
  <c r="F36" i="32"/>
  <c r="E36" i="32"/>
  <c r="D36" i="32"/>
  <c r="C36" i="32"/>
  <c r="B36" i="32"/>
  <c r="M35" i="32"/>
  <c r="L35" i="32"/>
  <c r="K35" i="32"/>
  <c r="J35" i="32"/>
  <c r="I35" i="32"/>
  <c r="H35" i="32"/>
  <c r="G35" i="32"/>
  <c r="F35" i="32"/>
  <c r="E35" i="32"/>
  <c r="D35" i="32"/>
  <c r="C35" i="32"/>
  <c r="B35" i="32"/>
  <c r="M34" i="32"/>
  <c r="L34" i="32"/>
  <c r="K34" i="32"/>
  <c r="J34" i="32"/>
  <c r="I34" i="32"/>
  <c r="H34" i="32"/>
  <c r="G34" i="32"/>
  <c r="F34" i="32"/>
  <c r="E34" i="32"/>
  <c r="D34" i="32"/>
  <c r="C34" i="32"/>
  <c r="B34" i="32"/>
  <c r="M33" i="32"/>
  <c r="L33" i="32"/>
  <c r="K33" i="32"/>
  <c r="J33" i="32"/>
  <c r="I33" i="32"/>
  <c r="H33" i="32"/>
  <c r="G33" i="32"/>
  <c r="F33" i="32"/>
  <c r="E33" i="32"/>
  <c r="D33" i="32"/>
  <c r="C33" i="32"/>
  <c r="B33" i="32"/>
  <c r="M32" i="32"/>
  <c r="L32" i="32"/>
  <c r="K32" i="32"/>
  <c r="J32" i="32"/>
  <c r="I32" i="32"/>
  <c r="H32" i="32"/>
  <c r="G32" i="32"/>
  <c r="F32" i="32"/>
  <c r="E32" i="32"/>
  <c r="D32" i="32"/>
  <c r="C32" i="32"/>
  <c r="B32" i="32"/>
  <c r="M31" i="32"/>
  <c r="L31" i="32"/>
  <c r="K31" i="32"/>
  <c r="J31" i="32"/>
  <c r="I31" i="32"/>
  <c r="H31" i="32"/>
  <c r="G31" i="32"/>
  <c r="F31" i="32"/>
  <c r="E31" i="32"/>
  <c r="D31" i="32"/>
  <c r="C31" i="32"/>
  <c r="B31" i="32"/>
  <c r="M30" i="32"/>
  <c r="L30" i="32"/>
  <c r="K30" i="32"/>
  <c r="J30" i="32"/>
  <c r="I30" i="32"/>
  <c r="H30" i="32"/>
  <c r="G30" i="32"/>
  <c r="F30" i="32"/>
  <c r="E30" i="32"/>
  <c r="D30" i="32"/>
  <c r="C30" i="32"/>
  <c r="B30" i="32"/>
  <c r="M29" i="32"/>
  <c r="L29" i="32"/>
  <c r="K29" i="32"/>
  <c r="J29" i="32"/>
  <c r="I29" i="32"/>
  <c r="H29" i="32"/>
  <c r="G29" i="32"/>
  <c r="F29" i="32"/>
  <c r="E29" i="32"/>
  <c r="D29" i="32"/>
  <c r="C29" i="32"/>
  <c r="B29" i="32"/>
  <c r="M28" i="32"/>
  <c r="L28" i="32"/>
  <c r="K28" i="32"/>
  <c r="J28" i="32"/>
  <c r="I28" i="32"/>
  <c r="H28" i="32"/>
  <c r="G28" i="32"/>
  <c r="F28" i="32"/>
  <c r="E28" i="32"/>
  <c r="D28" i="32"/>
  <c r="C28" i="32"/>
  <c r="B28" i="32"/>
  <c r="M27" i="32"/>
  <c r="L27" i="32"/>
  <c r="K27" i="32"/>
  <c r="J27" i="32"/>
  <c r="I27" i="32"/>
  <c r="H27" i="32"/>
  <c r="G27" i="32"/>
  <c r="F27" i="32"/>
  <c r="E27" i="32"/>
  <c r="D27" i="32"/>
  <c r="C27" i="32"/>
  <c r="B27" i="32"/>
  <c r="M26" i="32"/>
  <c r="L26" i="32"/>
  <c r="K26" i="32"/>
  <c r="J26" i="32"/>
  <c r="I26" i="32"/>
  <c r="H26" i="32"/>
  <c r="G26" i="32"/>
  <c r="F26" i="32"/>
  <c r="E26" i="32"/>
  <c r="D26" i="32"/>
  <c r="C26" i="32"/>
  <c r="B26" i="32"/>
  <c r="M25" i="32"/>
  <c r="L25" i="32"/>
  <c r="K25" i="32"/>
  <c r="J25" i="32"/>
  <c r="I25" i="32"/>
  <c r="H25" i="32"/>
  <c r="G25" i="32"/>
  <c r="F25" i="32"/>
  <c r="E25" i="32"/>
  <c r="D25" i="32"/>
  <c r="C25" i="32"/>
  <c r="B25" i="32"/>
  <c r="M24" i="32"/>
  <c r="L24" i="32"/>
  <c r="K24" i="32"/>
  <c r="J24" i="32"/>
  <c r="I24" i="32"/>
  <c r="H24" i="32"/>
  <c r="G24" i="32"/>
  <c r="F24" i="32"/>
  <c r="E24" i="32"/>
  <c r="D24" i="32"/>
  <c r="C24" i="32"/>
  <c r="B24" i="32"/>
  <c r="M23" i="32"/>
  <c r="L23" i="32"/>
  <c r="K23" i="32"/>
  <c r="J23" i="32"/>
  <c r="I23" i="32"/>
  <c r="H23" i="32"/>
  <c r="G23" i="32"/>
  <c r="F23" i="32"/>
  <c r="E23" i="32"/>
  <c r="D23" i="32"/>
  <c r="C23" i="32"/>
  <c r="B23" i="32"/>
  <c r="M22" i="32"/>
  <c r="L22" i="32"/>
  <c r="K22" i="32"/>
  <c r="J22" i="32"/>
  <c r="I22" i="32"/>
  <c r="H22" i="32"/>
  <c r="G22" i="32"/>
  <c r="F22" i="32"/>
  <c r="E22" i="32"/>
  <c r="D22" i="32"/>
  <c r="C22" i="32"/>
  <c r="B22" i="32"/>
  <c r="M21" i="32"/>
  <c r="L21" i="32"/>
  <c r="K21" i="32"/>
  <c r="J21" i="32"/>
  <c r="I21" i="32"/>
  <c r="H21" i="32"/>
  <c r="G21" i="32"/>
  <c r="F21" i="32"/>
  <c r="E21" i="32"/>
  <c r="D21" i="32"/>
  <c r="C21" i="32"/>
  <c r="B21" i="32"/>
  <c r="M20" i="32"/>
  <c r="L20" i="32"/>
  <c r="K20" i="32"/>
  <c r="J20" i="32"/>
  <c r="I20" i="32"/>
  <c r="H20" i="32"/>
  <c r="G20" i="32"/>
  <c r="F20" i="32"/>
  <c r="E20" i="32"/>
  <c r="D20" i="32"/>
  <c r="C20" i="32"/>
  <c r="B20" i="32"/>
  <c r="M19" i="32"/>
  <c r="L19" i="32"/>
  <c r="K19" i="32"/>
  <c r="J19" i="32"/>
  <c r="I19" i="32"/>
  <c r="H19" i="32"/>
  <c r="G19" i="32"/>
  <c r="F19" i="32"/>
  <c r="E19" i="32"/>
  <c r="D19" i="32"/>
  <c r="C19" i="32"/>
  <c r="B19" i="32"/>
  <c r="M18" i="32"/>
  <c r="L18" i="32"/>
  <c r="K18" i="32"/>
  <c r="J18" i="32"/>
  <c r="I18" i="32"/>
  <c r="H18" i="32"/>
  <c r="G18" i="32"/>
  <c r="F18" i="32"/>
  <c r="E18" i="32"/>
  <c r="D18" i="32"/>
  <c r="C18" i="32"/>
  <c r="B18" i="32"/>
  <c r="M17" i="32"/>
  <c r="L17" i="32"/>
  <c r="K17" i="32"/>
  <c r="J17" i="32"/>
  <c r="I17" i="32"/>
  <c r="H17" i="32"/>
  <c r="G17" i="32"/>
  <c r="F17" i="32"/>
  <c r="E17" i="32"/>
  <c r="D17" i="32"/>
  <c r="C17" i="32"/>
  <c r="B17" i="32"/>
  <c r="M16" i="32"/>
  <c r="L16" i="32"/>
  <c r="K16" i="32"/>
  <c r="J16" i="32"/>
  <c r="I16" i="32"/>
  <c r="H16" i="32"/>
  <c r="G16" i="32"/>
  <c r="F16" i="32"/>
  <c r="E16" i="32"/>
  <c r="D16" i="32"/>
  <c r="C16" i="32"/>
  <c r="B16" i="32"/>
  <c r="M15" i="32"/>
  <c r="L15" i="32"/>
  <c r="K15" i="32"/>
  <c r="J15" i="32"/>
  <c r="I15" i="32"/>
  <c r="H15" i="32"/>
  <c r="G15" i="32"/>
  <c r="F15" i="32"/>
  <c r="E15" i="32"/>
  <c r="D15" i="32"/>
  <c r="C15" i="32"/>
  <c r="B15" i="32"/>
  <c r="M14" i="32"/>
  <c r="L14" i="32"/>
  <c r="K14" i="32"/>
  <c r="J14" i="32"/>
  <c r="I14" i="32"/>
  <c r="H14" i="32"/>
  <c r="G14" i="32"/>
  <c r="F14" i="32"/>
  <c r="E14" i="32"/>
  <c r="D14" i="32"/>
  <c r="C14" i="32"/>
  <c r="B14" i="32"/>
  <c r="M13" i="32"/>
  <c r="L13" i="32"/>
  <c r="K13" i="32"/>
  <c r="J13" i="32"/>
  <c r="I13" i="32"/>
  <c r="H13" i="32"/>
  <c r="G13" i="32"/>
  <c r="F13" i="32"/>
  <c r="E13" i="32"/>
  <c r="D13" i="32"/>
  <c r="C13" i="32"/>
  <c r="B13" i="32"/>
  <c r="M12" i="32"/>
  <c r="L12" i="32"/>
  <c r="K12" i="32"/>
  <c r="J12" i="32"/>
  <c r="I12" i="32"/>
  <c r="H12" i="32"/>
  <c r="G12" i="32"/>
  <c r="F12" i="32"/>
  <c r="E12" i="32"/>
  <c r="D12" i="32"/>
  <c r="C12" i="32"/>
  <c r="B12" i="32"/>
  <c r="M11" i="32"/>
  <c r="L11" i="32"/>
  <c r="K11" i="32"/>
  <c r="J11" i="32"/>
  <c r="I11" i="32"/>
  <c r="H11" i="32"/>
  <c r="G11" i="32"/>
  <c r="F11" i="32"/>
  <c r="E11" i="32"/>
  <c r="D11" i="32"/>
  <c r="C11" i="32"/>
  <c r="B11" i="32"/>
  <c r="M10" i="32"/>
  <c r="L10" i="32"/>
  <c r="K10" i="32"/>
  <c r="J10" i="32"/>
  <c r="I10" i="32"/>
  <c r="H10" i="32"/>
  <c r="G10" i="32"/>
  <c r="F10" i="32"/>
  <c r="E10" i="32"/>
  <c r="D10" i="32"/>
  <c r="C10" i="32"/>
  <c r="B10" i="32"/>
  <c r="M9" i="32"/>
  <c r="L9" i="32"/>
  <c r="K9" i="32"/>
  <c r="J9" i="32"/>
  <c r="I9" i="32"/>
  <c r="H9" i="32"/>
  <c r="G9" i="32"/>
  <c r="F9" i="32"/>
  <c r="E9" i="32"/>
  <c r="D9" i="32"/>
  <c r="C9" i="32"/>
  <c r="B9" i="32"/>
  <c r="M8" i="32"/>
  <c r="L8" i="32"/>
  <c r="K8" i="32"/>
  <c r="J8" i="32"/>
  <c r="I8" i="32"/>
  <c r="H8" i="32"/>
  <c r="H42" i="32" s="1"/>
  <c r="G8" i="32"/>
  <c r="F8" i="32"/>
  <c r="E8" i="32"/>
  <c r="D8" i="32"/>
  <c r="C8" i="32"/>
  <c r="M44" i="31"/>
  <c r="L44" i="31"/>
  <c r="K44" i="31"/>
  <c r="J44" i="31"/>
  <c r="I44" i="31"/>
  <c r="H44" i="31"/>
  <c r="G44" i="31"/>
  <c r="F44" i="31"/>
  <c r="E44" i="31"/>
  <c r="D44" i="31"/>
  <c r="C44" i="31"/>
  <c r="M43" i="31"/>
  <c r="L43" i="31"/>
  <c r="K43" i="31"/>
  <c r="J43" i="31"/>
  <c r="I43" i="31"/>
  <c r="H43" i="31"/>
  <c r="G43" i="31"/>
  <c r="F43" i="31"/>
  <c r="E43" i="31"/>
  <c r="D43" i="31"/>
  <c r="C43" i="31"/>
  <c r="M41" i="31"/>
  <c r="L41" i="31"/>
  <c r="K41" i="31"/>
  <c r="J41" i="31"/>
  <c r="I41" i="31"/>
  <c r="H41" i="31"/>
  <c r="G41" i="31"/>
  <c r="F41" i="31"/>
  <c r="E41" i="31"/>
  <c r="D41" i="31"/>
  <c r="C41" i="31"/>
  <c r="B41" i="31"/>
  <c r="M40" i="31"/>
  <c r="L40" i="31"/>
  <c r="K40" i="31"/>
  <c r="J40" i="31"/>
  <c r="I40" i="31"/>
  <c r="H40" i="31"/>
  <c r="G40" i="31"/>
  <c r="F40" i="31"/>
  <c r="E40" i="31"/>
  <c r="D40" i="31"/>
  <c r="C40" i="31"/>
  <c r="B40" i="31"/>
  <c r="M39" i="31"/>
  <c r="L39" i="31"/>
  <c r="K39" i="31"/>
  <c r="J39" i="31"/>
  <c r="I39" i="31"/>
  <c r="H39" i="31"/>
  <c r="G39" i="31"/>
  <c r="F39" i="31"/>
  <c r="E39" i="31"/>
  <c r="D39" i="31"/>
  <c r="C39" i="31"/>
  <c r="B39" i="31"/>
  <c r="M38" i="31"/>
  <c r="L38" i="31"/>
  <c r="K38" i="31"/>
  <c r="J38" i="31"/>
  <c r="I38" i="31"/>
  <c r="H38" i="31"/>
  <c r="G38" i="31"/>
  <c r="F38" i="31"/>
  <c r="E38" i="31"/>
  <c r="D38" i="31"/>
  <c r="C38" i="31"/>
  <c r="B38" i="31"/>
  <c r="M37" i="31"/>
  <c r="L37" i="31"/>
  <c r="K37" i="31"/>
  <c r="J37" i="31"/>
  <c r="I37" i="31"/>
  <c r="H37" i="31"/>
  <c r="G37" i="31"/>
  <c r="F37" i="31"/>
  <c r="E37" i="31"/>
  <c r="D37" i="31"/>
  <c r="C37" i="31"/>
  <c r="B37" i="31"/>
  <c r="M36" i="31"/>
  <c r="L36" i="31"/>
  <c r="K36" i="31"/>
  <c r="J36" i="31"/>
  <c r="I36" i="31"/>
  <c r="H36" i="31"/>
  <c r="G36" i="31"/>
  <c r="F36" i="31"/>
  <c r="E36" i="31"/>
  <c r="D36" i="31"/>
  <c r="C36" i="31"/>
  <c r="B36" i="31"/>
  <c r="M35" i="31"/>
  <c r="L35" i="31"/>
  <c r="K35" i="31"/>
  <c r="J35" i="31"/>
  <c r="I35" i="31"/>
  <c r="H35" i="31"/>
  <c r="G35" i="31"/>
  <c r="F35" i="31"/>
  <c r="E35" i="31"/>
  <c r="D35" i="31"/>
  <c r="C35" i="31"/>
  <c r="B35" i="31"/>
  <c r="M34" i="31"/>
  <c r="L34" i="31"/>
  <c r="K34" i="31"/>
  <c r="J34" i="31"/>
  <c r="I34" i="31"/>
  <c r="H34" i="31"/>
  <c r="G34" i="31"/>
  <c r="F34" i="31"/>
  <c r="E34" i="31"/>
  <c r="D34" i="31"/>
  <c r="C34" i="31"/>
  <c r="B34" i="31"/>
  <c r="M33" i="31"/>
  <c r="L33" i="31"/>
  <c r="K33" i="31"/>
  <c r="J33" i="31"/>
  <c r="I33" i="31"/>
  <c r="H33" i="31"/>
  <c r="G33" i="31"/>
  <c r="F33" i="31"/>
  <c r="E33" i="31"/>
  <c r="D33" i="31"/>
  <c r="C33" i="31"/>
  <c r="B33" i="31"/>
  <c r="M32" i="31"/>
  <c r="L32" i="31"/>
  <c r="K32" i="31"/>
  <c r="J32" i="31"/>
  <c r="I32" i="31"/>
  <c r="H32" i="31"/>
  <c r="G32" i="31"/>
  <c r="F32" i="31"/>
  <c r="E32" i="31"/>
  <c r="D32" i="31"/>
  <c r="C32" i="31"/>
  <c r="B32" i="31"/>
  <c r="M31" i="31"/>
  <c r="L31" i="31"/>
  <c r="K31" i="31"/>
  <c r="J31" i="31"/>
  <c r="I31" i="31"/>
  <c r="H31" i="31"/>
  <c r="G31" i="31"/>
  <c r="F31" i="31"/>
  <c r="E31" i="31"/>
  <c r="D31" i="31"/>
  <c r="C31" i="31"/>
  <c r="B31" i="31"/>
  <c r="M30" i="31"/>
  <c r="L30" i="31"/>
  <c r="K30" i="31"/>
  <c r="J30" i="31"/>
  <c r="I30" i="31"/>
  <c r="H30" i="31"/>
  <c r="G30" i="31"/>
  <c r="F30" i="31"/>
  <c r="E30" i="31"/>
  <c r="D30" i="31"/>
  <c r="C30" i="31"/>
  <c r="B30" i="31"/>
  <c r="M29" i="31"/>
  <c r="L29" i="31"/>
  <c r="K29" i="31"/>
  <c r="J29" i="31"/>
  <c r="I29" i="31"/>
  <c r="H29" i="31"/>
  <c r="G29" i="31"/>
  <c r="F29" i="31"/>
  <c r="E29" i="31"/>
  <c r="D29" i="31"/>
  <c r="C29" i="31"/>
  <c r="B29" i="31"/>
  <c r="M28" i="31"/>
  <c r="L28" i="31"/>
  <c r="K28" i="31"/>
  <c r="J28" i="31"/>
  <c r="I28" i="31"/>
  <c r="H28" i="31"/>
  <c r="G28" i="31"/>
  <c r="F28" i="31"/>
  <c r="E28" i="31"/>
  <c r="D28" i="31"/>
  <c r="C28" i="31"/>
  <c r="B28" i="31"/>
  <c r="M27" i="31"/>
  <c r="L27" i="31"/>
  <c r="K27" i="31"/>
  <c r="J27" i="31"/>
  <c r="I27" i="31"/>
  <c r="H27" i="31"/>
  <c r="G27" i="31"/>
  <c r="F27" i="31"/>
  <c r="E27" i="31"/>
  <c r="D27" i="31"/>
  <c r="C27" i="31"/>
  <c r="B27" i="31"/>
  <c r="M26" i="31"/>
  <c r="L26" i="31"/>
  <c r="K26" i="31"/>
  <c r="J26" i="31"/>
  <c r="I26" i="31"/>
  <c r="H26" i="31"/>
  <c r="G26" i="31"/>
  <c r="F26" i="31"/>
  <c r="E26" i="31"/>
  <c r="D26" i="31"/>
  <c r="C26" i="31"/>
  <c r="B26" i="31"/>
  <c r="M25" i="31"/>
  <c r="L25" i="31"/>
  <c r="K25" i="31"/>
  <c r="J25" i="31"/>
  <c r="I25" i="31"/>
  <c r="H25" i="31"/>
  <c r="G25" i="31"/>
  <c r="F25" i="31"/>
  <c r="E25" i="31"/>
  <c r="D25" i="31"/>
  <c r="C25" i="31"/>
  <c r="B25" i="31"/>
  <c r="M24" i="31"/>
  <c r="L24" i="31"/>
  <c r="K24" i="31"/>
  <c r="J24" i="31"/>
  <c r="I24" i="31"/>
  <c r="H24" i="31"/>
  <c r="G24" i="31"/>
  <c r="F24" i="31"/>
  <c r="E24" i="31"/>
  <c r="D24" i="31"/>
  <c r="C24" i="31"/>
  <c r="B24" i="31"/>
  <c r="M23" i="31"/>
  <c r="L23" i="31"/>
  <c r="K23" i="31"/>
  <c r="J23" i="31"/>
  <c r="I23" i="31"/>
  <c r="H23" i="31"/>
  <c r="G23" i="31"/>
  <c r="F23" i="31"/>
  <c r="E23" i="31"/>
  <c r="D23" i="31"/>
  <c r="C23" i="31"/>
  <c r="B23" i="31"/>
  <c r="M22" i="31"/>
  <c r="L22" i="31"/>
  <c r="K22" i="31"/>
  <c r="J22" i="31"/>
  <c r="I22" i="31"/>
  <c r="H22" i="31"/>
  <c r="G22" i="31"/>
  <c r="F22" i="31"/>
  <c r="E22" i="31"/>
  <c r="D22" i="31"/>
  <c r="C22" i="31"/>
  <c r="B22" i="31"/>
  <c r="M21" i="31"/>
  <c r="L21" i="31"/>
  <c r="K21" i="31"/>
  <c r="J21" i="31"/>
  <c r="I21" i="31"/>
  <c r="H21" i="31"/>
  <c r="G21" i="31"/>
  <c r="F21" i="31"/>
  <c r="E21" i="31"/>
  <c r="D21" i="31"/>
  <c r="C21" i="31"/>
  <c r="B21" i="31"/>
  <c r="M20" i="31"/>
  <c r="L20" i="31"/>
  <c r="K20" i="31"/>
  <c r="J20" i="31"/>
  <c r="I20" i="31"/>
  <c r="H20" i="31"/>
  <c r="G20" i="31"/>
  <c r="F20" i="31"/>
  <c r="E20" i="31"/>
  <c r="D20" i="31"/>
  <c r="C20" i="31"/>
  <c r="B20" i="31"/>
  <c r="M19" i="31"/>
  <c r="L19" i="31"/>
  <c r="K19" i="31"/>
  <c r="J19" i="31"/>
  <c r="I19" i="31"/>
  <c r="H19" i="31"/>
  <c r="G19" i="31"/>
  <c r="F19" i="31"/>
  <c r="E19" i="31"/>
  <c r="D19" i="31"/>
  <c r="C19" i="31"/>
  <c r="B19" i="31"/>
  <c r="M18" i="31"/>
  <c r="L18" i="31"/>
  <c r="K18" i="31"/>
  <c r="J18" i="31"/>
  <c r="I18" i="31"/>
  <c r="H18" i="31"/>
  <c r="G18" i="31"/>
  <c r="F18" i="31"/>
  <c r="E18" i="31"/>
  <c r="D18" i="31"/>
  <c r="C18" i="31"/>
  <c r="B18" i="31"/>
  <c r="M17" i="31"/>
  <c r="L17" i="31"/>
  <c r="K17" i="31"/>
  <c r="J17" i="31"/>
  <c r="I17" i="31"/>
  <c r="H17" i="31"/>
  <c r="G17" i="31"/>
  <c r="F17" i="31"/>
  <c r="E17" i="31"/>
  <c r="D17" i="31"/>
  <c r="C17" i="31"/>
  <c r="B17" i="31"/>
  <c r="M16" i="31"/>
  <c r="L16" i="31"/>
  <c r="K16" i="31"/>
  <c r="J16" i="31"/>
  <c r="I16" i="31"/>
  <c r="H16" i="31"/>
  <c r="G16" i="31"/>
  <c r="F16" i="31"/>
  <c r="E16" i="31"/>
  <c r="D16" i="31"/>
  <c r="C16" i="31"/>
  <c r="B16" i="31"/>
  <c r="M15" i="31"/>
  <c r="L15" i="31"/>
  <c r="K15" i="31"/>
  <c r="J15" i="31"/>
  <c r="I15" i="31"/>
  <c r="H15" i="31"/>
  <c r="G15" i="31"/>
  <c r="F15" i="31"/>
  <c r="E15" i="31"/>
  <c r="D15" i="31"/>
  <c r="C15" i="31"/>
  <c r="B15" i="31"/>
  <c r="M14" i="31"/>
  <c r="L14" i="31"/>
  <c r="K14" i="31"/>
  <c r="J14" i="31"/>
  <c r="I14" i="31"/>
  <c r="H14" i="31"/>
  <c r="G14" i="31"/>
  <c r="F14" i="31"/>
  <c r="E14" i="31"/>
  <c r="D14" i="31"/>
  <c r="C14" i="31"/>
  <c r="B14" i="31"/>
  <c r="M13" i="31"/>
  <c r="L13" i="31"/>
  <c r="K13" i="31"/>
  <c r="J13" i="31"/>
  <c r="I13" i="31"/>
  <c r="H13" i="31"/>
  <c r="G13" i="31"/>
  <c r="F13" i="31"/>
  <c r="E13" i="31"/>
  <c r="D13" i="31"/>
  <c r="C13" i="31"/>
  <c r="B13" i="31"/>
  <c r="L12" i="31"/>
  <c r="K12" i="31"/>
  <c r="J12" i="31"/>
  <c r="I12" i="31"/>
  <c r="H12" i="31"/>
  <c r="G12" i="31"/>
  <c r="F12" i="31"/>
  <c r="E12" i="31"/>
  <c r="D12" i="31"/>
  <c r="C12" i="31"/>
  <c r="B12" i="31"/>
  <c r="L11" i="31"/>
  <c r="K11" i="31"/>
  <c r="J11" i="31"/>
  <c r="I11" i="31"/>
  <c r="H11" i="31"/>
  <c r="G11" i="31"/>
  <c r="F11" i="31"/>
  <c r="E11" i="31"/>
  <c r="D11" i="31"/>
  <c r="C11" i="31"/>
  <c r="B11" i="31"/>
  <c r="L10" i="31"/>
  <c r="K10" i="31"/>
  <c r="J10" i="31"/>
  <c r="I10" i="31"/>
  <c r="H10" i="31"/>
  <c r="G10" i="31"/>
  <c r="F10" i="31"/>
  <c r="E10" i="31"/>
  <c r="D10" i="31"/>
  <c r="C10" i="31"/>
  <c r="B10" i="31"/>
  <c r="L9" i="31"/>
  <c r="K9" i="31"/>
  <c r="J9" i="31"/>
  <c r="I9" i="31"/>
  <c r="H9" i="31"/>
  <c r="G9" i="31"/>
  <c r="F9" i="31"/>
  <c r="E9" i="31"/>
  <c r="D9" i="31"/>
  <c r="C9" i="31"/>
  <c r="B9" i="31"/>
  <c r="M42" i="31"/>
  <c r="L8" i="31"/>
  <c r="K8" i="31"/>
  <c r="J8" i="31"/>
  <c r="I8" i="31"/>
  <c r="H8" i="31"/>
  <c r="G8" i="31"/>
  <c r="F8" i="31"/>
  <c r="F42" i="31" s="1"/>
  <c r="E8" i="31"/>
  <c r="D8" i="31"/>
  <c r="C8" i="31"/>
  <c r="N35" i="35"/>
  <c r="N36" i="35"/>
  <c r="N37" i="35"/>
  <c r="N38" i="35"/>
  <c r="M41" i="25"/>
  <c r="L41" i="25"/>
  <c r="K41" i="25"/>
  <c r="J41" i="25"/>
  <c r="I41" i="25"/>
  <c r="H41" i="25"/>
  <c r="G41" i="25"/>
  <c r="F41" i="25"/>
  <c r="E41" i="25"/>
  <c r="D41" i="25"/>
  <c r="C41" i="25"/>
  <c r="B41" i="25"/>
  <c r="M40" i="25"/>
  <c r="L40" i="25"/>
  <c r="K40" i="25"/>
  <c r="J40" i="25"/>
  <c r="I40" i="25"/>
  <c r="H40" i="25"/>
  <c r="G40" i="25"/>
  <c r="F40" i="25"/>
  <c r="E40" i="25"/>
  <c r="D40" i="25"/>
  <c r="C40" i="25"/>
  <c r="B40" i="25"/>
  <c r="M39" i="25"/>
  <c r="L39" i="25"/>
  <c r="K39" i="25"/>
  <c r="J39" i="25"/>
  <c r="I39" i="25"/>
  <c r="H39" i="25"/>
  <c r="G39" i="25"/>
  <c r="F39" i="25"/>
  <c r="E39" i="25"/>
  <c r="D39" i="25"/>
  <c r="C39" i="25"/>
  <c r="B39" i="25"/>
  <c r="M38" i="25"/>
  <c r="L38" i="25"/>
  <c r="K38" i="25"/>
  <c r="J38" i="25"/>
  <c r="I38" i="25"/>
  <c r="H38" i="25"/>
  <c r="G38" i="25"/>
  <c r="F38" i="25"/>
  <c r="E38" i="25"/>
  <c r="D38" i="25"/>
  <c r="C38" i="25"/>
  <c r="B38" i="25"/>
  <c r="M37" i="25"/>
  <c r="L37" i="25"/>
  <c r="K37" i="25"/>
  <c r="J37" i="25"/>
  <c r="I37" i="25"/>
  <c r="H37" i="25"/>
  <c r="G37" i="25"/>
  <c r="F37" i="25"/>
  <c r="E37" i="25"/>
  <c r="D37" i="25"/>
  <c r="C37" i="25"/>
  <c r="B37" i="25"/>
  <c r="M36" i="25"/>
  <c r="L36" i="25"/>
  <c r="K36" i="25"/>
  <c r="J36" i="25"/>
  <c r="I36" i="25"/>
  <c r="H36" i="25"/>
  <c r="G36" i="25"/>
  <c r="F36" i="25"/>
  <c r="E36" i="25"/>
  <c r="D36" i="25"/>
  <c r="C36" i="25"/>
  <c r="B36" i="25"/>
  <c r="M35" i="25"/>
  <c r="L35" i="25"/>
  <c r="K35" i="25"/>
  <c r="J35" i="25"/>
  <c r="I35" i="25"/>
  <c r="H35" i="25"/>
  <c r="G35" i="25"/>
  <c r="F35" i="25"/>
  <c r="E35" i="25"/>
  <c r="D35" i="25"/>
  <c r="C35" i="25"/>
  <c r="B35" i="25"/>
  <c r="M34" i="25"/>
  <c r="L34" i="25"/>
  <c r="K34" i="25"/>
  <c r="J34" i="25"/>
  <c r="I34" i="25"/>
  <c r="H34" i="25"/>
  <c r="G34" i="25"/>
  <c r="F34" i="25"/>
  <c r="E34" i="25"/>
  <c r="D34" i="25"/>
  <c r="C34" i="25"/>
  <c r="B34" i="25"/>
  <c r="M33" i="25"/>
  <c r="L33" i="25"/>
  <c r="K33" i="25"/>
  <c r="J33" i="25"/>
  <c r="I33" i="25"/>
  <c r="H33" i="25"/>
  <c r="G33" i="25"/>
  <c r="F33" i="25"/>
  <c r="E33" i="25"/>
  <c r="D33" i="25"/>
  <c r="C33" i="25"/>
  <c r="B33" i="25"/>
  <c r="M32" i="25"/>
  <c r="L32" i="25"/>
  <c r="K32" i="25"/>
  <c r="J32" i="25"/>
  <c r="I32" i="25"/>
  <c r="H32" i="25"/>
  <c r="G32" i="25"/>
  <c r="F32" i="25"/>
  <c r="E32" i="25"/>
  <c r="D32" i="25"/>
  <c r="C32" i="25"/>
  <c r="B32" i="25"/>
  <c r="M31" i="25"/>
  <c r="L31" i="25"/>
  <c r="K31" i="25"/>
  <c r="J31" i="25"/>
  <c r="I31" i="25"/>
  <c r="H31" i="25"/>
  <c r="G31" i="25"/>
  <c r="F31" i="25"/>
  <c r="E31" i="25"/>
  <c r="D31" i="25"/>
  <c r="C31" i="25"/>
  <c r="B31" i="25"/>
  <c r="M30" i="25"/>
  <c r="L30" i="25"/>
  <c r="K30" i="25"/>
  <c r="J30" i="25"/>
  <c r="I30" i="25"/>
  <c r="H30" i="25"/>
  <c r="G30" i="25"/>
  <c r="F30" i="25"/>
  <c r="E30" i="25"/>
  <c r="D30" i="25"/>
  <c r="C30" i="25"/>
  <c r="B30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M27" i="25"/>
  <c r="L27" i="25"/>
  <c r="K27" i="25"/>
  <c r="J27" i="25"/>
  <c r="I27" i="25"/>
  <c r="H27" i="25"/>
  <c r="G27" i="25"/>
  <c r="F27" i="25"/>
  <c r="E27" i="25"/>
  <c r="D27" i="25"/>
  <c r="C27" i="25"/>
  <c r="B27" i="25"/>
  <c r="M26" i="25"/>
  <c r="L26" i="25"/>
  <c r="K26" i="25"/>
  <c r="J26" i="25"/>
  <c r="I26" i="25"/>
  <c r="H26" i="25"/>
  <c r="G26" i="25"/>
  <c r="F26" i="25"/>
  <c r="E26" i="25"/>
  <c r="D26" i="25"/>
  <c r="C26" i="25"/>
  <c r="B26" i="25"/>
  <c r="M25" i="25"/>
  <c r="L25" i="25"/>
  <c r="K25" i="25"/>
  <c r="J25" i="25"/>
  <c r="I25" i="25"/>
  <c r="H25" i="25"/>
  <c r="G25" i="25"/>
  <c r="F25" i="25"/>
  <c r="E25" i="25"/>
  <c r="D25" i="25"/>
  <c r="C25" i="25"/>
  <c r="B25" i="25"/>
  <c r="M24" i="25"/>
  <c r="L24" i="25"/>
  <c r="K24" i="25"/>
  <c r="J24" i="25"/>
  <c r="I24" i="25"/>
  <c r="H24" i="25"/>
  <c r="G24" i="25"/>
  <c r="F24" i="25"/>
  <c r="E24" i="25"/>
  <c r="D24" i="25"/>
  <c r="C24" i="25"/>
  <c r="B24" i="25"/>
  <c r="M23" i="25"/>
  <c r="L23" i="25"/>
  <c r="K23" i="25"/>
  <c r="J23" i="25"/>
  <c r="I23" i="25"/>
  <c r="H23" i="25"/>
  <c r="G23" i="25"/>
  <c r="F23" i="25"/>
  <c r="E23" i="25"/>
  <c r="D23" i="25"/>
  <c r="C23" i="25"/>
  <c r="B23" i="25"/>
  <c r="M22" i="25"/>
  <c r="L22" i="25"/>
  <c r="K22" i="25"/>
  <c r="J22" i="25"/>
  <c r="I22" i="25"/>
  <c r="H22" i="25"/>
  <c r="G22" i="25"/>
  <c r="F22" i="25"/>
  <c r="E22" i="25"/>
  <c r="D22" i="25"/>
  <c r="C22" i="25"/>
  <c r="B22" i="25"/>
  <c r="M21" i="25"/>
  <c r="L21" i="25"/>
  <c r="K21" i="25"/>
  <c r="J21" i="25"/>
  <c r="I21" i="25"/>
  <c r="H21" i="25"/>
  <c r="G21" i="25"/>
  <c r="F21" i="25"/>
  <c r="E21" i="25"/>
  <c r="D21" i="25"/>
  <c r="C21" i="25"/>
  <c r="B21" i="25"/>
  <c r="M20" i="25"/>
  <c r="L20" i="25"/>
  <c r="K20" i="25"/>
  <c r="J20" i="25"/>
  <c r="I20" i="25"/>
  <c r="H20" i="25"/>
  <c r="G20" i="25"/>
  <c r="F20" i="25"/>
  <c r="E20" i="25"/>
  <c r="D20" i="25"/>
  <c r="C20" i="25"/>
  <c r="B20" i="25"/>
  <c r="M19" i="25"/>
  <c r="L19" i="25"/>
  <c r="K19" i="25"/>
  <c r="J19" i="25"/>
  <c r="I19" i="25"/>
  <c r="H19" i="25"/>
  <c r="G19" i="25"/>
  <c r="F19" i="25"/>
  <c r="E19" i="25"/>
  <c r="D19" i="25"/>
  <c r="C19" i="25"/>
  <c r="B19" i="25"/>
  <c r="M18" i="25"/>
  <c r="L18" i="25"/>
  <c r="K18" i="25"/>
  <c r="J18" i="25"/>
  <c r="I18" i="25"/>
  <c r="H18" i="25"/>
  <c r="G18" i="25"/>
  <c r="F18" i="25"/>
  <c r="E18" i="25"/>
  <c r="D18" i="25"/>
  <c r="C18" i="25"/>
  <c r="B18" i="25"/>
  <c r="M17" i="25"/>
  <c r="L17" i="25"/>
  <c r="K17" i="25"/>
  <c r="J17" i="25"/>
  <c r="I17" i="25"/>
  <c r="H17" i="25"/>
  <c r="G17" i="25"/>
  <c r="F17" i="25"/>
  <c r="E17" i="25"/>
  <c r="D17" i="25"/>
  <c r="C17" i="25"/>
  <c r="B17" i="25"/>
  <c r="M16" i="25"/>
  <c r="L16" i="25"/>
  <c r="K16" i="25"/>
  <c r="J16" i="25"/>
  <c r="I16" i="25"/>
  <c r="H16" i="25"/>
  <c r="G16" i="25"/>
  <c r="F16" i="25"/>
  <c r="E16" i="25"/>
  <c r="D16" i="25"/>
  <c r="C16" i="25"/>
  <c r="B16" i="25"/>
  <c r="M15" i="25"/>
  <c r="L15" i="25"/>
  <c r="K15" i="25"/>
  <c r="J15" i="25"/>
  <c r="I15" i="25"/>
  <c r="H15" i="25"/>
  <c r="G15" i="25"/>
  <c r="F15" i="25"/>
  <c r="E15" i="25"/>
  <c r="D15" i="25"/>
  <c r="C15" i="25"/>
  <c r="B15" i="25"/>
  <c r="M14" i="25"/>
  <c r="L14" i="25"/>
  <c r="K14" i="25"/>
  <c r="J14" i="25"/>
  <c r="I14" i="25"/>
  <c r="H14" i="25"/>
  <c r="G14" i="25"/>
  <c r="F14" i="25"/>
  <c r="E14" i="25"/>
  <c r="D14" i="25"/>
  <c r="C14" i="25"/>
  <c r="B14" i="25"/>
  <c r="M13" i="25"/>
  <c r="L13" i="25"/>
  <c r="K13" i="25"/>
  <c r="J13" i="25"/>
  <c r="I13" i="25"/>
  <c r="H13" i="25"/>
  <c r="G13" i="25"/>
  <c r="F13" i="25"/>
  <c r="E13" i="25"/>
  <c r="D13" i="25"/>
  <c r="C13" i="25"/>
  <c r="B13" i="25"/>
  <c r="M12" i="25"/>
  <c r="L12" i="25"/>
  <c r="K12" i="25"/>
  <c r="J12" i="25"/>
  <c r="I12" i="25"/>
  <c r="H12" i="25"/>
  <c r="G12" i="25"/>
  <c r="F12" i="25"/>
  <c r="E12" i="25"/>
  <c r="D12" i="25"/>
  <c r="C12" i="25"/>
  <c r="B12" i="25"/>
  <c r="M11" i="25"/>
  <c r="L11" i="25"/>
  <c r="K11" i="25"/>
  <c r="J11" i="25"/>
  <c r="I11" i="25"/>
  <c r="H11" i="25"/>
  <c r="G11" i="25"/>
  <c r="F11" i="25"/>
  <c r="E11" i="25"/>
  <c r="D11" i="25"/>
  <c r="C11" i="25"/>
  <c r="B11" i="25"/>
  <c r="M10" i="25"/>
  <c r="L10" i="25"/>
  <c r="K10" i="25"/>
  <c r="J10" i="25"/>
  <c r="I10" i="25"/>
  <c r="H10" i="25"/>
  <c r="G10" i="25"/>
  <c r="F10" i="25"/>
  <c r="E10" i="25"/>
  <c r="D10" i="25"/>
  <c r="C10" i="25"/>
  <c r="B10" i="25"/>
  <c r="M9" i="25"/>
  <c r="L9" i="25"/>
  <c r="K9" i="25"/>
  <c r="J9" i="25"/>
  <c r="I9" i="25"/>
  <c r="H9" i="25"/>
  <c r="G9" i="25"/>
  <c r="F9" i="25"/>
  <c r="E9" i="25"/>
  <c r="D9" i="25"/>
  <c r="C9" i="25"/>
  <c r="B9" i="25"/>
  <c r="M8" i="25"/>
  <c r="M42" i="25" s="1"/>
  <c r="L8" i="25"/>
  <c r="L42" i="25" s="1"/>
  <c r="K8" i="25"/>
  <c r="K42" i="25" s="1"/>
  <c r="J8" i="25"/>
  <c r="J42" i="25" s="1"/>
  <c r="I8" i="25"/>
  <c r="I42" i="25" s="1"/>
  <c r="H8" i="25"/>
  <c r="H42" i="25" s="1"/>
  <c r="G8" i="25"/>
  <c r="G42" i="25" s="1"/>
  <c r="F8" i="25"/>
  <c r="E8" i="25"/>
  <c r="D8" i="25"/>
  <c r="C8" i="25"/>
  <c r="C42" i="25" s="1"/>
  <c r="I43" i="25"/>
  <c r="K43" i="22"/>
  <c r="L43" i="22"/>
  <c r="K44" i="22"/>
  <c r="L44" i="22"/>
  <c r="I43" i="3"/>
  <c r="I44" i="3"/>
  <c r="J43" i="2"/>
  <c r="J44" i="2"/>
  <c r="I43" i="2"/>
  <c r="I44" i="2"/>
  <c r="M41" i="2"/>
  <c r="L41" i="2"/>
  <c r="K41" i="2"/>
  <c r="J41" i="2"/>
  <c r="I41" i="2"/>
  <c r="G41" i="2"/>
  <c r="F41" i="2"/>
  <c r="E41" i="2"/>
  <c r="D41" i="2"/>
  <c r="C41" i="2"/>
  <c r="B41" i="2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N38" i="2" s="1"/>
  <c r="M37" i="2"/>
  <c r="L37" i="2"/>
  <c r="K37" i="2"/>
  <c r="J37" i="2"/>
  <c r="I37" i="2"/>
  <c r="H37" i="2"/>
  <c r="G37" i="2"/>
  <c r="F37" i="2"/>
  <c r="E37" i="2"/>
  <c r="D37" i="2"/>
  <c r="C37" i="2"/>
  <c r="B37" i="2"/>
  <c r="N37" i="2" s="1"/>
  <c r="M36" i="2"/>
  <c r="L36" i="2"/>
  <c r="K36" i="2"/>
  <c r="J36" i="2"/>
  <c r="I36" i="2"/>
  <c r="H36" i="2"/>
  <c r="G36" i="2"/>
  <c r="F36" i="2"/>
  <c r="E36" i="2"/>
  <c r="D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B35" i="2"/>
  <c r="N35" i="2" s="1"/>
  <c r="M34" i="2"/>
  <c r="L34" i="2"/>
  <c r="K34" i="2"/>
  <c r="J34" i="2"/>
  <c r="I34" i="2"/>
  <c r="H34" i="2"/>
  <c r="G34" i="2"/>
  <c r="F34" i="2"/>
  <c r="E34" i="2"/>
  <c r="D34" i="2"/>
  <c r="C34" i="2"/>
  <c r="B34" i="2"/>
  <c r="N34" i="2" s="1"/>
  <c r="M33" i="2"/>
  <c r="L33" i="2"/>
  <c r="K33" i="2"/>
  <c r="J33" i="2"/>
  <c r="I33" i="2"/>
  <c r="H33" i="2"/>
  <c r="G33" i="2"/>
  <c r="F33" i="2"/>
  <c r="E33" i="2"/>
  <c r="D33" i="2"/>
  <c r="C33" i="2"/>
  <c r="B33" i="2"/>
  <c r="M32" i="2"/>
  <c r="L32" i="2"/>
  <c r="K32" i="2"/>
  <c r="J32" i="2"/>
  <c r="I32" i="2"/>
  <c r="H32" i="2"/>
  <c r="G32" i="2"/>
  <c r="F32" i="2"/>
  <c r="E32" i="2"/>
  <c r="D32" i="2"/>
  <c r="C32" i="2"/>
  <c r="B32" i="2"/>
  <c r="M31" i="2"/>
  <c r="L31" i="2"/>
  <c r="K31" i="2"/>
  <c r="J31" i="2"/>
  <c r="I31" i="2"/>
  <c r="H31" i="2"/>
  <c r="G31" i="2"/>
  <c r="F31" i="2"/>
  <c r="E31" i="2"/>
  <c r="D31" i="2"/>
  <c r="C31" i="2"/>
  <c r="B31" i="2"/>
  <c r="N31" i="2" s="1"/>
  <c r="M30" i="2"/>
  <c r="L30" i="2"/>
  <c r="K30" i="2"/>
  <c r="J30" i="2"/>
  <c r="I30" i="2"/>
  <c r="H30" i="2"/>
  <c r="G30" i="2"/>
  <c r="F30" i="2"/>
  <c r="E30" i="2"/>
  <c r="D30" i="2"/>
  <c r="C30" i="2"/>
  <c r="B30" i="2"/>
  <c r="N30" i="2" s="1"/>
  <c r="M29" i="2"/>
  <c r="L29" i="2"/>
  <c r="K29" i="2"/>
  <c r="J29" i="2"/>
  <c r="I29" i="2"/>
  <c r="H29" i="2"/>
  <c r="G29" i="2"/>
  <c r="F29" i="2"/>
  <c r="E29" i="2"/>
  <c r="D29" i="2"/>
  <c r="C29" i="2"/>
  <c r="B29" i="2"/>
  <c r="M28" i="2"/>
  <c r="L28" i="2"/>
  <c r="K28" i="2"/>
  <c r="J28" i="2"/>
  <c r="I28" i="2"/>
  <c r="H28" i="2"/>
  <c r="G28" i="2"/>
  <c r="F28" i="2"/>
  <c r="E28" i="2"/>
  <c r="D28" i="2"/>
  <c r="C28" i="2"/>
  <c r="B28" i="2"/>
  <c r="M27" i="2"/>
  <c r="L27" i="2"/>
  <c r="K27" i="2"/>
  <c r="J27" i="2"/>
  <c r="I27" i="2"/>
  <c r="H27" i="2"/>
  <c r="G27" i="2"/>
  <c r="F27" i="2"/>
  <c r="E27" i="2"/>
  <c r="D27" i="2"/>
  <c r="C27" i="2"/>
  <c r="B27" i="2"/>
  <c r="N27" i="2" s="1"/>
  <c r="M26" i="2"/>
  <c r="L26" i="2"/>
  <c r="K26" i="2"/>
  <c r="J26" i="2"/>
  <c r="I26" i="2"/>
  <c r="H26" i="2"/>
  <c r="G26" i="2"/>
  <c r="F26" i="2"/>
  <c r="E26" i="2"/>
  <c r="D26" i="2"/>
  <c r="C26" i="2"/>
  <c r="B26" i="2"/>
  <c r="M25" i="2"/>
  <c r="L25" i="2"/>
  <c r="K25" i="2"/>
  <c r="J25" i="2"/>
  <c r="I25" i="2"/>
  <c r="H25" i="2"/>
  <c r="G25" i="2"/>
  <c r="F25" i="2"/>
  <c r="E25" i="2"/>
  <c r="D25" i="2"/>
  <c r="C25" i="2"/>
  <c r="B25" i="2"/>
  <c r="M24" i="2"/>
  <c r="L24" i="2"/>
  <c r="K24" i="2"/>
  <c r="J24" i="2"/>
  <c r="I24" i="2"/>
  <c r="H24" i="2"/>
  <c r="G24" i="2"/>
  <c r="F24" i="2"/>
  <c r="E24" i="2"/>
  <c r="D24" i="2"/>
  <c r="C24" i="2"/>
  <c r="B24" i="2"/>
  <c r="M23" i="2"/>
  <c r="L23" i="2"/>
  <c r="K23" i="2"/>
  <c r="J23" i="2"/>
  <c r="I23" i="2"/>
  <c r="H23" i="2"/>
  <c r="G23" i="2"/>
  <c r="F23" i="2"/>
  <c r="E23" i="2"/>
  <c r="D23" i="2"/>
  <c r="C23" i="2"/>
  <c r="B23" i="2"/>
  <c r="M22" i="2"/>
  <c r="L22" i="2"/>
  <c r="K22" i="2"/>
  <c r="J22" i="2"/>
  <c r="I22" i="2"/>
  <c r="H22" i="2"/>
  <c r="G22" i="2"/>
  <c r="F22" i="2"/>
  <c r="E22" i="2"/>
  <c r="D22" i="2"/>
  <c r="C22" i="2"/>
  <c r="B22" i="2"/>
  <c r="M21" i="2"/>
  <c r="L21" i="2"/>
  <c r="K21" i="2"/>
  <c r="J21" i="2"/>
  <c r="I21" i="2"/>
  <c r="H21" i="2"/>
  <c r="G21" i="2"/>
  <c r="F21" i="2"/>
  <c r="E21" i="2"/>
  <c r="D21" i="2"/>
  <c r="C21" i="2"/>
  <c r="B21" i="2"/>
  <c r="M20" i="2"/>
  <c r="L20" i="2"/>
  <c r="K20" i="2"/>
  <c r="J20" i="2"/>
  <c r="I20" i="2"/>
  <c r="H20" i="2"/>
  <c r="G20" i="2"/>
  <c r="F20" i="2"/>
  <c r="E20" i="2"/>
  <c r="D20" i="2"/>
  <c r="C20" i="2"/>
  <c r="B20" i="2"/>
  <c r="M19" i="2"/>
  <c r="L19" i="2"/>
  <c r="K19" i="2"/>
  <c r="J19" i="2"/>
  <c r="I19" i="2"/>
  <c r="H19" i="2"/>
  <c r="G19" i="2"/>
  <c r="F19" i="2"/>
  <c r="E19" i="2"/>
  <c r="D19" i="2"/>
  <c r="C19" i="2"/>
  <c r="B19" i="2"/>
  <c r="M18" i="2"/>
  <c r="L18" i="2"/>
  <c r="K18" i="2"/>
  <c r="J18" i="2"/>
  <c r="I18" i="2"/>
  <c r="H18" i="2"/>
  <c r="G18" i="2"/>
  <c r="F18" i="2"/>
  <c r="E18" i="2"/>
  <c r="D18" i="2"/>
  <c r="C18" i="2"/>
  <c r="B18" i="2"/>
  <c r="M17" i="2"/>
  <c r="L17" i="2"/>
  <c r="K17" i="2"/>
  <c r="J17" i="2"/>
  <c r="I17" i="2"/>
  <c r="H17" i="2"/>
  <c r="G17" i="2"/>
  <c r="F17" i="2"/>
  <c r="E17" i="2"/>
  <c r="D17" i="2"/>
  <c r="C17" i="2"/>
  <c r="B17" i="2"/>
  <c r="M16" i="2"/>
  <c r="L16" i="2"/>
  <c r="K16" i="2"/>
  <c r="J16" i="2"/>
  <c r="I16" i="2"/>
  <c r="H16" i="2"/>
  <c r="G16" i="2"/>
  <c r="F16" i="2"/>
  <c r="E16" i="2"/>
  <c r="D16" i="2"/>
  <c r="C16" i="2"/>
  <c r="B16" i="2"/>
  <c r="M15" i="2"/>
  <c r="L15" i="2"/>
  <c r="K15" i="2"/>
  <c r="J15" i="2"/>
  <c r="I15" i="2"/>
  <c r="H15" i="2"/>
  <c r="G15" i="2"/>
  <c r="F15" i="2"/>
  <c r="E15" i="2"/>
  <c r="D15" i="2"/>
  <c r="C15" i="2"/>
  <c r="B15" i="2"/>
  <c r="M14" i="2"/>
  <c r="L14" i="2"/>
  <c r="K14" i="2"/>
  <c r="J14" i="2"/>
  <c r="I14" i="2"/>
  <c r="H14" i="2"/>
  <c r="G14" i="2"/>
  <c r="F14" i="2"/>
  <c r="E14" i="2"/>
  <c r="D14" i="2"/>
  <c r="C14" i="2"/>
  <c r="B14" i="2"/>
  <c r="M13" i="2"/>
  <c r="L13" i="2"/>
  <c r="K13" i="2"/>
  <c r="J13" i="2"/>
  <c r="I13" i="2"/>
  <c r="H13" i="2"/>
  <c r="G13" i="2"/>
  <c r="F13" i="2"/>
  <c r="E13" i="2"/>
  <c r="D13" i="2"/>
  <c r="C13" i="2"/>
  <c r="B13" i="2"/>
  <c r="M12" i="2"/>
  <c r="L12" i="2"/>
  <c r="K12" i="2"/>
  <c r="J12" i="2"/>
  <c r="I12" i="2"/>
  <c r="H12" i="2"/>
  <c r="G12" i="2"/>
  <c r="F12" i="2"/>
  <c r="E12" i="2"/>
  <c r="D12" i="2"/>
  <c r="C12" i="2"/>
  <c r="B12" i="2"/>
  <c r="M11" i="2"/>
  <c r="L11" i="2"/>
  <c r="K11" i="2"/>
  <c r="J11" i="2"/>
  <c r="I11" i="2"/>
  <c r="H11" i="2"/>
  <c r="G11" i="2"/>
  <c r="F11" i="2"/>
  <c r="E11" i="2"/>
  <c r="D11" i="2"/>
  <c r="C11" i="2"/>
  <c r="B11" i="2"/>
  <c r="M10" i="2"/>
  <c r="L10" i="2"/>
  <c r="K10" i="2"/>
  <c r="J10" i="2"/>
  <c r="I10" i="2"/>
  <c r="H10" i="2"/>
  <c r="G10" i="2"/>
  <c r="F10" i="2"/>
  <c r="E10" i="2"/>
  <c r="D10" i="2"/>
  <c r="C10" i="2"/>
  <c r="B10" i="2"/>
  <c r="M9" i="2"/>
  <c r="L9" i="2"/>
  <c r="K9" i="2"/>
  <c r="J9" i="2"/>
  <c r="I9" i="2"/>
  <c r="H9" i="2"/>
  <c r="G9" i="2"/>
  <c r="F9" i="2"/>
  <c r="E9" i="2"/>
  <c r="D9" i="2"/>
  <c r="C9" i="2"/>
  <c r="B9" i="2"/>
  <c r="M8" i="2"/>
  <c r="L8" i="2"/>
  <c r="K8" i="2"/>
  <c r="J8" i="2"/>
  <c r="I8" i="2"/>
  <c r="H8" i="2"/>
  <c r="G8" i="2"/>
  <c r="G42" i="2" s="1"/>
  <c r="F8" i="2"/>
  <c r="E8" i="2"/>
  <c r="E42" i="2" s="1"/>
  <c r="D8" i="2"/>
  <c r="C8" i="2"/>
  <c r="K43" i="2"/>
  <c r="L43" i="2"/>
  <c r="M43" i="2"/>
  <c r="K44" i="2"/>
  <c r="L44" i="2"/>
  <c r="N37" i="33"/>
  <c r="N33" i="12"/>
  <c r="N34" i="12"/>
  <c r="N35" i="12"/>
  <c r="N36" i="12"/>
  <c r="N37" i="12"/>
  <c r="M41" i="5"/>
  <c r="L41" i="5"/>
  <c r="K41" i="5"/>
  <c r="J41" i="5"/>
  <c r="I41" i="5"/>
  <c r="H41" i="5"/>
  <c r="G41" i="5"/>
  <c r="F41" i="5"/>
  <c r="E41" i="5"/>
  <c r="D41" i="5"/>
  <c r="C41" i="5"/>
  <c r="B41" i="5"/>
  <c r="M40" i="5"/>
  <c r="L40" i="5"/>
  <c r="K40" i="5"/>
  <c r="J40" i="5"/>
  <c r="I40" i="5"/>
  <c r="H40" i="5"/>
  <c r="G40" i="5"/>
  <c r="F40" i="5"/>
  <c r="E40" i="5"/>
  <c r="D40" i="5"/>
  <c r="C40" i="5"/>
  <c r="B40" i="5"/>
  <c r="M39" i="5"/>
  <c r="L39" i="5"/>
  <c r="K39" i="5"/>
  <c r="J39" i="5"/>
  <c r="I39" i="5"/>
  <c r="H39" i="5"/>
  <c r="G39" i="5"/>
  <c r="F39" i="5"/>
  <c r="E39" i="5"/>
  <c r="D39" i="5"/>
  <c r="C39" i="5"/>
  <c r="B39" i="5"/>
  <c r="M38" i="5"/>
  <c r="L38" i="5"/>
  <c r="K38" i="5"/>
  <c r="J38" i="5"/>
  <c r="I38" i="5"/>
  <c r="H38" i="5"/>
  <c r="G38" i="5"/>
  <c r="F38" i="5"/>
  <c r="E38" i="5"/>
  <c r="D38" i="5"/>
  <c r="C38" i="5"/>
  <c r="B38" i="5"/>
  <c r="M37" i="5"/>
  <c r="L37" i="5"/>
  <c r="K37" i="5"/>
  <c r="J37" i="5"/>
  <c r="I37" i="5"/>
  <c r="H37" i="5"/>
  <c r="G37" i="5"/>
  <c r="F37" i="5"/>
  <c r="E37" i="5"/>
  <c r="D37" i="5"/>
  <c r="C37" i="5"/>
  <c r="B37" i="5"/>
  <c r="M36" i="5"/>
  <c r="L36" i="5"/>
  <c r="K36" i="5"/>
  <c r="J36" i="5"/>
  <c r="I36" i="5"/>
  <c r="H36" i="5"/>
  <c r="G36" i="5"/>
  <c r="F36" i="5"/>
  <c r="E36" i="5"/>
  <c r="D36" i="5"/>
  <c r="C36" i="5"/>
  <c r="B36" i="5"/>
  <c r="M35" i="5"/>
  <c r="L35" i="5"/>
  <c r="K35" i="5"/>
  <c r="J35" i="5"/>
  <c r="I35" i="5"/>
  <c r="H35" i="5"/>
  <c r="G35" i="5"/>
  <c r="F35" i="5"/>
  <c r="E35" i="5"/>
  <c r="D35" i="5"/>
  <c r="C35" i="5"/>
  <c r="B35" i="5"/>
  <c r="M34" i="5"/>
  <c r="L34" i="5"/>
  <c r="K34" i="5"/>
  <c r="J34" i="5"/>
  <c r="I34" i="5"/>
  <c r="H34" i="5"/>
  <c r="G34" i="5"/>
  <c r="F34" i="5"/>
  <c r="E34" i="5"/>
  <c r="D34" i="5"/>
  <c r="C34" i="5"/>
  <c r="B34" i="5"/>
  <c r="M33" i="5"/>
  <c r="L33" i="5"/>
  <c r="K33" i="5"/>
  <c r="J33" i="5"/>
  <c r="I33" i="5"/>
  <c r="H33" i="5"/>
  <c r="G33" i="5"/>
  <c r="F33" i="5"/>
  <c r="E33" i="5"/>
  <c r="D33" i="5"/>
  <c r="C33" i="5"/>
  <c r="B33" i="5"/>
  <c r="M32" i="5"/>
  <c r="L32" i="5"/>
  <c r="K32" i="5"/>
  <c r="J32" i="5"/>
  <c r="I32" i="5"/>
  <c r="H32" i="5"/>
  <c r="G32" i="5"/>
  <c r="F32" i="5"/>
  <c r="E32" i="5"/>
  <c r="D32" i="5"/>
  <c r="C32" i="5"/>
  <c r="B32" i="5"/>
  <c r="M31" i="5"/>
  <c r="L31" i="5"/>
  <c r="K31" i="5"/>
  <c r="J31" i="5"/>
  <c r="I31" i="5"/>
  <c r="H31" i="5"/>
  <c r="G31" i="5"/>
  <c r="F31" i="5"/>
  <c r="E31" i="5"/>
  <c r="D31" i="5"/>
  <c r="C31" i="5"/>
  <c r="B31" i="5"/>
  <c r="M30" i="5"/>
  <c r="L30" i="5"/>
  <c r="K30" i="5"/>
  <c r="J30" i="5"/>
  <c r="I30" i="5"/>
  <c r="H30" i="5"/>
  <c r="G30" i="5"/>
  <c r="F30" i="5"/>
  <c r="E30" i="5"/>
  <c r="D30" i="5"/>
  <c r="C30" i="5"/>
  <c r="B30" i="5"/>
  <c r="M29" i="5"/>
  <c r="L29" i="5"/>
  <c r="K29" i="5"/>
  <c r="J29" i="5"/>
  <c r="I29" i="5"/>
  <c r="H29" i="5"/>
  <c r="G29" i="5"/>
  <c r="F29" i="5"/>
  <c r="E29" i="5"/>
  <c r="D29" i="5"/>
  <c r="C29" i="5"/>
  <c r="B29" i="5"/>
  <c r="M28" i="5"/>
  <c r="L28" i="5"/>
  <c r="K28" i="5"/>
  <c r="J28" i="5"/>
  <c r="I28" i="5"/>
  <c r="H28" i="5"/>
  <c r="G28" i="5"/>
  <c r="F28" i="5"/>
  <c r="E28" i="5"/>
  <c r="D28" i="5"/>
  <c r="C28" i="5"/>
  <c r="B28" i="5"/>
  <c r="M27" i="5"/>
  <c r="L27" i="5"/>
  <c r="K27" i="5"/>
  <c r="J27" i="5"/>
  <c r="I27" i="5"/>
  <c r="H27" i="5"/>
  <c r="G27" i="5"/>
  <c r="F27" i="5"/>
  <c r="E27" i="5"/>
  <c r="D27" i="5"/>
  <c r="C27" i="5"/>
  <c r="B27" i="5"/>
  <c r="M26" i="5"/>
  <c r="L26" i="5"/>
  <c r="K26" i="5"/>
  <c r="J26" i="5"/>
  <c r="I26" i="5"/>
  <c r="H26" i="5"/>
  <c r="G26" i="5"/>
  <c r="F26" i="5"/>
  <c r="E26" i="5"/>
  <c r="D26" i="5"/>
  <c r="C26" i="5"/>
  <c r="B26" i="5"/>
  <c r="M25" i="5"/>
  <c r="L25" i="5"/>
  <c r="K25" i="5"/>
  <c r="J25" i="5"/>
  <c r="I25" i="5"/>
  <c r="H25" i="5"/>
  <c r="G25" i="5"/>
  <c r="F25" i="5"/>
  <c r="E25" i="5"/>
  <c r="D25" i="5"/>
  <c r="C25" i="5"/>
  <c r="B25" i="5"/>
  <c r="M24" i="5"/>
  <c r="L24" i="5"/>
  <c r="K24" i="5"/>
  <c r="J24" i="5"/>
  <c r="I24" i="5"/>
  <c r="H24" i="5"/>
  <c r="G24" i="5"/>
  <c r="F24" i="5"/>
  <c r="E24" i="5"/>
  <c r="D24" i="5"/>
  <c r="C24" i="5"/>
  <c r="B24" i="5"/>
  <c r="M23" i="5"/>
  <c r="L23" i="5"/>
  <c r="K23" i="5"/>
  <c r="J23" i="5"/>
  <c r="I23" i="5"/>
  <c r="H23" i="5"/>
  <c r="G23" i="5"/>
  <c r="F23" i="5"/>
  <c r="E23" i="5"/>
  <c r="D23" i="5"/>
  <c r="C23" i="5"/>
  <c r="B23" i="5"/>
  <c r="M22" i="5"/>
  <c r="L22" i="5"/>
  <c r="K22" i="5"/>
  <c r="J22" i="5"/>
  <c r="I22" i="5"/>
  <c r="H22" i="5"/>
  <c r="G22" i="5"/>
  <c r="F22" i="5"/>
  <c r="E22" i="5"/>
  <c r="D22" i="5"/>
  <c r="C22" i="5"/>
  <c r="B22" i="5"/>
  <c r="M21" i="5"/>
  <c r="L21" i="5"/>
  <c r="K21" i="5"/>
  <c r="J21" i="5"/>
  <c r="I21" i="5"/>
  <c r="H21" i="5"/>
  <c r="G21" i="5"/>
  <c r="F21" i="5"/>
  <c r="E21" i="5"/>
  <c r="D21" i="5"/>
  <c r="C21" i="5"/>
  <c r="B21" i="5"/>
  <c r="M20" i="5"/>
  <c r="L20" i="5"/>
  <c r="K20" i="5"/>
  <c r="J20" i="5"/>
  <c r="I20" i="5"/>
  <c r="H20" i="5"/>
  <c r="G20" i="5"/>
  <c r="F20" i="5"/>
  <c r="E20" i="5"/>
  <c r="D20" i="5"/>
  <c r="C20" i="5"/>
  <c r="B20" i="5"/>
  <c r="M19" i="5"/>
  <c r="L19" i="5"/>
  <c r="K19" i="5"/>
  <c r="J19" i="5"/>
  <c r="I19" i="5"/>
  <c r="H19" i="5"/>
  <c r="G19" i="5"/>
  <c r="F19" i="5"/>
  <c r="E19" i="5"/>
  <c r="D19" i="5"/>
  <c r="C19" i="5"/>
  <c r="B19" i="5"/>
  <c r="M18" i="5"/>
  <c r="L18" i="5"/>
  <c r="K18" i="5"/>
  <c r="J18" i="5"/>
  <c r="I18" i="5"/>
  <c r="H18" i="5"/>
  <c r="G18" i="5"/>
  <c r="F18" i="5"/>
  <c r="E18" i="5"/>
  <c r="D18" i="5"/>
  <c r="C18" i="5"/>
  <c r="B18" i="5"/>
  <c r="M17" i="5"/>
  <c r="L17" i="5"/>
  <c r="K17" i="5"/>
  <c r="J17" i="5"/>
  <c r="I17" i="5"/>
  <c r="H17" i="5"/>
  <c r="G17" i="5"/>
  <c r="F17" i="5"/>
  <c r="E17" i="5"/>
  <c r="D17" i="5"/>
  <c r="C17" i="5"/>
  <c r="B17" i="5"/>
  <c r="M16" i="5"/>
  <c r="L16" i="5"/>
  <c r="K16" i="5"/>
  <c r="J16" i="5"/>
  <c r="I16" i="5"/>
  <c r="H16" i="5"/>
  <c r="G16" i="5"/>
  <c r="F16" i="5"/>
  <c r="E16" i="5"/>
  <c r="D16" i="5"/>
  <c r="C16" i="5"/>
  <c r="B16" i="5"/>
  <c r="M15" i="5"/>
  <c r="L15" i="5"/>
  <c r="K15" i="5"/>
  <c r="J15" i="5"/>
  <c r="I15" i="5"/>
  <c r="H15" i="5"/>
  <c r="G15" i="5"/>
  <c r="F15" i="5"/>
  <c r="E15" i="5"/>
  <c r="D15" i="5"/>
  <c r="C15" i="5"/>
  <c r="B15" i="5"/>
  <c r="M14" i="5"/>
  <c r="L14" i="5"/>
  <c r="K14" i="5"/>
  <c r="J14" i="5"/>
  <c r="I14" i="5"/>
  <c r="H14" i="5"/>
  <c r="G14" i="5"/>
  <c r="F14" i="5"/>
  <c r="E14" i="5"/>
  <c r="D14" i="5"/>
  <c r="C14" i="5"/>
  <c r="B14" i="5"/>
  <c r="M13" i="5"/>
  <c r="L13" i="5"/>
  <c r="K13" i="5"/>
  <c r="J13" i="5"/>
  <c r="I13" i="5"/>
  <c r="H13" i="5"/>
  <c r="G13" i="5"/>
  <c r="F13" i="5"/>
  <c r="E13" i="5"/>
  <c r="D13" i="5"/>
  <c r="C13" i="5"/>
  <c r="B13" i="5"/>
  <c r="M12" i="5"/>
  <c r="L12" i="5"/>
  <c r="K12" i="5"/>
  <c r="J12" i="5"/>
  <c r="I12" i="5"/>
  <c r="H12" i="5"/>
  <c r="G12" i="5"/>
  <c r="F12" i="5"/>
  <c r="E12" i="5"/>
  <c r="D12" i="5"/>
  <c r="C12" i="5"/>
  <c r="B12" i="5"/>
  <c r="M11" i="5"/>
  <c r="L11" i="5"/>
  <c r="K11" i="5"/>
  <c r="J11" i="5"/>
  <c r="I11" i="5"/>
  <c r="H11" i="5"/>
  <c r="G11" i="5"/>
  <c r="F11" i="5"/>
  <c r="E11" i="5"/>
  <c r="D11" i="5"/>
  <c r="C11" i="5"/>
  <c r="B11" i="5"/>
  <c r="M10" i="5"/>
  <c r="L10" i="5"/>
  <c r="K10" i="5"/>
  <c r="J10" i="5"/>
  <c r="I10" i="5"/>
  <c r="H10" i="5"/>
  <c r="G10" i="5"/>
  <c r="F10" i="5"/>
  <c r="E10" i="5"/>
  <c r="D10" i="5"/>
  <c r="C10" i="5"/>
  <c r="B10" i="5"/>
  <c r="M9" i="5"/>
  <c r="L9" i="5"/>
  <c r="K9" i="5"/>
  <c r="J9" i="5"/>
  <c r="I9" i="5"/>
  <c r="H9" i="5"/>
  <c r="G9" i="5"/>
  <c r="F9" i="5"/>
  <c r="E9" i="5"/>
  <c r="D9" i="5"/>
  <c r="C9" i="5"/>
  <c r="B9" i="5"/>
  <c r="M8" i="5"/>
  <c r="M42" i="5" s="1"/>
  <c r="L8" i="5"/>
  <c r="L42" i="5" s="1"/>
  <c r="K8" i="5"/>
  <c r="K42" i="5" s="1"/>
  <c r="J8" i="5"/>
  <c r="J42" i="5" s="1"/>
  <c r="I8" i="5"/>
  <c r="I42" i="5" s="1"/>
  <c r="H8" i="5"/>
  <c r="H42" i="5" s="1"/>
  <c r="G8" i="5"/>
  <c r="G42" i="5" s="1"/>
  <c r="F8" i="5"/>
  <c r="F42" i="5" s="1"/>
  <c r="E8" i="5"/>
  <c r="E42" i="5" s="1"/>
  <c r="D8" i="5"/>
  <c r="C8" i="5"/>
  <c r="B8" i="5"/>
  <c r="B42" i="5" s="1"/>
  <c r="I43" i="5"/>
  <c r="I44" i="5"/>
  <c r="F42" i="2" l="1"/>
  <c r="N33" i="2"/>
  <c r="N28" i="2"/>
  <c r="N29" i="2"/>
  <c r="N39" i="2"/>
  <c r="N36" i="2"/>
  <c r="N26" i="2"/>
  <c r="N32" i="2"/>
  <c r="F42" i="25"/>
  <c r="I46" i="5"/>
  <c r="I45" i="5"/>
  <c r="K42" i="2"/>
  <c r="N38" i="25"/>
  <c r="G42" i="31"/>
  <c r="N40" i="32"/>
  <c r="H42" i="31"/>
  <c r="L42" i="31"/>
  <c r="E42" i="31"/>
  <c r="I42" i="31"/>
  <c r="M45" i="31"/>
  <c r="M46" i="31"/>
  <c r="J42" i="31"/>
  <c r="C42" i="2"/>
  <c r="E42" i="25"/>
  <c r="C42" i="5"/>
  <c r="G42" i="32"/>
  <c r="K42" i="31"/>
  <c r="K42" i="32"/>
  <c r="D42" i="2"/>
  <c r="C42" i="31"/>
  <c r="L42" i="32"/>
  <c r="M42" i="32"/>
  <c r="H42" i="2"/>
  <c r="J42" i="32"/>
  <c r="I42" i="2"/>
  <c r="I45" i="2" s="1"/>
  <c r="M42" i="2"/>
  <c r="N13" i="2"/>
  <c r="N14" i="2"/>
  <c r="C42" i="32"/>
  <c r="D42" i="5"/>
  <c r="D45" i="5" s="1"/>
  <c r="D42" i="31"/>
  <c r="D42" i="25"/>
  <c r="D42" i="32"/>
  <c r="F42" i="32"/>
  <c r="E42" i="32"/>
  <c r="L42" i="2"/>
  <c r="L45" i="2" s="1"/>
  <c r="I42" i="32"/>
  <c r="I45" i="32" s="1"/>
  <c r="J42" i="2"/>
  <c r="J45" i="2" s="1"/>
  <c r="H45" i="32"/>
  <c r="H46" i="32"/>
  <c r="N37" i="25"/>
  <c r="F45" i="2"/>
  <c r="E45" i="2"/>
  <c r="E46" i="2"/>
  <c r="F46" i="2"/>
  <c r="N36" i="25"/>
  <c r="I46" i="2"/>
  <c r="I46" i="31"/>
  <c r="N8" i="5"/>
  <c r="N41" i="5"/>
  <c r="N9" i="5"/>
  <c r="N10" i="5"/>
  <c r="N38" i="5"/>
  <c r="N11" i="5"/>
  <c r="N39" i="5"/>
  <c r="N40" i="5"/>
  <c r="N14" i="5"/>
  <c r="N17" i="5"/>
  <c r="N18" i="5"/>
  <c r="N21" i="5"/>
  <c r="N22" i="5"/>
  <c r="N25" i="5"/>
  <c r="N26" i="5"/>
  <c r="N29" i="5"/>
  <c r="N30" i="5"/>
  <c r="N33" i="5"/>
  <c r="N34" i="5"/>
  <c r="N37" i="5"/>
  <c r="N13" i="5"/>
  <c r="N12" i="5"/>
  <c r="N15" i="5"/>
  <c r="N16" i="5"/>
  <c r="N19" i="5"/>
  <c r="N20" i="5"/>
  <c r="N23" i="5"/>
  <c r="N24" i="5"/>
  <c r="N27" i="5"/>
  <c r="N28" i="5"/>
  <c r="N31" i="5"/>
  <c r="N32" i="5"/>
  <c r="N35" i="5"/>
  <c r="N36" i="5"/>
  <c r="K45" i="2"/>
  <c r="K46" i="2"/>
  <c r="L46" i="2"/>
  <c r="L46" i="31" l="1"/>
  <c r="L45" i="31"/>
  <c r="D46" i="5"/>
  <c r="J46" i="2"/>
  <c r="I45" i="31"/>
  <c r="I46" i="32"/>
  <c r="L45" i="21"/>
  <c r="L46" i="21" l="1"/>
  <c r="I46" i="26"/>
  <c r="I45" i="26" l="1"/>
  <c r="N44" i="13" l="1"/>
  <c r="N43" i="13"/>
  <c r="N17" i="20"/>
  <c r="N18" i="20"/>
  <c r="G44" i="2"/>
  <c r="F44" i="2"/>
  <c r="E44" i="2"/>
  <c r="D44" i="2"/>
  <c r="C44" i="2"/>
  <c r="B44" i="2"/>
  <c r="G43" i="2"/>
  <c r="F43" i="2"/>
  <c r="D43" i="2"/>
  <c r="C43" i="2"/>
  <c r="B43" i="2"/>
  <c r="M60" i="9" l="1"/>
  <c r="L60" i="9"/>
  <c r="K60" i="9"/>
  <c r="J60" i="9"/>
  <c r="I60" i="9"/>
  <c r="H60" i="9"/>
  <c r="G60" i="9"/>
  <c r="F60" i="9"/>
  <c r="E60" i="9"/>
  <c r="D60" i="9"/>
  <c r="C60" i="9"/>
  <c r="B60" i="9"/>
  <c r="M59" i="9"/>
  <c r="L59" i="9"/>
  <c r="K59" i="9"/>
  <c r="J59" i="9"/>
  <c r="I59" i="9"/>
  <c r="H59" i="9"/>
  <c r="G59" i="9"/>
  <c r="F59" i="9"/>
  <c r="E59" i="9"/>
  <c r="D59" i="9"/>
  <c r="C59" i="9"/>
  <c r="B59" i="9"/>
  <c r="M58" i="9"/>
  <c r="L58" i="9"/>
  <c r="K58" i="9"/>
  <c r="J58" i="9"/>
  <c r="I58" i="9"/>
  <c r="H58" i="9"/>
  <c r="G58" i="9"/>
  <c r="F58" i="9"/>
  <c r="E58" i="9"/>
  <c r="D58" i="9"/>
  <c r="C58" i="9"/>
  <c r="B58" i="9"/>
  <c r="M54" i="9"/>
  <c r="L54" i="9"/>
  <c r="K54" i="9"/>
  <c r="J54" i="9"/>
  <c r="I54" i="9"/>
  <c r="H54" i="9"/>
  <c r="G54" i="9"/>
  <c r="F54" i="9"/>
  <c r="E54" i="9"/>
  <c r="C54" i="9"/>
  <c r="B54" i="9"/>
  <c r="O9" i="9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O39" i="9" s="1"/>
  <c r="O40" i="9" s="1"/>
  <c r="O41" i="9" s="1"/>
  <c r="B8" i="32"/>
  <c r="B42" i="32" s="1"/>
  <c r="N14" i="27"/>
  <c r="N11" i="35"/>
  <c r="B8" i="31"/>
  <c r="B42" i="31" s="1"/>
  <c r="B8" i="2"/>
  <c r="B42" i="2" s="1"/>
  <c r="C46" i="38"/>
  <c r="D46" i="38"/>
  <c r="M60" i="38"/>
  <c r="L60" i="38"/>
  <c r="K60" i="38"/>
  <c r="J60" i="38"/>
  <c r="I60" i="38"/>
  <c r="H60" i="38"/>
  <c r="G60" i="38"/>
  <c r="F60" i="38"/>
  <c r="E60" i="38"/>
  <c r="D60" i="38"/>
  <c r="C60" i="38"/>
  <c r="B60" i="38"/>
  <c r="M59" i="38"/>
  <c r="L59" i="38"/>
  <c r="K59" i="38"/>
  <c r="J59" i="38"/>
  <c r="I59" i="38"/>
  <c r="H59" i="38"/>
  <c r="G59" i="38"/>
  <c r="F59" i="38"/>
  <c r="E59" i="38"/>
  <c r="D59" i="38"/>
  <c r="C59" i="38"/>
  <c r="B59" i="38"/>
  <c r="M58" i="38"/>
  <c r="L58" i="38"/>
  <c r="K58" i="38"/>
  <c r="J58" i="38"/>
  <c r="I58" i="38"/>
  <c r="H58" i="38"/>
  <c r="G58" i="38"/>
  <c r="F58" i="38"/>
  <c r="E58" i="38"/>
  <c r="D58" i="38"/>
  <c r="C58" i="38"/>
  <c r="B58" i="38"/>
  <c r="M54" i="38"/>
  <c r="L54" i="38"/>
  <c r="K54" i="38"/>
  <c r="J54" i="38"/>
  <c r="I54" i="38"/>
  <c r="H54" i="38"/>
  <c r="E54" i="38"/>
  <c r="B54" i="38"/>
  <c r="N41" i="38"/>
  <c r="N40" i="38"/>
  <c r="N39" i="38"/>
  <c r="N38" i="38"/>
  <c r="N37" i="38"/>
  <c r="N36" i="38"/>
  <c r="N35" i="38"/>
  <c r="N34" i="38"/>
  <c r="N33" i="38"/>
  <c r="N32" i="38"/>
  <c r="N31" i="38"/>
  <c r="N30" i="38"/>
  <c r="N29" i="38"/>
  <c r="N28" i="38"/>
  <c r="N27" i="38"/>
  <c r="N26" i="38"/>
  <c r="N25" i="38"/>
  <c r="N24" i="38"/>
  <c r="N23" i="38"/>
  <c r="N22" i="38"/>
  <c r="N21" i="38"/>
  <c r="N20" i="38"/>
  <c r="N19" i="38"/>
  <c r="N18" i="38"/>
  <c r="N17" i="38"/>
  <c r="N16" i="38"/>
  <c r="N15" i="38"/>
  <c r="N14" i="38"/>
  <c r="N13" i="38"/>
  <c r="N12" i="38"/>
  <c r="N11" i="38"/>
  <c r="N10" i="38"/>
  <c r="N9" i="38"/>
  <c r="A9" i="38"/>
  <c r="A10" i="38" s="1"/>
  <c r="O8" i="38"/>
  <c r="N8" i="38"/>
  <c r="N42" i="38" l="1"/>
  <c r="N46" i="38" s="1"/>
  <c r="D45" i="38"/>
  <c r="D45" i="2"/>
  <c r="C46" i="2"/>
  <c r="D54" i="9"/>
  <c r="O44" i="38"/>
  <c r="A11" i="38"/>
  <c r="O10" i="38"/>
  <c r="O9" i="38"/>
  <c r="N23" i="12"/>
  <c r="N22" i="12"/>
  <c r="N21" i="12"/>
  <c r="N20" i="12"/>
  <c r="N19" i="12"/>
  <c r="N18" i="12"/>
  <c r="C45" i="2" l="1"/>
  <c r="D46" i="2"/>
  <c r="N43" i="7"/>
  <c r="O43" i="9" s="1"/>
  <c r="N44" i="7"/>
  <c r="N45" i="38"/>
  <c r="O11" i="38"/>
  <c r="A12" i="38"/>
  <c r="O44" i="9" l="1"/>
  <c r="O44" i="2"/>
  <c r="O43" i="2"/>
  <c r="O12" i="38"/>
  <c r="A13" i="38"/>
  <c r="L43" i="5"/>
  <c r="L44" i="5"/>
  <c r="J43" i="5"/>
  <c r="J44" i="5"/>
  <c r="J43" i="3"/>
  <c r="J44" i="3"/>
  <c r="J45" i="26"/>
  <c r="J45" i="33"/>
  <c r="N32" i="12"/>
  <c r="N31" i="12"/>
  <c r="N30" i="12"/>
  <c r="N29" i="12"/>
  <c r="N28" i="12"/>
  <c r="N27" i="12"/>
  <c r="N26" i="12"/>
  <c r="N25" i="12"/>
  <c r="A14" i="38" l="1"/>
  <c r="O13" i="38"/>
  <c r="J46" i="33"/>
  <c r="J46" i="26"/>
  <c r="A15" i="38" l="1"/>
  <c r="O14" i="38"/>
  <c r="N36" i="13"/>
  <c r="N16" i="36"/>
  <c r="N17" i="36"/>
  <c r="N18" i="36"/>
  <c r="N20" i="36"/>
  <c r="N12" i="35"/>
  <c r="N13" i="35"/>
  <c r="N14" i="35"/>
  <c r="N35" i="27"/>
  <c r="N36" i="27"/>
  <c r="N16" i="24"/>
  <c r="AC2506" i="8"/>
  <c r="O15" i="38" l="1"/>
  <c r="A16" i="38"/>
  <c r="N15" i="13"/>
  <c r="N16" i="13"/>
  <c r="O16" i="38" l="1"/>
  <c r="A17" i="38"/>
  <c r="N40" i="23"/>
  <c r="A18" i="38" l="1"/>
  <c r="O17" i="38"/>
  <c r="P40" i="23"/>
  <c r="A19" i="38" l="1"/>
  <c r="O18" i="38"/>
  <c r="O19" i="38" l="1"/>
  <c r="A20" i="38"/>
  <c r="N35" i="13"/>
  <c r="N36" i="36"/>
  <c r="D44" i="37"/>
  <c r="C44" i="37"/>
  <c r="D43" i="37"/>
  <c r="C43" i="37"/>
  <c r="M41" i="37"/>
  <c r="L41" i="37"/>
  <c r="K41" i="37"/>
  <c r="J41" i="37"/>
  <c r="I41" i="37"/>
  <c r="H41" i="37"/>
  <c r="G41" i="37"/>
  <c r="F41" i="37"/>
  <c r="E41" i="37"/>
  <c r="D41" i="37"/>
  <c r="C41" i="37"/>
  <c r="B41" i="37"/>
  <c r="M40" i="37"/>
  <c r="L40" i="37"/>
  <c r="K40" i="37"/>
  <c r="J40" i="37"/>
  <c r="I40" i="37"/>
  <c r="H40" i="37"/>
  <c r="G40" i="37"/>
  <c r="F40" i="37"/>
  <c r="E40" i="37"/>
  <c r="D40" i="37"/>
  <c r="C40" i="37"/>
  <c r="B40" i="37"/>
  <c r="M39" i="37"/>
  <c r="L39" i="37"/>
  <c r="K39" i="37"/>
  <c r="J39" i="37"/>
  <c r="I39" i="37"/>
  <c r="H39" i="37"/>
  <c r="G39" i="37"/>
  <c r="F39" i="37"/>
  <c r="E39" i="37"/>
  <c r="D39" i="37"/>
  <c r="C39" i="37"/>
  <c r="B39" i="37"/>
  <c r="M38" i="37"/>
  <c r="L38" i="37"/>
  <c r="K38" i="37"/>
  <c r="J38" i="37"/>
  <c r="I38" i="37"/>
  <c r="H38" i="37"/>
  <c r="G38" i="37"/>
  <c r="F38" i="37"/>
  <c r="E38" i="37"/>
  <c r="D38" i="37"/>
  <c r="C38" i="37"/>
  <c r="B38" i="37"/>
  <c r="M37" i="37"/>
  <c r="L37" i="37"/>
  <c r="K37" i="37"/>
  <c r="J37" i="37"/>
  <c r="I37" i="37"/>
  <c r="H37" i="37"/>
  <c r="G37" i="37"/>
  <c r="F37" i="37"/>
  <c r="E37" i="37"/>
  <c r="D37" i="37"/>
  <c r="C37" i="37"/>
  <c r="B37" i="37"/>
  <c r="M36" i="37"/>
  <c r="L36" i="37"/>
  <c r="K36" i="37"/>
  <c r="J36" i="37"/>
  <c r="I36" i="37"/>
  <c r="H36" i="37"/>
  <c r="G36" i="37"/>
  <c r="F36" i="37"/>
  <c r="E36" i="37"/>
  <c r="D36" i="37"/>
  <c r="C36" i="37"/>
  <c r="B36" i="37"/>
  <c r="M35" i="37"/>
  <c r="L35" i="37"/>
  <c r="K35" i="37"/>
  <c r="J35" i="37"/>
  <c r="I35" i="37"/>
  <c r="H35" i="37"/>
  <c r="G35" i="37"/>
  <c r="F35" i="37"/>
  <c r="E35" i="37"/>
  <c r="D35" i="37"/>
  <c r="C35" i="37"/>
  <c r="B35" i="37"/>
  <c r="M34" i="37"/>
  <c r="L34" i="37"/>
  <c r="K34" i="37"/>
  <c r="J34" i="37"/>
  <c r="I34" i="37"/>
  <c r="H34" i="37"/>
  <c r="G34" i="37"/>
  <c r="F34" i="37"/>
  <c r="E34" i="37"/>
  <c r="D34" i="37"/>
  <c r="C34" i="37"/>
  <c r="B34" i="37"/>
  <c r="M33" i="37"/>
  <c r="L33" i="37"/>
  <c r="K33" i="37"/>
  <c r="J33" i="37"/>
  <c r="I33" i="37"/>
  <c r="H33" i="37"/>
  <c r="G33" i="37"/>
  <c r="F33" i="37"/>
  <c r="E33" i="37"/>
  <c r="D33" i="37"/>
  <c r="C33" i="37"/>
  <c r="B33" i="37"/>
  <c r="M32" i="37"/>
  <c r="L32" i="37"/>
  <c r="K32" i="37"/>
  <c r="J32" i="37"/>
  <c r="I32" i="37"/>
  <c r="H32" i="37"/>
  <c r="G32" i="37"/>
  <c r="F32" i="37"/>
  <c r="E32" i="37"/>
  <c r="D32" i="37"/>
  <c r="C32" i="37"/>
  <c r="B32" i="37"/>
  <c r="M31" i="37"/>
  <c r="L31" i="37"/>
  <c r="K31" i="37"/>
  <c r="J31" i="37"/>
  <c r="I31" i="37"/>
  <c r="H31" i="37"/>
  <c r="G31" i="37"/>
  <c r="F31" i="37"/>
  <c r="E31" i="37"/>
  <c r="D31" i="37"/>
  <c r="C31" i="37"/>
  <c r="B31" i="37"/>
  <c r="M30" i="37"/>
  <c r="L30" i="37"/>
  <c r="K30" i="37"/>
  <c r="J30" i="37"/>
  <c r="I30" i="37"/>
  <c r="H30" i="37"/>
  <c r="G30" i="37"/>
  <c r="F30" i="37"/>
  <c r="E30" i="37"/>
  <c r="D30" i="37"/>
  <c r="C30" i="37"/>
  <c r="B30" i="37"/>
  <c r="M29" i="37"/>
  <c r="L29" i="37"/>
  <c r="K29" i="37"/>
  <c r="J29" i="37"/>
  <c r="I29" i="37"/>
  <c r="H29" i="37"/>
  <c r="G29" i="37"/>
  <c r="F29" i="37"/>
  <c r="E29" i="37"/>
  <c r="D29" i="37"/>
  <c r="C29" i="37"/>
  <c r="B29" i="37"/>
  <c r="M28" i="37"/>
  <c r="L28" i="37"/>
  <c r="K28" i="37"/>
  <c r="J28" i="37"/>
  <c r="I28" i="37"/>
  <c r="H28" i="37"/>
  <c r="G28" i="37"/>
  <c r="F28" i="37"/>
  <c r="E28" i="37"/>
  <c r="D28" i="37"/>
  <c r="C28" i="37"/>
  <c r="B28" i="37"/>
  <c r="M27" i="37"/>
  <c r="L27" i="37"/>
  <c r="K27" i="37"/>
  <c r="J27" i="37"/>
  <c r="I27" i="37"/>
  <c r="H27" i="37"/>
  <c r="G27" i="37"/>
  <c r="F27" i="37"/>
  <c r="E27" i="37"/>
  <c r="D27" i="37"/>
  <c r="C27" i="37"/>
  <c r="B27" i="37"/>
  <c r="M26" i="37"/>
  <c r="L26" i="37"/>
  <c r="K26" i="37"/>
  <c r="J26" i="37"/>
  <c r="I26" i="37"/>
  <c r="H26" i="37"/>
  <c r="G26" i="37"/>
  <c r="F26" i="37"/>
  <c r="E26" i="37"/>
  <c r="D26" i="37"/>
  <c r="C26" i="37"/>
  <c r="B26" i="37"/>
  <c r="M25" i="37"/>
  <c r="L25" i="37"/>
  <c r="K25" i="37"/>
  <c r="K57" i="37" s="1"/>
  <c r="J25" i="37"/>
  <c r="I25" i="37"/>
  <c r="H25" i="37"/>
  <c r="G25" i="37"/>
  <c r="G57" i="37" s="1"/>
  <c r="F25" i="37"/>
  <c r="E25" i="37"/>
  <c r="D25" i="37"/>
  <c r="C25" i="37"/>
  <c r="B25" i="37"/>
  <c r="B57" i="37" s="1"/>
  <c r="M24" i="37"/>
  <c r="L24" i="37"/>
  <c r="K24" i="37"/>
  <c r="J24" i="37"/>
  <c r="I24" i="37"/>
  <c r="H24" i="37"/>
  <c r="G24" i="37"/>
  <c r="F24" i="37"/>
  <c r="E24" i="37"/>
  <c r="D24" i="37"/>
  <c r="C24" i="37"/>
  <c r="B24" i="37"/>
  <c r="M23" i="37"/>
  <c r="L23" i="37"/>
  <c r="K23" i="37"/>
  <c r="J23" i="37"/>
  <c r="I23" i="37"/>
  <c r="H23" i="37"/>
  <c r="G23" i="37"/>
  <c r="F23" i="37"/>
  <c r="E23" i="37"/>
  <c r="D23" i="37"/>
  <c r="C23" i="37"/>
  <c r="B23" i="37"/>
  <c r="M22" i="37"/>
  <c r="L22" i="37"/>
  <c r="K22" i="37"/>
  <c r="J22" i="37"/>
  <c r="I22" i="37"/>
  <c r="H22" i="37"/>
  <c r="G22" i="37"/>
  <c r="F22" i="37"/>
  <c r="E22" i="37"/>
  <c r="D22" i="37"/>
  <c r="C22" i="37"/>
  <c r="B22" i="37"/>
  <c r="M21" i="37"/>
  <c r="L21" i="37"/>
  <c r="K21" i="37"/>
  <c r="J21" i="37"/>
  <c r="I21" i="37"/>
  <c r="H21" i="37"/>
  <c r="G21" i="37"/>
  <c r="F21" i="37"/>
  <c r="E21" i="37"/>
  <c r="D21" i="37"/>
  <c r="C21" i="37"/>
  <c r="B21" i="37"/>
  <c r="M20" i="37"/>
  <c r="L20" i="37"/>
  <c r="K20" i="37"/>
  <c r="J20" i="37"/>
  <c r="I20" i="37"/>
  <c r="H20" i="37"/>
  <c r="G20" i="37"/>
  <c r="F20" i="37"/>
  <c r="E20" i="37"/>
  <c r="D20" i="37"/>
  <c r="C20" i="37"/>
  <c r="B20" i="37"/>
  <c r="M19" i="37"/>
  <c r="L19" i="37"/>
  <c r="K19" i="37"/>
  <c r="J19" i="37"/>
  <c r="I19" i="37"/>
  <c r="H19" i="37"/>
  <c r="G19" i="37"/>
  <c r="F19" i="37"/>
  <c r="E19" i="37"/>
  <c r="D19" i="37"/>
  <c r="C19" i="37"/>
  <c r="B19" i="37"/>
  <c r="M18" i="37"/>
  <c r="L18" i="37"/>
  <c r="K18" i="37"/>
  <c r="J18" i="37"/>
  <c r="I18" i="37"/>
  <c r="H18" i="37"/>
  <c r="G18" i="37"/>
  <c r="F18" i="37"/>
  <c r="E18" i="37"/>
  <c r="D18" i="37"/>
  <c r="C18" i="37"/>
  <c r="B18" i="37"/>
  <c r="M17" i="37"/>
  <c r="L17" i="37"/>
  <c r="K17" i="37"/>
  <c r="J17" i="37"/>
  <c r="I17" i="37"/>
  <c r="H17" i="37"/>
  <c r="G17" i="37"/>
  <c r="F17" i="37"/>
  <c r="E17" i="37"/>
  <c r="D17" i="37"/>
  <c r="C17" i="37"/>
  <c r="B17" i="37"/>
  <c r="M16" i="37"/>
  <c r="L16" i="37"/>
  <c r="K16" i="37"/>
  <c r="J16" i="37"/>
  <c r="I16" i="37"/>
  <c r="H16" i="37"/>
  <c r="G16" i="37"/>
  <c r="F16" i="37"/>
  <c r="E16" i="37"/>
  <c r="D16" i="37"/>
  <c r="C16" i="37"/>
  <c r="B16" i="37"/>
  <c r="M15" i="37"/>
  <c r="L15" i="37"/>
  <c r="K15" i="37"/>
  <c r="J15" i="37"/>
  <c r="I15" i="37"/>
  <c r="H15" i="37"/>
  <c r="G15" i="37"/>
  <c r="F15" i="37"/>
  <c r="E15" i="37"/>
  <c r="D15" i="37"/>
  <c r="C15" i="37"/>
  <c r="B15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M11" i="37"/>
  <c r="L11" i="37"/>
  <c r="K11" i="37"/>
  <c r="J11" i="37"/>
  <c r="I11" i="37"/>
  <c r="H11" i="37"/>
  <c r="G11" i="37"/>
  <c r="F11" i="37"/>
  <c r="E11" i="37"/>
  <c r="D11" i="37"/>
  <c r="C11" i="37"/>
  <c r="B11" i="37"/>
  <c r="M10" i="37"/>
  <c r="L10" i="37"/>
  <c r="K10" i="37"/>
  <c r="J10" i="37"/>
  <c r="I10" i="37"/>
  <c r="H10" i="37"/>
  <c r="G10" i="37"/>
  <c r="F10" i="37"/>
  <c r="E10" i="37"/>
  <c r="D10" i="37"/>
  <c r="C10" i="37"/>
  <c r="B10" i="37"/>
  <c r="M9" i="37"/>
  <c r="L9" i="37"/>
  <c r="K9" i="37"/>
  <c r="J9" i="37"/>
  <c r="I9" i="37"/>
  <c r="H9" i="37"/>
  <c r="G9" i="37"/>
  <c r="F9" i="37"/>
  <c r="E9" i="37"/>
  <c r="D9" i="37"/>
  <c r="C9" i="37"/>
  <c r="B9" i="37"/>
  <c r="M8" i="37"/>
  <c r="M42" i="37" s="1"/>
  <c r="M45" i="37" s="1"/>
  <c r="L8" i="37"/>
  <c r="K8" i="37"/>
  <c r="J8" i="37"/>
  <c r="I8" i="37"/>
  <c r="H8" i="37"/>
  <c r="G8" i="37"/>
  <c r="F8" i="37"/>
  <c r="E8" i="37"/>
  <c r="E42" i="37" s="1"/>
  <c r="E45" i="37" s="1"/>
  <c r="D8" i="37"/>
  <c r="C8" i="37"/>
  <c r="B8" i="37"/>
  <c r="M57" i="37"/>
  <c r="I57" i="37"/>
  <c r="C57" i="37"/>
  <c r="A9" i="37"/>
  <c r="A10" i="37" s="1"/>
  <c r="O10" i="37" s="1"/>
  <c r="O8" i="37"/>
  <c r="N39" i="23"/>
  <c r="E57" i="37" l="1"/>
  <c r="F57" i="37"/>
  <c r="F42" i="37"/>
  <c r="F45" i="37" s="1"/>
  <c r="N37" i="37"/>
  <c r="H42" i="37"/>
  <c r="H45" i="37" s="1"/>
  <c r="H57" i="37"/>
  <c r="D57" i="37"/>
  <c r="I52" i="37"/>
  <c r="J57" i="37"/>
  <c r="L56" i="37"/>
  <c r="M56" i="37"/>
  <c r="J55" i="37"/>
  <c r="B55" i="37"/>
  <c r="K55" i="37"/>
  <c r="C55" i="37"/>
  <c r="L55" i="37"/>
  <c r="I55" i="37"/>
  <c r="M55" i="37"/>
  <c r="O20" i="38"/>
  <c r="A21" i="38"/>
  <c r="G55" i="37"/>
  <c r="F55" i="37"/>
  <c r="J52" i="37"/>
  <c r="D55" i="37"/>
  <c r="H55" i="37"/>
  <c r="L57" i="37"/>
  <c r="E55" i="37"/>
  <c r="N15" i="37"/>
  <c r="O9" i="37"/>
  <c r="C56" i="37"/>
  <c r="D42" i="37"/>
  <c r="D46" i="37" s="1"/>
  <c r="N44" i="37"/>
  <c r="A11" i="37"/>
  <c r="E56" i="37"/>
  <c r="I56" i="37"/>
  <c r="B46" i="37"/>
  <c r="F56" i="37"/>
  <c r="N43" i="37"/>
  <c r="M52" i="37"/>
  <c r="N17" i="37"/>
  <c r="J56" i="37"/>
  <c r="N16" i="37"/>
  <c r="N18" i="37"/>
  <c r="N20" i="37"/>
  <c r="N36" i="37"/>
  <c r="C42" i="37"/>
  <c r="G42" i="37"/>
  <c r="G56" i="37"/>
  <c r="D56" i="37"/>
  <c r="H56" i="37"/>
  <c r="H52" i="37"/>
  <c r="N19" i="37"/>
  <c r="N21" i="37"/>
  <c r="N22" i="37"/>
  <c r="N23" i="37"/>
  <c r="N24" i="37"/>
  <c r="N25" i="37"/>
  <c r="N26" i="37"/>
  <c r="N27" i="37"/>
  <c r="N28" i="37"/>
  <c r="N29" i="37"/>
  <c r="N30" i="37"/>
  <c r="N31" i="37"/>
  <c r="N32" i="37"/>
  <c r="N33" i="37"/>
  <c r="N34" i="37"/>
  <c r="N35" i="37"/>
  <c r="K56" i="37"/>
  <c r="B56" i="37"/>
  <c r="K43" i="5"/>
  <c r="K44" i="5"/>
  <c r="B43" i="5"/>
  <c r="B44" i="5"/>
  <c r="N13" i="33"/>
  <c r="N14" i="33"/>
  <c r="H46" i="37" l="1"/>
  <c r="A22" i="38"/>
  <c r="O21" i="38"/>
  <c r="D45" i="37"/>
  <c r="N55" i="37"/>
  <c r="O11" i="37"/>
  <c r="A12" i="37"/>
  <c r="N56" i="37"/>
  <c r="C45" i="37"/>
  <c r="C46" i="37"/>
  <c r="G46" i="37"/>
  <c r="G45" i="37"/>
  <c r="N42" i="37"/>
  <c r="N46" i="37" s="1"/>
  <c r="N57" i="37"/>
  <c r="K46" i="33"/>
  <c r="F54" i="38" l="1"/>
  <c r="A23" i="38"/>
  <c r="O22" i="38"/>
  <c r="G54" i="38" s="1"/>
  <c r="A13" i="37"/>
  <c r="O12" i="37"/>
  <c r="K45" i="33"/>
  <c r="N45" i="37"/>
  <c r="P9" i="36"/>
  <c r="P10" i="36"/>
  <c r="P11" i="36"/>
  <c r="P12" i="36"/>
  <c r="P13" i="36"/>
  <c r="P14" i="36"/>
  <c r="P15" i="36"/>
  <c r="P16" i="36"/>
  <c r="P17" i="36"/>
  <c r="P18" i="36"/>
  <c r="P19" i="36"/>
  <c r="P20" i="36"/>
  <c r="P21" i="36"/>
  <c r="P22" i="36"/>
  <c r="P23" i="36"/>
  <c r="P24" i="36"/>
  <c r="P25" i="36"/>
  <c r="P26" i="36"/>
  <c r="P27" i="36"/>
  <c r="P28" i="36"/>
  <c r="P29" i="36"/>
  <c r="P30" i="36"/>
  <c r="P31" i="36"/>
  <c r="P32" i="36"/>
  <c r="P33" i="36"/>
  <c r="P34" i="36"/>
  <c r="P35" i="36"/>
  <c r="P36" i="36"/>
  <c r="P37" i="36"/>
  <c r="P38" i="36"/>
  <c r="P39" i="36"/>
  <c r="P40" i="36"/>
  <c r="P41" i="36"/>
  <c r="P8" i="36"/>
  <c r="O23" i="38" l="1"/>
  <c r="A24" i="38"/>
  <c r="O13" i="37"/>
  <c r="A14" i="37"/>
  <c r="O24" i="38" l="1"/>
  <c r="A25" i="38"/>
  <c r="O14" i="37"/>
  <c r="A15" i="37"/>
  <c r="N37" i="20"/>
  <c r="G41" i="30"/>
  <c r="F41" i="30"/>
  <c r="E41" i="30"/>
  <c r="D41" i="30"/>
  <c r="C41" i="30"/>
  <c r="B41" i="30"/>
  <c r="G40" i="30"/>
  <c r="F40" i="30"/>
  <c r="E40" i="30"/>
  <c r="D40" i="30"/>
  <c r="C40" i="30"/>
  <c r="B40" i="30"/>
  <c r="G39" i="30"/>
  <c r="F39" i="30"/>
  <c r="E39" i="30"/>
  <c r="D39" i="30"/>
  <c r="C39" i="30"/>
  <c r="B39" i="30"/>
  <c r="G38" i="30"/>
  <c r="F38" i="30"/>
  <c r="E38" i="30"/>
  <c r="D38" i="30"/>
  <c r="C38" i="30"/>
  <c r="B38" i="30"/>
  <c r="G37" i="30"/>
  <c r="F37" i="30"/>
  <c r="E37" i="30"/>
  <c r="D37" i="30"/>
  <c r="C37" i="30"/>
  <c r="B37" i="30"/>
  <c r="G36" i="30"/>
  <c r="F36" i="30"/>
  <c r="E36" i="30"/>
  <c r="D36" i="30"/>
  <c r="C36" i="30"/>
  <c r="B36" i="30"/>
  <c r="G35" i="30"/>
  <c r="F35" i="30"/>
  <c r="E35" i="30"/>
  <c r="D35" i="30"/>
  <c r="C35" i="30"/>
  <c r="B35" i="30"/>
  <c r="G34" i="30"/>
  <c r="F34" i="30"/>
  <c r="E34" i="30"/>
  <c r="D34" i="30"/>
  <c r="C34" i="30"/>
  <c r="B34" i="30"/>
  <c r="G33" i="30"/>
  <c r="F33" i="30"/>
  <c r="E33" i="30"/>
  <c r="D33" i="30"/>
  <c r="C33" i="30"/>
  <c r="B33" i="30"/>
  <c r="G32" i="30"/>
  <c r="F32" i="30"/>
  <c r="E32" i="30"/>
  <c r="D32" i="30"/>
  <c r="C32" i="30"/>
  <c r="B32" i="30"/>
  <c r="G31" i="30"/>
  <c r="F31" i="30"/>
  <c r="E31" i="30"/>
  <c r="D31" i="30"/>
  <c r="C31" i="30"/>
  <c r="B31" i="30"/>
  <c r="G30" i="30"/>
  <c r="F30" i="30"/>
  <c r="E30" i="30"/>
  <c r="D30" i="30"/>
  <c r="C30" i="30"/>
  <c r="B30" i="30"/>
  <c r="G29" i="30"/>
  <c r="F29" i="30"/>
  <c r="E29" i="30"/>
  <c r="D29" i="30"/>
  <c r="C29" i="30"/>
  <c r="B29" i="30"/>
  <c r="G28" i="30"/>
  <c r="F28" i="30"/>
  <c r="E28" i="30"/>
  <c r="D28" i="30"/>
  <c r="C28" i="30"/>
  <c r="B28" i="30"/>
  <c r="G27" i="30"/>
  <c r="F27" i="30"/>
  <c r="E27" i="30"/>
  <c r="D27" i="30"/>
  <c r="C27" i="30"/>
  <c r="B27" i="30"/>
  <c r="G26" i="30"/>
  <c r="F26" i="30"/>
  <c r="E26" i="30"/>
  <c r="D26" i="30"/>
  <c r="C26" i="30"/>
  <c r="B26" i="30"/>
  <c r="G25" i="30"/>
  <c r="F25" i="30"/>
  <c r="E25" i="30"/>
  <c r="D25" i="30"/>
  <c r="C25" i="30"/>
  <c r="B25" i="30"/>
  <c r="G24" i="30"/>
  <c r="F24" i="30"/>
  <c r="E24" i="30"/>
  <c r="D24" i="30"/>
  <c r="C24" i="30"/>
  <c r="B24" i="30"/>
  <c r="G23" i="30"/>
  <c r="F23" i="30"/>
  <c r="E23" i="30"/>
  <c r="D23" i="30"/>
  <c r="C23" i="30"/>
  <c r="B23" i="30"/>
  <c r="G22" i="30"/>
  <c r="F22" i="30"/>
  <c r="E22" i="30"/>
  <c r="D22" i="30"/>
  <c r="C22" i="30"/>
  <c r="B22" i="30"/>
  <c r="G21" i="30"/>
  <c r="F21" i="30"/>
  <c r="E21" i="30"/>
  <c r="D21" i="30"/>
  <c r="C21" i="30"/>
  <c r="B21" i="30"/>
  <c r="G20" i="30"/>
  <c r="F20" i="30"/>
  <c r="E20" i="30"/>
  <c r="D20" i="30"/>
  <c r="C20" i="30"/>
  <c r="B20" i="30"/>
  <c r="G19" i="30"/>
  <c r="F19" i="30"/>
  <c r="E19" i="30"/>
  <c r="D19" i="30"/>
  <c r="C19" i="30"/>
  <c r="B19" i="30"/>
  <c r="G18" i="30"/>
  <c r="F18" i="30"/>
  <c r="E18" i="30"/>
  <c r="D18" i="30"/>
  <c r="C18" i="30"/>
  <c r="B18" i="30"/>
  <c r="G17" i="30"/>
  <c r="F17" i="30"/>
  <c r="E17" i="30"/>
  <c r="D17" i="30"/>
  <c r="C17" i="30"/>
  <c r="B17" i="30"/>
  <c r="G16" i="30"/>
  <c r="F16" i="30"/>
  <c r="E16" i="30"/>
  <c r="D16" i="30"/>
  <c r="C16" i="30"/>
  <c r="B16" i="30"/>
  <c r="G15" i="30"/>
  <c r="F15" i="30"/>
  <c r="E15" i="30"/>
  <c r="D15" i="30"/>
  <c r="C15" i="30"/>
  <c r="B15" i="30"/>
  <c r="G14" i="30"/>
  <c r="F14" i="30"/>
  <c r="E14" i="30"/>
  <c r="D14" i="30"/>
  <c r="C14" i="30"/>
  <c r="B14" i="30"/>
  <c r="G13" i="30"/>
  <c r="F13" i="30"/>
  <c r="E13" i="30"/>
  <c r="D13" i="30"/>
  <c r="C13" i="30"/>
  <c r="B13" i="30"/>
  <c r="G12" i="30"/>
  <c r="F12" i="30"/>
  <c r="E12" i="30"/>
  <c r="D12" i="30"/>
  <c r="C12" i="30"/>
  <c r="B12" i="30"/>
  <c r="G11" i="30"/>
  <c r="F11" i="30"/>
  <c r="E11" i="30"/>
  <c r="D11" i="30"/>
  <c r="C11" i="30"/>
  <c r="B11" i="30"/>
  <c r="G10" i="30"/>
  <c r="F10" i="30"/>
  <c r="E10" i="30"/>
  <c r="D10" i="30"/>
  <c r="C10" i="30"/>
  <c r="B10" i="30"/>
  <c r="G9" i="30"/>
  <c r="F9" i="30"/>
  <c r="E9" i="30"/>
  <c r="D9" i="30"/>
  <c r="C9" i="30"/>
  <c r="B9" i="30"/>
  <c r="G8" i="30"/>
  <c r="F8" i="30"/>
  <c r="E8" i="30"/>
  <c r="D8" i="30"/>
  <c r="C8" i="30"/>
  <c r="B8" i="30"/>
  <c r="M57" i="36"/>
  <c r="L57" i="36"/>
  <c r="K57" i="36"/>
  <c r="J57" i="36"/>
  <c r="I57" i="36"/>
  <c r="H57" i="36"/>
  <c r="G57" i="36"/>
  <c r="F57" i="36"/>
  <c r="E57" i="36"/>
  <c r="D57" i="36"/>
  <c r="C57" i="36"/>
  <c r="B57" i="36"/>
  <c r="M56" i="36"/>
  <c r="L56" i="36"/>
  <c r="K56" i="36"/>
  <c r="J56" i="36"/>
  <c r="I56" i="36"/>
  <c r="H56" i="36"/>
  <c r="G56" i="36"/>
  <c r="F56" i="36"/>
  <c r="E56" i="36"/>
  <c r="D56" i="36"/>
  <c r="C56" i="36"/>
  <c r="B56" i="36"/>
  <c r="M55" i="36"/>
  <c r="L55" i="36"/>
  <c r="K55" i="36"/>
  <c r="J55" i="36"/>
  <c r="I55" i="36"/>
  <c r="H55" i="36"/>
  <c r="G55" i="36"/>
  <c r="F55" i="36"/>
  <c r="E55" i="36"/>
  <c r="D55" i="36"/>
  <c r="C55" i="36"/>
  <c r="B55" i="36"/>
  <c r="M52" i="36"/>
  <c r="L52" i="36"/>
  <c r="K52" i="36"/>
  <c r="J52" i="36"/>
  <c r="I52" i="36"/>
  <c r="H52" i="36"/>
  <c r="N35" i="36"/>
  <c r="N34" i="36"/>
  <c r="N33" i="36"/>
  <c r="N32" i="36"/>
  <c r="N31" i="36"/>
  <c r="N30" i="36"/>
  <c r="N29" i="36"/>
  <c r="N28" i="36"/>
  <c r="N27" i="36"/>
  <c r="N26" i="36"/>
  <c r="N25" i="36"/>
  <c r="N24" i="36"/>
  <c r="N23" i="36"/>
  <c r="N22" i="36"/>
  <c r="N21" i="36"/>
  <c r="N19" i="36"/>
  <c r="A9" i="36"/>
  <c r="O9" i="36" s="1"/>
  <c r="O8" i="36"/>
  <c r="N32" i="33"/>
  <c r="N33" i="33"/>
  <c r="N34" i="33"/>
  <c r="N35" i="33"/>
  <c r="N36" i="33"/>
  <c r="N18" i="33"/>
  <c r="N17" i="33"/>
  <c r="N16" i="33"/>
  <c r="N15" i="33"/>
  <c r="N19" i="33"/>
  <c r="N42" i="36" l="1"/>
  <c r="N46" i="36" s="1"/>
  <c r="B42" i="30"/>
  <c r="F42" i="30"/>
  <c r="C42" i="30"/>
  <c r="G42" i="30"/>
  <c r="D42" i="30"/>
  <c r="E42" i="30"/>
  <c r="A26" i="38"/>
  <c r="O25" i="38"/>
  <c r="O15" i="37"/>
  <c r="A16" i="37"/>
  <c r="A10" i="36"/>
  <c r="N57" i="36"/>
  <c r="N56" i="36"/>
  <c r="N55" i="36"/>
  <c r="N45" i="36" l="1"/>
  <c r="A27" i="38"/>
  <c r="O26" i="38"/>
  <c r="A17" i="37"/>
  <c r="O16" i="37"/>
  <c r="O10" i="36"/>
  <c r="A11" i="36"/>
  <c r="C45" i="21" l="1"/>
  <c r="C46" i="21"/>
  <c r="O27" i="38"/>
  <c r="A28" i="38"/>
  <c r="A18" i="37"/>
  <c r="O17" i="37"/>
  <c r="O11" i="36"/>
  <c r="A12" i="36"/>
  <c r="O28" i="38" l="1"/>
  <c r="A29" i="38"/>
  <c r="O18" i="37"/>
  <c r="A19" i="37"/>
  <c r="A13" i="36"/>
  <c r="O12" i="36"/>
  <c r="M41" i="30"/>
  <c r="L41" i="30"/>
  <c r="K41" i="30"/>
  <c r="J41" i="30"/>
  <c r="I41" i="30"/>
  <c r="H41" i="30"/>
  <c r="M40" i="30"/>
  <c r="L40" i="30"/>
  <c r="K40" i="30"/>
  <c r="J40" i="30"/>
  <c r="I40" i="30"/>
  <c r="H40" i="30"/>
  <c r="M39" i="30"/>
  <c r="L39" i="30"/>
  <c r="K39" i="30"/>
  <c r="J39" i="30"/>
  <c r="I39" i="30"/>
  <c r="H39" i="30"/>
  <c r="M38" i="30"/>
  <c r="L38" i="30"/>
  <c r="K38" i="30"/>
  <c r="J38" i="30"/>
  <c r="I38" i="30"/>
  <c r="H38" i="30"/>
  <c r="M37" i="30"/>
  <c r="L37" i="30"/>
  <c r="K37" i="30"/>
  <c r="J37" i="30"/>
  <c r="I37" i="30"/>
  <c r="H37" i="30"/>
  <c r="M36" i="30"/>
  <c r="L36" i="30"/>
  <c r="K36" i="30"/>
  <c r="J36" i="30"/>
  <c r="I36" i="30"/>
  <c r="H36" i="30"/>
  <c r="M35" i="30"/>
  <c r="L35" i="30"/>
  <c r="K35" i="30"/>
  <c r="J35" i="30"/>
  <c r="I35" i="30"/>
  <c r="H35" i="30"/>
  <c r="M34" i="30"/>
  <c r="L34" i="30"/>
  <c r="K34" i="30"/>
  <c r="J34" i="30"/>
  <c r="I34" i="30"/>
  <c r="H34" i="30"/>
  <c r="M33" i="30"/>
  <c r="L33" i="30"/>
  <c r="K33" i="30"/>
  <c r="J33" i="30"/>
  <c r="I33" i="30"/>
  <c r="H33" i="30"/>
  <c r="M32" i="30"/>
  <c r="L32" i="30"/>
  <c r="K32" i="30"/>
  <c r="J32" i="30"/>
  <c r="I32" i="30"/>
  <c r="H32" i="30"/>
  <c r="M31" i="30"/>
  <c r="L31" i="30"/>
  <c r="K31" i="30"/>
  <c r="J31" i="30"/>
  <c r="I31" i="30"/>
  <c r="H31" i="30"/>
  <c r="M30" i="30"/>
  <c r="L30" i="30"/>
  <c r="K30" i="30"/>
  <c r="J30" i="30"/>
  <c r="I30" i="30"/>
  <c r="H30" i="30"/>
  <c r="M29" i="30"/>
  <c r="L29" i="30"/>
  <c r="K29" i="30"/>
  <c r="J29" i="30"/>
  <c r="I29" i="30"/>
  <c r="H29" i="30"/>
  <c r="M28" i="30"/>
  <c r="L28" i="30"/>
  <c r="K28" i="30"/>
  <c r="J28" i="30"/>
  <c r="I28" i="30"/>
  <c r="H28" i="30"/>
  <c r="M27" i="30"/>
  <c r="L27" i="30"/>
  <c r="K27" i="30"/>
  <c r="J27" i="30"/>
  <c r="I27" i="30"/>
  <c r="H27" i="30"/>
  <c r="M26" i="30"/>
  <c r="L26" i="30"/>
  <c r="K26" i="30"/>
  <c r="J26" i="30"/>
  <c r="I26" i="30"/>
  <c r="H26" i="30"/>
  <c r="M25" i="30"/>
  <c r="L25" i="30"/>
  <c r="K25" i="30"/>
  <c r="J25" i="30"/>
  <c r="I25" i="30"/>
  <c r="H25" i="30"/>
  <c r="M24" i="30"/>
  <c r="L24" i="30"/>
  <c r="K24" i="30"/>
  <c r="J24" i="30"/>
  <c r="I24" i="30"/>
  <c r="H24" i="30"/>
  <c r="M23" i="30"/>
  <c r="L23" i="30"/>
  <c r="K23" i="30"/>
  <c r="J23" i="30"/>
  <c r="I23" i="30"/>
  <c r="H23" i="30"/>
  <c r="M22" i="30"/>
  <c r="L22" i="30"/>
  <c r="K22" i="30"/>
  <c r="J22" i="30"/>
  <c r="I22" i="30"/>
  <c r="H22" i="30"/>
  <c r="M21" i="30"/>
  <c r="L21" i="30"/>
  <c r="K21" i="30"/>
  <c r="J21" i="30"/>
  <c r="I21" i="30"/>
  <c r="H21" i="30"/>
  <c r="M20" i="30"/>
  <c r="L20" i="30"/>
  <c r="K20" i="30"/>
  <c r="J20" i="30"/>
  <c r="I20" i="30"/>
  <c r="H20" i="30"/>
  <c r="M19" i="30"/>
  <c r="L19" i="30"/>
  <c r="K19" i="30"/>
  <c r="J19" i="30"/>
  <c r="I19" i="30"/>
  <c r="H19" i="30"/>
  <c r="M18" i="30"/>
  <c r="L18" i="30"/>
  <c r="K18" i="30"/>
  <c r="J18" i="30"/>
  <c r="I18" i="30"/>
  <c r="H18" i="30"/>
  <c r="M17" i="30"/>
  <c r="L17" i="30"/>
  <c r="K17" i="30"/>
  <c r="J17" i="30"/>
  <c r="I17" i="30"/>
  <c r="H17" i="30"/>
  <c r="M16" i="30"/>
  <c r="L16" i="30"/>
  <c r="K16" i="30"/>
  <c r="J16" i="30"/>
  <c r="I16" i="30"/>
  <c r="H16" i="30"/>
  <c r="M15" i="30"/>
  <c r="L15" i="30"/>
  <c r="K15" i="30"/>
  <c r="J15" i="30"/>
  <c r="I15" i="30"/>
  <c r="H15" i="30"/>
  <c r="M14" i="30"/>
  <c r="L14" i="30"/>
  <c r="K14" i="30"/>
  <c r="J14" i="30"/>
  <c r="I14" i="30"/>
  <c r="H14" i="30"/>
  <c r="M13" i="30"/>
  <c r="L13" i="30"/>
  <c r="K13" i="30"/>
  <c r="J13" i="30"/>
  <c r="I13" i="30"/>
  <c r="H13" i="30"/>
  <c r="M12" i="30"/>
  <c r="L12" i="30"/>
  <c r="K12" i="30"/>
  <c r="J12" i="30"/>
  <c r="I12" i="30"/>
  <c r="H12" i="30"/>
  <c r="M11" i="30"/>
  <c r="L11" i="30"/>
  <c r="K11" i="30"/>
  <c r="J11" i="30"/>
  <c r="I11" i="30"/>
  <c r="H11" i="30"/>
  <c r="M10" i="30"/>
  <c r="L10" i="30"/>
  <c r="K10" i="30"/>
  <c r="J10" i="30"/>
  <c r="I10" i="30"/>
  <c r="H10" i="30"/>
  <c r="M9" i="30"/>
  <c r="L9" i="30"/>
  <c r="K9" i="30"/>
  <c r="J9" i="30"/>
  <c r="I9" i="30"/>
  <c r="H9" i="30"/>
  <c r="M8" i="30"/>
  <c r="L8" i="30"/>
  <c r="K8" i="30"/>
  <c r="J8" i="30"/>
  <c r="I8" i="30"/>
  <c r="H8" i="30"/>
  <c r="M44" i="25"/>
  <c r="L44" i="25"/>
  <c r="K44" i="25"/>
  <c r="H44" i="25"/>
  <c r="G44" i="25"/>
  <c r="F44" i="25"/>
  <c r="E44" i="25"/>
  <c r="D44" i="25"/>
  <c r="C44" i="25"/>
  <c r="M43" i="25"/>
  <c r="L43" i="25"/>
  <c r="K43" i="25"/>
  <c r="J43" i="25"/>
  <c r="H43" i="25"/>
  <c r="G43" i="25"/>
  <c r="F43" i="25"/>
  <c r="E43" i="25"/>
  <c r="D43" i="25"/>
  <c r="C43" i="25"/>
  <c r="M60" i="25"/>
  <c r="L60" i="25"/>
  <c r="K60" i="25"/>
  <c r="J60" i="25"/>
  <c r="I60" i="25"/>
  <c r="H60" i="25"/>
  <c r="G60" i="25"/>
  <c r="F60" i="25"/>
  <c r="E60" i="25"/>
  <c r="D60" i="25"/>
  <c r="C60" i="25"/>
  <c r="B60" i="25"/>
  <c r="B8" i="25"/>
  <c r="B42" i="25" s="1"/>
  <c r="J42" i="30" l="1"/>
  <c r="K42" i="30"/>
  <c r="H42" i="30"/>
  <c r="L42" i="30"/>
  <c r="I42" i="30"/>
  <c r="M42" i="30"/>
  <c r="N18" i="30"/>
  <c r="N9" i="31"/>
  <c r="P9" i="31" s="1"/>
  <c r="N37" i="31"/>
  <c r="N39" i="31"/>
  <c r="N39" i="32"/>
  <c r="N37" i="32"/>
  <c r="N8" i="31"/>
  <c r="P8" i="31" s="1"/>
  <c r="N36" i="31"/>
  <c r="N38" i="31"/>
  <c r="N36" i="32"/>
  <c r="N38" i="32"/>
  <c r="A30" i="38"/>
  <c r="O29" i="38"/>
  <c r="B59" i="25"/>
  <c r="B58" i="25"/>
  <c r="J58" i="25"/>
  <c r="J59" i="25"/>
  <c r="G59" i="25"/>
  <c r="G58" i="25"/>
  <c r="K59" i="25"/>
  <c r="K58" i="25"/>
  <c r="F58" i="25"/>
  <c r="F59" i="25"/>
  <c r="D59" i="25"/>
  <c r="D58" i="25"/>
  <c r="H59" i="25"/>
  <c r="H58" i="25"/>
  <c r="C59" i="25"/>
  <c r="C58" i="25"/>
  <c r="L59" i="25"/>
  <c r="L58" i="25"/>
  <c r="E58" i="25"/>
  <c r="E59" i="25"/>
  <c r="I58" i="25"/>
  <c r="I59" i="25"/>
  <c r="M59" i="25"/>
  <c r="M58" i="25"/>
  <c r="J45" i="31"/>
  <c r="O19" i="37"/>
  <c r="A20" i="37"/>
  <c r="N20" i="30"/>
  <c r="N22" i="30"/>
  <c r="N24" i="30"/>
  <c r="N26" i="30"/>
  <c r="N28" i="30"/>
  <c r="N30" i="30"/>
  <c r="N32" i="30"/>
  <c r="N34" i="30"/>
  <c r="N36" i="30"/>
  <c r="N40" i="30"/>
  <c r="N17" i="30"/>
  <c r="N39" i="30"/>
  <c r="N41" i="30"/>
  <c r="N19" i="30"/>
  <c r="N21" i="30"/>
  <c r="N23" i="30"/>
  <c r="N25" i="30"/>
  <c r="N27" i="30"/>
  <c r="N29" i="30"/>
  <c r="N31" i="30"/>
  <c r="N33" i="30"/>
  <c r="N35" i="30"/>
  <c r="N37" i="30"/>
  <c r="N12" i="32"/>
  <c r="O13" i="36"/>
  <c r="A14" i="36"/>
  <c r="B58" i="32"/>
  <c r="B57" i="32"/>
  <c r="D57" i="32"/>
  <c r="D58" i="32"/>
  <c r="C57" i="32"/>
  <c r="C58" i="32"/>
  <c r="F57" i="32"/>
  <c r="F58" i="32"/>
  <c r="J57" i="32"/>
  <c r="J58" i="32"/>
  <c r="G57" i="32"/>
  <c r="G58" i="32"/>
  <c r="K57" i="32"/>
  <c r="K58" i="32"/>
  <c r="H57" i="32"/>
  <c r="H58" i="32"/>
  <c r="L57" i="32"/>
  <c r="L58" i="32"/>
  <c r="E57" i="32"/>
  <c r="E58" i="32"/>
  <c r="I57" i="32"/>
  <c r="I58" i="32"/>
  <c r="M57" i="32"/>
  <c r="M58" i="32"/>
  <c r="M44" i="5"/>
  <c r="C44" i="5"/>
  <c r="M43" i="5"/>
  <c r="C43" i="5"/>
  <c r="M60" i="5"/>
  <c r="L60" i="5"/>
  <c r="K60" i="5"/>
  <c r="I60" i="5"/>
  <c r="H60" i="5"/>
  <c r="M65" i="35"/>
  <c r="L65" i="35"/>
  <c r="K65" i="35"/>
  <c r="J65" i="35"/>
  <c r="I65" i="35"/>
  <c r="H65" i="35"/>
  <c r="G65" i="35"/>
  <c r="F65" i="35"/>
  <c r="E65" i="35"/>
  <c r="D65" i="35"/>
  <c r="M58" i="35"/>
  <c r="L58" i="35"/>
  <c r="K58" i="35"/>
  <c r="J58" i="35"/>
  <c r="I58" i="35"/>
  <c r="H58" i="35"/>
  <c r="G58" i="35"/>
  <c r="F58" i="35"/>
  <c r="E58" i="35"/>
  <c r="D58" i="35"/>
  <c r="C58" i="35"/>
  <c r="B58" i="35"/>
  <c r="M57" i="35"/>
  <c r="L57" i="35"/>
  <c r="K57" i="35"/>
  <c r="J57" i="35"/>
  <c r="I57" i="35"/>
  <c r="H57" i="35"/>
  <c r="G57" i="35"/>
  <c r="F57" i="35"/>
  <c r="E57" i="35"/>
  <c r="D57" i="35"/>
  <c r="C57" i="35"/>
  <c r="B57" i="35"/>
  <c r="M56" i="35"/>
  <c r="L56" i="35"/>
  <c r="K56" i="35"/>
  <c r="J56" i="35"/>
  <c r="I56" i="35"/>
  <c r="H56" i="35"/>
  <c r="G56" i="35"/>
  <c r="F56" i="35"/>
  <c r="E56" i="35"/>
  <c r="D56" i="35"/>
  <c r="C56" i="35"/>
  <c r="B56" i="35"/>
  <c r="M52" i="35"/>
  <c r="L52" i="35"/>
  <c r="K52" i="35"/>
  <c r="J52" i="35"/>
  <c r="I52" i="35"/>
  <c r="H52" i="35"/>
  <c r="G52" i="35"/>
  <c r="F52" i="35"/>
  <c r="E52" i="35"/>
  <c r="D52" i="35"/>
  <c r="N34" i="35"/>
  <c r="N33" i="35"/>
  <c r="N32" i="35"/>
  <c r="N31" i="35"/>
  <c r="N30" i="35"/>
  <c r="N29" i="35"/>
  <c r="N28" i="35"/>
  <c r="N27" i="35"/>
  <c r="N26" i="35"/>
  <c r="N25" i="35"/>
  <c r="N24" i="35"/>
  <c r="N23" i="35"/>
  <c r="N22" i="35"/>
  <c r="N21" i="35"/>
  <c r="N20" i="35"/>
  <c r="N19" i="35"/>
  <c r="N18" i="35"/>
  <c r="N17" i="35"/>
  <c r="N16" i="35"/>
  <c r="N15" i="35"/>
  <c r="A9" i="35"/>
  <c r="O9" i="35" s="1"/>
  <c r="O8" i="35"/>
  <c r="C54" i="38" l="1"/>
  <c r="N54" i="38"/>
  <c r="M59" i="5"/>
  <c r="M58" i="5"/>
  <c r="J46" i="31"/>
  <c r="A31" i="38"/>
  <c r="O30" i="38"/>
  <c r="D54" i="38" s="1"/>
  <c r="I59" i="5"/>
  <c r="I58" i="5"/>
  <c r="F59" i="5"/>
  <c r="F58" i="5"/>
  <c r="C58" i="5"/>
  <c r="C59" i="5"/>
  <c r="K58" i="5"/>
  <c r="K59" i="5"/>
  <c r="E59" i="5"/>
  <c r="E58" i="5"/>
  <c r="B59" i="5"/>
  <c r="B58" i="5"/>
  <c r="J59" i="5"/>
  <c r="J58" i="5"/>
  <c r="G58" i="5"/>
  <c r="G59" i="5"/>
  <c r="D58" i="5"/>
  <c r="D59" i="5"/>
  <c r="H58" i="5"/>
  <c r="H59" i="5"/>
  <c r="L58" i="5"/>
  <c r="L59" i="5"/>
  <c r="A21" i="37"/>
  <c r="O20" i="37"/>
  <c r="J60" i="5"/>
  <c r="O14" i="36"/>
  <c r="A15" i="36"/>
  <c r="H54" i="5"/>
  <c r="L54" i="5"/>
  <c r="K54" i="5"/>
  <c r="J54" i="5"/>
  <c r="M54" i="5"/>
  <c r="I54" i="5"/>
  <c r="N56" i="35"/>
  <c r="N58" i="35"/>
  <c r="A10" i="35"/>
  <c r="N57" i="35"/>
  <c r="O43" i="37"/>
  <c r="P43" i="37" s="1"/>
  <c r="N39" i="8"/>
  <c r="N40" i="8"/>
  <c r="N12" i="20"/>
  <c r="O31" i="38" l="1"/>
  <c r="A32" i="38"/>
  <c r="J45" i="5"/>
  <c r="J46" i="5"/>
  <c r="O21" i="37"/>
  <c r="A22" i="37"/>
  <c r="K45" i="5"/>
  <c r="K46" i="5"/>
  <c r="O15" i="36"/>
  <c r="A16" i="36"/>
  <c r="A11" i="35"/>
  <c r="O10" i="35"/>
  <c r="N55" i="35"/>
  <c r="M44" i="3"/>
  <c r="L44" i="3"/>
  <c r="K44" i="3"/>
  <c r="H44" i="3"/>
  <c r="G44" i="3"/>
  <c r="F44" i="3"/>
  <c r="E44" i="3"/>
  <c r="D44" i="3"/>
  <c r="C44" i="3"/>
  <c r="M43" i="3"/>
  <c r="L43" i="3"/>
  <c r="K43" i="3"/>
  <c r="H43" i="3"/>
  <c r="G43" i="3"/>
  <c r="F43" i="3"/>
  <c r="E43" i="3"/>
  <c r="D43" i="3"/>
  <c r="C43" i="3"/>
  <c r="M41" i="3"/>
  <c r="L41" i="3"/>
  <c r="K41" i="3"/>
  <c r="J41" i="3"/>
  <c r="I41" i="3"/>
  <c r="H41" i="3"/>
  <c r="G41" i="3"/>
  <c r="F41" i="3"/>
  <c r="E41" i="3"/>
  <c r="D41" i="3"/>
  <c r="C41" i="3"/>
  <c r="B41" i="3"/>
  <c r="M40" i="3"/>
  <c r="L40" i="3"/>
  <c r="K40" i="3"/>
  <c r="J40" i="3"/>
  <c r="I40" i="3"/>
  <c r="H40" i="3"/>
  <c r="G40" i="3"/>
  <c r="F40" i="3"/>
  <c r="E40" i="3"/>
  <c r="D40" i="3"/>
  <c r="C40" i="3"/>
  <c r="B40" i="3"/>
  <c r="M39" i="3"/>
  <c r="L39" i="3"/>
  <c r="K39" i="3"/>
  <c r="J39" i="3"/>
  <c r="I39" i="3"/>
  <c r="H39" i="3"/>
  <c r="G39" i="3"/>
  <c r="F39" i="3"/>
  <c r="E39" i="3"/>
  <c r="D39" i="3"/>
  <c r="C39" i="3"/>
  <c r="B39" i="3"/>
  <c r="M38" i="3"/>
  <c r="L38" i="3"/>
  <c r="K38" i="3"/>
  <c r="J38" i="3"/>
  <c r="I38" i="3"/>
  <c r="H38" i="3"/>
  <c r="G38" i="3"/>
  <c r="F38" i="3"/>
  <c r="E38" i="3"/>
  <c r="D38" i="3"/>
  <c r="C38" i="3"/>
  <c r="B38" i="3"/>
  <c r="M37" i="3"/>
  <c r="L37" i="3"/>
  <c r="K37" i="3"/>
  <c r="J37" i="3"/>
  <c r="I37" i="3"/>
  <c r="H37" i="3"/>
  <c r="G37" i="3"/>
  <c r="F37" i="3"/>
  <c r="E37" i="3"/>
  <c r="D37" i="3"/>
  <c r="C37" i="3"/>
  <c r="B37" i="3"/>
  <c r="M36" i="3"/>
  <c r="L36" i="3"/>
  <c r="K36" i="3"/>
  <c r="J36" i="3"/>
  <c r="I36" i="3"/>
  <c r="H36" i="3"/>
  <c r="G36" i="3"/>
  <c r="F36" i="3"/>
  <c r="E36" i="3"/>
  <c r="D36" i="3"/>
  <c r="C36" i="3"/>
  <c r="B36" i="3"/>
  <c r="M35" i="3"/>
  <c r="L35" i="3"/>
  <c r="K35" i="3"/>
  <c r="J35" i="3"/>
  <c r="I35" i="3"/>
  <c r="H35" i="3"/>
  <c r="G35" i="3"/>
  <c r="F35" i="3"/>
  <c r="E35" i="3"/>
  <c r="D35" i="3"/>
  <c r="C35" i="3"/>
  <c r="B35" i="3"/>
  <c r="M34" i="3"/>
  <c r="L34" i="3"/>
  <c r="K34" i="3"/>
  <c r="J34" i="3"/>
  <c r="I34" i="3"/>
  <c r="H34" i="3"/>
  <c r="G34" i="3"/>
  <c r="F34" i="3"/>
  <c r="E34" i="3"/>
  <c r="D34" i="3"/>
  <c r="C34" i="3"/>
  <c r="B34" i="3"/>
  <c r="M33" i="3"/>
  <c r="L33" i="3"/>
  <c r="K33" i="3"/>
  <c r="J33" i="3"/>
  <c r="I33" i="3"/>
  <c r="H33" i="3"/>
  <c r="G33" i="3"/>
  <c r="F33" i="3"/>
  <c r="E33" i="3"/>
  <c r="D33" i="3"/>
  <c r="C33" i="3"/>
  <c r="B33" i="3"/>
  <c r="M32" i="3"/>
  <c r="L32" i="3"/>
  <c r="K32" i="3"/>
  <c r="J32" i="3"/>
  <c r="I32" i="3"/>
  <c r="H32" i="3"/>
  <c r="G32" i="3"/>
  <c r="F32" i="3"/>
  <c r="E32" i="3"/>
  <c r="D32" i="3"/>
  <c r="C32" i="3"/>
  <c r="B32" i="3"/>
  <c r="M31" i="3"/>
  <c r="L31" i="3"/>
  <c r="K31" i="3"/>
  <c r="J31" i="3"/>
  <c r="I31" i="3"/>
  <c r="H31" i="3"/>
  <c r="G31" i="3"/>
  <c r="F31" i="3"/>
  <c r="E31" i="3"/>
  <c r="D31" i="3"/>
  <c r="C31" i="3"/>
  <c r="B31" i="3"/>
  <c r="M30" i="3"/>
  <c r="L30" i="3"/>
  <c r="K30" i="3"/>
  <c r="J30" i="3"/>
  <c r="I30" i="3"/>
  <c r="H30" i="3"/>
  <c r="G30" i="3"/>
  <c r="F30" i="3"/>
  <c r="E30" i="3"/>
  <c r="D30" i="3"/>
  <c r="C30" i="3"/>
  <c r="B30" i="3"/>
  <c r="M29" i="3"/>
  <c r="L29" i="3"/>
  <c r="K29" i="3"/>
  <c r="J29" i="3"/>
  <c r="I29" i="3"/>
  <c r="H29" i="3"/>
  <c r="G29" i="3"/>
  <c r="F29" i="3"/>
  <c r="E29" i="3"/>
  <c r="D29" i="3"/>
  <c r="C29" i="3"/>
  <c r="B29" i="3"/>
  <c r="M28" i="3"/>
  <c r="L28" i="3"/>
  <c r="K28" i="3"/>
  <c r="J28" i="3"/>
  <c r="I28" i="3"/>
  <c r="H28" i="3"/>
  <c r="G28" i="3"/>
  <c r="F28" i="3"/>
  <c r="E28" i="3"/>
  <c r="D28" i="3"/>
  <c r="C28" i="3"/>
  <c r="B28" i="3"/>
  <c r="M27" i="3"/>
  <c r="L27" i="3"/>
  <c r="K27" i="3"/>
  <c r="J27" i="3"/>
  <c r="I27" i="3"/>
  <c r="H27" i="3"/>
  <c r="G27" i="3"/>
  <c r="F27" i="3"/>
  <c r="E27" i="3"/>
  <c r="D27" i="3"/>
  <c r="C27" i="3"/>
  <c r="B27" i="3"/>
  <c r="M26" i="3"/>
  <c r="L26" i="3"/>
  <c r="K26" i="3"/>
  <c r="J26" i="3"/>
  <c r="I26" i="3"/>
  <c r="H26" i="3"/>
  <c r="G26" i="3"/>
  <c r="F26" i="3"/>
  <c r="E26" i="3"/>
  <c r="D26" i="3"/>
  <c r="C26" i="3"/>
  <c r="B26" i="3"/>
  <c r="M25" i="3"/>
  <c r="M58" i="3" s="1"/>
  <c r="L25" i="3"/>
  <c r="L58" i="3" s="1"/>
  <c r="K25" i="3"/>
  <c r="K58" i="3" s="1"/>
  <c r="J25" i="3"/>
  <c r="J58" i="3" s="1"/>
  <c r="I25" i="3"/>
  <c r="I58" i="3" s="1"/>
  <c r="H25" i="3"/>
  <c r="H58" i="3" s="1"/>
  <c r="G25" i="3"/>
  <c r="G58" i="3" s="1"/>
  <c r="F25" i="3"/>
  <c r="F58" i="3" s="1"/>
  <c r="E25" i="3"/>
  <c r="D25" i="3"/>
  <c r="C25" i="3"/>
  <c r="C58" i="3" s="1"/>
  <c r="B25" i="3"/>
  <c r="M24" i="3"/>
  <c r="L24" i="3"/>
  <c r="K24" i="3"/>
  <c r="J24" i="3"/>
  <c r="I24" i="3"/>
  <c r="H24" i="3"/>
  <c r="G24" i="3"/>
  <c r="F24" i="3"/>
  <c r="E24" i="3"/>
  <c r="D24" i="3"/>
  <c r="C24" i="3"/>
  <c r="B24" i="3"/>
  <c r="M23" i="3"/>
  <c r="L23" i="3"/>
  <c r="K23" i="3"/>
  <c r="J23" i="3"/>
  <c r="I23" i="3"/>
  <c r="H23" i="3"/>
  <c r="G23" i="3"/>
  <c r="F23" i="3"/>
  <c r="E23" i="3"/>
  <c r="D23" i="3"/>
  <c r="C23" i="3"/>
  <c r="B23" i="3"/>
  <c r="M22" i="3"/>
  <c r="L22" i="3"/>
  <c r="K22" i="3"/>
  <c r="J22" i="3"/>
  <c r="I22" i="3"/>
  <c r="H22" i="3"/>
  <c r="G22" i="3"/>
  <c r="F22" i="3"/>
  <c r="E22" i="3"/>
  <c r="D22" i="3"/>
  <c r="C22" i="3"/>
  <c r="B22" i="3"/>
  <c r="M21" i="3"/>
  <c r="L21" i="3"/>
  <c r="K21" i="3"/>
  <c r="J21" i="3"/>
  <c r="I21" i="3"/>
  <c r="H21" i="3"/>
  <c r="G21" i="3"/>
  <c r="F21" i="3"/>
  <c r="E21" i="3"/>
  <c r="D21" i="3"/>
  <c r="C21" i="3"/>
  <c r="B21" i="3"/>
  <c r="M20" i="3"/>
  <c r="L20" i="3"/>
  <c r="K20" i="3"/>
  <c r="J20" i="3"/>
  <c r="I20" i="3"/>
  <c r="H20" i="3"/>
  <c r="G20" i="3"/>
  <c r="F20" i="3"/>
  <c r="E20" i="3"/>
  <c r="D20" i="3"/>
  <c r="C20" i="3"/>
  <c r="B20" i="3"/>
  <c r="M19" i="3"/>
  <c r="L19" i="3"/>
  <c r="K19" i="3"/>
  <c r="J19" i="3"/>
  <c r="I19" i="3"/>
  <c r="H19" i="3"/>
  <c r="G19" i="3"/>
  <c r="F19" i="3"/>
  <c r="E19" i="3"/>
  <c r="D19" i="3"/>
  <c r="C19" i="3"/>
  <c r="B19" i="3"/>
  <c r="M18" i="3"/>
  <c r="L18" i="3"/>
  <c r="K18" i="3"/>
  <c r="J18" i="3"/>
  <c r="I18" i="3"/>
  <c r="H18" i="3"/>
  <c r="G18" i="3"/>
  <c r="F18" i="3"/>
  <c r="E18" i="3"/>
  <c r="D18" i="3"/>
  <c r="C18" i="3"/>
  <c r="B18" i="3"/>
  <c r="M17" i="3"/>
  <c r="L17" i="3"/>
  <c r="K17" i="3"/>
  <c r="J17" i="3"/>
  <c r="I17" i="3"/>
  <c r="H17" i="3"/>
  <c r="G17" i="3"/>
  <c r="F17" i="3"/>
  <c r="E17" i="3"/>
  <c r="D17" i="3"/>
  <c r="C17" i="3"/>
  <c r="B17" i="3"/>
  <c r="M16" i="3"/>
  <c r="L16" i="3"/>
  <c r="K16" i="3"/>
  <c r="J16" i="3"/>
  <c r="I16" i="3"/>
  <c r="H16" i="3"/>
  <c r="G16" i="3"/>
  <c r="F16" i="3"/>
  <c r="E16" i="3"/>
  <c r="D16" i="3"/>
  <c r="C16" i="3"/>
  <c r="B16" i="3"/>
  <c r="M15" i="3"/>
  <c r="L15" i="3"/>
  <c r="K15" i="3"/>
  <c r="J15" i="3"/>
  <c r="I15" i="3"/>
  <c r="H15" i="3"/>
  <c r="G15" i="3"/>
  <c r="F15" i="3"/>
  <c r="E15" i="3"/>
  <c r="D15" i="3"/>
  <c r="C15" i="3"/>
  <c r="B15" i="3"/>
  <c r="M14" i="3"/>
  <c r="L14" i="3"/>
  <c r="K14" i="3"/>
  <c r="J14" i="3"/>
  <c r="I14" i="3"/>
  <c r="H14" i="3"/>
  <c r="G14" i="3"/>
  <c r="F14" i="3"/>
  <c r="E14" i="3"/>
  <c r="D14" i="3"/>
  <c r="C14" i="3"/>
  <c r="B14" i="3"/>
  <c r="M13" i="3"/>
  <c r="L13" i="3"/>
  <c r="K13" i="3"/>
  <c r="J13" i="3"/>
  <c r="I13" i="3"/>
  <c r="H13" i="3"/>
  <c r="G13" i="3"/>
  <c r="F13" i="3"/>
  <c r="E13" i="3"/>
  <c r="D13" i="3"/>
  <c r="C13" i="3"/>
  <c r="B13" i="3"/>
  <c r="M12" i="3"/>
  <c r="L12" i="3"/>
  <c r="K12" i="3"/>
  <c r="J12" i="3"/>
  <c r="I12" i="3"/>
  <c r="H12" i="3"/>
  <c r="G12" i="3"/>
  <c r="F12" i="3"/>
  <c r="E12" i="3"/>
  <c r="D12" i="3"/>
  <c r="C12" i="3"/>
  <c r="B12" i="3"/>
  <c r="M11" i="3"/>
  <c r="L11" i="3"/>
  <c r="K11" i="3"/>
  <c r="J11" i="3"/>
  <c r="I11" i="3"/>
  <c r="H11" i="3"/>
  <c r="G11" i="3"/>
  <c r="F11" i="3"/>
  <c r="E11" i="3"/>
  <c r="D11" i="3"/>
  <c r="C11" i="3"/>
  <c r="B11" i="3"/>
  <c r="M10" i="3"/>
  <c r="L10" i="3"/>
  <c r="K10" i="3"/>
  <c r="J10" i="3"/>
  <c r="I10" i="3"/>
  <c r="H10" i="3"/>
  <c r="G10" i="3"/>
  <c r="F10" i="3"/>
  <c r="E10" i="3"/>
  <c r="D10" i="3"/>
  <c r="C10" i="3"/>
  <c r="B10" i="3"/>
  <c r="M9" i="3"/>
  <c r="L9" i="3"/>
  <c r="K9" i="3"/>
  <c r="J9" i="3"/>
  <c r="I9" i="3"/>
  <c r="H9" i="3"/>
  <c r="G9" i="3"/>
  <c r="F9" i="3"/>
  <c r="E9" i="3"/>
  <c r="D9" i="3"/>
  <c r="C9" i="3"/>
  <c r="B9" i="3"/>
  <c r="M8" i="3"/>
  <c r="L8" i="3"/>
  <c r="K8" i="3"/>
  <c r="K42" i="3" s="1"/>
  <c r="J8" i="3"/>
  <c r="I8" i="3"/>
  <c r="I42" i="3" s="1"/>
  <c r="H8" i="3"/>
  <c r="H42" i="3" s="1"/>
  <c r="G8" i="3"/>
  <c r="G42" i="3" s="1"/>
  <c r="F8" i="3"/>
  <c r="E8" i="3"/>
  <c r="D8" i="3"/>
  <c r="D42" i="3" s="1"/>
  <c r="C8" i="3"/>
  <c r="B8" i="3"/>
  <c r="M65" i="34"/>
  <c r="L65" i="34"/>
  <c r="K65" i="34"/>
  <c r="J65" i="34"/>
  <c r="I65" i="34"/>
  <c r="H65" i="34"/>
  <c r="G65" i="34"/>
  <c r="F65" i="34"/>
  <c r="E65" i="34"/>
  <c r="C65" i="34"/>
  <c r="B65" i="34"/>
  <c r="M58" i="34"/>
  <c r="L58" i="34"/>
  <c r="K58" i="34"/>
  <c r="J58" i="34"/>
  <c r="I58" i="34"/>
  <c r="H58" i="34"/>
  <c r="G58" i="34"/>
  <c r="F58" i="34"/>
  <c r="E58" i="34"/>
  <c r="D58" i="34"/>
  <c r="C58" i="34"/>
  <c r="B58" i="34"/>
  <c r="M57" i="34"/>
  <c r="L57" i="34"/>
  <c r="K57" i="34"/>
  <c r="J57" i="34"/>
  <c r="I57" i="34"/>
  <c r="H57" i="34"/>
  <c r="G57" i="34"/>
  <c r="F57" i="34"/>
  <c r="E57" i="34"/>
  <c r="D57" i="34"/>
  <c r="C57" i="34"/>
  <c r="B57" i="34"/>
  <c r="M56" i="34"/>
  <c r="L56" i="34"/>
  <c r="K56" i="34"/>
  <c r="J56" i="34"/>
  <c r="I56" i="34"/>
  <c r="H56" i="34"/>
  <c r="G56" i="34"/>
  <c r="F56" i="34"/>
  <c r="E56" i="34"/>
  <c r="D56" i="34"/>
  <c r="C56" i="34"/>
  <c r="B56" i="34"/>
  <c r="M52" i="34"/>
  <c r="L52" i="34"/>
  <c r="K52" i="34"/>
  <c r="J52" i="34"/>
  <c r="I52" i="34"/>
  <c r="H52" i="34"/>
  <c r="G52" i="34"/>
  <c r="F52" i="34"/>
  <c r="E52" i="34"/>
  <c r="C52" i="34"/>
  <c r="B52" i="34"/>
  <c r="P44" i="34"/>
  <c r="N41" i="34"/>
  <c r="N40" i="34"/>
  <c r="N39" i="34"/>
  <c r="N38" i="34"/>
  <c r="N37" i="34"/>
  <c r="N36" i="34"/>
  <c r="N35" i="34"/>
  <c r="N34" i="34"/>
  <c r="N33" i="34"/>
  <c r="N32" i="34"/>
  <c r="N31" i="34"/>
  <c r="N30" i="34"/>
  <c r="N29" i="34"/>
  <c r="N28" i="34"/>
  <c r="N27" i="34"/>
  <c r="N26" i="34"/>
  <c r="N25" i="34"/>
  <c r="N24" i="34"/>
  <c r="N23" i="34"/>
  <c r="N22" i="34"/>
  <c r="N21" i="34"/>
  <c r="N20" i="34"/>
  <c r="N19" i="34"/>
  <c r="N18" i="34"/>
  <c r="N17" i="34"/>
  <c r="N16" i="34"/>
  <c r="N15" i="34"/>
  <c r="N14" i="34"/>
  <c r="N13" i="34"/>
  <c r="N12" i="34"/>
  <c r="N11" i="34"/>
  <c r="N10" i="34"/>
  <c r="N9" i="34"/>
  <c r="A9" i="34"/>
  <c r="A10" i="34" s="1"/>
  <c r="O8" i="34"/>
  <c r="N8" i="34"/>
  <c r="N9" i="3" l="1"/>
  <c r="Q9" i="3" s="1"/>
  <c r="Q42" i="3" s="1"/>
  <c r="N10" i="3"/>
  <c r="Q10" i="3" s="1"/>
  <c r="N11" i="3"/>
  <c r="Q11" i="3" s="1"/>
  <c r="N12" i="3"/>
  <c r="Q12" i="3" s="1"/>
  <c r="J42" i="3"/>
  <c r="J45" i="3" s="1"/>
  <c r="N36" i="3"/>
  <c r="Q36" i="3" s="1"/>
  <c r="N37" i="3"/>
  <c r="Q37" i="3" s="1"/>
  <c r="N38" i="3"/>
  <c r="Q38" i="3" s="1"/>
  <c r="N39" i="3"/>
  <c r="Q39" i="3" s="1"/>
  <c r="N40" i="3"/>
  <c r="Q40" i="3" s="1"/>
  <c r="E58" i="3"/>
  <c r="L42" i="3"/>
  <c r="L46" i="3" s="1"/>
  <c r="E42" i="3"/>
  <c r="M42" i="3"/>
  <c r="B42" i="3"/>
  <c r="C42" i="3"/>
  <c r="F42" i="3"/>
  <c r="H45" i="3"/>
  <c r="H46" i="3"/>
  <c r="I46" i="3"/>
  <c r="I45" i="3"/>
  <c r="J46" i="3"/>
  <c r="K45" i="3"/>
  <c r="K46" i="3"/>
  <c r="L45" i="3"/>
  <c r="O32" i="38"/>
  <c r="A33" i="38"/>
  <c r="D58" i="3"/>
  <c r="B57" i="3"/>
  <c r="B56" i="3"/>
  <c r="C57" i="3"/>
  <c r="C56" i="3"/>
  <c r="K57" i="3"/>
  <c r="K56" i="3"/>
  <c r="D57" i="3"/>
  <c r="D56" i="3"/>
  <c r="L57" i="3"/>
  <c r="L56" i="3"/>
  <c r="E57" i="3"/>
  <c r="E56" i="3"/>
  <c r="M57" i="3"/>
  <c r="M56" i="3"/>
  <c r="G57" i="3"/>
  <c r="G56" i="3"/>
  <c r="H57" i="3"/>
  <c r="H56" i="3"/>
  <c r="I57" i="3"/>
  <c r="I56" i="3"/>
  <c r="F56" i="3"/>
  <c r="F57" i="3"/>
  <c r="J56" i="3"/>
  <c r="J57" i="3"/>
  <c r="A23" i="37"/>
  <c r="O22" i="37"/>
  <c r="O16" i="36"/>
  <c r="A17" i="36"/>
  <c r="N15" i="3"/>
  <c r="N19" i="3"/>
  <c r="N27" i="3"/>
  <c r="Q27" i="3" s="1"/>
  <c r="N31" i="3"/>
  <c r="N35" i="3"/>
  <c r="Q35" i="3" s="1"/>
  <c r="N23" i="3"/>
  <c r="O11" i="35"/>
  <c r="A12" i="35"/>
  <c r="N13" i="3"/>
  <c r="Q13" i="3" s="1"/>
  <c r="N14" i="3"/>
  <c r="Q14" i="3" s="1"/>
  <c r="N16" i="3"/>
  <c r="N17" i="3"/>
  <c r="N18" i="3"/>
  <c r="N20" i="3"/>
  <c r="N21" i="3"/>
  <c r="N22" i="3"/>
  <c r="N24" i="3"/>
  <c r="N25" i="3"/>
  <c r="N26" i="3"/>
  <c r="N28" i="3"/>
  <c r="Q28" i="3" s="1"/>
  <c r="N29" i="3"/>
  <c r="Q29" i="3" s="1"/>
  <c r="N30" i="3"/>
  <c r="N32" i="3"/>
  <c r="N33" i="3"/>
  <c r="Q33" i="3" s="1"/>
  <c r="N34" i="3"/>
  <c r="Q34" i="3" s="1"/>
  <c r="N57" i="34"/>
  <c r="N58" i="34"/>
  <c r="A11" i="34"/>
  <c r="O10" i="34"/>
  <c r="O9" i="34"/>
  <c r="N56" i="34"/>
  <c r="Q46" i="3" l="1"/>
  <c r="Q45" i="3"/>
  <c r="A34" i="38"/>
  <c r="O33" i="38"/>
  <c r="A24" i="37"/>
  <c r="O23" i="37"/>
  <c r="O17" i="36"/>
  <c r="A18" i="36"/>
  <c r="A13" i="35"/>
  <c r="O12" i="35"/>
  <c r="O11" i="34"/>
  <c r="A12" i="34"/>
  <c r="N55" i="34"/>
  <c r="G44" i="29"/>
  <c r="F44" i="29"/>
  <c r="E44" i="29"/>
  <c r="D44" i="29"/>
  <c r="C44" i="29"/>
  <c r="B44" i="29"/>
  <c r="G43" i="29"/>
  <c r="F43" i="29"/>
  <c r="E43" i="29"/>
  <c r="D43" i="29"/>
  <c r="C43" i="29"/>
  <c r="B43" i="29"/>
  <c r="A35" i="38" l="1"/>
  <c r="O34" i="38"/>
  <c r="O24" i="37"/>
  <c r="A25" i="37"/>
  <c r="A19" i="36"/>
  <c r="O18" i="36"/>
  <c r="O44" i="20"/>
  <c r="O13" i="35"/>
  <c r="A14" i="35"/>
  <c r="O12" i="34"/>
  <c r="A13" i="34"/>
  <c r="N44" i="31"/>
  <c r="N43" i="31"/>
  <c r="G41" i="29"/>
  <c r="F41" i="29"/>
  <c r="E41" i="29"/>
  <c r="D41" i="29"/>
  <c r="C41" i="29"/>
  <c r="B41" i="29"/>
  <c r="G40" i="29"/>
  <c r="F40" i="29"/>
  <c r="E40" i="29"/>
  <c r="D40" i="29"/>
  <c r="C40" i="29"/>
  <c r="B40" i="29"/>
  <c r="G39" i="29"/>
  <c r="F39" i="29"/>
  <c r="E39" i="29"/>
  <c r="D39" i="29"/>
  <c r="C39" i="29"/>
  <c r="B39" i="29"/>
  <c r="G38" i="29"/>
  <c r="F38" i="29"/>
  <c r="E38" i="29"/>
  <c r="D38" i="29"/>
  <c r="C38" i="29"/>
  <c r="B38" i="29"/>
  <c r="G37" i="29"/>
  <c r="F37" i="29"/>
  <c r="E37" i="29"/>
  <c r="D37" i="29"/>
  <c r="C37" i="29"/>
  <c r="B37" i="29"/>
  <c r="G36" i="29"/>
  <c r="F36" i="29"/>
  <c r="E36" i="29"/>
  <c r="D36" i="29"/>
  <c r="C36" i="29"/>
  <c r="B36" i="29"/>
  <c r="G35" i="29"/>
  <c r="F35" i="29"/>
  <c r="E35" i="29"/>
  <c r="D35" i="29"/>
  <c r="C35" i="29"/>
  <c r="B35" i="29"/>
  <c r="G34" i="29"/>
  <c r="F34" i="29"/>
  <c r="E34" i="29"/>
  <c r="D34" i="29"/>
  <c r="C34" i="29"/>
  <c r="B34" i="29"/>
  <c r="G33" i="29"/>
  <c r="F33" i="29"/>
  <c r="E33" i="29"/>
  <c r="D33" i="29"/>
  <c r="C33" i="29"/>
  <c r="B33" i="29"/>
  <c r="G32" i="29"/>
  <c r="F32" i="29"/>
  <c r="E32" i="29"/>
  <c r="D32" i="29"/>
  <c r="C32" i="29"/>
  <c r="B32" i="29"/>
  <c r="G31" i="29"/>
  <c r="F31" i="29"/>
  <c r="E31" i="29"/>
  <c r="D31" i="29"/>
  <c r="C31" i="29"/>
  <c r="B31" i="29"/>
  <c r="G30" i="29"/>
  <c r="F30" i="29"/>
  <c r="E30" i="29"/>
  <c r="D30" i="29"/>
  <c r="C30" i="29"/>
  <c r="B30" i="29"/>
  <c r="G29" i="29"/>
  <c r="F29" i="29"/>
  <c r="E29" i="29"/>
  <c r="D29" i="29"/>
  <c r="C29" i="29"/>
  <c r="B29" i="29"/>
  <c r="G28" i="29"/>
  <c r="F28" i="29"/>
  <c r="E28" i="29"/>
  <c r="D28" i="29"/>
  <c r="C28" i="29"/>
  <c r="B28" i="29"/>
  <c r="G27" i="29"/>
  <c r="F27" i="29"/>
  <c r="E27" i="29"/>
  <c r="D27" i="29"/>
  <c r="C27" i="29"/>
  <c r="B27" i="29"/>
  <c r="G26" i="29"/>
  <c r="F26" i="29"/>
  <c r="E26" i="29"/>
  <c r="D26" i="29"/>
  <c r="C26" i="29"/>
  <c r="B26" i="29"/>
  <c r="G25" i="29"/>
  <c r="F25" i="29"/>
  <c r="E25" i="29"/>
  <c r="D25" i="29"/>
  <c r="C25" i="29"/>
  <c r="B25" i="29"/>
  <c r="G24" i="29"/>
  <c r="F24" i="29"/>
  <c r="E24" i="29"/>
  <c r="D24" i="29"/>
  <c r="C24" i="29"/>
  <c r="B24" i="29"/>
  <c r="G23" i="29"/>
  <c r="F23" i="29"/>
  <c r="E23" i="29"/>
  <c r="D23" i="29"/>
  <c r="C23" i="29"/>
  <c r="B23" i="29"/>
  <c r="G22" i="29"/>
  <c r="F22" i="29"/>
  <c r="E22" i="29"/>
  <c r="D22" i="29"/>
  <c r="C22" i="29"/>
  <c r="B22" i="29"/>
  <c r="G21" i="29"/>
  <c r="F21" i="29"/>
  <c r="E21" i="29"/>
  <c r="D21" i="29"/>
  <c r="C21" i="29"/>
  <c r="B21" i="29"/>
  <c r="G20" i="29"/>
  <c r="F20" i="29"/>
  <c r="E20" i="29"/>
  <c r="D20" i="29"/>
  <c r="C20" i="29"/>
  <c r="B20" i="29"/>
  <c r="G19" i="29"/>
  <c r="F19" i="29"/>
  <c r="E19" i="29"/>
  <c r="D19" i="29"/>
  <c r="C19" i="29"/>
  <c r="B19" i="29"/>
  <c r="G18" i="29"/>
  <c r="F18" i="29"/>
  <c r="E18" i="29"/>
  <c r="D18" i="29"/>
  <c r="C18" i="29"/>
  <c r="B18" i="29"/>
  <c r="G17" i="29"/>
  <c r="F17" i="29"/>
  <c r="E17" i="29"/>
  <c r="D17" i="29"/>
  <c r="C17" i="29"/>
  <c r="B17" i="29"/>
  <c r="G16" i="29"/>
  <c r="F16" i="29"/>
  <c r="E16" i="29"/>
  <c r="D16" i="29"/>
  <c r="C16" i="29"/>
  <c r="B16" i="29"/>
  <c r="G15" i="29"/>
  <c r="F15" i="29"/>
  <c r="E15" i="29"/>
  <c r="D15" i="29"/>
  <c r="C15" i="29"/>
  <c r="B15" i="29"/>
  <c r="G14" i="29"/>
  <c r="F14" i="29"/>
  <c r="E14" i="29"/>
  <c r="D14" i="29"/>
  <c r="C14" i="29"/>
  <c r="B14" i="29"/>
  <c r="G13" i="29"/>
  <c r="F13" i="29"/>
  <c r="E13" i="29"/>
  <c r="D13" i="29"/>
  <c r="C13" i="29"/>
  <c r="B13" i="29"/>
  <c r="G12" i="29"/>
  <c r="F12" i="29"/>
  <c r="E12" i="29"/>
  <c r="D12" i="29"/>
  <c r="C12" i="29"/>
  <c r="B12" i="29"/>
  <c r="G11" i="29"/>
  <c r="F11" i="29"/>
  <c r="E11" i="29"/>
  <c r="D11" i="29"/>
  <c r="C11" i="29"/>
  <c r="B11" i="29"/>
  <c r="G10" i="29"/>
  <c r="F10" i="29"/>
  <c r="E10" i="29"/>
  <c r="D10" i="29"/>
  <c r="C10" i="29"/>
  <c r="B10" i="29"/>
  <c r="G9" i="29"/>
  <c r="F9" i="29"/>
  <c r="E9" i="29"/>
  <c r="D9" i="29"/>
  <c r="C9" i="29"/>
  <c r="B9" i="29"/>
  <c r="G8" i="29"/>
  <c r="F8" i="29"/>
  <c r="E8" i="29"/>
  <c r="D8" i="29"/>
  <c r="C8" i="29"/>
  <c r="B8" i="29"/>
  <c r="N44" i="2"/>
  <c r="N43" i="2"/>
  <c r="M44" i="29"/>
  <c r="L44" i="29"/>
  <c r="H44" i="29"/>
  <c r="M43" i="29"/>
  <c r="L43" i="29"/>
  <c r="H43" i="29"/>
  <c r="H8" i="29"/>
  <c r="I8" i="29"/>
  <c r="J8" i="29"/>
  <c r="K8" i="29"/>
  <c r="L8" i="29"/>
  <c r="M8" i="29"/>
  <c r="H9" i="29"/>
  <c r="I9" i="29"/>
  <c r="J9" i="29"/>
  <c r="K9" i="29"/>
  <c r="L9" i="29"/>
  <c r="M9" i="29"/>
  <c r="H10" i="29"/>
  <c r="I10" i="29"/>
  <c r="J10" i="29"/>
  <c r="K10" i="29"/>
  <c r="L10" i="29"/>
  <c r="M10" i="29"/>
  <c r="H11" i="29"/>
  <c r="I11" i="29"/>
  <c r="J11" i="29"/>
  <c r="K11" i="29"/>
  <c r="L11" i="29"/>
  <c r="M11" i="29"/>
  <c r="H12" i="29"/>
  <c r="I12" i="29"/>
  <c r="J12" i="29"/>
  <c r="K12" i="29"/>
  <c r="L12" i="29"/>
  <c r="M12" i="29"/>
  <c r="H13" i="29"/>
  <c r="I13" i="29"/>
  <c r="J13" i="29"/>
  <c r="K13" i="29"/>
  <c r="L13" i="29"/>
  <c r="M13" i="29"/>
  <c r="H14" i="29"/>
  <c r="I14" i="29"/>
  <c r="J14" i="29"/>
  <c r="K14" i="29"/>
  <c r="L14" i="29"/>
  <c r="M14" i="29"/>
  <c r="H15" i="29"/>
  <c r="I15" i="29"/>
  <c r="J15" i="29"/>
  <c r="K15" i="29"/>
  <c r="L15" i="29"/>
  <c r="M15" i="29"/>
  <c r="H16" i="29"/>
  <c r="I16" i="29"/>
  <c r="J16" i="29"/>
  <c r="K16" i="29"/>
  <c r="L16" i="29"/>
  <c r="M16" i="29"/>
  <c r="H17" i="29"/>
  <c r="I17" i="29"/>
  <c r="J17" i="29"/>
  <c r="K17" i="29"/>
  <c r="L17" i="29"/>
  <c r="M17" i="29"/>
  <c r="H18" i="29"/>
  <c r="I18" i="29"/>
  <c r="J18" i="29"/>
  <c r="K18" i="29"/>
  <c r="L18" i="29"/>
  <c r="M18" i="29"/>
  <c r="H19" i="29"/>
  <c r="I19" i="29"/>
  <c r="J19" i="29"/>
  <c r="K19" i="29"/>
  <c r="L19" i="29"/>
  <c r="M19" i="29"/>
  <c r="H20" i="29"/>
  <c r="I20" i="29"/>
  <c r="J20" i="29"/>
  <c r="K20" i="29"/>
  <c r="L20" i="29"/>
  <c r="M20" i="29"/>
  <c r="H21" i="29"/>
  <c r="I21" i="29"/>
  <c r="J21" i="29"/>
  <c r="K21" i="29"/>
  <c r="L21" i="29"/>
  <c r="M21" i="29"/>
  <c r="H22" i="29"/>
  <c r="I22" i="29"/>
  <c r="J22" i="29"/>
  <c r="K22" i="29"/>
  <c r="L22" i="29"/>
  <c r="M22" i="29"/>
  <c r="H23" i="29"/>
  <c r="I23" i="29"/>
  <c r="J23" i="29"/>
  <c r="K23" i="29"/>
  <c r="L23" i="29"/>
  <c r="M23" i="29"/>
  <c r="H24" i="29"/>
  <c r="I24" i="29"/>
  <c r="J24" i="29"/>
  <c r="K24" i="29"/>
  <c r="L24" i="29"/>
  <c r="M24" i="29"/>
  <c r="H25" i="29"/>
  <c r="I25" i="29"/>
  <c r="J25" i="29"/>
  <c r="K25" i="29"/>
  <c r="L25" i="29"/>
  <c r="M25" i="29"/>
  <c r="H26" i="29"/>
  <c r="I26" i="29"/>
  <c r="J26" i="29"/>
  <c r="K26" i="29"/>
  <c r="L26" i="29"/>
  <c r="M26" i="29"/>
  <c r="H27" i="29"/>
  <c r="I27" i="29"/>
  <c r="J27" i="29"/>
  <c r="K27" i="29"/>
  <c r="L27" i="29"/>
  <c r="M27" i="29"/>
  <c r="H28" i="29"/>
  <c r="I28" i="29"/>
  <c r="J28" i="29"/>
  <c r="K28" i="29"/>
  <c r="L28" i="29"/>
  <c r="M28" i="29"/>
  <c r="H29" i="29"/>
  <c r="I29" i="29"/>
  <c r="J29" i="29"/>
  <c r="K29" i="29"/>
  <c r="L29" i="29"/>
  <c r="M29" i="29"/>
  <c r="H30" i="29"/>
  <c r="I30" i="29"/>
  <c r="J30" i="29"/>
  <c r="K30" i="29"/>
  <c r="L30" i="29"/>
  <c r="M30" i="29"/>
  <c r="H31" i="29"/>
  <c r="I31" i="29"/>
  <c r="J31" i="29"/>
  <c r="K31" i="29"/>
  <c r="L31" i="29"/>
  <c r="M31" i="29"/>
  <c r="H32" i="29"/>
  <c r="I32" i="29"/>
  <c r="J32" i="29"/>
  <c r="K32" i="29"/>
  <c r="L32" i="29"/>
  <c r="M32" i="29"/>
  <c r="H33" i="29"/>
  <c r="I33" i="29"/>
  <c r="J33" i="29"/>
  <c r="K33" i="29"/>
  <c r="L33" i="29"/>
  <c r="M33" i="29"/>
  <c r="H34" i="29"/>
  <c r="I34" i="29"/>
  <c r="J34" i="29"/>
  <c r="K34" i="29"/>
  <c r="L34" i="29"/>
  <c r="M34" i="29"/>
  <c r="H35" i="29"/>
  <c r="I35" i="29"/>
  <c r="J35" i="29"/>
  <c r="K35" i="29"/>
  <c r="L35" i="29"/>
  <c r="M35" i="29"/>
  <c r="H36" i="29"/>
  <c r="I36" i="29"/>
  <c r="J36" i="29"/>
  <c r="K36" i="29"/>
  <c r="L36" i="29"/>
  <c r="M36" i="29"/>
  <c r="H37" i="29"/>
  <c r="I37" i="29"/>
  <c r="J37" i="29"/>
  <c r="K37" i="29"/>
  <c r="L37" i="29"/>
  <c r="M37" i="29"/>
  <c r="H38" i="29"/>
  <c r="I38" i="29"/>
  <c r="J38" i="29"/>
  <c r="K38" i="29"/>
  <c r="L38" i="29"/>
  <c r="M38" i="29"/>
  <c r="H39" i="29"/>
  <c r="I39" i="29"/>
  <c r="J39" i="29"/>
  <c r="K39" i="29"/>
  <c r="L39" i="29"/>
  <c r="M39" i="29"/>
  <c r="H40" i="29"/>
  <c r="I40" i="29"/>
  <c r="J40" i="29"/>
  <c r="K40" i="29"/>
  <c r="L40" i="29"/>
  <c r="M40" i="29"/>
  <c r="H41" i="29"/>
  <c r="I41" i="29"/>
  <c r="J41" i="29"/>
  <c r="K41" i="29"/>
  <c r="L41" i="29"/>
  <c r="M41" i="29"/>
  <c r="N44" i="5"/>
  <c r="H52" i="23"/>
  <c r="I52" i="23"/>
  <c r="J52" i="23"/>
  <c r="K52" i="23"/>
  <c r="L52" i="23"/>
  <c r="M52" i="23"/>
  <c r="G41" i="22"/>
  <c r="F41" i="22"/>
  <c r="E41" i="22"/>
  <c r="D41" i="22"/>
  <c r="C41" i="22"/>
  <c r="B41" i="22"/>
  <c r="G40" i="22"/>
  <c r="F40" i="22"/>
  <c r="E40" i="22"/>
  <c r="D40" i="22"/>
  <c r="C40" i="22"/>
  <c r="B40" i="22"/>
  <c r="G39" i="22"/>
  <c r="F39" i="22"/>
  <c r="E39" i="22"/>
  <c r="D39" i="22"/>
  <c r="C39" i="22"/>
  <c r="B39" i="22"/>
  <c r="G38" i="22"/>
  <c r="F38" i="22"/>
  <c r="E38" i="22"/>
  <c r="D38" i="22"/>
  <c r="C38" i="22"/>
  <c r="B38" i="22"/>
  <c r="G37" i="22"/>
  <c r="F37" i="22"/>
  <c r="E37" i="22"/>
  <c r="D37" i="22"/>
  <c r="C37" i="22"/>
  <c r="B37" i="22"/>
  <c r="G36" i="22"/>
  <c r="F36" i="22"/>
  <c r="E36" i="22"/>
  <c r="D36" i="22"/>
  <c r="C36" i="22"/>
  <c r="B36" i="22"/>
  <c r="G35" i="22"/>
  <c r="F35" i="22"/>
  <c r="E35" i="22"/>
  <c r="D35" i="22"/>
  <c r="C35" i="22"/>
  <c r="B35" i="22"/>
  <c r="G34" i="22"/>
  <c r="F34" i="22"/>
  <c r="E34" i="22"/>
  <c r="D34" i="22"/>
  <c r="C34" i="22"/>
  <c r="B34" i="22"/>
  <c r="G33" i="22"/>
  <c r="F33" i="22"/>
  <c r="E33" i="22"/>
  <c r="D33" i="22"/>
  <c r="C33" i="22"/>
  <c r="B33" i="22"/>
  <c r="G32" i="22"/>
  <c r="F32" i="22"/>
  <c r="E32" i="22"/>
  <c r="D32" i="22"/>
  <c r="C32" i="22"/>
  <c r="B32" i="22"/>
  <c r="G31" i="22"/>
  <c r="F31" i="22"/>
  <c r="E31" i="22"/>
  <c r="D31" i="22"/>
  <c r="C31" i="22"/>
  <c r="B31" i="22"/>
  <c r="G30" i="22"/>
  <c r="F30" i="22"/>
  <c r="E30" i="22"/>
  <c r="D30" i="22"/>
  <c r="C30" i="22"/>
  <c r="B30" i="22"/>
  <c r="G29" i="22"/>
  <c r="F29" i="22"/>
  <c r="E29" i="22"/>
  <c r="D29" i="22"/>
  <c r="C29" i="22"/>
  <c r="B29" i="22"/>
  <c r="G28" i="22"/>
  <c r="F28" i="22"/>
  <c r="E28" i="22"/>
  <c r="D28" i="22"/>
  <c r="C28" i="22"/>
  <c r="B28" i="22"/>
  <c r="G27" i="22"/>
  <c r="F27" i="22"/>
  <c r="E27" i="22"/>
  <c r="D27" i="22"/>
  <c r="C27" i="22"/>
  <c r="B27" i="22"/>
  <c r="G26" i="22"/>
  <c r="F26" i="22"/>
  <c r="E26" i="22"/>
  <c r="D26" i="22"/>
  <c r="C26" i="22"/>
  <c r="B26" i="22"/>
  <c r="G25" i="22"/>
  <c r="F25" i="22"/>
  <c r="E25" i="22"/>
  <c r="D25" i="22"/>
  <c r="C25" i="22"/>
  <c r="B25" i="22"/>
  <c r="G24" i="22"/>
  <c r="F24" i="22"/>
  <c r="E24" i="22"/>
  <c r="D24" i="22"/>
  <c r="C24" i="22"/>
  <c r="B24" i="22"/>
  <c r="G23" i="22"/>
  <c r="F23" i="22"/>
  <c r="E23" i="22"/>
  <c r="D23" i="22"/>
  <c r="C23" i="22"/>
  <c r="B23" i="22"/>
  <c r="G22" i="22"/>
  <c r="F22" i="22"/>
  <c r="E22" i="22"/>
  <c r="D22" i="22"/>
  <c r="C22" i="22"/>
  <c r="B22" i="22"/>
  <c r="G21" i="22"/>
  <c r="F21" i="22"/>
  <c r="E21" i="22"/>
  <c r="D21" i="22"/>
  <c r="C21" i="22"/>
  <c r="B21" i="22"/>
  <c r="G20" i="22"/>
  <c r="F20" i="22"/>
  <c r="E20" i="22"/>
  <c r="D20" i="22"/>
  <c r="C20" i="22"/>
  <c r="B20" i="22"/>
  <c r="G19" i="22"/>
  <c r="F19" i="22"/>
  <c r="E19" i="22"/>
  <c r="D19" i="22"/>
  <c r="C19" i="22"/>
  <c r="B19" i="22"/>
  <c r="G18" i="22"/>
  <c r="F18" i="22"/>
  <c r="E18" i="22"/>
  <c r="D18" i="22"/>
  <c r="C18" i="22"/>
  <c r="B18" i="22"/>
  <c r="G17" i="22"/>
  <c r="F17" i="22"/>
  <c r="E17" i="22"/>
  <c r="D17" i="22"/>
  <c r="C17" i="22"/>
  <c r="B17" i="22"/>
  <c r="G16" i="22"/>
  <c r="F16" i="22"/>
  <c r="E16" i="22"/>
  <c r="D16" i="22"/>
  <c r="C16" i="22"/>
  <c r="B16" i="22"/>
  <c r="G15" i="22"/>
  <c r="F15" i="22"/>
  <c r="E15" i="22"/>
  <c r="D15" i="22"/>
  <c r="C15" i="22"/>
  <c r="B15" i="22"/>
  <c r="G14" i="22"/>
  <c r="F14" i="22"/>
  <c r="E14" i="22"/>
  <c r="D14" i="22"/>
  <c r="C14" i="22"/>
  <c r="B14" i="22"/>
  <c r="G13" i="22"/>
  <c r="F13" i="22"/>
  <c r="E13" i="22"/>
  <c r="D13" i="22"/>
  <c r="C13" i="22"/>
  <c r="B13" i="22"/>
  <c r="G12" i="22"/>
  <c r="F12" i="22"/>
  <c r="E12" i="22"/>
  <c r="D12" i="22"/>
  <c r="C12" i="22"/>
  <c r="B12" i="22"/>
  <c r="G11" i="22"/>
  <c r="F11" i="22"/>
  <c r="E11" i="22"/>
  <c r="D11" i="22"/>
  <c r="C11" i="22"/>
  <c r="B11" i="22"/>
  <c r="G10" i="22"/>
  <c r="F10" i="22"/>
  <c r="E10" i="22"/>
  <c r="D10" i="22"/>
  <c r="C10" i="22"/>
  <c r="B10" i="22"/>
  <c r="G9" i="22"/>
  <c r="F9" i="22"/>
  <c r="E9" i="22"/>
  <c r="D9" i="22"/>
  <c r="C9" i="22"/>
  <c r="B9" i="22"/>
  <c r="G8" i="22"/>
  <c r="F8" i="22"/>
  <c r="E8" i="22"/>
  <c r="D8" i="22"/>
  <c r="C8" i="22"/>
  <c r="F42" i="22" l="1"/>
  <c r="C42" i="29"/>
  <c r="G42" i="22"/>
  <c r="N10" i="29"/>
  <c r="D42" i="29"/>
  <c r="N39" i="29"/>
  <c r="N38" i="29"/>
  <c r="G42" i="29"/>
  <c r="F42" i="29"/>
  <c r="E42" i="29"/>
  <c r="J42" i="29"/>
  <c r="C42" i="22"/>
  <c r="M42" i="29"/>
  <c r="L42" i="29"/>
  <c r="H42" i="29"/>
  <c r="I42" i="29"/>
  <c r="D42" i="22"/>
  <c r="E42" i="22"/>
  <c r="K42" i="29"/>
  <c r="B42" i="29"/>
  <c r="O35" i="38"/>
  <c r="A36" i="38"/>
  <c r="F57" i="22"/>
  <c r="F56" i="22"/>
  <c r="G57" i="22"/>
  <c r="G56" i="22"/>
  <c r="D56" i="22"/>
  <c r="D57" i="22"/>
  <c r="C57" i="22"/>
  <c r="C56" i="22"/>
  <c r="E57" i="22"/>
  <c r="E56" i="22"/>
  <c r="O25" i="37"/>
  <c r="A26" i="37"/>
  <c r="A20" i="36"/>
  <c r="O19" i="36"/>
  <c r="B58" i="22"/>
  <c r="A15" i="35"/>
  <c r="O14" i="35"/>
  <c r="N43" i="5"/>
  <c r="A14" i="34"/>
  <c r="O13" i="34"/>
  <c r="N24" i="2"/>
  <c r="Q24" i="3" s="1"/>
  <c r="N16" i="2"/>
  <c r="Q16" i="3" s="1"/>
  <c r="N20" i="2"/>
  <c r="Q20" i="3" s="1"/>
  <c r="Q32" i="3"/>
  <c r="C58" i="22"/>
  <c r="N36" i="29"/>
  <c r="N11" i="32"/>
  <c r="N17" i="2"/>
  <c r="Q17" i="3" s="1"/>
  <c r="N21" i="2"/>
  <c r="Q21" i="3" s="1"/>
  <c r="Q26" i="3"/>
  <c r="Q30" i="3"/>
  <c r="N15" i="2"/>
  <c r="Q15" i="3" s="1"/>
  <c r="N19" i="2"/>
  <c r="Q19" i="3" s="1"/>
  <c r="N18" i="2"/>
  <c r="Q18" i="3" s="1"/>
  <c r="N23" i="2"/>
  <c r="Q23" i="3" s="1"/>
  <c r="N37" i="29"/>
  <c r="N40" i="29"/>
  <c r="N22" i="2"/>
  <c r="Q22" i="3" s="1"/>
  <c r="N25" i="2"/>
  <c r="Q25" i="3" s="1"/>
  <c r="Q31" i="3"/>
  <c r="N13" i="32"/>
  <c r="N34" i="32"/>
  <c r="N35" i="32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20" i="33"/>
  <c r="N21" i="33"/>
  <c r="N22" i="33"/>
  <c r="N23" i="33"/>
  <c r="N24" i="33"/>
  <c r="N25" i="33"/>
  <c r="N26" i="33"/>
  <c r="N27" i="33"/>
  <c r="N28" i="33"/>
  <c r="N29" i="33"/>
  <c r="N30" i="33"/>
  <c r="N31" i="33"/>
  <c r="M58" i="33"/>
  <c r="L58" i="33"/>
  <c r="K58" i="33"/>
  <c r="J58" i="33"/>
  <c r="I58" i="33"/>
  <c r="H58" i="33"/>
  <c r="G58" i="33"/>
  <c r="F58" i="33"/>
  <c r="E58" i="33"/>
  <c r="D58" i="33"/>
  <c r="C58" i="33"/>
  <c r="B58" i="33"/>
  <c r="A9" i="33"/>
  <c r="A10" i="33" s="1"/>
  <c r="A11" i="33" s="1"/>
  <c r="O11" i="33" s="1"/>
  <c r="O8" i="33"/>
  <c r="L57" i="33"/>
  <c r="J57" i="33"/>
  <c r="H57" i="33"/>
  <c r="F57" i="33"/>
  <c r="D57" i="33"/>
  <c r="B57" i="33"/>
  <c r="N15" i="27"/>
  <c r="C46" i="26"/>
  <c r="L58" i="2"/>
  <c r="L60" i="2"/>
  <c r="H58" i="2"/>
  <c r="J58" i="2"/>
  <c r="H59" i="2"/>
  <c r="J59" i="2"/>
  <c r="L59" i="2"/>
  <c r="N42" i="2" l="1"/>
  <c r="O36" i="38"/>
  <c r="A37" i="38"/>
  <c r="O26" i="37"/>
  <c r="A27" i="37"/>
  <c r="O20" i="36"/>
  <c r="A21" i="36"/>
  <c r="A16" i="35"/>
  <c r="O15" i="35"/>
  <c r="A15" i="34"/>
  <c r="O14" i="34"/>
  <c r="J60" i="2"/>
  <c r="K58" i="2"/>
  <c r="K60" i="2"/>
  <c r="I59" i="2"/>
  <c r="M59" i="2"/>
  <c r="H60" i="2"/>
  <c r="M60" i="2"/>
  <c r="I60" i="2"/>
  <c r="M58" i="2"/>
  <c r="I58" i="2"/>
  <c r="C45" i="5"/>
  <c r="C46" i="33"/>
  <c r="C45" i="33"/>
  <c r="N43" i="33"/>
  <c r="O43" i="5" s="1"/>
  <c r="P43" i="5" s="1"/>
  <c r="K59" i="2"/>
  <c r="N44" i="33"/>
  <c r="C57" i="33"/>
  <c r="C56" i="33"/>
  <c r="E57" i="33"/>
  <c r="E56" i="33"/>
  <c r="G57" i="33"/>
  <c r="G56" i="33"/>
  <c r="G52" i="33"/>
  <c r="I57" i="33"/>
  <c r="I56" i="33"/>
  <c r="K57" i="33"/>
  <c r="K56" i="33"/>
  <c r="M57" i="33"/>
  <c r="M56" i="33"/>
  <c r="M52" i="33"/>
  <c r="O10" i="33"/>
  <c r="A12" i="33"/>
  <c r="F52" i="33"/>
  <c r="H52" i="33"/>
  <c r="L52" i="33"/>
  <c r="B56" i="33"/>
  <c r="D56" i="33"/>
  <c r="F56" i="33"/>
  <c r="H56" i="33"/>
  <c r="J56" i="33"/>
  <c r="L56" i="33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E43" i="22"/>
  <c r="E44" i="22"/>
  <c r="D43" i="22"/>
  <c r="D44" i="22"/>
  <c r="N59" i="5" l="1"/>
  <c r="N46" i="2"/>
  <c r="N45" i="2"/>
  <c r="A38" i="38"/>
  <c r="O37" i="38"/>
  <c r="N58" i="5"/>
  <c r="O44" i="5"/>
  <c r="P44" i="5" s="1"/>
  <c r="O27" i="37"/>
  <c r="G52" i="37" s="1"/>
  <c r="A28" i="37"/>
  <c r="O21" i="36"/>
  <c r="A22" i="36"/>
  <c r="G52" i="36"/>
  <c r="P44" i="12"/>
  <c r="Q44" i="12" s="1"/>
  <c r="N60" i="5"/>
  <c r="O16" i="35"/>
  <c r="A17" i="35"/>
  <c r="A16" i="34"/>
  <c r="O15" i="34"/>
  <c r="C46" i="5"/>
  <c r="N42" i="33"/>
  <c r="A13" i="33"/>
  <c r="O12" i="33"/>
  <c r="I10" i="22"/>
  <c r="A39" i="38" l="1"/>
  <c r="O38" i="38"/>
  <c r="A29" i="37"/>
  <c r="O28" i="37"/>
  <c r="K52" i="37"/>
  <c r="L52" i="37"/>
  <c r="O22" i="36"/>
  <c r="A23" i="36"/>
  <c r="A18" i="35"/>
  <c r="O17" i="35"/>
  <c r="O16" i="34"/>
  <c r="A17" i="34"/>
  <c r="N45" i="33"/>
  <c r="N46" i="33"/>
  <c r="N57" i="33"/>
  <c r="N55" i="33"/>
  <c r="O13" i="33"/>
  <c r="A14" i="33"/>
  <c r="C56" i="24"/>
  <c r="C68" i="24" s="1"/>
  <c r="D56" i="24"/>
  <c r="D68" i="24" s="1"/>
  <c r="E56" i="24"/>
  <c r="F56" i="24"/>
  <c r="G56" i="24"/>
  <c r="G68" i="24" s="1"/>
  <c r="H56" i="24"/>
  <c r="H68" i="24" s="1"/>
  <c r="I56" i="24"/>
  <c r="J56" i="24"/>
  <c r="K56" i="24"/>
  <c r="K68" i="24" s="1"/>
  <c r="L56" i="24"/>
  <c r="L68" i="24" s="1"/>
  <c r="M56" i="24"/>
  <c r="C57" i="24"/>
  <c r="C69" i="24" s="1"/>
  <c r="D57" i="24"/>
  <c r="D69" i="24" s="1"/>
  <c r="E57" i="24"/>
  <c r="E69" i="24" s="1"/>
  <c r="F57" i="24"/>
  <c r="F69" i="24" s="1"/>
  <c r="G57" i="24"/>
  <c r="G69" i="24" s="1"/>
  <c r="H57" i="24"/>
  <c r="H69" i="24" s="1"/>
  <c r="I57" i="24"/>
  <c r="J57" i="24"/>
  <c r="K57" i="24"/>
  <c r="L57" i="24"/>
  <c r="L69" i="24" s="1"/>
  <c r="M57" i="24"/>
  <c r="B57" i="24"/>
  <c r="B69" i="24" s="1"/>
  <c r="B56" i="24"/>
  <c r="B68" i="24" s="1"/>
  <c r="B67" i="24"/>
  <c r="C56" i="27"/>
  <c r="D56" i="27"/>
  <c r="E56" i="27"/>
  <c r="F56" i="27"/>
  <c r="G56" i="27"/>
  <c r="H56" i="27"/>
  <c r="I56" i="27"/>
  <c r="J56" i="27"/>
  <c r="K56" i="27"/>
  <c r="L56" i="27"/>
  <c r="M56" i="27"/>
  <c r="C57" i="27"/>
  <c r="D57" i="27"/>
  <c r="E57" i="27"/>
  <c r="F57" i="27"/>
  <c r="G57" i="27"/>
  <c r="H57" i="27"/>
  <c r="I57" i="27"/>
  <c r="J57" i="27"/>
  <c r="K57" i="27"/>
  <c r="L57" i="27"/>
  <c r="M57" i="27"/>
  <c r="B57" i="27"/>
  <c r="B56" i="27"/>
  <c r="C56" i="21"/>
  <c r="D56" i="21"/>
  <c r="E56" i="21"/>
  <c r="F56" i="21"/>
  <c r="G56" i="21"/>
  <c r="H56" i="21"/>
  <c r="I56" i="21"/>
  <c r="J56" i="21"/>
  <c r="K56" i="21"/>
  <c r="L56" i="21"/>
  <c r="M56" i="21"/>
  <c r="C57" i="21"/>
  <c r="D57" i="21"/>
  <c r="E57" i="21"/>
  <c r="F57" i="21"/>
  <c r="G57" i="21"/>
  <c r="H57" i="21"/>
  <c r="I57" i="21"/>
  <c r="J57" i="21"/>
  <c r="K57" i="21"/>
  <c r="L57" i="21"/>
  <c r="M57" i="21"/>
  <c r="B57" i="21"/>
  <c r="B56" i="21"/>
  <c r="C56" i="23"/>
  <c r="D56" i="23"/>
  <c r="E56" i="23"/>
  <c r="F56" i="23"/>
  <c r="G56" i="23"/>
  <c r="H56" i="23"/>
  <c r="I56" i="23"/>
  <c r="J56" i="23"/>
  <c r="K56" i="23"/>
  <c r="L56" i="23"/>
  <c r="M56" i="23"/>
  <c r="C57" i="23"/>
  <c r="D57" i="23"/>
  <c r="E57" i="23"/>
  <c r="F57" i="23"/>
  <c r="G57" i="23"/>
  <c r="H57" i="23"/>
  <c r="I57" i="23"/>
  <c r="J57" i="23"/>
  <c r="K57" i="23"/>
  <c r="L57" i="23"/>
  <c r="M57" i="23"/>
  <c r="B57" i="23"/>
  <c r="B56" i="23"/>
  <c r="C56" i="20"/>
  <c r="D56" i="20"/>
  <c r="E56" i="20"/>
  <c r="F56" i="20"/>
  <c r="G56" i="20"/>
  <c r="H56" i="20"/>
  <c r="I56" i="20"/>
  <c r="J56" i="20"/>
  <c r="K56" i="20"/>
  <c r="L56" i="20"/>
  <c r="M56" i="20"/>
  <c r="C57" i="20"/>
  <c r="D57" i="20"/>
  <c r="E57" i="20"/>
  <c r="F57" i="20"/>
  <c r="G57" i="20"/>
  <c r="H57" i="20"/>
  <c r="I57" i="20"/>
  <c r="J57" i="20"/>
  <c r="K57" i="20"/>
  <c r="L57" i="20"/>
  <c r="M57" i="20"/>
  <c r="B57" i="20"/>
  <c r="B56" i="20"/>
  <c r="C55" i="13"/>
  <c r="D55" i="13"/>
  <c r="E55" i="13"/>
  <c r="F55" i="13"/>
  <c r="G55" i="13"/>
  <c r="H55" i="13"/>
  <c r="I55" i="13"/>
  <c r="J55" i="13"/>
  <c r="K55" i="13"/>
  <c r="L55" i="13"/>
  <c r="M55" i="13"/>
  <c r="B55" i="13"/>
  <c r="E56" i="13"/>
  <c r="F56" i="13"/>
  <c r="G56" i="13"/>
  <c r="H56" i="13"/>
  <c r="I56" i="13"/>
  <c r="J56" i="13"/>
  <c r="K56" i="13"/>
  <c r="L56" i="13"/>
  <c r="M56" i="13"/>
  <c r="C56" i="13"/>
  <c r="D56" i="13"/>
  <c r="B56" i="13"/>
  <c r="O39" i="38" l="1"/>
  <c r="A40" i="38"/>
  <c r="O29" i="37"/>
  <c r="B52" i="37" s="1"/>
  <c r="A30" i="37"/>
  <c r="A24" i="36"/>
  <c r="O23" i="36"/>
  <c r="A19" i="35"/>
  <c r="O18" i="35"/>
  <c r="A18" i="34"/>
  <c r="O17" i="34"/>
  <c r="A15" i="33"/>
  <c r="O14" i="33"/>
  <c r="J68" i="24"/>
  <c r="K69" i="24"/>
  <c r="F68" i="24"/>
  <c r="M68" i="24"/>
  <c r="I68" i="24"/>
  <c r="E68" i="24"/>
  <c r="M69" i="24"/>
  <c r="I69" i="24"/>
  <c r="J69" i="24"/>
  <c r="O40" i="38" l="1"/>
  <c r="A41" i="38"/>
  <c r="O41" i="38" s="1"/>
  <c r="O30" i="37"/>
  <c r="A31" i="37"/>
  <c r="A25" i="36"/>
  <c r="O24" i="36"/>
  <c r="A20" i="35"/>
  <c r="O19" i="35"/>
  <c r="A19" i="34"/>
  <c r="O18" i="34"/>
  <c r="O15" i="33"/>
  <c r="A16" i="33"/>
  <c r="N35" i="29"/>
  <c r="N34" i="29"/>
  <c r="N33" i="29"/>
  <c r="N32" i="29"/>
  <c r="N31" i="29"/>
  <c r="N30" i="29"/>
  <c r="N29" i="29"/>
  <c r="N28" i="29"/>
  <c r="N27" i="29"/>
  <c r="N26" i="29"/>
  <c r="N25" i="29"/>
  <c r="N24" i="29"/>
  <c r="N23" i="29"/>
  <c r="N22" i="29"/>
  <c r="N21" i="29"/>
  <c r="N20" i="29"/>
  <c r="N19" i="29"/>
  <c r="N18" i="29"/>
  <c r="N17" i="29"/>
  <c r="N16" i="29"/>
  <c r="N15" i="29"/>
  <c r="N14" i="29"/>
  <c r="N13" i="29"/>
  <c r="N12" i="29"/>
  <c r="G58" i="12"/>
  <c r="F58" i="12"/>
  <c r="E58" i="12"/>
  <c r="D58" i="12"/>
  <c r="C58" i="12"/>
  <c r="B58" i="12"/>
  <c r="D52" i="37" l="1"/>
  <c r="C52" i="37"/>
  <c r="N52" i="37"/>
  <c r="O31" i="37"/>
  <c r="A32" i="37"/>
  <c r="A26" i="36"/>
  <c r="O25" i="36"/>
  <c r="O20" i="35"/>
  <c r="A21" i="35"/>
  <c r="A20" i="34"/>
  <c r="O19" i="34"/>
  <c r="A17" i="33"/>
  <c r="O16" i="33"/>
  <c r="C45" i="3"/>
  <c r="F52" i="37" l="1"/>
  <c r="E52" i="37"/>
  <c r="O32" i="37"/>
  <c r="A33" i="37"/>
  <c r="O26" i="36"/>
  <c r="B52" i="36" s="1"/>
  <c r="A27" i="36"/>
  <c r="A22" i="35"/>
  <c r="O21" i="35"/>
  <c r="O20" i="34"/>
  <c r="A21" i="34"/>
  <c r="O17" i="33"/>
  <c r="A18" i="33"/>
  <c r="C46" i="3"/>
  <c r="M65" i="31"/>
  <c r="G57" i="31"/>
  <c r="G58" i="31"/>
  <c r="N33" i="32"/>
  <c r="N31" i="32"/>
  <c r="N30" i="32"/>
  <c r="N27" i="32"/>
  <c r="N26" i="32"/>
  <c r="K59" i="32"/>
  <c r="G59" i="32"/>
  <c r="N23" i="32"/>
  <c r="N22" i="32"/>
  <c r="N21" i="32"/>
  <c r="N19" i="32"/>
  <c r="N15" i="32"/>
  <c r="N14" i="32"/>
  <c r="I59" i="32"/>
  <c r="N29" i="32"/>
  <c r="C59" i="32"/>
  <c r="N17" i="32"/>
  <c r="N41" i="32"/>
  <c r="N18" i="32"/>
  <c r="L59" i="32"/>
  <c r="D59" i="32"/>
  <c r="M59" i="32"/>
  <c r="J59" i="32"/>
  <c r="F59" i="32"/>
  <c r="E59" i="32"/>
  <c r="B59" i="32"/>
  <c r="A9" i="32"/>
  <c r="A10" i="32" s="1"/>
  <c r="O8" i="32"/>
  <c r="F58" i="31"/>
  <c r="F56" i="31"/>
  <c r="L58" i="31"/>
  <c r="H58" i="31"/>
  <c r="M58" i="31"/>
  <c r="A9" i="31"/>
  <c r="A10" i="31" s="1"/>
  <c r="O8" i="31"/>
  <c r="L56" i="31"/>
  <c r="H56" i="31"/>
  <c r="K58" i="30"/>
  <c r="J58" i="30"/>
  <c r="H58" i="30"/>
  <c r="G58" i="30"/>
  <c r="F58" i="30"/>
  <c r="E58" i="30"/>
  <c r="D58" i="30"/>
  <c r="C58" i="30"/>
  <c r="B58" i="30"/>
  <c r="L56" i="30"/>
  <c r="K57" i="30"/>
  <c r="J52" i="30"/>
  <c r="H56" i="30"/>
  <c r="G57" i="30"/>
  <c r="M58" i="30"/>
  <c r="I58" i="30"/>
  <c r="L58" i="30"/>
  <c r="A9" i="30"/>
  <c r="A10" i="30" s="1"/>
  <c r="O8" i="30"/>
  <c r="N11" i="29"/>
  <c r="M45" i="29"/>
  <c r="L57" i="29"/>
  <c r="K45" i="29"/>
  <c r="J57" i="29"/>
  <c r="I57" i="29"/>
  <c r="H46" i="29"/>
  <c r="F56" i="29"/>
  <c r="M58" i="29"/>
  <c r="L58" i="29"/>
  <c r="K58" i="29"/>
  <c r="J58" i="29"/>
  <c r="I58" i="29"/>
  <c r="H58" i="29"/>
  <c r="C58" i="29"/>
  <c r="B58" i="29"/>
  <c r="M56" i="29"/>
  <c r="A9" i="29"/>
  <c r="A10" i="29" s="1"/>
  <c r="O8" i="29"/>
  <c r="N44" i="25"/>
  <c r="H44" i="22"/>
  <c r="G44" i="22"/>
  <c r="F44" i="22"/>
  <c r="C44" i="22"/>
  <c r="H43" i="22"/>
  <c r="G43" i="22"/>
  <c r="F43" i="22"/>
  <c r="C43" i="22"/>
  <c r="M41" i="22"/>
  <c r="L41" i="22"/>
  <c r="K41" i="22"/>
  <c r="H41" i="22"/>
  <c r="M40" i="22"/>
  <c r="L40" i="22"/>
  <c r="K40" i="22"/>
  <c r="J40" i="22"/>
  <c r="I40" i="22"/>
  <c r="H40" i="22"/>
  <c r="M39" i="22"/>
  <c r="L39" i="22"/>
  <c r="K39" i="22"/>
  <c r="J39" i="22"/>
  <c r="I39" i="22"/>
  <c r="H39" i="22"/>
  <c r="M38" i="22"/>
  <c r="L38" i="22"/>
  <c r="K38" i="22"/>
  <c r="J38" i="22"/>
  <c r="I38" i="22"/>
  <c r="H38" i="22"/>
  <c r="M37" i="22"/>
  <c r="L37" i="22"/>
  <c r="K37" i="22"/>
  <c r="J37" i="22"/>
  <c r="I37" i="22"/>
  <c r="H37" i="22"/>
  <c r="M36" i="22"/>
  <c r="L36" i="22"/>
  <c r="K36" i="22"/>
  <c r="J36" i="22"/>
  <c r="I36" i="22"/>
  <c r="N36" i="22" s="1"/>
  <c r="P36" i="25" s="1"/>
  <c r="M35" i="22"/>
  <c r="L35" i="22"/>
  <c r="K35" i="22"/>
  <c r="J35" i="22"/>
  <c r="I35" i="22"/>
  <c r="M34" i="22"/>
  <c r="L34" i="22"/>
  <c r="K34" i="22"/>
  <c r="J34" i="22"/>
  <c r="I34" i="22"/>
  <c r="M33" i="22"/>
  <c r="L33" i="22"/>
  <c r="K33" i="22"/>
  <c r="J33" i="22"/>
  <c r="I33" i="22"/>
  <c r="M32" i="22"/>
  <c r="L32" i="22"/>
  <c r="K32" i="22"/>
  <c r="J32" i="22"/>
  <c r="I32" i="22"/>
  <c r="M31" i="22"/>
  <c r="L31" i="22"/>
  <c r="K31" i="22"/>
  <c r="J31" i="22"/>
  <c r="I31" i="22"/>
  <c r="M30" i="22"/>
  <c r="L30" i="22"/>
  <c r="K30" i="22"/>
  <c r="J30" i="22"/>
  <c r="I30" i="22"/>
  <c r="M29" i="22"/>
  <c r="L29" i="22"/>
  <c r="K29" i="22"/>
  <c r="J29" i="22"/>
  <c r="I29" i="22"/>
  <c r="M28" i="22"/>
  <c r="L28" i="22"/>
  <c r="K28" i="22"/>
  <c r="J28" i="22"/>
  <c r="I28" i="22"/>
  <c r="M27" i="22"/>
  <c r="L27" i="22"/>
  <c r="K27" i="22"/>
  <c r="J27" i="22"/>
  <c r="I27" i="22"/>
  <c r="M26" i="22"/>
  <c r="L26" i="22"/>
  <c r="K26" i="22"/>
  <c r="J26" i="22"/>
  <c r="I26" i="22"/>
  <c r="M25" i="22"/>
  <c r="L25" i="22"/>
  <c r="K25" i="22"/>
  <c r="J25" i="22"/>
  <c r="I25" i="22"/>
  <c r="M24" i="22"/>
  <c r="L24" i="22"/>
  <c r="K24" i="22"/>
  <c r="J24" i="22"/>
  <c r="I24" i="22"/>
  <c r="M23" i="22"/>
  <c r="L23" i="22"/>
  <c r="K23" i="22"/>
  <c r="J23" i="22"/>
  <c r="I23" i="22"/>
  <c r="M22" i="22"/>
  <c r="L22" i="22"/>
  <c r="K22" i="22"/>
  <c r="J22" i="22"/>
  <c r="I22" i="22"/>
  <c r="M21" i="22"/>
  <c r="L21" i="22"/>
  <c r="K21" i="22"/>
  <c r="J21" i="22"/>
  <c r="I21" i="22"/>
  <c r="M20" i="22"/>
  <c r="L20" i="22"/>
  <c r="K20" i="22"/>
  <c r="J20" i="22"/>
  <c r="I20" i="22"/>
  <c r="M19" i="22"/>
  <c r="L19" i="22"/>
  <c r="K19" i="22"/>
  <c r="J19" i="22"/>
  <c r="I19" i="22"/>
  <c r="M18" i="22"/>
  <c r="L18" i="22"/>
  <c r="K18" i="22"/>
  <c r="J18" i="22"/>
  <c r="I18" i="22"/>
  <c r="M17" i="22"/>
  <c r="L17" i="22"/>
  <c r="K17" i="22"/>
  <c r="J17" i="22"/>
  <c r="I17" i="22"/>
  <c r="M16" i="22"/>
  <c r="L16" i="22"/>
  <c r="K16" i="22"/>
  <c r="J16" i="22"/>
  <c r="I16" i="22"/>
  <c r="M15" i="22"/>
  <c r="L15" i="22"/>
  <c r="K15" i="22"/>
  <c r="J15" i="22"/>
  <c r="I15" i="22"/>
  <c r="M14" i="22"/>
  <c r="L14" i="22"/>
  <c r="K14" i="22"/>
  <c r="J14" i="22"/>
  <c r="I14" i="22"/>
  <c r="H14" i="22"/>
  <c r="M13" i="22"/>
  <c r="L13" i="22"/>
  <c r="K13" i="22"/>
  <c r="J13" i="22"/>
  <c r="I13" i="22"/>
  <c r="H13" i="22"/>
  <c r="M12" i="22"/>
  <c r="L12" i="22"/>
  <c r="K12" i="22"/>
  <c r="J12" i="22"/>
  <c r="I12" i="22"/>
  <c r="H12" i="22"/>
  <c r="M11" i="22"/>
  <c r="L11" i="22"/>
  <c r="K11" i="22"/>
  <c r="J11" i="22"/>
  <c r="I11" i="22"/>
  <c r="H11" i="22"/>
  <c r="M10" i="22"/>
  <c r="L10" i="22"/>
  <c r="K10" i="22"/>
  <c r="J10" i="22"/>
  <c r="H10" i="22"/>
  <c r="M9" i="22"/>
  <c r="L9" i="22"/>
  <c r="K9" i="22"/>
  <c r="J9" i="22"/>
  <c r="I9" i="22"/>
  <c r="H9" i="22"/>
  <c r="M8" i="22"/>
  <c r="L8" i="22"/>
  <c r="K8" i="22"/>
  <c r="J8" i="22"/>
  <c r="I8" i="22"/>
  <c r="H8" i="22"/>
  <c r="B8" i="22"/>
  <c r="B42" i="22" s="1"/>
  <c r="I67" i="24"/>
  <c r="M58" i="27"/>
  <c r="L58" i="27"/>
  <c r="K58" i="27"/>
  <c r="J58" i="27"/>
  <c r="I58" i="27"/>
  <c r="H58" i="27"/>
  <c r="G58" i="27"/>
  <c r="F58" i="27"/>
  <c r="E58" i="27"/>
  <c r="D58" i="27"/>
  <c r="C58" i="27"/>
  <c r="B58" i="27"/>
  <c r="N34" i="27"/>
  <c r="N33" i="27"/>
  <c r="N32" i="27"/>
  <c r="N31" i="27"/>
  <c r="N30" i="27"/>
  <c r="N29" i="27"/>
  <c r="N28" i="27"/>
  <c r="N27" i="27"/>
  <c r="N26" i="27"/>
  <c r="N25" i="27"/>
  <c r="N24" i="27"/>
  <c r="N23" i="27"/>
  <c r="N22" i="27"/>
  <c r="N21" i="27"/>
  <c r="N20" i="27"/>
  <c r="N19" i="27"/>
  <c r="N18" i="27"/>
  <c r="N17" i="27"/>
  <c r="N16" i="27"/>
  <c r="A9" i="27"/>
  <c r="A10" i="27" s="1"/>
  <c r="O8" i="27"/>
  <c r="M58" i="26"/>
  <c r="L58" i="26"/>
  <c r="K58" i="26"/>
  <c r="J58" i="26"/>
  <c r="I58" i="26"/>
  <c r="H58" i="26"/>
  <c r="G58" i="26"/>
  <c r="F58" i="26"/>
  <c r="E58" i="26"/>
  <c r="D58" i="26"/>
  <c r="C58" i="26"/>
  <c r="B58" i="26"/>
  <c r="M57" i="26"/>
  <c r="L57" i="26"/>
  <c r="K57" i="26"/>
  <c r="J57" i="26"/>
  <c r="I57" i="26"/>
  <c r="H57" i="26"/>
  <c r="G57" i="26"/>
  <c r="F57" i="26"/>
  <c r="E57" i="26"/>
  <c r="D57" i="26"/>
  <c r="C57" i="26"/>
  <c r="B57" i="26"/>
  <c r="M56" i="26"/>
  <c r="L56" i="26"/>
  <c r="K56" i="26"/>
  <c r="J56" i="26"/>
  <c r="I56" i="26"/>
  <c r="H56" i="26"/>
  <c r="G56" i="26"/>
  <c r="F56" i="26"/>
  <c r="E56" i="26"/>
  <c r="D56" i="26"/>
  <c r="C56" i="26"/>
  <c r="B56" i="26"/>
  <c r="N44" i="26"/>
  <c r="N43" i="26"/>
  <c r="O43" i="31" s="1"/>
  <c r="N41" i="26"/>
  <c r="N40" i="26"/>
  <c r="N39" i="26"/>
  <c r="N38" i="26"/>
  <c r="N37" i="26"/>
  <c r="N36" i="26"/>
  <c r="N35" i="26"/>
  <c r="N34" i="26"/>
  <c r="N33" i="26"/>
  <c r="N32" i="26"/>
  <c r="N31" i="26"/>
  <c r="N30" i="26"/>
  <c r="N29" i="26"/>
  <c r="N28" i="26"/>
  <c r="N27" i="26"/>
  <c r="N26" i="26"/>
  <c r="N25" i="26"/>
  <c r="N24" i="26"/>
  <c r="N23" i="26"/>
  <c r="N22" i="26"/>
  <c r="N21" i="26"/>
  <c r="N20" i="26"/>
  <c r="N19" i="26"/>
  <c r="N18" i="26"/>
  <c r="N17" i="26"/>
  <c r="N16" i="26"/>
  <c r="N15" i="26"/>
  <c r="N14" i="26"/>
  <c r="N13" i="26"/>
  <c r="N12" i="26"/>
  <c r="N11" i="26"/>
  <c r="N10" i="26"/>
  <c r="N9" i="26"/>
  <c r="A9" i="26"/>
  <c r="O9" i="26" s="1"/>
  <c r="O8" i="26"/>
  <c r="N8" i="26"/>
  <c r="M46" i="3"/>
  <c r="N37" i="22" l="1"/>
  <c r="P37" i="25" s="1"/>
  <c r="N39" i="22"/>
  <c r="P39" i="25" s="1"/>
  <c r="N38" i="22"/>
  <c r="P38" i="25" s="1"/>
  <c r="I42" i="22"/>
  <c r="M42" i="22"/>
  <c r="M45" i="22" s="1"/>
  <c r="N16" i="22"/>
  <c r="P16" i="25" s="1"/>
  <c r="J42" i="22"/>
  <c r="K42" i="22"/>
  <c r="H42" i="22"/>
  <c r="L42" i="22"/>
  <c r="O44" i="31"/>
  <c r="P44" i="31" s="1"/>
  <c r="K45" i="26"/>
  <c r="B57" i="22"/>
  <c r="B56" i="22"/>
  <c r="K57" i="22"/>
  <c r="K56" i="22"/>
  <c r="H56" i="22"/>
  <c r="H57" i="22"/>
  <c r="L56" i="22"/>
  <c r="L57" i="22"/>
  <c r="I57" i="22"/>
  <c r="I56" i="22"/>
  <c r="M57" i="22"/>
  <c r="M56" i="22"/>
  <c r="J57" i="22"/>
  <c r="J56" i="22"/>
  <c r="O33" i="37"/>
  <c r="A34" i="37"/>
  <c r="P43" i="31"/>
  <c r="O9" i="30"/>
  <c r="A28" i="36"/>
  <c r="O27" i="36"/>
  <c r="C52" i="36" s="1"/>
  <c r="A23" i="35"/>
  <c r="O22" i="35"/>
  <c r="A22" i="34"/>
  <c r="O21" i="34"/>
  <c r="O9" i="27"/>
  <c r="M46" i="32"/>
  <c r="G46" i="32"/>
  <c r="F46" i="32"/>
  <c r="N43" i="29"/>
  <c r="O43" i="32" s="1"/>
  <c r="E45" i="22"/>
  <c r="E46" i="22"/>
  <c r="O9" i="29"/>
  <c r="C45" i="29"/>
  <c r="N44" i="29"/>
  <c r="D46" i="22"/>
  <c r="D45" i="22"/>
  <c r="C57" i="30"/>
  <c r="D56" i="30"/>
  <c r="A19" i="33"/>
  <c r="O18" i="33"/>
  <c r="A10" i="26"/>
  <c r="A11" i="26" s="1"/>
  <c r="A12" i="26" s="1"/>
  <c r="N43" i="25"/>
  <c r="L45" i="29"/>
  <c r="O10" i="29"/>
  <c r="A11" i="29"/>
  <c r="O11" i="29" s="1"/>
  <c r="H57" i="29"/>
  <c r="K56" i="30"/>
  <c r="N11" i="30"/>
  <c r="J56" i="29"/>
  <c r="C46" i="22"/>
  <c r="J67" i="24"/>
  <c r="D56" i="29"/>
  <c r="L56" i="29"/>
  <c r="F57" i="29"/>
  <c r="H56" i="29"/>
  <c r="N9" i="30"/>
  <c r="N10" i="30"/>
  <c r="N12" i="30"/>
  <c r="N13" i="30"/>
  <c r="D57" i="29"/>
  <c r="N56" i="27"/>
  <c r="N57" i="27"/>
  <c r="N43" i="22"/>
  <c r="N44" i="22"/>
  <c r="P44" i="25" s="1"/>
  <c r="K46" i="26"/>
  <c r="C45" i="26"/>
  <c r="M46" i="8"/>
  <c r="M45" i="8"/>
  <c r="E57" i="29"/>
  <c r="I56" i="29"/>
  <c r="M57" i="29"/>
  <c r="E56" i="29"/>
  <c r="E46" i="32"/>
  <c r="E45" i="32"/>
  <c r="C56" i="29"/>
  <c r="G56" i="29"/>
  <c r="K56" i="29"/>
  <c r="C57" i="29"/>
  <c r="G57" i="29"/>
  <c r="K57" i="29"/>
  <c r="C46" i="29"/>
  <c r="N43" i="3"/>
  <c r="Q43" i="3" s="1"/>
  <c r="N43" i="32"/>
  <c r="N44" i="32"/>
  <c r="M45" i="3"/>
  <c r="F45" i="32"/>
  <c r="G45" i="32"/>
  <c r="M45" i="32"/>
  <c r="H45" i="29"/>
  <c r="M46" i="29"/>
  <c r="N16" i="32"/>
  <c r="N20" i="32"/>
  <c r="N24" i="32"/>
  <c r="N28" i="32"/>
  <c r="N32" i="32"/>
  <c r="N10" i="32"/>
  <c r="O10" i="32"/>
  <c r="A11" i="32"/>
  <c r="N9" i="32"/>
  <c r="O9" i="32"/>
  <c r="N25" i="32"/>
  <c r="B56" i="31"/>
  <c r="A11" i="31"/>
  <c r="O10" i="31"/>
  <c r="M56" i="31"/>
  <c r="H57" i="31"/>
  <c r="L57" i="31"/>
  <c r="O9" i="31"/>
  <c r="M52" i="31"/>
  <c r="G56" i="31"/>
  <c r="B57" i="31"/>
  <c r="F57" i="31"/>
  <c r="M57" i="31"/>
  <c r="C56" i="30"/>
  <c r="G56" i="30"/>
  <c r="A11" i="30"/>
  <c r="O10" i="30"/>
  <c r="J57" i="30"/>
  <c r="E56" i="30"/>
  <c r="I56" i="30"/>
  <c r="M56" i="30"/>
  <c r="D57" i="30"/>
  <c r="H57" i="30"/>
  <c r="L57" i="30"/>
  <c r="J65" i="30"/>
  <c r="F56" i="30"/>
  <c r="J56" i="30"/>
  <c r="E57" i="30"/>
  <c r="I57" i="30"/>
  <c r="M57" i="30"/>
  <c r="F57" i="30"/>
  <c r="K46" i="29"/>
  <c r="N58" i="27"/>
  <c r="O10" i="27"/>
  <c r="A11" i="27"/>
  <c r="N57" i="26"/>
  <c r="N58" i="26"/>
  <c r="O11" i="26"/>
  <c r="N42" i="26"/>
  <c r="O10" i="26"/>
  <c r="N56" i="26"/>
  <c r="B58" i="8"/>
  <c r="O9" i="2"/>
  <c r="O10" i="2" s="1"/>
  <c r="O11" i="2" s="1"/>
  <c r="O12" i="2" s="1"/>
  <c r="O13" i="2" s="1"/>
  <c r="O14" i="2" s="1"/>
  <c r="O15" i="2" s="1"/>
  <c r="O16" i="2" s="1"/>
  <c r="O17" i="2" s="1"/>
  <c r="A9" i="12"/>
  <c r="N59" i="11"/>
  <c r="A9" i="25"/>
  <c r="O9" i="25" s="1"/>
  <c r="O8" i="25"/>
  <c r="M46" i="25"/>
  <c r="J65" i="24"/>
  <c r="I65" i="24"/>
  <c r="M58" i="24"/>
  <c r="M70" i="24" s="1"/>
  <c r="L58" i="24"/>
  <c r="L70" i="24" s="1"/>
  <c r="K58" i="24"/>
  <c r="K70" i="24" s="1"/>
  <c r="J58" i="24"/>
  <c r="J70" i="24" s="1"/>
  <c r="I58" i="24"/>
  <c r="I70" i="24" s="1"/>
  <c r="H58" i="24"/>
  <c r="H70" i="24" s="1"/>
  <c r="G58" i="24"/>
  <c r="G70" i="24" s="1"/>
  <c r="F58" i="24"/>
  <c r="F70" i="24" s="1"/>
  <c r="E58" i="24"/>
  <c r="E70" i="24" s="1"/>
  <c r="D58" i="24"/>
  <c r="D70" i="24" s="1"/>
  <c r="C58" i="24"/>
  <c r="C70" i="24" s="1"/>
  <c r="B58" i="24"/>
  <c r="B70" i="24" s="1"/>
  <c r="J52" i="24"/>
  <c r="I52" i="24"/>
  <c r="N44" i="24"/>
  <c r="N43" i="24"/>
  <c r="K46" i="24"/>
  <c r="F45" i="24"/>
  <c r="E46" i="24"/>
  <c r="C45" i="24"/>
  <c r="N41" i="24"/>
  <c r="N37" i="24"/>
  <c r="N36" i="24"/>
  <c r="N35" i="24"/>
  <c r="N34" i="24"/>
  <c r="N33" i="24"/>
  <c r="N32" i="24"/>
  <c r="N31" i="24"/>
  <c r="N30" i="24"/>
  <c r="N29" i="24"/>
  <c r="N28" i="24"/>
  <c r="N27" i="24"/>
  <c r="N26" i="24"/>
  <c r="N25" i="24"/>
  <c r="N24" i="24"/>
  <c r="N23" i="24"/>
  <c r="N22" i="24"/>
  <c r="N21" i="24"/>
  <c r="N20" i="24"/>
  <c r="N19" i="24"/>
  <c r="N18" i="24"/>
  <c r="N17" i="24"/>
  <c r="N15" i="24"/>
  <c r="N11" i="24"/>
  <c r="N10" i="24"/>
  <c r="N9" i="24"/>
  <c r="A9" i="24"/>
  <c r="O9" i="24" s="1"/>
  <c r="O8" i="24"/>
  <c r="N8" i="24"/>
  <c r="M58" i="23"/>
  <c r="L58" i="23"/>
  <c r="K58" i="23"/>
  <c r="J58" i="23"/>
  <c r="I58" i="23"/>
  <c r="H58" i="23"/>
  <c r="G58" i="23"/>
  <c r="F58" i="23"/>
  <c r="E58" i="23"/>
  <c r="D58" i="23"/>
  <c r="C58" i="23"/>
  <c r="B58" i="23"/>
  <c r="B52" i="23"/>
  <c r="O43" i="30"/>
  <c r="P43" i="30" s="1"/>
  <c r="N36" i="23"/>
  <c r="N35" i="23"/>
  <c r="N34" i="23"/>
  <c r="N33" i="23"/>
  <c r="N32" i="23"/>
  <c r="N31" i="23"/>
  <c r="N30" i="23"/>
  <c r="N29" i="23"/>
  <c r="N28" i="23"/>
  <c r="N27" i="23"/>
  <c r="N26" i="23"/>
  <c r="N25" i="23"/>
  <c r="N24" i="23"/>
  <c r="N23" i="23"/>
  <c r="N22" i="23"/>
  <c r="N21" i="23"/>
  <c r="N19" i="23"/>
  <c r="N17" i="23"/>
  <c r="A9" i="23"/>
  <c r="O9" i="23" s="1"/>
  <c r="O8" i="23"/>
  <c r="J58" i="22"/>
  <c r="F58" i="22"/>
  <c r="N17" i="22"/>
  <c r="P17" i="25" s="1"/>
  <c r="A9" i="22"/>
  <c r="O9" i="22" s="1"/>
  <c r="O8" i="22"/>
  <c r="J65" i="21"/>
  <c r="I65" i="21"/>
  <c r="M58" i="21"/>
  <c r="L58" i="21"/>
  <c r="K58" i="21"/>
  <c r="J58" i="21"/>
  <c r="I58" i="21"/>
  <c r="H58" i="21"/>
  <c r="G58" i="21"/>
  <c r="F58" i="21"/>
  <c r="E58" i="21"/>
  <c r="D58" i="21"/>
  <c r="C58" i="21"/>
  <c r="B58" i="21"/>
  <c r="J52" i="21"/>
  <c r="I52" i="21"/>
  <c r="N44" i="21"/>
  <c r="P61" i="21" s="1"/>
  <c r="N43" i="21"/>
  <c r="O43" i="22" s="1"/>
  <c r="N37" i="21"/>
  <c r="N36" i="21"/>
  <c r="N35" i="21"/>
  <c r="N34" i="21"/>
  <c r="N33" i="21"/>
  <c r="N32" i="21"/>
  <c r="N31" i="21"/>
  <c r="N30" i="21"/>
  <c r="N29" i="21"/>
  <c r="N28" i="21"/>
  <c r="N27" i="21"/>
  <c r="N26" i="21"/>
  <c r="N25" i="21"/>
  <c r="N24" i="21"/>
  <c r="N23" i="21"/>
  <c r="N22" i="21"/>
  <c r="N21" i="21"/>
  <c r="N20" i="21"/>
  <c r="N19" i="21"/>
  <c r="N18" i="21"/>
  <c r="N17" i="21"/>
  <c r="N16" i="21"/>
  <c r="N15" i="21"/>
  <c r="A9" i="21"/>
  <c r="A10" i="21" s="1"/>
  <c r="O8" i="21"/>
  <c r="M58" i="20"/>
  <c r="L58" i="20"/>
  <c r="K58" i="20"/>
  <c r="J58" i="20"/>
  <c r="I58" i="20"/>
  <c r="H58" i="20"/>
  <c r="G58" i="20"/>
  <c r="F58" i="20"/>
  <c r="E58" i="20"/>
  <c r="D58" i="20"/>
  <c r="C58" i="20"/>
  <c r="B58" i="20"/>
  <c r="J52" i="20"/>
  <c r="I52" i="20"/>
  <c r="B52" i="20"/>
  <c r="N36" i="20"/>
  <c r="N35" i="20"/>
  <c r="N34" i="20"/>
  <c r="N33" i="20"/>
  <c r="N32" i="20"/>
  <c r="N31" i="20"/>
  <c r="N30" i="20"/>
  <c r="N29" i="20"/>
  <c r="N28" i="20"/>
  <c r="N27" i="20"/>
  <c r="N26" i="20"/>
  <c r="N25" i="20"/>
  <c r="N24" i="20"/>
  <c r="N23" i="20"/>
  <c r="N22" i="20"/>
  <c r="N21" i="20"/>
  <c r="N20" i="20"/>
  <c r="N19" i="20"/>
  <c r="A9" i="20"/>
  <c r="O8" i="20"/>
  <c r="G60" i="5"/>
  <c r="F60" i="5"/>
  <c r="E60" i="5"/>
  <c r="D60" i="5"/>
  <c r="C60" i="5"/>
  <c r="B60" i="5"/>
  <c r="M58" i="8"/>
  <c r="L58" i="8"/>
  <c r="K58" i="8"/>
  <c r="J58" i="8"/>
  <c r="I58" i="8"/>
  <c r="H58" i="8"/>
  <c r="G58" i="8"/>
  <c r="F58" i="8"/>
  <c r="E58" i="8"/>
  <c r="D58" i="8"/>
  <c r="C58" i="8"/>
  <c r="M57" i="8"/>
  <c r="L57" i="8"/>
  <c r="K57" i="8"/>
  <c r="J57" i="8"/>
  <c r="I57" i="8"/>
  <c r="H57" i="8"/>
  <c r="G57" i="8"/>
  <c r="F57" i="8"/>
  <c r="E57" i="8"/>
  <c r="D57" i="8"/>
  <c r="C57" i="8"/>
  <c r="B57" i="8"/>
  <c r="M56" i="8"/>
  <c r="L56" i="8"/>
  <c r="K56" i="8"/>
  <c r="J56" i="8"/>
  <c r="I56" i="8"/>
  <c r="H56" i="8"/>
  <c r="G56" i="8"/>
  <c r="F56" i="8"/>
  <c r="E56" i="8"/>
  <c r="D56" i="8"/>
  <c r="C56" i="8"/>
  <c r="B56" i="8"/>
  <c r="C58" i="7"/>
  <c r="D58" i="7"/>
  <c r="E58" i="7"/>
  <c r="F58" i="7"/>
  <c r="G58" i="7"/>
  <c r="H58" i="7"/>
  <c r="I58" i="7"/>
  <c r="J58" i="7"/>
  <c r="K58" i="7"/>
  <c r="L58" i="7"/>
  <c r="M58" i="7"/>
  <c r="C59" i="7"/>
  <c r="D59" i="7"/>
  <c r="E59" i="7"/>
  <c r="F59" i="7"/>
  <c r="G59" i="7"/>
  <c r="H59" i="7"/>
  <c r="I59" i="7"/>
  <c r="J59" i="7"/>
  <c r="K59" i="7"/>
  <c r="L59" i="7"/>
  <c r="M59" i="7"/>
  <c r="C60" i="7"/>
  <c r="D60" i="7"/>
  <c r="E60" i="7"/>
  <c r="F60" i="7"/>
  <c r="G60" i="7"/>
  <c r="H60" i="7"/>
  <c r="I60" i="7"/>
  <c r="J60" i="7"/>
  <c r="K60" i="7"/>
  <c r="L60" i="7"/>
  <c r="M60" i="7"/>
  <c r="B60" i="7"/>
  <c r="B59" i="7"/>
  <c r="B58" i="7"/>
  <c r="O8" i="3"/>
  <c r="A9" i="3"/>
  <c r="A10" i="3" s="1"/>
  <c r="A11" i="3" s="1"/>
  <c r="O8" i="13"/>
  <c r="A9" i="13"/>
  <c r="O9" i="13" s="1"/>
  <c r="O8" i="8"/>
  <c r="A9" i="5"/>
  <c r="O9" i="5" s="1"/>
  <c r="O8" i="5"/>
  <c r="A9" i="8"/>
  <c r="A10" i="8" s="1"/>
  <c r="C54" i="7"/>
  <c r="O8" i="7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9" i="7"/>
  <c r="A10" i="7" s="1"/>
  <c r="A9" i="9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O8" i="12"/>
  <c r="A9" i="1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N43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41" i="8"/>
  <c r="N44" i="8"/>
  <c r="B57" i="29"/>
  <c r="E45" i="8"/>
  <c r="F46" i="8"/>
  <c r="G46" i="8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M52" i="13"/>
  <c r="N57" i="11"/>
  <c r="O9" i="7"/>
  <c r="B54" i="7"/>
  <c r="J54" i="7"/>
  <c r="O9" i="3"/>
  <c r="H54" i="7"/>
  <c r="I54" i="7"/>
  <c r="I52" i="8"/>
  <c r="I65" i="8"/>
  <c r="O44" i="37"/>
  <c r="P44" i="37" s="1"/>
  <c r="C65" i="8"/>
  <c r="C52" i="8"/>
  <c r="M57" i="13"/>
  <c r="J57" i="13"/>
  <c r="H57" i="13"/>
  <c r="K57" i="13"/>
  <c r="F57" i="13"/>
  <c r="D57" i="13"/>
  <c r="B57" i="13"/>
  <c r="L57" i="13"/>
  <c r="I57" i="13"/>
  <c r="G57" i="13"/>
  <c r="E57" i="13"/>
  <c r="C57" i="13"/>
  <c r="C52" i="12"/>
  <c r="P42" i="25" l="1"/>
  <c r="P43" i="25"/>
  <c r="P46" i="25"/>
  <c r="P45" i="25"/>
  <c r="M46" i="22"/>
  <c r="O18" i="2"/>
  <c r="J54" i="2"/>
  <c r="L45" i="22"/>
  <c r="L46" i="22"/>
  <c r="J45" i="32"/>
  <c r="J46" i="32"/>
  <c r="O44" i="29"/>
  <c r="P44" i="29" s="1"/>
  <c r="N42" i="7"/>
  <c r="O42" i="2" s="1"/>
  <c r="N54" i="9"/>
  <c r="O43" i="3"/>
  <c r="P43" i="3" s="1"/>
  <c r="O43" i="29"/>
  <c r="A10" i="12"/>
  <c r="O10" i="12" s="1"/>
  <c r="O9" i="12"/>
  <c r="O42" i="31"/>
  <c r="D45" i="24"/>
  <c r="D46" i="24"/>
  <c r="F46" i="24"/>
  <c r="L45" i="24"/>
  <c r="L46" i="24"/>
  <c r="C46" i="24"/>
  <c r="G45" i="24"/>
  <c r="G46" i="24"/>
  <c r="M45" i="24"/>
  <c r="M46" i="24"/>
  <c r="O34" i="37"/>
  <c r="A35" i="37"/>
  <c r="O50" i="29"/>
  <c r="A10" i="23"/>
  <c r="A11" i="23" s="1"/>
  <c r="O9" i="8"/>
  <c r="A29" i="36"/>
  <c r="O28" i="36"/>
  <c r="A10" i="25"/>
  <c r="A11" i="25" s="1"/>
  <c r="O11" i="25" s="1"/>
  <c r="G45" i="8"/>
  <c r="O43" i="25"/>
  <c r="Q43" i="25" s="1"/>
  <c r="O44" i="23"/>
  <c r="O44" i="30"/>
  <c r="P44" i="30" s="1"/>
  <c r="O44" i="25"/>
  <c r="Q44" i="25" s="1"/>
  <c r="O44" i="22"/>
  <c r="O44" i="21"/>
  <c r="P44" i="21" s="1"/>
  <c r="P44" i="8"/>
  <c r="Q44" i="8" s="1"/>
  <c r="O44" i="3"/>
  <c r="O44" i="7"/>
  <c r="O44" i="32"/>
  <c r="P46" i="32" s="1"/>
  <c r="O23" i="35"/>
  <c r="A24" i="35"/>
  <c r="A23" i="34"/>
  <c r="O22" i="34"/>
  <c r="A12" i="29"/>
  <c r="O12" i="29" s="1"/>
  <c r="O9" i="21"/>
  <c r="B52" i="29"/>
  <c r="B65" i="29"/>
  <c r="N57" i="29"/>
  <c r="B56" i="29"/>
  <c r="A11" i="7"/>
  <c r="A12" i="7" s="1"/>
  <c r="O12" i="7" s="1"/>
  <c r="O10" i="7"/>
  <c r="C46" i="25"/>
  <c r="C45" i="25"/>
  <c r="O19" i="33"/>
  <c r="A20" i="33"/>
  <c r="L46" i="29"/>
  <c r="C45" i="22"/>
  <c r="P43" i="22"/>
  <c r="O10" i="8"/>
  <c r="A11" i="8"/>
  <c r="A11" i="21"/>
  <c r="O10" i="21"/>
  <c r="H67" i="24"/>
  <c r="A10" i="5"/>
  <c r="A11" i="5" s="1"/>
  <c r="E57" i="12"/>
  <c r="E56" i="12"/>
  <c r="B52" i="12"/>
  <c r="N56" i="24"/>
  <c r="N57" i="24"/>
  <c r="E67" i="24"/>
  <c r="K67" i="24"/>
  <c r="D57" i="12"/>
  <c r="D56" i="12"/>
  <c r="B54" i="2"/>
  <c r="N56" i="23"/>
  <c r="N57" i="23"/>
  <c r="A10" i="24"/>
  <c r="N42" i="24"/>
  <c r="N58" i="24"/>
  <c r="F67" i="24"/>
  <c r="L67" i="24"/>
  <c r="A10" i="22"/>
  <c r="A11" i="22" s="1"/>
  <c r="O10" i="3"/>
  <c r="C57" i="12"/>
  <c r="C56" i="12"/>
  <c r="N56" i="20"/>
  <c r="N57" i="20"/>
  <c r="N56" i="21"/>
  <c r="N57" i="21"/>
  <c r="C67" i="24"/>
  <c r="G67" i="24"/>
  <c r="M67" i="24"/>
  <c r="G57" i="12"/>
  <c r="G56" i="12"/>
  <c r="B57" i="12"/>
  <c r="B56" i="12"/>
  <c r="F56" i="12"/>
  <c r="F57" i="12"/>
  <c r="D67" i="24"/>
  <c r="N58" i="30"/>
  <c r="N55" i="27"/>
  <c r="N57" i="8"/>
  <c r="N59" i="32"/>
  <c r="K46" i="32"/>
  <c r="K45" i="32"/>
  <c r="C46" i="32"/>
  <c r="C45" i="32"/>
  <c r="A12" i="32"/>
  <c r="O11" i="32"/>
  <c r="D46" i="32"/>
  <c r="D45" i="32"/>
  <c r="L46" i="32"/>
  <c r="L45" i="32"/>
  <c r="A12" i="31"/>
  <c r="O11" i="31"/>
  <c r="O11" i="30"/>
  <c r="A12" i="30"/>
  <c r="A13" i="29"/>
  <c r="O11" i="27"/>
  <c r="A12" i="27"/>
  <c r="O12" i="26"/>
  <c r="A13" i="26"/>
  <c r="N46" i="26"/>
  <c r="N45" i="26"/>
  <c r="N55" i="26"/>
  <c r="N58" i="23"/>
  <c r="H45" i="25"/>
  <c r="N25" i="25"/>
  <c r="N26" i="25"/>
  <c r="N27" i="25"/>
  <c r="N28" i="25"/>
  <c r="P28" i="25" s="1"/>
  <c r="N33" i="25"/>
  <c r="A10" i="13"/>
  <c r="E45" i="24"/>
  <c r="N58" i="21"/>
  <c r="N21" i="22"/>
  <c r="N25" i="22"/>
  <c r="N32" i="22"/>
  <c r="N44" i="3"/>
  <c r="Q44" i="3" s="1"/>
  <c r="F45" i="8"/>
  <c r="N58" i="8"/>
  <c r="N56" i="8"/>
  <c r="P43" i="2"/>
  <c r="E46" i="3"/>
  <c r="E46" i="8"/>
  <c r="K45" i="24"/>
  <c r="N29" i="25"/>
  <c r="N21" i="25"/>
  <c r="P21" i="25" s="1"/>
  <c r="F45" i="25"/>
  <c r="D46" i="25"/>
  <c r="L46" i="25"/>
  <c r="N18" i="25"/>
  <c r="E45" i="25"/>
  <c r="N22" i="25"/>
  <c r="N23" i="25"/>
  <c r="N24" i="25"/>
  <c r="M45" i="25"/>
  <c r="K46" i="25"/>
  <c r="N30" i="25"/>
  <c r="N31" i="25"/>
  <c r="N32" i="25"/>
  <c r="N19" i="25"/>
  <c r="P19" i="25" s="1"/>
  <c r="N20" i="25"/>
  <c r="P20" i="25" s="1"/>
  <c r="N34" i="25"/>
  <c r="N35" i="25"/>
  <c r="N42" i="21"/>
  <c r="N18" i="22"/>
  <c r="N19" i="22"/>
  <c r="N20" i="22"/>
  <c r="N22" i="22"/>
  <c r="N23" i="22"/>
  <c r="N24" i="22"/>
  <c r="N26" i="22"/>
  <c r="N28" i="22"/>
  <c r="N30" i="22"/>
  <c r="N34" i="22"/>
  <c r="N58" i="20"/>
  <c r="N27" i="22"/>
  <c r="N29" i="22"/>
  <c r="N31" i="22"/>
  <c r="N33" i="22"/>
  <c r="N35" i="22"/>
  <c r="F60" i="2"/>
  <c r="F59" i="2"/>
  <c r="F58" i="2"/>
  <c r="N24" i="12"/>
  <c r="J52" i="13"/>
  <c r="B60" i="2"/>
  <c r="D60" i="2"/>
  <c r="N42" i="8"/>
  <c r="O42" i="3" s="1"/>
  <c r="A12" i="3"/>
  <c r="O11" i="3"/>
  <c r="E60" i="2"/>
  <c r="E58" i="2"/>
  <c r="E59" i="2"/>
  <c r="B59" i="2"/>
  <c r="B58" i="2"/>
  <c r="D59" i="2"/>
  <c r="D58" i="2"/>
  <c r="A10" i="20"/>
  <c r="O9" i="20"/>
  <c r="G60" i="2"/>
  <c r="C60" i="2"/>
  <c r="G58" i="2"/>
  <c r="G59" i="2"/>
  <c r="C58" i="2"/>
  <c r="C59" i="2"/>
  <c r="B58" i="3"/>
  <c r="G58" i="22"/>
  <c r="K58" i="22"/>
  <c r="D58" i="22"/>
  <c r="H58" i="22"/>
  <c r="L58" i="22"/>
  <c r="E58" i="22"/>
  <c r="I58" i="22"/>
  <c r="M58" i="22"/>
  <c r="P30" i="25" l="1"/>
  <c r="P22" i="25"/>
  <c r="P35" i="25"/>
  <c r="P32" i="25"/>
  <c r="P26" i="25"/>
  <c r="P27" i="25"/>
  <c r="P34" i="25"/>
  <c r="P31" i="25"/>
  <c r="P24" i="25"/>
  <c r="P18" i="25"/>
  <c r="P33" i="25"/>
  <c r="P25" i="25"/>
  <c r="P23" i="25"/>
  <c r="P29" i="25"/>
  <c r="A11" i="12"/>
  <c r="O10" i="22"/>
  <c r="O10" i="23"/>
  <c r="A12" i="25"/>
  <c r="P44" i="3"/>
  <c r="O19" i="2"/>
  <c r="O20" i="2" s="1"/>
  <c r="M54" i="2"/>
  <c r="D54" i="2"/>
  <c r="A12" i="12"/>
  <c r="O12" i="12" s="1"/>
  <c r="O11" i="12"/>
  <c r="N59" i="9"/>
  <c r="N57" i="9"/>
  <c r="N46" i="7"/>
  <c r="P42" i="2"/>
  <c r="N45" i="7"/>
  <c r="N45" i="24"/>
  <c r="N46" i="24"/>
  <c r="O35" i="37"/>
  <c r="A36" i="37"/>
  <c r="D65" i="34"/>
  <c r="D52" i="34"/>
  <c r="N52" i="34"/>
  <c r="P44" i="2"/>
  <c r="P44" i="22"/>
  <c r="P49" i="22"/>
  <c r="A13" i="7"/>
  <c r="O11" i="7"/>
  <c r="N55" i="24"/>
  <c r="O10" i="25"/>
  <c r="N52" i="36"/>
  <c r="F52" i="36"/>
  <c r="A30" i="36"/>
  <c r="O29" i="36"/>
  <c r="O42" i="30"/>
  <c r="O42" i="25"/>
  <c r="O42" i="22"/>
  <c r="O24" i="35"/>
  <c r="A25" i="35"/>
  <c r="A24" i="34"/>
  <c r="O23" i="34"/>
  <c r="O10" i="5"/>
  <c r="P44" i="32"/>
  <c r="P43" i="29"/>
  <c r="P43" i="32"/>
  <c r="N56" i="29"/>
  <c r="D45" i="25"/>
  <c r="N58" i="29"/>
  <c r="D58" i="29"/>
  <c r="G58" i="29"/>
  <c r="H59" i="32"/>
  <c r="F58" i="29"/>
  <c r="E58" i="29"/>
  <c r="A21" i="33"/>
  <c r="O20" i="33"/>
  <c r="N46" i="21"/>
  <c r="O10" i="24"/>
  <c r="A11" i="24"/>
  <c r="N57" i="13"/>
  <c r="O11" i="8"/>
  <c r="A12" i="8"/>
  <c r="A12" i="22"/>
  <c r="O11" i="22"/>
  <c r="A12" i="21"/>
  <c r="O11" i="21"/>
  <c r="O12" i="32"/>
  <c r="A13" i="32"/>
  <c r="O12" i="31"/>
  <c r="A13" i="31"/>
  <c r="O12" i="30"/>
  <c r="A13" i="30"/>
  <c r="O13" i="29"/>
  <c r="A14" i="29"/>
  <c r="H46" i="25"/>
  <c r="A13" i="27"/>
  <c r="O12" i="27"/>
  <c r="O13" i="26"/>
  <c r="A14" i="26"/>
  <c r="A11" i="13"/>
  <c r="O10" i="13"/>
  <c r="F46" i="25"/>
  <c r="E45" i="3"/>
  <c r="L45" i="25"/>
  <c r="E46" i="25"/>
  <c r="N42" i="25"/>
  <c r="K45" i="25"/>
  <c r="N45" i="21"/>
  <c r="N55" i="21"/>
  <c r="N42" i="22"/>
  <c r="G46" i="25"/>
  <c r="G45" i="25"/>
  <c r="A12" i="5"/>
  <c r="O11" i="5"/>
  <c r="A11" i="20"/>
  <c r="O10" i="20"/>
  <c r="A13" i="3"/>
  <c r="O12" i="3"/>
  <c r="O12" i="25"/>
  <c r="A13" i="25"/>
  <c r="N55" i="8"/>
  <c r="N45" i="8"/>
  <c r="O11" i="23"/>
  <c r="A12" i="23"/>
  <c r="D46" i="3"/>
  <c r="D45" i="3"/>
  <c r="F46" i="3"/>
  <c r="F45" i="3"/>
  <c r="A13" i="12"/>
  <c r="A14" i="7"/>
  <c r="O13" i="7"/>
  <c r="G45" i="3"/>
  <c r="G46" i="3"/>
  <c r="Q42" i="25" l="1"/>
  <c r="O21" i="2"/>
  <c r="O22" i="2" s="1"/>
  <c r="C54" i="2"/>
  <c r="O23" i="2"/>
  <c r="G54" i="2"/>
  <c r="N45" i="25"/>
  <c r="Q45" i="25" s="1"/>
  <c r="O42" i="29"/>
  <c r="O42" i="5"/>
  <c r="P47" i="5" s="1"/>
  <c r="A37" i="37"/>
  <c r="O36" i="37"/>
  <c r="A31" i="36"/>
  <c r="O30" i="36"/>
  <c r="A26" i="35"/>
  <c r="O25" i="35"/>
  <c r="O24" i="34"/>
  <c r="A25" i="34"/>
  <c r="N46" i="22"/>
  <c r="P42" i="22"/>
  <c r="E45" i="29"/>
  <c r="E46" i="29"/>
  <c r="D46" i="29"/>
  <c r="D45" i="29"/>
  <c r="N42" i="29"/>
  <c r="F45" i="29"/>
  <c r="F46" i="29"/>
  <c r="G46" i="29"/>
  <c r="G45" i="29"/>
  <c r="O21" i="33"/>
  <c r="I52" i="33" s="1"/>
  <c r="A22" i="33"/>
  <c r="N59" i="25"/>
  <c r="N55" i="12"/>
  <c r="A13" i="22"/>
  <c r="O12" i="22"/>
  <c r="A12" i="24"/>
  <c r="O11" i="24"/>
  <c r="N57" i="12"/>
  <c r="O12" i="21"/>
  <c r="A13" i="21"/>
  <c r="A13" i="8"/>
  <c r="O12" i="8"/>
  <c r="A14" i="32"/>
  <c r="O13" i="32"/>
  <c r="A14" i="31"/>
  <c r="O13" i="31"/>
  <c r="A14" i="30"/>
  <c r="O13" i="30"/>
  <c r="A15" i="29"/>
  <c r="O14" i="29"/>
  <c r="A14" i="27"/>
  <c r="O13" i="27"/>
  <c r="A15" i="26"/>
  <c r="O14" i="26"/>
  <c r="O11" i="13"/>
  <c r="A12" i="13"/>
  <c r="N46" i="25"/>
  <c r="N57" i="25"/>
  <c r="N45" i="22"/>
  <c r="N55" i="22"/>
  <c r="N57" i="22"/>
  <c r="O12" i="23"/>
  <c r="A13" i="23"/>
  <c r="A14" i="3"/>
  <c r="O13" i="3"/>
  <c r="A13" i="5"/>
  <c r="O12" i="5"/>
  <c r="O13" i="12"/>
  <c r="A14" i="12"/>
  <c r="O13" i="25"/>
  <c r="A14" i="25"/>
  <c r="N59" i="2"/>
  <c r="N57" i="2"/>
  <c r="O11" i="20"/>
  <c r="A12" i="20"/>
  <c r="A15" i="7"/>
  <c r="O14" i="7"/>
  <c r="O24" i="2" l="1"/>
  <c r="O25" i="2" s="1"/>
  <c r="O26" i="2" s="1"/>
  <c r="E54" i="2"/>
  <c r="N54" i="2"/>
  <c r="F54" i="2"/>
  <c r="O27" i="2"/>
  <c r="K54" i="2"/>
  <c r="A38" i="37"/>
  <c r="O37" i="37"/>
  <c r="O31" i="36"/>
  <c r="A32" i="36"/>
  <c r="A27" i="35"/>
  <c r="O26" i="35"/>
  <c r="A26" i="34"/>
  <c r="O25" i="34"/>
  <c r="P42" i="29"/>
  <c r="N46" i="29"/>
  <c r="N45" i="29"/>
  <c r="N55" i="29"/>
  <c r="A23" i="33"/>
  <c r="O22" i="33"/>
  <c r="A13" i="24"/>
  <c r="O12" i="24"/>
  <c r="O13" i="22"/>
  <c r="A14" i="22"/>
  <c r="O13" i="8"/>
  <c r="A14" i="8"/>
  <c r="O13" i="21"/>
  <c r="A14" i="21"/>
  <c r="A15" i="32"/>
  <c r="O14" i="32"/>
  <c r="A15" i="31"/>
  <c r="O14" i="31"/>
  <c r="A15" i="30"/>
  <c r="O14" i="30"/>
  <c r="O15" i="29"/>
  <c r="A16" i="29"/>
  <c r="O14" i="27"/>
  <c r="A15" i="27"/>
  <c r="A16" i="26"/>
  <c r="O15" i="26"/>
  <c r="A13" i="13"/>
  <c r="O12" i="13"/>
  <c r="O13" i="5"/>
  <c r="A14" i="5"/>
  <c r="A15" i="25"/>
  <c r="O14" i="25"/>
  <c r="A15" i="12"/>
  <c r="O14" i="12"/>
  <c r="A14" i="23"/>
  <c r="O13" i="23"/>
  <c r="O12" i="20"/>
  <c r="A13" i="20"/>
  <c r="O15" i="7"/>
  <c r="A16" i="7"/>
  <c r="A15" i="3"/>
  <c r="O14" i="3"/>
  <c r="D52" i="36" l="1"/>
  <c r="E52" i="36"/>
  <c r="O28" i="2"/>
  <c r="H54" i="2"/>
  <c r="A39" i="37"/>
  <c r="O38" i="37"/>
  <c r="O32" i="36"/>
  <c r="A33" i="36"/>
  <c r="O27" i="35"/>
  <c r="A28" i="35"/>
  <c r="A27" i="34"/>
  <c r="O26" i="34"/>
  <c r="O23" i="33"/>
  <c r="A24" i="33"/>
  <c r="O14" i="21"/>
  <c r="A15" i="21"/>
  <c r="A15" i="22"/>
  <c r="O14" i="22"/>
  <c r="O14" i="8"/>
  <c r="A15" i="8"/>
  <c r="A14" i="24"/>
  <c r="O13" i="24"/>
  <c r="O15" i="32"/>
  <c r="A16" i="32"/>
  <c r="A16" i="31"/>
  <c r="O15" i="31"/>
  <c r="A16" i="30"/>
  <c r="O15" i="30"/>
  <c r="A17" i="29"/>
  <c r="O16" i="29"/>
  <c r="O15" i="27"/>
  <c r="A16" i="27"/>
  <c r="A17" i="26"/>
  <c r="O16" i="26"/>
  <c r="A14" i="13"/>
  <c r="O13" i="13"/>
  <c r="O13" i="20"/>
  <c r="A14" i="20"/>
  <c r="A16" i="12"/>
  <c r="O15" i="12"/>
  <c r="A17" i="7"/>
  <c r="O16" i="7"/>
  <c r="A15" i="5"/>
  <c r="O14" i="5"/>
  <c r="A16" i="3"/>
  <c r="O15" i="3"/>
  <c r="O14" i="23"/>
  <c r="A15" i="23"/>
  <c r="A16" i="25"/>
  <c r="O15" i="25"/>
  <c r="O29" i="2" l="1"/>
  <c r="L54" i="2"/>
  <c r="O39" i="37"/>
  <c r="A40" i="37"/>
  <c r="O33" i="36"/>
  <c r="A34" i="36"/>
  <c r="O28" i="35"/>
  <c r="A29" i="35"/>
  <c r="A28" i="34"/>
  <c r="O27" i="34"/>
  <c r="A25" i="33"/>
  <c r="O24" i="33"/>
  <c r="A16" i="21"/>
  <c r="O15" i="21"/>
  <c r="O15" i="8"/>
  <c r="A16" i="8"/>
  <c r="A15" i="24"/>
  <c r="O14" i="24"/>
  <c r="A16" i="22"/>
  <c r="O15" i="22"/>
  <c r="O16" i="32"/>
  <c r="A17" i="32"/>
  <c r="O16" i="31"/>
  <c r="A17" i="31"/>
  <c r="O16" i="30"/>
  <c r="A17" i="30"/>
  <c r="O17" i="29"/>
  <c r="A18" i="29"/>
  <c r="A17" i="27"/>
  <c r="O16" i="27"/>
  <c r="O17" i="26"/>
  <c r="A18" i="26"/>
  <c r="A15" i="13"/>
  <c r="O14" i="13"/>
  <c r="O15" i="23"/>
  <c r="A16" i="23"/>
  <c r="O14" i="20"/>
  <c r="A15" i="20"/>
  <c r="O15" i="5"/>
  <c r="A16" i="5"/>
  <c r="O16" i="25"/>
  <c r="A17" i="25"/>
  <c r="A17" i="3"/>
  <c r="O16" i="3"/>
  <c r="A18" i="7"/>
  <c r="O17" i="7"/>
  <c r="O16" i="12"/>
  <c r="A17" i="12"/>
  <c r="O30" i="2" l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I54" i="2"/>
  <c r="K52" i="33"/>
  <c r="J52" i="33"/>
  <c r="A41" i="37"/>
  <c r="O41" i="37" s="1"/>
  <c r="O40" i="37"/>
  <c r="A35" i="36"/>
  <c r="O34" i="36"/>
  <c r="A30" i="35"/>
  <c r="O29" i="35"/>
  <c r="O28" i="34"/>
  <c r="A29" i="34"/>
  <c r="O25" i="33"/>
  <c r="A26" i="33"/>
  <c r="A17" i="22"/>
  <c r="O16" i="22"/>
  <c r="A17" i="21"/>
  <c r="O16" i="21"/>
  <c r="A17" i="8"/>
  <c r="O16" i="8"/>
  <c r="O15" i="24"/>
  <c r="A16" i="24"/>
  <c r="A18" i="32"/>
  <c r="O17" i="32"/>
  <c r="A18" i="31"/>
  <c r="O17" i="31"/>
  <c r="A18" i="30"/>
  <c r="O17" i="30"/>
  <c r="A19" i="29"/>
  <c r="O18" i="29"/>
  <c r="A18" i="27"/>
  <c r="O17" i="27"/>
  <c r="A19" i="26"/>
  <c r="O18" i="26"/>
  <c r="O15" i="13"/>
  <c r="A16" i="13"/>
  <c r="A19" i="7"/>
  <c r="O18" i="7"/>
  <c r="B52" i="8"/>
  <c r="B65" i="8"/>
  <c r="O17" i="12"/>
  <c r="A18" i="12"/>
  <c r="A17" i="5"/>
  <c r="O16" i="5"/>
  <c r="A18" i="25"/>
  <c r="O17" i="25"/>
  <c r="A16" i="20"/>
  <c r="O15" i="20"/>
  <c r="A17" i="23"/>
  <c r="O16" i="23"/>
  <c r="A18" i="3"/>
  <c r="O17" i="3"/>
  <c r="O35" i="36" l="1"/>
  <c r="A36" i="36"/>
  <c r="A31" i="35"/>
  <c r="O30" i="35"/>
  <c r="A30" i="34"/>
  <c r="O29" i="34"/>
  <c r="A27" i="33"/>
  <c r="O26" i="33"/>
  <c r="D52" i="33" s="1"/>
  <c r="O17" i="8"/>
  <c r="A18" i="8"/>
  <c r="O17" i="21"/>
  <c r="A18" i="21"/>
  <c r="A18" i="22"/>
  <c r="O17" i="22"/>
  <c r="A17" i="24"/>
  <c r="O16" i="24"/>
  <c r="A19" i="32"/>
  <c r="O18" i="32"/>
  <c r="A19" i="31"/>
  <c r="O18" i="31"/>
  <c r="O18" i="30"/>
  <c r="A19" i="30"/>
  <c r="O19" i="29"/>
  <c r="A20" i="29"/>
  <c r="A19" i="27"/>
  <c r="O18" i="27"/>
  <c r="A20" i="26"/>
  <c r="O19" i="26"/>
  <c r="A17" i="13"/>
  <c r="O16" i="13"/>
  <c r="A19" i="25"/>
  <c r="O18" i="25"/>
  <c r="O18" i="12"/>
  <c r="A19" i="12"/>
  <c r="A20" i="7"/>
  <c r="O19" i="7"/>
  <c r="O17" i="23"/>
  <c r="A18" i="23"/>
  <c r="A19" i="3"/>
  <c r="O18" i="3"/>
  <c r="A17" i="20"/>
  <c r="O16" i="20"/>
  <c r="O17" i="5"/>
  <c r="A18" i="5"/>
  <c r="A37" i="36" l="1"/>
  <c r="O36" i="36"/>
  <c r="A32" i="35"/>
  <c r="O31" i="35"/>
  <c r="A31" i="34"/>
  <c r="O30" i="34"/>
  <c r="O27" i="33"/>
  <c r="A28" i="33"/>
  <c r="O17" i="24"/>
  <c r="A18" i="24"/>
  <c r="O18" i="21"/>
  <c r="A19" i="21"/>
  <c r="O18" i="22"/>
  <c r="A19" i="22"/>
  <c r="O18" i="8"/>
  <c r="A19" i="8"/>
  <c r="O19" i="32"/>
  <c r="A20" i="32"/>
  <c r="A20" i="31"/>
  <c r="O19" i="31"/>
  <c r="A20" i="30"/>
  <c r="O19" i="30"/>
  <c r="I65" i="30"/>
  <c r="I52" i="30"/>
  <c r="A21" i="29"/>
  <c r="O20" i="29"/>
  <c r="O19" i="27"/>
  <c r="A20" i="27"/>
  <c r="A21" i="26"/>
  <c r="O20" i="26"/>
  <c r="O17" i="13"/>
  <c r="A18" i="13"/>
  <c r="O19" i="12"/>
  <c r="A20" i="12"/>
  <c r="O18" i="5"/>
  <c r="A19" i="5"/>
  <c r="A19" i="23"/>
  <c r="O18" i="23"/>
  <c r="O17" i="20"/>
  <c r="A18" i="20"/>
  <c r="A20" i="3"/>
  <c r="O19" i="3"/>
  <c r="A21" i="7"/>
  <c r="O20" i="7"/>
  <c r="O19" i="25"/>
  <c r="A20" i="25"/>
  <c r="A38" i="36" l="1"/>
  <c r="O37" i="36"/>
  <c r="O32" i="35"/>
  <c r="A33" i="35"/>
  <c r="O31" i="34"/>
  <c r="A32" i="34"/>
  <c r="A29" i="33"/>
  <c r="O28" i="33"/>
  <c r="A20" i="21"/>
  <c r="O19" i="21"/>
  <c r="A19" i="24"/>
  <c r="O18" i="24"/>
  <c r="A20" i="8"/>
  <c r="O19" i="8"/>
  <c r="O19" i="22"/>
  <c r="A20" i="22"/>
  <c r="O20" i="32"/>
  <c r="A21" i="32"/>
  <c r="O20" i="31"/>
  <c r="A21" i="31"/>
  <c r="O20" i="30"/>
  <c r="A21" i="30"/>
  <c r="A22" i="29"/>
  <c r="O21" i="29"/>
  <c r="A21" i="27"/>
  <c r="O20" i="27"/>
  <c r="O21" i="26"/>
  <c r="A22" i="26"/>
  <c r="O18" i="13"/>
  <c r="A19" i="13"/>
  <c r="O20" i="3"/>
  <c r="A21" i="3"/>
  <c r="O21" i="7"/>
  <c r="A22" i="7"/>
  <c r="A20" i="23"/>
  <c r="O19" i="23"/>
  <c r="A21" i="25"/>
  <c r="O20" i="25"/>
  <c r="O20" i="12"/>
  <c r="A21" i="12"/>
  <c r="O21" i="12" s="1"/>
  <c r="O18" i="20"/>
  <c r="A19" i="20"/>
  <c r="O19" i="5"/>
  <c r="A20" i="5"/>
  <c r="N52" i="35" l="1"/>
  <c r="C65" i="35"/>
  <c r="C52" i="35"/>
  <c r="C52" i="33"/>
  <c r="B65" i="35"/>
  <c r="B52" i="35"/>
  <c r="A39" i="36"/>
  <c r="O38" i="36"/>
  <c r="E52" i="33"/>
  <c r="B52" i="33"/>
  <c r="A34" i="35"/>
  <c r="O33" i="35"/>
  <c r="O32" i="34"/>
  <c r="A33" i="34"/>
  <c r="O29" i="33"/>
  <c r="N52" i="33" s="1"/>
  <c r="A30" i="33"/>
  <c r="O19" i="24"/>
  <c r="A20" i="24"/>
  <c r="O20" i="21"/>
  <c r="A21" i="21"/>
  <c r="O20" i="22"/>
  <c r="A21" i="22"/>
  <c r="O20" i="8"/>
  <c r="A21" i="8"/>
  <c r="A22" i="32"/>
  <c r="O21" i="32"/>
  <c r="A22" i="31"/>
  <c r="O21" i="31"/>
  <c r="A22" i="30"/>
  <c r="O21" i="30"/>
  <c r="I65" i="29"/>
  <c r="I52" i="29"/>
  <c r="O22" i="29"/>
  <c r="A23" i="29"/>
  <c r="O21" i="27"/>
  <c r="A22" i="27"/>
  <c r="A23" i="26"/>
  <c r="O22" i="26"/>
  <c r="F52" i="26"/>
  <c r="F65" i="26"/>
  <c r="O19" i="13"/>
  <c r="A20" i="13"/>
  <c r="O20" i="23"/>
  <c r="A21" i="23"/>
  <c r="O19" i="20"/>
  <c r="A20" i="20"/>
  <c r="A22" i="12"/>
  <c r="O22" i="12" s="1"/>
  <c r="O22" i="7"/>
  <c r="A23" i="7"/>
  <c r="O20" i="5"/>
  <c r="A21" i="5"/>
  <c r="A22" i="3"/>
  <c r="O21" i="3"/>
  <c r="O21" i="25"/>
  <c r="I54" i="25" s="1"/>
  <c r="A22" i="25"/>
  <c r="O39" i="36" l="1"/>
  <c r="A40" i="36"/>
  <c r="A35" i="35"/>
  <c r="O34" i="35"/>
  <c r="A34" i="34"/>
  <c r="O33" i="34"/>
  <c r="A31" i="33"/>
  <c r="O30" i="33"/>
  <c r="A22" i="8"/>
  <c r="O21" i="8"/>
  <c r="A22" i="22"/>
  <c r="O21" i="22"/>
  <c r="J52" i="22" s="1"/>
  <c r="A22" i="21"/>
  <c r="O21" i="21"/>
  <c r="A21" i="24"/>
  <c r="O20" i="24"/>
  <c r="J65" i="27"/>
  <c r="J52" i="27"/>
  <c r="O22" i="32"/>
  <c r="A23" i="32"/>
  <c r="A23" i="31"/>
  <c r="O22" i="31"/>
  <c r="A23" i="30"/>
  <c r="O22" i="30"/>
  <c r="O23" i="29"/>
  <c r="A24" i="29"/>
  <c r="A23" i="27"/>
  <c r="O22" i="27"/>
  <c r="A24" i="26"/>
  <c r="O23" i="26"/>
  <c r="O20" i="13"/>
  <c r="A21" i="13"/>
  <c r="O21" i="5"/>
  <c r="A22" i="5"/>
  <c r="A23" i="3"/>
  <c r="O22" i="3"/>
  <c r="O22" i="25"/>
  <c r="A23" i="25"/>
  <c r="O23" i="7"/>
  <c r="A24" i="7"/>
  <c r="A23" i="12"/>
  <c r="O21" i="23"/>
  <c r="A22" i="23"/>
  <c r="A21" i="20"/>
  <c r="O20" i="20"/>
  <c r="E65" i="26" l="1"/>
  <c r="E52" i="26"/>
  <c r="A41" i="36"/>
  <c r="O41" i="36" s="1"/>
  <c r="O40" i="36"/>
  <c r="A36" i="35"/>
  <c r="O35" i="35"/>
  <c r="A35" i="34"/>
  <c r="O34" i="34"/>
  <c r="O31" i="33"/>
  <c r="A32" i="33"/>
  <c r="I52" i="26"/>
  <c r="I65" i="26"/>
  <c r="I52" i="27"/>
  <c r="I65" i="27"/>
  <c r="A23" i="8"/>
  <c r="O22" i="8"/>
  <c r="A22" i="24"/>
  <c r="O21" i="24"/>
  <c r="A23" i="21"/>
  <c r="O22" i="21"/>
  <c r="O22" i="22"/>
  <c r="A23" i="22"/>
  <c r="O23" i="32"/>
  <c r="A24" i="32"/>
  <c r="A24" i="31"/>
  <c r="O23" i="31"/>
  <c r="A24" i="30"/>
  <c r="O23" i="30"/>
  <c r="A25" i="29"/>
  <c r="O24" i="29"/>
  <c r="O23" i="27"/>
  <c r="A24" i="27"/>
  <c r="O24" i="26"/>
  <c r="A25" i="26"/>
  <c r="O21" i="13"/>
  <c r="A22" i="13"/>
  <c r="O23" i="12"/>
  <c r="A24" i="12"/>
  <c r="A24" i="25"/>
  <c r="O23" i="25"/>
  <c r="A22" i="20"/>
  <c r="O21" i="20"/>
  <c r="O23" i="3"/>
  <c r="I52" i="3" s="1"/>
  <c r="A24" i="3"/>
  <c r="O22" i="23"/>
  <c r="A23" i="23"/>
  <c r="O24" i="7"/>
  <c r="F54" i="7" s="1"/>
  <c r="A25" i="7"/>
  <c r="O22" i="5"/>
  <c r="A23" i="5"/>
  <c r="B52" i="24"/>
  <c r="B65" i="24"/>
  <c r="B52" i="21"/>
  <c r="B65" i="21"/>
  <c r="A37" i="35" l="1"/>
  <c r="O36" i="35"/>
  <c r="O35" i="34"/>
  <c r="A36" i="34"/>
  <c r="A33" i="33"/>
  <c r="O32" i="33"/>
  <c r="J65" i="26"/>
  <c r="J52" i="26"/>
  <c r="A24" i="21"/>
  <c r="O23" i="21"/>
  <c r="O22" i="24"/>
  <c r="A23" i="24"/>
  <c r="O23" i="8"/>
  <c r="A24" i="8"/>
  <c r="A24" i="22"/>
  <c r="O23" i="22"/>
  <c r="I52" i="22"/>
  <c r="I66" i="32"/>
  <c r="I53" i="32"/>
  <c r="O24" i="32"/>
  <c r="A25" i="32"/>
  <c r="G65" i="31"/>
  <c r="G52" i="31"/>
  <c r="O24" i="31"/>
  <c r="A25" i="31"/>
  <c r="O24" i="30"/>
  <c r="A25" i="30"/>
  <c r="O25" i="29"/>
  <c r="A26" i="29"/>
  <c r="A25" i="27"/>
  <c r="O24" i="27"/>
  <c r="O25" i="26"/>
  <c r="A26" i="26"/>
  <c r="G65" i="26"/>
  <c r="G52" i="26"/>
  <c r="O22" i="13"/>
  <c r="A23" i="13"/>
  <c r="O22" i="20"/>
  <c r="A23" i="20"/>
  <c r="A25" i="12"/>
  <c r="O24" i="12"/>
  <c r="A24" i="5"/>
  <c r="O23" i="5"/>
  <c r="O23" i="23"/>
  <c r="E52" i="23" s="1"/>
  <c r="A24" i="23"/>
  <c r="O24" i="3"/>
  <c r="A25" i="3"/>
  <c r="O25" i="7"/>
  <c r="A26" i="7"/>
  <c r="A25" i="25"/>
  <c r="O24" i="25"/>
  <c r="O37" i="35" l="1"/>
  <c r="A38" i="35"/>
  <c r="O36" i="34"/>
  <c r="A37" i="34"/>
  <c r="O33" i="33"/>
  <c r="A34" i="33"/>
  <c r="O24" i="8"/>
  <c r="A25" i="8"/>
  <c r="O23" i="24"/>
  <c r="A24" i="24"/>
  <c r="O24" i="22"/>
  <c r="A25" i="22"/>
  <c r="O24" i="21"/>
  <c r="A25" i="21"/>
  <c r="J53" i="32"/>
  <c r="J66" i="32"/>
  <c r="A26" i="32"/>
  <c r="O25" i="32"/>
  <c r="A26" i="31"/>
  <c r="O25" i="31"/>
  <c r="A26" i="30"/>
  <c r="O25" i="30"/>
  <c r="A27" i="29"/>
  <c r="O26" i="29"/>
  <c r="A26" i="27"/>
  <c r="O25" i="27"/>
  <c r="A27" i="26"/>
  <c r="O26" i="26"/>
  <c r="A24" i="13"/>
  <c r="O23" i="13"/>
  <c r="O26" i="7"/>
  <c r="A27" i="7"/>
  <c r="A26" i="3"/>
  <c r="O25" i="3"/>
  <c r="A24" i="20"/>
  <c r="O23" i="20"/>
  <c r="A25" i="5"/>
  <c r="O24" i="5"/>
  <c r="A26" i="12"/>
  <c r="O25" i="12"/>
  <c r="O24" i="23"/>
  <c r="A25" i="23"/>
  <c r="O25" i="25"/>
  <c r="A26" i="25"/>
  <c r="F52" i="29" l="1"/>
  <c r="F65" i="29"/>
  <c r="A39" i="35"/>
  <c r="O38" i="35"/>
  <c r="A38" i="34"/>
  <c r="O37" i="34"/>
  <c r="A35" i="33"/>
  <c r="O34" i="33"/>
  <c r="O24" i="24"/>
  <c r="A25" i="24"/>
  <c r="A26" i="21"/>
  <c r="O25" i="21"/>
  <c r="A26" i="22"/>
  <c r="O25" i="22"/>
  <c r="O25" i="8"/>
  <c r="A26" i="8"/>
  <c r="A27" i="32"/>
  <c r="O26" i="32"/>
  <c r="F52" i="31"/>
  <c r="F65" i="31"/>
  <c r="A27" i="31"/>
  <c r="O26" i="31"/>
  <c r="O26" i="30"/>
  <c r="F52" i="30" s="1"/>
  <c r="A27" i="30"/>
  <c r="J52" i="29"/>
  <c r="J65" i="29"/>
  <c r="K52" i="29"/>
  <c r="O27" i="29"/>
  <c r="K65" i="29" s="1"/>
  <c r="A28" i="29"/>
  <c r="E65" i="27"/>
  <c r="E52" i="27"/>
  <c r="G52" i="27"/>
  <c r="G65" i="27"/>
  <c r="O26" i="27"/>
  <c r="A27" i="27"/>
  <c r="A28" i="26"/>
  <c r="O27" i="26"/>
  <c r="O24" i="13"/>
  <c r="A25" i="13"/>
  <c r="A25" i="20"/>
  <c r="O24" i="20"/>
  <c r="O25" i="5"/>
  <c r="A26" i="5"/>
  <c r="A27" i="3"/>
  <c r="O26" i="3"/>
  <c r="A27" i="12"/>
  <c r="O26" i="12"/>
  <c r="D52" i="12" s="1"/>
  <c r="O26" i="25"/>
  <c r="J54" i="25" s="1"/>
  <c r="A27" i="25"/>
  <c r="O25" i="23"/>
  <c r="A26" i="23"/>
  <c r="O27" i="7"/>
  <c r="A28" i="7"/>
  <c r="F65" i="30" l="1"/>
  <c r="L54" i="7"/>
  <c r="F53" i="32"/>
  <c r="F66" i="32"/>
  <c r="O39" i="35"/>
  <c r="A40" i="35"/>
  <c r="A39" i="34"/>
  <c r="O38" i="34"/>
  <c r="E65" i="30"/>
  <c r="E52" i="30"/>
  <c r="O35" i="33"/>
  <c r="A36" i="33"/>
  <c r="A26" i="24"/>
  <c r="O25" i="24"/>
  <c r="A27" i="8"/>
  <c r="O26" i="8"/>
  <c r="A27" i="21"/>
  <c r="O26" i="21"/>
  <c r="O26" i="22"/>
  <c r="H52" i="22" s="1"/>
  <c r="A27" i="22"/>
  <c r="A28" i="32"/>
  <c r="O27" i="32"/>
  <c r="H52" i="31"/>
  <c r="H65" i="31"/>
  <c r="A28" i="31"/>
  <c r="O27" i="31"/>
  <c r="A28" i="30"/>
  <c r="O27" i="30"/>
  <c r="A29" i="29"/>
  <c r="O28" i="29"/>
  <c r="L65" i="29" s="1"/>
  <c r="O27" i="27"/>
  <c r="A28" i="27"/>
  <c r="H65" i="27"/>
  <c r="H52" i="27"/>
  <c r="O28" i="26"/>
  <c r="A29" i="26"/>
  <c r="O25" i="13"/>
  <c r="A26" i="13"/>
  <c r="A29" i="7"/>
  <c r="O28" i="7"/>
  <c r="M54" i="7" s="1"/>
  <c r="O27" i="3"/>
  <c r="A28" i="3"/>
  <c r="A28" i="25"/>
  <c r="O27" i="25"/>
  <c r="A27" i="23"/>
  <c r="O26" i="23"/>
  <c r="F52" i="23" s="1"/>
  <c r="O26" i="5"/>
  <c r="D54" i="5" s="1"/>
  <c r="A27" i="5"/>
  <c r="J52" i="8"/>
  <c r="J65" i="8"/>
  <c r="O27" i="12"/>
  <c r="A28" i="12"/>
  <c r="O25" i="20"/>
  <c r="A26" i="20"/>
  <c r="G65" i="30" l="1"/>
  <c r="G52" i="30"/>
  <c r="F65" i="8"/>
  <c r="F52" i="8"/>
  <c r="A41" i="35"/>
  <c r="O41" i="35" s="1"/>
  <c r="O40" i="35"/>
  <c r="O39" i="34"/>
  <c r="A40" i="34"/>
  <c r="A37" i="33"/>
  <c r="O36" i="33"/>
  <c r="L52" i="29"/>
  <c r="A28" i="8"/>
  <c r="O27" i="8"/>
  <c r="O27" i="22"/>
  <c r="A28" i="22"/>
  <c r="O27" i="21"/>
  <c r="A28" i="21"/>
  <c r="O26" i="24"/>
  <c r="A27" i="24"/>
  <c r="O28" i="32"/>
  <c r="A29" i="32"/>
  <c r="O28" i="31"/>
  <c r="A29" i="31"/>
  <c r="O28" i="30"/>
  <c r="A29" i="30"/>
  <c r="K52" i="30"/>
  <c r="K65" i="30"/>
  <c r="A30" i="29"/>
  <c r="O29" i="29"/>
  <c r="A29" i="27"/>
  <c r="O28" i="27"/>
  <c r="M65" i="27"/>
  <c r="M52" i="27"/>
  <c r="O29" i="26"/>
  <c r="A30" i="26"/>
  <c r="L65" i="26"/>
  <c r="L52" i="26"/>
  <c r="A27" i="13"/>
  <c r="O26" i="13"/>
  <c r="H52" i="21"/>
  <c r="H65" i="21"/>
  <c r="F52" i="3"/>
  <c r="A29" i="12"/>
  <c r="O28" i="12"/>
  <c r="H65" i="24"/>
  <c r="H52" i="24"/>
  <c r="A29" i="3"/>
  <c r="O28" i="3"/>
  <c r="A27" i="20"/>
  <c r="O26" i="20"/>
  <c r="E52" i="20" s="1"/>
  <c r="O27" i="5"/>
  <c r="A28" i="5"/>
  <c r="A28" i="23"/>
  <c r="O27" i="23"/>
  <c r="G52" i="23" s="1"/>
  <c r="O28" i="25"/>
  <c r="F54" i="25" s="1"/>
  <c r="A29" i="25"/>
  <c r="O29" i="7"/>
  <c r="K54" i="7" s="1"/>
  <c r="A30" i="7"/>
  <c r="N52" i="12" l="1"/>
  <c r="G52" i="12"/>
  <c r="O40" i="34"/>
  <c r="A41" i="34"/>
  <c r="O41" i="34" s="1"/>
  <c r="E52" i="12"/>
  <c r="O37" i="33"/>
  <c r="A38" i="33"/>
  <c r="J52" i="3"/>
  <c r="L52" i="3"/>
  <c r="M65" i="29"/>
  <c r="M52" i="29"/>
  <c r="A29" i="8"/>
  <c r="O28" i="8"/>
  <c r="O27" i="24"/>
  <c r="A28" i="24"/>
  <c r="A29" i="21"/>
  <c r="O28" i="21"/>
  <c r="A29" i="22"/>
  <c r="O28" i="22"/>
  <c r="A30" i="32"/>
  <c r="O29" i="32"/>
  <c r="A30" i="31"/>
  <c r="O29" i="31"/>
  <c r="A30" i="30"/>
  <c r="O29" i="30"/>
  <c r="A31" i="29"/>
  <c r="O30" i="29"/>
  <c r="K65" i="27"/>
  <c r="L52" i="27"/>
  <c r="L65" i="27"/>
  <c r="K52" i="27"/>
  <c r="A30" i="27"/>
  <c r="O29" i="27"/>
  <c r="A31" i="26"/>
  <c r="O30" i="26"/>
  <c r="M52" i="26"/>
  <c r="M65" i="26"/>
  <c r="I52" i="13"/>
  <c r="A28" i="13"/>
  <c r="O27" i="13"/>
  <c r="G52" i="13" s="1"/>
  <c r="H54" i="25"/>
  <c r="O27" i="20"/>
  <c r="C52" i="20" s="1"/>
  <c r="A28" i="20"/>
  <c r="A30" i="3"/>
  <c r="O29" i="3"/>
  <c r="M52" i="3" s="1"/>
  <c r="A29" i="5"/>
  <c r="O28" i="5"/>
  <c r="G54" i="5" s="1"/>
  <c r="A29" i="23"/>
  <c r="O28" i="23"/>
  <c r="A30" i="12"/>
  <c r="O29" i="12"/>
  <c r="F52" i="12" s="1"/>
  <c r="A31" i="7"/>
  <c r="O30" i="7"/>
  <c r="O29" i="25"/>
  <c r="A30" i="25"/>
  <c r="K52" i="22"/>
  <c r="M52" i="22"/>
  <c r="D54" i="7" l="1"/>
  <c r="N54" i="7"/>
  <c r="N52" i="26"/>
  <c r="C52" i="26"/>
  <c r="C65" i="26"/>
  <c r="E65" i="29"/>
  <c r="E52" i="29"/>
  <c r="N52" i="29"/>
  <c r="E54" i="5"/>
  <c r="K66" i="32"/>
  <c r="K53" i="32"/>
  <c r="L65" i="30"/>
  <c r="A39" i="33"/>
  <c r="O38" i="33"/>
  <c r="B52" i="26"/>
  <c r="B65" i="26"/>
  <c r="L52" i="30"/>
  <c r="A29" i="24"/>
  <c r="O28" i="24"/>
  <c r="L52" i="8"/>
  <c r="L65" i="8"/>
  <c r="O29" i="8"/>
  <c r="A30" i="8"/>
  <c r="K52" i="13"/>
  <c r="L52" i="13"/>
  <c r="O29" i="22"/>
  <c r="A30" i="22"/>
  <c r="O29" i="21"/>
  <c r="A30" i="21"/>
  <c r="O30" i="32"/>
  <c r="A31" i="32"/>
  <c r="L65" i="31"/>
  <c r="L52" i="31"/>
  <c r="O30" i="31"/>
  <c r="A31" i="31"/>
  <c r="M65" i="30"/>
  <c r="M52" i="30"/>
  <c r="A31" i="30"/>
  <c r="O30" i="30"/>
  <c r="O31" i="29"/>
  <c r="A32" i="29"/>
  <c r="A31" i="27"/>
  <c r="O30" i="27"/>
  <c r="A32" i="26"/>
  <c r="O31" i="26"/>
  <c r="O28" i="13"/>
  <c r="A29" i="13"/>
  <c r="M65" i="21"/>
  <c r="M52" i="21"/>
  <c r="K65" i="21"/>
  <c r="L65" i="21"/>
  <c r="K52" i="21"/>
  <c r="L52" i="21"/>
  <c r="A31" i="25"/>
  <c r="O30" i="25"/>
  <c r="E54" i="25" s="1"/>
  <c r="O30" i="12"/>
  <c r="A31" i="12"/>
  <c r="O29" i="23"/>
  <c r="A30" i="23"/>
  <c r="F52" i="20"/>
  <c r="H52" i="20"/>
  <c r="O31" i="7"/>
  <c r="A32" i="7"/>
  <c r="A31" i="3"/>
  <c r="O30" i="3"/>
  <c r="O28" i="20"/>
  <c r="G52" i="20" s="1"/>
  <c r="A29" i="20"/>
  <c r="L52" i="24"/>
  <c r="O29" i="5"/>
  <c r="F54" i="5" s="1"/>
  <c r="A30" i="5"/>
  <c r="C52" i="3" l="1"/>
  <c r="D52" i="3"/>
  <c r="K65" i="24"/>
  <c r="F65" i="24"/>
  <c r="F52" i="24"/>
  <c r="G54" i="7"/>
  <c r="E54" i="7"/>
  <c r="E66" i="32"/>
  <c r="E53" i="32"/>
  <c r="C54" i="5"/>
  <c r="G52" i="29"/>
  <c r="G65" i="29"/>
  <c r="D65" i="29"/>
  <c r="D52" i="29"/>
  <c r="C65" i="27"/>
  <c r="C52" i="27"/>
  <c r="L52" i="22"/>
  <c r="O39" i="33"/>
  <c r="A40" i="33"/>
  <c r="L65" i="24"/>
  <c r="K52" i="24"/>
  <c r="A31" i="22"/>
  <c r="O30" i="22"/>
  <c r="F52" i="22" s="1"/>
  <c r="A30" i="24"/>
  <c r="O29" i="24"/>
  <c r="O30" i="21"/>
  <c r="A31" i="21"/>
  <c r="O30" i="8"/>
  <c r="A31" i="8"/>
  <c r="M52" i="8"/>
  <c r="M65" i="8"/>
  <c r="A32" i="32"/>
  <c r="O31" i="32"/>
  <c r="A32" i="31"/>
  <c r="O31" i="31"/>
  <c r="A32" i="30"/>
  <c r="O31" i="30"/>
  <c r="A33" i="29"/>
  <c r="O32" i="29"/>
  <c r="O31" i="27"/>
  <c r="A32" i="27"/>
  <c r="A33" i="26"/>
  <c r="O32" i="26"/>
  <c r="A30" i="13"/>
  <c r="O29" i="13"/>
  <c r="H52" i="13"/>
  <c r="B52" i="13"/>
  <c r="O29" i="20"/>
  <c r="A30" i="20"/>
  <c r="A32" i="25"/>
  <c r="O31" i="25"/>
  <c r="G54" i="25" s="1"/>
  <c r="O31" i="12"/>
  <c r="A32" i="12"/>
  <c r="A32" i="3"/>
  <c r="O31" i="3"/>
  <c r="E52" i="3" s="1"/>
  <c r="O30" i="5"/>
  <c r="A31" i="5"/>
  <c r="O32" i="7"/>
  <c r="A33" i="7"/>
  <c r="O30" i="23"/>
  <c r="A31" i="23"/>
  <c r="L54" i="25"/>
  <c r="M54" i="25"/>
  <c r="N54" i="25"/>
  <c r="K54" i="25"/>
  <c r="G53" i="32" l="1"/>
  <c r="G66" i="32"/>
  <c r="D52" i="8"/>
  <c r="D65" i="8"/>
  <c r="N52" i="8"/>
  <c r="C65" i="29"/>
  <c r="C52" i="29"/>
  <c r="D65" i="30"/>
  <c r="D52" i="30"/>
  <c r="D53" i="32"/>
  <c r="D66" i="32"/>
  <c r="D54" i="25"/>
  <c r="H66" i="32"/>
  <c r="H53" i="32"/>
  <c r="M52" i="24"/>
  <c r="A41" i="33"/>
  <c r="O41" i="33" s="1"/>
  <c r="O40" i="33"/>
  <c r="H52" i="29"/>
  <c r="H65" i="29"/>
  <c r="M65" i="24"/>
  <c r="O31" i="8"/>
  <c r="A32" i="8"/>
  <c r="A32" i="21"/>
  <c r="O31" i="21"/>
  <c r="A31" i="24"/>
  <c r="O30" i="24"/>
  <c r="D65" i="24" s="1"/>
  <c r="O31" i="22"/>
  <c r="A32" i="22"/>
  <c r="O32" i="32"/>
  <c r="A33" i="32"/>
  <c r="O32" i="31"/>
  <c r="A33" i="31"/>
  <c r="O32" i="30"/>
  <c r="A33" i="30"/>
  <c r="A34" i="29"/>
  <c r="O33" i="29"/>
  <c r="A33" i="27"/>
  <c r="O32" i="27"/>
  <c r="D65" i="27"/>
  <c r="D52" i="27"/>
  <c r="H65" i="26"/>
  <c r="H52" i="26"/>
  <c r="O33" i="26"/>
  <c r="A34" i="26"/>
  <c r="O30" i="13"/>
  <c r="D52" i="13" s="1"/>
  <c r="A31" i="13"/>
  <c r="O31" i="23"/>
  <c r="D52" i="23" s="1"/>
  <c r="A32" i="23"/>
  <c r="O33" i="7"/>
  <c r="A34" i="7"/>
  <c r="O32" i="12"/>
  <c r="A33" i="12"/>
  <c r="O31" i="5"/>
  <c r="A32" i="5"/>
  <c r="A31" i="20"/>
  <c r="O30" i="20"/>
  <c r="D52" i="20" s="1"/>
  <c r="A33" i="3"/>
  <c r="O32" i="3"/>
  <c r="H52" i="3" s="1"/>
  <c r="A33" i="25"/>
  <c r="O32" i="25"/>
  <c r="L52" i="20"/>
  <c r="N52" i="20"/>
  <c r="C52" i="13" l="1"/>
  <c r="E65" i="8"/>
  <c r="E52" i="8"/>
  <c r="D52" i="24"/>
  <c r="G52" i="22"/>
  <c r="E65" i="24"/>
  <c r="G65" i="24"/>
  <c r="G52" i="24"/>
  <c r="B54" i="25"/>
  <c r="C54" i="25"/>
  <c r="E52" i="24"/>
  <c r="B65" i="27"/>
  <c r="N52" i="27"/>
  <c r="B52" i="27"/>
  <c r="C52" i="30"/>
  <c r="C65" i="30"/>
  <c r="C66" i="32"/>
  <c r="C53" i="32"/>
  <c r="M66" i="32"/>
  <c r="M53" i="32"/>
  <c r="N52" i="24"/>
  <c r="A33" i="22"/>
  <c r="O32" i="22"/>
  <c r="A33" i="21"/>
  <c r="O32" i="21"/>
  <c r="G52" i="21" s="1"/>
  <c r="O32" i="8"/>
  <c r="A33" i="8"/>
  <c r="A32" i="24"/>
  <c r="O31" i="24"/>
  <c r="A34" i="32"/>
  <c r="O33" i="32"/>
  <c r="A34" i="31"/>
  <c r="O33" i="31"/>
  <c r="A34" i="30"/>
  <c r="O33" i="30"/>
  <c r="H65" i="30"/>
  <c r="H52" i="30"/>
  <c r="O34" i="29"/>
  <c r="A35" i="29"/>
  <c r="O33" i="27"/>
  <c r="A34" i="27"/>
  <c r="F52" i="27"/>
  <c r="F65" i="27"/>
  <c r="K65" i="26"/>
  <c r="K52" i="26"/>
  <c r="A35" i="26"/>
  <c r="O34" i="26"/>
  <c r="O31" i="13"/>
  <c r="A32" i="13"/>
  <c r="O33" i="12"/>
  <c r="A34" i="12"/>
  <c r="O34" i="7"/>
  <c r="A35" i="7"/>
  <c r="A34" i="25"/>
  <c r="O33" i="25"/>
  <c r="M52" i="20"/>
  <c r="K52" i="20"/>
  <c r="O32" i="5"/>
  <c r="A33" i="5"/>
  <c r="O32" i="23"/>
  <c r="A33" i="23"/>
  <c r="O33" i="3"/>
  <c r="A34" i="3"/>
  <c r="O31" i="20"/>
  <c r="A32" i="20"/>
  <c r="C52" i="23" l="1"/>
  <c r="N52" i="23"/>
  <c r="B52" i="22"/>
  <c r="G65" i="21"/>
  <c r="D52" i="26"/>
  <c r="D65" i="26"/>
  <c r="K52" i="3"/>
  <c r="G52" i="3"/>
  <c r="L66" i="32"/>
  <c r="L53" i="32"/>
  <c r="F65" i="21"/>
  <c r="F52" i="21"/>
  <c r="A34" i="21"/>
  <c r="O33" i="21"/>
  <c r="O33" i="8"/>
  <c r="A34" i="8"/>
  <c r="O32" i="24"/>
  <c r="A33" i="24"/>
  <c r="H65" i="8"/>
  <c r="H52" i="8"/>
  <c r="O33" i="22"/>
  <c r="A34" i="22"/>
  <c r="A35" i="32"/>
  <c r="O34" i="32"/>
  <c r="A35" i="31"/>
  <c r="O34" i="31"/>
  <c r="A35" i="30"/>
  <c r="O34" i="30"/>
  <c r="O35" i="29"/>
  <c r="A36" i="29"/>
  <c r="A35" i="27"/>
  <c r="O34" i="27"/>
  <c r="A36" i="26"/>
  <c r="O35" i="26"/>
  <c r="O32" i="13"/>
  <c r="F52" i="13" s="1"/>
  <c r="A33" i="13"/>
  <c r="A33" i="20"/>
  <c r="O32" i="20"/>
  <c r="A34" i="23"/>
  <c r="O33" i="23"/>
  <c r="A34" i="5"/>
  <c r="O33" i="5"/>
  <c r="A36" i="7"/>
  <c r="O35" i="7"/>
  <c r="O34" i="3"/>
  <c r="A35" i="3"/>
  <c r="O34" i="12"/>
  <c r="A35" i="12"/>
  <c r="O34" i="25"/>
  <c r="A35" i="25"/>
  <c r="C52" i="24" l="1"/>
  <c r="C65" i="24"/>
  <c r="G52" i="8"/>
  <c r="G65" i="8"/>
  <c r="K65" i="8"/>
  <c r="K52" i="8"/>
  <c r="A35" i="22"/>
  <c r="O34" i="22"/>
  <c r="A34" i="24"/>
  <c r="O33" i="24"/>
  <c r="O34" i="8"/>
  <c r="A35" i="8"/>
  <c r="O34" i="21"/>
  <c r="A35" i="21"/>
  <c r="A36" i="32"/>
  <c r="O35" i="32"/>
  <c r="A36" i="31"/>
  <c r="O35" i="31"/>
  <c r="A36" i="30"/>
  <c r="O35" i="30"/>
  <c r="A37" i="29"/>
  <c r="O36" i="29"/>
  <c r="O35" i="27"/>
  <c r="A36" i="27"/>
  <c r="A37" i="26"/>
  <c r="O36" i="26"/>
  <c r="A34" i="13"/>
  <c r="O33" i="13"/>
  <c r="A35" i="5"/>
  <c r="O34" i="5"/>
  <c r="O35" i="25"/>
  <c r="A36" i="25"/>
  <c r="A36" i="3"/>
  <c r="O35" i="3"/>
  <c r="A37" i="7"/>
  <c r="O36" i="7"/>
  <c r="A35" i="23"/>
  <c r="O34" i="23"/>
  <c r="O35" i="12"/>
  <c r="A36" i="12"/>
  <c r="O33" i="20"/>
  <c r="A34" i="20"/>
  <c r="D52" i="22" l="1"/>
  <c r="N52" i="22"/>
  <c r="E52" i="22"/>
  <c r="C52" i="22"/>
  <c r="D52" i="21"/>
  <c r="N52" i="21"/>
  <c r="E52" i="21"/>
  <c r="E65" i="21"/>
  <c r="D65" i="21"/>
  <c r="C65" i="21"/>
  <c r="C52" i="21"/>
  <c r="A36" i="8"/>
  <c r="O35" i="8"/>
  <c r="O35" i="21"/>
  <c r="A36" i="21"/>
  <c r="A35" i="24"/>
  <c r="O34" i="24"/>
  <c r="A36" i="22"/>
  <c r="O35" i="22"/>
  <c r="O36" i="32"/>
  <c r="A37" i="32"/>
  <c r="O36" i="31"/>
  <c r="A37" i="31"/>
  <c r="O36" i="30"/>
  <c r="A37" i="30"/>
  <c r="A38" i="29"/>
  <c r="O37" i="29"/>
  <c r="A37" i="27"/>
  <c r="O36" i="27"/>
  <c r="O37" i="26"/>
  <c r="A38" i="26"/>
  <c r="A35" i="13"/>
  <c r="O34" i="13"/>
  <c r="A36" i="5"/>
  <c r="O35" i="5"/>
  <c r="A35" i="20"/>
  <c r="O34" i="20"/>
  <c r="A36" i="23"/>
  <c r="O35" i="23"/>
  <c r="A37" i="12"/>
  <c r="O36" i="12"/>
  <c r="A37" i="25"/>
  <c r="O36" i="25"/>
  <c r="O37" i="7"/>
  <c r="A38" i="7"/>
  <c r="O36" i="3"/>
  <c r="A37" i="3"/>
  <c r="O35" i="24" l="1"/>
  <c r="A36" i="24"/>
  <c r="A37" i="8"/>
  <c r="O36" i="8"/>
  <c r="O36" i="21"/>
  <c r="A37" i="21"/>
  <c r="O36" i="22"/>
  <c r="A37" i="22"/>
  <c r="A38" i="32"/>
  <c r="O37" i="32"/>
  <c r="A38" i="31"/>
  <c r="O37" i="31"/>
  <c r="A38" i="30"/>
  <c r="O37" i="30"/>
  <c r="A39" i="29"/>
  <c r="O38" i="29"/>
  <c r="O37" i="27"/>
  <c r="A38" i="27"/>
  <c r="A39" i="26"/>
  <c r="O38" i="26"/>
  <c r="O35" i="13"/>
  <c r="A36" i="13"/>
  <c r="O37" i="25"/>
  <c r="A38" i="25"/>
  <c r="O36" i="23"/>
  <c r="A37" i="23"/>
  <c r="O35" i="20"/>
  <c r="A36" i="20"/>
  <c r="O37" i="12"/>
  <c r="A38" i="12"/>
  <c r="A37" i="5"/>
  <c r="O36" i="5"/>
  <c r="A39" i="7"/>
  <c r="O38" i="7"/>
  <c r="O37" i="3"/>
  <c r="A38" i="3"/>
  <c r="A37" i="24" l="1"/>
  <c r="O36" i="24"/>
  <c r="A38" i="22"/>
  <c r="O37" i="22"/>
  <c r="A38" i="21"/>
  <c r="O37" i="21"/>
  <c r="A38" i="8"/>
  <c r="O37" i="8"/>
  <c r="A39" i="32"/>
  <c r="O38" i="32"/>
  <c r="A39" i="31"/>
  <c r="O38" i="31"/>
  <c r="O38" i="30"/>
  <c r="A39" i="30"/>
  <c r="O39" i="29"/>
  <c r="A40" i="29"/>
  <c r="O38" i="27"/>
  <c r="A39" i="27"/>
  <c r="A40" i="26"/>
  <c r="O39" i="26"/>
  <c r="O36" i="13"/>
  <c r="A37" i="13"/>
  <c r="O37" i="5"/>
  <c r="A38" i="5"/>
  <c r="A39" i="12"/>
  <c r="O38" i="12"/>
  <c r="O37" i="23"/>
  <c r="A38" i="23"/>
  <c r="O38" i="3"/>
  <c r="A39" i="3"/>
  <c r="O36" i="20"/>
  <c r="A37" i="20"/>
  <c r="O38" i="25"/>
  <c r="A39" i="25"/>
  <c r="O39" i="7"/>
  <c r="A40" i="7"/>
  <c r="O38" i="21" l="1"/>
  <c r="A39" i="21"/>
  <c r="A38" i="24"/>
  <c r="O37" i="24"/>
  <c r="A39" i="8"/>
  <c r="O38" i="8"/>
  <c r="A39" i="22"/>
  <c r="O38" i="22"/>
  <c r="A40" i="32"/>
  <c r="O39" i="32"/>
  <c r="O39" i="31"/>
  <c r="A40" i="31"/>
  <c r="A40" i="30"/>
  <c r="O39" i="30"/>
  <c r="A41" i="29"/>
  <c r="O41" i="29" s="1"/>
  <c r="O40" i="29"/>
  <c r="O39" i="27"/>
  <c r="A40" i="27"/>
  <c r="A41" i="26"/>
  <c r="O41" i="26" s="1"/>
  <c r="O40" i="26"/>
  <c r="A38" i="13"/>
  <c r="O37" i="13"/>
  <c r="O39" i="12"/>
  <c r="A40" i="12"/>
  <c r="O37" i="20"/>
  <c r="A38" i="20"/>
  <c r="O38" i="23"/>
  <c r="A39" i="23"/>
  <c r="A39" i="5"/>
  <c r="O38" i="5"/>
  <c r="O40" i="7"/>
  <c r="A41" i="7"/>
  <c r="O41" i="7" s="1"/>
  <c r="O39" i="25"/>
  <c r="A40" i="25"/>
  <c r="O39" i="3"/>
  <c r="A40" i="3"/>
  <c r="O39" i="8" l="1"/>
  <c r="A40" i="8"/>
  <c r="A40" i="21"/>
  <c r="O39" i="21"/>
  <c r="A40" i="22"/>
  <c r="O39" i="22"/>
  <c r="A39" i="24"/>
  <c r="O38" i="24"/>
  <c r="O40" i="32"/>
  <c r="A41" i="32"/>
  <c r="O41" i="32" s="1"/>
  <c r="O40" i="31"/>
  <c r="A41" i="31"/>
  <c r="O41" i="31" s="1"/>
  <c r="O40" i="30"/>
  <c r="A41" i="30"/>
  <c r="O41" i="30" s="1"/>
  <c r="A41" i="27"/>
  <c r="O41" i="27" s="1"/>
  <c r="O40" i="27"/>
  <c r="O38" i="13"/>
  <c r="A39" i="13"/>
  <c r="A41" i="3"/>
  <c r="O41" i="3" s="1"/>
  <c r="O40" i="3"/>
  <c r="A40" i="23"/>
  <c r="O39" i="23"/>
  <c r="A41" i="12"/>
  <c r="O41" i="12" s="1"/>
  <c r="O40" i="12"/>
  <c r="A41" i="25"/>
  <c r="O41" i="25" s="1"/>
  <c r="O40" i="25"/>
  <c r="A39" i="20"/>
  <c r="O38" i="20"/>
  <c r="O39" i="5"/>
  <c r="A40" i="5"/>
  <c r="A41" i="22" l="1"/>
  <c r="O41" i="22" s="1"/>
  <c r="O40" i="22"/>
  <c r="A41" i="8"/>
  <c r="O41" i="8" s="1"/>
  <c r="O40" i="8"/>
  <c r="A40" i="24"/>
  <c r="O39" i="24"/>
  <c r="O40" i="21"/>
  <c r="A41" i="21"/>
  <c r="O41" i="21" s="1"/>
  <c r="O39" i="13"/>
  <c r="A40" i="13"/>
  <c r="A41" i="23"/>
  <c r="O41" i="23" s="1"/>
  <c r="O40" i="23"/>
  <c r="O39" i="20"/>
  <c r="A40" i="20"/>
  <c r="O40" i="5"/>
  <c r="A41" i="5"/>
  <c r="O41" i="5" s="1"/>
  <c r="A41" i="24" l="1"/>
  <c r="O41" i="24" s="1"/>
  <c r="O40" i="24"/>
  <c r="O40" i="13"/>
  <c r="A41" i="13"/>
  <c r="O41" i="13" s="1"/>
  <c r="O40" i="20"/>
  <c r="A41" i="20"/>
  <c r="O41" i="20" s="1"/>
  <c r="E52" i="13" l="1"/>
  <c r="N56" i="13" l="1"/>
  <c r="N55" i="13"/>
  <c r="N42" i="13"/>
  <c r="N52" i="13"/>
  <c r="O42" i="37" l="1"/>
  <c r="P42" i="37" s="1"/>
  <c r="N45" i="13"/>
  <c r="N46" i="13"/>
  <c r="B54" i="5" l="1"/>
  <c r="B52" i="30"/>
  <c r="B53" i="32"/>
  <c r="N42" i="5" l="1"/>
  <c r="P42" i="5" s="1"/>
  <c r="N54" i="5"/>
  <c r="N8" i="32"/>
  <c r="N42" i="32" s="1"/>
  <c r="N46" i="32" s="1"/>
  <c r="B57" i="30"/>
  <c r="B56" i="30"/>
  <c r="B52" i="3"/>
  <c r="N8" i="30"/>
  <c r="B65" i="30"/>
  <c r="B66" i="32"/>
  <c r="N58" i="32" l="1"/>
  <c r="N57" i="32"/>
  <c r="N46" i="5"/>
  <c r="N45" i="5"/>
  <c r="N57" i="30"/>
  <c r="N56" i="30"/>
  <c r="N52" i="30"/>
  <c r="N52" i="3"/>
  <c r="N42" i="3"/>
  <c r="N53" i="32"/>
  <c r="P42" i="3" l="1"/>
  <c r="P42" i="30"/>
  <c r="R42" i="30"/>
  <c r="R43" i="30" s="1"/>
  <c r="N56" i="32"/>
  <c r="N45" i="32"/>
  <c r="N57" i="3"/>
  <c r="N55" i="3"/>
  <c r="N46" i="3"/>
  <c r="N45" i="3"/>
  <c r="N55" i="30"/>
  <c r="I70" i="32"/>
  <c r="I71" i="32" s="1"/>
  <c r="I65" i="31"/>
  <c r="I56" i="31"/>
  <c r="I57" i="31"/>
  <c r="I52" i="31"/>
  <c r="E65" i="31"/>
  <c r="E52" i="31"/>
  <c r="E56" i="31"/>
  <c r="E57" i="31"/>
  <c r="C58" i="31"/>
  <c r="D65" i="31"/>
  <c r="D57" i="31"/>
  <c r="D45" i="31"/>
  <c r="D52" i="31"/>
  <c r="D56" i="31"/>
  <c r="N17" i="31"/>
  <c r="P17" i="31" s="1"/>
  <c r="C56" i="31"/>
  <c r="C45" i="31"/>
  <c r="C65" i="31"/>
  <c r="C52" i="31"/>
  <c r="C57" i="31"/>
  <c r="N32" i="31"/>
  <c r="P32" i="31" s="1"/>
  <c r="B65" i="31"/>
  <c r="B58" i="31"/>
  <c r="B52" i="31"/>
  <c r="N10" i="31"/>
  <c r="P10" i="31" s="1"/>
  <c r="I58" i="31"/>
  <c r="N30" i="31"/>
  <c r="P30" i="31" s="1"/>
  <c r="J56" i="31"/>
  <c r="J57" i="31"/>
  <c r="J52" i="31"/>
  <c r="J65" i="31"/>
  <c r="K57" i="31"/>
  <c r="K52" i="31"/>
  <c r="K56" i="31"/>
  <c r="K65" i="31"/>
  <c r="K46" i="31"/>
  <c r="N35" i="31"/>
  <c r="P35" i="31" s="1"/>
  <c r="N24" i="31"/>
  <c r="P24" i="31" s="1"/>
  <c r="D58" i="31"/>
  <c r="N15" i="31"/>
  <c r="P15" i="31" s="1"/>
  <c r="N22" i="31"/>
  <c r="P22" i="31" s="1"/>
  <c r="N19" i="31"/>
  <c r="P19" i="31" s="1"/>
  <c r="N33" i="31"/>
  <c r="P33" i="31" s="1"/>
  <c r="N21" i="31"/>
  <c r="P21" i="31" s="1"/>
  <c r="N13" i="31"/>
  <c r="P13" i="31" s="1"/>
  <c r="J58" i="31"/>
  <c r="N14" i="31"/>
  <c r="P14" i="31" s="1"/>
  <c r="N34" i="31"/>
  <c r="P34" i="31" s="1"/>
  <c r="N18" i="31"/>
  <c r="P18" i="31" s="1"/>
  <c r="N23" i="31"/>
  <c r="P23" i="31" s="1"/>
  <c r="N11" i="31"/>
  <c r="P11" i="31" s="1"/>
  <c r="N20" i="31"/>
  <c r="P20" i="31" s="1"/>
  <c r="N29" i="31"/>
  <c r="P29" i="31" s="1"/>
  <c r="N26" i="31"/>
  <c r="P26" i="31" s="1"/>
  <c r="N12" i="31"/>
  <c r="P12" i="31" s="1"/>
  <c r="K58" i="31"/>
  <c r="N27" i="31"/>
  <c r="E58" i="31"/>
  <c r="N25" i="31"/>
  <c r="P25" i="31" s="1"/>
  <c r="N16" i="31"/>
  <c r="P16" i="31" s="1"/>
  <c r="N28" i="31"/>
  <c r="P28" i="31" s="1"/>
  <c r="N31" i="31"/>
  <c r="P31" i="31" s="1"/>
  <c r="R42" i="3" l="1"/>
  <c r="C46" i="31"/>
  <c r="D46" i="31"/>
  <c r="K45" i="31"/>
  <c r="N58" i="31"/>
  <c r="P27" i="31"/>
  <c r="B61" i="32"/>
  <c r="B62" i="32" s="1"/>
  <c r="N42" i="31"/>
  <c r="P42" i="31" s="1"/>
  <c r="N56" i="31"/>
  <c r="N52" i="31"/>
  <c r="N57" i="31"/>
  <c r="O42" i="32" l="1"/>
  <c r="P42" i="32" s="1"/>
  <c r="P47" i="29"/>
  <c r="N46" i="31"/>
  <c r="N55" i="31"/>
  <c r="I69" i="32"/>
  <c r="N45" i="31"/>
</calcChain>
</file>

<file path=xl/sharedStrings.xml><?xml version="1.0" encoding="utf-8"?>
<sst xmlns="http://schemas.openxmlformats.org/spreadsheetml/2006/main" count="892" uniqueCount="90">
  <si>
    <t>MESES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</si>
  <si>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</si>
  <si>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</si>
  <si>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</si>
  <si>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</si>
  <si>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</si>
  <si>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</si>
  <si>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</si>
  <si>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</si>
  <si>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</si>
  <si>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</si>
  <si>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</si>
  <si>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</si>
  <si>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</si>
  <si>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CAPTURA TOTAL (t)</t>
  </si>
  <si>
    <t>Fuente: IFOP</t>
  </si>
  <si>
    <t>P_Medio_Real</t>
  </si>
  <si>
    <t>P_Medio_con CTOT</t>
  </si>
  <si>
    <t>Capturas estimadas en número a la talla  de sardina común.</t>
  </si>
  <si>
    <t>Tabla 4</t>
  </si>
  <si>
    <t>Tabla 9</t>
  </si>
  <si>
    <t>TALLA (cm)</t>
  </si>
  <si>
    <t>MODA (cm)</t>
  </si>
  <si>
    <t>Captura transf. a N° (t)</t>
  </si>
  <si>
    <t>% Bajo TMM</t>
  </si>
  <si>
    <t>% Bajo 9,0 cm</t>
  </si>
  <si>
    <t>bajo TMM</t>
  </si>
  <si>
    <t>reclutas</t>
  </si>
  <si>
    <t>adultos</t>
  </si>
  <si>
    <t>Tabla 1</t>
  </si>
  <si>
    <t>Tabla 2</t>
  </si>
  <si>
    <t>Tabla 5</t>
  </si>
  <si>
    <t>Tabla 7</t>
  </si>
  <si>
    <t>Tabla 8</t>
  </si>
  <si>
    <t>Tabla 10</t>
  </si>
  <si>
    <t>Tabla 6</t>
  </si>
  <si>
    <t>&lt;TMM</t>
  </si>
  <si>
    <t>RECL</t>
  </si>
  <si>
    <t>ADULTOS</t>
  </si>
  <si>
    <t>Captura muestreada (t)</t>
  </si>
  <si>
    <t>Tabla 11</t>
  </si>
  <si>
    <t>Tabla 12</t>
  </si>
  <si>
    <t>Tabla 13</t>
  </si>
  <si>
    <t>Tabla 14</t>
  </si>
  <si>
    <t>Tabla 15</t>
  </si>
  <si>
    <t>Tabla 16</t>
  </si>
  <si>
    <t>Tabla 17</t>
  </si>
  <si>
    <t>Tabla 18</t>
  </si>
  <si>
    <t>Tabla 19</t>
  </si>
  <si>
    <t>PTO_ZONA</t>
  </si>
  <si>
    <t>8</t>
  </si>
  <si>
    <t>Tabla 3</t>
  </si>
  <si>
    <t>Tabla 20</t>
  </si>
  <si>
    <t>Tabla 21</t>
  </si>
  <si>
    <t>Tabla 22</t>
  </si>
  <si>
    <t>Tabla 23</t>
  </si>
  <si>
    <t>Tabla 24</t>
  </si>
  <si>
    <t>Tabla 25</t>
  </si>
  <si>
    <t>Tabla 26</t>
  </si>
  <si>
    <t>VOLUMEN</t>
  </si>
  <si>
    <t>Tabla 27</t>
  </si>
  <si>
    <r>
      <rPr>
        <b/>
        <sz val="12"/>
        <rFont val="Arial Narrow"/>
        <family val="2"/>
      </rPr>
      <t xml:space="preserve">Captura muestreada (t): </t>
    </r>
    <r>
      <rPr>
        <sz val="12"/>
        <rFont val="Arial Narrow"/>
        <family val="2"/>
      </rPr>
      <t>Es la captura de la que se extrajeron muestras para biología.</t>
    </r>
  </si>
  <si>
    <r>
      <rPr>
        <b/>
        <sz val="12"/>
        <rFont val="Arial Narrow"/>
        <family val="2"/>
      </rPr>
      <t>CAPTURA TOTAL (t)</t>
    </r>
    <r>
      <rPr>
        <sz val="12"/>
        <rFont val="Arial Narrow"/>
        <family val="2"/>
      </rPr>
      <t>: Captura de bitácora total para el período y que aplica en la expansión.</t>
    </r>
  </si>
  <si>
    <t>Flota Total, Región de Los Ríos, año 2020 (Pesca comercial y Monitoreos períodos vedas biológicos)</t>
  </si>
  <si>
    <t>Flota artesanal, Región de Valparaiso, año 2022 (Pesca comercial)</t>
  </si>
  <si>
    <t>Flota Artesanal, mar interior de la Región de Los Lagos, año 2022 (Pesca comercial y Monitoreos períodos vedas biológicos)</t>
  </si>
  <si>
    <t>Flota Artesanal, mar interior de la Región de Los Lagos, año 2022  (Monitoreos período vedas biológicas)</t>
  </si>
  <si>
    <t>Flota Artesanal, mar interior de la Región de Los Lagos, año 2022 (Pesca comercial)</t>
  </si>
  <si>
    <t>Flota Total, Región de Valparaíso a Región de Los Ríos, año 2022 (Pesca comercial y Monitoreos períodos vedas biológicos)</t>
  </si>
  <si>
    <t>Flota Industrial, Región de Valparaíso a Región de Los Ríos, año 2022 (Pesca comercial)</t>
  </si>
  <si>
    <t>Flota Artesanal, Región de Valparaíso a Región de Los Ríos, año 2022 (Monitoreos período vedas biológicas)</t>
  </si>
  <si>
    <t>Flota Artesanal, Región de Valparaíso a Región de Los Ríos, año 2022 (Pesca comercial)</t>
  </si>
  <si>
    <t>Flota Industrial, Región de Los Ríos, año 2022 (Pesca comercial).</t>
  </si>
  <si>
    <t>Flota Artesanal, Región de Los Ríos, año 2022 (Monitoreos período vedas biológicas)</t>
  </si>
  <si>
    <t>Flota Artesanal, Región de Los Ríos, año 2022 (Pesca comercial)</t>
  </si>
  <si>
    <t>Flota Total, Región de la Araucanía, año 2022 (Pesca comercial y Monitoreos períodos vedas biológicos)</t>
  </si>
  <si>
    <t>Flota Industrial, Región de la Araucanía, año 2022 (Pesca comercial)</t>
  </si>
  <si>
    <t>Flota Artesanal, Región de la Araucanía, año 2022 (Monitoreos período vedas biológicas)</t>
  </si>
  <si>
    <t>Flota Artesanal, Región de la Araucanía, año 2022 (Pesca comercial)</t>
  </si>
  <si>
    <t>Flota Total, Región del Biobío, año 2022 (Pesca comercial y Monitoreos períodos vedas biológicos)</t>
  </si>
  <si>
    <t>Flota Industrial, Región del Biobío, año 2022  (Pesca comercial)</t>
  </si>
  <si>
    <t>Flota Artesanal, Región del Biobío, año 2022 (Monitoreos período vedas biológicas)</t>
  </si>
  <si>
    <t>Flota Artesanal, Región del Biobío, año 2022 (Pesca comercial)</t>
  </si>
  <si>
    <t>Flota Total, Región del Ñuble, año 2022 (Pesca comercial y Monitoreos períodos vedas biológicos)</t>
  </si>
  <si>
    <t>Flota Industrial, Región del Ñuble, año 2022 (Pesca comercial)</t>
  </si>
  <si>
    <t>Flota Artesanal, Región del Ñuble, año 2022 (Monitoreos período vedas biológicas)</t>
  </si>
  <si>
    <t>Flota Artesanal, Región del Ñuble, año 2022 (Pesca comercial)</t>
  </si>
  <si>
    <t>Flota Total, Región de Valparaiso, año 2022 (Pesca comercial y Monitoreos períodos vedas biológicos)</t>
  </si>
  <si>
    <t>Flota Industrial, Región de Valparaiso, año 2022 (Pesca comercial)</t>
  </si>
  <si>
    <t>Flota artesanal, Región de Valparaiso, año 2022 (Monitoreos período vedas biológicas)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</si>
</sst>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%"/>
    <numFmt numFmtId="165" formatCode="0.0"/>
    <numFmt numFmtId="166" formatCode="#,##0.0"/>
    <numFmt numFmtId="167" formatCode="#,##0.000"/>
    <numFmt numFmtId="168" formatCode="_-[$€-2]\ * #,##0.00_-;\-[$€-2]\ * #,##0.00_-;_-[$€-2]\ * &quot;-&quot;??_-"/>
    <numFmt numFmtId="169" formatCode="0.000"/>
    <numFmt numFmtId="170" formatCode="#,##0.00000"/>
    <numFmt numFmtId="171" formatCode="#,##0.0000"/>
  </numFmts>
  <fonts count="35" x14ac:knownFonts="1">
    <font>
      <sz val="10"/>
      <name val="MS Sans Serif"/>
    </font>
    <font>
      <sz val="10"/>
      <name val="MS Sans Serif"/>
      <family val="2"/>
    </font>
    <font>
      <sz val="8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16"/>
      <name val="Arial Narrow"/>
      <family val="2"/>
    </font>
    <font>
      <sz val="16"/>
      <name val="Arial Narrow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i/>
      <sz val="10"/>
      <name val="Arial Narrow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1"/>
      <color indexed="8"/>
      <name val="Arial Narrow"/>
      <family val="2"/>
    </font>
    <font>
      <sz val="14"/>
      <color indexed="8"/>
      <name val="Arial Narrow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47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3" applyNumberFormat="0" applyAlignment="0" applyProtection="0"/>
    <xf numFmtId="0" fontId="7" fillId="22" borderId="4" applyNumberFormat="0" applyAlignment="0" applyProtection="0"/>
    <xf numFmtId="0" fontId="8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0" fillId="29" borderId="3" applyNumberFormat="0" applyAlignment="0" applyProtection="0"/>
    <xf numFmtId="168" fontId="1" fillId="0" borderId="0" applyFont="0" applyFill="0" applyBorder="0" applyAlignment="0" applyProtection="0"/>
    <xf numFmtId="0" fontId="11" fillId="30" borderId="0" applyNumberFormat="0" applyBorder="0" applyAlignment="0" applyProtection="0"/>
    <xf numFmtId="0" fontId="12" fillId="31" borderId="0" applyNumberFormat="0" applyBorder="0" applyAlignment="0" applyProtection="0"/>
    <xf numFmtId="0" fontId="3" fillId="0" borderId="0"/>
    <xf numFmtId="0" fontId="3" fillId="32" borderId="6" applyNumberFormat="0" applyFont="0" applyAlignment="0" applyProtection="0"/>
    <xf numFmtId="9" fontId="1" fillId="0" borderId="0" applyFont="0" applyFill="0" applyBorder="0" applyAlignment="0" applyProtection="0"/>
    <xf numFmtId="0" fontId="13" fillId="21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9" fillId="0" borderId="10" applyNumberFormat="0" applyFill="0" applyAlignment="0" applyProtection="0"/>
    <xf numFmtId="0" fontId="19" fillId="0" borderId="11" applyNumberFormat="0" applyFill="0" applyAlignment="0" applyProtection="0"/>
    <xf numFmtId="0" fontId="20" fillId="0" borderId="0"/>
    <xf numFmtId="0" fontId="21" fillId="0" borderId="0"/>
  </cellStyleXfs>
  <cellXfs count="157">
    <xf numFmtId="0" fontId="0" fillId="0" borderId="0" xfId="0"/>
    <xf numFmtId="0" fontId="23" fillId="0" borderId="0" xfId="0" applyFont="1" applyFill="1"/>
    <xf numFmtId="0" fontId="25" fillId="0" borderId="0" xfId="0" applyFont="1" applyFill="1"/>
    <xf numFmtId="0" fontId="26" fillId="0" borderId="0" xfId="0" applyFont="1" applyFill="1" applyAlignment="1">
      <alignment horizontal="center"/>
    </xf>
    <xf numFmtId="0" fontId="26" fillId="0" borderId="0" xfId="0" applyFont="1" applyFill="1"/>
    <xf numFmtId="0" fontId="27" fillId="0" borderId="0" xfId="0" applyFont="1" applyFill="1"/>
    <xf numFmtId="0" fontId="28" fillId="0" borderId="0" xfId="0" applyFont="1" applyFill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7" fillId="0" borderId="0" xfId="0" applyFont="1" applyFill="1" applyAlignment="1">
      <alignment vertical="center"/>
    </xf>
    <xf numFmtId="0" fontId="28" fillId="0" borderId="19" xfId="0" applyFont="1" applyFill="1" applyBorder="1" applyAlignment="1">
      <alignment horizontal="center" vertical="center"/>
    </xf>
    <xf numFmtId="0" fontId="29" fillId="0" borderId="20" xfId="0" applyFont="1" applyFill="1" applyBorder="1" applyAlignment="1">
      <alignment horizontal="center" vertical="center"/>
    </xf>
    <xf numFmtId="0" fontId="29" fillId="0" borderId="19" xfId="0" applyFont="1" applyFill="1" applyBorder="1" applyAlignment="1">
      <alignment horizontal="center" vertical="center"/>
    </xf>
    <xf numFmtId="0" fontId="29" fillId="0" borderId="21" xfId="0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/>
    </xf>
    <xf numFmtId="3" fontId="27" fillId="0" borderId="22" xfId="0" applyNumberFormat="1" applyFont="1" applyFill="1" applyBorder="1" applyAlignment="1">
      <alignment horizontal="right"/>
    </xf>
    <xf numFmtId="3" fontId="27" fillId="0" borderId="0" xfId="0" applyNumberFormat="1" applyFont="1" applyFill="1" applyBorder="1" applyAlignment="1">
      <alignment horizontal="right"/>
    </xf>
    <xf numFmtId="3" fontId="27" fillId="0" borderId="23" xfId="0" applyNumberFormat="1" applyFont="1" applyFill="1" applyBorder="1" applyAlignment="1">
      <alignment horizontal="right"/>
    </xf>
    <xf numFmtId="0" fontId="29" fillId="0" borderId="13" xfId="0" applyFont="1" applyFill="1" applyBorder="1" applyAlignment="1">
      <alignment horizontal="center"/>
    </xf>
    <xf numFmtId="3" fontId="27" fillId="0" borderId="26" xfId="0" applyNumberFormat="1" applyFont="1" applyFill="1" applyBorder="1" applyAlignment="1">
      <alignment horizontal="right"/>
    </xf>
    <xf numFmtId="3" fontId="27" fillId="0" borderId="13" xfId="0" applyNumberFormat="1" applyFont="1" applyFill="1" applyBorder="1" applyAlignment="1">
      <alignment horizontal="right"/>
    </xf>
    <xf numFmtId="3" fontId="27" fillId="0" borderId="27" xfId="0" applyNumberFormat="1" applyFont="1" applyFill="1" applyBorder="1" applyAlignment="1">
      <alignment horizontal="right"/>
    </xf>
    <xf numFmtId="0" fontId="29" fillId="0" borderId="12" xfId="0" applyFont="1" applyFill="1" applyBorder="1" applyAlignment="1">
      <alignment horizontal="center"/>
    </xf>
    <xf numFmtId="3" fontId="27" fillId="0" borderId="24" xfId="0" applyNumberFormat="1" applyFont="1" applyFill="1" applyBorder="1" applyAlignment="1">
      <alignment horizontal="right"/>
    </xf>
    <xf numFmtId="3" fontId="27" fillId="0" borderId="12" xfId="0" applyNumberFormat="1" applyFont="1" applyFill="1" applyBorder="1" applyAlignment="1">
      <alignment horizontal="right"/>
    </xf>
    <xf numFmtId="3" fontId="27" fillId="0" borderId="25" xfId="0" applyNumberFormat="1" applyFont="1" applyFill="1" applyBorder="1" applyAlignment="1">
      <alignment horizontal="right"/>
    </xf>
    <xf numFmtId="3" fontId="27" fillId="0" borderId="0" xfId="0" applyNumberFormat="1" applyFont="1" applyFill="1" applyBorder="1" applyAlignment="1">
      <alignment horizontal="center"/>
    </xf>
    <xf numFmtId="0" fontId="28" fillId="0" borderId="15" xfId="0" applyFont="1" applyFill="1" applyBorder="1" applyAlignment="1">
      <alignment horizontal="center"/>
    </xf>
    <xf numFmtId="3" fontId="27" fillId="0" borderId="31" xfId="0" applyNumberFormat="1" applyFont="1" applyFill="1" applyBorder="1" applyAlignment="1">
      <alignment horizontal="right"/>
    </xf>
    <xf numFmtId="3" fontId="27" fillId="0" borderId="15" xfId="0" applyNumberFormat="1" applyFont="1" applyFill="1" applyBorder="1" applyAlignment="1">
      <alignment horizontal="center"/>
    </xf>
    <xf numFmtId="3" fontId="27" fillId="0" borderId="15" xfId="0" applyNumberFormat="1" applyFont="1" applyFill="1" applyBorder="1"/>
    <xf numFmtId="3" fontId="27" fillId="0" borderId="32" xfId="0" applyNumberFormat="1" applyFont="1" applyFill="1" applyBorder="1"/>
    <xf numFmtId="3" fontId="27" fillId="0" borderId="0" xfId="0" applyNumberFormat="1" applyFont="1" applyFill="1"/>
    <xf numFmtId="3" fontId="27" fillId="0" borderId="0" xfId="0" applyNumberFormat="1" applyFont="1" applyFill="1" applyBorder="1" applyAlignment="1">
      <alignment horizontal="right" vertical="center"/>
    </xf>
    <xf numFmtId="0" fontId="27" fillId="0" borderId="0" xfId="0" applyFont="1" applyFill="1" applyBorder="1" applyAlignment="1">
      <alignment horizontal="center"/>
    </xf>
    <xf numFmtId="3" fontId="27" fillId="0" borderId="23" xfId="0" applyNumberFormat="1" applyFont="1" applyFill="1" applyBorder="1" applyAlignment="1">
      <alignment horizontal="right" vertical="center"/>
    </xf>
    <xf numFmtId="166" fontId="27" fillId="0" borderId="0" xfId="0" applyNumberFormat="1" applyFont="1" applyFill="1"/>
    <xf numFmtId="166" fontId="27" fillId="0" borderId="22" xfId="0" applyNumberFormat="1" applyFont="1" applyFill="1" applyBorder="1" applyAlignment="1">
      <alignment horizontal="right" vertical="center"/>
    </xf>
    <xf numFmtId="166" fontId="27" fillId="0" borderId="0" xfId="0" applyNumberFormat="1" applyFont="1" applyFill="1" applyBorder="1" applyAlignment="1">
      <alignment horizontal="right" vertical="center"/>
    </xf>
    <xf numFmtId="166" fontId="27" fillId="0" borderId="23" xfId="0" applyNumberFormat="1" applyFont="1" applyFill="1" applyBorder="1" applyAlignment="1">
      <alignment horizontal="right" vertical="center"/>
    </xf>
    <xf numFmtId="165" fontId="27" fillId="0" borderId="24" xfId="0" applyNumberFormat="1" applyFont="1" applyFill="1" applyBorder="1" applyAlignment="1">
      <alignment horizontal="right"/>
    </xf>
    <xf numFmtId="165" fontId="27" fillId="0" borderId="12" xfId="0" applyNumberFormat="1" applyFont="1" applyFill="1" applyBorder="1" applyAlignment="1">
      <alignment horizontal="right"/>
    </xf>
    <xf numFmtId="165" fontId="27" fillId="0" borderId="25" xfId="0" applyNumberFormat="1" applyFont="1" applyFill="1" applyBorder="1" applyAlignment="1">
      <alignment horizontal="right"/>
    </xf>
    <xf numFmtId="0" fontId="30" fillId="0" borderId="0" xfId="0" applyFont="1" applyFill="1" applyAlignment="1">
      <alignment horizontal="left"/>
    </xf>
    <xf numFmtId="0" fontId="27" fillId="0" borderId="0" xfId="0" applyFont="1" applyFill="1" applyAlignment="1">
      <alignment horizontal="right"/>
    </xf>
    <xf numFmtId="0" fontId="31" fillId="0" borderId="0" xfId="0" applyFont="1" applyFill="1"/>
    <xf numFmtId="0" fontId="31" fillId="0" borderId="0" xfId="0" applyFont="1" applyFill="1" applyAlignment="1">
      <alignment horizontal="left"/>
    </xf>
    <xf numFmtId="165" fontId="27" fillId="0" borderId="0" xfId="0" applyNumberFormat="1" applyFont="1" applyFill="1"/>
    <xf numFmtId="0" fontId="27" fillId="0" borderId="0" xfId="0" applyFont="1" applyFill="1" applyAlignment="1">
      <alignment horizontal="center"/>
    </xf>
    <xf numFmtId="165" fontId="26" fillId="0" borderId="0" xfId="0" applyNumberFormat="1" applyFont="1" applyFill="1"/>
    <xf numFmtId="3" fontId="26" fillId="0" borderId="0" xfId="0" applyNumberFormat="1" applyFont="1" applyFill="1"/>
    <xf numFmtId="164" fontId="27" fillId="0" borderId="0" xfId="36" applyNumberFormat="1" applyFont="1" applyFill="1"/>
    <xf numFmtId="0" fontId="29" fillId="0" borderId="19" xfId="0" applyFont="1" applyFill="1" applyBorder="1" applyAlignment="1">
      <alignment horizontal="center" vertical="center" wrapText="1"/>
    </xf>
    <xf numFmtId="0" fontId="29" fillId="0" borderId="0" xfId="0" applyFont="1" applyFill="1" applyAlignment="1">
      <alignment horizontal="center"/>
    </xf>
    <xf numFmtId="3" fontId="27" fillId="0" borderId="15" xfId="0" applyNumberFormat="1" applyFont="1" applyFill="1" applyBorder="1" applyAlignment="1">
      <alignment horizontal="right"/>
    </xf>
    <xf numFmtId="3" fontId="27" fillId="0" borderId="32" xfId="0" applyNumberFormat="1" applyFont="1" applyFill="1" applyBorder="1" applyAlignment="1">
      <alignment horizontal="right"/>
    </xf>
    <xf numFmtId="167" fontId="27" fillId="0" borderId="0" xfId="0" applyNumberFormat="1" applyFont="1" applyFill="1" applyBorder="1" applyAlignment="1">
      <alignment horizontal="right"/>
    </xf>
    <xf numFmtId="0" fontId="27" fillId="0" borderId="1" xfId="0" applyFont="1" applyFill="1" applyBorder="1" applyAlignment="1">
      <alignment horizontal="center"/>
    </xf>
    <xf numFmtId="167" fontId="27" fillId="0" borderId="0" xfId="0" applyNumberFormat="1" applyFont="1" applyFill="1" applyBorder="1" applyAlignment="1">
      <alignment horizontal="right" vertical="center"/>
    </xf>
    <xf numFmtId="3" fontId="27" fillId="0" borderId="0" xfId="0" applyNumberFormat="1" applyFont="1" applyFill="1" applyBorder="1"/>
    <xf numFmtId="3" fontId="27" fillId="0" borderId="22" xfId="0" applyNumberFormat="1" applyFont="1" applyFill="1" applyBorder="1"/>
    <xf numFmtId="1" fontId="27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23" xfId="0" applyFont="1" applyFill="1" applyBorder="1" applyAlignment="1">
      <alignment horizontal="right"/>
    </xf>
    <xf numFmtId="3" fontId="27" fillId="0" borderId="26" xfId="0" applyNumberFormat="1" applyFont="1" applyFill="1" applyBorder="1"/>
    <xf numFmtId="3" fontId="27" fillId="0" borderId="24" xfId="0" applyNumberFormat="1" applyFont="1" applyFill="1" applyBorder="1"/>
    <xf numFmtId="3" fontId="27" fillId="0" borderId="22" xfId="0" applyNumberFormat="1" applyFont="1" applyFill="1" applyBorder="1" applyAlignment="1">
      <alignment horizontal="center"/>
    </xf>
    <xf numFmtId="3" fontId="27" fillId="0" borderId="31" xfId="0" applyNumberFormat="1" applyFont="1" applyFill="1" applyBorder="1" applyAlignment="1"/>
    <xf numFmtId="3" fontId="27" fillId="0" borderId="15" xfId="0" applyNumberFormat="1" applyFont="1" applyFill="1" applyBorder="1" applyAlignment="1"/>
    <xf numFmtId="3" fontId="27" fillId="0" borderId="32" xfId="0" applyNumberFormat="1" applyFont="1" applyFill="1" applyBorder="1" applyAlignment="1"/>
    <xf numFmtId="4" fontId="27" fillId="0" borderId="0" xfId="0" applyNumberFormat="1" applyFont="1" applyFill="1" applyBorder="1" applyAlignment="1">
      <alignment horizontal="right" vertical="center"/>
    </xf>
    <xf numFmtId="3" fontId="27" fillId="0" borderId="22" xfId="0" applyNumberFormat="1" applyFont="1" applyFill="1" applyBorder="1" applyAlignment="1">
      <alignment horizontal="right" vertical="center"/>
    </xf>
    <xf numFmtId="1" fontId="27" fillId="0" borderId="0" xfId="0" applyNumberFormat="1" applyFont="1" applyFill="1"/>
    <xf numFmtId="165" fontId="27" fillId="0" borderId="12" xfId="0" quotePrefix="1" applyNumberFormat="1" applyFont="1" applyFill="1" applyBorder="1" applyAlignment="1">
      <alignment horizontal="right"/>
    </xf>
    <xf numFmtId="3" fontId="27" fillId="0" borderId="0" xfId="0" applyNumberFormat="1" applyFont="1" applyFill="1" applyAlignment="1">
      <alignment horizontal="right"/>
    </xf>
    <xf numFmtId="3" fontId="27" fillId="0" borderId="0" xfId="0" applyNumberFormat="1" applyFont="1" applyFill="1" applyAlignment="1">
      <alignment vertical="center"/>
    </xf>
    <xf numFmtId="3" fontId="27" fillId="0" borderId="23" xfId="0" applyNumberFormat="1" applyFont="1" applyFill="1" applyBorder="1" applyAlignment="1">
      <alignment horizontal="center"/>
    </xf>
    <xf numFmtId="167" fontId="27" fillId="0" borderId="22" xfId="0" applyNumberFormat="1" applyFont="1" applyFill="1" applyBorder="1" applyAlignment="1">
      <alignment horizontal="right" vertical="center"/>
    </xf>
    <xf numFmtId="167" fontId="27" fillId="0" borderId="23" xfId="0" applyNumberFormat="1" applyFont="1" applyFill="1" applyBorder="1" applyAlignment="1">
      <alignment horizontal="right" vertical="center"/>
    </xf>
    <xf numFmtId="169" fontId="27" fillId="0" borderId="0" xfId="0" applyNumberFormat="1" applyFont="1" applyFill="1" applyAlignment="1">
      <alignment vertical="center"/>
    </xf>
    <xf numFmtId="0" fontId="27" fillId="0" borderId="23" xfId="0" applyFont="1" applyFill="1" applyBorder="1" applyAlignment="1">
      <alignment horizontal="center"/>
    </xf>
    <xf numFmtId="0" fontId="27" fillId="0" borderId="22" xfId="0" applyFont="1" applyFill="1" applyBorder="1" applyAlignment="1">
      <alignment horizontal="center"/>
    </xf>
    <xf numFmtId="3" fontId="27" fillId="0" borderId="26" xfId="0" applyNumberFormat="1" applyFont="1" applyFill="1" applyBorder="1" applyAlignment="1">
      <alignment horizontal="center"/>
    </xf>
    <xf numFmtId="3" fontId="27" fillId="0" borderId="24" xfId="0" applyNumberFormat="1" applyFont="1" applyFill="1" applyBorder="1" applyAlignment="1">
      <alignment horizontal="center"/>
    </xf>
    <xf numFmtId="3" fontId="27" fillId="0" borderId="22" xfId="0" applyNumberFormat="1" applyFont="1" applyFill="1" applyBorder="1" applyAlignment="1">
      <alignment horizontal="center" vertical="center"/>
    </xf>
    <xf numFmtId="166" fontId="27" fillId="0" borderId="22" xfId="0" applyNumberFormat="1" applyFont="1" applyFill="1" applyBorder="1" applyAlignment="1">
      <alignment horizontal="center" vertical="center"/>
    </xf>
    <xf numFmtId="165" fontId="27" fillId="0" borderId="24" xfId="0" applyNumberFormat="1" applyFont="1" applyFill="1" applyBorder="1" applyAlignment="1">
      <alignment horizontal="center"/>
    </xf>
    <xf numFmtId="0" fontId="27" fillId="0" borderId="0" xfId="0" applyFont="1" applyFill="1" applyBorder="1"/>
    <xf numFmtId="3" fontId="27" fillId="0" borderId="16" xfId="0" applyNumberFormat="1" applyFont="1" applyFill="1" applyBorder="1" applyAlignment="1">
      <alignment horizontal="right"/>
    </xf>
    <xf numFmtId="3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/>
    <xf numFmtId="3" fontId="27" fillId="0" borderId="23" xfId="0" applyNumberFormat="1" applyFont="1" applyFill="1" applyBorder="1"/>
    <xf numFmtId="0" fontId="29" fillId="0" borderId="14" xfId="0" applyFont="1" applyFill="1" applyBorder="1" applyAlignment="1">
      <alignment horizontal="center"/>
    </xf>
    <xf numFmtId="3" fontId="27" fillId="0" borderId="29" xfId="0" applyNumberFormat="1" applyFont="1" applyFill="1" applyBorder="1"/>
    <xf numFmtId="3" fontId="27" fillId="0" borderId="14" xfId="0" applyNumberFormat="1" applyFont="1" applyFill="1" applyBorder="1"/>
    <xf numFmtId="3" fontId="27" fillId="0" borderId="30" xfId="0" applyNumberFormat="1" applyFont="1" applyFill="1" applyBorder="1"/>
    <xf numFmtId="3" fontId="27" fillId="0" borderId="14" xfId="0" applyNumberFormat="1" applyFont="1" applyFill="1" applyBorder="1" applyAlignment="1">
      <alignment horizontal="right"/>
    </xf>
    <xf numFmtId="3" fontId="27" fillId="0" borderId="12" xfId="0" applyNumberFormat="1" applyFont="1" applyFill="1" applyBorder="1"/>
    <xf numFmtId="3" fontId="27" fillId="0" borderId="25" xfId="0" applyNumberFormat="1" applyFont="1" applyFill="1" applyBorder="1"/>
    <xf numFmtId="3" fontId="27" fillId="0" borderId="31" xfId="0" applyNumberFormat="1" applyFont="1" applyFill="1" applyBorder="1"/>
    <xf numFmtId="3" fontId="27" fillId="0" borderId="13" xfId="0" applyNumberFormat="1" applyFont="1" applyFill="1" applyBorder="1"/>
    <xf numFmtId="4" fontId="27" fillId="0" borderId="0" xfId="0" applyNumberFormat="1" applyFont="1" applyFill="1" applyAlignment="1">
      <alignment horizontal="right"/>
    </xf>
    <xf numFmtId="4" fontId="27" fillId="0" borderId="0" xfId="0" applyNumberFormat="1" applyFont="1" applyFill="1" applyAlignment="1">
      <alignment horizontal="center"/>
    </xf>
    <xf numFmtId="0" fontId="33" fillId="0" borderId="17" xfId="46" applyFont="1" applyFill="1" applyBorder="1" applyAlignment="1">
      <alignment horizontal="center"/>
    </xf>
    <xf numFmtId="0" fontId="33" fillId="0" borderId="18" xfId="46" applyFont="1" applyFill="1" applyBorder="1" applyAlignment="1">
      <alignment horizontal="right" wrapText="1"/>
    </xf>
    <xf numFmtId="0" fontId="34" fillId="0" borderId="18" xfId="46" applyFont="1" applyFill="1" applyBorder="1" applyAlignment="1">
      <alignment horizontal="right" wrapText="1"/>
    </xf>
    <xf numFmtId="170" fontId="27" fillId="0" borderId="22" xfId="0" applyNumberFormat="1" applyFont="1" applyFill="1" applyBorder="1" applyAlignment="1">
      <alignment horizontal="right" vertical="center"/>
    </xf>
    <xf numFmtId="170" fontId="27" fillId="0" borderId="0" xfId="0" applyNumberFormat="1" applyFont="1" applyFill="1" applyBorder="1" applyAlignment="1">
      <alignment horizontal="right" vertical="center"/>
    </xf>
    <xf numFmtId="169" fontId="27" fillId="0" borderId="0" xfId="0" applyNumberFormat="1" applyFont="1" applyFill="1"/>
    <xf numFmtId="3" fontId="27" fillId="0" borderId="13" xfId="0" applyNumberFormat="1" applyFont="1" applyFill="1" applyBorder="1" applyAlignment="1">
      <alignment horizontal="center"/>
    </xf>
    <xf numFmtId="3" fontId="27" fillId="0" borderId="12" xfId="0" applyNumberFormat="1" applyFont="1" applyFill="1" applyBorder="1" applyAlignment="1">
      <alignment horizontal="center"/>
    </xf>
    <xf numFmtId="3" fontId="27" fillId="0" borderId="31" xfId="0" applyNumberFormat="1" applyFont="1" applyFill="1" applyBorder="1" applyAlignment="1">
      <alignment horizontal="center"/>
    </xf>
    <xf numFmtId="3" fontId="27" fillId="0" borderId="32" xfId="0" applyNumberFormat="1" applyFont="1" applyFill="1" applyBorder="1" applyAlignment="1">
      <alignment horizontal="center"/>
    </xf>
    <xf numFmtId="3" fontId="27" fillId="0" borderId="0" xfId="0" applyNumberFormat="1" applyFont="1" applyFill="1" applyBorder="1" applyAlignment="1">
      <alignment horizontal="center" vertical="center"/>
    </xf>
    <xf numFmtId="3" fontId="27" fillId="0" borderId="23" xfId="0" applyNumberFormat="1" applyFont="1" applyFill="1" applyBorder="1" applyAlignment="1">
      <alignment horizontal="center" vertical="center"/>
    </xf>
    <xf numFmtId="3" fontId="27" fillId="0" borderId="0" xfId="0" applyNumberFormat="1" applyFont="1" applyFill="1" applyBorder="1" applyAlignment="1">
      <alignment vertical="center"/>
    </xf>
    <xf numFmtId="166" fontId="27" fillId="0" borderId="0" xfId="0" applyNumberFormat="1" applyFont="1" applyFill="1" applyBorder="1" applyAlignment="1">
      <alignment horizontal="center" vertical="center"/>
    </xf>
    <xf numFmtId="166" fontId="27" fillId="0" borderId="0" xfId="0" applyNumberFormat="1" applyFont="1" applyFill="1" applyBorder="1" applyAlignment="1">
      <alignment vertical="center"/>
    </xf>
    <xf numFmtId="166" fontId="27" fillId="0" borderId="23" xfId="0" applyNumberFormat="1" applyFont="1" applyFill="1" applyBorder="1" applyAlignment="1">
      <alignment horizontal="center" vertical="center"/>
    </xf>
    <xf numFmtId="165" fontId="27" fillId="0" borderId="12" xfId="0" applyNumberFormat="1" applyFont="1" applyFill="1" applyBorder="1" applyAlignment="1">
      <alignment horizontal="center"/>
    </xf>
    <xf numFmtId="167" fontId="27" fillId="0" borderId="0" xfId="0" applyNumberFormat="1" applyFont="1" applyFill="1" applyBorder="1"/>
    <xf numFmtId="167" fontId="27" fillId="0" borderId="0" xfId="0" applyNumberFormat="1" applyFont="1" applyFill="1" applyBorder="1" applyAlignment="1">
      <alignment vertical="center"/>
    </xf>
    <xf numFmtId="166" fontId="27" fillId="0" borderId="23" xfId="0" applyNumberFormat="1" applyFont="1" applyFill="1" applyBorder="1" applyAlignment="1">
      <alignment vertical="center"/>
    </xf>
    <xf numFmtId="3" fontId="27" fillId="0" borderId="29" xfId="0" applyNumberFormat="1" applyFont="1" applyFill="1" applyBorder="1" applyAlignment="1">
      <alignment horizontal="right"/>
    </xf>
    <xf numFmtId="1" fontId="29" fillId="0" borderId="14" xfId="0" applyNumberFormat="1" applyFont="1" applyFill="1" applyBorder="1" applyAlignment="1">
      <alignment horizontal="right"/>
    </xf>
    <xf numFmtId="171" fontId="27" fillId="0" borderId="22" xfId="0" applyNumberFormat="1" applyFont="1" applyFill="1" applyBorder="1"/>
    <xf numFmtId="4" fontId="27" fillId="0" borderId="0" xfId="0" applyNumberFormat="1" applyFont="1" applyFill="1" applyBorder="1"/>
    <xf numFmtId="4" fontId="27" fillId="0" borderId="23" xfId="0" applyNumberFormat="1" applyFont="1" applyFill="1" applyBorder="1"/>
    <xf numFmtId="171" fontId="27" fillId="0" borderId="22" xfId="0" applyNumberFormat="1" applyFont="1" applyFill="1" applyBorder="1" applyAlignment="1">
      <alignment vertical="center"/>
    </xf>
    <xf numFmtId="4" fontId="27" fillId="0" borderId="0" xfId="0" applyNumberFormat="1" applyFont="1" applyFill="1" applyBorder="1" applyAlignment="1">
      <alignment vertical="center"/>
    </xf>
    <xf numFmtId="4" fontId="27" fillId="0" borderId="23" xfId="0" applyNumberFormat="1" applyFont="1" applyFill="1" applyBorder="1" applyAlignment="1">
      <alignment vertical="center"/>
    </xf>
    <xf numFmtId="166" fontId="27" fillId="0" borderId="22" xfId="0" applyNumberFormat="1" applyFont="1" applyFill="1" applyBorder="1" applyAlignment="1">
      <alignment vertical="center"/>
    </xf>
    <xf numFmtId="3" fontId="27" fillId="0" borderId="0" xfId="0" applyNumberFormat="1" applyFont="1" applyFill="1" applyAlignment="1">
      <alignment horizontal="center"/>
    </xf>
    <xf numFmtId="0" fontId="27" fillId="0" borderId="26" xfId="0" applyFont="1" applyFill="1" applyBorder="1" applyAlignment="1">
      <alignment horizontal="center"/>
    </xf>
    <xf numFmtId="0" fontId="27" fillId="0" borderId="13" xfId="0" applyFont="1" applyFill="1" applyBorder="1" applyAlignment="1">
      <alignment horizontal="center"/>
    </xf>
    <xf numFmtId="0" fontId="27" fillId="0" borderId="13" xfId="0" applyFont="1" applyFill="1" applyBorder="1" applyAlignment="1">
      <alignment horizontal="right"/>
    </xf>
    <xf numFmtId="0" fontId="27" fillId="0" borderId="27" xfId="0" applyFont="1" applyFill="1" applyBorder="1" applyAlignment="1">
      <alignment horizontal="right"/>
    </xf>
    <xf numFmtId="165" fontId="27" fillId="0" borderId="25" xfId="0" applyNumberFormat="1" applyFont="1" applyFill="1" applyBorder="1" applyAlignment="1">
      <alignment horizontal="center"/>
    </xf>
    <xf numFmtId="171" fontId="27" fillId="0" borderId="22" xfId="0" applyNumberFormat="1" applyFont="1" applyFill="1" applyBorder="1" applyAlignment="1">
      <alignment horizontal="right"/>
    </xf>
    <xf numFmtId="167" fontId="27" fillId="0" borderId="23" xfId="0" applyNumberFormat="1" applyFont="1" applyFill="1" applyBorder="1" applyAlignment="1">
      <alignment horizontal="right"/>
    </xf>
    <xf numFmtId="0" fontId="28" fillId="0" borderId="20" xfId="0" applyFont="1" applyFill="1" applyBorder="1" applyAlignment="1">
      <alignment horizontal="center" vertical="center"/>
    </xf>
    <xf numFmtId="165" fontId="27" fillId="0" borderId="24" xfId="0" quotePrefix="1" applyNumberFormat="1" applyFont="1" applyFill="1" applyBorder="1" applyAlignment="1">
      <alignment horizontal="right"/>
    </xf>
    <xf numFmtId="166" fontId="27" fillId="0" borderId="22" xfId="0" applyNumberFormat="1" applyFont="1" applyFill="1" applyBorder="1" applyAlignment="1">
      <alignment horizontal="right"/>
    </xf>
    <xf numFmtId="3" fontId="27" fillId="0" borderId="33" xfId="0" applyNumberFormat="1" applyFont="1" applyFill="1" applyBorder="1" applyAlignment="1">
      <alignment horizontal="right"/>
    </xf>
    <xf numFmtId="3" fontId="27" fillId="0" borderId="22" xfId="0" applyNumberFormat="1" applyFont="1" applyFill="1" applyBorder="1" applyAlignment="1">
      <alignment vertical="center"/>
    </xf>
    <xf numFmtId="167" fontId="27" fillId="0" borderId="22" xfId="0" applyNumberFormat="1" applyFont="1" applyFill="1" applyBorder="1" applyAlignment="1">
      <alignment vertical="center"/>
    </xf>
    <xf numFmtId="0" fontId="22" fillId="0" borderId="0" xfId="0" applyFont="1" applyFill="1" applyAlignment="1">
      <alignment horizontal="center"/>
    </xf>
    <xf numFmtId="166" fontId="27" fillId="0" borderId="0" xfId="0" applyNumberFormat="1" applyFont="1" applyFill="1" applyAlignment="1">
      <alignment vertical="center"/>
    </xf>
    <xf numFmtId="0" fontId="22" fillId="0" borderId="0" xfId="0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24" fillId="0" borderId="0" xfId="0" quotePrefix="1" applyFont="1" applyFill="1" applyAlignment="1">
      <alignment horizontal="center"/>
    </xf>
    <xf numFmtId="0" fontId="28" fillId="0" borderId="15" xfId="0" applyFont="1" applyFill="1" applyBorder="1" applyAlignment="1">
      <alignment horizontal="center" vertical="center"/>
    </xf>
    <xf numFmtId="0" fontId="24" fillId="0" borderId="0" xfId="0" quotePrefix="1" applyFont="1" applyFill="1" applyAlignment="1">
      <alignment horizontal="center" wrapText="1"/>
    </xf>
    <xf numFmtId="0" fontId="24" fillId="0" borderId="0" xfId="0" applyFont="1" applyFill="1" applyAlignment="1">
      <alignment horizontal="center" wrapText="1"/>
    </xf>
    <xf numFmtId="0" fontId="28" fillId="0" borderId="32" xfId="0" applyFont="1" applyFill="1" applyBorder="1" applyAlignment="1">
      <alignment horizontal="center"/>
    </xf>
    <xf numFmtId="0" fontId="29" fillId="0" borderId="23" xfId="0" applyFont="1" applyFill="1" applyBorder="1" applyAlignment="1">
      <alignment horizontal="center"/>
    </xf>
    <xf numFmtId="0" fontId="29" fillId="0" borderId="25" xfId="0" applyFont="1" applyFill="1" applyBorder="1" applyAlignment="1">
      <alignment horizontal="center"/>
    </xf>
  </cellXfs>
  <cellStyles count="47">
    <cellStyle name="20% - Énfasis1 2" xfId="1" xr:uid="{00000000-0005-0000-0000-000000000000}"/>
    <cellStyle name="20% - Énfasis2 2" xfId="2" xr:uid="{00000000-0005-0000-0000-000001000000}"/>
    <cellStyle name="20% - Énfasis3 2" xfId="3" xr:uid="{00000000-0005-0000-0000-000002000000}"/>
    <cellStyle name="20% - Énfasis4 2" xfId="4" xr:uid="{00000000-0005-0000-0000-000003000000}"/>
    <cellStyle name="20% - Énfasis5 2" xfId="5" xr:uid="{00000000-0005-0000-0000-000004000000}"/>
    <cellStyle name="20% - Énfasis6 2" xfId="6" xr:uid="{00000000-0005-0000-0000-000005000000}"/>
    <cellStyle name="40% - Énfasis1 2" xfId="7" xr:uid="{00000000-0005-0000-0000-000006000000}"/>
    <cellStyle name="40% - Énfasis2 2" xfId="8" xr:uid="{00000000-0005-0000-0000-000007000000}"/>
    <cellStyle name="40% - Énfasis3 2" xfId="9" xr:uid="{00000000-0005-0000-0000-000008000000}"/>
    <cellStyle name="40% - Énfasis4 2" xfId="10" xr:uid="{00000000-0005-0000-0000-000009000000}"/>
    <cellStyle name="40% - Énfasis5 2" xfId="11" xr:uid="{00000000-0005-0000-0000-00000A000000}"/>
    <cellStyle name="40% - Énfasis6 2" xfId="12" xr:uid="{00000000-0005-0000-0000-00000B000000}"/>
    <cellStyle name="60% - Énfasis1 2" xfId="13" xr:uid="{00000000-0005-0000-0000-00000C000000}"/>
    <cellStyle name="60% - Énfasis2 2" xfId="14" xr:uid="{00000000-0005-0000-0000-00000D000000}"/>
    <cellStyle name="60% - Énfasis3 2" xfId="15" xr:uid="{00000000-0005-0000-0000-00000E000000}"/>
    <cellStyle name="60% - Énfasis4 2" xfId="16" xr:uid="{00000000-0005-0000-0000-00000F000000}"/>
    <cellStyle name="60% - Énfasis5 2" xfId="17" xr:uid="{00000000-0005-0000-0000-000010000000}"/>
    <cellStyle name="60% - Énfasis6 2" xfId="18" xr:uid="{00000000-0005-0000-0000-000011000000}"/>
    <cellStyle name="Buena 2" xfId="19" xr:uid="{00000000-0005-0000-0000-000012000000}"/>
    <cellStyle name="Cálculo 2" xfId="20" xr:uid="{00000000-0005-0000-0000-000013000000}"/>
    <cellStyle name="Celda de comprobación 2" xfId="21" xr:uid="{00000000-0005-0000-0000-000014000000}"/>
    <cellStyle name="Celda vinculada 2" xfId="22" xr:uid="{00000000-0005-0000-0000-000015000000}"/>
    <cellStyle name="Encabezado 4 2" xfId="23" xr:uid="{00000000-0005-0000-0000-000016000000}"/>
    <cellStyle name="Énfasis1 2" xfId="24" xr:uid="{00000000-0005-0000-0000-000017000000}"/>
    <cellStyle name="Énfasis2 2" xfId="25" xr:uid="{00000000-0005-0000-0000-000018000000}"/>
    <cellStyle name="Énfasis3 2" xfId="26" xr:uid="{00000000-0005-0000-0000-000019000000}"/>
    <cellStyle name="Énfasis4 2" xfId="27" xr:uid="{00000000-0005-0000-0000-00001A000000}"/>
    <cellStyle name="Énfasis5 2" xfId="28" xr:uid="{00000000-0005-0000-0000-00001B000000}"/>
    <cellStyle name="Énfasis6 2" xfId="29" xr:uid="{00000000-0005-0000-0000-00001C000000}"/>
    <cellStyle name="Entrada 2" xfId="30" xr:uid="{00000000-0005-0000-0000-00001D000000}"/>
    <cellStyle name="Euro" xfId="31" xr:uid="{00000000-0005-0000-0000-00001E000000}"/>
    <cellStyle name="Incorrecto 2" xfId="32" xr:uid="{00000000-0005-0000-0000-00001F000000}"/>
    <cellStyle name="Neutral 2" xfId="33" xr:uid="{00000000-0005-0000-0000-000020000000}"/>
    <cellStyle name="Normal" xfId="0" builtinId="0"/>
    <cellStyle name="Normal 2" xfId="34" xr:uid="{00000000-0005-0000-0000-000022000000}"/>
    <cellStyle name="Normal 4" xfId="45" xr:uid="{00000000-0005-0000-0000-000023000000}"/>
    <cellStyle name="Normal_VIII R ART" xfId="46" xr:uid="{00000000-0005-0000-0000-000024000000}"/>
    <cellStyle name="Notas 2" xfId="35" xr:uid="{00000000-0005-0000-0000-000025000000}"/>
    <cellStyle name="Porcentaje" xfId="36" builtinId="5"/>
    <cellStyle name="Salida 2" xfId="37" xr:uid="{00000000-0005-0000-0000-000027000000}"/>
    <cellStyle name="Texto de advertencia 2" xfId="38" xr:uid="{00000000-0005-0000-0000-000028000000}"/>
    <cellStyle name="Texto explicativo 2" xfId="39" xr:uid="{00000000-0005-0000-0000-000029000000}"/>
    <cellStyle name="Título" xfId="40" builtinId="15" customBuiltin="1"/>
    <cellStyle name="Título 1 2" xfId="41" xr:uid="{00000000-0005-0000-0000-00002B000000}"/>
    <cellStyle name="Título 2 2" xfId="42" xr:uid="{00000000-0005-0000-0000-00002C000000}"/>
    <cellStyle name="Título 3 2" xfId="43" xr:uid="{00000000-0005-0000-0000-00002D000000}"/>
    <cellStyle name="Total 2" xfId="44" xr:uid="{00000000-0005-0000-0000-00002E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 R ART'!$A$8:$A$41</c:f>
              <c:numCache>
                <c:formatCode>General</c:formatCode>
                <c:ptCount val="34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</c:numCache>
            </c:numRef>
          </c:cat>
          <c:val>
            <c:numRef>
              <c:f>'V R ART'!$N$8:$N$41</c:f>
              <c:numCache>
                <c:formatCode>#,##0</c:formatCode>
                <c:ptCount val="34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7-4612-BF21-A4ED71208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037360"/>
        <c:axId val="642039000"/>
      </c:lineChart>
      <c:catAx>
        <c:axId val="64203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42039000"/>
        <c:crosses val="autoZero"/>
        <c:auto val="1"/>
        <c:lblAlgn val="ctr"/>
        <c:lblOffset val="100"/>
        <c:noMultiLvlLbl val="0"/>
      </c:catAx>
      <c:valAx>
        <c:axId val="64203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4203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22457550046006849"/>
          <c:y val="0.22192595792479963"/>
          <c:w val="0.62136020517326118"/>
          <c:h val="0.62039724418202946"/>
        </c:manualLayout>
      </c:layout>
      <c:lineChart>
        <c:grouping val="standard"/>
        <c:varyColors val="0"/>
        <c:ser>
          <c:idx val="0"/>
          <c:order val="0"/>
          <c:tx>
            <c:strRef>
              <c:f>'VIII R ART'!$G$7</c:f>
              <c:strCache>
                <c:ptCount val="1"/>
                <c:pt idx="0">
                  <c:v>Jun</c:v>
                </c:pt>
              </c:strCache>
            </c:strRef>
          </c:tx>
          <c:cat>
            <c:numRef>
              <c:f>'VIII R ART'!$A$8:$A$41</c:f>
              <c:numCache>
                <c:formatCode>General</c:formatCode>
                <c:ptCount val="34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</c:numCache>
            </c:numRef>
          </c:cat>
          <c:val>
            <c:numRef>
              <c:f>'VIII R ART'!$N$8:$N$41</c:f>
              <c:numCache>
                <c:formatCode>#,##0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17053.150000000001</c:v>
                </c:pt>
                <c:pt idx="3">
                  <c:v>132727.53</c:v>
                </c:pt>
                <c:pt idx="4">
                  <c:v>103664.3</c:v>
                </c:pt>
                <c:pt idx="5">
                  <c:v>177333.67</c:v>
                </c:pt>
                <c:pt idx="6">
                  <c:v>236487.1</c:v>
                </c:pt>
                <c:pt idx="7">
                  <c:v>2665720.0699999998</c:v>
                </c:pt>
                <c:pt idx="8">
                  <c:v>11860699.24</c:v>
                </c:pt>
                <c:pt idx="9">
                  <c:v>12556556.130000001</c:v>
                </c:pt>
                <c:pt idx="10">
                  <c:v>35754259.079999998</c:v>
                </c:pt>
                <c:pt idx="11">
                  <c:v>67222337.959999993</c:v>
                </c:pt>
                <c:pt idx="12">
                  <c:v>104331382.47</c:v>
                </c:pt>
                <c:pt idx="13">
                  <c:v>146820220.90000001</c:v>
                </c:pt>
                <c:pt idx="14">
                  <c:v>176861148.68000001</c:v>
                </c:pt>
                <c:pt idx="15">
                  <c:v>162613745.38</c:v>
                </c:pt>
                <c:pt idx="16">
                  <c:v>126927425.35000001</c:v>
                </c:pt>
                <c:pt idx="17">
                  <c:v>106321495.59999999</c:v>
                </c:pt>
                <c:pt idx="18">
                  <c:v>57554610.389999993</c:v>
                </c:pt>
                <c:pt idx="19">
                  <c:v>44138723.939999998</c:v>
                </c:pt>
                <c:pt idx="20">
                  <c:v>33928551.630000003</c:v>
                </c:pt>
                <c:pt idx="21">
                  <c:v>46836926.68</c:v>
                </c:pt>
                <c:pt idx="22">
                  <c:v>119171563.45</c:v>
                </c:pt>
                <c:pt idx="23">
                  <c:v>316970253.69</c:v>
                </c:pt>
                <c:pt idx="24">
                  <c:v>498481223.81999999</c:v>
                </c:pt>
                <c:pt idx="25">
                  <c:v>490026880.12</c:v>
                </c:pt>
                <c:pt idx="26">
                  <c:v>299613207.40999997</c:v>
                </c:pt>
                <c:pt idx="27">
                  <c:v>159914549.03000003</c:v>
                </c:pt>
                <c:pt idx="28">
                  <c:v>90425050.670000002</c:v>
                </c:pt>
                <c:pt idx="29">
                  <c:v>38907992.100000001</c:v>
                </c:pt>
                <c:pt idx="30">
                  <c:v>7158380.0200000005</c:v>
                </c:pt>
                <c:pt idx="31">
                  <c:v>3364032.5</c:v>
                </c:pt>
                <c:pt idx="32">
                  <c:v>0</c:v>
                </c:pt>
                <c:pt idx="33">
                  <c:v>55580.639999999999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6-41B8-932C-C684A1EC1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699256"/>
        <c:axId val="544699648"/>
      </c:lineChart>
      <c:catAx>
        <c:axId val="544699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544699648"/>
        <c:crosses val="autoZero"/>
        <c:auto val="1"/>
        <c:lblAlgn val="ctr"/>
        <c:lblOffset val="100"/>
        <c:noMultiLvlLbl val="0"/>
      </c:catAx>
      <c:valAx>
        <c:axId val="54469964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544699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307049178282191"/>
          <c:y val="0.53496586430969628"/>
          <c:w val="8.812938923175144E-2"/>
          <c:h val="6.1061417008046917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22457550046006849"/>
          <c:y val="0.22192595792479963"/>
          <c:w val="0.62136020517326118"/>
          <c:h val="0.62039724418202946"/>
        </c:manualLayout>
      </c:layout>
      <c:lineChart>
        <c:grouping val="standard"/>
        <c:varyColors val="0"/>
        <c:ser>
          <c:idx val="0"/>
          <c:order val="0"/>
          <c:tx>
            <c:strRef>
              <c:f>'VIII R MONITOREO'!$D$7</c:f>
              <c:strCache>
                <c:ptCount val="1"/>
                <c:pt idx="0">
                  <c:v>Mar</c:v>
                </c:pt>
              </c:strCache>
            </c:strRef>
          </c:tx>
          <c:cat>
            <c:numRef>
              <c:f>'VIII R MONITOREO'!$A$8:$A$41</c:f>
              <c:numCache>
                <c:formatCode>General</c:formatCode>
                <c:ptCount val="34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</c:numCache>
            </c:numRef>
          </c:cat>
          <c:val>
            <c:numRef>
              <c:f>'VIII R MONITOREO'!$N$8:$N$41</c:f>
              <c:numCache>
                <c:formatCode>#,##0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4.8</c:v>
                </c:pt>
                <c:pt idx="3">
                  <c:v>4.8</c:v>
                </c:pt>
                <c:pt idx="4">
                  <c:v>3.84</c:v>
                </c:pt>
                <c:pt idx="5">
                  <c:v>6.72</c:v>
                </c:pt>
                <c:pt idx="6">
                  <c:v>31.560000000000002</c:v>
                </c:pt>
                <c:pt idx="7">
                  <c:v>201.64</c:v>
                </c:pt>
                <c:pt idx="8">
                  <c:v>388.76</c:v>
                </c:pt>
                <c:pt idx="9">
                  <c:v>660.01</c:v>
                </c:pt>
                <c:pt idx="10">
                  <c:v>1063.0999999999999</c:v>
                </c:pt>
                <c:pt idx="11">
                  <c:v>1586.45</c:v>
                </c:pt>
                <c:pt idx="12">
                  <c:v>1587.25</c:v>
                </c:pt>
                <c:pt idx="13">
                  <c:v>2001.82</c:v>
                </c:pt>
                <c:pt idx="14">
                  <c:v>2358.98</c:v>
                </c:pt>
                <c:pt idx="15">
                  <c:v>1718.61</c:v>
                </c:pt>
                <c:pt idx="16">
                  <c:v>1009.6099999999999</c:v>
                </c:pt>
                <c:pt idx="17">
                  <c:v>627.57999999999993</c:v>
                </c:pt>
                <c:pt idx="18">
                  <c:v>494.51</c:v>
                </c:pt>
                <c:pt idx="19">
                  <c:v>258.38</c:v>
                </c:pt>
                <c:pt idx="20">
                  <c:v>206.32</c:v>
                </c:pt>
                <c:pt idx="21">
                  <c:v>220.19</c:v>
                </c:pt>
                <c:pt idx="22">
                  <c:v>536.55999999999995</c:v>
                </c:pt>
                <c:pt idx="23">
                  <c:v>1856.6200000000001</c:v>
                </c:pt>
                <c:pt idx="24">
                  <c:v>2717.99</c:v>
                </c:pt>
                <c:pt idx="25">
                  <c:v>2790.6600000000003</c:v>
                </c:pt>
                <c:pt idx="26">
                  <c:v>1213.0600000000002</c:v>
                </c:pt>
                <c:pt idx="27">
                  <c:v>644.6099999999999</c:v>
                </c:pt>
                <c:pt idx="28">
                  <c:v>307.13</c:v>
                </c:pt>
                <c:pt idx="29">
                  <c:v>102.21000000000001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9-483C-90CA-BA2EDD3E7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700432"/>
        <c:axId val="489021704"/>
      </c:lineChart>
      <c:catAx>
        <c:axId val="54470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489021704"/>
        <c:crosses val="autoZero"/>
        <c:auto val="1"/>
        <c:lblAlgn val="ctr"/>
        <c:lblOffset val="100"/>
        <c:noMultiLvlLbl val="0"/>
      </c:catAx>
      <c:valAx>
        <c:axId val="48902170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544700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307049178282191"/>
          <c:y val="0.53496586430969628"/>
          <c:w val="0.12240671183930851"/>
          <c:h val="8.3916219874225151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22457550046006849"/>
          <c:y val="0.22192595792479963"/>
          <c:w val="0.62136020517326118"/>
          <c:h val="0.62039724418202946"/>
        </c:manualLayout>
      </c:layout>
      <c:lineChart>
        <c:grouping val="standard"/>
        <c:varyColors val="0"/>
        <c:ser>
          <c:idx val="0"/>
          <c:order val="0"/>
          <c:tx>
            <c:strRef>
              <c:f>'VIII R IND'!$G$7</c:f>
              <c:strCache>
                <c:ptCount val="1"/>
                <c:pt idx="0">
                  <c:v>Jun</c:v>
                </c:pt>
              </c:strCache>
            </c:strRef>
          </c:tx>
          <c:cat>
            <c:numRef>
              <c:f>'VIII R IND'!$A$8:$A$41</c:f>
              <c:numCache>
                <c:formatCode>General</c:formatCode>
                <c:ptCount val="34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</c:numCache>
            </c:numRef>
          </c:cat>
          <c:val>
            <c:numRef>
              <c:f>'VIII R IND'!$D$8:$D$41</c:f>
              <c:numCache>
                <c:formatCode>General</c:formatCode>
                <c:ptCount val="3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A-49E5-97DE-7023F87D0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022488"/>
        <c:axId val="489022880"/>
      </c:lineChart>
      <c:catAx>
        <c:axId val="489022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489022880"/>
        <c:crosses val="autoZero"/>
        <c:auto val="1"/>
        <c:lblAlgn val="ctr"/>
        <c:lblOffset val="100"/>
        <c:noMultiLvlLbl val="0"/>
      </c:catAx>
      <c:valAx>
        <c:axId val="48902288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489022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307049178282191"/>
          <c:y val="0.53496586430969628"/>
          <c:w val="0.12240671183930851"/>
          <c:h val="8.3916219874225151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8437440032509433"/>
          <c:y val="0.23705318237080977"/>
          <c:w val="0.65316122915651897"/>
          <c:h val="0.62039724418202946"/>
        </c:manualLayout>
      </c:layout>
      <c:lineChart>
        <c:grouping val="standard"/>
        <c:varyColors val="0"/>
        <c:ser>
          <c:idx val="0"/>
          <c:order val="0"/>
          <c:tx>
            <c:strRef>
              <c:f>'VIII R FT'!$C$7</c:f>
              <c:strCache>
                <c:ptCount val="1"/>
                <c:pt idx="0">
                  <c:v>Feb</c:v>
                </c:pt>
              </c:strCache>
            </c:strRef>
          </c:tx>
          <c:cat>
            <c:numRef>
              <c:f>'VIII R FT'!$A$8:$A$41</c:f>
              <c:numCache>
                <c:formatCode>General</c:formatCode>
                <c:ptCount val="34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</c:numCache>
            </c:numRef>
          </c:cat>
          <c:val>
            <c:numRef>
              <c:f>'VIII R FT'!$Q$8:$Q$41</c:f>
              <c:numCache>
                <c:formatCode>#,##0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17057.95</c:v>
                </c:pt>
                <c:pt idx="3">
                  <c:v>132732.33000000002</c:v>
                </c:pt>
                <c:pt idx="4">
                  <c:v>103668.14</c:v>
                </c:pt>
                <c:pt idx="5">
                  <c:v>1044024.6097968557</c:v>
                </c:pt>
                <c:pt idx="6">
                  <c:v>1969966.0095937112</c:v>
                </c:pt>
                <c:pt idx="7">
                  <c:v>3822104.1790244305</c:v>
                </c:pt>
                <c:pt idx="8">
                  <c:v>12730291.900952652</c:v>
                </c:pt>
                <c:pt idx="9">
                  <c:v>13140006.426348265</c:v>
                </c:pt>
                <c:pt idx="10">
                  <c:v>36226985.279665664</c:v>
                </c:pt>
                <c:pt idx="11">
                  <c:v>69762108.122221664</c:v>
                </c:pt>
                <c:pt idx="12">
                  <c:v>108650025.73074391</c:v>
                </c:pt>
                <c:pt idx="13">
                  <c:v>155898597.09402221</c:v>
                </c:pt>
                <c:pt idx="14">
                  <c:v>182624501.78649411</c:v>
                </c:pt>
                <c:pt idx="15">
                  <c:v>168687310.49284431</c:v>
                </c:pt>
                <c:pt idx="16">
                  <c:v>129817206.91265619</c:v>
                </c:pt>
                <c:pt idx="17">
                  <c:v>109499770.3159218</c:v>
                </c:pt>
                <c:pt idx="18">
                  <c:v>57843980.083265617</c:v>
                </c:pt>
                <c:pt idx="19">
                  <c:v>44427905.373265617</c:v>
                </c:pt>
                <c:pt idx="20">
                  <c:v>33933742.014266312</c:v>
                </c:pt>
                <c:pt idx="21">
                  <c:v>46852472.292798914</c:v>
                </c:pt>
                <c:pt idx="22">
                  <c:v>119202821.60559784</c:v>
                </c:pt>
                <c:pt idx="23">
                  <c:v>317127615.26225549</c:v>
                </c:pt>
                <c:pt idx="24">
                  <c:v>498668574.17785335</c:v>
                </c:pt>
                <c:pt idx="25">
                  <c:v>490214136.65785331</c:v>
                </c:pt>
                <c:pt idx="26">
                  <c:v>299719105.93959242</c:v>
                </c:pt>
                <c:pt idx="27">
                  <c:v>160009890.86105984</c:v>
                </c:pt>
                <c:pt idx="28">
                  <c:v>90445294.057065219</c:v>
                </c:pt>
                <c:pt idx="29">
                  <c:v>0</c:v>
                </c:pt>
                <c:pt idx="30">
                  <c:v>7163364.0842663068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3-45E1-91A8-A54BA9A2D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704536"/>
        <c:axId val="506704928"/>
      </c:lineChart>
      <c:catAx>
        <c:axId val="506704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506704928"/>
        <c:crosses val="autoZero"/>
        <c:auto val="1"/>
        <c:lblAlgn val="ctr"/>
        <c:lblOffset val="100"/>
        <c:noMultiLvlLbl val="0"/>
      </c:catAx>
      <c:valAx>
        <c:axId val="50670492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506704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86573793660404"/>
          <c:y val="0.55244865370849627"/>
          <c:w val="0.12266134092905745"/>
          <c:h val="8.3916083916083961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550194285678169"/>
          <c:y val="0.22946199442349038"/>
          <c:w val="0.62136020517326118"/>
          <c:h val="0.62039724418202946"/>
        </c:manualLayout>
      </c:layout>
      <c:lineChart>
        <c:grouping val="standard"/>
        <c:varyColors val="0"/>
        <c:ser>
          <c:idx val="0"/>
          <c:order val="0"/>
          <c:cat>
            <c:numRef>
              <c:f>'IX R ART'!$A$8:$A$41</c:f>
              <c:numCache>
                <c:formatCode>General</c:formatCode>
                <c:ptCount val="34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</c:numCache>
            </c:numRef>
          </c:cat>
          <c:val>
            <c:numRef>
              <c:f>'IX R ART'!$H$8:$H$41</c:f>
            </c:numRef>
          </c:val>
          <c:smooth val="0"/>
          <c:extLst>
            <c:ext xmlns:c16="http://schemas.microsoft.com/office/drawing/2014/chart" uri="{C3380CC4-5D6E-409C-BE32-E72D297353CC}">
              <c16:uniqueId val="{00000000-0C7A-4040-BBBB-D120D838AE03}"/>
            </c:ext>
          </c:extLst>
        </c:ser>
        <c:ser>
          <c:idx val="1"/>
          <c:order val="1"/>
          <c:cat>
            <c:numRef>
              <c:f>'IX R ART'!$A$8:$A$41</c:f>
              <c:numCache>
                <c:formatCode>General</c:formatCode>
                <c:ptCount val="34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</c:numCache>
            </c:numRef>
          </c:cat>
          <c:val>
            <c:numRef>
              <c:f>'IX R ART'!$N$8:$N$41</c:f>
              <c:numCache>
                <c:formatCode>#,##0</c:formatCode>
                <c:ptCount val="34"/>
                <c:pt idx="7">
                  <c:v>12325.73</c:v>
                </c:pt>
                <c:pt idx="8">
                  <c:v>1365.59</c:v>
                </c:pt>
                <c:pt idx="9">
                  <c:v>0</c:v>
                </c:pt>
                <c:pt idx="10">
                  <c:v>40974.838788773908</c:v>
                </c:pt>
                <c:pt idx="11">
                  <c:v>173564.76515509564</c:v>
                </c:pt>
                <c:pt idx="12">
                  <c:v>241586.72394386955</c:v>
                </c:pt>
                <c:pt idx="13">
                  <c:v>411208.43031019124</c:v>
                </c:pt>
                <c:pt idx="14">
                  <c:v>745823.19062038255</c:v>
                </c:pt>
                <c:pt idx="15">
                  <c:v>700831.80062038254</c:v>
                </c:pt>
                <c:pt idx="16">
                  <c:v>797759.71819793037</c:v>
                </c:pt>
                <c:pt idx="17">
                  <c:v>297946.16273264342</c:v>
                </c:pt>
                <c:pt idx="18">
                  <c:v>574455.75152141741</c:v>
                </c:pt>
                <c:pt idx="19">
                  <c:v>1078689.2127326434</c:v>
                </c:pt>
                <c:pt idx="20">
                  <c:v>2080522.1254652867</c:v>
                </c:pt>
                <c:pt idx="21">
                  <c:v>2655269.4878877392</c:v>
                </c:pt>
                <c:pt idx="22">
                  <c:v>3881946.6066765129</c:v>
                </c:pt>
                <c:pt idx="23">
                  <c:v>5065222.3551550955</c:v>
                </c:pt>
                <c:pt idx="24">
                  <c:v>4986750.6400000006</c:v>
                </c:pt>
                <c:pt idx="25">
                  <c:v>5013129.38</c:v>
                </c:pt>
                <c:pt idx="26">
                  <c:v>5813466.0299999993</c:v>
                </c:pt>
                <c:pt idx="27">
                  <c:v>4424736.748788774</c:v>
                </c:pt>
                <c:pt idx="28">
                  <c:v>1768133.19</c:v>
                </c:pt>
                <c:pt idx="29">
                  <c:v>332680.8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7F-4EA1-8DB8-22840736C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705712"/>
        <c:axId val="506706104"/>
      </c:lineChart>
      <c:catAx>
        <c:axId val="50670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506706104"/>
        <c:crosses val="autoZero"/>
        <c:auto val="1"/>
        <c:lblAlgn val="ctr"/>
        <c:lblOffset val="100"/>
        <c:noMultiLvlLbl val="0"/>
      </c:catAx>
      <c:valAx>
        <c:axId val="50670610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506705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30704495271424"/>
          <c:y val="0.53496586430969628"/>
          <c:w val="0.1369294666709393"/>
          <c:h val="5.7234990374658595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20550194285678169"/>
          <c:y val="0.22946199442349038"/>
          <c:w val="0.62136020517326118"/>
          <c:h val="0.62039724418202946"/>
        </c:manualLayout>
      </c:layout>
      <c:lineChart>
        <c:grouping val="standard"/>
        <c:varyColors val="0"/>
        <c:ser>
          <c:idx val="0"/>
          <c:order val="0"/>
          <c:tx>
            <c:strRef>
              <c:f>'IX R ART MONITOREO'!$G$7</c:f>
              <c:strCache>
                <c:ptCount val="1"/>
                <c:pt idx="0">
                  <c:v>Jun</c:v>
                </c:pt>
              </c:strCache>
            </c:strRef>
          </c:tx>
          <c:cat>
            <c:numRef>
              <c:f>'IX R ART MONITOREO'!$A$8:$A$41</c:f>
              <c:numCache>
                <c:formatCode>General</c:formatCode>
                <c:ptCount val="34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</c:numCache>
            </c:numRef>
          </c:cat>
          <c:val>
            <c:numRef>
              <c:f>'IX R ART MONITOREO'!$N$8:$N$41</c:f>
              <c:numCache>
                <c:formatCode>#,##0</c:formatCode>
                <c:ptCount val="34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A-43BB-90C4-6812B0317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510232"/>
        <c:axId val="548510624"/>
      </c:lineChart>
      <c:catAx>
        <c:axId val="548510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548510624"/>
        <c:crosses val="autoZero"/>
        <c:auto val="1"/>
        <c:lblAlgn val="ctr"/>
        <c:lblOffset val="100"/>
        <c:noMultiLvlLbl val="0"/>
      </c:catAx>
      <c:valAx>
        <c:axId val="54851062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548510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30704495271424"/>
          <c:y val="0.53496586430969628"/>
          <c:w val="0.12240669916260472"/>
          <c:h val="8.3916219874225151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616899459164675"/>
          <c:y val="5.6497272551408413E-2"/>
          <c:w val="0.57954591393084953"/>
          <c:h val="0.82203531562299237"/>
        </c:manualLayout>
      </c:layout>
      <c:lineChart>
        <c:grouping val="standard"/>
        <c:varyColors val="0"/>
        <c:ser>
          <c:idx val="0"/>
          <c:order val="0"/>
          <c:cat>
            <c:numRef>
              <c:f>'IX R IND'!$A$8:$A$41</c:f>
              <c:numCache>
                <c:formatCode>General</c:formatCode>
                <c:ptCount val="34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</c:numCache>
            </c:numRef>
          </c:cat>
          <c:val>
            <c:numRef>
              <c:f>'IX R IND'!$K$8:$K$41</c:f>
            </c:numRef>
          </c:val>
          <c:smooth val="0"/>
          <c:extLst>
            <c:ext xmlns:c16="http://schemas.microsoft.com/office/drawing/2014/chart" uri="{C3380CC4-5D6E-409C-BE32-E72D297353CC}">
              <c16:uniqueId val="{00000000-F2E4-4D85-86F7-D78EA7ED2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511408"/>
        <c:axId val="319277072"/>
      </c:lineChart>
      <c:catAx>
        <c:axId val="54851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319277072"/>
        <c:crosses val="autoZero"/>
        <c:auto val="1"/>
        <c:lblAlgn val="ctr"/>
        <c:lblOffset val="100"/>
        <c:noMultiLvlLbl val="0"/>
      </c:catAx>
      <c:valAx>
        <c:axId val="31927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548511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704847185162155"/>
          <c:y val="0.45644586384743863"/>
          <c:w val="0.12747850485616605"/>
          <c:h val="7.4943162005210964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7179923149030027"/>
          <c:y val="0.22946199442349038"/>
          <c:w val="0.65316122915651897"/>
          <c:h val="0.62039724418202946"/>
        </c:manualLayout>
      </c:layout>
      <c:lineChart>
        <c:grouping val="standard"/>
        <c:varyColors val="0"/>
        <c:ser>
          <c:idx val="0"/>
          <c:order val="0"/>
          <c:tx>
            <c:strRef>
              <c:f>'IX R FT'!$B$7</c:f>
              <c:strCache>
                <c:ptCount val="1"/>
                <c:pt idx="0">
                  <c:v>Ene</c:v>
                </c:pt>
              </c:strCache>
            </c:strRef>
          </c:tx>
          <c:cat>
            <c:numRef>
              <c:f>'IX R FT'!$A$8:$A$41</c:f>
              <c:numCache>
                <c:formatCode>General</c:formatCode>
                <c:ptCount val="34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</c:numCache>
            </c:numRef>
          </c:cat>
          <c:val>
            <c:numRef>
              <c:f>'IX R FT'!$N$8:$N$41</c:f>
              <c:numCache>
                <c:formatCode>#,##0</c:formatCode>
                <c:ptCount val="34"/>
                <c:pt idx="8">
                  <c:v>1365.59</c:v>
                </c:pt>
                <c:pt idx="9">
                  <c:v>0</c:v>
                </c:pt>
                <c:pt idx="10">
                  <c:v>40974.838788773908</c:v>
                </c:pt>
                <c:pt idx="11">
                  <c:v>173564.76515509564</c:v>
                </c:pt>
                <c:pt idx="12">
                  <c:v>241586.72394386955</c:v>
                </c:pt>
                <c:pt idx="13">
                  <c:v>411208.43031019124</c:v>
                </c:pt>
                <c:pt idx="14">
                  <c:v>745823.19062038255</c:v>
                </c:pt>
                <c:pt idx="15">
                  <c:v>700831.80062038254</c:v>
                </c:pt>
                <c:pt idx="16">
                  <c:v>797759.71819793037</c:v>
                </c:pt>
                <c:pt idx="17">
                  <c:v>297946.16273264342</c:v>
                </c:pt>
                <c:pt idx="18">
                  <c:v>574455.75152141741</c:v>
                </c:pt>
                <c:pt idx="19">
                  <c:v>1078689.2127326434</c:v>
                </c:pt>
                <c:pt idx="20">
                  <c:v>2080522.1254652867</c:v>
                </c:pt>
                <c:pt idx="21">
                  <c:v>2655269.4878877392</c:v>
                </c:pt>
                <c:pt idx="22">
                  <c:v>3881946.6066765129</c:v>
                </c:pt>
                <c:pt idx="23">
                  <c:v>5065222.3551550955</c:v>
                </c:pt>
                <c:pt idx="24">
                  <c:v>4986750.6400000006</c:v>
                </c:pt>
                <c:pt idx="25">
                  <c:v>5013129.38</c:v>
                </c:pt>
                <c:pt idx="26">
                  <c:v>5813466.0299999993</c:v>
                </c:pt>
                <c:pt idx="27">
                  <c:v>4424736.748788774</c:v>
                </c:pt>
                <c:pt idx="28">
                  <c:v>1768133.19</c:v>
                </c:pt>
                <c:pt idx="29">
                  <c:v>332680.8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6-4004-BD67-AC3E1FF78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277856"/>
        <c:axId val="319278248"/>
      </c:lineChart>
      <c:catAx>
        <c:axId val="31927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319278248"/>
        <c:crosses val="autoZero"/>
        <c:auto val="1"/>
        <c:lblAlgn val="ctr"/>
        <c:lblOffset val="100"/>
        <c:noMultiLvlLbl val="0"/>
      </c:catAx>
      <c:valAx>
        <c:axId val="31927824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319277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86573793660404"/>
          <c:y val="0.55244865370849627"/>
          <c:w val="0.12266134092905745"/>
          <c:h val="8.3916083916083961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20550194285678169"/>
          <c:y val="0.22946199442349038"/>
          <c:w val="0.62136020517326118"/>
          <c:h val="0.62039724418202946"/>
        </c:manualLayout>
      </c:layout>
      <c:lineChart>
        <c:grouping val="standard"/>
        <c:varyColors val="0"/>
        <c:ser>
          <c:idx val="0"/>
          <c:order val="0"/>
          <c:tx>
            <c:strRef>
              <c:f>'XIV R ART'!$C$7</c:f>
              <c:strCache>
                <c:ptCount val="1"/>
                <c:pt idx="0">
                  <c:v>Feb</c:v>
                </c:pt>
              </c:strCache>
            </c:strRef>
          </c:tx>
          <c:cat>
            <c:numRef>
              <c:f>'XIV R ART'!$A$8:$A$41</c:f>
              <c:numCache>
                <c:formatCode>General</c:formatCode>
                <c:ptCount val="34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</c:numCache>
            </c:numRef>
          </c:cat>
          <c:val>
            <c:numRef>
              <c:f>'XIV R ART'!$N$8:$N$41</c:f>
              <c:numCache>
                <c:formatCode>#,##0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133149.82</c:v>
                </c:pt>
                <c:pt idx="9">
                  <c:v>222704.56</c:v>
                </c:pt>
                <c:pt idx="10">
                  <c:v>521363.93000000005</c:v>
                </c:pt>
                <c:pt idx="11">
                  <c:v>787821.16999999993</c:v>
                </c:pt>
                <c:pt idx="12">
                  <c:v>3313017.94</c:v>
                </c:pt>
                <c:pt idx="13">
                  <c:v>8497406.5999999996</c:v>
                </c:pt>
                <c:pt idx="14">
                  <c:v>17412385.919999998</c:v>
                </c:pt>
                <c:pt idx="15">
                  <c:v>16867396.550000001</c:v>
                </c:pt>
                <c:pt idx="16">
                  <c:v>13400903.68</c:v>
                </c:pt>
                <c:pt idx="17">
                  <c:v>10489027</c:v>
                </c:pt>
                <c:pt idx="18">
                  <c:v>21529380.909999996</c:v>
                </c:pt>
                <c:pt idx="19">
                  <c:v>37563802.119999997</c:v>
                </c:pt>
                <c:pt idx="20">
                  <c:v>87761721.329999998</c:v>
                </c:pt>
                <c:pt idx="21">
                  <c:v>140849865.76000002</c:v>
                </c:pt>
                <c:pt idx="22">
                  <c:v>237357729.67000002</c:v>
                </c:pt>
                <c:pt idx="23">
                  <c:v>337590012.13</c:v>
                </c:pt>
                <c:pt idx="24">
                  <c:v>346847006.22000003</c:v>
                </c:pt>
                <c:pt idx="25">
                  <c:v>245551537.88</c:v>
                </c:pt>
                <c:pt idx="26">
                  <c:v>182338658.06</c:v>
                </c:pt>
                <c:pt idx="27">
                  <c:v>134093490.68000001</c:v>
                </c:pt>
                <c:pt idx="28">
                  <c:v>47071268.700000003</c:v>
                </c:pt>
                <c:pt idx="29">
                  <c:v>6865487.4699999988</c:v>
                </c:pt>
                <c:pt idx="30">
                  <c:v>360684.27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1-4412-8463-D0EB5AC70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024560"/>
        <c:axId val="545024952"/>
      </c:lineChart>
      <c:catAx>
        <c:axId val="54502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545024952"/>
        <c:crosses val="autoZero"/>
        <c:auto val="1"/>
        <c:lblAlgn val="ctr"/>
        <c:lblOffset val="100"/>
        <c:noMultiLvlLbl val="0"/>
      </c:catAx>
      <c:valAx>
        <c:axId val="54502495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545024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30704495271424"/>
          <c:y val="0.53496586430969628"/>
          <c:w val="0.12240669916260472"/>
          <c:h val="8.3916219874225151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550194285678169"/>
          <c:y val="0.22946199442349038"/>
          <c:w val="0.62136020517326118"/>
          <c:h val="0.62039724418202946"/>
        </c:manualLayout>
      </c:layout>
      <c:lineChart>
        <c:grouping val="standard"/>
        <c:varyColors val="0"/>
        <c:ser>
          <c:idx val="0"/>
          <c:order val="0"/>
          <c:tx>
            <c:strRef>
              <c:f>'XIV R ART MONITOREO'!$G$7</c:f>
              <c:strCache>
                <c:ptCount val="1"/>
                <c:pt idx="0">
                  <c:v>Jun</c:v>
                </c:pt>
              </c:strCache>
            </c:strRef>
          </c:tx>
          <c:cat>
            <c:numRef>
              <c:f>'XIV R ART MONITOREO'!$A$8:$A$41</c:f>
              <c:numCache>
                <c:formatCode>General</c:formatCode>
                <c:ptCount val="34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</c:numCache>
            </c:numRef>
          </c:cat>
          <c:val>
            <c:numRef>
              <c:f>'XIV R ART MONITOREO'!$I$8:$I$41</c:f>
            </c:numRef>
          </c:val>
          <c:smooth val="0"/>
          <c:extLst>
            <c:ext xmlns:c16="http://schemas.microsoft.com/office/drawing/2014/chart" uri="{C3380CC4-5D6E-409C-BE32-E72D297353CC}">
              <c16:uniqueId val="{00000000-A447-424E-A1DF-6C5646A4B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025736"/>
        <c:axId val="545026128"/>
      </c:lineChart>
      <c:catAx>
        <c:axId val="545025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545026128"/>
        <c:crosses val="autoZero"/>
        <c:auto val="1"/>
        <c:lblAlgn val="ctr"/>
        <c:lblOffset val="100"/>
        <c:noMultiLvlLbl val="0"/>
      </c:catAx>
      <c:valAx>
        <c:axId val="54502612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545025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30704495271424"/>
          <c:y val="0.53496586430969628"/>
          <c:w val="0.12240669916260472"/>
          <c:h val="8.3916219874225151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 R MONITOREO'!$A$8:$A$41</c:f>
              <c:numCache>
                <c:formatCode>General</c:formatCode>
                <c:ptCount val="34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</c:numCache>
            </c:numRef>
          </c:cat>
          <c:val>
            <c:numRef>
              <c:f>'V R MONITOREO'!$N$8:$N$41</c:f>
              <c:numCache>
                <c:formatCode>#,##0</c:formatCode>
                <c:ptCount val="34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8-4DD2-9870-F2B03F774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037360"/>
        <c:axId val="642039000"/>
      </c:lineChart>
      <c:catAx>
        <c:axId val="64203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42039000"/>
        <c:crosses val="autoZero"/>
        <c:auto val="1"/>
        <c:lblAlgn val="ctr"/>
        <c:lblOffset val="100"/>
        <c:noMultiLvlLbl val="0"/>
      </c:catAx>
      <c:valAx>
        <c:axId val="64203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4203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616899459164675"/>
          <c:y val="5.6497272551408413E-2"/>
          <c:w val="0.57954591393084953"/>
          <c:h val="0.82203531562299237"/>
        </c:manualLayout>
      </c:layout>
      <c:lineChart>
        <c:grouping val="standard"/>
        <c:varyColors val="0"/>
        <c:ser>
          <c:idx val="0"/>
          <c:order val="0"/>
          <c:cat>
            <c:numRef>
              <c:f>'XIV R IND'!$A$8:$A$41</c:f>
              <c:numCache>
                <c:formatCode>General</c:formatCode>
                <c:ptCount val="34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</c:numCache>
            </c:numRef>
          </c:cat>
          <c:val>
            <c:numRef>
              <c:f>'XIV R IND'!$N$8:$N$41</c:f>
              <c:numCache>
                <c:formatCode>#,##0</c:formatCode>
                <c:ptCount val="34"/>
                <c:pt idx="9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E1-485E-A026-C322344E5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05376"/>
        <c:axId val="71705768"/>
      </c:lineChart>
      <c:catAx>
        <c:axId val="7170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71705768"/>
        <c:crosses val="autoZero"/>
        <c:auto val="1"/>
        <c:lblAlgn val="ctr"/>
        <c:lblOffset val="100"/>
        <c:noMultiLvlLbl val="0"/>
      </c:catAx>
      <c:valAx>
        <c:axId val="7170576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717053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704847185162155"/>
          <c:y val="0.45644599303135891"/>
          <c:w val="0.16424116424116431"/>
          <c:h val="8.362369337979092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7179923149030027"/>
          <c:y val="0.22946199442349038"/>
          <c:w val="0.65316122915651897"/>
          <c:h val="0.62039724418202946"/>
        </c:manualLayout>
      </c:layout>
      <c:lineChart>
        <c:grouping val="standard"/>
        <c:varyColors val="0"/>
        <c:ser>
          <c:idx val="0"/>
          <c:order val="0"/>
          <c:tx>
            <c:strRef>
              <c:f>'XIV R FT'!$E$7</c:f>
              <c:strCache>
                <c:ptCount val="1"/>
                <c:pt idx="0">
                  <c:v>Abr</c:v>
                </c:pt>
              </c:strCache>
            </c:strRef>
          </c:tx>
          <c:cat>
            <c:numRef>
              <c:f>'XIV R FT'!$A$8:$A$41</c:f>
              <c:numCache>
                <c:formatCode>General</c:formatCode>
                <c:ptCount val="34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</c:numCache>
            </c:numRef>
          </c:cat>
          <c:val>
            <c:numRef>
              <c:f>'XIV R FT'!$P$8:$P$41</c:f>
              <c:numCache>
                <c:formatCode>#,##0</c:formatCode>
                <c:ptCount val="3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1365.59</c:v>
                </c:pt>
                <c:pt idx="9">
                  <c:v>0</c:v>
                </c:pt>
                <c:pt idx="10">
                  <c:v>562338.76878877392</c:v>
                </c:pt>
                <c:pt idx="11">
                  <c:v>961385.93515509553</c:v>
                </c:pt>
                <c:pt idx="12">
                  <c:v>3554604.6639438695</c:v>
                </c:pt>
                <c:pt idx="13">
                  <c:v>8908615.0303101912</c:v>
                </c:pt>
                <c:pt idx="14">
                  <c:v>18158209.110620379</c:v>
                </c:pt>
                <c:pt idx="15">
                  <c:v>17568228.350620382</c:v>
                </c:pt>
                <c:pt idx="16">
                  <c:v>14198663.39819793</c:v>
                </c:pt>
                <c:pt idx="17">
                  <c:v>10786973.162732644</c:v>
                </c:pt>
                <c:pt idx="18">
                  <c:v>22103836.661521412</c:v>
                </c:pt>
                <c:pt idx="19">
                  <c:v>38642491.33273264</c:v>
                </c:pt>
                <c:pt idx="20">
                  <c:v>89842243.455465287</c:v>
                </c:pt>
                <c:pt idx="21">
                  <c:v>143505135.24788776</c:v>
                </c:pt>
                <c:pt idx="22">
                  <c:v>241239676.27667654</c:v>
                </c:pt>
                <c:pt idx="23">
                  <c:v>342655234.48515511</c:v>
                </c:pt>
                <c:pt idx="24">
                  <c:v>351833756.86000001</c:v>
                </c:pt>
                <c:pt idx="25">
                  <c:v>250564667.25999999</c:v>
                </c:pt>
                <c:pt idx="26">
                  <c:v>188152124.09</c:v>
                </c:pt>
                <c:pt idx="27">
                  <c:v>138518227.42878878</c:v>
                </c:pt>
                <c:pt idx="28">
                  <c:v>48839401.890000001</c:v>
                </c:pt>
                <c:pt idx="29">
                  <c:v>7198168.2699999986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8D-4969-B065-8A0829FEF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06552"/>
        <c:axId val="225209568"/>
      </c:lineChart>
      <c:catAx>
        <c:axId val="71706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225209568"/>
        <c:crosses val="autoZero"/>
        <c:auto val="1"/>
        <c:lblAlgn val="ctr"/>
        <c:lblOffset val="100"/>
        <c:noMultiLvlLbl val="0"/>
      </c:catAx>
      <c:valAx>
        <c:axId val="22520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71706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86573793660404"/>
          <c:y val="0.55244865370849627"/>
          <c:w val="0.12266134092905745"/>
          <c:h val="8.3916083916083961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20550194285678169"/>
          <c:y val="0.22946199442349038"/>
          <c:w val="0.62136020517326118"/>
          <c:h val="0.62039724418202946"/>
        </c:manualLayout>
      </c:layout>
      <c:lineChart>
        <c:grouping val="standard"/>
        <c:varyColors val="0"/>
        <c:ser>
          <c:idx val="0"/>
          <c:order val="0"/>
          <c:tx>
            <c:strRef>
              <c:f>'V-XIV R ART'!$G$7</c:f>
              <c:strCache>
                <c:ptCount val="1"/>
                <c:pt idx="0">
                  <c:v>Jun</c:v>
                </c:pt>
              </c:strCache>
            </c:strRef>
          </c:tx>
          <c:cat>
            <c:numRef>
              <c:f>'V-XIV R ART'!$A$8:$A$41</c:f>
              <c:numCache>
                <c:formatCode>General</c:formatCode>
                <c:ptCount val="34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</c:numCache>
            </c:numRef>
          </c:cat>
          <c:val>
            <c:numRef>
              <c:f>'V-XIV R ART'!$N$8:$N$41</c:f>
              <c:numCache>
                <c:formatCode>#,##0</c:formatCode>
                <c:ptCount val="34"/>
                <c:pt idx="2">
                  <c:v>17053.150000000001</c:v>
                </c:pt>
                <c:pt idx="3">
                  <c:v>132727.53</c:v>
                </c:pt>
                <c:pt idx="4">
                  <c:v>103664.3</c:v>
                </c:pt>
                <c:pt idx="5">
                  <c:v>1043959.2197968557</c:v>
                </c:pt>
                <c:pt idx="6">
                  <c:v>1969738.1995937114</c:v>
                </c:pt>
                <c:pt idx="7">
                  <c:v>3833546.5330624739</c:v>
                </c:pt>
                <c:pt idx="8">
                  <c:v>12861840.199796857</c:v>
                </c:pt>
                <c:pt idx="9">
                  <c:v>13357011.056531237</c:v>
                </c:pt>
                <c:pt idx="10">
                  <c:v>36785014.063443564</c:v>
                </c:pt>
                <c:pt idx="11">
                  <c:v>70719974.219871327</c:v>
                </c:pt>
                <c:pt idx="12">
                  <c:v>112201196.38545588</c:v>
                </c:pt>
                <c:pt idx="13">
                  <c:v>164803171.59567842</c:v>
                </c:pt>
                <c:pt idx="14">
                  <c:v>200778942.95846048</c:v>
                </c:pt>
                <c:pt idx="15">
                  <c:v>186253336.64346462</c:v>
                </c:pt>
                <c:pt idx="16">
                  <c:v>144014840.58085412</c:v>
                </c:pt>
                <c:pt idx="17">
                  <c:v>120286095.77865446</c:v>
                </c:pt>
                <c:pt idx="18">
                  <c:v>79947322.234787032</c:v>
                </c:pt>
                <c:pt idx="19">
                  <c:v>83070090.455998272</c:v>
                </c:pt>
                <c:pt idx="20">
                  <c:v>123775779.14973159</c:v>
                </c:pt>
                <c:pt idx="21">
                  <c:v>190357014.12068662</c:v>
                </c:pt>
                <c:pt idx="22">
                  <c:v>360441144.11227441</c:v>
                </c:pt>
                <c:pt idx="23">
                  <c:v>659779994.16741061</c:v>
                </c:pt>
                <c:pt idx="24">
                  <c:v>850499391.05785334</c:v>
                </c:pt>
                <c:pt idx="25">
                  <c:v>740775957.75785327</c:v>
                </c:pt>
                <c:pt idx="26">
                  <c:v>487869996.84959251</c:v>
                </c:pt>
                <c:pt idx="27">
                  <c:v>298527473.67984861</c:v>
                </c:pt>
                <c:pt idx="28">
                  <c:v>139284388.81706524</c:v>
                </c:pt>
                <c:pt idx="29">
                  <c:v>46106160.369999997</c:v>
                </c:pt>
                <c:pt idx="30">
                  <c:v>7524048.3542663064</c:v>
                </c:pt>
                <c:pt idx="31">
                  <c:v>3364032.5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F-4658-879D-0BFAEB2CF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210744"/>
        <c:axId val="225211136"/>
      </c:lineChart>
      <c:catAx>
        <c:axId val="225210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225211136"/>
        <c:crosses val="autoZero"/>
        <c:auto val="1"/>
        <c:lblAlgn val="ctr"/>
        <c:lblOffset val="100"/>
        <c:noMultiLvlLbl val="0"/>
      </c:catAx>
      <c:valAx>
        <c:axId val="22521113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225210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30704495271424"/>
          <c:y val="0.53496586430969628"/>
          <c:w val="0.12240669916260472"/>
          <c:h val="8.3916219874225151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20550194285678169"/>
          <c:y val="0.22946199442349038"/>
          <c:w val="0.62136020517326118"/>
          <c:h val="0.62039724418202946"/>
        </c:manualLayout>
      </c:layout>
      <c:lineChart>
        <c:grouping val="standard"/>
        <c:varyColors val="0"/>
        <c:ser>
          <c:idx val="0"/>
          <c:order val="0"/>
          <c:tx>
            <c:strRef>
              <c:f>'V-XIV R MONITOREO'!$G$7</c:f>
              <c:strCache>
                <c:ptCount val="1"/>
                <c:pt idx="0">
                  <c:v>Jun</c:v>
                </c:pt>
              </c:strCache>
            </c:strRef>
          </c:tx>
          <c:cat>
            <c:numRef>
              <c:f>'V-XIV R MONITOREO'!$A$8:$A$41</c:f>
              <c:numCache>
                <c:formatCode>General</c:formatCode>
                <c:ptCount val="34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</c:numCache>
            </c:numRef>
          </c:cat>
          <c:val>
            <c:numRef>
              <c:f>'V-XIV R MONITOREO'!$N$8:$N$41</c:f>
              <c:numCache>
                <c:formatCode>#,##0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4.8</c:v>
                </c:pt>
                <c:pt idx="3">
                  <c:v>4.8</c:v>
                </c:pt>
                <c:pt idx="4">
                  <c:v>3.84</c:v>
                </c:pt>
                <c:pt idx="5">
                  <c:v>65.39</c:v>
                </c:pt>
                <c:pt idx="6">
                  <c:v>227.81</c:v>
                </c:pt>
                <c:pt idx="7">
                  <c:v>883.37596195642595</c:v>
                </c:pt>
                <c:pt idx="8">
                  <c:v>2967.1111557966547</c:v>
                </c:pt>
                <c:pt idx="9">
                  <c:v>5699.9298170268476</c:v>
                </c:pt>
                <c:pt idx="10">
                  <c:v>4309.9850108670753</c:v>
                </c:pt>
                <c:pt idx="11">
                  <c:v>3519.8375054335379</c:v>
                </c:pt>
                <c:pt idx="12">
                  <c:v>3434.0092318838024</c:v>
                </c:pt>
                <c:pt idx="13">
                  <c:v>4040.5286539854746</c:v>
                </c:pt>
                <c:pt idx="14">
                  <c:v>3767.9386539854754</c:v>
                </c:pt>
                <c:pt idx="15">
                  <c:v>2202.1999999999998</c:v>
                </c:pt>
                <c:pt idx="16">
                  <c:v>1029.73</c:v>
                </c:pt>
                <c:pt idx="17">
                  <c:v>647.70000000000005</c:v>
                </c:pt>
                <c:pt idx="18">
                  <c:v>494.51</c:v>
                </c:pt>
                <c:pt idx="19">
                  <c:v>306.25</c:v>
                </c:pt>
                <c:pt idx="20">
                  <c:v>206.32</c:v>
                </c:pt>
                <c:pt idx="21">
                  <c:v>593.42000000000007</c:v>
                </c:pt>
                <c:pt idx="22">
                  <c:v>1353.77</c:v>
                </c:pt>
                <c:pt idx="23">
                  <c:v>2855.5800000000004</c:v>
                </c:pt>
                <c:pt idx="24">
                  <c:v>2939.9799999999996</c:v>
                </c:pt>
                <c:pt idx="25">
                  <c:v>2846.1600000000003</c:v>
                </c:pt>
                <c:pt idx="26">
                  <c:v>1233.18</c:v>
                </c:pt>
                <c:pt idx="27">
                  <c:v>644.6099999999999</c:v>
                </c:pt>
                <c:pt idx="28">
                  <c:v>307.13</c:v>
                </c:pt>
                <c:pt idx="29">
                  <c:v>102.21000000000001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9-483F-ADB0-74C68A1C7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559496"/>
        <c:axId val="521559888"/>
      </c:lineChart>
      <c:catAx>
        <c:axId val="521559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521559888"/>
        <c:crosses val="autoZero"/>
        <c:auto val="1"/>
        <c:lblAlgn val="ctr"/>
        <c:lblOffset val="100"/>
        <c:noMultiLvlLbl val="0"/>
      </c:catAx>
      <c:valAx>
        <c:axId val="52155988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521559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30704495271424"/>
          <c:y val="0.53496586430969628"/>
          <c:w val="0.12240669916260472"/>
          <c:h val="8.3916219874225151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20550194285678169"/>
          <c:y val="0.22946199442349038"/>
          <c:w val="0.62136020517326118"/>
          <c:h val="0.62039724418202946"/>
        </c:manualLayout>
      </c:layout>
      <c:lineChart>
        <c:grouping val="standard"/>
        <c:varyColors val="0"/>
        <c:ser>
          <c:idx val="0"/>
          <c:order val="0"/>
          <c:tx>
            <c:strRef>
              <c:f>'V-XIV R IND'!$G$7</c:f>
              <c:strCache>
                <c:ptCount val="1"/>
                <c:pt idx="0">
                  <c:v>Jun</c:v>
                </c:pt>
              </c:strCache>
            </c:strRef>
          </c:tx>
          <c:cat>
            <c:numRef>
              <c:f>'V-XIV R IND'!$A$8:$A$41</c:f>
              <c:numCache>
                <c:formatCode>General</c:formatCode>
                <c:ptCount val="34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</c:numCache>
            </c:numRef>
          </c:cat>
          <c:val>
            <c:numRef>
              <c:f>'V-XIV R IND'!$N$8:$N$41</c:f>
              <c:numCache>
                <c:formatCode>#,##0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3-41B4-B7BD-EF4CF8260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560672"/>
        <c:axId val="506968152"/>
      </c:lineChart>
      <c:catAx>
        <c:axId val="52156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506968152"/>
        <c:crosses val="autoZero"/>
        <c:auto val="1"/>
        <c:lblAlgn val="ctr"/>
        <c:lblOffset val="100"/>
        <c:noMultiLvlLbl val="0"/>
      </c:catAx>
      <c:valAx>
        <c:axId val="50696815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521560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30704495271424"/>
          <c:y val="0.53496586430969628"/>
          <c:w val="0.12240669916260472"/>
          <c:h val="8.3916219874225151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20550194285678169"/>
          <c:y val="0.22946199442349038"/>
          <c:w val="0.76633387671848896"/>
          <c:h val="0.62039724418202946"/>
        </c:manualLayout>
      </c:layout>
      <c:lineChart>
        <c:grouping val="standard"/>
        <c:varyColors val="0"/>
        <c:ser>
          <c:idx val="0"/>
          <c:order val="0"/>
          <c:tx>
            <c:strRef>
              <c:f>'V-XIV Total'!$E$7</c:f>
              <c:strCache>
                <c:ptCount val="1"/>
                <c:pt idx="0">
                  <c:v>Abr</c:v>
                </c:pt>
              </c:strCache>
            </c:strRef>
          </c:tx>
          <c:cat>
            <c:numRef>
              <c:f>'V-XIV Total'!$A$8:$A$41</c:f>
              <c:numCache>
                <c:formatCode>General</c:formatCode>
                <c:ptCount val="34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</c:numCache>
            </c:numRef>
          </c:cat>
          <c:val>
            <c:numRef>
              <c:f>'V-XIV Total'!$N$8:$N$41</c:f>
              <c:numCache>
                <c:formatCode>#,##0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17057.95</c:v>
                </c:pt>
                <c:pt idx="3">
                  <c:v>132732.33000000002</c:v>
                </c:pt>
                <c:pt idx="4">
                  <c:v>103668.14</c:v>
                </c:pt>
                <c:pt idx="5">
                  <c:v>1044024.6097968557</c:v>
                </c:pt>
                <c:pt idx="6">
                  <c:v>1969966.0095937115</c:v>
                </c:pt>
                <c:pt idx="7">
                  <c:v>3834429.9090244304</c:v>
                </c:pt>
                <c:pt idx="8">
                  <c:v>12864807.310952654</c:v>
                </c:pt>
                <c:pt idx="9">
                  <c:v>13362710.986348264</c:v>
                </c:pt>
                <c:pt idx="10">
                  <c:v>36789324.048454434</c:v>
                </c:pt>
                <c:pt idx="11">
                  <c:v>70723494.057376742</c:v>
                </c:pt>
                <c:pt idx="12">
                  <c:v>112204630.39468777</c:v>
                </c:pt>
                <c:pt idx="13">
                  <c:v>164807212.12433243</c:v>
                </c:pt>
                <c:pt idx="14">
                  <c:v>200782710.89711446</c:v>
                </c:pt>
                <c:pt idx="15">
                  <c:v>186255538.84346464</c:v>
                </c:pt>
                <c:pt idx="16">
                  <c:v>144015870.31085411</c:v>
                </c:pt>
                <c:pt idx="17">
                  <c:v>120286743.47865444</c:v>
                </c:pt>
                <c:pt idx="18">
                  <c:v>79947816.744787037</c:v>
                </c:pt>
                <c:pt idx="19">
                  <c:v>83070396.705998272</c:v>
                </c:pt>
                <c:pt idx="20">
                  <c:v>123775985.46973158</c:v>
                </c:pt>
                <c:pt idx="21">
                  <c:v>190357607.54068664</c:v>
                </c:pt>
                <c:pt idx="22">
                  <c:v>360442497.88227439</c:v>
                </c:pt>
                <c:pt idx="23">
                  <c:v>659782849.74741054</c:v>
                </c:pt>
                <c:pt idx="24">
                  <c:v>850502331.03785336</c:v>
                </c:pt>
                <c:pt idx="25">
                  <c:v>740778803.91785324</c:v>
                </c:pt>
                <c:pt idx="26">
                  <c:v>487871230.02959245</c:v>
                </c:pt>
                <c:pt idx="27">
                  <c:v>298528118.28984857</c:v>
                </c:pt>
                <c:pt idx="28">
                  <c:v>139284695.94706523</c:v>
                </c:pt>
                <c:pt idx="29">
                  <c:v>46106262.579999998</c:v>
                </c:pt>
                <c:pt idx="30">
                  <c:v>7524048.3542663064</c:v>
                </c:pt>
                <c:pt idx="31">
                  <c:v>3364032.5</c:v>
                </c:pt>
                <c:pt idx="32">
                  <c:v>0</c:v>
                </c:pt>
                <c:pt idx="33">
                  <c:v>55580.639999999999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1-4E3A-827E-093ECD893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968936"/>
        <c:axId val="506969328"/>
      </c:lineChart>
      <c:catAx>
        <c:axId val="506968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506969328"/>
        <c:crosses val="autoZero"/>
        <c:auto val="1"/>
        <c:lblAlgn val="ctr"/>
        <c:lblOffset val="100"/>
        <c:noMultiLvlLbl val="0"/>
      </c:catAx>
      <c:valAx>
        <c:axId val="50696932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5069689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2863648293963253"/>
          <c:y val="0.17661542202734229"/>
          <c:w val="0.82691907261592301"/>
          <c:h val="0.7470221466844071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'X R ART'!$A$8:$A$41</c:f>
              <c:numCache>
                <c:formatCode>General</c:formatCode>
                <c:ptCount val="34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</c:numCache>
            </c:numRef>
          </c:cat>
          <c:val>
            <c:numRef>
              <c:f>'X R ART'!$N$8:$N$41</c:f>
              <c:numCache>
                <c:formatCode>#,##0</c:formatCode>
                <c:ptCount val="34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615191.41</c:v>
                </c:pt>
                <c:pt idx="13">
                  <c:v>2492296.75</c:v>
                </c:pt>
                <c:pt idx="14">
                  <c:v>6707089.4399999995</c:v>
                </c:pt>
                <c:pt idx="15">
                  <c:v>13026672.91</c:v>
                </c:pt>
                <c:pt idx="16">
                  <c:v>8446912.0800000001</c:v>
                </c:pt>
                <c:pt idx="17">
                  <c:v>4804567.25</c:v>
                </c:pt>
                <c:pt idx="18">
                  <c:v>1361104.1800000002</c:v>
                </c:pt>
                <c:pt idx="19">
                  <c:v>862348.28</c:v>
                </c:pt>
                <c:pt idx="20">
                  <c:v>335652.61</c:v>
                </c:pt>
                <c:pt idx="21">
                  <c:v>479243.85</c:v>
                </c:pt>
                <c:pt idx="22">
                  <c:v>192522.73</c:v>
                </c:pt>
                <c:pt idx="23">
                  <c:v>169453.47</c:v>
                </c:pt>
                <c:pt idx="24">
                  <c:v>93233.91</c:v>
                </c:pt>
                <c:pt idx="25">
                  <c:v>31077.88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8-4190-AB5A-E84687D5E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969720"/>
        <c:axId val="516584360"/>
      </c:lineChart>
      <c:catAx>
        <c:axId val="506969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6584360"/>
        <c:crosses val="autoZero"/>
        <c:auto val="1"/>
        <c:lblAlgn val="ctr"/>
        <c:lblOffset val="100"/>
        <c:noMultiLvlLbl val="0"/>
      </c:catAx>
      <c:valAx>
        <c:axId val="51658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06969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'X R ART MONITOREO'!$A$8:$A$41</c:f>
              <c:numCache>
                <c:formatCode>General</c:formatCode>
                <c:ptCount val="34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</c:numCache>
            </c:numRef>
          </c:cat>
          <c:val>
            <c:numRef>
              <c:f>'X R ART MONITOREO'!$D$8:$D$41</c:f>
              <c:numCache>
                <c:formatCode>#,##0</c:formatCode>
                <c:ptCount val="3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D8-47B5-8145-834DB75D6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585144"/>
        <c:axId val="516585536"/>
      </c:lineChart>
      <c:catAx>
        <c:axId val="51658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6585536"/>
        <c:crosses val="autoZero"/>
        <c:auto val="1"/>
        <c:lblAlgn val="ctr"/>
        <c:lblOffset val="100"/>
        <c:noMultiLvlLbl val="0"/>
      </c:catAx>
      <c:valAx>
        <c:axId val="5165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658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'X R ART Total'!$A$8:$A$41</c:f>
              <c:numCache>
                <c:formatCode>General</c:formatCode>
                <c:ptCount val="34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</c:numCache>
            </c:numRef>
          </c:cat>
          <c:val>
            <c:numRef>
              <c:f>'X R ART Total'!$N$8:$N$41</c:f>
              <c:numCache>
                <c:formatCode>#,##0</c:formatCode>
                <c:ptCount val="34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615191.41</c:v>
                </c:pt>
                <c:pt idx="13">
                  <c:v>2492386.94</c:v>
                </c:pt>
                <c:pt idx="14">
                  <c:v>6707382.3899999997</c:v>
                </c:pt>
                <c:pt idx="15">
                  <c:v>13028128.73</c:v>
                </c:pt>
                <c:pt idx="16">
                  <c:v>8450087.0600000005</c:v>
                </c:pt>
                <c:pt idx="17">
                  <c:v>4807426.3500000006</c:v>
                </c:pt>
                <c:pt idx="18">
                  <c:v>1362021.7500000002</c:v>
                </c:pt>
                <c:pt idx="19">
                  <c:v>862534.27</c:v>
                </c:pt>
                <c:pt idx="20">
                  <c:v>335756.98000000004</c:v>
                </c:pt>
                <c:pt idx="21">
                  <c:v>479412.76</c:v>
                </c:pt>
                <c:pt idx="22">
                  <c:v>192659.31</c:v>
                </c:pt>
                <c:pt idx="23">
                  <c:v>169542.88</c:v>
                </c:pt>
                <c:pt idx="24">
                  <c:v>93281.46</c:v>
                </c:pt>
                <c:pt idx="25">
                  <c:v>31090.25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C-43C6-995F-560820604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585144"/>
        <c:axId val="516585536"/>
      </c:lineChart>
      <c:catAx>
        <c:axId val="51658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6585536"/>
        <c:crosses val="autoZero"/>
        <c:auto val="1"/>
        <c:lblAlgn val="ctr"/>
        <c:lblOffset val="100"/>
        <c:noMultiLvlLbl val="0"/>
      </c:catAx>
      <c:valAx>
        <c:axId val="5165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658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616899459164675"/>
          <c:y val="5.6497272551408413E-2"/>
          <c:w val="0.57954591393084953"/>
          <c:h val="0.82203531562299237"/>
        </c:manualLayout>
      </c:layout>
      <c:lineChart>
        <c:grouping val="standard"/>
        <c:varyColors val="0"/>
        <c:ser>
          <c:idx val="0"/>
          <c:order val="0"/>
          <c:cat>
            <c:numRef>
              <c:f>'V R FT'!$A$8:$A$41</c:f>
              <c:numCache>
                <c:formatCode>General</c:formatCode>
                <c:ptCount val="34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</c:numCache>
            </c:numRef>
          </c:cat>
          <c:val>
            <c:numRef>
              <c:f>'V R FT'!$N$8:$N$41</c:f>
              <c:numCache>
                <c:formatCode>#,##0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1-4572-A815-948BA2233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691360"/>
        <c:axId val="318691752"/>
      </c:lineChart>
      <c:catAx>
        <c:axId val="31869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318691752"/>
        <c:crosses val="autoZero"/>
        <c:auto val="1"/>
        <c:lblAlgn val="ctr"/>
        <c:lblOffset val="100"/>
        <c:noMultiLvlLbl val="0"/>
      </c:catAx>
      <c:valAx>
        <c:axId val="31869175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318691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704855643044616"/>
          <c:y val="0.45644599303135891"/>
          <c:w val="0.16424125109361332"/>
          <c:h val="8.362369337979092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730283660340636"/>
          <c:y val="0.15564239298279281"/>
          <c:w val="0.68956892934163583"/>
          <c:h val="0.75292007605426026"/>
        </c:manualLayout>
      </c:layout>
      <c:lineChart>
        <c:grouping val="standard"/>
        <c:varyColors val="0"/>
        <c:ser>
          <c:idx val="0"/>
          <c:order val="0"/>
          <c:tx>
            <c:strRef>
              <c:f>'XVI R ART'!$C$7</c:f>
              <c:strCache>
                <c:ptCount val="1"/>
                <c:pt idx="0">
                  <c:v>Feb</c:v>
                </c:pt>
              </c:strCache>
            </c:strRef>
          </c:tx>
          <c:cat>
            <c:numRef>
              <c:f>'XVI R ART'!$A$8:$A$41</c:f>
              <c:numCache>
                <c:formatCode>General</c:formatCode>
                <c:ptCount val="34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</c:numCache>
            </c:numRef>
          </c:cat>
          <c:val>
            <c:numRef>
              <c:f>'XVI R ART'!$D$8:$D$41</c:f>
              <c:numCache>
                <c:formatCode>#,##0</c:formatCode>
                <c:ptCount val="34"/>
                <c:pt idx="15">
                  <c:v>4984.0642663063145</c:v>
                </c:pt>
                <c:pt idx="20">
                  <c:v>4984.0642663063145</c:v>
                </c:pt>
                <c:pt idx="21">
                  <c:v>14952.192798918943</c:v>
                </c:pt>
                <c:pt idx="22">
                  <c:v>29904.385597837885</c:v>
                </c:pt>
                <c:pt idx="23">
                  <c:v>154505.99225549574</c:v>
                </c:pt>
                <c:pt idx="24">
                  <c:v>184410.37785333363</c:v>
                </c:pt>
                <c:pt idx="25">
                  <c:v>184410.37785333363</c:v>
                </c:pt>
                <c:pt idx="26">
                  <c:v>104665.3495924326</c:v>
                </c:pt>
                <c:pt idx="27">
                  <c:v>94697.221059819974</c:v>
                </c:pt>
                <c:pt idx="28">
                  <c:v>19936.257065225258</c:v>
                </c:pt>
                <c:pt idx="29">
                  <c:v>0</c:v>
                </c:pt>
                <c:pt idx="30">
                  <c:v>4984.0642663063145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0E-4967-ADA1-EF28B3DF4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943232"/>
        <c:axId val="546943624"/>
      </c:lineChart>
      <c:catAx>
        <c:axId val="54694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546943624"/>
        <c:crosses val="autoZero"/>
        <c:auto val="1"/>
        <c:lblAlgn val="ctr"/>
        <c:lblOffset val="100"/>
        <c:noMultiLvlLbl val="0"/>
      </c:catAx>
      <c:valAx>
        <c:axId val="54694362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546943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233339317927274"/>
          <c:y val="0.51682692307692313"/>
          <c:w val="9.6248001573093211E-2"/>
          <c:h val="5.7692307692307709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'XVI R ART'!$A$8:$A$41</c:f>
              <c:numCache>
                <c:formatCode>General</c:formatCode>
                <c:ptCount val="34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</c:numCache>
            </c:numRef>
          </c:cat>
          <c:val>
            <c:numRef>
              <c:f>'XVI R ART'!$N$8:$N$41</c:f>
              <c:numCache>
                <c:formatCode>#,##0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866625.54979685566</c:v>
                </c:pt>
                <c:pt idx="6">
                  <c:v>1733251.0995937113</c:v>
                </c:pt>
                <c:pt idx="7">
                  <c:v>1155500.7330624741</c:v>
                </c:pt>
                <c:pt idx="8">
                  <c:v>866625.54979685566</c:v>
                </c:pt>
                <c:pt idx="9">
                  <c:v>577750.36653123703</c:v>
                </c:pt>
                <c:pt idx="10">
                  <c:v>468416.21465480066</c:v>
                </c:pt>
                <c:pt idx="11">
                  <c:v>2536250.3247162267</c:v>
                </c:pt>
                <c:pt idx="12">
                  <c:v>4315209.2515120339</c:v>
                </c:pt>
                <c:pt idx="13">
                  <c:v>9074335.6653682198</c:v>
                </c:pt>
                <c:pt idx="14">
                  <c:v>5759585.1678401269</c:v>
                </c:pt>
                <c:pt idx="15">
                  <c:v>6071362.9128442956</c:v>
                </c:pt>
                <c:pt idx="16">
                  <c:v>2888751.8326561851</c:v>
                </c:pt>
                <c:pt idx="17">
                  <c:v>3177627.0159218037</c:v>
                </c:pt>
                <c:pt idx="18">
                  <c:v>288875.18326561851</c:v>
                </c:pt>
                <c:pt idx="19">
                  <c:v>288875.18326561851</c:v>
                </c:pt>
                <c:pt idx="20">
                  <c:v>4984.0642663063145</c:v>
                </c:pt>
                <c:pt idx="21">
                  <c:v>14952.192798918943</c:v>
                </c:pt>
                <c:pt idx="22">
                  <c:v>29904.385597837885</c:v>
                </c:pt>
                <c:pt idx="23">
                  <c:v>154505.99225549574</c:v>
                </c:pt>
                <c:pt idx="24">
                  <c:v>184410.37785333363</c:v>
                </c:pt>
                <c:pt idx="25">
                  <c:v>184410.37785333363</c:v>
                </c:pt>
                <c:pt idx="26">
                  <c:v>104665.3495924326</c:v>
                </c:pt>
                <c:pt idx="27">
                  <c:v>94697.221059819974</c:v>
                </c:pt>
                <c:pt idx="28">
                  <c:v>19936.257065225258</c:v>
                </c:pt>
                <c:pt idx="29">
                  <c:v>0</c:v>
                </c:pt>
                <c:pt idx="30">
                  <c:v>4984.0642663063145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E-4B7C-A4D3-3AC5901C6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040312"/>
        <c:axId val="642045888"/>
      </c:lineChart>
      <c:catAx>
        <c:axId val="642040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42045888"/>
        <c:crosses val="autoZero"/>
        <c:auto val="1"/>
        <c:lblAlgn val="ctr"/>
        <c:lblOffset val="100"/>
        <c:noMultiLvlLbl val="0"/>
      </c:catAx>
      <c:valAx>
        <c:axId val="6420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42040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7428810688698174"/>
          <c:y val="0.1556422549539507"/>
          <c:w val="0.68956892934163583"/>
          <c:h val="0.75292007605426026"/>
        </c:manualLayout>
      </c:layout>
      <c:lineChart>
        <c:grouping val="standard"/>
        <c:varyColors val="0"/>
        <c:ser>
          <c:idx val="0"/>
          <c:order val="0"/>
          <c:tx>
            <c:strRef>
              <c:f>'XVI R MONITOREO'!$C$7</c:f>
              <c:strCache>
                <c:ptCount val="1"/>
                <c:pt idx="0">
                  <c:v>Feb</c:v>
                </c:pt>
              </c:strCache>
            </c:strRef>
          </c:tx>
          <c:cat>
            <c:numRef>
              <c:f>'XVI R MONITOREO'!$A$8:$A$41</c:f>
              <c:numCache>
                <c:formatCode>General</c:formatCode>
                <c:ptCount val="34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</c:numCache>
            </c:numRef>
          </c:cat>
          <c:val>
            <c:numRef>
              <c:f>'XVI R MONITOREO'!$N$8:$N$41</c:f>
              <c:numCache>
                <c:formatCode>#,##0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58.67</c:v>
                </c:pt>
                <c:pt idx="6">
                  <c:v>196.25</c:v>
                </c:pt>
                <c:pt idx="7">
                  <c:v>681.73596195642608</c:v>
                </c:pt>
                <c:pt idx="8">
                  <c:v>2578.3511557966544</c:v>
                </c:pt>
                <c:pt idx="9">
                  <c:v>5039.9198170268473</c:v>
                </c:pt>
                <c:pt idx="10">
                  <c:v>3246.8850108670754</c:v>
                </c:pt>
                <c:pt idx="11">
                  <c:v>1933.3875054335376</c:v>
                </c:pt>
                <c:pt idx="12">
                  <c:v>1846.7592318838026</c:v>
                </c:pt>
                <c:pt idx="13">
                  <c:v>2038.7086539854754</c:v>
                </c:pt>
                <c:pt idx="14">
                  <c:v>1408.9586539854754</c:v>
                </c:pt>
                <c:pt idx="15">
                  <c:v>483.59</c:v>
                </c:pt>
                <c:pt idx="16">
                  <c:v>20.12</c:v>
                </c:pt>
                <c:pt idx="17">
                  <c:v>20.12</c:v>
                </c:pt>
                <c:pt idx="18">
                  <c:v>0</c:v>
                </c:pt>
                <c:pt idx="19">
                  <c:v>47.87</c:v>
                </c:pt>
                <c:pt idx="20">
                  <c:v>0</c:v>
                </c:pt>
                <c:pt idx="21">
                  <c:v>373.23</c:v>
                </c:pt>
                <c:pt idx="22">
                  <c:v>817.21</c:v>
                </c:pt>
                <c:pt idx="23">
                  <c:v>998.96</c:v>
                </c:pt>
                <c:pt idx="24">
                  <c:v>221.99</c:v>
                </c:pt>
                <c:pt idx="25">
                  <c:v>55.5</c:v>
                </c:pt>
                <c:pt idx="26">
                  <c:v>20.12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1-48EE-A0AE-2D581C446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943232"/>
        <c:axId val="546943624"/>
      </c:lineChart>
      <c:catAx>
        <c:axId val="54694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546943624"/>
        <c:crosses val="autoZero"/>
        <c:auto val="1"/>
        <c:lblAlgn val="ctr"/>
        <c:lblOffset val="100"/>
        <c:noMultiLvlLbl val="0"/>
      </c:catAx>
      <c:valAx>
        <c:axId val="54694362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546943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233339317927274"/>
          <c:y val="0.51682692307692313"/>
          <c:w val="9.6248001573093211E-2"/>
          <c:h val="5.7692307692307709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'XVI R MONITOREO'!$A$8:$A$41</c:f>
              <c:numCache>
                <c:formatCode>General</c:formatCode>
                <c:ptCount val="34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</c:numCache>
            </c:numRef>
          </c:cat>
          <c:val>
            <c:numRef>
              <c:f>'XVI R MONITOREO'!$N$8:$N$41</c:f>
              <c:numCache>
                <c:formatCode>#,##0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58.67</c:v>
                </c:pt>
                <c:pt idx="6">
                  <c:v>196.25</c:v>
                </c:pt>
                <c:pt idx="7">
                  <c:v>681.73596195642608</c:v>
                </c:pt>
                <c:pt idx="8">
                  <c:v>2578.3511557966544</c:v>
                </c:pt>
                <c:pt idx="9">
                  <c:v>5039.9198170268473</c:v>
                </c:pt>
                <c:pt idx="10">
                  <c:v>3246.8850108670754</c:v>
                </c:pt>
                <c:pt idx="11">
                  <c:v>1933.3875054335376</c:v>
                </c:pt>
                <c:pt idx="12">
                  <c:v>1846.7592318838026</c:v>
                </c:pt>
                <c:pt idx="13">
                  <c:v>2038.7086539854754</c:v>
                </c:pt>
                <c:pt idx="14">
                  <c:v>1408.9586539854754</c:v>
                </c:pt>
                <c:pt idx="15">
                  <c:v>483.59</c:v>
                </c:pt>
                <c:pt idx="16">
                  <c:v>20.12</c:v>
                </c:pt>
                <c:pt idx="17">
                  <c:v>20.12</c:v>
                </c:pt>
                <c:pt idx="18">
                  <c:v>0</c:v>
                </c:pt>
                <c:pt idx="19">
                  <c:v>47.87</c:v>
                </c:pt>
                <c:pt idx="20">
                  <c:v>0</c:v>
                </c:pt>
                <c:pt idx="21">
                  <c:v>373.23</c:v>
                </c:pt>
                <c:pt idx="22">
                  <c:v>817.21</c:v>
                </c:pt>
                <c:pt idx="23">
                  <c:v>998.96</c:v>
                </c:pt>
                <c:pt idx="24">
                  <c:v>221.99</c:v>
                </c:pt>
                <c:pt idx="25">
                  <c:v>55.5</c:v>
                </c:pt>
                <c:pt idx="26">
                  <c:v>20.12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8-43B0-8025-90C6D0C0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050096"/>
        <c:axId val="546054688"/>
      </c:lineChart>
      <c:catAx>
        <c:axId val="54605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46054688"/>
        <c:crosses val="autoZero"/>
        <c:auto val="1"/>
        <c:lblAlgn val="ctr"/>
        <c:lblOffset val="100"/>
        <c:noMultiLvlLbl val="0"/>
      </c:catAx>
      <c:valAx>
        <c:axId val="5460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4605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'XVI R IND'!$A$8:$A$41</c:f>
              <c:numCache>
                <c:formatCode>General</c:formatCode>
                <c:ptCount val="34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</c:numCache>
            </c:numRef>
          </c:cat>
          <c:val>
            <c:numRef>
              <c:f>'XVI R IND'!$N$8:$N$41</c:f>
              <c:numCache>
                <c:formatCode>#,##0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D0-4E0C-85BE-A688F85D9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054416"/>
        <c:axId val="642060320"/>
      </c:lineChart>
      <c:catAx>
        <c:axId val="64205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42060320"/>
        <c:crosses val="autoZero"/>
        <c:auto val="1"/>
        <c:lblAlgn val="ctr"/>
        <c:lblOffset val="100"/>
        <c:noMultiLvlLbl val="0"/>
      </c:catAx>
      <c:valAx>
        <c:axId val="64206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4205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308516149154052"/>
          <c:y val="0.10246286203573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'XVI R FT'!$A$8:$A$41</c:f>
              <c:numCache>
                <c:formatCode>General</c:formatCode>
                <c:ptCount val="34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</c:numCache>
            </c:numRef>
          </c:cat>
          <c:val>
            <c:numRef>
              <c:f>'XVI R FT'!$N$8:$N$41</c:f>
              <c:numCache>
                <c:formatCode>#,##0</c:formatCode>
                <c:ptCount val="34"/>
                <c:pt idx="5">
                  <c:v>866684.2197968557</c:v>
                </c:pt>
                <c:pt idx="6">
                  <c:v>1733447.3495937113</c:v>
                </c:pt>
                <c:pt idx="7">
                  <c:v>1156182.4690244305</c:v>
                </c:pt>
                <c:pt idx="8">
                  <c:v>869203.90095265233</c:v>
                </c:pt>
                <c:pt idx="9">
                  <c:v>582790.28634826385</c:v>
                </c:pt>
                <c:pt idx="10">
                  <c:v>471663.09966566775</c:v>
                </c:pt>
                <c:pt idx="11">
                  <c:v>2538183.7122216602</c:v>
                </c:pt>
                <c:pt idx="12">
                  <c:v>4317056.0107439179</c:v>
                </c:pt>
                <c:pt idx="13">
                  <c:v>9076374.3740222044</c:v>
                </c:pt>
                <c:pt idx="14">
                  <c:v>5760994.1264941115</c:v>
                </c:pt>
                <c:pt idx="15">
                  <c:v>6071846.5028442955</c:v>
                </c:pt>
                <c:pt idx="16">
                  <c:v>2888771.9526561853</c:v>
                </c:pt>
                <c:pt idx="17">
                  <c:v>3177647.1359218038</c:v>
                </c:pt>
                <c:pt idx="18">
                  <c:v>288875.18326561851</c:v>
                </c:pt>
                <c:pt idx="19">
                  <c:v>288923.05326561851</c:v>
                </c:pt>
                <c:pt idx="20">
                  <c:v>4984.0642663063145</c:v>
                </c:pt>
                <c:pt idx="21">
                  <c:v>15325.422798918942</c:v>
                </c:pt>
                <c:pt idx="22">
                  <c:v>30721.595597837884</c:v>
                </c:pt>
                <c:pt idx="23">
                  <c:v>155504.95225549574</c:v>
                </c:pt>
                <c:pt idx="24">
                  <c:v>184632.36785333362</c:v>
                </c:pt>
                <c:pt idx="25">
                  <c:v>184465.87785333363</c:v>
                </c:pt>
                <c:pt idx="26">
                  <c:v>104685.46959243259</c:v>
                </c:pt>
                <c:pt idx="27">
                  <c:v>94697.221059819974</c:v>
                </c:pt>
                <c:pt idx="28">
                  <c:v>19936.257065225258</c:v>
                </c:pt>
                <c:pt idx="29">
                  <c:v>0</c:v>
                </c:pt>
                <c:pt idx="30">
                  <c:v>4984.0642663063145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6-4FAB-BE64-551712ECC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020304"/>
        <c:axId val="642020632"/>
      </c:lineChart>
      <c:catAx>
        <c:axId val="64202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42020632"/>
        <c:crosses val="autoZero"/>
        <c:auto val="1"/>
        <c:lblAlgn val="ctr"/>
        <c:lblOffset val="100"/>
        <c:noMultiLvlLbl val="0"/>
      </c:catAx>
      <c:valAx>
        <c:axId val="64202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4202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428353</xdr:colOff>
      <xdr:row>6</xdr:row>
      <xdr:rowOff>180340</xdr:rowOff>
    </xdr:from>
    <xdr:to>
      <xdr:col>21</xdr:col>
      <xdr:colOff>423273</xdr:colOff>
      <xdr:row>22</xdr:row>
      <xdr:rowOff>72027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5F46226-278A-4C8E-88E3-4C7B874E3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725714</xdr:colOff>
      <xdr:row>11</xdr:row>
      <xdr:rowOff>136072</xdr:rowOff>
    </xdr:from>
    <xdr:to>
      <xdr:col>5</xdr:col>
      <xdr:colOff>743856</xdr:colOff>
      <xdr:row>14</xdr:row>
      <xdr:rowOff>136073</xdr:rowOff>
    </xdr:to>
    <xdr:sp macro="" textlink="">
      <xdr:nvSpPr>
        <xdr:cNvPr id="4" name="1 CuadroTexto">
          <a:extLst>
            <a:ext uri="{FF2B5EF4-FFF2-40B4-BE49-F238E27FC236}">
              <a16:creationId xmlns:a16="http://schemas.microsoft.com/office/drawing/2014/main" id="{ECB5A37D-8B17-466B-A852-AE95F372884F}"/>
            </a:ext>
          </a:extLst>
        </xdr:cNvPr>
        <xdr:cNvSpPr txBox="1"/>
      </xdr:nvSpPr>
      <xdr:spPr>
        <a:xfrm>
          <a:off x="3229428" y="2476501"/>
          <a:ext cx="3664857" cy="5442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ES" sz="2000" b="1"/>
            <a:t>Sin datos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53</xdr:row>
      <xdr:rowOff>70759</xdr:rowOff>
    </xdr:from>
    <xdr:to>
      <xdr:col>15</xdr:col>
      <xdr:colOff>907142</xdr:colOff>
      <xdr:row>75</xdr:row>
      <xdr:rowOff>149681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360590</xdr:colOff>
      <xdr:row>60</xdr:row>
      <xdr:rowOff>70757</xdr:rowOff>
    </xdr:from>
    <xdr:to>
      <xdr:col>21</xdr:col>
      <xdr:colOff>106136</xdr:colOff>
      <xdr:row>81</xdr:row>
      <xdr:rowOff>13608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30841</xdr:colOff>
      <xdr:row>11</xdr:row>
      <xdr:rowOff>128812</xdr:rowOff>
    </xdr:from>
    <xdr:to>
      <xdr:col>8</xdr:col>
      <xdr:colOff>807356</xdr:colOff>
      <xdr:row>15</xdr:row>
      <xdr:rowOff>3083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AF21F2C2-069C-4721-8A25-C59E4BF76FB2}"/>
            </a:ext>
          </a:extLst>
        </xdr:cNvPr>
        <xdr:cNvSpPr txBox="1"/>
      </xdr:nvSpPr>
      <xdr:spPr>
        <a:xfrm>
          <a:off x="4965698" y="2469241"/>
          <a:ext cx="5257801" cy="5999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L" sz="1600" b="1">
              <a:latin typeface="Arial Narrow" panose="020B0606020202030204" pitchFamily="34" charset="0"/>
            </a:rPr>
            <a:t>Sin datos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561538</xdr:colOff>
      <xdr:row>31</xdr:row>
      <xdr:rowOff>124281</xdr:rowOff>
    </xdr:from>
    <xdr:to>
      <xdr:col>24</xdr:col>
      <xdr:colOff>1040417</xdr:colOff>
      <xdr:row>51</xdr:row>
      <xdr:rowOff>63349</xdr:rowOff>
    </xdr:to>
    <xdr:graphicFrame macro="">
      <xdr:nvGraphicFramePr>
        <xdr:cNvPr id="3185" name="1 Gráfico">
          <a:extLst>
            <a:ext uri="{FF2B5EF4-FFF2-40B4-BE49-F238E27FC236}">
              <a16:creationId xmlns:a16="http://schemas.microsoft.com/office/drawing/2014/main" id="{00000000-0008-0000-0A00-000071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145143</xdr:colOff>
      <xdr:row>53</xdr:row>
      <xdr:rowOff>64865</xdr:rowOff>
    </xdr:from>
    <xdr:to>
      <xdr:col>15</xdr:col>
      <xdr:colOff>395969</xdr:colOff>
      <xdr:row>75</xdr:row>
      <xdr:rowOff>69854</xdr:rowOff>
    </xdr:to>
    <xdr:graphicFrame macro="">
      <xdr:nvGraphicFramePr>
        <xdr:cNvPr id="910348" name="1 Gráfico">
          <a:extLst>
            <a:ext uri="{FF2B5EF4-FFF2-40B4-BE49-F238E27FC236}">
              <a16:creationId xmlns:a16="http://schemas.microsoft.com/office/drawing/2014/main" id="{00000000-0008-0000-0B00-00000CE40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548821</xdr:colOff>
      <xdr:row>31</xdr:row>
      <xdr:rowOff>14968</xdr:rowOff>
    </xdr:from>
    <xdr:to>
      <xdr:col>22</xdr:col>
      <xdr:colOff>250825</xdr:colOff>
      <xdr:row>51</xdr:row>
      <xdr:rowOff>110672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36287</xdr:colOff>
      <xdr:row>11</xdr:row>
      <xdr:rowOff>127001</xdr:rowOff>
    </xdr:from>
    <xdr:to>
      <xdr:col>10</xdr:col>
      <xdr:colOff>0</xdr:colOff>
      <xdr:row>15</xdr:row>
      <xdr:rowOff>27215</xdr:rowOff>
    </xdr:to>
    <xdr:sp macro="" textlink="">
      <xdr:nvSpPr>
        <xdr:cNvPr id="3" name="1 CuadroTexto">
          <a:extLst>
            <a:ext uri="{FF2B5EF4-FFF2-40B4-BE49-F238E27FC236}">
              <a16:creationId xmlns:a16="http://schemas.microsoft.com/office/drawing/2014/main" id="{B5B7EFF4-7DAC-4E1D-B327-780BA1B20D1A}"/>
            </a:ext>
          </a:extLst>
        </xdr:cNvPr>
        <xdr:cNvSpPr txBox="1"/>
      </xdr:nvSpPr>
      <xdr:spPr>
        <a:xfrm>
          <a:off x="4971144" y="2467430"/>
          <a:ext cx="6114142" cy="625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ES" sz="2000" b="1"/>
            <a:t>Sin datos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149678</xdr:colOff>
      <xdr:row>34</xdr:row>
      <xdr:rowOff>27214</xdr:rowOff>
    </xdr:from>
    <xdr:to>
      <xdr:col>23</xdr:col>
      <xdr:colOff>272143</xdr:colOff>
      <xdr:row>50</xdr:row>
      <xdr:rowOff>53068</xdr:rowOff>
    </xdr:to>
    <xdr:graphicFrame macro="">
      <xdr:nvGraphicFramePr>
        <xdr:cNvPr id="909324" name="1 Gráfico">
          <a:extLst>
            <a:ext uri="{FF2B5EF4-FFF2-40B4-BE49-F238E27FC236}">
              <a16:creationId xmlns:a16="http://schemas.microsoft.com/office/drawing/2014/main" id="{00000000-0008-0000-0D00-00000CE00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54428</xdr:colOff>
      <xdr:row>10</xdr:row>
      <xdr:rowOff>127001</xdr:rowOff>
    </xdr:from>
    <xdr:to>
      <xdr:col>9</xdr:col>
      <xdr:colOff>780142</xdr:colOff>
      <xdr:row>13</xdr:row>
      <xdr:rowOff>136071</xdr:rowOff>
    </xdr:to>
    <xdr:sp macro="" textlink="">
      <xdr:nvSpPr>
        <xdr:cNvPr id="3" name="1 CuadroTexto">
          <a:extLst>
            <a:ext uri="{FF2B5EF4-FFF2-40B4-BE49-F238E27FC236}">
              <a16:creationId xmlns:a16="http://schemas.microsoft.com/office/drawing/2014/main" id="{F7DA6749-1D88-4933-A50E-BDE198E73DD1}"/>
            </a:ext>
          </a:extLst>
        </xdr:cNvPr>
        <xdr:cNvSpPr txBox="1"/>
      </xdr:nvSpPr>
      <xdr:spPr>
        <a:xfrm>
          <a:off x="4989285" y="2267858"/>
          <a:ext cx="6041571" cy="5533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ES" sz="2000" b="1"/>
            <a:t>Sin datos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814888</xdr:colOff>
      <xdr:row>18</xdr:row>
      <xdr:rowOff>72660</xdr:rowOff>
    </xdr:from>
    <xdr:to>
      <xdr:col>22</xdr:col>
      <xdr:colOff>569506</xdr:colOff>
      <xdr:row>39</xdr:row>
      <xdr:rowOff>79283</xdr:rowOff>
    </xdr:to>
    <xdr:graphicFrame macro="">
      <xdr:nvGraphicFramePr>
        <xdr:cNvPr id="911372" name="1 Gráfico">
          <a:extLst>
            <a:ext uri="{FF2B5EF4-FFF2-40B4-BE49-F238E27FC236}">
              <a16:creationId xmlns:a16="http://schemas.microsoft.com/office/drawing/2014/main" id="{00000000-0008-0000-0E00-00000CE80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685528</xdr:colOff>
      <xdr:row>18</xdr:row>
      <xdr:rowOff>53067</xdr:rowOff>
    </xdr:from>
    <xdr:to>
      <xdr:col>23</xdr:col>
      <xdr:colOff>577034</xdr:colOff>
      <xdr:row>39</xdr:row>
      <xdr:rowOff>4898</xdr:rowOff>
    </xdr:to>
    <xdr:graphicFrame macro="">
      <xdr:nvGraphicFramePr>
        <xdr:cNvPr id="924683" name="1 Gráfico">
          <a:extLst>
            <a:ext uri="{FF2B5EF4-FFF2-40B4-BE49-F238E27FC236}">
              <a16:creationId xmlns:a16="http://schemas.microsoft.com/office/drawing/2014/main" id="{00000000-0008-0000-0F00-00000B1C0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572407</xdr:colOff>
      <xdr:row>31</xdr:row>
      <xdr:rowOff>119652</xdr:rowOff>
    </xdr:from>
    <xdr:to>
      <xdr:col>23</xdr:col>
      <xdr:colOff>275681</xdr:colOff>
      <xdr:row>52</xdr:row>
      <xdr:rowOff>48260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1197428</xdr:colOff>
      <xdr:row>12</xdr:row>
      <xdr:rowOff>27214</xdr:rowOff>
    </xdr:from>
    <xdr:to>
      <xdr:col>9</xdr:col>
      <xdr:colOff>0</xdr:colOff>
      <xdr:row>15</xdr:row>
      <xdr:rowOff>82913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51587F5B-28B2-4EF1-A530-D578B7E1275D}"/>
            </a:ext>
          </a:extLst>
        </xdr:cNvPr>
        <xdr:cNvSpPr txBox="1"/>
      </xdr:nvSpPr>
      <xdr:spPr>
        <a:xfrm>
          <a:off x="4916714" y="2549071"/>
          <a:ext cx="5334000" cy="5999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L" sz="1600" b="1">
              <a:latin typeface="Arial Narrow" panose="020B0606020202030204" pitchFamily="34" charset="0"/>
            </a:rPr>
            <a:t>Sin datos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182336</xdr:colOff>
      <xdr:row>26</xdr:row>
      <xdr:rowOff>149406</xdr:rowOff>
    </xdr:from>
    <xdr:to>
      <xdr:col>23</xdr:col>
      <xdr:colOff>340178</xdr:colOff>
      <xdr:row>43</xdr:row>
      <xdr:rowOff>34199</xdr:rowOff>
    </xdr:to>
    <xdr:graphicFrame macro="">
      <xdr:nvGraphicFramePr>
        <xdr:cNvPr id="923659" name="1 Gráfico">
          <a:extLst>
            <a:ext uri="{FF2B5EF4-FFF2-40B4-BE49-F238E27FC236}">
              <a16:creationId xmlns:a16="http://schemas.microsoft.com/office/drawing/2014/main" id="{00000000-0008-0000-1100-00000B180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1179286</xdr:colOff>
      <xdr:row>11</xdr:row>
      <xdr:rowOff>72571</xdr:rowOff>
    </xdr:from>
    <xdr:to>
      <xdr:col>9</xdr:col>
      <xdr:colOff>816429</xdr:colOff>
      <xdr:row>14</xdr:row>
      <xdr:rowOff>128271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6C00D5C3-604E-410D-B06E-E49B3FE041E6}"/>
            </a:ext>
          </a:extLst>
        </xdr:cNvPr>
        <xdr:cNvSpPr txBox="1"/>
      </xdr:nvSpPr>
      <xdr:spPr>
        <a:xfrm>
          <a:off x="4898572" y="2394857"/>
          <a:ext cx="6168571" cy="5999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L" sz="1600" b="1">
              <a:latin typeface="Arial Narrow" panose="020B0606020202030204" pitchFamily="34" charset="0"/>
            </a:rPr>
            <a:t>Sin datos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857250</xdr:colOff>
      <xdr:row>21</xdr:row>
      <xdr:rowOff>42334</xdr:rowOff>
    </xdr:from>
    <xdr:to>
      <xdr:col>21</xdr:col>
      <xdr:colOff>492336</xdr:colOff>
      <xdr:row>37</xdr:row>
      <xdr:rowOff>21711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C20779-F90D-4CD5-BDB4-BBBE882DD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596449</xdr:colOff>
      <xdr:row>25</xdr:row>
      <xdr:rowOff>103868</xdr:rowOff>
    </xdr:from>
    <xdr:to>
      <xdr:col>22</xdr:col>
      <xdr:colOff>596449</xdr:colOff>
      <xdr:row>40</xdr:row>
      <xdr:rowOff>129722</xdr:rowOff>
    </xdr:to>
    <xdr:graphicFrame macro="">
      <xdr:nvGraphicFramePr>
        <xdr:cNvPr id="925707" name="1 Gráfico">
          <a:extLst>
            <a:ext uri="{FF2B5EF4-FFF2-40B4-BE49-F238E27FC236}">
              <a16:creationId xmlns:a16="http://schemas.microsoft.com/office/drawing/2014/main" id="{00000000-0008-0000-1200-00000B200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653143</xdr:colOff>
      <xdr:row>21</xdr:row>
      <xdr:rowOff>6625</xdr:rowOff>
    </xdr:from>
    <xdr:to>
      <xdr:col>20</xdr:col>
      <xdr:colOff>774426</xdr:colOff>
      <xdr:row>41</xdr:row>
      <xdr:rowOff>103959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569685</xdr:colOff>
      <xdr:row>14</xdr:row>
      <xdr:rowOff>161744</xdr:rowOff>
    </xdr:from>
    <xdr:to>
      <xdr:col>21</xdr:col>
      <xdr:colOff>227055</xdr:colOff>
      <xdr:row>33</xdr:row>
      <xdr:rowOff>43724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63500</xdr:colOff>
      <xdr:row>16</xdr:row>
      <xdr:rowOff>114755</xdr:rowOff>
    </xdr:from>
    <xdr:to>
      <xdr:col>19</xdr:col>
      <xdr:colOff>1045482</xdr:colOff>
      <xdr:row>35</xdr:row>
      <xdr:rowOff>160565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9</xdr:row>
      <xdr:rowOff>127000</xdr:rowOff>
    </xdr:from>
    <xdr:to>
      <xdr:col>9</xdr:col>
      <xdr:colOff>63500</xdr:colOff>
      <xdr:row>13</xdr:row>
      <xdr:rowOff>1270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AC90F8D9-0578-4FB6-8345-276424E1BE6B}"/>
            </a:ext>
          </a:extLst>
        </xdr:cNvPr>
        <xdr:cNvSpPr txBox="1"/>
      </xdr:nvSpPr>
      <xdr:spPr>
        <a:xfrm>
          <a:off x="4934857" y="2104571"/>
          <a:ext cx="5379357" cy="5999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L" sz="1600" b="1">
              <a:latin typeface="Arial Narrow" panose="020B0606020202030204" pitchFamily="34" charset="0"/>
            </a:rPr>
            <a:t>Sin datos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398236</xdr:colOff>
      <xdr:row>24</xdr:row>
      <xdr:rowOff>18602</xdr:rowOff>
    </xdr:from>
    <xdr:to>
      <xdr:col>21</xdr:col>
      <xdr:colOff>825500</xdr:colOff>
      <xdr:row>42</xdr:row>
      <xdr:rowOff>154216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400958</xdr:colOff>
      <xdr:row>20</xdr:row>
      <xdr:rowOff>101691</xdr:rowOff>
    </xdr:from>
    <xdr:to>
      <xdr:col>22</xdr:col>
      <xdr:colOff>400958</xdr:colOff>
      <xdr:row>37</xdr:row>
      <xdr:rowOff>65225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743858</xdr:colOff>
      <xdr:row>26</xdr:row>
      <xdr:rowOff>50345</xdr:rowOff>
    </xdr:from>
    <xdr:to>
      <xdr:col>22</xdr:col>
      <xdr:colOff>743858</xdr:colOff>
      <xdr:row>41</xdr:row>
      <xdr:rowOff>167368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145144</xdr:colOff>
      <xdr:row>23</xdr:row>
      <xdr:rowOff>41272</xdr:rowOff>
    </xdr:from>
    <xdr:to>
      <xdr:col>21</xdr:col>
      <xdr:colOff>145144</xdr:colOff>
      <xdr:row>38</xdr:row>
      <xdr:rowOff>158296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574A58-FA48-4401-89AC-FFE43C6A2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1202056</xdr:colOff>
      <xdr:row>11</xdr:row>
      <xdr:rowOff>144360</xdr:rowOff>
    </xdr:from>
    <xdr:to>
      <xdr:col>9</xdr:col>
      <xdr:colOff>10584</xdr:colOff>
      <xdr:row>15</xdr:row>
      <xdr:rowOff>10583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927389" y="2462110"/>
          <a:ext cx="5349028" cy="5858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ES" sz="2000" b="1"/>
            <a:t>Sin datos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678543</xdr:colOff>
      <xdr:row>22</xdr:row>
      <xdr:rowOff>163739</xdr:rowOff>
    </xdr:from>
    <xdr:to>
      <xdr:col>22</xdr:col>
      <xdr:colOff>675821</xdr:colOff>
      <xdr:row>41</xdr:row>
      <xdr:rowOff>116115</xdr:rowOff>
    </xdr:to>
    <xdr:graphicFrame macro="">
      <xdr:nvGraphicFramePr>
        <xdr:cNvPr id="5243" name="1 Gráfico">
          <a:extLst>
            <a:ext uri="{FF2B5EF4-FFF2-40B4-BE49-F238E27FC236}">
              <a16:creationId xmlns:a16="http://schemas.microsoft.com/office/drawing/2014/main" id="{00000000-0008-0000-0300-00007B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562429</xdr:colOff>
      <xdr:row>11</xdr:row>
      <xdr:rowOff>136071</xdr:rowOff>
    </xdr:from>
    <xdr:to>
      <xdr:col>5</xdr:col>
      <xdr:colOff>581992</xdr:colOff>
      <xdr:row>14</xdr:row>
      <xdr:rowOff>177676</xdr:rowOff>
    </xdr:to>
    <xdr:sp macro="" textlink="">
      <xdr:nvSpPr>
        <xdr:cNvPr id="3" name="1 CuadroTexto">
          <a:extLst>
            <a:ext uri="{FF2B5EF4-FFF2-40B4-BE49-F238E27FC236}">
              <a16:creationId xmlns:a16="http://schemas.microsoft.com/office/drawing/2014/main" id="{354CEDA8-AD77-4A66-9D70-5E97870FD960}"/>
            </a:ext>
          </a:extLst>
        </xdr:cNvPr>
        <xdr:cNvSpPr txBox="1"/>
      </xdr:nvSpPr>
      <xdr:spPr>
        <a:xfrm>
          <a:off x="3066143" y="2458357"/>
          <a:ext cx="3666278" cy="5858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ES" sz="2000" b="1"/>
            <a:t>Sin datos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704850</xdr:colOff>
      <xdr:row>59</xdr:row>
      <xdr:rowOff>9525</xdr:rowOff>
    </xdr:from>
    <xdr:to>
      <xdr:col>11</xdr:col>
      <xdr:colOff>152400</xdr:colOff>
      <xdr:row>83</xdr:row>
      <xdr:rowOff>85725</xdr:rowOff>
    </xdr:to>
    <xdr:graphicFrame macro="">
      <xdr:nvGraphicFramePr>
        <xdr:cNvPr id="7284" name="1 Gráfico">
          <a:extLst>
            <a:ext uri="{FF2B5EF4-FFF2-40B4-BE49-F238E27FC236}">
              <a16:creationId xmlns:a16="http://schemas.microsoft.com/office/drawing/2014/main" id="{00000000-0008-0000-0400-000074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792479</xdr:colOff>
      <xdr:row>22</xdr:row>
      <xdr:rowOff>21952</xdr:rowOff>
    </xdr:from>
    <xdr:to>
      <xdr:col>19</xdr:col>
      <xdr:colOff>562428</xdr:colOff>
      <xdr:row>37</xdr:row>
      <xdr:rowOff>158569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60693E-FE93-4FFF-94D5-BF79A7764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450850</xdr:colOff>
      <xdr:row>54</xdr:row>
      <xdr:rowOff>145141</xdr:rowOff>
    </xdr:from>
    <xdr:to>
      <xdr:col>10</xdr:col>
      <xdr:colOff>498928</xdr:colOff>
      <xdr:row>70</xdr:row>
      <xdr:rowOff>36286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9D89C7E3-6C73-490C-BB2E-EF559B304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672011</xdr:colOff>
      <xdr:row>9</xdr:row>
      <xdr:rowOff>145325</xdr:rowOff>
    </xdr:from>
    <xdr:to>
      <xdr:col>22</xdr:col>
      <xdr:colOff>673281</xdr:colOff>
      <xdr:row>25</xdr:row>
      <xdr:rowOff>101782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9AF6573-8F9C-4D70-AC39-58C673D7C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639354</xdr:colOff>
      <xdr:row>14</xdr:row>
      <xdr:rowOff>47352</xdr:rowOff>
    </xdr:from>
    <xdr:to>
      <xdr:col>23</xdr:col>
      <xdr:colOff>640624</xdr:colOff>
      <xdr:row>30</xdr:row>
      <xdr:rowOff>-1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14B7AF-0080-4611-A79F-24E28FEDF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23583</xdr:colOff>
      <xdr:row>11</xdr:row>
      <xdr:rowOff>101599</xdr:rowOff>
    </xdr:from>
    <xdr:to>
      <xdr:col>10</xdr:col>
      <xdr:colOff>126999</xdr:colOff>
      <xdr:row>14</xdr:row>
      <xdr:rowOff>145143</xdr:rowOff>
    </xdr:to>
    <xdr:sp macro="" textlink="">
      <xdr:nvSpPr>
        <xdr:cNvPr id="4" name="1 CuadroTexto">
          <a:extLst>
            <a:ext uri="{FF2B5EF4-FFF2-40B4-BE49-F238E27FC236}">
              <a16:creationId xmlns:a16="http://schemas.microsoft.com/office/drawing/2014/main" id="{744AE12E-D730-4137-B039-8CC5A480171A}"/>
            </a:ext>
          </a:extLst>
        </xdr:cNvPr>
        <xdr:cNvSpPr txBox="1"/>
      </xdr:nvSpPr>
      <xdr:spPr>
        <a:xfrm>
          <a:off x="4958440" y="2423885"/>
          <a:ext cx="6253845" cy="5878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ES" sz="2000" b="1"/>
            <a:t>Sin datos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1106713</xdr:colOff>
      <xdr:row>37</xdr:row>
      <xdr:rowOff>93252</xdr:rowOff>
    </xdr:from>
    <xdr:to>
      <xdr:col>20</xdr:col>
      <xdr:colOff>834572</xdr:colOff>
      <xdr:row>53</xdr:row>
      <xdr:rowOff>95612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888142-6609-4518-A1E9-8CD880521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18144</xdr:colOff>
      <xdr:row>54</xdr:row>
      <xdr:rowOff>79828</xdr:rowOff>
    </xdr:from>
    <xdr:to>
      <xdr:col>16</xdr:col>
      <xdr:colOff>825500</xdr:colOff>
      <xdr:row>75</xdr:row>
      <xdr:rowOff>4536</xdr:rowOff>
    </xdr:to>
    <xdr:graphicFrame macro="">
      <xdr:nvGraphicFramePr>
        <xdr:cNvPr id="8307" name="1 Gráfico">
          <a:extLst>
            <a:ext uri="{FF2B5EF4-FFF2-40B4-BE49-F238E27FC236}">
              <a16:creationId xmlns:a16="http://schemas.microsoft.com/office/drawing/2014/main" id="{00000000-0008-0000-0700-000073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FFFF00"/>
  </sheetPr>
  <dimension ref="A1:Q62"/>
  <sheetViews>
    <sheetView tabSelected="1" zoomScale="70" zoomScaleNormal="70" zoomScalePageLayoutView="70" workbookViewId="0">
      <selection activeCell="G9" sqref="G9"/>
    </sheetView>
  </sheetViews>
  <sheetFormatPr baseColWidth="10" defaultColWidth="16.08984375" defaultRowHeight="13" x14ac:dyDescent="0.3"/>
  <cols>
    <col min="1" max="1" width="18.453125" style="48" customWidth="1"/>
    <col min="2" max="7" width="17.453125" style="5" customWidth="1"/>
    <col min="8" max="13" width="11.90625" style="5" hidden="1" customWidth="1"/>
    <col min="14" max="14" width="14.90625" style="5" customWidth="1"/>
    <col min="15" max="16384" width="16.08984375" style="5"/>
  </cols>
  <sheetData>
    <row r="1" spans="1:15" s="1" customFormat="1" ht="20" x14ac:dyDescent="0.4">
      <c r="A1" s="148" t="s">
        <v>29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</row>
    <row r="2" spans="1:15" s="1" customFormat="1" ht="20" x14ac:dyDescent="0.4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</row>
    <row r="3" spans="1:15" s="2" customFormat="1" ht="18" x14ac:dyDescent="0.4">
      <c r="A3" s="149" t="s">
        <v>18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</row>
    <row r="4" spans="1:15" s="2" customFormat="1" ht="18" x14ac:dyDescent="0.4">
      <c r="A4" s="150" t="s">
        <v>64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</row>
    <row r="5" spans="1:15" x14ac:dyDescent="0.3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5" s="8" customFormat="1" ht="19.149999999999999" customHeight="1" thickBot="1" x14ac:dyDescent="0.35">
      <c r="A6" s="6"/>
      <c r="B6" s="151" t="s">
        <v>0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7"/>
    </row>
    <row r="7" spans="1:15" s="8" customFormat="1" ht="19.149999999999999" customHeight="1" thickBot="1" x14ac:dyDescent="0.35">
      <c r="A7" s="9" t="s">
        <v>21</v>
      </c>
      <c r="B7" s="10" t="s">
        <v>1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 t="s">
        <v>10</v>
      </c>
      <c r="L7" s="11" t="s">
        <v>11</v>
      </c>
      <c r="M7" s="12" t="s">
        <v>12</v>
      </c>
      <c r="N7" s="140" t="s">
        <v>13</v>
      </c>
      <c r="O7" s="13" t="s">
        <v>21</v>
      </c>
    </row>
    <row r="8" spans="1:15" ht="14" x14ac:dyDescent="0.3">
      <c r="A8" s="14">
        <v>3</v>
      </c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17"/>
      <c r="N8" s="15"/>
      <c r="O8" s="14">
        <f t="shared" ref="O8:O41" si="0">+A8</f>
        <v>3</v>
      </c>
    </row>
    <row r="9" spans="1:15" ht="14" x14ac:dyDescent="0.3">
      <c r="A9" s="14">
        <f>+A8+0.5</f>
        <v>3.5</v>
      </c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17"/>
      <c r="N9" s="15"/>
      <c r="O9" s="14">
        <f t="shared" si="0"/>
        <v>3.5</v>
      </c>
    </row>
    <row r="10" spans="1:15" ht="14" x14ac:dyDescent="0.3">
      <c r="A10" s="14">
        <f>+A9+0.5</f>
        <v>4</v>
      </c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7"/>
      <c r="N10" s="15"/>
      <c r="O10" s="14">
        <f t="shared" si="0"/>
        <v>4</v>
      </c>
    </row>
    <row r="11" spans="1:15" ht="14" x14ac:dyDescent="0.3">
      <c r="A11" s="14">
        <f t="shared" ref="A11:A41" si="1">+A10+0.5</f>
        <v>4.5</v>
      </c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7"/>
      <c r="N11" s="15"/>
      <c r="O11" s="14">
        <f t="shared" si="0"/>
        <v>4.5</v>
      </c>
    </row>
    <row r="12" spans="1:15" ht="14" x14ac:dyDescent="0.3">
      <c r="A12" s="14">
        <f t="shared" si="1"/>
        <v>5</v>
      </c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7"/>
      <c r="N12" s="15"/>
      <c r="O12" s="14">
        <f t="shared" si="0"/>
        <v>5</v>
      </c>
    </row>
    <row r="13" spans="1:15" ht="14" x14ac:dyDescent="0.3">
      <c r="A13" s="14">
        <f t="shared" si="1"/>
        <v>5.5</v>
      </c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7"/>
      <c r="N13" s="15"/>
      <c r="O13" s="14">
        <f t="shared" si="0"/>
        <v>5.5</v>
      </c>
    </row>
    <row r="14" spans="1:15" ht="14" x14ac:dyDescent="0.3">
      <c r="A14" s="14">
        <f t="shared" si="1"/>
        <v>6</v>
      </c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7"/>
      <c r="N14" s="15"/>
      <c r="O14" s="14">
        <f t="shared" si="0"/>
        <v>6</v>
      </c>
    </row>
    <row r="15" spans="1:15" ht="14" x14ac:dyDescent="0.3">
      <c r="A15" s="14">
        <f t="shared" si="1"/>
        <v>6.5</v>
      </c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7"/>
      <c r="N15" s="15"/>
      <c r="O15" s="14">
        <f t="shared" si="0"/>
        <v>6.5</v>
      </c>
    </row>
    <row r="16" spans="1:15" ht="14" x14ac:dyDescent="0.3">
      <c r="A16" s="14">
        <f t="shared" si="1"/>
        <v>7</v>
      </c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7"/>
      <c r="N16" s="15"/>
      <c r="O16" s="14">
        <f t="shared" si="0"/>
        <v>7</v>
      </c>
    </row>
    <row r="17" spans="1:15" ht="14" x14ac:dyDescent="0.3">
      <c r="A17" s="14">
        <f t="shared" si="1"/>
        <v>7.5</v>
      </c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7"/>
      <c r="N17" s="15"/>
      <c r="O17" s="14">
        <f t="shared" si="0"/>
        <v>7.5</v>
      </c>
    </row>
    <row r="18" spans="1:15" ht="14" x14ac:dyDescent="0.3">
      <c r="A18" s="14">
        <f t="shared" si="1"/>
        <v>8</v>
      </c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7"/>
      <c r="N18" s="15" t="str">
        <f t="shared" ref="N18:N37" si="2">IF(SUM(B18:M18)&gt;0,SUM(B18:M18)," ")</f>
        <v xml:space="preserve"> </v>
      </c>
      <c r="O18" s="14">
        <f t="shared" si="0"/>
        <v>8</v>
      </c>
    </row>
    <row r="19" spans="1:15" ht="14" x14ac:dyDescent="0.3">
      <c r="A19" s="18">
        <f t="shared" si="1"/>
        <v>8.5</v>
      </c>
      <c r="B19" s="19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1"/>
      <c r="N19" s="19" t="str">
        <f t="shared" si="2"/>
        <v xml:space="preserve"> </v>
      </c>
      <c r="O19" s="14">
        <f t="shared" si="0"/>
        <v>8.5</v>
      </c>
    </row>
    <row r="20" spans="1:15" ht="14" x14ac:dyDescent="0.3">
      <c r="A20" s="14">
        <f t="shared" si="1"/>
        <v>9</v>
      </c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7"/>
      <c r="N20" s="15" t="str">
        <f t="shared" si="2"/>
        <v xml:space="preserve"> </v>
      </c>
      <c r="O20" s="14">
        <f t="shared" si="0"/>
        <v>9</v>
      </c>
    </row>
    <row r="21" spans="1:15" ht="14" x14ac:dyDescent="0.3">
      <c r="A21" s="14">
        <f t="shared" si="1"/>
        <v>9.5</v>
      </c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7"/>
      <c r="N21" s="15" t="str">
        <f t="shared" si="2"/>
        <v xml:space="preserve"> </v>
      </c>
      <c r="O21" s="14">
        <f t="shared" si="0"/>
        <v>9.5</v>
      </c>
    </row>
    <row r="22" spans="1:15" ht="14" x14ac:dyDescent="0.3">
      <c r="A22" s="14">
        <f t="shared" si="1"/>
        <v>10</v>
      </c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7"/>
      <c r="N22" s="15" t="str">
        <f t="shared" si="2"/>
        <v xml:space="preserve"> </v>
      </c>
      <c r="O22" s="14">
        <f t="shared" si="0"/>
        <v>10</v>
      </c>
    </row>
    <row r="23" spans="1:15" ht="14" x14ac:dyDescent="0.3">
      <c r="A23" s="14">
        <f t="shared" si="1"/>
        <v>10.5</v>
      </c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7"/>
      <c r="N23" s="15" t="str">
        <f t="shared" si="2"/>
        <v xml:space="preserve"> </v>
      </c>
      <c r="O23" s="14">
        <f t="shared" si="0"/>
        <v>10.5</v>
      </c>
    </row>
    <row r="24" spans="1:15" ht="14" x14ac:dyDescent="0.3">
      <c r="A24" s="22">
        <f t="shared" si="1"/>
        <v>11</v>
      </c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5"/>
      <c r="N24" s="23" t="str">
        <f t="shared" si="2"/>
        <v xml:space="preserve"> </v>
      </c>
      <c r="O24" s="14">
        <f t="shared" si="0"/>
        <v>11</v>
      </c>
    </row>
    <row r="25" spans="1:15" ht="14" x14ac:dyDescent="0.3">
      <c r="A25" s="14">
        <f t="shared" si="1"/>
        <v>11.5</v>
      </c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7"/>
      <c r="N25" s="15" t="str">
        <f t="shared" si="2"/>
        <v xml:space="preserve"> </v>
      </c>
      <c r="O25" s="14">
        <f t="shared" si="0"/>
        <v>11.5</v>
      </c>
    </row>
    <row r="26" spans="1:15" ht="14" x14ac:dyDescent="0.3">
      <c r="A26" s="14">
        <f t="shared" si="1"/>
        <v>12</v>
      </c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7"/>
      <c r="N26" s="15" t="str">
        <f t="shared" si="2"/>
        <v xml:space="preserve"> </v>
      </c>
      <c r="O26" s="14">
        <f t="shared" si="0"/>
        <v>12</v>
      </c>
    </row>
    <row r="27" spans="1:15" ht="14" x14ac:dyDescent="0.3">
      <c r="A27" s="14">
        <f t="shared" si="1"/>
        <v>12.5</v>
      </c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7"/>
      <c r="N27" s="15" t="str">
        <f t="shared" si="2"/>
        <v xml:space="preserve"> </v>
      </c>
      <c r="O27" s="14">
        <f t="shared" si="0"/>
        <v>12.5</v>
      </c>
    </row>
    <row r="28" spans="1:15" ht="14" x14ac:dyDescent="0.3">
      <c r="A28" s="14">
        <f t="shared" si="1"/>
        <v>13</v>
      </c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7"/>
      <c r="N28" s="15" t="str">
        <f t="shared" si="2"/>
        <v xml:space="preserve"> </v>
      </c>
      <c r="O28" s="14">
        <f t="shared" si="0"/>
        <v>13</v>
      </c>
    </row>
    <row r="29" spans="1:15" ht="14" x14ac:dyDescent="0.3">
      <c r="A29" s="14">
        <f t="shared" si="1"/>
        <v>13.5</v>
      </c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7"/>
      <c r="N29" s="15" t="str">
        <f t="shared" si="2"/>
        <v xml:space="preserve"> </v>
      </c>
      <c r="O29" s="14">
        <f t="shared" si="0"/>
        <v>13.5</v>
      </c>
    </row>
    <row r="30" spans="1:15" ht="14" x14ac:dyDescent="0.3">
      <c r="A30" s="14">
        <f t="shared" si="1"/>
        <v>14</v>
      </c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7"/>
      <c r="N30" s="15" t="str">
        <f t="shared" si="2"/>
        <v xml:space="preserve"> </v>
      </c>
      <c r="O30" s="14">
        <f t="shared" si="0"/>
        <v>14</v>
      </c>
    </row>
    <row r="31" spans="1:15" ht="14" x14ac:dyDescent="0.3">
      <c r="A31" s="14">
        <f t="shared" si="1"/>
        <v>14.5</v>
      </c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7"/>
      <c r="N31" s="15" t="str">
        <f t="shared" si="2"/>
        <v xml:space="preserve"> </v>
      </c>
      <c r="O31" s="14">
        <f t="shared" si="0"/>
        <v>14.5</v>
      </c>
    </row>
    <row r="32" spans="1:15" ht="14" x14ac:dyDescent="0.3">
      <c r="A32" s="14">
        <f t="shared" si="1"/>
        <v>15</v>
      </c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7"/>
      <c r="N32" s="15" t="str">
        <f t="shared" si="2"/>
        <v xml:space="preserve"> </v>
      </c>
      <c r="O32" s="14">
        <f t="shared" si="0"/>
        <v>15</v>
      </c>
    </row>
    <row r="33" spans="1:17" ht="14" x14ac:dyDescent="0.3">
      <c r="A33" s="14">
        <f t="shared" si="1"/>
        <v>15.5</v>
      </c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7"/>
      <c r="N33" s="15" t="str">
        <f t="shared" si="2"/>
        <v xml:space="preserve"> </v>
      </c>
      <c r="O33" s="14">
        <f t="shared" si="0"/>
        <v>15.5</v>
      </c>
    </row>
    <row r="34" spans="1:17" ht="14" x14ac:dyDescent="0.3">
      <c r="A34" s="14">
        <f t="shared" si="1"/>
        <v>16</v>
      </c>
      <c r="B34" s="1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7"/>
      <c r="N34" s="15" t="str">
        <f t="shared" si="2"/>
        <v xml:space="preserve"> </v>
      </c>
      <c r="O34" s="14">
        <f t="shared" si="0"/>
        <v>16</v>
      </c>
    </row>
    <row r="35" spans="1:17" ht="14" x14ac:dyDescent="0.3">
      <c r="A35" s="14">
        <f t="shared" si="1"/>
        <v>16.5</v>
      </c>
      <c r="B35" s="15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7"/>
      <c r="N35" s="15" t="str">
        <f t="shared" si="2"/>
        <v xml:space="preserve"> </v>
      </c>
      <c r="O35" s="14">
        <f t="shared" si="0"/>
        <v>16.5</v>
      </c>
    </row>
    <row r="36" spans="1:17" ht="14" x14ac:dyDescent="0.3">
      <c r="A36" s="14">
        <f t="shared" si="1"/>
        <v>17</v>
      </c>
      <c r="B36" s="15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7"/>
      <c r="N36" s="15" t="str">
        <f t="shared" si="2"/>
        <v xml:space="preserve"> </v>
      </c>
      <c r="O36" s="14">
        <f t="shared" si="0"/>
        <v>17</v>
      </c>
    </row>
    <row r="37" spans="1:17" ht="14" x14ac:dyDescent="0.3">
      <c r="A37" s="14">
        <f t="shared" si="1"/>
        <v>17.5</v>
      </c>
      <c r="B37" s="15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7"/>
      <c r="N37" s="15" t="str">
        <f t="shared" si="2"/>
        <v xml:space="preserve"> </v>
      </c>
      <c r="O37" s="14">
        <f t="shared" si="0"/>
        <v>17.5</v>
      </c>
    </row>
    <row r="38" spans="1:17" ht="14" x14ac:dyDescent="0.3">
      <c r="A38" s="14">
        <f t="shared" si="1"/>
        <v>18</v>
      </c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7"/>
      <c r="N38" s="15"/>
      <c r="O38" s="14">
        <f t="shared" si="0"/>
        <v>18</v>
      </c>
    </row>
    <row r="39" spans="1:17" ht="14" x14ac:dyDescent="0.3">
      <c r="A39" s="14">
        <f t="shared" si="1"/>
        <v>18.5</v>
      </c>
      <c r="B39" s="15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7"/>
      <c r="N39" s="15"/>
      <c r="O39" s="14">
        <f t="shared" si="0"/>
        <v>18.5</v>
      </c>
    </row>
    <row r="40" spans="1:17" ht="14" x14ac:dyDescent="0.3">
      <c r="A40" s="14">
        <f t="shared" si="1"/>
        <v>19</v>
      </c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7"/>
      <c r="N40" s="66"/>
      <c r="O40" s="14">
        <f t="shared" si="0"/>
        <v>19</v>
      </c>
    </row>
    <row r="41" spans="1:17" ht="14" x14ac:dyDescent="0.3">
      <c r="A41" s="14">
        <f t="shared" si="1"/>
        <v>19.5</v>
      </c>
      <c r="B41" s="15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7"/>
      <c r="N41" s="66"/>
      <c r="O41" s="14">
        <f t="shared" si="0"/>
        <v>19.5</v>
      </c>
    </row>
    <row r="42" spans="1:17" ht="14" x14ac:dyDescent="0.3">
      <c r="A42" s="27" t="s">
        <v>13</v>
      </c>
      <c r="B42" s="28" t="str">
        <f>IF(SUM(B8:B41)&gt;0,SUM(B8:B41)," ")</f>
        <v xml:space="preserve"> </v>
      </c>
      <c r="C42" s="29" t="str">
        <f t="shared" ref="C42:D42" si="3">IF(SUM(C8:C41)&gt;0,SUM(C8:C41)," ")</f>
        <v xml:space="preserve"> </v>
      </c>
      <c r="D42" s="30" t="str">
        <f t="shared" si="3"/>
        <v xml:space="preserve"> </v>
      </c>
      <c r="E42" s="30"/>
      <c r="F42" s="30"/>
      <c r="G42" s="30"/>
      <c r="H42" s="30"/>
      <c r="I42" s="30"/>
      <c r="J42" s="30"/>
      <c r="K42" s="30"/>
      <c r="L42" s="30"/>
      <c r="M42" s="31"/>
      <c r="N42" s="99"/>
      <c r="O42" s="14"/>
      <c r="P42" s="32"/>
      <c r="Q42" s="32"/>
    </row>
    <row r="43" spans="1:17" ht="14" x14ac:dyDescent="0.3">
      <c r="A43" s="14" t="s">
        <v>39</v>
      </c>
      <c r="B43" s="15"/>
      <c r="C43" s="16"/>
      <c r="D43" s="33"/>
      <c r="E43" s="33"/>
      <c r="F43" s="33"/>
      <c r="G43" s="33"/>
      <c r="H43" s="33"/>
      <c r="I43" s="33"/>
      <c r="J43" s="33"/>
      <c r="K43" s="33"/>
      <c r="L43" s="33"/>
      <c r="M43" s="17"/>
      <c r="N43" s="71"/>
      <c r="O43" s="14"/>
      <c r="P43" s="32"/>
      <c r="Q43" s="32"/>
    </row>
    <row r="44" spans="1:17" ht="14" x14ac:dyDescent="0.3">
      <c r="A44" s="34" t="s">
        <v>14</v>
      </c>
      <c r="B44" s="15"/>
      <c r="C44" s="16"/>
      <c r="D44" s="33"/>
      <c r="E44" s="33"/>
      <c r="F44" s="33"/>
      <c r="G44" s="33"/>
      <c r="H44" s="33"/>
      <c r="I44" s="33"/>
      <c r="J44" s="33"/>
      <c r="K44" s="33"/>
      <c r="L44" s="33"/>
      <c r="M44" s="35"/>
      <c r="N44" s="71"/>
      <c r="O44" s="14"/>
      <c r="P44" s="32">
        <f>+N44+'V R MONITOREO'!N44</f>
        <v>0</v>
      </c>
      <c r="Q44" s="36">
        <f>+P44/1000</f>
        <v>0</v>
      </c>
    </row>
    <row r="45" spans="1:17" ht="14" x14ac:dyDescent="0.3">
      <c r="A45" s="14" t="s">
        <v>24</v>
      </c>
      <c r="B45" s="37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9"/>
      <c r="N45" s="37"/>
    </row>
    <row r="46" spans="1:17" ht="14" x14ac:dyDescent="0.3">
      <c r="A46" s="14" t="s">
        <v>25</v>
      </c>
      <c r="B46" s="37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9"/>
      <c r="N46" s="37"/>
    </row>
    <row r="47" spans="1:17" ht="14" x14ac:dyDescent="0.3">
      <c r="A47" s="22" t="s">
        <v>22</v>
      </c>
      <c r="B47" s="40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2"/>
      <c r="N47" s="40"/>
    </row>
    <row r="48" spans="1:17" x14ac:dyDescent="0.3">
      <c r="A48" s="43" t="s">
        <v>15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</row>
    <row r="49" spans="1:15" ht="15.5" x14ac:dyDescent="0.35">
      <c r="A49" s="45" t="s">
        <v>61</v>
      </c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5" ht="15.5" x14ac:dyDescent="0.35">
      <c r="A50" s="46" t="s">
        <v>62</v>
      </c>
      <c r="N50" s="47"/>
    </row>
    <row r="51" spans="1:15" x14ac:dyDescent="0.3">
      <c r="B51" s="5">
        <v>0</v>
      </c>
      <c r="C51" s="5">
        <v>1</v>
      </c>
      <c r="D51" s="5">
        <v>2</v>
      </c>
      <c r="E51" s="5">
        <v>3</v>
      </c>
      <c r="F51" s="5">
        <v>4</v>
      </c>
      <c r="G51" s="5">
        <v>5</v>
      </c>
      <c r="H51" s="5">
        <v>6</v>
      </c>
      <c r="I51" s="5">
        <v>7</v>
      </c>
      <c r="J51" s="5">
        <v>8</v>
      </c>
      <c r="K51" s="5">
        <v>9</v>
      </c>
      <c r="L51" s="5">
        <v>10</v>
      </c>
      <c r="M51" s="5">
        <v>11</v>
      </c>
      <c r="N51" s="5">
        <v>12</v>
      </c>
    </row>
    <row r="52" spans="1:15" x14ac:dyDescent="0.3">
      <c r="A52" s="3">
        <v>14</v>
      </c>
      <c r="B52" s="4" t="e">
        <f>+VLOOKUP(MAX(B8:B41),B8:$O$41,14,0)</f>
        <v>#N/A</v>
      </c>
      <c r="C52" s="49" t="e">
        <f>+VLOOKUP(MAX(C8:C41),C8:$O$41,+$A$52-C51,0)</f>
        <v>#N/A</v>
      </c>
      <c r="D52" s="49" t="e">
        <f>+VLOOKUP(MAX(D8:D41),D8:$O$41,+$A$52-D51,0)</f>
        <v>#N/A</v>
      </c>
      <c r="E52" s="49" t="e">
        <f>+VLOOKUP(MAX(E8:E41),E8:$O$41,+$A$52-E51,0)</f>
        <v>#N/A</v>
      </c>
      <c r="F52" s="49" t="e">
        <f>+VLOOKUP(MAX(F8:F41),F8:$O$41,+$A$52-F51,0)</f>
        <v>#N/A</v>
      </c>
      <c r="G52" s="49" t="e">
        <f>+VLOOKUP(MAX(G8:G41),G8:$O$41,+$A$52-G51,0)</f>
        <v>#N/A</v>
      </c>
      <c r="H52" s="49" t="e">
        <f>+VLOOKUP(MAX(H8:H41),H8:$O$41,+$A$52-H51,0)</f>
        <v>#N/A</v>
      </c>
      <c r="I52" s="49" t="e">
        <f>+VLOOKUP(MAX(I8:I41),I8:$O$41,+$A$52-I51,0)</f>
        <v>#N/A</v>
      </c>
      <c r="J52" s="49" t="e">
        <f>+VLOOKUP(MAX(J8:J41),J8:$O$41,+$A$52-J51,0)</f>
        <v>#N/A</v>
      </c>
      <c r="K52" s="49" t="e">
        <f>+VLOOKUP(MAX(K8:K41),K8:$O$41,+$A$52-K51,0)</f>
        <v>#N/A</v>
      </c>
      <c r="L52" s="49" t="e">
        <f>+VLOOKUP(MAX(L8:L41),L8:$O$41,+$A$52-L51,0)</f>
        <v>#N/A</v>
      </c>
      <c r="M52" s="49" t="e">
        <f>+VLOOKUP(MAX(M8:M41),M8:$O$41,+$A$52-M51,0)</f>
        <v>#N/A</v>
      </c>
      <c r="N52" s="49" t="e">
        <f>+VLOOKUP(MAX(N8:N41),N8:$O$41,+$A$52-N51,0)</f>
        <v>#N/A</v>
      </c>
    </row>
    <row r="53" spans="1:15" x14ac:dyDescent="0.3">
      <c r="A53" s="48">
        <v>0</v>
      </c>
    </row>
    <row r="55" spans="1:15" x14ac:dyDescent="0.3">
      <c r="N55" s="50" t="e">
        <f>(N43*1000000)/N42</f>
        <v>#DIV/0!</v>
      </c>
      <c r="O55" s="4" t="s">
        <v>16</v>
      </c>
    </row>
    <row r="56" spans="1:15" x14ac:dyDescent="0.3">
      <c r="A56" s="48" t="s">
        <v>36</v>
      </c>
      <c r="B56" s="32">
        <f>-SUM(B8:B24)</f>
        <v>0</v>
      </c>
      <c r="C56" s="32">
        <f t="shared" ref="C56:M56" si="4">-SUM(C8:C24)</f>
        <v>0</v>
      </c>
      <c r="D56" s="32">
        <f t="shared" si="4"/>
        <v>0</v>
      </c>
      <c r="E56" s="32">
        <f t="shared" si="4"/>
        <v>0</v>
      </c>
      <c r="F56" s="32">
        <f t="shared" si="4"/>
        <v>0</v>
      </c>
      <c r="G56" s="32">
        <f t="shared" si="4"/>
        <v>0</v>
      </c>
      <c r="H56" s="32">
        <f t="shared" si="4"/>
        <v>0</v>
      </c>
      <c r="I56" s="32">
        <f t="shared" si="4"/>
        <v>0</v>
      </c>
      <c r="J56" s="32">
        <f t="shared" si="4"/>
        <v>0</v>
      </c>
      <c r="K56" s="32">
        <f t="shared" si="4"/>
        <v>0</v>
      </c>
      <c r="L56" s="32">
        <f t="shared" si="4"/>
        <v>0</v>
      </c>
      <c r="M56" s="32">
        <f t="shared" si="4"/>
        <v>0</v>
      </c>
    </row>
    <row r="57" spans="1:15" x14ac:dyDescent="0.3">
      <c r="A57" s="48" t="s">
        <v>37</v>
      </c>
      <c r="B57" s="32">
        <f>-SUM(B8:B19)</f>
        <v>0</v>
      </c>
      <c r="C57" s="32">
        <f t="shared" ref="C57:M57" si="5">-SUM(C8:C19)</f>
        <v>0</v>
      </c>
      <c r="D57" s="32">
        <f t="shared" si="5"/>
        <v>0</v>
      </c>
      <c r="E57" s="32">
        <f t="shared" si="5"/>
        <v>0</v>
      </c>
      <c r="F57" s="32">
        <f t="shared" si="5"/>
        <v>0</v>
      </c>
      <c r="G57" s="32">
        <f t="shared" si="5"/>
        <v>0</v>
      </c>
      <c r="H57" s="32">
        <f t="shared" si="5"/>
        <v>0</v>
      </c>
      <c r="I57" s="32">
        <f t="shared" si="5"/>
        <v>0</v>
      </c>
      <c r="J57" s="32">
        <f t="shared" si="5"/>
        <v>0</v>
      </c>
      <c r="K57" s="32">
        <f t="shared" si="5"/>
        <v>0</v>
      </c>
      <c r="L57" s="32">
        <f t="shared" si="5"/>
        <v>0</v>
      </c>
      <c r="M57" s="32">
        <f t="shared" si="5"/>
        <v>0</v>
      </c>
      <c r="N57" s="50" t="e">
        <f>(N44*1000000)/N42</f>
        <v>#DIV/0!</v>
      </c>
      <c r="O57" s="4" t="s">
        <v>17</v>
      </c>
    </row>
    <row r="58" spans="1:15" x14ac:dyDescent="0.3">
      <c r="A58" s="48" t="s">
        <v>38</v>
      </c>
      <c r="B58" s="32">
        <f>SUM(B25:B41)</f>
        <v>0</v>
      </c>
      <c r="C58" s="32">
        <f t="shared" ref="C58:M58" si="6">SUM(C25:C41)</f>
        <v>0</v>
      </c>
      <c r="D58" s="32">
        <f t="shared" si="6"/>
        <v>0</v>
      </c>
      <c r="E58" s="32">
        <f t="shared" si="6"/>
        <v>0</v>
      </c>
      <c r="F58" s="32">
        <f t="shared" si="6"/>
        <v>0</v>
      </c>
      <c r="G58" s="32">
        <f t="shared" si="6"/>
        <v>0</v>
      </c>
      <c r="H58" s="32">
        <f t="shared" si="6"/>
        <v>0</v>
      </c>
      <c r="I58" s="32">
        <f t="shared" si="6"/>
        <v>0</v>
      </c>
      <c r="J58" s="32">
        <f t="shared" si="6"/>
        <v>0</v>
      </c>
      <c r="K58" s="32">
        <f t="shared" si="6"/>
        <v>0</v>
      </c>
      <c r="L58" s="32">
        <f t="shared" si="6"/>
        <v>0</v>
      </c>
      <c r="M58" s="32">
        <f t="shared" si="6"/>
        <v>0</v>
      </c>
      <c r="N58" s="32"/>
    </row>
    <row r="59" spans="1:15" x14ac:dyDescent="0.3"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</row>
    <row r="62" spans="1:15" x14ac:dyDescent="0.3">
      <c r="N62" s="51"/>
    </row>
  </sheetData>
  <mergeCells count="4">
    <mergeCell ref="A1:N1"/>
    <mergeCell ref="A3:N3"/>
    <mergeCell ref="A4:N4"/>
    <mergeCell ref="B6:M6"/>
  </mergeCells>
  <phoneticPr fontId="2" type="noConversion"/>
  <printOptions horizontalCentered="1" verticalCentered="1"/>
  <pageMargins left="0" right="0" top="1.3779527559055118" bottom="0.98425196850393704" header="0.59055118110236227" footer="0.59055118110236227"/>
  <pageSetup scale="60" orientation="landscape" r:id="rId1"/>
  <headerFooter alignWithMargins="0">
    <oddHeader>&amp;C&amp;"Arial,Normal"&amp;12&amp;G
&amp;11INSTITUTO DE FOMENTO PESQUERO / DIVISIÓN INVESTIGACIÓN PESQUERA</oddHeader>
    <oddFooter>&amp;C&amp;"Arial,Normal"CONVENIO DE DESEMPEÑO IFOP / SUBSECRETARÍA DE ECONOMÍA Y EMT 2021:
"PROGRAMA DE SEGUIMIENTO DE LAS PRINCIPALES PESQUERÍAS PELÁGICAS, ENTRE LAS REGIONES DE VALPARAÍSO Y AYSÉN DEL GENERAL CARLOS IBÁÑEZ DEL CAMPO, AÑO 2021".  ANEXO 3B</oddFoot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7">
    <tabColor theme="7" tint="0.39997558519241921"/>
  </sheetPr>
  <dimension ref="A1:T88"/>
  <sheetViews>
    <sheetView topLeftCell="A28" zoomScale="70" zoomScaleNormal="70" zoomScalePageLayoutView="70" workbookViewId="0">
      <selection activeCell="N13" sqref="N13"/>
    </sheetView>
  </sheetViews>
  <sheetFormatPr baseColWidth="10" defaultColWidth="16.08984375" defaultRowHeight="13" x14ac:dyDescent="0.3"/>
  <cols>
    <col min="1" max="1" width="18.453125" style="48" customWidth="1"/>
    <col min="2" max="7" width="17.453125" style="5" customWidth="1"/>
    <col min="8" max="13" width="11.90625" style="5" hidden="1" customWidth="1"/>
    <col min="14" max="14" width="14.90625" style="5" customWidth="1"/>
    <col min="15" max="16384" width="16.08984375" style="5"/>
  </cols>
  <sheetData>
    <row r="1" spans="1:20" s="1" customFormat="1" ht="20" x14ac:dyDescent="0.4">
      <c r="A1" s="148" t="s">
        <v>34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</row>
    <row r="2" spans="1:20" s="1" customFormat="1" ht="20" x14ac:dyDescent="0.4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</row>
    <row r="3" spans="1:20" s="2" customFormat="1" ht="18" x14ac:dyDescent="0.4">
      <c r="A3" s="149" t="s">
        <v>18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</row>
    <row r="4" spans="1:20" s="2" customFormat="1" ht="18" x14ac:dyDescent="0.4">
      <c r="A4" s="150" t="s">
        <v>81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</row>
    <row r="5" spans="1:20" x14ac:dyDescent="0.3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20" s="8" customFormat="1" ht="19.149999999999999" customHeight="1" thickBot="1" x14ac:dyDescent="0.35">
      <c r="A6" s="6"/>
      <c r="B6" s="151" t="s">
        <v>0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7"/>
      <c r="O6" s="6"/>
    </row>
    <row r="7" spans="1:20" s="8" customFormat="1" ht="19.149999999999999" customHeight="1" thickBot="1" x14ac:dyDescent="0.35">
      <c r="A7" s="9" t="s">
        <v>21</v>
      </c>
      <c r="B7" s="10" t="s">
        <v>1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 t="s">
        <v>10</v>
      </c>
      <c r="L7" s="11" t="s">
        <v>11</v>
      </c>
      <c r="M7" s="12" t="s">
        <v>12</v>
      </c>
      <c r="N7" s="140" t="s">
        <v>13</v>
      </c>
      <c r="O7" s="13" t="s">
        <v>21</v>
      </c>
    </row>
    <row r="8" spans="1:20" ht="14" x14ac:dyDescent="0.3">
      <c r="A8" s="14">
        <v>3</v>
      </c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17"/>
      <c r="N8" s="15" t="str">
        <f t="shared" ref="N8:N41" si="0">IF(SUM(B8:M8)&gt;0,SUM(B8:M8)," ")</f>
        <v xml:space="preserve"> </v>
      </c>
      <c r="O8" s="14">
        <f>+A8</f>
        <v>3</v>
      </c>
      <c r="Q8" s="8"/>
      <c r="S8" s="8"/>
      <c r="T8" s="8"/>
    </row>
    <row r="9" spans="1:20" ht="14" x14ac:dyDescent="0.3">
      <c r="A9" s="14">
        <f>+A8+0.5</f>
        <v>3.5</v>
      </c>
      <c r="B9" s="15"/>
      <c r="C9" s="16"/>
      <c r="D9" s="16"/>
      <c r="E9" s="16"/>
      <c r="F9" s="16"/>
      <c r="G9" s="16"/>
      <c r="H9" s="16"/>
      <c r="I9" s="16"/>
      <c r="J9" s="16"/>
      <c r="K9" s="16"/>
      <c r="L9" s="62"/>
      <c r="M9" s="63"/>
      <c r="N9" s="15" t="str">
        <f t="shared" si="0"/>
        <v xml:space="preserve"> </v>
      </c>
      <c r="O9" s="14">
        <f t="shared" ref="O9:O41" si="1">+A9</f>
        <v>3.5</v>
      </c>
      <c r="Q9" s="8"/>
      <c r="S9" s="8"/>
      <c r="T9" s="8"/>
    </row>
    <row r="10" spans="1:20" ht="14" x14ac:dyDescent="0.3">
      <c r="A10" s="14">
        <f t="shared" ref="A10:A41" si="2">+A9+0.5</f>
        <v>4</v>
      </c>
      <c r="B10" s="15"/>
      <c r="C10" s="16">
        <v>4.8</v>
      </c>
      <c r="D10" s="16"/>
      <c r="E10" s="16"/>
      <c r="F10" s="16"/>
      <c r="G10" s="16"/>
      <c r="H10" s="16"/>
      <c r="I10" s="16"/>
      <c r="J10" s="16"/>
      <c r="K10" s="16"/>
      <c r="L10" s="62"/>
      <c r="M10" s="63"/>
      <c r="N10" s="15">
        <f t="shared" si="0"/>
        <v>4.8</v>
      </c>
      <c r="O10" s="14">
        <f t="shared" si="1"/>
        <v>4</v>
      </c>
      <c r="Q10" s="8"/>
      <c r="S10" s="8"/>
      <c r="T10" s="8"/>
    </row>
    <row r="11" spans="1:20" ht="14" x14ac:dyDescent="0.3">
      <c r="A11" s="14">
        <f t="shared" si="2"/>
        <v>4.5</v>
      </c>
      <c r="B11" s="15"/>
      <c r="C11" s="16">
        <v>4.8</v>
      </c>
      <c r="D11" s="16"/>
      <c r="E11" s="16"/>
      <c r="F11" s="16"/>
      <c r="G11" s="16"/>
      <c r="H11" s="16"/>
      <c r="I11" s="16"/>
      <c r="J11" s="16"/>
      <c r="K11" s="16"/>
      <c r="L11" s="16"/>
      <c r="M11" s="17"/>
      <c r="N11" s="15">
        <f t="shared" si="0"/>
        <v>4.8</v>
      </c>
      <c r="O11" s="14">
        <f t="shared" si="1"/>
        <v>4.5</v>
      </c>
      <c r="Q11" s="8"/>
      <c r="S11" s="8"/>
      <c r="T11" s="8"/>
    </row>
    <row r="12" spans="1:20" ht="14" x14ac:dyDescent="0.3">
      <c r="A12" s="14">
        <f t="shared" si="2"/>
        <v>5</v>
      </c>
      <c r="B12" s="60"/>
      <c r="C12" s="59">
        <v>3.84</v>
      </c>
      <c r="D12" s="59"/>
      <c r="E12" s="16"/>
      <c r="F12" s="16"/>
      <c r="G12" s="16"/>
      <c r="H12" s="16"/>
      <c r="I12" s="16"/>
      <c r="J12" s="16"/>
      <c r="K12" s="16"/>
      <c r="L12" s="16"/>
      <c r="M12" s="17"/>
      <c r="N12" s="15">
        <f t="shared" si="0"/>
        <v>3.84</v>
      </c>
      <c r="O12" s="14">
        <f t="shared" si="1"/>
        <v>5</v>
      </c>
      <c r="Q12" s="8"/>
      <c r="S12" s="8"/>
      <c r="T12" s="8"/>
    </row>
    <row r="13" spans="1:20" ht="14" x14ac:dyDescent="0.3">
      <c r="A13" s="14">
        <f t="shared" si="2"/>
        <v>5.5</v>
      </c>
      <c r="B13" s="60"/>
      <c r="C13" s="59">
        <v>6.72</v>
      </c>
      <c r="D13" s="59"/>
      <c r="E13" s="16"/>
      <c r="F13" s="16"/>
      <c r="G13" s="16"/>
      <c r="H13" s="16"/>
      <c r="I13" s="16"/>
      <c r="J13" s="16"/>
      <c r="K13" s="16"/>
      <c r="L13" s="16"/>
      <c r="M13" s="17"/>
      <c r="N13" s="15">
        <f t="shared" si="0"/>
        <v>6.72</v>
      </c>
      <c r="O13" s="14">
        <f t="shared" si="1"/>
        <v>5.5</v>
      </c>
      <c r="Q13" s="8"/>
      <c r="S13" s="8"/>
      <c r="T13" s="8"/>
    </row>
    <row r="14" spans="1:20" ht="14" x14ac:dyDescent="0.3">
      <c r="A14" s="14">
        <f t="shared" si="2"/>
        <v>6</v>
      </c>
      <c r="B14" s="60">
        <v>10.72</v>
      </c>
      <c r="C14" s="59">
        <v>20.84</v>
      </c>
      <c r="D14" s="59"/>
      <c r="E14" s="16"/>
      <c r="F14" s="16"/>
      <c r="G14" s="16"/>
      <c r="H14" s="16"/>
      <c r="I14" s="16"/>
      <c r="J14" s="16"/>
      <c r="K14" s="16"/>
      <c r="L14" s="16"/>
      <c r="M14" s="17"/>
      <c r="N14" s="15">
        <f t="shared" si="0"/>
        <v>31.560000000000002</v>
      </c>
      <c r="O14" s="14">
        <f t="shared" si="1"/>
        <v>6</v>
      </c>
      <c r="Q14" s="8"/>
      <c r="S14" s="8"/>
      <c r="T14" s="8"/>
    </row>
    <row r="15" spans="1:20" ht="14" x14ac:dyDescent="0.3">
      <c r="A15" s="14">
        <f t="shared" si="2"/>
        <v>6.5</v>
      </c>
      <c r="B15" s="60">
        <v>21.44</v>
      </c>
      <c r="C15" s="59">
        <v>180.2</v>
      </c>
      <c r="D15" s="59"/>
      <c r="E15" s="59"/>
      <c r="F15" s="16"/>
      <c r="G15" s="16"/>
      <c r="H15" s="16"/>
      <c r="I15" s="16"/>
      <c r="J15" s="16"/>
      <c r="K15" s="16"/>
      <c r="L15" s="16"/>
      <c r="M15" s="17"/>
      <c r="N15" s="15">
        <f t="shared" si="0"/>
        <v>201.64</v>
      </c>
      <c r="O15" s="14">
        <f t="shared" si="1"/>
        <v>6.5</v>
      </c>
      <c r="Q15" s="8"/>
      <c r="S15" s="8"/>
      <c r="T15" s="8"/>
    </row>
    <row r="16" spans="1:20" ht="14" x14ac:dyDescent="0.3">
      <c r="A16" s="14">
        <f t="shared" si="2"/>
        <v>7</v>
      </c>
      <c r="B16" s="60">
        <v>21.44</v>
      </c>
      <c r="C16" s="59">
        <v>367.32</v>
      </c>
      <c r="D16" s="59"/>
      <c r="E16" s="59"/>
      <c r="F16" s="16"/>
      <c r="G16" s="16"/>
      <c r="H16" s="16"/>
      <c r="I16" s="16"/>
      <c r="J16" s="16"/>
      <c r="K16" s="16"/>
      <c r="L16" s="16"/>
      <c r="M16" s="17"/>
      <c r="N16" s="15">
        <f t="shared" si="0"/>
        <v>388.76</v>
      </c>
      <c r="O16" s="14">
        <f t="shared" si="1"/>
        <v>7</v>
      </c>
      <c r="Q16" s="8"/>
      <c r="S16" s="8"/>
      <c r="T16" s="8"/>
    </row>
    <row r="17" spans="1:20" ht="14" x14ac:dyDescent="0.3">
      <c r="A17" s="14">
        <f t="shared" si="2"/>
        <v>7.5</v>
      </c>
      <c r="B17" s="60">
        <v>75.680000000000007</v>
      </c>
      <c r="C17" s="59">
        <v>584.33000000000004</v>
      </c>
      <c r="D17" s="59"/>
      <c r="E17" s="59"/>
      <c r="F17" s="16"/>
      <c r="G17" s="16"/>
      <c r="H17" s="16"/>
      <c r="I17" s="16"/>
      <c r="J17" s="16"/>
      <c r="K17" s="16"/>
      <c r="L17" s="16"/>
      <c r="M17" s="17"/>
      <c r="N17" s="15">
        <f t="shared" si="0"/>
        <v>660.01</v>
      </c>
      <c r="O17" s="14">
        <f t="shared" si="1"/>
        <v>7.5</v>
      </c>
      <c r="Q17" s="8"/>
      <c r="S17" s="8"/>
      <c r="T17" s="8"/>
    </row>
    <row r="18" spans="1:20" ht="14" x14ac:dyDescent="0.3">
      <c r="A18" s="14">
        <f t="shared" si="2"/>
        <v>8</v>
      </c>
      <c r="B18" s="60">
        <v>150.69999999999999</v>
      </c>
      <c r="C18" s="59">
        <v>912.4</v>
      </c>
      <c r="D18" s="59"/>
      <c r="E18" s="59"/>
      <c r="F18" s="16"/>
      <c r="G18" s="16"/>
      <c r="H18" s="16"/>
      <c r="I18" s="16"/>
      <c r="J18" s="16"/>
      <c r="K18" s="16"/>
      <c r="L18" s="16"/>
      <c r="M18" s="17"/>
      <c r="N18" s="15">
        <f t="shared" si="0"/>
        <v>1063.0999999999999</v>
      </c>
      <c r="O18" s="14">
        <f t="shared" si="1"/>
        <v>8</v>
      </c>
      <c r="Q18" s="8"/>
      <c r="S18" s="8"/>
      <c r="T18" s="8"/>
    </row>
    <row r="19" spans="1:20" ht="14" x14ac:dyDescent="0.3">
      <c r="A19" s="18">
        <f t="shared" si="2"/>
        <v>8.5</v>
      </c>
      <c r="B19" s="64">
        <v>248.79</v>
      </c>
      <c r="C19" s="100">
        <v>1337.66</v>
      </c>
      <c r="D19" s="100"/>
      <c r="E19" s="100"/>
      <c r="F19" s="20"/>
      <c r="G19" s="20"/>
      <c r="H19" s="20"/>
      <c r="I19" s="20"/>
      <c r="J19" s="20"/>
      <c r="K19" s="20"/>
      <c r="L19" s="20"/>
      <c r="M19" s="21"/>
      <c r="N19" s="19">
        <f t="shared" si="0"/>
        <v>1586.45</v>
      </c>
      <c r="O19" s="14">
        <f t="shared" si="1"/>
        <v>8.5</v>
      </c>
      <c r="Q19" s="8"/>
      <c r="S19" s="8"/>
      <c r="T19" s="8"/>
    </row>
    <row r="20" spans="1:20" ht="14" x14ac:dyDescent="0.3">
      <c r="A20" s="14">
        <f t="shared" si="2"/>
        <v>9</v>
      </c>
      <c r="B20" s="60">
        <v>302.06</v>
      </c>
      <c r="C20" s="59">
        <v>1285.19</v>
      </c>
      <c r="D20" s="59"/>
      <c r="E20" s="59"/>
      <c r="F20" s="16"/>
      <c r="G20" s="16"/>
      <c r="H20" s="16"/>
      <c r="I20" s="16"/>
      <c r="J20" s="16"/>
      <c r="K20" s="16"/>
      <c r="L20" s="16"/>
      <c r="M20" s="17"/>
      <c r="N20" s="15">
        <f t="shared" si="0"/>
        <v>1587.25</v>
      </c>
      <c r="O20" s="14">
        <f t="shared" si="1"/>
        <v>9</v>
      </c>
      <c r="Q20" s="8"/>
      <c r="S20" s="8"/>
      <c r="T20" s="8"/>
    </row>
    <row r="21" spans="1:20" ht="14" x14ac:dyDescent="0.3">
      <c r="A21" s="14">
        <f t="shared" si="2"/>
        <v>9.5</v>
      </c>
      <c r="B21" s="60">
        <v>612.24</v>
      </c>
      <c r="C21" s="59">
        <v>1389.58</v>
      </c>
      <c r="D21" s="59"/>
      <c r="E21" s="59"/>
      <c r="F21" s="16"/>
      <c r="G21" s="16"/>
      <c r="H21" s="16"/>
      <c r="I21" s="16"/>
      <c r="J21" s="16"/>
      <c r="K21" s="16"/>
      <c r="L21" s="16"/>
      <c r="M21" s="17"/>
      <c r="N21" s="15">
        <f t="shared" si="0"/>
        <v>2001.82</v>
      </c>
      <c r="O21" s="14">
        <f t="shared" si="1"/>
        <v>9.5</v>
      </c>
      <c r="Q21" s="8"/>
      <c r="S21" s="8"/>
      <c r="T21" s="8"/>
    </row>
    <row r="22" spans="1:20" ht="14" x14ac:dyDescent="0.3">
      <c r="A22" s="14">
        <f t="shared" si="2"/>
        <v>10</v>
      </c>
      <c r="B22" s="60">
        <v>312.13</v>
      </c>
      <c r="C22" s="59">
        <v>2046.85</v>
      </c>
      <c r="D22" s="59"/>
      <c r="E22" s="59"/>
      <c r="F22" s="16"/>
      <c r="G22" s="16"/>
      <c r="H22" s="16"/>
      <c r="I22" s="16"/>
      <c r="J22" s="16"/>
      <c r="K22" s="16"/>
      <c r="L22" s="16"/>
      <c r="M22" s="17"/>
      <c r="N22" s="15">
        <f t="shared" si="0"/>
        <v>2358.98</v>
      </c>
      <c r="O22" s="14">
        <f t="shared" si="1"/>
        <v>10</v>
      </c>
      <c r="Q22" s="8"/>
      <c r="S22" s="8"/>
      <c r="T22" s="8"/>
    </row>
    <row r="23" spans="1:20" ht="14" x14ac:dyDescent="0.3">
      <c r="A23" s="14">
        <f t="shared" si="2"/>
        <v>10.5</v>
      </c>
      <c r="B23" s="60">
        <v>193.58</v>
      </c>
      <c r="C23" s="59">
        <v>1525.03</v>
      </c>
      <c r="D23" s="59"/>
      <c r="E23" s="59"/>
      <c r="F23" s="16"/>
      <c r="G23" s="16"/>
      <c r="H23" s="16"/>
      <c r="I23" s="16"/>
      <c r="J23" s="16"/>
      <c r="K23" s="16"/>
      <c r="L23" s="16"/>
      <c r="M23" s="17"/>
      <c r="N23" s="15">
        <f t="shared" si="0"/>
        <v>1718.61</v>
      </c>
      <c r="O23" s="14">
        <f t="shared" si="1"/>
        <v>10.5</v>
      </c>
      <c r="Q23" s="8"/>
      <c r="S23" s="8"/>
      <c r="T23" s="8"/>
    </row>
    <row r="24" spans="1:20" ht="14" x14ac:dyDescent="0.3">
      <c r="A24" s="22">
        <f t="shared" si="2"/>
        <v>11</v>
      </c>
      <c r="B24" s="65">
        <v>118.55</v>
      </c>
      <c r="C24" s="97">
        <v>891.06</v>
      </c>
      <c r="D24" s="97"/>
      <c r="E24" s="97"/>
      <c r="F24" s="24"/>
      <c r="G24" s="24"/>
      <c r="H24" s="24"/>
      <c r="I24" s="24"/>
      <c r="J24" s="24"/>
      <c r="K24" s="24"/>
      <c r="L24" s="24"/>
      <c r="M24" s="25"/>
      <c r="N24" s="23">
        <f t="shared" si="0"/>
        <v>1009.6099999999999</v>
      </c>
      <c r="O24" s="14">
        <f t="shared" si="1"/>
        <v>11</v>
      </c>
      <c r="Q24" s="8"/>
      <c r="S24" s="8"/>
      <c r="T24" s="8"/>
    </row>
    <row r="25" spans="1:20" ht="14" x14ac:dyDescent="0.3">
      <c r="A25" s="14">
        <f t="shared" si="2"/>
        <v>11.5</v>
      </c>
      <c r="B25" s="60">
        <v>128.94</v>
      </c>
      <c r="C25" s="59">
        <v>498.64</v>
      </c>
      <c r="D25" s="59"/>
      <c r="E25" s="59"/>
      <c r="F25" s="16"/>
      <c r="G25" s="16"/>
      <c r="H25" s="16"/>
      <c r="I25" s="16"/>
      <c r="J25" s="16"/>
      <c r="K25" s="16"/>
      <c r="L25" s="16"/>
      <c r="M25" s="17"/>
      <c r="N25" s="15">
        <f t="shared" si="0"/>
        <v>627.57999999999993</v>
      </c>
      <c r="O25" s="14">
        <f t="shared" si="1"/>
        <v>11.5</v>
      </c>
      <c r="Q25" s="8"/>
      <c r="S25" s="8"/>
      <c r="T25" s="8"/>
    </row>
    <row r="26" spans="1:20" ht="14" x14ac:dyDescent="0.3">
      <c r="A26" s="14">
        <f t="shared" si="2"/>
        <v>12</v>
      </c>
      <c r="B26" s="60">
        <v>53.59</v>
      </c>
      <c r="C26" s="59">
        <v>440.92</v>
      </c>
      <c r="D26" s="59"/>
      <c r="E26" s="59"/>
      <c r="F26" s="16"/>
      <c r="G26" s="16"/>
      <c r="H26" s="16"/>
      <c r="I26" s="16"/>
      <c r="J26" s="16"/>
      <c r="K26" s="16"/>
      <c r="L26" s="16"/>
      <c r="M26" s="17"/>
      <c r="N26" s="15">
        <f t="shared" si="0"/>
        <v>494.51</v>
      </c>
      <c r="O26" s="14">
        <f t="shared" si="1"/>
        <v>12</v>
      </c>
      <c r="Q26" s="8"/>
      <c r="S26" s="8"/>
      <c r="T26" s="8"/>
    </row>
    <row r="27" spans="1:20" ht="14" x14ac:dyDescent="0.3">
      <c r="A27" s="14">
        <f t="shared" si="2"/>
        <v>12.5</v>
      </c>
      <c r="B27" s="60">
        <v>32.479999999999997</v>
      </c>
      <c r="C27" s="59">
        <v>225.9</v>
      </c>
      <c r="D27" s="59"/>
      <c r="E27" s="59"/>
      <c r="F27" s="16"/>
      <c r="G27" s="16"/>
      <c r="H27" s="16"/>
      <c r="I27" s="16"/>
      <c r="J27" s="16"/>
      <c r="K27" s="16"/>
      <c r="L27" s="16"/>
      <c r="M27" s="17"/>
      <c r="N27" s="15">
        <f t="shared" si="0"/>
        <v>258.38</v>
      </c>
      <c r="O27" s="14">
        <f t="shared" si="1"/>
        <v>12.5</v>
      </c>
      <c r="Q27" s="8"/>
      <c r="S27" s="8"/>
      <c r="T27" s="8"/>
    </row>
    <row r="28" spans="1:20" ht="14" x14ac:dyDescent="0.3">
      <c r="A28" s="14">
        <f t="shared" si="2"/>
        <v>13</v>
      </c>
      <c r="B28" s="60">
        <v>21.44</v>
      </c>
      <c r="C28" s="59">
        <v>184.88</v>
      </c>
      <c r="D28" s="59"/>
      <c r="E28" s="59"/>
      <c r="F28" s="16"/>
      <c r="G28" s="16"/>
      <c r="H28" s="16"/>
      <c r="I28" s="16"/>
      <c r="J28" s="16"/>
      <c r="K28" s="16"/>
      <c r="L28" s="16"/>
      <c r="M28" s="17"/>
      <c r="N28" s="15">
        <f t="shared" si="0"/>
        <v>206.32</v>
      </c>
      <c r="O28" s="14">
        <f t="shared" si="1"/>
        <v>13</v>
      </c>
      <c r="Q28" s="8"/>
      <c r="S28" s="8"/>
      <c r="T28" s="8"/>
    </row>
    <row r="29" spans="1:20" ht="14" x14ac:dyDescent="0.3">
      <c r="A29" s="14">
        <f t="shared" si="2"/>
        <v>13.5</v>
      </c>
      <c r="B29" s="60">
        <v>21.76</v>
      </c>
      <c r="C29" s="59">
        <v>198.43</v>
      </c>
      <c r="D29" s="59"/>
      <c r="E29" s="59"/>
      <c r="F29" s="16"/>
      <c r="G29" s="16"/>
      <c r="H29" s="16"/>
      <c r="I29" s="16"/>
      <c r="J29" s="16"/>
      <c r="K29" s="16"/>
      <c r="L29" s="16"/>
      <c r="M29" s="17"/>
      <c r="N29" s="15">
        <f t="shared" si="0"/>
        <v>220.19</v>
      </c>
      <c r="O29" s="14">
        <f t="shared" si="1"/>
        <v>13.5</v>
      </c>
      <c r="Q29" s="8"/>
      <c r="S29" s="8"/>
      <c r="T29" s="8"/>
    </row>
    <row r="30" spans="1:20" ht="14" x14ac:dyDescent="0.3">
      <c r="A30" s="14">
        <f t="shared" si="2"/>
        <v>14</v>
      </c>
      <c r="B30" s="60">
        <v>109.77</v>
      </c>
      <c r="C30" s="59">
        <v>345.01</v>
      </c>
      <c r="D30" s="59">
        <v>81.78</v>
      </c>
      <c r="E30" s="59"/>
      <c r="F30" s="16"/>
      <c r="G30" s="16"/>
      <c r="H30" s="16"/>
      <c r="I30" s="16"/>
      <c r="J30" s="16"/>
      <c r="K30" s="16"/>
      <c r="L30" s="16"/>
      <c r="M30" s="17"/>
      <c r="N30" s="15">
        <f t="shared" si="0"/>
        <v>536.55999999999995</v>
      </c>
      <c r="O30" s="14">
        <f t="shared" si="1"/>
        <v>14</v>
      </c>
      <c r="Q30" s="8"/>
      <c r="S30" s="8"/>
      <c r="T30" s="8"/>
    </row>
    <row r="31" spans="1:20" ht="14" x14ac:dyDescent="0.3">
      <c r="A31" s="14">
        <f t="shared" si="2"/>
        <v>14.5</v>
      </c>
      <c r="B31" s="60">
        <v>264.04000000000002</v>
      </c>
      <c r="C31" s="59">
        <v>1452.39</v>
      </c>
      <c r="D31" s="59">
        <v>140.19</v>
      </c>
      <c r="E31" s="59"/>
      <c r="F31" s="16"/>
      <c r="G31" s="16"/>
      <c r="H31" s="16"/>
      <c r="I31" s="16"/>
      <c r="J31" s="16"/>
      <c r="K31" s="16"/>
      <c r="L31" s="16"/>
      <c r="M31" s="17"/>
      <c r="N31" s="15">
        <f t="shared" si="0"/>
        <v>1856.6200000000001</v>
      </c>
      <c r="O31" s="14">
        <f t="shared" si="1"/>
        <v>14.5</v>
      </c>
      <c r="Q31" s="8"/>
      <c r="S31" s="8"/>
      <c r="T31" s="8"/>
    </row>
    <row r="32" spans="1:20" ht="14" x14ac:dyDescent="0.3">
      <c r="A32" s="14">
        <f t="shared" si="2"/>
        <v>15</v>
      </c>
      <c r="B32" s="60">
        <v>572.58000000000004</v>
      </c>
      <c r="C32" s="59">
        <v>1970.17</v>
      </c>
      <c r="D32" s="59">
        <v>175.24</v>
      </c>
      <c r="E32" s="59"/>
      <c r="F32" s="16"/>
      <c r="G32" s="16"/>
      <c r="H32" s="16"/>
      <c r="I32" s="16"/>
      <c r="J32" s="16"/>
      <c r="K32" s="16"/>
      <c r="L32" s="16"/>
      <c r="M32" s="17"/>
      <c r="N32" s="15">
        <f t="shared" si="0"/>
        <v>2717.99</v>
      </c>
      <c r="O32" s="14">
        <f t="shared" si="1"/>
        <v>15</v>
      </c>
      <c r="Q32" s="8"/>
      <c r="S32" s="8"/>
      <c r="T32" s="8"/>
    </row>
    <row r="33" spans="1:20" ht="14" x14ac:dyDescent="0.3">
      <c r="A33" s="14">
        <f t="shared" si="2"/>
        <v>15.5</v>
      </c>
      <c r="B33" s="60">
        <v>736.92</v>
      </c>
      <c r="C33" s="59">
        <v>1909.65</v>
      </c>
      <c r="D33" s="59">
        <v>144.09</v>
      </c>
      <c r="E33" s="16"/>
      <c r="F33" s="16"/>
      <c r="G33" s="16"/>
      <c r="H33" s="16"/>
      <c r="I33" s="16"/>
      <c r="J33" s="16"/>
      <c r="K33" s="16"/>
      <c r="L33" s="16"/>
      <c r="M33" s="17"/>
      <c r="N33" s="15">
        <f t="shared" si="0"/>
        <v>2790.6600000000003</v>
      </c>
      <c r="O33" s="14">
        <f t="shared" si="1"/>
        <v>15.5</v>
      </c>
      <c r="Q33" s="8"/>
      <c r="S33" s="8"/>
      <c r="T33" s="8"/>
    </row>
    <row r="34" spans="1:20" ht="14" x14ac:dyDescent="0.3">
      <c r="A34" s="14">
        <f t="shared" si="2"/>
        <v>16</v>
      </c>
      <c r="B34" s="60">
        <v>274.76</v>
      </c>
      <c r="C34" s="59">
        <v>872.1</v>
      </c>
      <c r="D34" s="59">
        <v>66.2</v>
      </c>
      <c r="E34" s="16"/>
      <c r="F34" s="16"/>
      <c r="G34" s="16"/>
      <c r="H34" s="16"/>
      <c r="I34" s="16"/>
      <c r="J34" s="16"/>
      <c r="K34" s="16"/>
      <c r="L34" s="16"/>
      <c r="M34" s="17"/>
      <c r="N34" s="15">
        <f t="shared" si="0"/>
        <v>1213.0600000000002</v>
      </c>
      <c r="O34" s="14">
        <f t="shared" si="1"/>
        <v>16</v>
      </c>
      <c r="Q34" s="8"/>
      <c r="S34" s="8"/>
      <c r="T34" s="8"/>
    </row>
    <row r="35" spans="1:20" ht="14" x14ac:dyDescent="0.3">
      <c r="A35" s="14">
        <f t="shared" si="2"/>
        <v>16.5</v>
      </c>
      <c r="B35" s="60">
        <v>175.7</v>
      </c>
      <c r="C35" s="59">
        <v>414.39</v>
      </c>
      <c r="D35" s="59">
        <v>54.52</v>
      </c>
      <c r="E35" s="16"/>
      <c r="F35" s="16"/>
      <c r="G35" s="16"/>
      <c r="H35" s="16"/>
      <c r="I35" s="16"/>
      <c r="J35" s="16"/>
      <c r="K35" s="16"/>
      <c r="L35" s="16"/>
      <c r="M35" s="17"/>
      <c r="N35" s="15">
        <f t="shared" si="0"/>
        <v>644.6099999999999</v>
      </c>
      <c r="O35" s="14">
        <f t="shared" si="1"/>
        <v>16.5</v>
      </c>
      <c r="Q35" s="8"/>
      <c r="S35" s="8"/>
      <c r="T35" s="8"/>
    </row>
    <row r="36" spans="1:20" ht="14" x14ac:dyDescent="0.3">
      <c r="A36" s="14">
        <f t="shared" si="2"/>
        <v>17</v>
      </c>
      <c r="B36" s="60">
        <v>55.21</v>
      </c>
      <c r="C36" s="59">
        <v>244.13</v>
      </c>
      <c r="D36" s="59">
        <v>7.79</v>
      </c>
      <c r="E36" s="16"/>
      <c r="F36" s="16"/>
      <c r="G36" s="16"/>
      <c r="H36" s="16"/>
      <c r="I36" s="16"/>
      <c r="J36" s="16"/>
      <c r="K36" s="16"/>
      <c r="L36" s="16"/>
      <c r="M36" s="17"/>
      <c r="N36" s="15">
        <f t="shared" si="0"/>
        <v>307.13</v>
      </c>
      <c r="O36" s="14">
        <f t="shared" si="1"/>
        <v>17</v>
      </c>
      <c r="Q36" s="8"/>
      <c r="S36" s="8"/>
      <c r="T36" s="8"/>
    </row>
    <row r="37" spans="1:20" ht="14" x14ac:dyDescent="0.3">
      <c r="A37" s="14">
        <f t="shared" si="2"/>
        <v>17.5</v>
      </c>
      <c r="B37" s="60">
        <v>33.130000000000003</v>
      </c>
      <c r="C37" s="59">
        <v>69.08</v>
      </c>
      <c r="D37" s="59"/>
      <c r="E37" s="16"/>
      <c r="F37" s="16"/>
      <c r="G37" s="16"/>
      <c r="H37" s="16"/>
      <c r="I37" s="16"/>
      <c r="J37" s="16"/>
      <c r="K37" s="16"/>
      <c r="L37" s="16"/>
      <c r="M37" s="17"/>
      <c r="N37" s="15">
        <f t="shared" si="0"/>
        <v>102.21000000000001</v>
      </c>
      <c r="O37" s="14">
        <f t="shared" si="1"/>
        <v>17.5</v>
      </c>
      <c r="Q37" s="8"/>
      <c r="S37" s="8"/>
      <c r="T37" s="8"/>
    </row>
    <row r="38" spans="1:20" ht="14" x14ac:dyDescent="0.3">
      <c r="A38" s="14">
        <f t="shared" si="2"/>
        <v>18</v>
      </c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7"/>
      <c r="N38" s="15" t="str">
        <f t="shared" si="0"/>
        <v xml:space="preserve"> </v>
      </c>
      <c r="O38" s="14">
        <f t="shared" si="1"/>
        <v>18</v>
      </c>
      <c r="Q38" s="8"/>
      <c r="S38" s="8"/>
      <c r="T38" s="8"/>
    </row>
    <row r="39" spans="1:20" ht="14" x14ac:dyDescent="0.3">
      <c r="A39" s="14">
        <f t="shared" si="2"/>
        <v>18.5</v>
      </c>
      <c r="B39" s="6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7"/>
      <c r="N39" s="15" t="str">
        <f t="shared" si="0"/>
        <v xml:space="preserve"> </v>
      </c>
      <c r="O39" s="14">
        <f t="shared" si="1"/>
        <v>18.5</v>
      </c>
      <c r="Q39" s="8"/>
      <c r="S39" s="8"/>
      <c r="T39" s="8"/>
    </row>
    <row r="40" spans="1:20" ht="14" x14ac:dyDescent="0.3">
      <c r="A40" s="14">
        <f t="shared" si="2"/>
        <v>19</v>
      </c>
      <c r="B40" s="6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76"/>
      <c r="N40" s="66" t="str">
        <f t="shared" si="0"/>
        <v xml:space="preserve"> </v>
      </c>
      <c r="O40" s="14">
        <f t="shared" si="1"/>
        <v>19</v>
      </c>
      <c r="Q40" s="8"/>
      <c r="S40" s="8"/>
      <c r="T40" s="8"/>
    </row>
    <row r="41" spans="1:20" ht="14" x14ac:dyDescent="0.3">
      <c r="A41" s="14">
        <f t="shared" si="2"/>
        <v>19.5</v>
      </c>
      <c r="B41" s="6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76"/>
      <c r="N41" s="66" t="str">
        <f t="shared" si="0"/>
        <v xml:space="preserve"> </v>
      </c>
      <c r="O41" s="14">
        <f t="shared" si="1"/>
        <v>19.5</v>
      </c>
      <c r="Q41" s="8"/>
      <c r="S41" s="8"/>
      <c r="T41" s="8"/>
    </row>
    <row r="42" spans="1:20" ht="14" x14ac:dyDescent="0.3">
      <c r="A42" s="154" t="s">
        <v>13</v>
      </c>
      <c r="B42" s="68">
        <f>IF(SUM(B8:B41)&gt;0,SUM(B8:B41)," ")</f>
        <v>4547.6500000000005</v>
      </c>
      <c r="C42" s="68">
        <f t="shared" ref="C42:M42" si="3">IF(SUM(C8:C41)&gt;0,SUM(C8:C41)," ")</f>
        <v>19386.310000000001</v>
      </c>
      <c r="D42" s="68">
        <f t="shared" si="3"/>
        <v>669.81000000000006</v>
      </c>
      <c r="E42" s="68" t="str">
        <f t="shared" si="3"/>
        <v xml:space="preserve"> </v>
      </c>
      <c r="F42" s="68" t="str">
        <f t="shared" si="3"/>
        <v xml:space="preserve"> </v>
      </c>
      <c r="G42" s="68" t="str">
        <f t="shared" si="3"/>
        <v xml:space="preserve"> </v>
      </c>
      <c r="H42" s="68" t="str">
        <f t="shared" si="3"/>
        <v xml:space="preserve"> </v>
      </c>
      <c r="I42" s="68" t="str">
        <f t="shared" si="3"/>
        <v xml:space="preserve"> </v>
      </c>
      <c r="J42" s="68" t="str">
        <f t="shared" si="3"/>
        <v xml:space="preserve"> </v>
      </c>
      <c r="K42" s="68" t="str">
        <f t="shared" si="3"/>
        <v xml:space="preserve"> </v>
      </c>
      <c r="L42" s="68" t="str">
        <f t="shared" si="3"/>
        <v xml:space="preserve"> </v>
      </c>
      <c r="M42" s="69" t="str">
        <f t="shared" si="3"/>
        <v xml:space="preserve"> </v>
      </c>
      <c r="N42" s="28">
        <f>SUM(N8:N41)</f>
        <v>24603.77</v>
      </c>
      <c r="Q42" s="8"/>
      <c r="S42" s="8"/>
      <c r="T42" s="8"/>
    </row>
    <row r="43" spans="1:20" ht="14" x14ac:dyDescent="0.3">
      <c r="A43" s="155" t="s">
        <v>39</v>
      </c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78"/>
      <c r="N43" s="77">
        <f>SUM(B43:M43)</f>
        <v>0</v>
      </c>
      <c r="O43" s="32"/>
      <c r="P43" s="32"/>
      <c r="Q43" s="8"/>
      <c r="S43" s="8"/>
      <c r="T43" s="8"/>
    </row>
    <row r="44" spans="1:20" x14ac:dyDescent="0.3">
      <c r="A44" s="80" t="s">
        <v>14</v>
      </c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78"/>
      <c r="N44" s="77">
        <f>SUM(B44:M44)</f>
        <v>0</v>
      </c>
      <c r="O44" s="32"/>
      <c r="P44" s="32"/>
      <c r="Q44" s="8"/>
      <c r="S44" s="8"/>
      <c r="T44" s="8"/>
    </row>
    <row r="45" spans="1:20" ht="14" x14ac:dyDescent="0.3">
      <c r="A45" s="155" t="s">
        <v>24</v>
      </c>
      <c r="B45" s="38">
        <f>SUM(B8:B24)*100/B42</f>
        <v>45.459303156575366</v>
      </c>
      <c r="C45" s="38">
        <f>SUM(C8:C24)*100/C42</f>
        <v>54.47462668243724</v>
      </c>
      <c r="D45" s="38">
        <f t="shared" ref="D45:E45" si="4">SUM(D8:D24)*100/D42</f>
        <v>0</v>
      </c>
      <c r="E45" s="38"/>
      <c r="F45" s="38"/>
      <c r="G45" s="38"/>
      <c r="H45" s="38"/>
      <c r="I45" s="38" t="e">
        <f t="shared" ref="I45" si="5">SUM(I8:I24)*100/I42</f>
        <v>#VALUE!</v>
      </c>
      <c r="J45" s="38" t="e">
        <f t="shared" ref="J45:K45" si="6">SUM(J8:J24)*100/J42</f>
        <v>#VALUE!</v>
      </c>
      <c r="K45" s="38" t="e">
        <f t="shared" si="6"/>
        <v>#VALUE!</v>
      </c>
      <c r="L45" s="38" t="e">
        <f t="shared" ref="L45:M45" si="7">SUM(L8:L24)*100/L42</f>
        <v>#VALUE!</v>
      </c>
      <c r="M45" s="38" t="e">
        <f t="shared" si="7"/>
        <v>#VALUE!</v>
      </c>
      <c r="N45" s="37">
        <f t="shared" ref="N45" si="8">SUM(N8:N24)*100/N42</f>
        <v>51.325264380214904</v>
      </c>
      <c r="Q45" s="8"/>
      <c r="S45" s="8"/>
      <c r="T45" s="8"/>
    </row>
    <row r="46" spans="1:20" ht="14" x14ac:dyDescent="0.3">
      <c r="A46" s="155" t="s">
        <v>25</v>
      </c>
      <c r="B46" s="38">
        <f>SUM(B8:B19)*100/B42</f>
        <v>11.627324002506787</v>
      </c>
      <c r="C46" s="38">
        <f>SUM(C8:C19)*100/C42</f>
        <v>17.656325520431686</v>
      </c>
      <c r="D46" s="38">
        <f t="shared" ref="D46:E46" si="9">SUM(D8:D19)*100/D42</f>
        <v>0</v>
      </c>
      <c r="E46" s="38"/>
      <c r="F46" s="38"/>
      <c r="G46" s="38"/>
      <c r="H46" s="38"/>
      <c r="I46" s="38" t="e">
        <f t="shared" ref="I46" si="10">SUM(I8:I19)*100/I42</f>
        <v>#VALUE!</v>
      </c>
      <c r="J46" s="38" t="e">
        <f t="shared" ref="J46:K46" si="11">SUM(J8:J19)*100/J42</f>
        <v>#VALUE!</v>
      </c>
      <c r="K46" s="38" t="e">
        <f t="shared" si="11"/>
        <v>#VALUE!</v>
      </c>
      <c r="L46" s="38" t="e">
        <f t="shared" ref="L46:M46" si="12">SUM(L8:L19)*100/L42</f>
        <v>#VALUE!</v>
      </c>
      <c r="M46" s="38" t="e">
        <f t="shared" si="12"/>
        <v>#VALUE!</v>
      </c>
      <c r="N46" s="37">
        <f>SUM(N8:N19)*100/N42</f>
        <v>16.061278413836579</v>
      </c>
      <c r="Q46" s="8"/>
      <c r="S46" s="8"/>
      <c r="T46" s="8"/>
    </row>
    <row r="47" spans="1:20" ht="14" x14ac:dyDescent="0.3">
      <c r="A47" s="156" t="s">
        <v>22</v>
      </c>
      <c r="B47" s="41"/>
      <c r="C47" s="41"/>
      <c r="D47" s="73"/>
      <c r="E47" s="41"/>
      <c r="F47" s="41"/>
      <c r="G47" s="41"/>
      <c r="H47" s="41"/>
      <c r="I47" s="41"/>
      <c r="J47" s="41"/>
      <c r="K47" s="41"/>
      <c r="L47" s="41"/>
      <c r="M47" s="42"/>
      <c r="N47" s="40"/>
      <c r="Q47" s="8"/>
      <c r="S47" s="8"/>
      <c r="T47" s="8"/>
    </row>
    <row r="48" spans="1:20" x14ac:dyDescent="0.3">
      <c r="A48" s="43" t="s">
        <v>15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</row>
    <row r="49" spans="1:15" ht="15.5" x14ac:dyDescent="0.35">
      <c r="A49" s="45" t="s">
        <v>61</v>
      </c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5" ht="15.5" x14ac:dyDescent="0.35">
      <c r="A50" s="46" t="s">
        <v>62</v>
      </c>
    </row>
    <row r="51" spans="1:15" x14ac:dyDescent="0.3">
      <c r="B51" s="5">
        <v>0</v>
      </c>
      <c r="C51" s="5">
        <v>1</v>
      </c>
      <c r="D51" s="5">
        <v>2</v>
      </c>
      <c r="E51" s="5">
        <v>3</v>
      </c>
      <c r="F51" s="5">
        <v>4</v>
      </c>
      <c r="G51" s="5">
        <v>5</v>
      </c>
      <c r="H51" s="5">
        <v>6</v>
      </c>
      <c r="I51" s="5">
        <v>7</v>
      </c>
      <c r="J51" s="5">
        <v>8</v>
      </c>
      <c r="K51" s="5">
        <v>9</v>
      </c>
      <c r="L51" s="5">
        <v>10</v>
      </c>
      <c r="M51" s="5">
        <v>11</v>
      </c>
      <c r="N51" s="5">
        <v>12</v>
      </c>
    </row>
    <row r="52" spans="1:15" x14ac:dyDescent="0.3">
      <c r="A52" s="3">
        <v>14</v>
      </c>
      <c r="B52" s="4">
        <f>+VLOOKUP(MAX(B8:B41),B8:$O$41,14,0)</f>
        <v>15.5</v>
      </c>
      <c r="C52" s="49">
        <f>+VLOOKUP(MAX(C8:C41),C8:$O$41,+$A$52-C51,0)</f>
        <v>10</v>
      </c>
      <c r="D52" s="49">
        <f>+VLOOKUP(MAX(D8:D41),D8:$O$41,+$A$52-D51,0)</f>
        <v>15</v>
      </c>
      <c r="E52" s="49" t="e">
        <f>+VLOOKUP(MAX(E8:E41),E8:$O$41,+$A$52-E51,0)</f>
        <v>#N/A</v>
      </c>
      <c r="F52" s="49" t="e">
        <f>+VLOOKUP(MAX(F8:F41),F8:$O$41,+$A$52-F51,0)</f>
        <v>#N/A</v>
      </c>
      <c r="G52" s="49" t="e">
        <f>+VLOOKUP(MAX(G8:G41),G8:$O$41,+$A$52-G51,0)</f>
        <v>#N/A</v>
      </c>
      <c r="H52" s="49" t="e">
        <f>+VLOOKUP(MAX(H8:H41),H8:$O$41,+$A$52-H51,0)</f>
        <v>#N/A</v>
      </c>
      <c r="I52" s="49" t="e">
        <f>+VLOOKUP(MAX(I8:I41),I8:$O$41,+$A$52-I51,0)</f>
        <v>#N/A</v>
      </c>
      <c r="J52" s="49" t="e">
        <f>+VLOOKUP(MAX(J8:J41),J8:$O$41,+$A$52-J51,0)</f>
        <v>#N/A</v>
      </c>
      <c r="K52" s="49" t="e">
        <f>+VLOOKUP(MAX(K8:K41),K8:$O$41,+$A$52-K51,0)</f>
        <v>#N/A</v>
      </c>
      <c r="L52" s="49" t="e">
        <f>+VLOOKUP(MAX(L8:L41),L8:$O$41,+$A$52-L51,0)</f>
        <v>#N/A</v>
      </c>
      <c r="M52" s="49" t="e">
        <f>+VLOOKUP(MAX(M8:M41),M8:$O$41,+$A$52-M51,0)</f>
        <v>#N/A</v>
      </c>
      <c r="N52" s="49">
        <f>+VLOOKUP(MAX(N8:N41),N8:$O$41,+$A$52-N51,0)</f>
        <v>15.5</v>
      </c>
    </row>
    <row r="53" spans="1:15" x14ac:dyDescent="0.3">
      <c r="A53" s="48">
        <v>0</v>
      </c>
    </row>
    <row r="54" spans="1:15" x14ac:dyDescent="0.3">
      <c r="A54" s="5"/>
    </row>
    <row r="55" spans="1:15" x14ac:dyDescent="0.3">
      <c r="N55" s="50">
        <f>(N43*1000000)/N42</f>
        <v>0</v>
      </c>
      <c r="O55" s="4" t="s">
        <v>16</v>
      </c>
    </row>
    <row r="56" spans="1:15" x14ac:dyDescent="0.3">
      <c r="A56" s="57" t="s">
        <v>26</v>
      </c>
      <c r="B56" s="32">
        <f>SUM(B8:B24)</f>
        <v>2067.33</v>
      </c>
      <c r="C56" s="32">
        <f t="shared" ref="C56:M56" si="13">SUM(C8:C24)</f>
        <v>10560.62</v>
      </c>
      <c r="D56" s="32">
        <f t="shared" si="13"/>
        <v>0</v>
      </c>
      <c r="E56" s="32">
        <f t="shared" si="13"/>
        <v>0</v>
      </c>
      <c r="F56" s="32">
        <f t="shared" si="13"/>
        <v>0</v>
      </c>
      <c r="G56" s="32">
        <f t="shared" si="13"/>
        <v>0</v>
      </c>
      <c r="H56" s="32">
        <f t="shared" si="13"/>
        <v>0</v>
      </c>
      <c r="I56" s="32">
        <f t="shared" si="13"/>
        <v>0</v>
      </c>
      <c r="J56" s="32">
        <f t="shared" si="13"/>
        <v>0</v>
      </c>
      <c r="K56" s="32">
        <f t="shared" si="13"/>
        <v>0</v>
      </c>
      <c r="L56" s="32">
        <f t="shared" si="13"/>
        <v>0</v>
      </c>
      <c r="M56" s="32">
        <f t="shared" si="13"/>
        <v>0</v>
      </c>
      <c r="N56" s="32">
        <f>SUM(N8:N24)</f>
        <v>12627.95</v>
      </c>
    </row>
    <row r="57" spans="1:15" x14ac:dyDescent="0.3">
      <c r="A57" s="57" t="s">
        <v>27</v>
      </c>
      <c r="B57" s="32">
        <f>SUM(B8:B19)</f>
        <v>528.77</v>
      </c>
      <c r="C57" s="32">
        <f t="shared" ref="C57:M57" si="14">SUM(C8:C19)</f>
        <v>3422.91</v>
      </c>
      <c r="D57" s="32">
        <f t="shared" si="14"/>
        <v>0</v>
      </c>
      <c r="E57" s="32">
        <f t="shared" si="14"/>
        <v>0</v>
      </c>
      <c r="F57" s="32">
        <f t="shared" si="14"/>
        <v>0</v>
      </c>
      <c r="G57" s="32">
        <f t="shared" si="14"/>
        <v>0</v>
      </c>
      <c r="H57" s="32">
        <f t="shared" si="14"/>
        <v>0</v>
      </c>
      <c r="I57" s="32">
        <f t="shared" si="14"/>
        <v>0</v>
      </c>
      <c r="J57" s="32">
        <f t="shared" si="14"/>
        <v>0</v>
      </c>
      <c r="K57" s="32">
        <f t="shared" si="14"/>
        <v>0</v>
      </c>
      <c r="L57" s="32">
        <f t="shared" si="14"/>
        <v>0</v>
      </c>
      <c r="M57" s="32">
        <f t="shared" si="14"/>
        <v>0</v>
      </c>
      <c r="N57" s="32">
        <f>SUM(N8:N19)</f>
        <v>3951.6800000000003</v>
      </c>
      <c r="O57" s="4" t="s">
        <v>17</v>
      </c>
    </row>
    <row r="58" spans="1:15" x14ac:dyDescent="0.3">
      <c r="A58" s="57" t="s">
        <v>28</v>
      </c>
      <c r="B58" s="32">
        <f>SUM(B25:B41)</f>
        <v>2480.3199999999997</v>
      </c>
      <c r="C58" s="32">
        <f t="shared" ref="C58:M58" si="15">SUM(C25:C41)</f>
        <v>8825.6899999999987</v>
      </c>
      <c r="D58" s="32">
        <f t="shared" si="15"/>
        <v>669.81000000000006</v>
      </c>
      <c r="E58" s="32">
        <f t="shared" si="15"/>
        <v>0</v>
      </c>
      <c r="F58" s="32">
        <f t="shared" si="15"/>
        <v>0</v>
      </c>
      <c r="G58" s="32">
        <f t="shared" si="15"/>
        <v>0</v>
      </c>
      <c r="H58" s="32">
        <f t="shared" si="15"/>
        <v>0</v>
      </c>
      <c r="I58" s="32">
        <f t="shared" si="15"/>
        <v>0</v>
      </c>
      <c r="J58" s="32">
        <f t="shared" si="15"/>
        <v>0</v>
      </c>
      <c r="K58" s="32">
        <f t="shared" si="15"/>
        <v>0</v>
      </c>
      <c r="L58" s="32">
        <f t="shared" si="15"/>
        <v>0</v>
      </c>
      <c r="M58" s="32">
        <f t="shared" si="15"/>
        <v>0</v>
      </c>
      <c r="N58" s="32">
        <f>SUM(N25:N41)</f>
        <v>11975.819999999998</v>
      </c>
    </row>
    <row r="63" spans="1:15" x14ac:dyDescent="0.3">
      <c r="A63" s="48">
        <v>14</v>
      </c>
      <c r="B63" s="5">
        <v>0</v>
      </c>
      <c r="C63" s="5">
        <v>1</v>
      </c>
      <c r="D63" s="5">
        <v>2</v>
      </c>
      <c r="E63" s="5">
        <v>3</v>
      </c>
      <c r="F63" s="5">
        <v>4</v>
      </c>
      <c r="G63" s="5">
        <v>5</v>
      </c>
      <c r="H63" s="5">
        <v>6</v>
      </c>
      <c r="I63" s="5">
        <v>7</v>
      </c>
      <c r="J63" s="5">
        <v>8</v>
      </c>
      <c r="K63" s="5">
        <v>9</v>
      </c>
      <c r="L63" s="5">
        <v>10</v>
      </c>
      <c r="M63" s="5">
        <v>11</v>
      </c>
    </row>
    <row r="65" spans="2:13" x14ac:dyDescent="0.3">
      <c r="B65" s="48">
        <f>+VLOOKUP(MAX(B8:B41),B8:O41,$A$63-B63,0)</f>
        <v>15.5</v>
      </c>
      <c r="C65" s="48">
        <f>+VLOOKUP(MAX(C8:C41),C8:P41,$A$63-C63,0)</f>
        <v>10</v>
      </c>
      <c r="D65" s="48">
        <f>+VLOOKUP(MAX(D8:D41),D8:Q41,$A$63-D63,0)</f>
        <v>15</v>
      </c>
      <c r="E65" s="48" t="e">
        <f t="shared" ref="E65:M65" si="16">+VLOOKUP(MAX(E8:E41),E8:Q41,$A$63-E63,0)</f>
        <v>#N/A</v>
      </c>
      <c r="F65" s="48" t="e">
        <f t="shared" si="16"/>
        <v>#N/A</v>
      </c>
      <c r="G65" s="48" t="e">
        <f t="shared" si="16"/>
        <v>#N/A</v>
      </c>
      <c r="H65" s="48" t="e">
        <f t="shared" si="16"/>
        <v>#N/A</v>
      </c>
      <c r="I65" s="48" t="e">
        <f t="shared" si="16"/>
        <v>#N/A</v>
      </c>
      <c r="J65" s="48" t="e">
        <f t="shared" si="16"/>
        <v>#N/A</v>
      </c>
      <c r="K65" s="48" t="e">
        <f t="shared" si="16"/>
        <v>#N/A</v>
      </c>
      <c r="L65" s="48" t="e">
        <f t="shared" si="16"/>
        <v>#N/A</v>
      </c>
      <c r="M65" s="48" t="e">
        <f t="shared" si="16"/>
        <v>#N/A</v>
      </c>
    </row>
    <row r="69" spans="2:13" x14ac:dyDescent="0.3">
      <c r="B69" s="5" t="s">
        <v>49</v>
      </c>
      <c r="C69" s="44" t="s">
        <v>2</v>
      </c>
      <c r="D69" s="44" t="s">
        <v>3</v>
      </c>
      <c r="E69" s="44" t="s">
        <v>7</v>
      </c>
      <c r="F69" s="44" t="s">
        <v>8</v>
      </c>
      <c r="G69" s="44" t="s">
        <v>9</v>
      </c>
      <c r="H69" s="44" t="s">
        <v>10</v>
      </c>
      <c r="I69" s="44" t="s">
        <v>11</v>
      </c>
    </row>
    <row r="70" spans="2:13" x14ac:dyDescent="0.3">
      <c r="B70" s="5" t="s">
        <v>50</v>
      </c>
      <c r="C70" s="101">
        <v>1.7470000000000001</v>
      </c>
      <c r="D70" s="101">
        <v>0.28499999999999998</v>
      </c>
      <c r="E70" s="101">
        <v>0.313</v>
      </c>
      <c r="F70" s="101">
        <v>0.99270199999999997</v>
      </c>
      <c r="G70" s="101">
        <v>0.48899999999999999</v>
      </c>
      <c r="H70" s="101">
        <v>0.45800000000000002</v>
      </c>
      <c r="I70" s="101">
        <v>0.19800000000000001</v>
      </c>
    </row>
    <row r="71" spans="2:13" x14ac:dyDescent="0.3">
      <c r="B71" s="48"/>
      <c r="C71" s="102"/>
      <c r="D71" s="102"/>
      <c r="E71" s="102"/>
      <c r="F71" s="102"/>
      <c r="G71" s="102"/>
      <c r="H71" s="102"/>
      <c r="I71" s="102"/>
      <c r="J71" s="48"/>
    </row>
    <row r="72" spans="2:13" x14ac:dyDescent="0.3">
      <c r="B72" s="5" t="s">
        <v>50</v>
      </c>
      <c r="C72" s="101">
        <v>1.764</v>
      </c>
      <c r="D72" s="101">
        <v>0.28499999999999998</v>
      </c>
      <c r="E72" s="101">
        <v>0.314</v>
      </c>
      <c r="F72" s="101">
        <v>0.99270199999999997</v>
      </c>
      <c r="G72" s="101">
        <v>0.48899999999999999</v>
      </c>
      <c r="H72" s="101">
        <v>0.45800000000000002</v>
      </c>
      <c r="I72" s="101">
        <v>0.19800000000000001</v>
      </c>
    </row>
    <row r="77" spans="2:13" x14ac:dyDescent="0.3">
      <c r="G77" s="72"/>
      <c r="H77" s="72"/>
    </row>
    <row r="78" spans="2:13" x14ac:dyDescent="0.3">
      <c r="G78" s="72"/>
      <c r="H78" s="72"/>
    </row>
    <row r="79" spans="2:13" x14ac:dyDescent="0.3">
      <c r="G79" s="72"/>
      <c r="H79" s="72"/>
    </row>
    <row r="80" spans="2:13" x14ac:dyDescent="0.3">
      <c r="G80" s="72"/>
      <c r="H80" s="72"/>
    </row>
    <row r="81" spans="7:8" x14ac:dyDescent="0.3">
      <c r="G81" s="72"/>
      <c r="H81" s="72"/>
    </row>
    <row r="82" spans="7:8" x14ac:dyDescent="0.3">
      <c r="G82" s="72"/>
      <c r="H82" s="72"/>
    </row>
    <row r="83" spans="7:8" x14ac:dyDescent="0.3">
      <c r="G83" s="72"/>
      <c r="H83" s="72"/>
    </row>
    <row r="84" spans="7:8" x14ac:dyDescent="0.3">
      <c r="G84" s="72"/>
      <c r="H84" s="72"/>
    </row>
    <row r="85" spans="7:8" x14ac:dyDescent="0.3">
      <c r="G85" s="72"/>
      <c r="H85" s="72"/>
    </row>
    <row r="86" spans="7:8" x14ac:dyDescent="0.3">
      <c r="G86" s="72"/>
      <c r="H86" s="72"/>
    </row>
    <row r="87" spans="7:8" x14ac:dyDescent="0.3">
      <c r="G87" s="72"/>
      <c r="H87" s="72"/>
    </row>
    <row r="88" spans="7:8" x14ac:dyDescent="0.3">
      <c r="G88" s="72"/>
      <c r="H88" s="72"/>
    </row>
  </sheetData>
  <mergeCells count="4">
    <mergeCell ref="A1:N1"/>
    <mergeCell ref="A3:N3"/>
    <mergeCell ref="A4:N4"/>
    <mergeCell ref="B6:M6"/>
  </mergeCells>
  <printOptions horizontalCentered="1" verticalCentered="1"/>
  <pageMargins left="0" right="0" top="1.3779527559055118" bottom="0.98425196850393704" header="0.59055118110236227" footer="0.59055118110236227"/>
  <pageSetup scale="60" orientation="landscape" r:id="rId1"/>
  <headerFooter alignWithMargins="0">
    <oddHeader>&amp;C&amp;"Arial,Normal"&amp;12&amp;G
&amp;11INSTITUTO DE FOMENTO PESQUERO / DIVISIÓN INVESTIGACIÓN PESQUERA</oddHeader>
    <oddFooter>&amp;C&amp;"Arial,Normal"CONVENIO DE DESEMPEÑO IFOP / SUBSECRETARÍA DE ECONOMÍA Y EMT 2021:
"PROGRAMA DE SEGUIMIENTO DE LAS PRINCIPALES PESQUERÍAS PELÁGICAS, ENTRE LAS REGIONES DE VALPARAÍSO Y AYSÉN DEL GENERAL CARLOS IBÁÑEZ DEL CAMPO, AÑO 2021".  ANEXO 3B</oddFooter>
  </headerFooter>
  <ignoredErrors>
    <ignoredError sqref="N8 L45:M46" formulaRange="1"/>
    <ignoredError sqref="I45:I46 C45:C46 N45:N46 J45:K46" evalError="1" formulaRange="1"/>
    <ignoredError sqref="F45:H46" evalError="1"/>
  </ignoredError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>
    <tabColor theme="7" tint="0.39997558519241921"/>
  </sheetPr>
  <dimension ref="A1:T96"/>
  <sheetViews>
    <sheetView topLeftCell="A7" zoomScale="70" zoomScaleNormal="70" zoomScalePageLayoutView="70" workbookViewId="0">
      <selection activeCell="N13" sqref="N13"/>
    </sheetView>
  </sheetViews>
  <sheetFormatPr baseColWidth="10" defaultColWidth="16.08984375" defaultRowHeight="13" x14ac:dyDescent="0.3"/>
  <cols>
    <col min="1" max="1" width="18.453125" style="48" customWidth="1"/>
    <col min="2" max="7" width="17.453125" style="5" customWidth="1"/>
    <col min="8" max="13" width="11.90625" style="5" hidden="1" customWidth="1"/>
    <col min="14" max="14" width="14.90625" style="5" customWidth="1"/>
    <col min="15" max="16384" width="16.08984375" style="5"/>
  </cols>
  <sheetData>
    <row r="1" spans="1:20" s="1" customFormat="1" ht="20" x14ac:dyDescent="0.4">
      <c r="A1" s="148" t="s">
        <v>40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</row>
    <row r="2" spans="1:20" s="1" customFormat="1" ht="20" x14ac:dyDescent="0.4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</row>
    <row r="3" spans="1:20" s="2" customFormat="1" ht="18" x14ac:dyDescent="0.4">
      <c r="A3" s="149" t="s">
        <v>18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</row>
    <row r="4" spans="1:20" s="2" customFormat="1" ht="18" x14ac:dyDescent="0.4">
      <c r="A4" s="150" t="s">
        <v>80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</row>
    <row r="5" spans="1:20" x14ac:dyDescent="0.3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20" s="8" customFormat="1" ht="19.149999999999999" customHeight="1" thickBot="1" x14ac:dyDescent="0.35">
      <c r="A6" s="6"/>
      <c r="B6" s="151" t="s">
        <v>0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7"/>
      <c r="O6" s="6"/>
    </row>
    <row r="7" spans="1:20" s="8" customFormat="1" ht="19.149999999999999" customHeight="1" thickBot="1" x14ac:dyDescent="0.35">
      <c r="A7" s="9" t="s">
        <v>21</v>
      </c>
      <c r="B7" s="10" t="s">
        <v>1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 t="s">
        <v>10</v>
      </c>
      <c r="L7" s="11" t="s">
        <v>11</v>
      </c>
      <c r="M7" s="12" t="s">
        <v>12</v>
      </c>
      <c r="N7" s="140" t="s">
        <v>13</v>
      </c>
      <c r="O7" s="13" t="s">
        <v>21</v>
      </c>
    </row>
    <row r="8" spans="1:20" ht="14" x14ac:dyDescent="0.3">
      <c r="A8" s="14">
        <v>3</v>
      </c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17"/>
      <c r="N8" s="15" t="str">
        <f t="shared" ref="N8:N41" si="0">IF(SUM(B8:M8)&gt;0,SUM(B8:M8)," ")</f>
        <v xml:space="preserve"> </v>
      </c>
      <c r="O8" s="14">
        <f>+A8</f>
        <v>3</v>
      </c>
      <c r="Q8" s="8"/>
      <c r="S8" s="8"/>
      <c r="T8" s="8"/>
    </row>
    <row r="9" spans="1:20" ht="14" x14ac:dyDescent="0.3">
      <c r="A9" s="14">
        <f>+A8+0.5</f>
        <v>3.5</v>
      </c>
      <c r="B9" s="15"/>
      <c r="C9" s="62"/>
      <c r="D9" s="62"/>
      <c r="E9" s="62"/>
      <c r="F9" s="62"/>
      <c r="G9" s="62"/>
      <c r="H9" s="62"/>
      <c r="I9" s="62"/>
      <c r="J9" s="62"/>
      <c r="K9" s="62"/>
      <c r="L9" s="62"/>
      <c r="M9" s="63"/>
      <c r="N9" s="15" t="str">
        <f t="shared" si="0"/>
        <v xml:space="preserve"> </v>
      </c>
      <c r="O9" s="14">
        <f t="shared" ref="O9:O41" si="1">+A9</f>
        <v>3.5</v>
      </c>
      <c r="Q9" s="8"/>
      <c r="S9" s="8"/>
      <c r="T9" s="8"/>
    </row>
    <row r="10" spans="1:20" ht="14" x14ac:dyDescent="0.3">
      <c r="A10" s="14">
        <f t="shared" ref="A10:A41" si="2">+A9+0.5</f>
        <v>4</v>
      </c>
      <c r="B10" s="15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3"/>
      <c r="N10" s="15" t="str">
        <f t="shared" si="0"/>
        <v xml:space="preserve"> </v>
      </c>
      <c r="O10" s="14">
        <f t="shared" si="1"/>
        <v>4</v>
      </c>
      <c r="Q10" s="8"/>
      <c r="S10" s="8"/>
      <c r="T10" s="8"/>
    </row>
    <row r="11" spans="1:20" ht="14" x14ac:dyDescent="0.3">
      <c r="A11" s="14">
        <f t="shared" si="2"/>
        <v>4.5</v>
      </c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7"/>
      <c r="N11" s="15" t="str">
        <f t="shared" si="0"/>
        <v xml:space="preserve"> </v>
      </c>
      <c r="O11" s="14">
        <f t="shared" si="1"/>
        <v>4.5</v>
      </c>
      <c r="Q11" s="8"/>
      <c r="S11" s="8"/>
      <c r="T11" s="8"/>
    </row>
    <row r="12" spans="1:20" ht="14" x14ac:dyDescent="0.3">
      <c r="A12" s="14">
        <f t="shared" si="2"/>
        <v>5</v>
      </c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7"/>
      <c r="N12" s="15" t="str">
        <f t="shared" si="0"/>
        <v xml:space="preserve"> </v>
      </c>
      <c r="O12" s="14">
        <f t="shared" si="1"/>
        <v>5</v>
      </c>
      <c r="Q12" s="8"/>
      <c r="S12" s="8"/>
      <c r="T12" s="8"/>
    </row>
    <row r="13" spans="1:20" ht="14" x14ac:dyDescent="0.3">
      <c r="A13" s="14">
        <f t="shared" si="2"/>
        <v>5.5</v>
      </c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7"/>
      <c r="N13" s="15" t="str">
        <f t="shared" si="0"/>
        <v xml:space="preserve"> </v>
      </c>
      <c r="O13" s="14">
        <f t="shared" si="1"/>
        <v>5.5</v>
      </c>
      <c r="Q13" s="8"/>
      <c r="S13" s="8"/>
      <c r="T13" s="8"/>
    </row>
    <row r="14" spans="1:20" ht="14" x14ac:dyDescent="0.3">
      <c r="A14" s="14">
        <f t="shared" si="2"/>
        <v>6</v>
      </c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7"/>
      <c r="N14" s="15" t="str">
        <f t="shared" si="0"/>
        <v xml:space="preserve"> </v>
      </c>
      <c r="O14" s="14">
        <f t="shared" si="1"/>
        <v>6</v>
      </c>
      <c r="Q14" s="8"/>
      <c r="S14" s="8"/>
      <c r="T14" s="8"/>
    </row>
    <row r="15" spans="1:20" ht="14" x14ac:dyDescent="0.3">
      <c r="A15" s="14">
        <f t="shared" si="2"/>
        <v>6.5</v>
      </c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7"/>
      <c r="N15" s="15" t="str">
        <f t="shared" si="0"/>
        <v xml:space="preserve"> </v>
      </c>
      <c r="O15" s="14">
        <f t="shared" si="1"/>
        <v>6.5</v>
      </c>
      <c r="Q15" s="8"/>
      <c r="S15" s="8"/>
      <c r="T15" s="8"/>
    </row>
    <row r="16" spans="1:20" ht="14" x14ac:dyDescent="0.3">
      <c r="A16" s="14">
        <f t="shared" si="2"/>
        <v>7</v>
      </c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7"/>
      <c r="N16" s="15" t="str">
        <f t="shared" si="0"/>
        <v xml:space="preserve"> </v>
      </c>
      <c r="O16" s="14">
        <f t="shared" si="1"/>
        <v>7</v>
      </c>
      <c r="Q16" s="8"/>
      <c r="S16" s="8"/>
      <c r="T16" s="8"/>
    </row>
    <row r="17" spans="1:20" ht="14" x14ac:dyDescent="0.3">
      <c r="A17" s="14">
        <f t="shared" si="2"/>
        <v>7.5</v>
      </c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7"/>
      <c r="N17" s="15" t="str">
        <f t="shared" si="0"/>
        <v xml:space="preserve"> </v>
      </c>
      <c r="O17" s="14">
        <f t="shared" si="1"/>
        <v>7.5</v>
      </c>
      <c r="Q17" s="8"/>
      <c r="S17" s="8"/>
      <c r="T17" s="8"/>
    </row>
    <row r="18" spans="1:20" ht="14" x14ac:dyDescent="0.3">
      <c r="A18" s="14">
        <f t="shared" si="2"/>
        <v>8</v>
      </c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7"/>
      <c r="N18" s="15" t="str">
        <f t="shared" si="0"/>
        <v xml:space="preserve"> </v>
      </c>
      <c r="O18" s="14">
        <f t="shared" si="1"/>
        <v>8</v>
      </c>
      <c r="Q18" s="8"/>
      <c r="S18" s="8"/>
      <c r="T18" s="8"/>
    </row>
    <row r="19" spans="1:20" ht="14" x14ac:dyDescent="0.3">
      <c r="A19" s="18">
        <f t="shared" si="2"/>
        <v>8.5</v>
      </c>
      <c r="B19" s="19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1"/>
      <c r="N19" s="19" t="str">
        <f t="shared" si="0"/>
        <v xml:space="preserve"> </v>
      </c>
      <c r="O19" s="14">
        <f t="shared" si="1"/>
        <v>8.5</v>
      </c>
      <c r="Q19" s="8"/>
      <c r="S19" s="8"/>
      <c r="T19" s="8"/>
    </row>
    <row r="20" spans="1:20" ht="14" x14ac:dyDescent="0.3">
      <c r="A20" s="14">
        <f t="shared" si="2"/>
        <v>9</v>
      </c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7"/>
      <c r="N20" s="15" t="str">
        <f t="shared" si="0"/>
        <v xml:space="preserve"> </v>
      </c>
      <c r="O20" s="14">
        <f t="shared" si="1"/>
        <v>9</v>
      </c>
      <c r="Q20" s="8"/>
      <c r="S20" s="8"/>
      <c r="T20" s="8"/>
    </row>
    <row r="21" spans="1:20" ht="14" x14ac:dyDescent="0.3">
      <c r="A21" s="14">
        <f t="shared" si="2"/>
        <v>9.5</v>
      </c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7"/>
      <c r="N21" s="15" t="str">
        <f t="shared" si="0"/>
        <v xml:space="preserve"> </v>
      </c>
      <c r="O21" s="14">
        <f t="shared" si="1"/>
        <v>9.5</v>
      </c>
      <c r="Q21" s="8"/>
      <c r="S21" s="8"/>
      <c r="T21" s="8"/>
    </row>
    <row r="22" spans="1:20" ht="14" x14ac:dyDescent="0.3">
      <c r="A22" s="14">
        <f t="shared" si="2"/>
        <v>10</v>
      </c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7"/>
      <c r="N22" s="15" t="str">
        <f t="shared" si="0"/>
        <v xml:space="preserve"> </v>
      </c>
      <c r="O22" s="14">
        <f t="shared" si="1"/>
        <v>10</v>
      </c>
      <c r="Q22" s="8"/>
      <c r="S22" s="8"/>
      <c r="T22" s="8"/>
    </row>
    <row r="23" spans="1:20" ht="14" x14ac:dyDescent="0.3">
      <c r="A23" s="14">
        <f t="shared" si="2"/>
        <v>10.5</v>
      </c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7"/>
      <c r="N23" s="15" t="str">
        <f t="shared" si="0"/>
        <v xml:space="preserve"> </v>
      </c>
      <c r="O23" s="14">
        <f t="shared" si="1"/>
        <v>10.5</v>
      </c>
      <c r="Q23" s="8"/>
      <c r="S23" s="8"/>
      <c r="T23" s="8"/>
    </row>
    <row r="24" spans="1:20" ht="14" x14ac:dyDescent="0.3">
      <c r="A24" s="22">
        <f t="shared" si="2"/>
        <v>11</v>
      </c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5"/>
      <c r="N24" s="23" t="str">
        <f t="shared" si="0"/>
        <v xml:space="preserve"> </v>
      </c>
      <c r="O24" s="14">
        <f t="shared" si="1"/>
        <v>11</v>
      </c>
      <c r="Q24" s="8"/>
      <c r="S24" s="8"/>
      <c r="T24" s="8"/>
    </row>
    <row r="25" spans="1:20" ht="14" x14ac:dyDescent="0.3">
      <c r="A25" s="14">
        <f t="shared" si="2"/>
        <v>11.5</v>
      </c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7"/>
      <c r="N25" s="15" t="str">
        <f t="shared" si="0"/>
        <v xml:space="preserve"> </v>
      </c>
      <c r="O25" s="14">
        <f t="shared" si="1"/>
        <v>11.5</v>
      </c>
      <c r="Q25" s="8"/>
      <c r="S25" s="8"/>
      <c r="T25" s="8"/>
    </row>
    <row r="26" spans="1:20" ht="14" x14ac:dyDescent="0.3">
      <c r="A26" s="14">
        <f t="shared" si="2"/>
        <v>12</v>
      </c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7"/>
      <c r="N26" s="15" t="str">
        <f t="shared" si="0"/>
        <v xml:space="preserve"> </v>
      </c>
      <c r="O26" s="14">
        <f t="shared" si="1"/>
        <v>12</v>
      </c>
      <c r="Q26" s="8"/>
      <c r="S26" s="8"/>
      <c r="T26" s="8"/>
    </row>
    <row r="27" spans="1:20" ht="14" x14ac:dyDescent="0.3">
      <c r="A27" s="14">
        <f t="shared" si="2"/>
        <v>12.5</v>
      </c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7"/>
      <c r="N27" s="15" t="str">
        <f t="shared" si="0"/>
        <v xml:space="preserve"> </v>
      </c>
      <c r="O27" s="14">
        <f t="shared" si="1"/>
        <v>12.5</v>
      </c>
      <c r="Q27" s="8"/>
      <c r="S27" s="8"/>
      <c r="T27" s="8"/>
    </row>
    <row r="28" spans="1:20" ht="14" x14ac:dyDescent="0.3">
      <c r="A28" s="14">
        <f t="shared" si="2"/>
        <v>13</v>
      </c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7"/>
      <c r="N28" s="15" t="str">
        <f t="shared" si="0"/>
        <v xml:space="preserve"> </v>
      </c>
      <c r="O28" s="14">
        <f t="shared" si="1"/>
        <v>13</v>
      </c>
      <c r="Q28" s="8"/>
      <c r="S28" s="8"/>
      <c r="T28" s="8"/>
    </row>
    <row r="29" spans="1:20" ht="14" x14ac:dyDescent="0.3">
      <c r="A29" s="14">
        <f t="shared" si="2"/>
        <v>13.5</v>
      </c>
      <c r="B29" s="60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7"/>
      <c r="N29" s="15" t="str">
        <f t="shared" si="0"/>
        <v xml:space="preserve"> </v>
      </c>
      <c r="O29" s="14">
        <f t="shared" si="1"/>
        <v>13.5</v>
      </c>
      <c r="Q29" s="8"/>
      <c r="S29" s="8"/>
      <c r="T29" s="8"/>
    </row>
    <row r="30" spans="1:20" ht="14" x14ac:dyDescent="0.3">
      <c r="A30" s="14">
        <f t="shared" si="2"/>
        <v>14</v>
      </c>
      <c r="B30" s="60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7"/>
      <c r="N30" s="15" t="str">
        <f t="shared" si="0"/>
        <v xml:space="preserve"> </v>
      </c>
      <c r="O30" s="14">
        <f t="shared" si="1"/>
        <v>14</v>
      </c>
      <c r="Q30" s="8"/>
      <c r="S30" s="8"/>
      <c r="T30" s="8"/>
    </row>
    <row r="31" spans="1:20" ht="14" x14ac:dyDescent="0.3">
      <c r="A31" s="14">
        <f t="shared" si="2"/>
        <v>14.5</v>
      </c>
      <c r="B31" s="60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7"/>
      <c r="N31" s="15" t="str">
        <f t="shared" si="0"/>
        <v xml:space="preserve"> </v>
      </c>
      <c r="O31" s="14">
        <f t="shared" si="1"/>
        <v>14.5</v>
      </c>
      <c r="Q31" s="8"/>
      <c r="S31" s="8"/>
      <c r="T31" s="8"/>
    </row>
    <row r="32" spans="1:20" ht="14" x14ac:dyDescent="0.3">
      <c r="A32" s="14">
        <f t="shared" si="2"/>
        <v>15</v>
      </c>
      <c r="B32" s="60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7"/>
      <c r="N32" s="15" t="str">
        <f t="shared" si="0"/>
        <v xml:space="preserve"> </v>
      </c>
      <c r="O32" s="14">
        <f t="shared" si="1"/>
        <v>15</v>
      </c>
      <c r="Q32" s="8"/>
      <c r="S32" s="8"/>
      <c r="T32" s="8"/>
    </row>
    <row r="33" spans="1:20" ht="14" x14ac:dyDescent="0.3">
      <c r="A33" s="14">
        <f t="shared" si="2"/>
        <v>15.5</v>
      </c>
      <c r="B33" s="60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7"/>
      <c r="N33" s="15" t="str">
        <f t="shared" si="0"/>
        <v xml:space="preserve"> </v>
      </c>
      <c r="O33" s="14">
        <f t="shared" si="1"/>
        <v>15.5</v>
      </c>
      <c r="Q33" s="8"/>
      <c r="S33" s="8"/>
      <c r="T33" s="8"/>
    </row>
    <row r="34" spans="1:20" ht="14" x14ac:dyDescent="0.3">
      <c r="A34" s="14">
        <f t="shared" si="2"/>
        <v>16</v>
      </c>
      <c r="B34" s="60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7"/>
      <c r="N34" s="15" t="str">
        <f t="shared" si="0"/>
        <v xml:space="preserve"> </v>
      </c>
      <c r="O34" s="14">
        <f t="shared" si="1"/>
        <v>16</v>
      </c>
      <c r="Q34" s="8"/>
      <c r="S34" s="8"/>
      <c r="T34" s="8"/>
    </row>
    <row r="35" spans="1:20" ht="14" x14ac:dyDescent="0.3">
      <c r="A35" s="14">
        <f t="shared" si="2"/>
        <v>16.5</v>
      </c>
      <c r="B35" s="60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7"/>
      <c r="N35" s="15" t="str">
        <f t="shared" si="0"/>
        <v xml:space="preserve"> </v>
      </c>
      <c r="O35" s="14">
        <f t="shared" si="1"/>
        <v>16.5</v>
      </c>
      <c r="Q35" s="8"/>
      <c r="S35" s="8"/>
      <c r="T35" s="8"/>
    </row>
    <row r="36" spans="1:20" ht="14" x14ac:dyDescent="0.3">
      <c r="A36" s="14">
        <f t="shared" si="2"/>
        <v>17</v>
      </c>
      <c r="B36" s="6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7"/>
      <c r="N36" s="15" t="str">
        <f t="shared" si="0"/>
        <v xml:space="preserve"> </v>
      </c>
      <c r="O36" s="14">
        <f t="shared" si="1"/>
        <v>17</v>
      </c>
      <c r="Q36" s="8"/>
      <c r="S36" s="8"/>
      <c r="T36" s="8"/>
    </row>
    <row r="37" spans="1:20" ht="14" x14ac:dyDescent="0.3">
      <c r="A37" s="14">
        <f t="shared" si="2"/>
        <v>17.5</v>
      </c>
      <c r="B37" s="6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7"/>
      <c r="N37" s="15" t="str">
        <f t="shared" si="0"/>
        <v xml:space="preserve"> </v>
      </c>
      <c r="O37" s="14">
        <f t="shared" si="1"/>
        <v>17.5</v>
      </c>
      <c r="Q37" s="8"/>
      <c r="S37" s="8"/>
      <c r="T37" s="8"/>
    </row>
    <row r="38" spans="1:20" ht="14" x14ac:dyDescent="0.3">
      <c r="A38" s="14">
        <f t="shared" si="2"/>
        <v>18</v>
      </c>
      <c r="B38" s="66"/>
      <c r="C38" s="16"/>
      <c r="D38" s="87"/>
      <c r="E38" s="16"/>
      <c r="F38" s="16"/>
      <c r="G38" s="16"/>
      <c r="H38" s="16"/>
      <c r="I38" s="16"/>
      <c r="J38" s="16"/>
      <c r="K38" s="16"/>
      <c r="L38" s="16"/>
      <c r="M38" s="17"/>
      <c r="N38" s="15" t="str">
        <f t="shared" si="0"/>
        <v xml:space="preserve"> </v>
      </c>
      <c r="O38" s="14">
        <f t="shared" si="1"/>
        <v>18</v>
      </c>
      <c r="Q38" s="8"/>
      <c r="S38" s="8"/>
      <c r="T38" s="8"/>
    </row>
    <row r="39" spans="1:20" ht="14" x14ac:dyDescent="0.3">
      <c r="A39" s="14">
        <f t="shared" si="2"/>
        <v>18.5</v>
      </c>
      <c r="B39" s="6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7"/>
      <c r="N39" s="15" t="str">
        <f t="shared" si="0"/>
        <v xml:space="preserve"> </v>
      </c>
      <c r="O39" s="14">
        <f t="shared" si="1"/>
        <v>18.5</v>
      </c>
      <c r="Q39" s="8"/>
      <c r="S39" s="8"/>
      <c r="T39" s="8"/>
    </row>
    <row r="40" spans="1:20" ht="14" x14ac:dyDescent="0.3">
      <c r="A40" s="14">
        <f t="shared" si="2"/>
        <v>19</v>
      </c>
      <c r="B40" s="66"/>
      <c r="C40" s="26"/>
      <c r="D40" s="16"/>
      <c r="E40" s="26"/>
      <c r="F40" s="26"/>
      <c r="G40" s="26"/>
      <c r="H40" s="26"/>
      <c r="I40" s="26"/>
      <c r="J40" s="26"/>
      <c r="K40" s="26"/>
      <c r="L40" s="26"/>
      <c r="M40" s="76"/>
      <c r="N40" s="66" t="str">
        <f t="shared" si="0"/>
        <v xml:space="preserve"> </v>
      </c>
      <c r="O40" s="14">
        <f t="shared" si="1"/>
        <v>19</v>
      </c>
      <c r="Q40" s="8"/>
      <c r="S40" s="8"/>
      <c r="T40" s="8"/>
    </row>
    <row r="41" spans="1:20" ht="14" x14ac:dyDescent="0.3">
      <c r="A41" s="14">
        <f t="shared" si="2"/>
        <v>19.5</v>
      </c>
      <c r="B41" s="6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76"/>
      <c r="N41" s="66" t="str">
        <f t="shared" si="0"/>
        <v xml:space="preserve"> </v>
      </c>
      <c r="O41" s="14">
        <f t="shared" si="1"/>
        <v>19.5</v>
      </c>
      <c r="Q41" s="8"/>
      <c r="S41" s="8"/>
      <c r="T41" s="8"/>
    </row>
    <row r="42" spans="1:20" ht="14" x14ac:dyDescent="0.3">
      <c r="A42" s="27" t="s">
        <v>13</v>
      </c>
      <c r="B42" s="28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5"/>
      <c r="N42" s="28"/>
      <c r="Q42" s="8"/>
      <c r="S42" s="8"/>
      <c r="T42" s="8"/>
    </row>
    <row r="43" spans="1:20" ht="14" x14ac:dyDescent="0.3">
      <c r="A43" s="14" t="s">
        <v>39</v>
      </c>
      <c r="B43" s="71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5"/>
      <c r="N43" s="71"/>
      <c r="O43" s="32"/>
      <c r="P43" s="32"/>
      <c r="Q43" s="8"/>
      <c r="S43" s="8"/>
      <c r="T43" s="8"/>
    </row>
    <row r="44" spans="1:20" x14ac:dyDescent="0.3">
      <c r="A44" s="34" t="s">
        <v>14</v>
      </c>
      <c r="B44" s="71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5"/>
      <c r="N44" s="71"/>
      <c r="O44" s="32"/>
      <c r="P44" s="36">
        <f>+N44/1000</f>
        <v>0</v>
      </c>
      <c r="Q44" s="8"/>
      <c r="S44" s="8"/>
      <c r="T44" s="8"/>
    </row>
    <row r="45" spans="1:20" ht="14" x14ac:dyDescent="0.3">
      <c r="A45" s="14" t="s">
        <v>24</v>
      </c>
      <c r="B45" s="37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9"/>
      <c r="N45" s="37"/>
      <c r="Q45" s="8"/>
      <c r="S45" s="8"/>
      <c r="T45" s="8"/>
    </row>
    <row r="46" spans="1:20" ht="14" x14ac:dyDescent="0.3">
      <c r="A46" s="14" t="s">
        <v>25</v>
      </c>
      <c r="B46" s="37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9"/>
      <c r="N46" s="37"/>
      <c r="Q46" s="8"/>
      <c r="S46" s="8"/>
      <c r="T46" s="8"/>
    </row>
    <row r="47" spans="1:20" ht="14" x14ac:dyDescent="0.3">
      <c r="A47" s="22" t="s">
        <v>22</v>
      </c>
      <c r="B47" s="40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2"/>
      <c r="N47" s="40"/>
      <c r="Q47" s="8"/>
      <c r="S47" s="8"/>
      <c r="T47" s="8"/>
    </row>
    <row r="48" spans="1:20" x14ac:dyDescent="0.3">
      <c r="A48" s="43" t="s">
        <v>15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</row>
    <row r="49" spans="1:15" ht="15.5" x14ac:dyDescent="0.35">
      <c r="A49" s="45" t="s">
        <v>61</v>
      </c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5" ht="15.5" x14ac:dyDescent="0.35">
      <c r="A50" s="46" t="s">
        <v>62</v>
      </c>
    </row>
    <row r="51" spans="1:15" x14ac:dyDescent="0.3">
      <c r="B51" s="5">
        <v>0</v>
      </c>
      <c r="C51" s="5">
        <v>1</v>
      </c>
      <c r="D51" s="5">
        <v>2</v>
      </c>
      <c r="E51" s="5">
        <v>3</v>
      </c>
      <c r="F51" s="5">
        <v>4</v>
      </c>
      <c r="G51" s="5">
        <v>5</v>
      </c>
      <c r="H51" s="5">
        <v>6</v>
      </c>
      <c r="I51" s="5">
        <v>7</v>
      </c>
      <c r="J51" s="5">
        <v>8</v>
      </c>
      <c r="K51" s="5">
        <v>9</v>
      </c>
      <c r="L51" s="5">
        <v>10</v>
      </c>
      <c r="M51" s="5">
        <v>11</v>
      </c>
      <c r="N51" s="5">
        <v>12</v>
      </c>
    </row>
    <row r="52" spans="1:15" x14ac:dyDescent="0.3">
      <c r="A52" s="3">
        <v>14</v>
      </c>
      <c r="B52" s="4" t="e">
        <f>+VLOOKUP(MAX(B8:B41),B8:$O$41,14,0)</f>
        <v>#N/A</v>
      </c>
      <c r="C52" s="49" t="e">
        <f>+VLOOKUP(MAX(C8:C41),C8:$O$41,+$A$52-C51,0)</f>
        <v>#N/A</v>
      </c>
      <c r="D52" s="49" t="e">
        <f>+VLOOKUP(MAX(D8:D41),D8:$O$41,+$A$52-D51,0)</f>
        <v>#N/A</v>
      </c>
      <c r="E52" s="49" t="e">
        <f>+VLOOKUP(MAX(E8:E41),E8:$O$41,+$A$52-E51,0)</f>
        <v>#N/A</v>
      </c>
      <c r="F52" s="49" t="e">
        <f>+VLOOKUP(MAX(F8:F41),F8:$O$41,+$A$52-F51,0)</f>
        <v>#N/A</v>
      </c>
      <c r="G52" s="49" t="e">
        <f>+VLOOKUP(MAX(G8:G41),G8:$O$41,+$A$52-G51,0)</f>
        <v>#N/A</v>
      </c>
      <c r="H52" s="49" t="e">
        <f>+VLOOKUP(MAX(H8:H41),H8:$O$41,+$A$52-H51,0)</f>
        <v>#N/A</v>
      </c>
      <c r="I52" s="49" t="e">
        <f>+VLOOKUP(MAX(I8:I41),I8:$O$41,+$A$52-I51,0)</f>
        <v>#N/A</v>
      </c>
      <c r="J52" s="49" t="e">
        <f>+VLOOKUP(MAX(J8:J41),J8:$O$41,+$A$52-J51,0)</f>
        <v>#N/A</v>
      </c>
      <c r="K52" s="49" t="e">
        <f>+VLOOKUP(MAX(K8:K41),K8:$O$41,+$A$52-K51,0)</f>
        <v>#N/A</v>
      </c>
      <c r="L52" s="49" t="e">
        <f>+VLOOKUP(MAX(L8:L41),L8:$O$41,+$A$52-L51,0)</f>
        <v>#N/A</v>
      </c>
      <c r="M52" s="49" t="e">
        <f>+VLOOKUP(MAX(M8:M41),M8:$O$41,+$A$52-M51,0)</f>
        <v>#N/A</v>
      </c>
      <c r="N52" s="49" t="e">
        <f>+VLOOKUP(MAX(N8:N41),N8:$O$41,+$A$52-N51,0)</f>
        <v>#N/A</v>
      </c>
    </row>
    <row r="53" spans="1:15" x14ac:dyDescent="0.3">
      <c r="A53" s="48">
        <v>0</v>
      </c>
    </row>
    <row r="54" spans="1:15" x14ac:dyDescent="0.3">
      <c r="A54" s="5"/>
    </row>
    <row r="55" spans="1:15" x14ac:dyDescent="0.3">
      <c r="N55" s="50" t="e">
        <f>(N43*1000000)/N42</f>
        <v>#DIV/0!</v>
      </c>
      <c r="O55" s="4" t="s">
        <v>16</v>
      </c>
    </row>
    <row r="56" spans="1:15" x14ac:dyDescent="0.3">
      <c r="A56" s="57" t="s">
        <v>26</v>
      </c>
      <c r="B56" s="32">
        <f>SUM(B8:B24)</f>
        <v>0</v>
      </c>
      <c r="C56" s="32">
        <f t="shared" ref="C56:M56" si="3">SUM(C8:C24)</f>
        <v>0</v>
      </c>
      <c r="D56" s="32">
        <f t="shared" si="3"/>
        <v>0</v>
      </c>
      <c r="E56" s="32">
        <f t="shared" si="3"/>
        <v>0</v>
      </c>
      <c r="F56" s="32">
        <f t="shared" si="3"/>
        <v>0</v>
      </c>
      <c r="G56" s="32">
        <f t="shared" si="3"/>
        <v>0</v>
      </c>
      <c r="H56" s="32">
        <f t="shared" si="3"/>
        <v>0</v>
      </c>
      <c r="I56" s="32">
        <f t="shared" si="3"/>
        <v>0</v>
      </c>
      <c r="J56" s="32">
        <f t="shared" si="3"/>
        <v>0</v>
      </c>
      <c r="K56" s="32">
        <f t="shared" si="3"/>
        <v>0</v>
      </c>
      <c r="L56" s="32">
        <f t="shared" si="3"/>
        <v>0</v>
      </c>
      <c r="M56" s="32">
        <f t="shared" si="3"/>
        <v>0</v>
      </c>
      <c r="N56" s="32">
        <f>SUM(N8:N24)</f>
        <v>0</v>
      </c>
    </row>
    <row r="57" spans="1:15" x14ac:dyDescent="0.3">
      <c r="A57" s="57" t="s">
        <v>27</v>
      </c>
      <c r="B57" s="32">
        <f>SUM(B8:B19)</f>
        <v>0</v>
      </c>
      <c r="C57" s="32">
        <f t="shared" ref="C57:M57" si="4">SUM(C8:C19)</f>
        <v>0</v>
      </c>
      <c r="D57" s="32">
        <f t="shared" si="4"/>
        <v>0</v>
      </c>
      <c r="E57" s="32">
        <f t="shared" si="4"/>
        <v>0</v>
      </c>
      <c r="F57" s="32">
        <f t="shared" si="4"/>
        <v>0</v>
      </c>
      <c r="G57" s="32">
        <f t="shared" si="4"/>
        <v>0</v>
      </c>
      <c r="H57" s="32">
        <f t="shared" si="4"/>
        <v>0</v>
      </c>
      <c r="I57" s="32">
        <f t="shared" si="4"/>
        <v>0</v>
      </c>
      <c r="J57" s="32">
        <f t="shared" si="4"/>
        <v>0</v>
      </c>
      <c r="K57" s="32">
        <f t="shared" si="4"/>
        <v>0</v>
      </c>
      <c r="L57" s="32">
        <f t="shared" si="4"/>
        <v>0</v>
      </c>
      <c r="M57" s="32">
        <f t="shared" si="4"/>
        <v>0</v>
      </c>
      <c r="N57" s="32">
        <f>SUM(N8:N19)</f>
        <v>0</v>
      </c>
      <c r="O57" s="4" t="s">
        <v>17</v>
      </c>
    </row>
    <row r="58" spans="1:15" x14ac:dyDescent="0.3">
      <c r="A58" s="57" t="s">
        <v>28</v>
      </c>
      <c r="B58" s="32">
        <f>SUM(B25:B41)</f>
        <v>0</v>
      </c>
      <c r="C58" s="32">
        <f t="shared" ref="C58:M58" si="5">SUM(C25:C41)</f>
        <v>0</v>
      </c>
      <c r="D58" s="32">
        <f t="shared" si="5"/>
        <v>0</v>
      </c>
      <c r="E58" s="32">
        <f t="shared" si="5"/>
        <v>0</v>
      </c>
      <c r="F58" s="32">
        <f t="shared" si="5"/>
        <v>0</v>
      </c>
      <c r="G58" s="32">
        <f t="shared" si="5"/>
        <v>0</v>
      </c>
      <c r="H58" s="32">
        <f t="shared" si="5"/>
        <v>0</v>
      </c>
      <c r="I58" s="32">
        <f t="shared" si="5"/>
        <v>0</v>
      </c>
      <c r="J58" s="32">
        <f t="shared" si="5"/>
        <v>0</v>
      </c>
      <c r="K58" s="32">
        <f t="shared" si="5"/>
        <v>0</v>
      </c>
      <c r="L58" s="32">
        <f t="shared" si="5"/>
        <v>0</v>
      </c>
      <c r="M58" s="32">
        <f t="shared" si="5"/>
        <v>0</v>
      </c>
      <c r="N58" s="32">
        <f>SUM(N25:N41)</f>
        <v>0</v>
      </c>
    </row>
    <row r="63" spans="1:15" x14ac:dyDescent="0.3">
      <c r="A63" s="48">
        <v>14</v>
      </c>
      <c r="B63" s="5">
        <v>0</v>
      </c>
      <c r="C63" s="5">
        <v>1</v>
      </c>
      <c r="D63" s="5">
        <v>2</v>
      </c>
      <c r="E63" s="5">
        <v>3</v>
      </c>
      <c r="F63" s="5">
        <v>4</v>
      </c>
      <c r="G63" s="5">
        <v>5</v>
      </c>
      <c r="H63" s="5">
        <v>6</v>
      </c>
      <c r="I63" s="5">
        <v>7</v>
      </c>
      <c r="J63" s="5">
        <v>8</v>
      </c>
      <c r="K63" s="5">
        <v>9</v>
      </c>
      <c r="L63" s="5">
        <v>10</v>
      </c>
      <c r="M63" s="5">
        <v>11</v>
      </c>
    </row>
    <row r="65" spans="2:13" x14ac:dyDescent="0.3">
      <c r="B65" s="48" t="e">
        <f>+VLOOKUP(MAX(B8:B41),B8:O41,$A$63-B63,0)</f>
        <v>#N/A</v>
      </c>
      <c r="C65" s="48" t="e">
        <f>+VLOOKUP(MAX(C8:C41),C8:P41,$A$63-C63,0)</f>
        <v>#N/A</v>
      </c>
      <c r="D65" s="48" t="e">
        <f>+VLOOKUP(MAX(D8:D41),D8:Q41,$A$63-D63,0)</f>
        <v>#N/A</v>
      </c>
      <c r="E65" s="48" t="e">
        <f t="shared" ref="E65:M65" si="6">+VLOOKUP(MAX(E8:E41),E8:Q41,$A$63-E63,0)</f>
        <v>#N/A</v>
      </c>
      <c r="F65" s="48" t="e">
        <f t="shared" si="6"/>
        <v>#N/A</v>
      </c>
      <c r="G65" s="48" t="e">
        <f t="shared" si="6"/>
        <v>#N/A</v>
      </c>
      <c r="H65" s="48" t="e">
        <f t="shared" si="6"/>
        <v>#N/A</v>
      </c>
      <c r="I65" s="48" t="e">
        <f t="shared" si="6"/>
        <v>#N/A</v>
      </c>
      <c r="J65" s="48" t="e">
        <f t="shared" si="6"/>
        <v>#N/A</v>
      </c>
      <c r="K65" s="48" t="e">
        <f t="shared" si="6"/>
        <v>#N/A</v>
      </c>
      <c r="L65" s="48" t="e">
        <f t="shared" si="6"/>
        <v>#N/A</v>
      </c>
      <c r="M65" s="48" t="e">
        <f t="shared" si="6"/>
        <v>#N/A</v>
      </c>
    </row>
    <row r="68" spans="2:13" x14ac:dyDescent="0.3"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</row>
    <row r="69" spans="2:13" x14ac:dyDescent="0.3"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</row>
    <row r="70" spans="2:13" x14ac:dyDescent="0.3"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</row>
    <row r="71" spans="2:13" x14ac:dyDescent="0.3"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</row>
    <row r="72" spans="2:13" x14ac:dyDescent="0.3"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</row>
    <row r="73" spans="2:13" x14ac:dyDescent="0.3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</row>
    <row r="74" spans="2:13" x14ac:dyDescent="0.3"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</row>
    <row r="75" spans="2:13" x14ac:dyDescent="0.3"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</row>
    <row r="76" spans="2:13" x14ac:dyDescent="0.3"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</row>
    <row r="77" spans="2:13" x14ac:dyDescent="0.3"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</row>
    <row r="78" spans="2:13" x14ac:dyDescent="0.3"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</row>
    <row r="79" spans="2:13" x14ac:dyDescent="0.3"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</row>
    <row r="80" spans="2:13" x14ac:dyDescent="0.3"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</row>
    <row r="81" spans="2:13" x14ac:dyDescent="0.3"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</row>
    <row r="82" spans="2:13" x14ac:dyDescent="0.3"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</row>
    <row r="83" spans="2:13" x14ac:dyDescent="0.3"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</row>
    <row r="84" spans="2:13" x14ac:dyDescent="0.3"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</row>
    <row r="85" spans="2:13" x14ac:dyDescent="0.3"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</row>
    <row r="86" spans="2:13" x14ac:dyDescent="0.3"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</row>
    <row r="87" spans="2:13" x14ac:dyDescent="0.3"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</row>
    <row r="88" spans="2:13" x14ac:dyDescent="0.3"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</row>
    <row r="89" spans="2:13" x14ac:dyDescent="0.3"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</row>
    <row r="90" spans="2:13" x14ac:dyDescent="0.3"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</row>
    <row r="91" spans="2:13" x14ac:dyDescent="0.3"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</row>
    <row r="92" spans="2:13" x14ac:dyDescent="0.3"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</row>
    <row r="93" spans="2:13" x14ac:dyDescent="0.3"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</row>
    <row r="94" spans="2:13" x14ac:dyDescent="0.3"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</row>
    <row r="96" spans="2:13" x14ac:dyDescent="0.3">
      <c r="D96" s="32"/>
      <c r="E96" s="32"/>
      <c r="F96" s="32"/>
      <c r="G96" s="32"/>
      <c r="H96" s="32"/>
      <c r="I96" s="32"/>
      <c r="J96" s="32"/>
      <c r="K96" s="32"/>
      <c r="L96" s="32"/>
      <c r="M96" s="32"/>
    </row>
  </sheetData>
  <mergeCells count="4">
    <mergeCell ref="A1:N1"/>
    <mergeCell ref="A3:N3"/>
    <mergeCell ref="A4:N4"/>
    <mergeCell ref="B6:M6"/>
  </mergeCells>
  <printOptions horizontalCentered="1" verticalCentered="1"/>
  <pageMargins left="0" right="0" top="1.3779527559055118" bottom="0.98425196850393704" header="0.59055118110236227" footer="0.59055118110236227"/>
  <pageSetup scale="60" orientation="landscape" r:id="rId1"/>
  <headerFooter alignWithMargins="0">
    <oddHeader>&amp;C&amp;"Arial,Normal"&amp;12&amp;G
&amp;11INSTITUTO DE FOMENTO PESQUERO / DIVISIÓN INVESTIGACIÓN PESQUERA</oddHeader>
    <oddFooter>&amp;C&amp;"Arial,Normal"CONVENIO DE DESEMPEÑO IFOP / SUBSECRETARÍA DE ECONOMÍA Y EMT 2021:
"PROGRAMA DE SEGUIMIENTO DE LAS PRINCIPALES PESQUERÍAS PELÁGICAS, ENTRE LAS REGIONES DE VALPARAÍSO Y AYSÉN DEL GENERAL CARLOS IBÁÑEZ DEL CAMPO, AÑO 2021".  ANEXO 3B</oddFooter>
  </headerFooter>
  <ignoredErrors>
    <ignoredError sqref="E45:M46" formulaRange="1"/>
  </ignoredErrors>
  <drawing r:id="rId2"/>
  <legacyDrawingHF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2">
    <tabColor theme="7" tint="0.39997558519241921"/>
  </sheetPr>
  <dimension ref="A1:R62"/>
  <sheetViews>
    <sheetView topLeftCell="A22" zoomScale="70" zoomScaleNormal="70" zoomScalePageLayoutView="70" workbookViewId="0">
      <selection activeCell="F36" sqref="F36"/>
    </sheetView>
  </sheetViews>
  <sheetFormatPr baseColWidth="10" defaultColWidth="16.08984375" defaultRowHeight="13" x14ac:dyDescent="0.3"/>
  <cols>
    <col min="1" max="1" width="18.453125" style="48" customWidth="1"/>
    <col min="2" max="7" width="17.453125" style="5" customWidth="1"/>
    <col min="8" max="13" width="11.90625" style="5" hidden="1" customWidth="1"/>
    <col min="14" max="14" width="14.90625" style="5" customWidth="1"/>
    <col min="15" max="16384" width="16.08984375" style="5"/>
  </cols>
  <sheetData>
    <row r="1" spans="1:17" s="1" customFormat="1" ht="20" x14ac:dyDescent="0.4">
      <c r="A1" s="148" t="s">
        <v>41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</row>
    <row r="2" spans="1:17" s="1" customFormat="1" ht="20" x14ac:dyDescent="0.4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</row>
    <row r="3" spans="1:17" s="2" customFormat="1" ht="18" x14ac:dyDescent="0.4">
      <c r="A3" s="149" t="s">
        <v>18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</row>
    <row r="4" spans="1:17" s="2" customFormat="1" ht="18" x14ac:dyDescent="0.4">
      <c r="A4" s="149" t="s">
        <v>79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</row>
    <row r="5" spans="1:17" x14ac:dyDescent="0.3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7" s="8" customFormat="1" ht="19.149999999999999" customHeight="1" thickBot="1" x14ac:dyDescent="0.35">
      <c r="A6" s="6"/>
      <c r="B6" s="151" t="s">
        <v>0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7"/>
    </row>
    <row r="7" spans="1:17" s="8" customFormat="1" ht="19.149999999999999" customHeight="1" thickBot="1" x14ac:dyDescent="0.35">
      <c r="A7" s="9" t="s">
        <v>21</v>
      </c>
      <c r="B7" s="10" t="s">
        <v>1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 t="s">
        <v>10</v>
      </c>
      <c r="L7" s="11" t="s">
        <v>11</v>
      </c>
      <c r="M7" s="12" t="s">
        <v>12</v>
      </c>
      <c r="N7" s="140" t="s">
        <v>13</v>
      </c>
      <c r="O7" s="13" t="s">
        <v>21</v>
      </c>
    </row>
    <row r="8" spans="1:17" ht="14" x14ac:dyDescent="0.3">
      <c r="A8" s="14">
        <v>3</v>
      </c>
      <c r="B8" s="60" t="str">
        <f>IF(+'VIII R ART'!B8+'VIII R MONITOREO'!B8+'VIII R IND'!B8&gt;0,+'VIII R ART'!B8+'VIII R MONITOREO'!B8+'VIII R IND'!B8," ")</f>
        <v xml:space="preserve"> </v>
      </c>
      <c r="C8" s="34" t="str">
        <f>IF(+'VIII R ART'!C8+'VIII R MONITOREO'!C8+'VIII R IND'!C8&gt;0,+'VIII R ART'!C8+'VIII R MONITOREO'!C8+'VIII R IND'!C8," ")</f>
        <v xml:space="preserve"> </v>
      </c>
      <c r="D8" s="34" t="str">
        <f>IF(+'VIII R ART'!D8+'VIII R MONITOREO'!D8+'VIII R IND'!D8&gt;0,+'VIII R ART'!D8+'VIII R MONITOREO'!D8+'VIII R IND'!D8," ")</f>
        <v xml:space="preserve"> </v>
      </c>
      <c r="E8" s="34" t="str">
        <f>IF(+'VIII R ART'!E8+'VIII R MONITOREO'!E8+'VIII R IND'!E8&gt;0,+'VIII R ART'!E8+'VIII R MONITOREO'!E8+'VIII R IND'!E8," ")</f>
        <v xml:space="preserve"> </v>
      </c>
      <c r="F8" s="34" t="str">
        <f>IF(+'VIII R ART'!F8+'VIII R MONITOREO'!F8+'VIII R IND'!F8&gt;0,+'VIII R ART'!F8+'VIII R MONITOREO'!F8+'VIII R IND'!F8," ")</f>
        <v xml:space="preserve"> </v>
      </c>
      <c r="G8" s="34" t="str">
        <f>IF(+'VIII R ART'!G8+'VIII R MONITOREO'!G8+'VIII R IND'!G8&gt;0,+'VIII R ART'!G8+'VIII R MONITOREO'!G8+'VIII R IND'!G8," ")</f>
        <v xml:space="preserve"> </v>
      </c>
      <c r="H8" s="34" t="str">
        <f>IF(+'VIII R ART'!H8+'VIII R MONITOREO'!H8+'VIII R IND'!H8&gt;0,+'VIII R ART'!H8+'VIII R MONITOREO'!H8+'VIII R IND'!H8," ")</f>
        <v xml:space="preserve"> </v>
      </c>
      <c r="I8" s="34" t="str">
        <f>IF(+'VIII R ART'!I8+'VIII R MONITOREO'!I8+'VIII R IND'!I8&gt;0,+'VIII R ART'!I8+'VIII R MONITOREO'!I8+'VIII R IND'!I8," ")</f>
        <v xml:space="preserve"> </v>
      </c>
      <c r="J8" s="34" t="str">
        <f>IF(+'VIII R ART'!J8+'VIII R MONITOREO'!J8+'VIII R IND'!J8&gt;0,+'VIII R ART'!J8+'VIII R MONITOREO'!J8+'VIII R IND'!J8," ")</f>
        <v xml:space="preserve"> </v>
      </c>
      <c r="K8" s="34" t="str">
        <f>IF(+'VIII R ART'!K8+'VIII R MONITOREO'!K8+'VIII R IND'!K8&gt;0,+'VIII R ART'!K8+'VIII R MONITOREO'!K8+'VIII R IND'!K8," ")</f>
        <v xml:space="preserve"> </v>
      </c>
      <c r="L8" s="34" t="str">
        <f>IF(+'VIII R ART'!L8+'VIII R MONITOREO'!L8+'VIII R IND'!L8&gt;0,+'VIII R ART'!L8+'VIII R MONITOREO'!L8+'VIII R IND'!L8," ")</f>
        <v xml:space="preserve"> </v>
      </c>
      <c r="M8" s="80" t="str">
        <f>IF(+'VIII R ART'!M8+'VIII R MONITOREO'!M8+'VIII R IND'!M8&gt;0,+'VIII R ART'!M8+'VIII R MONITOREO'!M8+'VIII R IND'!M8," ")</f>
        <v xml:space="preserve"> </v>
      </c>
      <c r="N8" s="15"/>
      <c r="O8" s="53">
        <f>+A8</f>
        <v>3</v>
      </c>
      <c r="Q8" s="32">
        <f>+N8+'XVI R FT'!N8</f>
        <v>0</v>
      </c>
    </row>
    <row r="9" spans="1:17" ht="14" x14ac:dyDescent="0.3">
      <c r="A9" s="14">
        <f>+A8+0.5</f>
        <v>3.5</v>
      </c>
      <c r="B9" s="60" t="str">
        <f>IF(+'VIII R ART'!B9+'VIII R MONITOREO'!B9+'VIII R IND'!B9&gt;0,+'VIII R ART'!B9+'VIII R MONITOREO'!B9+'VIII R IND'!B9," ")</f>
        <v xml:space="preserve"> </v>
      </c>
      <c r="C9" s="59" t="str">
        <f>IF(+'VIII R ART'!C9+'VIII R MONITOREO'!C9+'VIII R IND'!C9&gt;0,+'VIII R ART'!C9+'VIII R MONITOREO'!C9+'VIII R IND'!C9," ")</f>
        <v xml:space="preserve"> </v>
      </c>
      <c r="D9" s="59" t="str">
        <f>IF(+'VIII R ART'!D9+'VIII R MONITOREO'!D9+'VIII R IND'!D9&gt;0,+'VIII R ART'!D9+'VIII R MONITOREO'!D9+'VIII R IND'!D9," ")</f>
        <v xml:space="preserve"> </v>
      </c>
      <c r="E9" s="59" t="str">
        <f>IF(+'VIII R ART'!E9+'VIII R MONITOREO'!E9+'VIII R IND'!E9&gt;0,+'VIII R ART'!E9+'VIII R MONITOREO'!E9+'VIII R IND'!E9," ")</f>
        <v xml:space="preserve"> </v>
      </c>
      <c r="F9" s="59" t="str">
        <f>IF(+'VIII R ART'!F9+'VIII R MONITOREO'!F9+'VIII R IND'!F9&gt;0,+'VIII R ART'!F9+'VIII R MONITOREO'!F9+'VIII R IND'!F9," ")</f>
        <v xml:space="preserve"> </v>
      </c>
      <c r="G9" s="59" t="str">
        <f>IF(+'VIII R ART'!G9+'VIII R MONITOREO'!G9+'VIII R IND'!G9&gt;0,+'VIII R ART'!G9+'VIII R MONITOREO'!G9+'VIII R IND'!G9," ")</f>
        <v xml:space="preserve"> </v>
      </c>
      <c r="H9" s="59" t="str">
        <f>IF(+'VIII R ART'!H9+'VIII R MONITOREO'!H9+'VIII R IND'!H9&gt;0,+'VIII R ART'!H9+'VIII R MONITOREO'!H9+'VIII R IND'!H9," ")</f>
        <v xml:space="preserve"> </v>
      </c>
      <c r="I9" s="59" t="str">
        <f>IF(+'VIII R ART'!I9+'VIII R MONITOREO'!I9+'VIII R IND'!I9&gt;0,+'VIII R ART'!I9+'VIII R MONITOREO'!I9+'VIII R IND'!I9," ")</f>
        <v xml:space="preserve"> </v>
      </c>
      <c r="J9" s="59" t="str">
        <f>IF(+'VIII R ART'!J9+'VIII R MONITOREO'!J9+'VIII R IND'!J9&gt;0,+'VIII R ART'!J9+'VIII R MONITOREO'!J9+'VIII R IND'!J9," ")</f>
        <v xml:space="preserve"> </v>
      </c>
      <c r="K9" s="59" t="str">
        <f>IF(+'VIII R ART'!K9+'VIII R MONITOREO'!K9+'VIII R IND'!K9&gt;0,+'VIII R ART'!K9+'VIII R MONITOREO'!K9+'VIII R IND'!K9," ")</f>
        <v xml:space="preserve"> </v>
      </c>
      <c r="L9" s="59" t="str">
        <f>IF(+'VIII R ART'!L9+'VIII R MONITOREO'!L9+'VIII R IND'!L9&gt;0,+'VIII R ART'!L9+'VIII R MONITOREO'!L9+'VIII R IND'!L9," ")</f>
        <v xml:space="preserve"> </v>
      </c>
      <c r="M9" s="91" t="str">
        <f>IF(+'VIII R ART'!M9+'VIII R MONITOREO'!M9+'VIII R IND'!M9&gt;0,+'VIII R ART'!M9+'VIII R MONITOREO'!M9+'VIII R IND'!M9," ")</f>
        <v xml:space="preserve"> </v>
      </c>
      <c r="N9" s="15" t="str">
        <f t="shared" ref="N9:N12" si="0">IF(SUM(B9:M9)&gt;0,SUM(B9:M9)," ")</f>
        <v xml:space="preserve"> </v>
      </c>
      <c r="O9" s="53">
        <f t="shared" ref="O9:O41" si="1">+A9</f>
        <v>3.5</v>
      </c>
      <c r="Q9" s="32" t="e">
        <f>+N9+'XVI R FT'!N9</f>
        <v>#VALUE!</v>
      </c>
    </row>
    <row r="10" spans="1:17" ht="14" x14ac:dyDescent="0.3">
      <c r="A10" s="14">
        <f t="shared" ref="A10:A41" si="2">+A9+0.5</f>
        <v>4</v>
      </c>
      <c r="B10" s="60" t="str">
        <f>IF(+'VIII R ART'!B10+'VIII R MONITOREO'!B10+'VIII R IND'!B10&gt;0,+'VIII R ART'!B10+'VIII R MONITOREO'!B10+'VIII R IND'!B10," ")</f>
        <v xml:space="preserve"> </v>
      </c>
      <c r="C10" s="59">
        <f>IF(+'VIII R ART'!C10+'VIII R MONITOREO'!C10+'VIII R IND'!C10&gt;0,+'VIII R ART'!C10+'VIII R MONITOREO'!C10+'VIII R IND'!C10," ")</f>
        <v>4.8</v>
      </c>
      <c r="D10" s="59" t="str">
        <f>IF(+'VIII R ART'!D10+'VIII R MONITOREO'!D10+'VIII R IND'!D10&gt;0,+'VIII R ART'!D10+'VIII R MONITOREO'!D10+'VIII R IND'!D10," ")</f>
        <v xml:space="preserve"> </v>
      </c>
      <c r="E10" s="59">
        <f>IF(+'VIII R ART'!E10+'VIII R MONITOREO'!E10+'VIII R IND'!E10&gt;0,+'VIII R ART'!E10+'VIII R MONITOREO'!E10+'VIII R IND'!E10," ")</f>
        <v>17053.150000000001</v>
      </c>
      <c r="F10" s="59" t="str">
        <f>IF(+'VIII R ART'!F10+'VIII R MONITOREO'!F10+'VIII R IND'!F10&gt;0,+'VIII R ART'!F10+'VIII R MONITOREO'!F10+'VIII R IND'!F10," ")</f>
        <v xml:space="preserve"> </v>
      </c>
      <c r="G10" s="59" t="str">
        <f>IF(+'VIII R ART'!G10+'VIII R MONITOREO'!G10+'VIII R IND'!G10&gt;0,+'VIII R ART'!G10+'VIII R MONITOREO'!G10+'VIII R IND'!G10," ")</f>
        <v xml:space="preserve"> </v>
      </c>
      <c r="H10" s="59" t="str">
        <f>IF(+'VIII R ART'!H10+'VIII R MONITOREO'!H10+'VIII R IND'!H10&gt;0,+'VIII R ART'!H10+'VIII R MONITOREO'!H10+'VIII R IND'!H10," ")</f>
        <v xml:space="preserve"> </v>
      </c>
      <c r="I10" s="59" t="str">
        <f>IF(+'VIII R ART'!I10+'VIII R MONITOREO'!I10+'VIII R IND'!I10&gt;0,+'VIII R ART'!I10+'VIII R MONITOREO'!I10+'VIII R IND'!I10," ")</f>
        <v xml:space="preserve"> </v>
      </c>
      <c r="J10" s="59" t="str">
        <f>IF(+'VIII R ART'!J10+'VIII R MONITOREO'!J10+'VIII R IND'!J10&gt;0,+'VIII R ART'!J10+'VIII R MONITOREO'!J10+'VIII R IND'!J10," ")</f>
        <v xml:space="preserve"> </v>
      </c>
      <c r="K10" s="59" t="str">
        <f>IF(+'VIII R ART'!K10+'VIII R MONITOREO'!K10+'VIII R IND'!K10&gt;0,+'VIII R ART'!K10+'VIII R MONITOREO'!K10+'VIII R IND'!K10," ")</f>
        <v xml:space="preserve"> </v>
      </c>
      <c r="L10" s="59" t="str">
        <f>IF(+'VIII R ART'!L10+'VIII R MONITOREO'!L10+'VIII R IND'!L10&gt;0,+'VIII R ART'!L10+'VIII R MONITOREO'!L10+'VIII R IND'!L10," ")</f>
        <v xml:space="preserve"> </v>
      </c>
      <c r="M10" s="91" t="str">
        <f>IF(+'VIII R ART'!M10+'VIII R MONITOREO'!M10+'VIII R IND'!M10&gt;0,+'VIII R ART'!M10+'VIII R MONITOREO'!M10+'VIII R IND'!M10," ")</f>
        <v xml:space="preserve"> </v>
      </c>
      <c r="N10" s="15">
        <f t="shared" si="0"/>
        <v>17057.95</v>
      </c>
      <c r="O10" s="53">
        <f t="shared" si="1"/>
        <v>4</v>
      </c>
      <c r="Q10" s="32">
        <f>+N10+'XVI R FT'!N10</f>
        <v>17057.95</v>
      </c>
    </row>
    <row r="11" spans="1:17" ht="14" x14ac:dyDescent="0.3">
      <c r="A11" s="14">
        <f t="shared" si="2"/>
        <v>4.5</v>
      </c>
      <c r="B11" s="60" t="str">
        <f>IF(+'VIII R ART'!B11+'VIII R MONITOREO'!B11+'VIII R IND'!B11&gt;0,+'VIII R ART'!B11+'VIII R MONITOREO'!B11+'VIII R IND'!B11," ")</f>
        <v xml:space="preserve"> </v>
      </c>
      <c r="C11" s="59">
        <f>IF(+'VIII R ART'!C11+'VIII R MONITOREO'!C11+'VIII R IND'!C11&gt;0,+'VIII R ART'!C11+'VIII R MONITOREO'!C11+'VIII R IND'!C11," ")</f>
        <v>4.8</v>
      </c>
      <c r="D11" s="59" t="str">
        <f>IF(+'VIII R ART'!D11+'VIII R MONITOREO'!D11+'VIII R IND'!D11&gt;0,+'VIII R ART'!D11+'VIII R MONITOREO'!D11+'VIII R IND'!D11," ")</f>
        <v xml:space="preserve"> </v>
      </c>
      <c r="E11" s="59">
        <f>IF(+'VIII R ART'!E11+'VIII R MONITOREO'!E11+'VIII R IND'!E11&gt;0,+'VIII R ART'!E11+'VIII R MONITOREO'!E11+'VIII R IND'!E11," ")</f>
        <v>74071.88</v>
      </c>
      <c r="F11" s="59" t="str">
        <f>IF(+'VIII R ART'!F11+'VIII R MONITOREO'!F11+'VIII R IND'!F11&gt;0,+'VIII R ART'!F11+'VIII R MONITOREO'!F11+'VIII R IND'!F11," ")</f>
        <v xml:space="preserve"> </v>
      </c>
      <c r="G11" s="59">
        <f>IF(+'VIII R ART'!G11+'VIII R MONITOREO'!G11+'VIII R IND'!G11&gt;0,+'VIII R ART'!G11+'VIII R MONITOREO'!G11+'VIII R IND'!G11," ")</f>
        <v>58655.65</v>
      </c>
      <c r="H11" s="59" t="str">
        <f>IF(+'VIII R ART'!H11+'VIII R MONITOREO'!H11+'VIII R IND'!H11&gt;0,+'VIII R ART'!H11+'VIII R MONITOREO'!H11+'VIII R IND'!H11," ")</f>
        <v xml:space="preserve"> </v>
      </c>
      <c r="I11" s="59" t="str">
        <f>IF(+'VIII R ART'!I11+'VIII R MONITOREO'!I11+'VIII R IND'!I11&gt;0,+'VIII R ART'!I11+'VIII R MONITOREO'!I11+'VIII R IND'!I11," ")</f>
        <v xml:space="preserve"> </v>
      </c>
      <c r="J11" s="59" t="str">
        <f>IF(+'VIII R ART'!J11+'VIII R MONITOREO'!J11+'VIII R IND'!J11&gt;0,+'VIII R ART'!J11+'VIII R MONITOREO'!J11+'VIII R IND'!J11," ")</f>
        <v xml:space="preserve"> </v>
      </c>
      <c r="K11" s="59" t="str">
        <f>IF(+'VIII R ART'!K11+'VIII R MONITOREO'!K11+'VIII R IND'!K11&gt;0,+'VIII R ART'!K11+'VIII R MONITOREO'!K11+'VIII R IND'!K11," ")</f>
        <v xml:space="preserve"> </v>
      </c>
      <c r="L11" s="59" t="str">
        <f>IF(+'VIII R ART'!L11+'VIII R MONITOREO'!L11+'VIII R IND'!L11&gt;0,+'VIII R ART'!L11+'VIII R MONITOREO'!L11+'VIII R IND'!L11," ")</f>
        <v xml:space="preserve"> </v>
      </c>
      <c r="M11" s="91" t="str">
        <f>IF(+'VIII R ART'!M11+'VIII R MONITOREO'!M11+'VIII R IND'!M11&gt;0,+'VIII R ART'!M11+'VIII R MONITOREO'!M11+'VIII R IND'!M11," ")</f>
        <v xml:space="preserve"> </v>
      </c>
      <c r="N11" s="15">
        <f t="shared" si="0"/>
        <v>132732.33000000002</v>
      </c>
      <c r="O11" s="53">
        <f t="shared" si="1"/>
        <v>4.5</v>
      </c>
      <c r="Q11" s="32">
        <f>+N11+'XVI R FT'!N11</f>
        <v>132732.33000000002</v>
      </c>
    </row>
    <row r="12" spans="1:17" ht="14" x14ac:dyDescent="0.3">
      <c r="A12" s="14">
        <f t="shared" si="2"/>
        <v>5</v>
      </c>
      <c r="B12" s="60" t="str">
        <f>IF(+'VIII R ART'!B12+'VIII R MONITOREO'!B12+'VIII R IND'!B12&gt;0,+'VIII R ART'!B12+'VIII R MONITOREO'!B12+'VIII R IND'!B12," ")</f>
        <v xml:space="preserve"> </v>
      </c>
      <c r="C12" s="59">
        <f>IF(+'VIII R ART'!C12+'VIII R MONITOREO'!C12+'VIII R IND'!C12&gt;0,+'VIII R ART'!C12+'VIII R MONITOREO'!C12+'VIII R IND'!C12," ")</f>
        <v>3.84</v>
      </c>
      <c r="D12" s="59" t="str">
        <f>IF(+'VIII R ART'!D12+'VIII R MONITOREO'!D12+'VIII R IND'!D12&gt;0,+'VIII R ART'!D12+'VIII R MONITOREO'!D12+'VIII R IND'!D12," ")</f>
        <v xml:space="preserve"> </v>
      </c>
      <c r="E12" s="59">
        <f>IF(+'VIII R ART'!E12+'VIII R MONITOREO'!E12+'VIII R IND'!E12&gt;0,+'VIII R ART'!E12+'VIII R MONITOREO'!E12+'VIII R IND'!E12," ")</f>
        <v>103664.3</v>
      </c>
      <c r="F12" s="59" t="str">
        <f>IF(+'VIII R ART'!F12+'VIII R MONITOREO'!F12+'VIII R IND'!F12&gt;0,+'VIII R ART'!F12+'VIII R MONITOREO'!F12+'VIII R IND'!F12," ")</f>
        <v xml:space="preserve"> </v>
      </c>
      <c r="G12" s="59" t="str">
        <f>IF(+'VIII R ART'!G12+'VIII R MONITOREO'!G12+'VIII R IND'!G12&gt;0,+'VIII R ART'!G12+'VIII R MONITOREO'!G12+'VIII R IND'!G12," ")</f>
        <v xml:space="preserve"> </v>
      </c>
      <c r="H12" s="59" t="str">
        <f>IF(+'VIII R ART'!H12+'VIII R MONITOREO'!H12+'VIII R IND'!H12&gt;0,+'VIII R ART'!H12+'VIII R MONITOREO'!H12+'VIII R IND'!H12," ")</f>
        <v xml:space="preserve"> </v>
      </c>
      <c r="I12" s="59" t="str">
        <f>IF(+'VIII R ART'!I12+'VIII R MONITOREO'!I12+'VIII R IND'!I12&gt;0,+'VIII R ART'!I12+'VIII R MONITOREO'!I12+'VIII R IND'!I12," ")</f>
        <v xml:space="preserve"> </v>
      </c>
      <c r="J12" s="59" t="str">
        <f>IF(+'VIII R ART'!J12+'VIII R MONITOREO'!J12+'VIII R IND'!J12&gt;0,+'VIII R ART'!J12+'VIII R MONITOREO'!J12+'VIII R IND'!J12," ")</f>
        <v xml:space="preserve"> </v>
      </c>
      <c r="K12" s="59" t="str">
        <f>IF(+'VIII R ART'!K12+'VIII R MONITOREO'!K12+'VIII R IND'!K12&gt;0,+'VIII R ART'!K12+'VIII R MONITOREO'!K12+'VIII R IND'!K12," ")</f>
        <v xml:space="preserve"> </v>
      </c>
      <c r="L12" s="59" t="str">
        <f>IF(+'VIII R ART'!L12+'VIII R MONITOREO'!L12+'VIII R IND'!L12&gt;0,+'VIII R ART'!L12+'VIII R MONITOREO'!L12+'VIII R IND'!L12," ")</f>
        <v xml:space="preserve"> </v>
      </c>
      <c r="M12" s="91" t="str">
        <f>IF(+'VIII R ART'!M12+'VIII R MONITOREO'!M12+'VIII R IND'!M12&gt;0,+'VIII R ART'!M12+'VIII R MONITOREO'!M12+'VIII R IND'!M12," ")</f>
        <v xml:space="preserve"> </v>
      </c>
      <c r="N12" s="15">
        <f t="shared" si="0"/>
        <v>103668.14</v>
      </c>
      <c r="O12" s="53">
        <f t="shared" si="1"/>
        <v>5</v>
      </c>
      <c r="Q12" s="32">
        <f>+N12+'XVI R FT'!N12</f>
        <v>103668.14</v>
      </c>
    </row>
    <row r="13" spans="1:17" ht="14" x14ac:dyDescent="0.3">
      <c r="A13" s="14">
        <f t="shared" si="2"/>
        <v>5.5</v>
      </c>
      <c r="B13" s="60" t="str">
        <f>IF(+'VIII R ART'!B13+'VIII R MONITOREO'!B13+'VIII R IND'!B13&gt;0,+'VIII R ART'!B13+'VIII R MONITOREO'!B13+'VIII R IND'!B13," ")</f>
        <v xml:space="preserve"> </v>
      </c>
      <c r="C13" s="59">
        <f>IF(+'VIII R ART'!C13+'VIII R MONITOREO'!C13+'VIII R IND'!C13&gt;0,+'VIII R ART'!C13+'VIII R MONITOREO'!C13+'VIII R IND'!C13," ")</f>
        <v>6.72</v>
      </c>
      <c r="D13" s="59" t="str">
        <f>IF(+'VIII R ART'!D13+'VIII R MONITOREO'!D13+'VIII R IND'!D13&gt;0,+'VIII R ART'!D13+'VIII R MONITOREO'!D13+'VIII R IND'!D13," ")</f>
        <v xml:space="preserve"> </v>
      </c>
      <c r="E13" s="59">
        <f>IF(+'VIII R ART'!E13+'VIII R MONITOREO'!E13+'VIII R IND'!E13&gt;0,+'VIII R ART'!E13+'VIII R MONITOREO'!E13+'VIII R IND'!E13," ")</f>
        <v>171870.16</v>
      </c>
      <c r="F13" s="59">
        <f>IF(+'VIII R ART'!F13+'VIII R MONITOREO'!F13+'VIII R IND'!F13&gt;0,+'VIII R ART'!F13+'VIII R MONITOREO'!F13+'VIII R IND'!F13," ")</f>
        <v>5463.51</v>
      </c>
      <c r="G13" s="59" t="str">
        <f>IF(+'VIII R ART'!G13+'VIII R MONITOREO'!G13+'VIII R IND'!G13&gt;0,+'VIII R ART'!G13+'VIII R MONITOREO'!G13+'VIII R IND'!G13," ")</f>
        <v xml:space="preserve"> </v>
      </c>
      <c r="H13" s="59" t="str">
        <f>IF(+'VIII R ART'!H13+'VIII R MONITOREO'!H13+'VIII R IND'!H13&gt;0,+'VIII R ART'!H13+'VIII R MONITOREO'!H13+'VIII R IND'!H13," ")</f>
        <v xml:space="preserve"> </v>
      </c>
      <c r="I13" s="59" t="str">
        <f>IF(+'VIII R ART'!I13+'VIII R MONITOREO'!I13+'VIII R IND'!I13&gt;0,+'VIII R ART'!I13+'VIII R MONITOREO'!I13+'VIII R IND'!I13," ")</f>
        <v xml:space="preserve"> </v>
      </c>
      <c r="J13" s="59" t="str">
        <f>IF(+'VIII R ART'!J13+'VIII R MONITOREO'!J13+'VIII R IND'!J13&gt;0,+'VIII R ART'!J13+'VIII R MONITOREO'!J13+'VIII R IND'!J13," ")</f>
        <v xml:space="preserve"> </v>
      </c>
      <c r="K13" s="59" t="str">
        <f>IF(+'VIII R ART'!K13+'VIII R MONITOREO'!K13+'VIII R IND'!K13&gt;0,+'VIII R ART'!K13+'VIII R MONITOREO'!K13+'VIII R IND'!K13," ")</f>
        <v xml:space="preserve"> </v>
      </c>
      <c r="L13" s="59" t="str">
        <f>IF(+'VIII R ART'!L13+'VIII R MONITOREO'!L13+'VIII R IND'!L13&gt;0,+'VIII R ART'!L13+'VIII R MONITOREO'!L13+'VIII R IND'!L13," ")</f>
        <v xml:space="preserve"> </v>
      </c>
      <c r="M13" s="91" t="str">
        <f>IF(+'VIII R ART'!M13+'VIII R MONITOREO'!M13+'VIII R IND'!M13&gt;0,+'VIII R ART'!M13+'VIII R MONITOREO'!M13+'VIII R IND'!M13," ")</f>
        <v xml:space="preserve"> </v>
      </c>
      <c r="N13" s="15">
        <f t="shared" ref="N13:N40" si="3">IF(SUM(B13:M13)&gt;0,SUM(B13:M13)," ")</f>
        <v>177340.39</v>
      </c>
      <c r="O13" s="53">
        <f t="shared" si="1"/>
        <v>5.5</v>
      </c>
      <c r="Q13" s="32">
        <f>+N13+'XVI R FT'!N13</f>
        <v>1044024.6097968557</v>
      </c>
    </row>
    <row r="14" spans="1:17" ht="14" x14ac:dyDescent="0.3">
      <c r="A14" s="14">
        <f t="shared" si="2"/>
        <v>6</v>
      </c>
      <c r="B14" s="60">
        <f>IF(+'VIII R ART'!B14+'VIII R MONITOREO'!B14+'VIII R IND'!B14&gt;0,+'VIII R ART'!B14+'VIII R MONITOREO'!B14+'VIII R IND'!B14," ")</f>
        <v>10.72</v>
      </c>
      <c r="C14" s="59">
        <f>IF(+'VIII R ART'!C14+'VIII R MONITOREO'!C14+'VIII R IND'!C14&gt;0,+'VIII R ART'!C14+'VIII R MONITOREO'!C14+'VIII R IND'!C14," ")</f>
        <v>20.84</v>
      </c>
      <c r="D14" s="59" t="str">
        <f>IF(+'VIII R ART'!D14+'VIII R MONITOREO'!D14+'VIII R IND'!D14&gt;0,+'VIII R ART'!D14+'VIII R MONITOREO'!D14+'VIII R IND'!D14," ")</f>
        <v xml:space="preserve"> </v>
      </c>
      <c r="E14" s="59">
        <f>IF(+'VIII R ART'!E14+'VIII R MONITOREO'!E14+'VIII R IND'!E14&gt;0,+'VIII R ART'!E14+'VIII R MONITOREO'!E14+'VIII R IND'!E14," ")</f>
        <v>69484.009999999995</v>
      </c>
      <c r="F14" s="59">
        <f>IF(+'VIII R ART'!F14+'VIII R MONITOREO'!F14+'VIII R IND'!F14&gt;0,+'VIII R ART'!F14+'VIII R MONITOREO'!F14+'VIII R IND'!F14," ")</f>
        <v>98804.27</v>
      </c>
      <c r="G14" s="59">
        <f>IF(+'VIII R ART'!G14+'VIII R MONITOREO'!G14+'VIII R IND'!G14&gt;0,+'VIII R ART'!G14+'VIII R MONITOREO'!G14+'VIII R IND'!G14," ")</f>
        <v>68198.820000000007</v>
      </c>
      <c r="H14" s="59" t="str">
        <f>IF(+'VIII R ART'!H14+'VIII R MONITOREO'!H14+'VIII R IND'!H14&gt;0,+'VIII R ART'!H14+'VIII R MONITOREO'!H14+'VIII R IND'!H14," ")</f>
        <v xml:space="preserve"> </v>
      </c>
      <c r="I14" s="59" t="str">
        <f>IF(+'VIII R ART'!I14+'VIII R MONITOREO'!I14+'VIII R IND'!I14&gt;0,+'VIII R ART'!I14+'VIII R MONITOREO'!I14+'VIII R IND'!I14," ")</f>
        <v xml:space="preserve"> </v>
      </c>
      <c r="J14" s="59" t="str">
        <f>IF(+'VIII R ART'!J14+'VIII R MONITOREO'!J14+'VIII R IND'!J14&gt;0,+'VIII R ART'!J14+'VIII R MONITOREO'!J14+'VIII R IND'!J14," ")</f>
        <v xml:space="preserve"> </v>
      </c>
      <c r="K14" s="59" t="str">
        <f>IF(+'VIII R ART'!K14+'VIII R MONITOREO'!K14+'VIII R IND'!K14&gt;0,+'VIII R ART'!K14+'VIII R MONITOREO'!K14+'VIII R IND'!K14," ")</f>
        <v xml:space="preserve"> </v>
      </c>
      <c r="L14" s="59" t="str">
        <f>IF(+'VIII R ART'!L14+'VIII R MONITOREO'!L14+'VIII R IND'!L14&gt;0,+'VIII R ART'!L14+'VIII R MONITOREO'!L14+'VIII R IND'!L14," ")</f>
        <v xml:space="preserve"> </v>
      </c>
      <c r="M14" s="91" t="str">
        <f>IF(+'VIII R ART'!M14+'VIII R MONITOREO'!M14+'VIII R IND'!M14&gt;0,+'VIII R ART'!M14+'VIII R MONITOREO'!M14+'VIII R IND'!M14," ")</f>
        <v xml:space="preserve"> </v>
      </c>
      <c r="N14" s="15">
        <f t="shared" si="3"/>
        <v>236518.66</v>
      </c>
      <c r="O14" s="53">
        <f t="shared" si="1"/>
        <v>6</v>
      </c>
      <c r="Q14" s="32">
        <f>+N14+'XVI R FT'!N14</f>
        <v>1969966.0095937112</v>
      </c>
    </row>
    <row r="15" spans="1:17" ht="14" x14ac:dyDescent="0.3">
      <c r="A15" s="14">
        <f t="shared" si="2"/>
        <v>6.5</v>
      </c>
      <c r="B15" s="60">
        <f>IF(+'VIII R ART'!B15+'VIII R MONITOREO'!B15+'VIII R IND'!B15&gt;0,+'VIII R ART'!B15+'VIII R MONITOREO'!B15+'VIII R IND'!B15," ")</f>
        <v>21.44</v>
      </c>
      <c r="C15" s="59">
        <f>IF(+'VIII R ART'!C15+'VIII R MONITOREO'!C15+'VIII R IND'!C15&gt;0,+'VIII R ART'!C15+'VIII R MONITOREO'!C15+'VIII R IND'!C15," ")</f>
        <v>180.2</v>
      </c>
      <c r="D15" s="59">
        <f>IF(+'VIII R ART'!D15+'VIII R MONITOREO'!D15+'VIII R IND'!D15&gt;0,+'VIII R ART'!D15+'VIII R MONITOREO'!D15+'VIII R IND'!D15," ")</f>
        <v>765357.39</v>
      </c>
      <c r="E15" s="59">
        <f>IF(+'VIII R ART'!E15+'VIII R MONITOREO'!E15+'VIII R IND'!E15&gt;0,+'VIII R ART'!E15+'VIII R MONITOREO'!E15+'VIII R IND'!E15," ")</f>
        <v>1464095.09</v>
      </c>
      <c r="F15" s="59">
        <f>IF(+'VIII R ART'!F15+'VIII R MONITOREO'!F15+'VIII R IND'!F15&gt;0,+'VIII R ART'!F15+'VIII R MONITOREO'!F15+'VIII R IND'!F15," ")</f>
        <v>295341.56</v>
      </c>
      <c r="G15" s="59">
        <f>IF(+'VIII R ART'!G15+'VIII R MONITOREO'!G15+'VIII R IND'!G15&gt;0,+'VIII R ART'!G15+'VIII R MONITOREO'!G15+'VIII R IND'!G15," ")</f>
        <v>140926.03</v>
      </c>
      <c r="H15" s="59" t="str">
        <f>IF(+'VIII R ART'!H15+'VIII R MONITOREO'!H15+'VIII R IND'!H15&gt;0,+'VIII R ART'!H15+'VIII R MONITOREO'!H15+'VIII R IND'!H15," ")</f>
        <v xml:space="preserve"> </v>
      </c>
      <c r="I15" s="59" t="str">
        <f>IF(+'VIII R ART'!I15+'VIII R MONITOREO'!I15+'VIII R IND'!I15&gt;0,+'VIII R ART'!I15+'VIII R MONITOREO'!I15+'VIII R IND'!I15," ")</f>
        <v xml:space="preserve"> </v>
      </c>
      <c r="J15" s="59" t="str">
        <f>IF(+'VIII R ART'!J15+'VIII R MONITOREO'!J15+'VIII R IND'!J15&gt;0,+'VIII R ART'!J15+'VIII R MONITOREO'!J15+'VIII R IND'!J15," ")</f>
        <v xml:space="preserve"> </v>
      </c>
      <c r="K15" s="59" t="str">
        <f>IF(+'VIII R ART'!K15+'VIII R MONITOREO'!K15+'VIII R IND'!K15&gt;0,+'VIII R ART'!K15+'VIII R MONITOREO'!K15+'VIII R IND'!K15," ")</f>
        <v xml:space="preserve"> </v>
      </c>
      <c r="L15" s="59" t="str">
        <f>IF(+'VIII R ART'!L15+'VIII R MONITOREO'!L15+'VIII R IND'!L15&gt;0,+'VIII R ART'!L15+'VIII R MONITOREO'!L15+'VIII R IND'!L15," ")</f>
        <v xml:space="preserve"> </v>
      </c>
      <c r="M15" s="91" t="str">
        <f>IF(+'VIII R ART'!M15+'VIII R MONITOREO'!M15+'VIII R IND'!M15&gt;0,+'VIII R ART'!M15+'VIII R MONITOREO'!M15+'VIII R IND'!M15," ")</f>
        <v xml:space="preserve"> </v>
      </c>
      <c r="N15" s="15">
        <f t="shared" si="3"/>
        <v>2665921.71</v>
      </c>
      <c r="O15" s="53">
        <f t="shared" si="1"/>
        <v>6.5</v>
      </c>
      <c r="Q15" s="32">
        <f>+N15+'XVI R FT'!N15</f>
        <v>3822104.1790244305</v>
      </c>
    </row>
    <row r="16" spans="1:17" ht="14" x14ac:dyDescent="0.3">
      <c r="A16" s="14">
        <f t="shared" si="2"/>
        <v>7</v>
      </c>
      <c r="B16" s="60">
        <f>IF(+'VIII R ART'!B16+'VIII R MONITOREO'!B16+'VIII R IND'!B16&gt;0,+'VIII R ART'!B16+'VIII R MONITOREO'!B16+'VIII R IND'!B16," ")</f>
        <v>21.44</v>
      </c>
      <c r="C16" s="59">
        <f>IF(+'VIII R ART'!C16+'VIII R MONITOREO'!C16+'VIII R IND'!C16&gt;0,+'VIII R ART'!C16+'VIII R MONITOREO'!C16+'VIII R IND'!C16," ")</f>
        <v>367.32</v>
      </c>
      <c r="D16" s="59">
        <f>IF(+'VIII R ART'!D16+'VIII R MONITOREO'!D16+'VIII R IND'!D16&gt;0,+'VIII R ART'!D16+'VIII R MONITOREO'!D16+'VIII R IND'!D16," ")</f>
        <v>5321747.22</v>
      </c>
      <c r="E16" s="59">
        <f>IF(+'VIII R ART'!E16+'VIII R MONITOREO'!E16+'VIII R IND'!E16&gt;0,+'VIII R ART'!E16+'VIII R MONITOREO'!E16+'VIII R IND'!E16," ")</f>
        <v>5749843.6200000001</v>
      </c>
      <c r="F16" s="59">
        <f>IF(+'VIII R ART'!F16+'VIII R MONITOREO'!F16+'VIII R IND'!F16&gt;0,+'VIII R ART'!F16+'VIII R MONITOREO'!F16+'VIII R IND'!F16," ")</f>
        <v>263510.93</v>
      </c>
      <c r="G16" s="59">
        <f>IF(+'VIII R ART'!G16+'VIII R MONITOREO'!G16+'VIII R IND'!G16&gt;0,+'VIII R ART'!G16+'VIII R MONITOREO'!G16+'VIII R IND'!G16," ")</f>
        <v>525597.47</v>
      </c>
      <c r="H16" s="59" t="str">
        <f>IF(+'VIII R ART'!H16+'VIII R MONITOREO'!H16+'VIII R IND'!H16&gt;0,+'VIII R ART'!H16+'VIII R MONITOREO'!H16+'VIII R IND'!H16," ")</f>
        <v xml:space="preserve"> </v>
      </c>
      <c r="I16" s="59" t="str">
        <f>IF(+'VIII R ART'!I16+'VIII R MONITOREO'!I16+'VIII R IND'!I16&gt;0,+'VIII R ART'!I16+'VIII R MONITOREO'!I16+'VIII R IND'!I16," ")</f>
        <v xml:space="preserve"> </v>
      </c>
      <c r="J16" s="59" t="str">
        <f>IF(+'VIII R ART'!J16+'VIII R MONITOREO'!J16+'VIII R IND'!J16&gt;0,+'VIII R ART'!J16+'VIII R MONITOREO'!J16+'VIII R IND'!J16," ")</f>
        <v xml:space="preserve"> </v>
      </c>
      <c r="K16" s="59" t="str">
        <f>IF(+'VIII R ART'!K16+'VIII R MONITOREO'!K16+'VIII R IND'!K16&gt;0,+'VIII R ART'!K16+'VIII R MONITOREO'!K16+'VIII R IND'!K16," ")</f>
        <v xml:space="preserve"> </v>
      </c>
      <c r="L16" s="59" t="str">
        <f>IF(+'VIII R ART'!L16+'VIII R MONITOREO'!L16+'VIII R IND'!L16&gt;0,+'VIII R ART'!L16+'VIII R MONITOREO'!L16+'VIII R IND'!L16," ")</f>
        <v xml:space="preserve"> </v>
      </c>
      <c r="M16" s="91" t="str">
        <f>IF(+'VIII R ART'!M16+'VIII R MONITOREO'!M16+'VIII R IND'!M16&gt;0,+'VIII R ART'!M16+'VIII R MONITOREO'!M16+'VIII R IND'!M16," ")</f>
        <v xml:space="preserve"> </v>
      </c>
      <c r="N16" s="15">
        <f t="shared" si="3"/>
        <v>11861088</v>
      </c>
      <c r="O16" s="53">
        <f t="shared" si="1"/>
        <v>7</v>
      </c>
      <c r="Q16" s="32">
        <f>+N16+'XVI R FT'!N16</f>
        <v>12730291.900952652</v>
      </c>
    </row>
    <row r="17" spans="1:17" ht="14" x14ac:dyDescent="0.3">
      <c r="A17" s="14">
        <f t="shared" si="2"/>
        <v>7.5</v>
      </c>
      <c r="B17" s="60">
        <f>IF(+'VIII R ART'!B17+'VIII R MONITOREO'!B17+'VIII R IND'!B17&gt;0,+'VIII R ART'!B17+'VIII R MONITOREO'!B17+'VIII R IND'!B17," ")</f>
        <v>75.680000000000007</v>
      </c>
      <c r="C17" s="59">
        <f>IF(+'VIII R ART'!C17+'VIII R MONITOREO'!C17+'VIII R IND'!C17&gt;0,+'VIII R ART'!C17+'VIII R MONITOREO'!C17+'VIII R IND'!C17," ")</f>
        <v>584.33000000000004</v>
      </c>
      <c r="D17" s="59">
        <f>IF(+'VIII R ART'!D17+'VIII R MONITOREO'!D17+'VIII R IND'!D17&gt;0,+'VIII R ART'!D17+'VIII R MONITOREO'!D17+'VIII R IND'!D17," ")</f>
        <v>7616464.5199999996</v>
      </c>
      <c r="E17" s="59">
        <f>IF(+'VIII R ART'!E17+'VIII R MONITOREO'!E17+'VIII R IND'!E17&gt;0,+'VIII R ART'!E17+'VIII R MONITOREO'!E17+'VIII R IND'!E17," ")</f>
        <v>4500920.9000000004</v>
      </c>
      <c r="F17" s="59">
        <f>IF(+'VIII R ART'!F17+'VIII R MONITOREO'!F17+'VIII R IND'!F17&gt;0,+'VIII R ART'!F17+'VIII R MONITOREO'!F17+'VIII R IND'!F17," ")</f>
        <v>250458.65</v>
      </c>
      <c r="G17" s="59">
        <f>IF(+'VIII R ART'!G17+'VIII R MONITOREO'!G17+'VIII R IND'!G17&gt;0,+'VIII R ART'!G17+'VIII R MONITOREO'!G17+'VIII R IND'!G17," ")</f>
        <v>188712.06</v>
      </c>
      <c r="H17" s="59" t="str">
        <f>IF(+'VIII R ART'!H17+'VIII R MONITOREO'!H17+'VIII R IND'!H17&gt;0,+'VIII R ART'!H17+'VIII R MONITOREO'!H17+'VIII R IND'!H17," ")</f>
        <v xml:space="preserve"> </v>
      </c>
      <c r="I17" s="59" t="str">
        <f>IF(+'VIII R ART'!I17+'VIII R MONITOREO'!I17+'VIII R IND'!I17&gt;0,+'VIII R ART'!I17+'VIII R MONITOREO'!I17+'VIII R IND'!I17," ")</f>
        <v xml:space="preserve"> </v>
      </c>
      <c r="J17" s="59" t="str">
        <f>IF(+'VIII R ART'!J17+'VIII R MONITOREO'!J17+'VIII R IND'!J17&gt;0,+'VIII R ART'!J17+'VIII R MONITOREO'!J17+'VIII R IND'!J17," ")</f>
        <v xml:space="preserve"> </v>
      </c>
      <c r="K17" s="59" t="str">
        <f>IF(+'VIII R ART'!K17+'VIII R MONITOREO'!K17+'VIII R IND'!K17&gt;0,+'VIII R ART'!K17+'VIII R MONITOREO'!K17+'VIII R IND'!K17," ")</f>
        <v xml:space="preserve"> </v>
      </c>
      <c r="L17" s="59" t="str">
        <f>IF(+'VIII R ART'!L17+'VIII R MONITOREO'!L17+'VIII R IND'!L17&gt;0,+'VIII R ART'!L17+'VIII R MONITOREO'!L17+'VIII R IND'!L17," ")</f>
        <v xml:space="preserve"> </v>
      </c>
      <c r="M17" s="91" t="str">
        <f>IF(+'VIII R ART'!M17+'VIII R MONITOREO'!M17+'VIII R IND'!M17&gt;0,+'VIII R ART'!M17+'VIII R MONITOREO'!M17+'VIII R IND'!M17," ")</f>
        <v xml:space="preserve"> </v>
      </c>
      <c r="N17" s="15">
        <f t="shared" si="3"/>
        <v>12557216.140000001</v>
      </c>
      <c r="O17" s="53">
        <f t="shared" si="1"/>
        <v>7.5</v>
      </c>
      <c r="Q17" s="32">
        <f>+N17+'XVI R FT'!N17</f>
        <v>13140006.426348265</v>
      </c>
    </row>
    <row r="18" spans="1:17" ht="14" x14ac:dyDescent="0.3">
      <c r="A18" s="14">
        <f t="shared" si="2"/>
        <v>8</v>
      </c>
      <c r="B18" s="60">
        <f>IF(+'VIII R ART'!B18+'VIII R MONITOREO'!B18+'VIII R IND'!B18&gt;0,+'VIII R ART'!B18+'VIII R MONITOREO'!B18+'VIII R IND'!B18," ")</f>
        <v>150.69999999999999</v>
      </c>
      <c r="C18" s="59">
        <f>IF(+'VIII R ART'!C18+'VIII R MONITOREO'!C18+'VIII R IND'!C18&gt;0,+'VIII R ART'!C18+'VIII R MONITOREO'!C18+'VIII R IND'!C18," ")</f>
        <v>912.4</v>
      </c>
      <c r="D18" s="59">
        <f>IF(+'VIII R ART'!D18+'VIII R MONITOREO'!D18+'VIII R IND'!D18&gt;0,+'VIII R ART'!D18+'VIII R MONITOREO'!D18+'VIII R IND'!D18," ")</f>
        <v>17673236.239999998</v>
      </c>
      <c r="E18" s="59">
        <f>IF(+'VIII R ART'!E18+'VIII R MONITOREO'!E18+'VIII R IND'!E18&gt;0,+'VIII R ART'!E18+'VIII R MONITOREO'!E18+'VIII R IND'!E18," ")</f>
        <v>17132250.940000001</v>
      </c>
      <c r="F18" s="59">
        <f>IF(+'VIII R ART'!F18+'VIII R MONITOREO'!F18+'VIII R IND'!F18&gt;0,+'VIII R ART'!F18+'VIII R MONITOREO'!F18+'VIII R IND'!F18," ")</f>
        <v>358005.53</v>
      </c>
      <c r="G18" s="59">
        <f>IF(+'VIII R ART'!G18+'VIII R MONITOREO'!G18+'VIII R IND'!G18&gt;0,+'VIII R ART'!G18+'VIII R MONITOREO'!G18+'VIII R IND'!G18," ")</f>
        <v>590766.37</v>
      </c>
      <c r="H18" s="59" t="str">
        <f>IF(+'VIII R ART'!H18+'VIII R MONITOREO'!H18+'VIII R IND'!H18&gt;0,+'VIII R ART'!H18+'VIII R MONITOREO'!H18+'VIII R IND'!H18," ")</f>
        <v xml:space="preserve"> </v>
      </c>
      <c r="I18" s="59" t="str">
        <f>IF(+'VIII R ART'!I18+'VIII R MONITOREO'!I18+'VIII R IND'!I18&gt;0,+'VIII R ART'!I18+'VIII R MONITOREO'!I18+'VIII R IND'!I18," ")</f>
        <v xml:space="preserve"> </v>
      </c>
      <c r="J18" s="59" t="str">
        <f>IF(+'VIII R ART'!J18+'VIII R MONITOREO'!J18+'VIII R IND'!J18&gt;0,+'VIII R ART'!J18+'VIII R MONITOREO'!J18+'VIII R IND'!J18," ")</f>
        <v xml:space="preserve"> </v>
      </c>
      <c r="K18" s="59" t="str">
        <f>IF(+'VIII R ART'!K18+'VIII R MONITOREO'!K18+'VIII R IND'!K18&gt;0,+'VIII R ART'!K18+'VIII R MONITOREO'!K18+'VIII R IND'!K18," ")</f>
        <v xml:space="preserve"> </v>
      </c>
      <c r="L18" s="59" t="str">
        <f>IF(+'VIII R ART'!L18+'VIII R MONITOREO'!L18+'VIII R IND'!L18&gt;0,+'VIII R ART'!L18+'VIII R MONITOREO'!L18+'VIII R IND'!L18," ")</f>
        <v xml:space="preserve"> </v>
      </c>
      <c r="M18" s="91" t="str">
        <f>IF(+'VIII R ART'!M18+'VIII R MONITOREO'!M18+'VIII R IND'!M18&gt;0,+'VIII R ART'!M18+'VIII R MONITOREO'!M18+'VIII R IND'!M18," ")</f>
        <v xml:space="preserve"> </v>
      </c>
      <c r="N18" s="15">
        <f t="shared" si="3"/>
        <v>35755322.18</v>
      </c>
      <c r="O18" s="53">
        <f t="shared" si="1"/>
        <v>8</v>
      </c>
      <c r="Q18" s="32">
        <f>+N18+'XVI R FT'!N18</f>
        <v>36226985.279665664</v>
      </c>
    </row>
    <row r="19" spans="1:17" ht="14" x14ac:dyDescent="0.3">
      <c r="A19" s="92">
        <f t="shared" si="2"/>
        <v>8.5</v>
      </c>
      <c r="B19" s="93">
        <f>IF(+'VIII R ART'!B19+'VIII R MONITOREO'!B19+'VIII R IND'!B19&gt;0,+'VIII R ART'!B19+'VIII R MONITOREO'!B19+'VIII R IND'!B19," ")</f>
        <v>248.79</v>
      </c>
      <c r="C19" s="94">
        <f>IF(+'VIII R ART'!C19+'VIII R MONITOREO'!C19+'VIII R IND'!C19&gt;0,+'VIII R ART'!C19+'VIII R MONITOREO'!C19+'VIII R IND'!C19," ")</f>
        <v>1337.66</v>
      </c>
      <c r="D19" s="94">
        <f>IF(+'VIII R ART'!D19+'VIII R MONITOREO'!D19+'VIII R IND'!D19&gt;0,+'VIII R ART'!D19+'VIII R MONITOREO'!D19+'VIII R IND'!D19," ")</f>
        <v>39578499.950000003</v>
      </c>
      <c r="E19" s="94">
        <f>IF(+'VIII R ART'!E19+'VIII R MONITOREO'!E19+'VIII R IND'!E19&gt;0,+'VIII R ART'!E19+'VIII R MONITOREO'!E19+'VIII R IND'!E19," ")</f>
        <v>25343331.239999998</v>
      </c>
      <c r="F19" s="94">
        <f>IF(+'VIII R ART'!F19+'VIII R MONITOREO'!F19+'VIII R IND'!F19&gt;0,+'VIII R ART'!F19+'VIII R MONITOREO'!F19+'VIII R IND'!F19," ")</f>
        <v>860897.69</v>
      </c>
      <c r="G19" s="94">
        <f>IF(+'VIII R ART'!G19+'VIII R MONITOREO'!G19+'VIII R IND'!G19&gt;0,+'VIII R ART'!G19+'VIII R MONITOREO'!G19+'VIII R IND'!G19," ")</f>
        <v>1439609.08</v>
      </c>
      <c r="H19" s="94" t="str">
        <f>IF(+'VIII R ART'!H19+'VIII R MONITOREO'!H19+'VIII R IND'!H19&gt;0,+'VIII R ART'!H19+'VIII R MONITOREO'!H19+'VIII R IND'!H19," ")</f>
        <v xml:space="preserve"> </v>
      </c>
      <c r="I19" s="94" t="str">
        <f>IF(+'VIII R ART'!I19+'VIII R MONITOREO'!I19+'VIII R IND'!I19&gt;0,+'VIII R ART'!I19+'VIII R MONITOREO'!I19+'VIII R IND'!I19," ")</f>
        <v xml:space="preserve"> </v>
      </c>
      <c r="J19" s="94" t="str">
        <f>IF(+'VIII R ART'!J19+'VIII R MONITOREO'!J19+'VIII R IND'!J19&gt;0,+'VIII R ART'!J19+'VIII R MONITOREO'!J19+'VIII R IND'!J19," ")</f>
        <v xml:space="preserve"> </v>
      </c>
      <c r="K19" s="94" t="str">
        <f>IF(+'VIII R ART'!K19+'VIII R MONITOREO'!K19+'VIII R IND'!K19&gt;0,+'VIII R ART'!K19+'VIII R MONITOREO'!K19+'VIII R IND'!K19," ")</f>
        <v xml:space="preserve"> </v>
      </c>
      <c r="L19" s="94" t="str">
        <f>IF(+'VIII R ART'!L19+'VIII R MONITOREO'!L19+'VIII R IND'!L19&gt;0,+'VIII R ART'!L19+'VIII R MONITOREO'!L19+'VIII R IND'!L19," ")</f>
        <v xml:space="preserve"> </v>
      </c>
      <c r="M19" s="95" t="str">
        <f>IF(+'VIII R ART'!M19+'VIII R MONITOREO'!M19+'VIII R IND'!M19&gt;0,+'VIII R ART'!M19+'VIII R MONITOREO'!M19+'VIII R IND'!M19," ")</f>
        <v xml:space="preserve"> </v>
      </c>
      <c r="N19" s="123">
        <f t="shared" si="3"/>
        <v>67223924.409999996</v>
      </c>
      <c r="O19" s="53">
        <f t="shared" si="1"/>
        <v>8.5</v>
      </c>
      <c r="Q19" s="32">
        <f>+N19+'XVI R FT'!N19</f>
        <v>69762108.122221664</v>
      </c>
    </row>
    <row r="20" spans="1:17" ht="14" x14ac:dyDescent="0.3">
      <c r="A20" s="14">
        <f t="shared" si="2"/>
        <v>9</v>
      </c>
      <c r="B20" s="60">
        <f>IF(+'VIII R ART'!B20+'VIII R MONITOREO'!B20+'VIII R IND'!B20&gt;0,+'VIII R ART'!B20+'VIII R MONITOREO'!B20+'VIII R IND'!B20," ")</f>
        <v>302.06</v>
      </c>
      <c r="C20" s="59">
        <f>IF(+'VIII R ART'!C20+'VIII R MONITOREO'!C20+'VIII R IND'!C20&gt;0,+'VIII R ART'!C20+'VIII R MONITOREO'!C20+'VIII R IND'!C20," ")</f>
        <v>1285.19</v>
      </c>
      <c r="D20" s="59">
        <f>IF(+'VIII R ART'!D20+'VIII R MONITOREO'!D20+'VIII R IND'!D20&gt;0,+'VIII R ART'!D20+'VIII R MONITOREO'!D20+'VIII R IND'!D20," ")</f>
        <v>68811183.989999995</v>
      </c>
      <c r="E20" s="59">
        <f>IF(+'VIII R ART'!E20+'VIII R MONITOREO'!E20+'VIII R IND'!E20&gt;0,+'VIII R ART'!E20+'VIII R MONITOREO'!E20+'VIII R IND'!E20," ")</f>
        <v>30180787.75</v>
      </c>
      <c r="F20" s="59">
        <f>IF(+'VIII R ART'!F20+'VIII R MONITOREO'!F20+'VIII R IND'!F20&gt;0,+'VIII R ART'!F20+'VIII R MONITOREO'!F20+'VIII R IND'!F20," ")</f>
        <v>1883605.09</v>
      </c>
      <c r="G20" s="59">
        <f>IF(+'VIII R ART'!G20+'VIII R MONITOREO'!G20+'VIII R IND'!G20&gt;0,+'VIII R ART'!G20+'VIII R MONITOREO'!G20+'VIII R IND'!G20," ")</f>
        <v>3455805.64</v>
      </c>
      <c r="H20" s="59" t="str">
        <f>IF(+'VIII R ART'!H20+'VIII R MONITOREO'!H20+'VIII R IND'!H20&gt;0,+'VIII R ART'!H20+'VIII R MONITOREO'!H20+'VIII R IND'!H20," ")</f>
        <v xml:space="preserve"> </v>
      </c>
      <c r="I20" s="59" t="str">
        <f>IF(+'VIII R ART'!I20+'VIII R MONITOREO'!I20+'VIII R IND'!I20&gt;0,+'VIII R ART'!I20+'VIII R MONITOREO'!I20+'VIII R IND'!I20," ")</f>
        <v xml:space="preserve"> </v>
      </c>
      <c r="J20" s="59" t="str">
        <f>IF(+'VIII R ART'!J20+'VIII R MONITOREO'!J20+'VIII R IND'!J20&gt;0,+'VIII R ART'!J20+'VIII R MONITOREO'!J20+'VIII R IND'!J20," ")</f>
        <v xml:space="preserve"> </v>
      </c>
      <c r="K20" s="59" t="str">
        <f>IF(+'VIII R ART'!K20+'VIII R MONITOREO'!K20+'VIII R IND'!K20&gt;0,+'VIII R ART'!K20+'VIII R MONITOREO'!K20+'VIII R IND'!K20," ")</f>
        <v xml:space="preserve"> </v>
      </c>
      <c r="L20" s="59" t="str">
        <f>IF(+'VIII R ART'!L20+'VIII R MONITOREO'!L20+'VIII R IND'!L20&gt;0,+'VIII R ART'!L20+'VIII R MONITOREO'!L20+'VIII R IND'!L20," ")</f>
        <v xml:space="preserve"> </v>
      </c>
      <c r="M20" s="91" t="str">
        <f>IF(+'VIII R ART'!M20+'VIII R MONITOREO'!M20+'VIII R IND'!M20&gt;0,+'VIII R ART'!M20+'VIII R MONITOREO'!M20+'VIII R IND'!M20," ")</f>
        <v xml:space="preserve"> </v>
      </c>
      <c r="N20" s="15">
        <f t="shared" si="3"/>
        <v>104332969.72</v>
      </c>
      <c r="O20" s="53">
        <f t="shared" si="1"/>
        <v>9</v>
      </c>
      <c r="Q20" s="32">
        <f>+N20+'XVI R FT'!N20</f>
        <v>108650025.73074391</v>
      </c>
    </row>
    <row r="21" spans="1:17" ht="14" x14ac:dyDescent="0.3">
      <c r="A21" s="14">
        <f t="shared" si="2"/>
        <v>9.5</v>
      </c>
      <c r="B21" s="60">
        <f>IF(+'VIII R ART'!B21+'VIII R MONITOREO'!B21+'VIII R IND'!B21&gt;0,+'VIII R ART'!B21+'VIII R MONITOREO'!B21+'VIII R IND'!B21," ")</f>
        <v>612.24</v>
      </c>
      <c r="C21" s="59">
        <f>IF(+'VIII R ART'!C21+'VIII R MONITOREO'!C21+'VIII R IND'!C21&gt;0,+'VIII R ART'!C21+'VIII R MONITOREO'!C21+'VIII R IND'!C21," ")</f>
        <v>1389.58</v>
      </c>
      <c r="D21" s="59">
        <f>IF(+'VIII R ART'!D21+'VIII R MONITOREO'!D21+'VIII R IND'!D21&gt;0,+'VIII R ART'!D21+'VIII R MONITOREO'!D21+'VIII R IND'!D21," ")</f>
        <v>104249603.15000001</v>
      </c>
      <c r="E21" s="59">
        <f>IF(+'VIII R ART'!E21+'VIII R MONITOREO'!E21+'VIII R IND'!E21&gt;0,+'VIII R ART'!E21+'VIII R MONITOREO'!E21+'VIII R IND'!E21," ")</f>
        <v>29970263.789999999</v>
      </c>
      <c r="F21" s="59">
        <f>IF(+'VIII R ART'!F21+'VIII R MONITOREO'!F21+'VIII R IND'!F21&gt;0,+'VIII R ART'!F21+'VIII R MONITOREO'!F21+'VIII R IND'!F21," ")</f>
        <v>3689070.36</v>
      </c>
      <c r="G21" s="59">
        <f>IF(+'VIII R ART'!G21+'VIII R MONITOREO'!G21+'VIII R IND'!G21&gt;0,+'VIII R ART'!G21+'VIII R MONITOREO'!G21+'VIII R IND'!G21," ")</f>
        <v>8911283.5999999996</v>
      </c>
      <c r="H21" s="59" t="str">
        <f>IF(+'VIII R ART'!H21+'VIII R MONITOREO'!H21+'VIII R IND'!H21&gt;0,+'VIII R ART'!H21+'VIII R MONITOREO'!H21+'VIII R IND'!H21," ")</f>
        <v xml:space="preserve"> </v>
      </c>
      <c r="I21" s="59" t="str">
        <f>IF(+'VIII R ART'!I21+'VIII R MONITOREO'!I21+'VIII R IND'!I21&gt;0,+'VIII R ART'!I21+'VIII R MONITOREO'!I21+'VIII R IND'!I21," ")</f>
        <v xml:space="preserve"> </v>
      </c>
      <c r="J21" s="59" t="str">
        <f>IF(+'VIII R ART'!J21+'VIII R MONITOREO'!J21+'VIII R IND'!J21&gt;0,+'VIII R ART'!J21+'VIII R MONITOREO'!J21+'VIII R IND'!J21," ")</f>
        <v xml:space="preserve"> </v>
      </c>
      <c r="K21" s="59" t="str">
        <f>IF(+'VIII R ART'!K21+'VIII R MONITOREO'!K21+'VIII R IND'!K21&gt;0,+'VIII R ART'!K21+'VIII R MONITOREO'!K21+'VIII R IND'!K21," ")</f>
        <v xml:space="preserve"> </v>
      </c>
      <c r="L21" s="59" t="str">
        <f>IF(+'VIII R ART'!L21+'VIII R MONITOREO'!L21+'VIII R IND'!L21&gt;0,+'VIII R ART'!L21+'VIII R MONITOREO'!L21+'VIII R IND'!L21," ")</f>
        <v xml:space="preserve"> </v>
      </c>
      <c r="M21" s="91" t="str">
        <f>IF(+'VIII R ART'!M21+'VIII R MONITOREO'!M21+'VIII R IND'!M21&gt;0,+'VIII R ART'!M21+'VIII R MONITOREO'!M21+'VIII R IND'!M21," ")</f>
        <v xml:space="preserve"> </v>
      </c>
      <c r="N21" s="15">
        <f t="shared" si="3"/>
        <v>146822222.72</v>
      </c>
      <c r="O21" s="53">
        <f t="shared" si="1"/>
        <v>9.5</v>
      </c>
      <c r="Q21" s="32">
        <f>+N21+'XVI R FT'!N21</f>
        <v>155898597.09402221</v>
      </c>
    </row>
    <row r="22" spans="1:17" ht="14" x14ac:dyDescent="0.3">
      <c r="A22" s="14">
        <f t="shared" si="2"/>
        <v>10</v>
      </c>
      <c r="B22" s="60">
        <f>IF(+'VIII R ART'!B22+'VIII R MONITOREO'!B22+'VIII R IND'!B22&gt;0,+'VIII R ART'!B22+'VIII R MONITOREO'!B22+'VIII R IND'!B22," ")</f>
        <v>312.13</v>
      </c>
      <c r="C22" s="59">
        <f>IF(+'VIII R ART'!C22+'VIII R MONITOREO'!C22+'VIII R IND'!C22&gt;0,+'VIII R ART'!C22+'VIII R MONITOREO'!C22+'VIII R IND'!C22," ")</f>
        <v>2046.85</v>
      </c>
      <c r="D22" s="59">
        <f>IF(+'VIII R ART'!D22+'VIII R MONITOREO'!D22+'VIII R IND'!D22&gt;0,+'VIII R ART'!D22+'VIII R MONITOREO'!D22+'VIII R IND'!D22," ")</f>
        <v>145334545.22999999</v>
      </c>
      <c r="E22" s="59">
        <f>IF(+'VIII R ART'!E22+'VIII R MONITOREO'!E22+'VIII R IND'!E22&gt;0,+'VIII R ART'!E22+'VIII R MONITOREO'!E22+'VIII R IND'!E22," ")</f>
        <v>20428197.129999999</v>
      </c>
      <c r="F22" s="59">
        <f>IF(+'VIII R ART'!F22+'VIII R MONITOREO'!F22+'VIII R IND'!F22&gt;0,+'VIII R ART'!F22+'VIII R MONITOREO'!F22+'VIII R IND'!F22," ")</f>
        <v>4742331.2699999996</v>
      </c>
      <c r="G22" s="59">
        <f>IF(+'VIII R ART'!G22+'VIII R MONITOREO'!G22+'VIII R IND'!G22&gt;0,+'VIII R ART'!G22+'VIII R MONITOREO'!G22+'VIII R IND'!G22," ")</f>
        <v>6356075.0499999998</v>
      </c>
      <c r="H22" s="59" t="str">
        <f>IF(+'VIII R ART'!H22+'VIII R MONITOREO'!H22+'VIII R IND'!H22&gt;0,+'VIII R ART'!H22+'VIII R MONITOREO'!H22+'VIII R IND'!H22," ")</f>
        <v xml:space="preserve"> </v>
      </c>
      <c r="I22" s="59" t="str">
        <f>IF(+'VIII R ART'!I22+'VIII R MONITOREO'!I22+'VIII R IND'!I22&gt;0,+'VIII R ART'!I22+'VIII R MONITOREO'!I22+'VIII R IND'!I22," ")</f>
        <v xml:space="preserve"> </v>
      </c>
      <c r="J22" s="59" t="str">
        <f>IF(+'VIII R ART'!J22+'VIII R MONITOREO'!J22+'VIII R IND'!J22&gt;0,+'VIII R ART'!J22+'VIII R MONITOREO'!J22+'VIII R IND'!J22," ")</f>
        <v xml:space="preserve"> </v>
      </c>
      <c r="K22" s="59" t="str">
        <f>IF(+'VIII R ART'!K22+'VIII R MONITOREO'!K22+'VIII R IND'!K22&gt;0,+'VIII R ART'!K22+'VIII R MONITOREO'!K22+'VIII R IND'!K22," ")</f>
        <v xml:space="preserve"> </v>
      </c>
      <c r="L22" s="59" t="str">
        <f>IF(+'VIII R ART'!L22+'VIII R MONITOREO'!L22+'VIII R IND'!L22&gt;0,+'VIII R ART'!L22+'VIII R MONITOREO'!L22+'VIII R IND'!L22," ")</f>
        <v xml:space="preserve"> </v>
      </c>
      <c r="M22" s="91" t="str">
        <f>IF(+'VIII R ART'!M22+'VIII R MONITOREO'!M22+'VIII R IND'!M22&gt;0,+'VIII R ART'!M22+'VIII R MONITOREO'!M22+'VIII R IND'!M22," ")</f>
        <v xml:space="preserve"> </v>
      </c>
      <c r="N22" s="15">
        <f t="shared" si="3"/>
        <v>176863507.66</v>
      </c>
      <c r="O22" s="53">
        <f t="shared" si="1"/>
        <v>10</v>
      </c>
      <c r="Q22" s="32">
        <f>+N22+'XVI R FT'!N22</f>
        <v>182624501.78649411</v>
      </c>
    </row>
    <row r="23" spans="1:17" ht="14" x14ac:dyDescent="0.3">
      <c r="A23" s="14">
        <f t="shared" si="2"/>
        <v>10.5</v>
      </c>
      <c r="B23" s="60">
        <f>IF(+'VIII R ART'!B23+'VIII R MONITOREO'!B23+'VIII R IND'!B23&gt;0,+'VIII R ART'!B23+'VIII R MONITOREO'!B23+'VIII R IND'!B23," ")</f>
        <v>193.58</v>
      </c>
      <c r="C23" s="59">
        <f>IF(+'VIII R ART'!C23+'VIII R MONITOREO'!C23+'VIII R IND'!C23&gt;0,+'VIII R ART'!C23+'VIII R MONITOREO'!C23+'VIII R IND'!C23," ")</f>
        <v>1525.03</v>
      </c>
      <c r="D23" s="59">
        <f>IF(+'VIII R ART'!D23+'VIII R MONITOREO'!D23+'VIII R IND'!D23&gt;0,+'VIII R ART'!D23+'VIII R MONITOREO'!D23+'VIII R IND'!D23," ")</f>
        <v>137618992.31999999</v>
      </c>
      <c r="E23" s="59">
        <f>IF(+'VIII R ART'!E23+'VIII R MONITOREO'!E23+'VIII R IND'!E23&gt;0,+'VIII R ART'!E23+'VIII R MONITOREO'!E23+'VIII R IND'!E23," ")</f>
        <v>16498506.210000001</v>
      </c>
      <c r="F23" s="59">
        <f>IF(+'VIII R ART'!F23+'VIII R MONITOREO'!F23+'VIII R IND'!F23&gt;0,+'VIII R ART'!F23+'VIII R MONITOREO'!F23+'VIII R IND'!F23," ")</f>
        <v>3712689.7</v>
      </c>
      <c r="G23" s="59">
        <f>IF(+'VIII R ART'!G23+'VIII R MONITOREO'!G23+'VIII R IND'!G23&gt;0,+'VIII R ART'!G23+'VIII R MONITOREO'!G23+'VIII R IND'!G23," ")</f>
        <v>4783557.1500000004</v>
      </c>
      <c r="H23" s="59" t="str">
        <f>IF(+'VIII R ART'!H23+'VIII R MONITOREO'!H23+'VIII R IND'!H23&gt;0,+'VIII R ART'!H23+'VIII R MONITOREO'!H23+'VIII R IND'!H23," ")</f>
        <v xml:space="preserve"> </v>
      </c>
      <c r="I23" s="59" t="str">
        <f>IF(+'VIII R ART'!I23+'VIII R MONITOREO'!I23+'VIII R IND'!I23&gt;0,+'VIII R ART'!I23+'VIII R MONITOREO'!I23+'VIII R IND'!I23," ")</f>
        <v xml:space="preserve"> </v>
      </c>
      <c r="J23" s="59" t="str">
        <f>IF(+'VIII R ART'!J23+'VIII R MONITOREO'!J23+'VIII R IND'!J23&gt;0,+'VIII R ART'!J23+'VIII R MONITOREO'!J23+'VIII R IND'!J23," ")</f>
        <v xml:space="preserve"> </v>
      </c>
      <c r="K23" s="59" t="str">
        <f>IF(+'VIII R ART'!K23+'VIII R MONITOREO'!K23+'VIII R IND'!K23&gt;0,+'VIII R ART'!K23+'VIII R MONITOREO'!K23+'VIII R IND'!K23," ")</f>
        <v xml:space="preserve"> </v>
      </c>
      <c r="L23" s="59" t="str">
        <f>IF(+'VIII R ART'!L23+'VIII R MONITOREO'!L23+'VIII R IND'!L23&gt;0,+'VIII R ART'!L23+'VIII R MONITOREO'!L23+'VIII R IND'!L23," ")</f>
        <v xml:space="preserve"> </v>
      </c>
      <c r="M23" s="91" t="str">
        <f>IF(+'VIII R ART'!M23+'VIII R MONITOREO'!M23+'VIII R IND'!M23&gt;0,+'VIII R ART'!M23+'VIII R MONITOREO'!M23+'VIII R IND'!M23," ")</f>
        <v xml:space="preserve"> </v>
      </c>
      <c r="N23" s="15">
        <f t="shared" si="3"/>
        <v>162615463.99000001</v>
      </c>
      <c r="O23" s="53">
        <f t="shared" si="1"/>
        <v>10.5</v>
      </c>
      <c r="Q23" s="32">
        <f>+N23+'XVI R FT'!N23</f>
        <v>168687310.49284431</v>
      </c>
    </row>
    <row r="24" spans="1:17" ht="14" x14ac:dyDescent="0.3">
      <c r="A24" s="22">
        <f t="shared" si="2"/>
        <v>11</v>
      </c>
      <c r="B24" s="60">
        <f>IF(+'VIII R ART'!B24+'VIII R MONITOREO'!B24+'VIII R IND'!B24&gt;0,+'VIII R ART'!B24+'VIII R MONITOREO'!B24+'VIII R IND'!B24," ")</f>
        <v>118.55</v>
      </c>
      <c r="C24" s="59">
        <f>IF(+'VIII R ART'!C24+'VIII R MONITOREO'!C24+'VIII R IND'!C24&gt;0,+'VIII R ART'!C24+'VIII R MONITOREO'!C24+'VIII R IND'!C24," ")</f>
        <v>891.06</v>
      </c>
      <c r="D24" s="59">
        <f>IF(+'VIII R ART'!D24+'VIII R MONITOREO'!D24+'VIII R IND'!D24&gt;0,+'VIII R ART'!D24+'VIII R MONITOREO'!D24+'VIII R IND'!D24," ")</f>
        <v>107002676.04000001</v>
      </c>
      <c r="E24" s="59">
        <f>IF(+'VIII R ART'!E24+'VIII R MONITOREO'!E24+'VIII R IND'!E24&gt;0,+'VIII R ART'!E24+'VIII R MONITOREO'!E24+'VIII R IND'!E24," ")</f>
        <v>13530915.52</v>
      </c>
      <c r="F24" s="97">
        <f>IF(+'VIII R ART'!F24+'VIII R MONITOREO'!F24+'VIII R IND'!F24&gt;0,+'VIII R ART'!F24+'VIII R MONITOREO'!F24+'VIII R IND'!F24," ")</f>
        <v>3598276.45</v>
      </c>
      <c r="G24" s="97">
        <f>IF(+'VIII R ART'!G24+'VIII R MONITOREO'!G24+'VIII R IND'!G24&gt;0,+'VIII R ART'!G24+'VIII R MONITOREO'!G24+'VIII R IND'!G24," ")</f>
        <v>2795557.34</v>
      </c>
      <c r="H24" s="97" t="str">
        <f>IF(+'VIII R ART'!H24+'VIII R MONITOREO'!H24+'VIII R IND'!H24&gt;0,+'VIII R ART'!H24+'VIII R MONITOREO'!H24+'VIII R IND'!H24," ")</f>
        <v xml:space="preserve"> </v>
      </c>
      <c r="I24" s="97" t="str">
        <f>IF(+'VIII R ART'!I24+'VIII R MONITOREO'!I24+'VIII R IND'!I24&gt;0,+'VIII R ART'!I24+'VIII R MONITOREO'!I24+'VIII R IND'!I24," ")</f>
        <v xml:space="preserve"> </v>
      </c>
      <c r="J24" s="97" t="str">
        <f>IF(+'VIII R ART'!J24+'VIII R MONITOREO'!J24+'VIII R IND'!J24&gt;0,+'VIII R ART'!J24+'VIII R MONITOREO'!J24+'VIII R IND'!J24," ")</f>
        <v xml:space="preserve"> </v>
      </c>
      <c r="K24" s="97" t="str">
        <f>IF(+'VIII R ART'!K24+'VIII R MONITOREO'!K24+'VIII R IND'!K24&gt;0,+'VIII R ART'!K24+'VIII R MONITOREO'!K24+'VIII R IND'!K24," ")</f>
        <v xml:space="preserve"> </v>
      </c>
      <c r="L24" s="97" t="str">
        <f>IF(+'VIII R ART'!L24+'VIII R MONITOREO'!L24+'VIII R IND'!L24&gt;0,+'VIII R ART'!L24+'VIII R MONITOREO'!L24+'VIII R IND'!L24," ")</f>
        <v xml:space="preserve"> </v>
      </c>
      <c r="M24" s="98" t="str">
        <f>IF(+'VIII R ART'!M24+'VIII R MONITOREO'!M24+'VIII R IND'!M24&gt;0,+'VIII R ART'!M24+'VIII R MONITOREO'!M24+'VIII R IND'!M24," ")</f>
        <v xml:space="preserve"> </v>
      </c>
      <c r="N24" s="15">
        <f t="shared" si="3"/>
        <v>126928434.96000001</v>
      </c>
      <c r="O24" s="53">
        <f t="shared" si="1"/>
        <v>11</v>
      </c>
      <c r="Q24" s="32">
        <f>+N24+'XVI R FT'!N24</f>
        <v>129817206.91265619</v>
      </c>
    </row>
    <row r="25" spans="1:17" ht="14" x14ac:dyDescent="0.3">
      <c r="A25" s="14">
        <f t="shared" si="2"/>
        <v>11.5</v>
      </c>
      <c r="B25" s="99">
        <f>IF(+'VIII R ART'!B25+'VIII R MONITOREO'!B25+'VIII R IND'!B25&gt;0,+'VIII R ART'!B25+'VIII R MONITOREO'!B25+'VIII R IND'!B25," ")</f>
        <v>128.94</v>
      </c>
      <c r="C25" s="30">
        <f>IF(+'VIII R ART'!C25+'VIII R MONITOREO'!C25+'VIII R IND'!C25&gt;0,+'VIII R ART'!C25+'VIII R MONITOREO'!C25+'VIII R IND'!C25," ")</f>
        <v>498.64</v>
      </c>
      <c r="D25" s="30">
        <f>IF(+'VIII R ART'!D25+'VIII R MONITOREO'!D25+'VIII R IND'!D25&gt;0,+'VIII R ART'!D25+'VIII R MONITOREO'!D25+'VIII R IND'!D25," ")</f>
        <v>91638164.969999999</v>
      </c>
      <c r="E25" s="30">
        <f>IF(+'VIII R ART'!E25+'VIII R MONITOREO'!E25+'VIII R IND'!E25&gt;0,+'VIII R ART'!E25+'VIII R MONITOREO'!E25+'VIII R IND'!E25," ")</f>
        <v>10583122.619999999</v>
      </c>
      <c r="F25" s="59">
        <f>IF(+'VIII R ART'!F25+'VIII R MONITOREO'!F25+'VIII R IND'!F25&gt;0,+'VIII R ART'!F25+'VIII R MONITOREO'!F25+'VIII R IND'!F25," ")</f>
        <v>2810792.24</v>
      </c>
      <c r="G25" s="59">
        <f>IF(+'VIII R ART'!G25+'VIII R MONITOREO'!G25+'VIII R IND'!G25&gt;0,+'VIII R ART'!G25+'VIII R MONITOREO'!G25+'VIII R IND'!G25," ")</f>
        <v>1289415.77</v>
      </c>
      <c r="H25" s="59" t="str">
        <f>IF(+'VIII R ART'!H25+'VIII R MONITOREO'!H25+'VIII R IND'!H25&gt;0,+'VIII R ART'!H25+'VIII R MONITOREO'!H25+'VIII R IND'!H25," ")</f>
        <v xml:space="preserve"> </v>
      </c>
      <c r="I25" s="59" t="str">
        <f>IF(+'VIII R ART'!I25+'VIII R MONITOREO'!I25+'VIII R IND'!I25&gt;0,+'VIII R ART'!I25+'VIII R MONITOREO'!I25+'VIII R IND'!I25," ")</f>
        <v xml:space="preserve"> </v>
      </c>
      <c r="J25" s="59" t="str">
        <f>IF(+'VIII R ART'!J25+'VIII R MONITOREO'!J25+'VIII R IND'!J25&gt;0,+'VIII R ART'!J25+'VIII R MONITOREO'!J25+'VIII R IND'!J25," ")</f>
        <v xml:space="preserve"> </v>
      </c>
      <c r="K25" s="59" t="str">
        <f>IF(+'VIII R ART'!K25+'VIII R MONITOREO'!K25+'VIII R IND'!K25&gt;0,+'VIII R ART'!K25+'VIII R MONITOREO'!K25+'VIII R IND'!K25," ")</f>
        <v xml:space="preserve"> </v>
      </c>
      <c r="L25" s="59" t="str">
        <f>IF(+'VIII R ART'!L25+'VIII R MONITOREO'!L25+'VIII R IND'!L25&gt;0,+'VIII R ART'!L25+'VIII R MONITOREO'!L25+'VIII R IND'!L25," ")</f>
        <v xml:space="preserve"> </v>
      </c>
      <c r="M25" s="91" t="str">
        <f>IF(+'VIII R ART'!M25+'VIII R MONITOREO'!M25+'VIII R IND'!M25&gt;0,+'VIII R ART'!M25+'VIII R MONITOREO'!M25+'VIII R IND'!M25," ")</f>
        <v xml:space="preserve"> </v>
      </c>
      <c r="N25" s="28">
        <f t="shared" si="3"/>
        <v>106322123.17999999</v>
      </c>
      <c r="O25" s="53">
        <f t="shared" si="1"/>
        <v>11.5</v>
      </c>
      <c r="Q25" s="32">
        <f>+N25+'XVI R FT'!N25</f>
        <v>109499770.3159218</v>
      </c>
    </row>
    <row r="26" spans="1:17" ht="14" x14ac:dyDescent="0.3">
      <c r="A26" s="14">
        <f t="shared" si="2"/>
        <v>12</v>
      </c>
      <c r="B26" s="60">
        <f>IF(+'VIII R ART'!B26+'VIII R MONITOREO'!B26+'VIII R IND'!B26&gt;0,+'VIII R ART'!B26+'VIII R MONITOREO'!B26+'VIII R IND'!B26," ")</f>
        <v>53.59</v>
      </c>
      <c r="C26" s="59">
        <f>IF(+'VIII R ART'!C26+'VIII R MONITOREO'!C26+'VIII R IND'!C26&gt;0,+'VIII R ART'!C26+'VIII R MONITOREO'!C26+'VIII R IND'!C26," ")</f>
        <v>440.92</v>
      </c>
      <c r="D26" s="59">
        <f>IF(+'VIII R ART'!D26+'VIII R MONITOREO'!D26+'VIII R IND'!D26&gt;0,+'VIII R ART'!D26+'VIII R MONITOREO'!D26+'VIII R IND'!D26," ")</f>
        <v>47654628.979999997</v>
      </c>
      <c r="E26" s="59">
        <f>IF(+'VIII R ART'!E26+'VIII R MONITOREO'!E26+'VIII R IND'!E26&gt;0,+'VIII R ART'!E26+'VIII R MONITOREO'!E26+'VIII R IND'!E26," ")</f>
        <v>7986611.0899999999</v>
      </c>
      <c r="F26" s="59">
        <f>IF(+'VIII R ART'!F26+'VIII R MONITOREO'!F26+'VIII R IND'!F26&gt;0,+'VIII R ART'!F26+'VIII R MONITOREO'!F26+'VIII R IND'!F26," ")</f>
        <v>1344764.94</v>
      </c>
      <c r="G26" s="59">
        <f>IF(+'VIII R ART'!G26+'VIII R MONITOREO'!G26+'VIII R IND'!G26&gt;0,+'VIII R ART'!G26+'VIII R MONITOREO'!G26+'VIII R IND'!G26," ")</f>
        <v>568605.38</v>
      </c>
      <c r="H26" s="59" t="str">
        <f>IF(+'VIII R ART'!H26+'VIII R MONITOREO'!H26+'VIII R IND'!H26&gt;0,+'VIII R ART'!H26+'VIII R MONITOREO'!H26+'VIII R IND'!H26," ")</f>
        <v xml:space="preserve"> </v>
      </c>
      <c r="I26" s="59" t="str">
        <f>IF(+'VIII R ART'!I26+'VIII R MONITOREO'!I26+'VIII R IND'!I26&gt;0,+'VIII R ART'!I26+'VIII R MONITOREO'!I26+'VIII R IND'!I26," ")</f>
        <v xml:space="preserve"> </v>
      </c>
      <c r="J26" s="59" t="str">
        <f>IF(+'VIII R ART'!J26+'VIII R MONITOREO'!J26+'VIII R IND'!J26&gt;0,+'VIII R ART'!J26+'VIII R MONITOREO'!J26+'VIII R IND'!J26," ")</f>
        <v xml:space="preserve"> </v>
      </c>
      <c r="K26" s="59" t="str">
        <f>IF(+'VIII R ART'!K26+'VIII R MONITOREO'!K26+'VIII R IND'!K26&gt;0,+'VIII R ART'!K26+'VIII R MONITOREO'!K26+'VIII R IND'!K26," ")</f>
        <v xml:space="preserve"> </v>
      </c>
      <c r="L26" s="59" t="str">
        <f>IF(+'VIII R ART'!L26+'VIII R MONITOREO'!L26+'VIII R IND'!L26&gt;0,+'VIII R ART'!L26+'VIII R MONITOREO'!L26+'VIII R IND'!L26," ")</f>
        <v xml:space="preserve"> </v>
      </c>
      <c r="M26" s="91" t="str">
        <f>IF(+'VIII R ART'!M26+'VIII R MONITOREO'!M26+'VIII R IND'!M26&gt;0,+'VIII R ART'!M26+'VIII R MONITOREO'!M26+'VIII R IND'!M26," ")</f>
        <v xml:space="preserve"> </v>
      </c>
      <c r="N26" s="15">
        <f t="shared" si="3"/>
        <v>57555104.899999999</v>
      </c>
      <c r="O26" s="53">
        <f t="shared" si="1"/>
        <v>12</v>
      </c>
      <c r="Q26" s="32">
        <f>+N26+'XVI R FT'!N26</f>
        <v>57843980.083265617</v>
      </c>
    </row>
    <row r="27" spans="1:17" ht="14" x14ac:dyDescent="0.3">
      <c r="A27" s="14">
        <f t="shared" si="2"/>
        <v>12.5</v>
      </c>
      <c r="B27" s="60">
        <f>IF(+'VIII R ART'!B27+'VIII R MONITOREO'!B27+'VIII R IND'!B27&gt;0,+'VIII R ART'!B27+'VIII R MONITOREO'!B27+'VIII R IND'!B27," ")</f>
        <v>32.479999999999997</v>
      </c>
      <c r="C27" s="59">
        <f>IF(+'VIII R ART'!C27+'VIII R MONITOREO'!C27+'VIII R IND'!C27&gt;0,+'VIII R ART'!C27+'VIII R MONITOREO'!C27+'VIII R IND'!C27," ")</f>
        <v>225.9</v>
      </c>
      <c r="D27" s="59">
        <f>IF(+'VIII R ART'!D27+'VIII R MONITOREO'!D27+'VIII R IND'!D27&gt;0,+'VIII R ART'!D27+'VIII R MONITOREO'!D27+'VIII R IND'!D27," ")</f>
        <v>32186551.59</v>
      </c>
      <c r="E27" s="59">
        <f>IF(+'VIII R ART'!E27+'VIII R MONITOREO'!E27+'VIII R IND'!E27&gt;0,+'VIII R ART'!E27+'VIII R MONITOREO'!E27+'VIII R IND'!E27," ")</f>
        <v>8067383.1399999997</v>
      </c>
      <c r="F27" s="59">
        <f>IF(+'VIII R ART'!F27+'VIII R MONITOREO'!F27+'VIII R IND'!F27&gt;0,+'VIII R ART'!F27+'VIII R MONITOREO'!F27+'VIII R IND'!F27," ")</f>
        <v>3268166.64</v>
      </c>
      <c r="G27" s="59">
        <f>IF(+'VIII R ART'!G27+'VIII R MONITOREO'!G27+'VIII R IND'!G27&gt;0,+'VIII R ART'!G27+'VIII R MONITOREO'!G27+'VIII R IND'!G27," ")</f>
        <v>616622.56999999995</v>
      </c>
      <c r="H27" s="59" t="str">
        <f>IF(+'VIII R ART'!H27+'VIII R MONITOREO'!H27+'VIII R IND'!H27&gt;0,+'VIII R ART'!H27+'VIII R MONITOREO'!H27+'VIII R IND'!H27," ")</f>
        <v xml:space="preserve"> </v>
      </c>
      <c r="I27" s="59" t="str">
        <f>IF(+'VIII R ART'!I27+'VIII R MONITOREO'!I27+'VIII R IND'!I27&gt;0,+'VIII R ART'!I27+'VIII R MONITOREO'!I27+'VIII R IND'!I27," ")</f>
        <v xml:space="preserve"> </v>
      </c>
      <c r="J27" s="59" t="str">
        <f>IF(+'VIII R ART'!J27+'VIII R MONITOREO'!J27+'VIII R IND'!J27&gt;0,+'VIII R ART'!J27+'VIII R MONITOREO'!J27+'VIII R IND'!J27," ")</f>
        <v xml:space="preserve"> </v>
      </c>
      <c r="K27" s="59" t="str">
        <f>IF(+'VIII R ART'!K27+'VIII R MONITOREO'!K27+'VIII R IND'!K27&gt;0,+'VIII R ART'!K27+'VIII R MONITOREO'!K27+'VIII R IND'!K27," ")</f>
        <v xml:space="preserve"> </v>
      </c>
      <c r="L27" s="59" t="str">
        <f>IF(+'VIII R ART'!L27+'VIII R MONITOREO'!L27+'VIII R IND'!L27&gt;0,+'VIII R ART'!L27+'VIII R MONITOREO'!L27+'VIII R IND'!L27," ")</f>
        <v xml:space="preserve"> </v>
      </c>
      <c r="M27" s="91" t="str">
        <f>IF(+'VIII R ART'!M27+'VIII R MONITOREO'!M27+'VIII R IND'!M27&gt;0,+'VIII R ART'!M27+'VIII R MONITOREO'!M27+'VIII R IND'!M27," ")</f>
        <v xml:space="preserve"> </v>
      </c>
      <c r="N27" s="15">
        <f t="shared" si="3"/>
        <v>44138982.32</v>
      </c>
      <c r="O27" s="53">
        <f t="shared" si="1"/>
        <v>12.5</v>
      </c>
      <c r="Q27" s="32">
        <f>+N27+'XVI R FT'!N27</f>
        <v>44427905.373265617</v>
      </c>
    </row>
    <row r="28" spans="1:17" ht="14" x14ac:dyDescent="0.3">
      <c r="A28" s="14">
        <f t="shared" si="2"/>
        <v>13</v>
      </c>
      <c r="B28" s="60">
        <f>IF(+'VIII R ART'!B28+'VIII R MONITOREO'!B28+'VIII R IND'!B28&gt;0,+'VIII R ART'!B28+'VIII R MONITOREO'!B28+'VIII R IND'!B28," ")</f>
        <v>21.44</v>
      </c>
      <c r="C28" s="59">
        <f>IF(+'VIII R ART'!C28+'VIII R MONITOREO'!C28+'VIII R IND'!C28&gt;0,+'VIII R ART'!C28+'VIII R MONITOREO'!C28+'VIII R IND'!C28," ")</f>
        <v>184.88</v>
      </c>
      <c r="D28" s="59">
        <f>IF(+'VIII R ART'!D28+'VIII R MONITOREO'!D28+'VIII R IND'!D28&gt;0,+'VIII R ART'!D28+'VIII R MONITOREO'!D28+'VIII R IND'!D28," ")</f>
        <v>24269055.84</v>
      </c>
      <c r="E28" s="59">
        <f>IF(+'VIII R ART'!E28+'VIII R MONITOREO'!E28+'VIII R IND'!E28&gt;0,+'VIII R ART'!E28+'VIII R MONITOREO'!E28+'VIII R IND'!E28," ")</f>
        <v>7251973.6200000001</v>
      </c>
      <c r="F28" s="59">
        <f>IF(+'VIII R ART'!F28+'VIII R MONITOREO'!F28+'VIII R IND'!F28&gt;0,+'VIII R ART'!F28+'VIII R MONITOREO'!F28+'VIII R IND'!F28," ")</f>
        <v>2191595.81</v>
      </c>
      <c r="G28" s="59">
        <f>IF(+'VIII R ART'!G28+'VIII R MONITOREO'!G28+'VIII R IND'!G28&gt;0,+'VIII R ART'!G28+'VIII R MONITOREO'!G28+'VIII R IND'!G28," ")</f>
        <v>215926.36</v>
      </c>
      <c r="H28" s="59" t="str">
        <f>IF(+'VIII R ART'!H28+'VIII R MONITOREO'!H28+'VIII R IND'!H28&gt;0,+'VIII R ART'!H28+'VIII R MONITOREO'!H28+'VIII R IND'!H28," ")</f>
        <v xml:space="preserve"> </v>
      </c>
      <c r="I28" s="59" t="str">
        <f>IF(+'VIII R ART'!I28+'VIII R MONITOREO'!I28+'VIII R IND'!I28&gt;0,+'VIII R ART'!I28+'VIII R MONITOREO'!I28+'VIII R IND'!I28," ")</f>
        <v xml:space="preserve"> </v>
      </c>
      <c r="J28" s="59" t="str">
        <f>IF(+'VIII R ART'!J28+'VIII R MONITOREO'!J28+'VIII R IND'!J28&gt;0,+'VIII R ART'!J28+'VIII R MONITOREO'!J28+'VIII R IND'!J28," ")</f>
        <v xml:space="preserve"> </v>
      </c>
      <c r="K28" s="59" t="str">
        <f>IF(+'VIII R ART'!K28+'VIII R MONITOREO'!K28+'VIII R IND'!K28&gt;0,+'VIII R ART'!K28+'VIII R MONITOREO'!K28+'VIII R IND'!K28," ")</f>
        <v xml:space="preserve"> </v>
      </c>
      <c r="L28" s="59" t="str">
        <f>IF(+'VIII R ART'!L28+'VIII R MONITOREO'!L28+'VIII R IND'!L28&gt;0,+'VIII R ART'!L28+'VIII R MONITOREO'!L28+'VIII R IND'!L28," ")</f>
        <v xml:space="preserve"> </v>
      </c>
      <c r="M28" s="91" t="str">
        <f>IF(+'VIII R ART'!M28+'VIII R MONITOREO'!M28+'VIII R IND'!M28&gt;0,+'VIII R ART'!M28+'VIII R MONITOREO'!M28+'VIII R IND'!M28," ")</f>
        <v xml:space="preserve"> </v>
      </c>
      <c r="N28" s="15">
        <f t="shared" si="3"/>
        <v>33928757.950000003</v>
      </c>
      <c r="O28" s="53">
        <f t="shared" si="1"/>
        <v>13</v>
      </c>
      <c r="Q28" s="32">
        <f>+N28+'XVI R FT'!N28</f>
        <v>33933742.014266312</v>
      </c>
    </row>
    <row r="29" spans="1:17" ht="14" x14ac:dyDescent="0.3">
      <c r="A29" s="14">
        <f t="shared" si="2"/>
        <v>13.5</v>
      </c>
      <c r="B29" s="60">
        <f>IF(+'VIII R ART'!B29+'VIII R MONITOREO'!B29+'VIII R IND'!B29&gt;0,+'VIII R ART'!B29+'VIII R MONITOREO'!B29+'VIII R IND'!B29," ")</f>
        <v>21.76</v>
      </c>
      <c r="C29" s="59">
        <f>IF(+'VIII R ART'!C29+'VIII R MONITOREO'!C29+'VIII R IND'!C29&gt;0,+'VIII R ART'!C29+'VIII R MONITOREO'!C29+'VIII R IND'!C29," ")</f>
        <v>198.43</v>
      </c>
      <c r="D29" s="59">
        <f>IF(+'VIII R ART'!D29+'VIII R MONITOREO'!D29+'VIII R IND'!D29&gt;0,+'VIII R ART'!D29+'VIII R MONITOREO'!D29+'VIII R IND'!D29," ")</f>
        <v>33793436.979999997</v>
      </c>
      <c r="E29" s="59">
        <f>IF(+'VIII R ART'!E29+'VIII R MONITOREO'!E29+'VIII R IND'!E29&gt;0,+'VIII R ART'!E29+'VIII R MONITOREO'!E29+'VIII R IND'!E29," ")</f>
        <v>10160951.27</v>
      </c>
      <c r="F29" s="59">
        <f>IF(+'VIII R ART'!F29+'VIII R MONITOREO'!F29+'VIII R IND'!F29&gt;0,+'VIII R ART'!F29+'VIII R MONITOREO'!F29+'VIII R IND'!F29," ")</f>
        <v>2568866.63</v>
      </c>
      <c r="G29" s="59">
        <f>IF(+'VIII R ART'!G29+'VIII R MONITOREO'!G29+'VIII R IND'!G29&gt;0,+'VIII R ART'!G29+'VIII R MONITOREO'!G29+'VIII R IND'!G29," ")</f>
        <v>313671.8</v>
      </c>
      <c r="H29" s="59" t="str">
        <f>IF(+'VIII R ART'!H29+'VIII R MONITOREO'!H29+'VIII R IND'!H29&gt;0,+'VIII R ART'!H29+'VIII R MONITOREO'!H29+'VIII R IND'!H29," ")</f>
        <v xml:space="preserve"> </v>
      </c>
      <c r="I29" s="59" t="str">
        <f>IF(+'VIII R ART'!I29+'VIII R MONITOREO'!I29+'VIII R IND'!I29&gt;0,+'VIII R ART'!I29+'VIII R MONITOREO'!I29+'VIII R IND'!I29," ")</f>
        <v xml:space="preserve"> </v>
      </c>
      <c r="J29" s="59" t="str">
        <f>IF(+'VIII R ART'!J29+'VIII R MONITOREO'!J29+'VIII R IND'!J29&gt;0,+'VIII R ART'!J29+'VIII R MONITOREO'!J29+'VIII R IND'!J29," ")</f>
        <v xml:space="preserve"> </v>
      </c>
      <c r="K29" s="59" t="str">
        <f>IF(+'VIII R ART'!K29+'VIII R MONITOREO'!K29+'VIII R IND'!K29&gt;0,+'VIII R ART'!K29+'VIII R MONITOREO'!K29+'VIII R IND'!K29," ")</f>
        <v xml:space="preserve"> </v>
      </c>
      <c r="L29" s="59" t="str">
        <f>IF(+'VIII R ART'!L29+'VIII R MONITOREO'!L29+'VIII R IND'!L29&gt;0,+'VIII R ART'!L29+'VIII R MONITOREO'!L29+'VIII R IND'!L29," ")</f>
        <v xml:space="preserve"> </v>
      </c>
      <c r="M29" s="91" t="str">
        <f>IF(+'VIII R ART'!M29+'VIII R MONITOREO'!M29+'VIII R IND'!M29&gt;0,+'VIII R ART'!M29+'VIII R MONITOREO'!M29+'VIII R IND'!M29," ")</f>
        <v xml:space="preserve"> </v>
      </c>
      <c r="N29" s="15">
        <f t="shared" si="3"/>
        <v>46837146.869999997</v>
      </c>
      <c r="O29" s="53">
        <f t="shared" si="1"/>
        <v>13.5</v>
      </c>
      <c r="Q29" s="32">
        <f>+N29+'XVI R FT'!N29</f>
        <v>46852472.292798914</v>
      </c>
    </row>
    <row r="30" spans="1:17" ht="14" x14ac:dyDescent="0.3">
      <c r="A30" s="14">
        <f t="shared" si="2"/>
        <v>14</v>
      </c>
      <c r="B30" s="60">
        <f>IF(+'VIII R ART'!B30+'VIII R MONITOREO'!B30+'VIII R IND'!B30&gt;0,+'VIII R ART'!B30+'VIII R MONITOREO'!B30+'VIII R IND'!B30," ")</f>
        <v>109.77</v>
      </c>
      <c r="C30" s="59">
        <f>IF(+'VIII R ART'!C30+'VIII R MONITOREO'!C30+'VIII R IND'!C30&gt;0,+'VIII R ART'!C30+'VIII R MONITOREO'!C30+'VIII R IND'!C30," ")</f>
        <v>345.01</v>
      </c>
      <c r="D30" s="59">
        <f>IF(+'VIII R ART'!D30+'VIII R MONITOREO'!D30+'VIII R IND'!D30&gt;0,+'VIII R ART'!D30+'VIII R MONITOREO'!D30+'VIII R IND'!D30," ")</f>
        <v>91513439</v>
      </c>
      <c r="E30" s="59">
        <f>IF(+'VIII R ART'!E30+'VIII R MONITOREO'!E30+'VIII R IND'!E30&gt;0,+'VIII R ART'!E30+'VIII R MONITOREO'!E30+'VIII R IND'!E30," ")</f>
        <v>24616988.25</v>
      </c>
      <c r="F30" s="59">
        <f>IF(+'VIII R ART'!F30+'VIII R MONITOREO'!F30+'VIII R IND'!F30&gt;0,+'VIII R ART'!F30+'VIII R MONITOREO'!F30+'VIII R IND'!F30," ")</f>
        <v>2505866.12</v>
      </c>
      <c r="G30" s="59">
        <f>IF(+'VIII R ART'!G30+'VIII R MONITOREO'!G30+'VIII R IND'!G30&gt;0,+'VIII R ART'!G30+'VIII R MONITOREO'!G30+'VIII R IND'!G30," ")</f>
        <v>535351.86</v>
      </c>
      <c r="H30" s="59" t="str">
        <f>IF(+'VIII R ART'!H30+'VIII R MONITOREO'!H30+'VIII R IND'!H30&gt;0,+'VIII R ART'!H30+'VIII R MONITOREO'!H30+'VIII R IND'!H30," ")</f>
        <v xml:space="preserve"> </v>
      </c>
      <c r="I30" s="59" t="str">
        <f>IF(+'VIII R ART'!I30+'VIII R MONITOREO'!I30+'VIII R IND'!I30&gt;0,+'VIII R ART'!I30+'VIII R MONITOREO'!I30+'VIII R IND'!I30," ")</f>
        <v xml:space="preserve"> </v>
      </c>
      <c r="J30" s="59" t="str">
        <f>IF(+'VIII R ART'!J30+'VIII R MONITOREO'!J30+'VIII R IND'!J30&gt;0,+'VIII R ART'!J30+'VIII R MONITOREO'!J30+'VIII R IND'!J30," ")</f>
        <v xml:space="preserve"> </v>
      </c>
      <c r="K30" s="59" t="str">
        <f>IF(+'VIII R ART'!K30+'VIII R MONITOREO'!K30+'VIII R IND'!K30&gt;0,+'VIII R ART'!K30+'VIII R MONITOREO'!K30+'VIII R IND'!K30," ")</f>
        <v xml:space="preserve"> </v>
      </c>
      <c r="L30" s="59" t="str">
        <f>IF(+'VIII R ART'!L30+'VIII R MONITOREO'!L30+'VIII R IND'!L30&gt;0,+'VIII R ART'!L30+'VIII R MONITOREO'!L30+'VIII R IND'!L30," ")</f>
        <v xml:space="preserve"> </v>
      </c>
      <c r="M30" s="91" t="str">
        <f>IF(+'VIII R ART'!M30+'VIII R MONITOREO'!M30+'VIII R IND'!M30&gt;0,+'VIII R ART'!M30+'VIII R MONITOREO'!M30+'VIII R IND'!M30," ")</f>
        <v xml:space="preserve"> </v>
      </c>
      <c r="N30" s="15">
        <f t="shared" si="3"/>
        <v>119172100.01000001</v>
      </c>
      <c r="O30" s="53">
        <f t="shared" si="1"/>
        <v>14</v>
      </c>
      <c r="Q30" s="32">
        <f>+N30+'XVI R FT'!N30</f>
        <v>119202821.60559784</v>
      </c>
    </row>
    <row r="31" spans="1:17" ht="14" x14ac:dyDescent="0.3">
      <c r="A31" s="14">
        <f t="shared" si="2"/>
        <v>14.5</v>
      </c>
      <c r="B31" s="60">
        <f>IF(+'VIII R ART'!B31+'VIII R MONITOREO'!B31+'VIII R IND'!B31&gt;0,+'VIII R ART'!B31+'VIII R MONITOREO'!B31+'VIII R IND'!B31," ")</f>
        <v>264.04000000000002</v>
      </c>
      <c r="C31" s="59">
        <f>IF(+'VIII R ART'!C31+'VIII R MONITOREO'!C31+'VIII R IND'!C31&gt;0,+'VIII R ART'!C31+'VIII R MONITOREO'!C31+'VIII R IND'!C31," ")</f>
        <v>1452.39</v>
      </c>
      <c r="D31" s="59">
        <f>IF(+'VIII R ART'!D31+'VIII R MONITOREO'!D31+'VIII R IND'!D31&gt;0,+'VIII R ART'!D31+'VIII R MONITOREO'!D31+'VIII R IND'!D31," ")</f>
        <v>246890898.35999998</v>
      </c>
      <c r="E31" s="59">
        <f>IF(+'VIII R ART'!E31+'VIII R MONITOREO'!E31+'VIII R IND'!E31&gt;0,+'VIII R ART'!E31+'VIII R MONITOREO'!E31+'VIII R IND'!E31," ")</f>
        <v>62167305.340000004</v>
      </c>
      <c r="F31" s="59">
        <f>IF(+'VIII R ART'!F31+'VIII R MONITOREO'!F31+'VIII R IND'!F31&gt;0,+'VIII R ART'!F31+'VIII R MONITOREO'!F31+'VIII R IND'!F31," ")</f>
        <v>6554561.8300000001</v>
      </c>
      <c r="G31" s="59">
        <f>IF(+'VIII R ART'!G31+'VIII R MONITOREO'!G31+'VIII R IND'!G31&gt;0,+'VIII R ART'!G31+'VIII R MONITOREO'!G31+'VIII R IND'!G31," ")</f>
        <v>1357628.35</v>
      </c>
      <c r="H31" s="59" t="str">
        <f>IF(+'VIII R ART'!H31+'VIII R MONITOREO'!H31+'VIII R IND'!H31&gt;0,+'VIII R ART'!H31+'VIII R MONITOREO'!H31+'VIII R IND'!H31," ")</f>
        <v xml:space="preserve"> </v>
      </c>
      <c r="I31" s="59" t="str">
        <f>IF(+'VIII R ART'!I31+'VIII R MONITOREO'!I31+'VIII R IND'!I31&gt;0,+'VIII R ART'!I31+'VIII R MONITOREO'!I31+'VIII R IND'!I31," ")</f>
        <v xml:space="preserve"> </v>
      </c>
      <c r="J31" s="59" t="str">
        <f>IF(+'VIII R ART'!J31+'VIII R MONITOREO'!J31+'VIII R IND'!J31&gt;0,+'VIII R ART'!J31+'VIII R MONITOREO'!J31+'VIII R IND'!J31," ")</f>
        <v xml:space="preserve"> </v>
      </c>
      <c r="K31" s="59" t="str">
        <f>IF(+'VIII R ART'!K31+'VIII R MONITOREO'!K31+'VIII R IND'!K31&gt;0,+'VIII R ART'!K31+'VIII R MONITOREO'!K31+'VIII R IND'!K31," ")</f>
        <v xml:space="preserve"> </v>
      </c>
      <c r="L31" s="59" t="str">
        <f>IF(+'VIII R ART'!L31+'VIII R MONITOREO'!L31+'VIII R IND'!L31&gt;0,+'VIII R ART'!L31+'VIII R MONITOREO'!L31+'VIII R IND'!L31," ")</f>
        <v xml:space="preserve"> </v>
      </c>
      <c r="M31" s="91" t="str">
        <f>IF(+'VIII R ART'!M31+'VIII R MONITOREO'!M31+'VIII R IND'!M31&gt;0,+'VIII R ART'!M31+'VIII R MONITOREO'!M31+'VIII R IND'!M31," ")</f>
        <v xml:space="preserve"> </v>
      </c>
      <c r="N31" s="15">
        <f t="shared" si="3"/>
        <v>316972110.31</v>
      </c>
      <c r="O31" s="53">
        <f t="shared" si="1"/>
        <v>14.5</v>
      </c>
      <c r="Q31" s="32">
        <f>+N31+'XVI R FT'!N31</f>
        <v>317127615.26225549</v>
      </c>
    </row>
    <row r="32" spans="1:17" ht="14" x14ac:dyDescent="0.3">
      <c r="A32" s="14">
        <f t="shared" si="2"/>
        <v>15</v>
      </c>
      <c r="B32" s="60">
        <f>IF(+'VIII R ART'!B32+'VIII R MONITOREO'!B32+'VIII R IND'!B32&gt;0,+'VIII R ART'!B32+'VIII R MONITOREO'!B32+'VIII R IND'!B32," ")</f>
        <v>572.58000000000004</v>
      </c>
      <c r="C32" s="59">
        <f>IF(+'VIII R ART'!C32+'VIII R MONITOREO'!C32+'VIII R IND'!C32&gt;0,+'VIII R ART'!C32+'VIII R MONITOREO'!C32+'VIII R IND'!C32," ")</f>
        <v>1970.17</v>
      </c>
      <c r="D32" s="59">
        <f>IF(+'VIII R ART'!D32+'VIII R MONITOREO'!D32+'VIII R IND'!D32&gt;0,+'VIII R ART'!D32+'VIII R MONITOREO'!D32+'VIII R IND'!D32," ")</f>
        <v>364579701.56</v>
      </c>
      <c r="E32" s="59">
        <f>IF(+'VIII R ART'!E32+'VIII R MONITOREO'!E32+'VIII R IND'!E32&gt;0,+'VIII R ART'!E32+'VIII R MONITOREO'!E32+'VIII R IND'!E32," ")</f>
        <v>107091813.64</v>
      </c>
      <c r="F32" s="59">
        <f>IF(+'VIII R ART'!F32+'VIII R MONITOREO'!F32+'VIII R IND'!F32&gt;0,+'VIII R ART'!F32+'VIII R MONITOREO'!F32+'VIII R IND'!F32," ")</f>
        <v>19046943.449999999</v>
      </c>
      <c r="G32" s="59">
        <f>IF(+'VIII R ART'!G32+'VIII R MONITOREO'!G32+'VIII R IND'!G32&gt;0,+'VIII R ART'!G32+'VIII R MONITOREO'!G32+'VIII R IND'!G32," ")</f>
        <v>7762940.4100000001</v>
      </c>
      <c r="H32" s="59" t="str">
        <f>IF(+'VIII R ART'!H32+'VIII R MONITOREO'!H32+'VIII R IND'!H32&gt;0,+'VIII R ART'!H32+'VIII R MONITOREO'!H32+'VIII R IND'!H32," ")</f>
        <v xml:space="preserve"> </v>
      </c>
      <c r="I32" s="59" t="str">
        <f>IF(+'VIII R ART'!I32+'VIII R MONITOREO'!I32+'VIII R IND'!I32&gt;0,+'VIII R ART'!I32+'VIII R MONITOREO'!I32+'VIII R IND'!I32," ")</f>
        <v xml:space="preserve"> </v>
      </c>
      <c r="J32" s="59" t="str">
        <f>IF(+'VIII R ART'!J32+'VIII R MONITOREO'!J32+'VIII R IND'!J32&gt;0,+'VIII R ART'!J32+'VIII R MONITOREO'!J32+'VIII R IND'!J32," ")</f>
        <v xml:space="preserve"> </v>
      </c>
      <c r="K32" s="59" t="str">
        <f>IF(+'VIII R ART'!K32+'VIII R MONITOREO'!K32+'VIII R IND'!K32&gt;0,+'VIII R ART'!K32+'VIII R MONITOREO'!K32+'VIII R IND'!K32," ")</f>
        <v xml:space="preserve"> </v>
      </c>
      <c r="L32" s="59" t="str">
        <f>IF(+'VIII R ART'!L32+'VIII R MONITOREO'!L32+'VIII R IND'!L32&gt;0,+'VIII R ART'!L32+'VIII R MONITOREO'!L32+'VIII R IND'!L32," ")</f>
        <v xml:space="preserve"> </v>
      </c>
      <c r="M32" s="91" t="str">
        <f>IF(+'VIII R ART'!M32+'VIII R MONITOREO'!M32+'VIII R IND'!M32&gt;0,+'VIII R ART'!M32+'VIII R MONITOREO'!M32+'VIII R IND'!M32," ")</f>
        <v xml:space="preserve"> </v>
      </c>
      <c r="N32" s="15">
        <f t="shared" si="3"/>
        <v>498483941.81</v>
      </c>
      <c r="O32" s="53">
        <f t="shared" si="1"/>
        <v>15</v>
      </c>
      <c r="Q32" s="32">
        <f>+N32+'XVI R FT'!N32</f>
        <v>498668574.17785335</v>
      </c>
    </row>
    <row r="33" spans="1:18" ht="14" x14ac:dyDescent="0.3">
      <c r="A33" s="14">
        <f t="shared" si="2"/>
        <v>15.5</v>
      </c>
      <c r="B33" s="60">
        <f>IF(+'VIII R ART'!B33+'VIII R MONITOREO'!B33+'VIII R IND'!B33&gt;0,+'VIII R ART'!B33+'VIII R MONITOREO'!B33+'VIII R IND'!B33," ")</f>
        <v>736.92</v>
      </c>
      <c r="C33" s="59">
        <f>IF(+'VIII R ART'!C33+'VIII R MONITOREO'!C33+'VIII R IND'!C33&gt;0,+'VIII R ART'!C33+'VIII R MONITOREO'!C33+'VIII R IND'!C33," ")</f>
        <v>1909.65</v>
      </c>
      <c r="D33" s="59">
        <f>IF(+'VIII R ART'!D33+'VIII R MONITOREO'!D33+'VIII R IND'!D33&gt;0,+'VIII R ART'!D33+'VIII R MONITOREO'!D33+'VIII R IND'!D33," ")</f>
        <v>331179808.39999998</v>
      </c>
      <c r="E33" s="59">
        <f>IF(+'VIII R ART'!E33+'VIII R MONITOREO'!E33+'VIII R IND'!E33&gt;0,+'VIII R ART'!E33+'VIII R MONITOREO'!E33+'VIII R IND'!E33," ")</f>
        <v>121581048.76000001</v>
      </c>
      <c r="F33" s="59">
        <f>IF(+'VIII R ART'!F33+'VIII R MONITOREO'!F33+'VIII R IND'!F33&gt;0,+'VIII R ART'!F33+'VIII R MONITOREO'!F33+'VIII R IND'!F33," ")</f>
        <v>26384192.890000001</v>
      </c>
      <c r="G33" s="59">
        <f>IF(+'VIII R ART'!G33+'VIII R MONITOREO'!G33+'VIII R IND'!G33&gt;0,+'VIII R ART'!G33+'VIII R MONITOREO'!G33+'VIII R IND'!G33," ")</f>
        <v>10881974.16</v>
      </c>
      <c r="H33" s="59" t="str">
        <f>IF(+'VIII R ART'!H33+'VIII R MONITOREO'!H33+'VIII R IND'!H33&gt;0,+'VIII R ART'!H33+'VIII R MONITOREO'!H33+'VIII R IND'!H33," ")</f>
        <v xml:space="preserve"> </v>
      </c>
      <c r="I33" s="59" t="str">
        <f>IF(+'VIII R ART'!I33+'VIII R MONITOREO'!I33+'VIII R IND'!I33&gt;0,+'VIII R ART'!I33+'VIII R MONITOREO'!I33+'VIII R IND'!I33," ")</f>
        <v xml:space="preserve"> </v>
      </c>
      <c r="J33" s="59" t="str">
        <f>IF(+'VIII R ART'!J33+'VIII R MONITOREO'!J33+'VIII R IND'!J33&gt;0,+'VIII R ART'!J33+'VIII R MONITOREO'!J33+'VIII R IND'!J33," ")</f>
        <v xml:space="preserve"> </v>
      </c>
      <c r="K33" s="59" t="str">
        <f>IF(+'VIII R ART'!K33+'VIII R MONITOREO'!K33+'VIII R IND'!K33&gt;0,+'VIII R ART'!K33+'VIII R MONITOREO'!K33+'VIII R IND'!K33," ")</f>
        <v xml:space="preserve"> </v>
      </c>
      <c r="L33" s="59" t="str">
        <f>IF(+'VIII R ART'!L33+'VIII R MONITOREO'!L33+'VIII R IND'!L33&gt;0,+'VIII R ART'!L33+'VIII R MONITOREO'!L33+'VIII R IND'!L33," ")</f>
        <v xml:space="preserve"> </v>
      </c>
      <c r="M33" s="91" t="str">
        <f>IF(+'VIII R ART'!M33+'VIII R MONITOREO'!M33+'VIII R IND'!M33&gt;0,+'VIII R ART'!M33+'VIII R MONITOREO'!M33+'VIII R IND'!M33," ")</f>
        <v xml:space="preserve"> </v>
      </c>
      <c r="N33" s="15">
        <f t="shared" si="3"/>
        <v>490029670.77999997</v>
      </c>
      <c r="O33" s="53">
        <f t="shared" si="1"/>
        <v>15.5</v>
      </c>
      <c r="Q33" s="32">
        <f>+N33+'XVI R FT'!N33</f>
        <v>490214136.65785331</v>
      </c>
    </row>
    <row r="34" spans="1:18" ht="14" x14ac:dyDescent="0.3">
      <c r="A34" s="14">
        <f t="shared" si="2"/>
        <v>16</v>
      </c>
      <c r="B34" s="60">
        <f>IF(+'VIII R ART'!B34+'VIII R MONITOREO'!B34+'VIII R IND'!B34&gt;0,+'VIII R ART'!B34+'VIII R MONITOREO'!B34+'VIII R IND'!B34," ")</f>
        <v>274.76</v>
      </c>
      <c r="C34" s="59">
        <f>IF(+'VIII R ART'!C34+'VIII R MONITOREO'!C34+'VIII R IND'!C34&gt;0,+'VIII R ART'!C34+'VIII R MONITOREO'!C34+'VIII R IND'!C34," ")</f>
        <v>872.1</v>
      </c>
      <c r="D34" s="59">
        <f>IF(+'VIII R ART'!D34+'VIII R MONITOREO'!D34+'VIII R IND'!D34&gt;0,+'VIII R ART'!D34+'VIII R MONITOREO'!D34+'VIII R IND'!D34," ")</f>
        <v>185322370.56</v>
      </c>
      <c r="E34" s="59">
        <f>IF(+'VIII R ART'!E34+'VIII R MONITOREO'!E34+'VIII R IND'!E34&gt;0,+'VIII R ART'!E34+'VIII R MONITOREO'!E34+'VIII R IND'!E34," ")</f>
        <v>83108623.939999998</v>
      </c>
      <c r="F34" s="59">
        <f>IF(+'VIII R ART'!F34+'VIII R MONITOREO'!F34+'VIII R IND'!F34&gt;0,+'VIII R ART'!F34+'VIII R MONITOREO'!F34+'VIII R IND'!F34," ")</f>
        <v>21922548.34</v>
      </c>
      <c r="G34" s="59">
        <f>IF(+'VIII R ART'!G34+'VIII R MONITOREO'!G34+'VIII R IND'!G34&gt;0,+'VIII R ART'!G34+'VIII R MONITOREO'!G34+'VIII R IND'!G34," ")</f>
        <v>9259730.7699999996</v>
      </c>
      <c r="H34" s="59" t="str">
        <f>IF(+'VIII R ART'!H34+'VIII R MONITOREO'!H34+'VIII R IND'!H34&gt;0,+'VIII R ART'!H34+'VIII R MONITOREO'!H34+'VIII R IND'!H34," ")</f>
        <v xml:space="preserve"> </v>
      </c>
      <c r="I34" s="59" t="str">
        <f>IF(+'VIII R ART'!I34+'VIII R MONITOREO'!I34+'VIII R IND'!I34&gt;0,+'VIII R ART'!I34+'VIII R MONITOREO'!I34+'VIII R IND'!I34," ")</f>
        <v xml:space="preserve"> </v>
      </c>
      <c r="J34" s="59" t="str">
        <f>IF(+'VIII R ART'!J34+'VIII R MONITOREO'!J34+'VIII R IND'!J34&gt;0,+'VIII R ART'!J34+'VIII R MONITOREO'!J34+'VIII R IND'!J34," ")</f>
        <v xml:space="preserve"> </v>
      </c>
      <c r="K34" s="59" t="str">
        <f>IF(+'VIII R ART'!K34+'VIII R MONITOREO'!K34+'VIII R IND'!K34&gt;0,+'VIII R ART'!K34+'VIII R MONITOREO'!K34+'VIII R IND'!K34," ")</f>
        <v xml:space="preserve"> </v>
      </c>
      <c r="L34" s="59" t="str">
        <f>IF(+'VIII R ART'!L34+'VIII R MONITOREO'!L34+'VIII R IND'!L34&gt;0,+'VIII R ART'!L34+'VIII R MONITOREO'!L34+'VIII R IND'!L34," ")</f>
        <v xml:space="preserve"> </v>
      </c>
      <c r="M34" s="91" t="str">
        <f>IF(+'VIII R ART'!M34+'VIII R MONITOREO'!M34+'VIII R IND'!M34&gt;0,+'VIII R ART'!M34+'VIII R MONITOREO'!M34+'VIII R IND'!M34," ")</f>
        <v xml:space="preserve"> </v>
      </c>
      <c r="N34" s="15">
        <f t="shared" si="3"/>
        <v>299614420.46999997</v>
      </c>
      <c r="O34" s="53">
        <f t="shared" si="1"/>
        <v>16</v>
      </c>
      <c r="Q34" s="32">
        <f>+N34+'XVI R FT'!N34</f>
        <v>299719105.93959242</v>
      </c>
    </row>
    <row r="35" spans="1:18" ht="14" x14ac:dyDescent="0.3">
      <c r="A35" s="14">
        <f t="shared" si="2"/>
        <v>16.5</v>
      </c>
      <c r="B35" s="60">
        <f>IF(+'VIII R ART'!B35+'VIII R MONITOREO'!B35+'VIII R IND'!B35&gt;0,+'VIII R ART'!B35+'VIII R MONITOREO'!B35+'VIII R IND'!B35," ")</f>
        <v>175.7</v>
      </c>
      <c r="C35" s="59">
        <f>IF(+'VIII R ART'!C35+'VIII R MONITOREO'!C35+'VIII R IND'!C35&gt;0,+'VIII R ART'!C35+'VIII R MONITOREO'!C35+'VIII R IND'!C35," ")</f>
        <v>414.39</v>
      </c>
      <c r="D35" s="59">
        <f>IF(+'VIII R ART'!D35+'VIII R MONITOREO'!D35+'VIII R IND'!D35&gt;0,+'VIII R ART'!D35+'VIII R MONITOREO'!D35+'VIII R IND'!D35," ")</f>
        <v>111154775.44</v>
      </c>
      <c r="E35" s="59">
        <f>IF(+'VIII R ART'!E35+'VIII R MONITOREO'!E35+'VIII R IND'!E35&gt;0,+'VIII R ART'!E35+'VIII R MONITOREO'!E35+'VIII R IND'!E35," ")</f>
        <v>35285188.25</v>
      </c>
      <c r="F35" s="59">
        <f>IF(+'VIII R ART'!F35+'VIII R MONITOREO'!F35+'VIII R IND'!F35&gt;0,+'VIII R ART'!F35+'VIII R MONITOREO'!F35+'VIII R IND'!F35," ")</f>
        <v>9558661.5800000001</v>
      </c>
      <c r="G35" s="59">
        <f>IF(+'VIII R ART'!G35+'VIII R MONITOREO'!G35+'VIII R IND'!G35&gt;0,+'VIII R ART'!G35+'VIII R MONITOREO'!G35+'VIII R IND'!G35," ")</f>
        <v>3915978.28</v>
      </c>
      <c r="H35" s="59" t="str">
        <f>IF(+'VIII R ART'!H35+'VIII R MONITOREO'!H35+'VIII R IND'!H35&gt;0,+'VIII R ART'!H35+'VIII R MONITOREO'!H35+'VIII R IND'!H35," ")</f>
        <v xml:space="preserve"> </v>
      </c>
      <c r="I35" s="59" t="str">
        <f>IF(+'VIII R ART'!I35+'VIII R MONITOREO'!I35+'VIII R IND'!I35&gt;0,+'VIII R ART'!I35+'VIII R MONITOREO'!I35+'VIII R IND'!I35," ")</f>
        <v xml:space="preserve"> </v>
      </c>
      <c r="J35" s="59" t="str">
        <f>IF(+'VIII R ART'!J35+'VIII R MONITOREO'!J35+'VIII R IND'!J35&gt;0,+'VIII R ART'!J35+'VIII R MONITOREO'!J35+'VIII R IND'!J35," ")</f>
        <v xml:space="preserve"> </v>
      </c>
      <c r="K35" s="59" t="str">
        <f>IF(+'VIII R ART'!K35+'VIII R MONITOREO'!K35+'VIII R IND'!K35&gt;0,+'VIII R ART'!K35+'VIII R MONITOREO'!K35+'VIII R IND'!K35," ")</f>
        <v xml:space="preserve"> </v>
      </c>
      <c r="L35" s="59" t="str">
        <f>IF(+'VIII R ART'!L35+'VIII R MONITOREO'!L35+'VIII R IND'!L35&gt;0,+'VIII R ART'!L35+'VIII R MONITOREO'!L35+'VIII R IND'!L35," ")</f>
        <v xml:space="preserve"> </v>
      </c>
      <c r="M35" s="91" t="str">
        <f>IF(+'VIII R ART'!M35+'VIII R MONITOREO'!M35+'VIII R IND'!M35&gt;0,+'VIII R ART'!M35+'VIII R MONITOREO'!M35+'VIII R IND'!M35," ")</f>
        <v xml:space="preserve"> </v>
      </c>
      <c r="N35" s="15">
        <f t="shared" si="3"/>
        <v>159915193.64000002</v>
      </c>
      <c r="O35" s="53">
        <f t="shared" si="1"/>
        <v>16.5</v>
      </c>
      <c r="Q35" s="32">
        <f>+N35+'XVI R FT'!N35</f>
        <v>160009890.86105984</v>
      </c>
    </row>
    <row r="36" spans="1:18" ht="14" x14ac:dyDescent="0.3">
      <c r="A36" s="14">
        <f t="shared" si="2"/>
        <v>17</v>
      </c>
      <c r="B36" s="60">
        <f>IF(+'VIII R ART'!B36+'VIII R MONITOREO'!B36+'VIII R IND'!B36&gt;0,+'VIII R ART'!B36+'VIII R MONITOREO'!B36+'VIII R IND'!B36," ")</f>
        <v>55.21</v>
      </c>
      <c r="C36" s="59">
        <f>IF(+'VIII R ART'!C36+'VIII R MONITOREO'!C36+'VIII R IND'!C36&gt;0,+'VIII R ART'!C36+'VIII R MONITOREO'!C36+'VIII R IND'!C36," ")</f>
        <v>244.13</v>
      </c>
      <c r="D36" s="59">
        <f>IF(+'VIII R ART'!D36+'VIII R MONITOREO'!D36+'VIII R IND'!D36&gt;0,+'VIII R ART'!D36+'VIII R MONITOREO'!D36+'VIII R IND'!D36," ")</f>
        <v>62523614.019999996</v>
      </c>
      <c r="E36" s="59">
        <f>IF(+'VIII R ART'!E36+'VIII R MONITOREO'!E36+'VIII R IND'!E36&gt;0,+'VIII R ART'!E36+'VIII R MONITOREO'!E36+'VIII R IND'!E36," ")</f>
        <v>21279475.440000001</v>
      </c>
      <c r="F36" s="59">
        <f>IF(+'VIII R ART'!F36+'VIII R MONITOREO'!F36+'VIII R IND'!F36&gt;0,+'VIII R ART'!F36+'VIII R MONITOREO'!F36+'VIII R IND'!F36," ")</f>
        <v>4188754.93</v>
      </c>
      <c r="G36" s="59">
        <f>IF(+'VIII R ART'!G36+'VIII R MONITOREO'!G36+'VIII R IND'!G36&gt;0,+'VIII R ART'!G36+'VIII R MONITOREO'!G36+'VIII R IND'!G36," ")</f>
        <v>2433214.0699999998</v>
      </c>
      <c r="H36" s="59" t="str">
        <f>IF(+'VIII R ART'!H36+'VIII R MONITOREO'!H36+'VIII R IND'!H36&gt;0,+'VIII R ART'!H36+'VIII R MONITOREO'!H36+'VIII R IND'!H36," ")</f>
        <v xml:space="preserve"> </v>
      </c>
      <c r="I36" s="59" t="str">
        <f>IF(+'VIII R ART'!I36+'VIII R MONITOREO'!I36+'VIII R IND'!I36&gt;0,+'VIII R ART'!I36+'VIII R MONITOREO'!I36+'VIII R IND'!I36," ")</f>
        <v xml:space="preserve"> </v>
      </c>
      <c r="J36" s="59" t="str">
        <f>IF(+'VIII R ART'!J36+'VIII R MONITOREO'!J36+'VIII R IND'!J36&gt;0,+'VIII R ART'!J36+'VIII R MONITOREO'!J36+'VIII R IND'!J36," ")</f>
        <v xml:space="preserve"> </v>
      </c>
      <c r="K36" s="59" t="str">
        <f>IF(+'VIII R ART'!K36+'VIII R MONITOREO'!K36+'VIII R IND'!K36&gt;0,+'VIII R ART'!K36+'VIII R MONITOREO'!K36+'VIII R IND'!K36," ")</f>
        <v xml:space="preserve"> </v>
      </c>
      <c r="L36" s="59" t="str">
        <f>IF(+'VIII R ART'!L36+'VIII R MONITOREO'!L36+'VIII R IND'!L36&gt;0,+'VIII R ART'!L36+'VIII R MONITOREO'!L36+'VIII R IND'!L36," ")</f>
        <v xml:space="preserve"> </v>
      </c>
      <c r="M36" s="91" t="str">
        <f>IF(+'VIII R ART'!M36+'VIII R MONITOREO'!M36+'VIII R IND'!M36&gt;0,+'VIII R ART'!M36+'VIII R MONITOREO'!M36+'VIII R IND'!M36," ")</f>
        <v xml:space="preserve"> </v>
      </c>
      <c r="N36" s="15">
        <f t="shared" si="3"/>
        <v>90425357.799999997</v>
      </c>
      <c r="O36" s="53">
        <f t="shared" si="1"/>
        <v>17</v>
      </c>
      <c r="Q36" s="32">
        <f>+N36+'XVI R FT'!N36</f>
        <v>90445294.057065219</v>
      </c>
    </row>
    <row r="37" spans="1:18" ht="14" x14ac:dyDescent="0.3">
      <c r="A37" s="14">
        <f t="shared" si="2"/>
        <v>17.5</v>
      </c>
      <c r="B37" s="60">
        <f>IF(+'VIII R ART'!B37+'VIII R MONITOREO'!B37+'VIII R IND'!B37&gt;0,+'VIII R ART'!B37+'VIII R MONITOREO'!B37+'VIII R IND'!B37," ")</f>
        <v>33.130000000000003</v>
      </c>
      <c r="C37" s="59">
        <f>IF(+'VIII R ART'!C37+'VIII R MONITOREO'!C37+'VIII R IND'!C37&gt;0,+'VIII R ART'!C37+'VIII R MONITOREO'!C37+'VIII R IND'!C37," ")</f>
        <v>69.08</v>
      </c>
      <c r="D37" s="59">
        <f>IF(+'VIII R ART'!D37+'VIII R MONITOREO'!D37+'VIII R IND'!D37&gt;0,+'VIII R ART'!D37+'VIII R MONITOREO'!D37+'VIII R IND'!D37," ")</f>
        <v>30019305.829999998</v>
      </c>
      <c r="E37" s="59">
        <f>IF(+'VIII R ART'!E37+'VIII R MONITOREO'!E37+'VIII R IND'!E37&gt;0,+'VIII R ART'!E37+'VIII R MONITOREO'!E37+'VIII R IND'!E37," ")</f>
        <v>7953870.4000000004</v>
      </c>
      <c r="F37" s="59">
        <f>IF(+'VIII R ART'!F37+'VIII R MONITOREO'!F37+'VIII R IND'!F37&gt;0,+'VIII R ART'!F37+'VIII R MONITOREO'!F37+'VIII R IND'!F37," ")</f>
        <v>851814.85</v>
      </c>
      <c r="G37" s="59">
        <f>IF(+'VIII R ART'!G37+'VIII R MONITOREO'!G37+'VIII R IND'!G37&gt;0,+'VIII R ART'!G37+'VIII R MONITOREO'!G37+'VIII R IND'!G37," ")</f>
        <v>83001.02</v>
      </c>
      <c r="H37" s="59" t="str">
        <f>IF(+'VIII R ART'!H37+'VIII R MONITOREO'!H37+'VIII R IND'!H37&gt;0,+'VIII R ART'!H37+'VIII R MONITOREO'!H37+'VIII R IND'!H37," ")</f>
        <v xml:space="preserve"> </v>
      </c>
      <c r="I37" s="59" t="str">
        <f>IF(+'VIII R ART'!I37+'VIII R MONITOREO'!I37+'VIII R IND'!I37&gt;0,+'VIII R ART'!I37+'VIII R MONITOREO'!I37+'VIII R IND'!I37," ")</f>
        <v xml:space="preserve"> </v>
      </c>
      <c r="J37" s="59" t="str">
        <f>IF(+'VIII R ART'!J37+'VIII R MONITOREO'!J37+'VIII R IND'!J37&gt;0,+'VIII R ART'!J37+'VIII R MONITOREO'!J37+'VIII R IND'!J37," ")</f>
        <v xml:space="preserve"> </v>
      </c>
      <c r="K37" s="59" t="str">
        <f>IF(+'VIII R ART'!K37+'VIII R MONITOREO'!K37+'VIII R IND'!K37&gt;0,+'VIII R ART'!K37+'VIII R MONITOREO'!K37+'VIII R IND'!K37," ")</f>
        <v xml:space="preserve"> </v>
      </c>
      <c r="L37" s="59" t="str">
        <f>IF(+'VIII R ART'!L37+'VIII R MONITOREO'!L37+'VIII R IND'!L37&gt;0,+'VIII R ART'!L37+'VIII R MONITOREO'!L37+'VIII R IND'!L37," ")</f>
        <v xml:space="preserve"> </v>
      </c>
      <c r="M37" s="91" t="str">
        <f>IF(+'VIII R ART'!M37+'VIII R MONITOREO'!M37+'VIII R IND'!M37&gt;0,+'VIII R ART'!M37+'VIII R MONITOREO'!M37+'VIII R IND'!M37," ")</f>
        <v xml:space="preserve"> </v>
      </c>
      <c r="N37" s="15">
        <f t="shared" si="3"/>
        <v>38908094.310000002</v>
      </c>
      <c r="O37" s="53">
        <f t="shared" si="1"/>
        <v>17.5</v>
      </c>
      <c r="Q37" s="32" t="e">
        <f>+N37+'XVI R FT'!N37</f>
        <v>#VALUE!</v>
      </c>
    </row>
    <row r="38" spans="1:18" ht="14" x14ac:dyDescent="0.3">
      <c r="A38" s="14">
        <f t="shared" si="2"/>
        <v>18</v>
      </c>
      <c r="B38" s="60" t="str">
        <f>IF(+'VIII R ART'!B38+'VIII R MONITOREO'!B38+'VIII R IND'!B38&gt;0,+'VIII R ART'!B38+'VIII R MONITOREO'!B38+'VIII R IND'!B38," ")</f>
        <v xml:space="preserve"> </v>
      </c>
      <c r="C38" s="59" t="str">
        <f>IF(+'VIII R ART'!C38+'VIII R MONITOREO'!C38+'VIII R IND'!C38&gt;0,+'VIII R ART'!C38+'VIII R MONITOREO'!C38+'VIII R IND'!C38," ")</f>
        <v xml:space="preserve"> </v>
      </c>
      <c r="D38" s="59">
        <f>IF(+'VIII R ART'!D38+'VIII R MONITOREO'!D38+'VIII R IND'!D38&gt;0,+'VIII R ART'!D38+'VIII R MONITOREO'!D38+'VIII R IND'!D38," ")</f>
        <v>6392246.3399999999</v>
      </c>
      <c r="E38" s="59">
        <f>IF(+'VIII R ART'!E38+'VIII R MONITOREO'!E38+'VIII R IND'!E38&gt;0,+'VIII R ART'!E38+'VIII R MONITOREO'!E38+'VIII R IND'!E38," ")</f>
        <v>335862.91</v>
      </c>
      <c r="F38" s="59">
        <f>IF(+'VIII R ART'!F38+'VIII R MONITOREO'!F38+'VIII R IND'!F38&gt;0,+'VIII R ART'!F38+'VIII R MONITOREO'!F38+'VIII R IND'!F38," ")</f>
        <v>262631.98</v>
      </c>
      <c r="G38" s="59">
        <f>IF(+'VIII R ART'!G38+'VIII R MONITOREO'!G38+'VIII R IND'!G38&gt;0,+'VIII R ART'!G38+'VIII R MONITOREO'!G38+'VIII R IND'!G38," ")</f>
        <v>167638.79</v>
      </c>
      <c r="H38" s="59" t="str">
        <f>IF(+'VIII R ART'!H38+'VIII R MONITOREO'!H38+'VIII R IND'!H38&gt;0,+'VIII R ART'!H38+'VIII R MONITOREO'!H38+'VIII R IND'!H38," ")</f>
        <v xml:space="preserve"> </v>
      </c>
      <c r="I38" s="59" t="str">
        <f>IF(+'VIII R ART'!I38+'VIII R MONITOREO'!I38+'VIII R IND'!I38&gt;0,+'VIII R ART'!I38+'VIII R MONITOREO'!I38+'VIII R IND'!I38," ")</f>
        <v xml:space="preserve"> </v>
      </c>
      <c r="J38" s="59" t="str">
        <f>IF(+'VIII R ART'!J38+'VIII R MONITOREO'!J38+'VIII R IND'!J38&gt;0,+'VIII R ART'!J38+'VIII R MONITOREO'!J38+'VIII R IND'!J38," ")</f>
        <v xml:space="preserve"> </v>
      </c>
      <c r="K38" s="59" t="str">
        <f>IF(+'VIII R ART'!K38+'VIII R MONITOREO'!K38+'VIII R IND'!K38&gt;0,+'VIII R ART'!K38+'VIII R MONITOREO'!K38+'VIII R IND'!K38," ")</f>
        <v xml:space="preserve"> </v>
      </c>
      <c r="L38" s="59" t="str">
        <f>IF(+'VIII R ART'!L38+'VIII R MONITOREO'!L38+'VIII R IND'!L38&gt;0,+'VIII R ART'!L38+'VIII R MONITOREO'!L38+'VIII R IND'!L38," ")</f>
        <v xml:space="preserve"> </v>
      </c>
      <c r="M38" s="91" t="str">
        <f>IF(+'VIII R ART'!M38+'VIII R MONITOREO'!M38+'VIII R IND'!M38&gt;0,+'VIII R ART'!M38+'VIII R MONITOREO'!M38+'VIII R IND'!M38," ")</f>
        <v xml:space="preserve"> </v>
      </c>
      <c r="N38" s="15">
        <f t="shared" si="3"/>
        <v>7158380.0200000005</v>
      </c>
      <c r="O38" s="53">
        <f t="shared" si="1"/>
        <v>18</v>
      </c>
      <c r="Q38" s="32">
        <f>+N38+'XVI R FT'!N38</f>
        <v>7163364.0842663068</v>
      </c>
    </row>
    <row r="39" spans="1:18" ht="14" x14ac:dyDescent="0.3">
      <c r="A39" s="14">
        <f t="shared" si="2"/>
        <v>18.5</v>
      </c>
      <c r="B39" s="60" t="str">
        <f>IF(+'VIII R ART'!B39+'VIII R MONITOREO'!B39+'VIII R IND'!B39&gt;0,+'VIII R ART'!B39+'VIII R MONITOREO'!B39+'VIII R IND'!B39," ")</f>
        <v xml:space="preserve"> </v>
      </c>
      <c r="C39" s="59" t="str">
        <f>IF(+'VIII R ART'!C39+'VIII R MONITOREO'!C39+'VIII R IND'!C39&gt;0,+'VIII R ART'!C39+'VIII R MONITOREO'!C39+'VIII R IND'!C39," ")</f>
        <v xml:space="preserve"> </v>
      </c>
      <c r="D39" s="59">
        <f>IF(+'VIII R ART'!D39+'VIII R MONITOREO'!D39+'VIII R IND'!D39&gt;0,+'VIII R ART'!D39+'VIII R MONITOREO'!D39+'VIII R IND'!D39," ")</f>
        <v>3281031.48</v>
      </c>
      <c r="E39" s="59" t="str">
        <f>IF(+'VIII R ART'!E39+'VIII R MONITOREO'!E39+'VIII R IND'!E39&gt;0,+'VIII R ART'!E39+'VIII R MONITOREO'!E39+'VIII R IND'!E39," ")</f>
        <v xml:space="preserve"> </v>
      </c>
      <c r="F39" s="59" t="str">
        <f>IF(+'VIII R ART'!F39+'VIII R MONITOREO'!F39+'VIII R IND'!F39&gt;0,+'VIII R ART'!F39+'VIII R MONITOREO'!F39+'VIII R IND'!F39," ")</f>
        <v xml:space="preserve"> </v>
      </c>
      <c r="G39" s="59">
        <f>IF(+'VIII R ART'!G39+'VIII R MONITOREO'!G39+'VIII R IND'!G39&gt;0,+'VIII R ART'!G39+'VIII R MONITOREO'!G39+'VIII R IND'!G39," ")</f>
        <v>83001.02</v>
      </c>
      <c r="H39" s="59" t="str">
        <f>IF(+'VIII R ART'!H39+'VIII R MONITOREO'!H39+'VIII R IND'!H39&gt;0,+'VIII R ART'!H39+'VIII R MONITOREO'!H39+'VIII R IND'!H39," ")</f>
        <v xml:space="preserve"> </v>
      </c>
      <c r="I39" s="59" t="str">
        <f>IF(+'VIII R ART'!I39+'VIII R MONITOREO'!I39+'VIII R IND'!I39&gt;0,+'VIII R ART'!I39+'VIII R MONITOREO'!I39+'VIII R IND'!I39," ")</f>
        <v xml:space="preserve"> </v>
      </c>
      <c r="J39" s="59" t="str">
        <f>IF(+'VIII R ART'!J39+'VIII R MONITOREO'!J39+'VIII R IND'!J39&gt;0,+'VIII R ART'!J39+'VIII R MONITOREO'!J39+'VIII R IND'!J39," ")</f>
        <v xml:space="preserve"> </v>
      </c>
      <c r="K39" s="59" t="str">
        <f>IF(+'VIII R ART'!K39+'VIII R MONITOREO'!K39+'VIII R IND'!K39&gt;0,+'VIII R ART'!K39+'VIII R MONITOREO'!K39+'VIII R IND'!K39," ")</f>
        <v xml:space="preserve"> </v>
      </c>
      <c r="L39" s="59" t="str">
        <f>IF(+'VIII R ART'!L39+'VIII R MONITOREO'!L39+'VIII R IND'!L39&gt;0,+'VIII R ART'!L39+'VIII R MONITOREO'!L39+'VIII R IND'!L39," ")</f>
        <v xml:space="preserve"> </v>
      </c>
      <c r="M39" s="91" t="str">
        <f>IF(+'VIII R ART'!M39+'VIII R MONITOREO'!M39+'VIII R IND'!M39&gt;0,+'VIII R ART'!M39+'VIII R MONITOREO'!M39+'VIII R IND'!M39," ")</f>
        <v xml:space="preserve"> </v>
      </c>
      <c r="N39" s="15">
        <f t="shared" si="3"/>
        <v>3364032.5</v>
      </c>
      <c r="O39" s="53">
        <f t="shared" si="1"/>
        <v>18.5</v>
      </c>
      <c r="Q39" s="32" t="e">
        <f>+N39+'XVI R FT'!N39</f>
        <v>#VALUE!</v>
      </c>
    </row>
    <row r="40" spans="1:18" ht="14" x14ac:dyDescent="0.3">
      <c r="A40" s="14">
        <f t="shared" si="2"/>
        <v>19</v>
      </c>
      <c r="B40" s="60" t="str">
        <f>IF(+'VIII R ART'!B40+'VIII R MONITOREO'!B40+'VIII R IND'!B40&gt;0,+'VIII R ART'!B40+'VIII R MONITOREO'!B40+'VIII R IND'!B40," ")</f>
        <v xml:space="preserve"> </v>
      </c>
      <c r="C40" s="59" t="str">
        <f>IF(+'VIII R ART'!C40+'VIII R MONITOREO'!C40+'VIII R IND'!C40&gt;0,+'VIII R ART'!C40+'VIII R MONITOREO'!C40+'VIII R IND'!C40," ")</f>
        <v xml:space="preserve"> </v>
      </c>
      <c r="D40" s="59" t="str">
        <f>IF(+'VIII R ART'!D40+'VIII R MONITOREO'!D40+'VIII R IND'!D40&gt;0,+'VIII R ART'!D40+'VIII R MONITOREO'!D40+'VIII R IND'!D40," ")</f>
        <v xml:space="preserve"> </v>
      </c>
      <c r="E40" s="59" t="str">
        <f>IF(+'VIII R ART'!E40+'VIII R MONITOREO'!E40+'VIII R IND'!E40&gt;0,+'VIII R ART'!E40+'VIII R MONITOREO'!E40+'VIII R IND'!E40," ")</f>
        <v xml:space="preserve"> </v>
      </c>
      <c r="F40" s="59" t="str">
        <f>IF(+'VIII R ART'!F40+'VIII R MONITOREO'!F40+'VIII R IND'!F40&gt;0,+'VIII R ART'!F40+'VIII R MONITOREO'!F40+'VIII R IND'!F40," ")</f>
        <v xml:space="preserve"> </v>
      </c>
      <c r="G40" s="59" t="str">
        <f>IF(+'VIII R ART'!G40+'VIII R MONITOREO'!G40+'VIII R IND'!G40&gt;0,+'VIII R ART'!G40+'VIII R MONITOREO'!G40+'VIII R IND'!G40," ")</f>
        <v xml:space="preserve"> </v>
      </c>
      <c r="H40" s="59" t="str">
        <f>IF(+'VIII R ART'!H40+'VIII R MONITOREO'!H40+'VIII R IND'!H40&gt;0,+'VIII R ART'!H40+'VIII R MONITOREO'!H40+'VIII R IND'!H40," ")</f>
        <v xml:space="preserve"> </v>
      </c>
      <c r="I40" s="59" t="str">
        <f>IF(+'VIII R ART'!I40+'VIII R MONITOREO'!I40+'VIII R IND'!I40&gt;0,+'VIII R ART'!I40+'VIII R MONITOREO'!I40+'VIII R IND'!I40," ")</f>
        <v xml:space="preserve"> </v>
      </c>
      <c r="J40" s="59" t="str">
        <f>IF(+'VIII R ART'!J40+'VIII R MONITOREO'!J40+'VIII R IND'!J40&gt;0,+'VIII R ART'!J40+'VIII R MONITOREO'!J40+'VIII R IND'!J40," ")</f>
        <v xml:space="preserve"> </v>
      </c>
      <c r="K40" s="59" t="str">
        <f>IF(+'VIII R ART'!K40+'VIII R MONITOREO'!K40+'VIII R IND'!K40&gt;0,+'VIII R ART'!K40+'VIII R MONITOREO'!K40+'VIII R IND'!K40," ")</f>
        <v xml:space="preserve"> </v>
      </c>
      <c r="L40" s="59" t="str">
        <f>IF(+'VIII R ART'!L40+'VIII R MONITOREO'!L40+'VIII R IND'!L40&gt;0,+'VIII R ART'!L40+'VIII R MONITOREO'!L40+'VIII R IND'!L40," ")</f>
        <v xml:space="preserve"> </v>
      </c>
      <c r="M40" s="91" t="str">
        <f>IF(+'VIII R ART'!M40+'VIII R MONITOREO'!M40+'VIII R IND'!M40&gt;0,+'VIII R ART'!M40+'VIII R MONITOREO'!M40+'VIII R IND'!M40," ")</f>
        <v xml:space="preserve"> </v>
      </c>
      <c r="N40" s="15" t="str">
        <f t="shared" si="3"/>
        <v xml:space="preserve"> </v>
      </c>
      <c r="O40" s="53">
        <f t="shared" si="1"/>
        <v>19</v>
      </c>
      <c r="Q40" s="32" t="e">
        <f>+N40+'XVI R FT'!N40</f>
        <v>#VALUE!</v>
      </c>
    </row>
    <row r="41" spans="1:18" ht="14" x14ac:dyDescent="0.3">
      <c r="A41" s="14">
        <f t="shared" si="2"/>
        <v>19.5</v>
      </c>
      <c r="B41" s="60" t="str">
        <f>IF(+'VIII R ART'!B41+'VIII R MONITOREO'!B41+'VIII R IND'!B41&gt;0,+'VIII R ART'!B41+'VIII R MONITOREO'!B41+'VIII R IND'!B41," ")</f>
        <v xml:space="preserve"> </v>
      </c>
      <c r="C41" s="59" t="str">
        <f>IF(+'VIII R ART'!C41+'VIII R MONITOREO'!C41+'VIII R IND'!C41&gt;0,+'VIII R ART'!C41+'VIII R MONITOREO'!C41+'VIII R IND'!C41," ")</f>
        <v xml:space="preserve"> </v>
      </c>
      <c r="D41" s="59" t="str">
        <f>IF(+'VIII R ART'!D41+'VIII R MONITOREO'!D41+'VIII R IND'!D41&gt;0,+'VIII R ART'!D41+'VIII R MONITOREO'!D41+'VIII R IND'!D41," ")</f>
        <v xml:space="preserve"> </v>
      </c>
      <c r="E41" s="59" t="str">
        <f>IF(+'VIII R ART'!E41+'VIII R MONITOREO'!E41+'VIII R IND'!E41&gt;0,+'VIII R ART'!E41+'VIII R MONITOREO'!E41+'VIII R IND'!E41," ")</f>
        <v xml:space="preserve"> </v>
      </c>
      <c r="F41" s="59">
        <f>IF(+'VIII R ART'!F41+'VIII R MONITOREO'!F41+'VIII R IND'!F41&gt;0,+'VIII R ART'!F41+'VIII R MONITOREO'!F41+'VIII R IND'!F41," ")</f>
        <v>55580.639999999999</v>
      </c>
      <c r="G41" s="59" t="str">
        <f>IF(+'VIII R ART'!G41+'VIII R MONITOREO'!G41+'VIII R IND'!G41&gt;0,+'VIII R ART'!G41+'VIII R MONITOREO'!G41+'VIII R IND'!G41," ")</f>
        <v xml:space="preserve"> </v>
      </c>
      <c r="H41" s="59" t="str">
        <f>IF(+'VIII R ART'!H41+'VIII R MONITOREO'!H41+'VIII R IND'!H41&gt;0,+'VIII R ART'!H41+'VIII R MONITOREO'!H41+'VIII R IND'!H41," ")</f>
        <v xml:space="preserve"> </v>
      </c>
      <c r="I41" s="59" t="str">
        <f>IF(+'VIII R ART'!I41+'VIII R MONITOREO'!I41+'VIII R IND'!I41&gt;0,+'VIII R ART'!I41+'VIII R MONITOREO'!I41+'VIII R IND'!I41," ")</f>
        <v xml:space="preserve"> </v>
      </c>
      <c r="J41" s="59" t="str">
        <f>IF(+'VIII R ART'!J41+'VIII R MONITOREO'!J41+'VIII R IND'!J41&gt;0,+'VIII R ART'!J41+'VIII R MONITOREO'!J41+'VIII R IND'!J41," ")</f>
        <v xml:space="preserve"> </v>
      </c>
      <c r="K41" s="59" t="str">
        <f>IF(+'VIII R ART'!K41+'VIII R MONITOREO'!K41+'VIII R IND'!K41&gt;0,+'VIII R ART'!K41+'VIII R MONITOREO'!K41+'VIII R IND'!K41," ")</f>
        <v xml:space="preserve"> </v>
      </c>
      <c r="L41" s="59" t="str">
        <f>IF(+'VIII R ART'!L41+'VIII R MONITOREO'!L41+'VIII R IND'!L41&gt;0,+'VIII R ART'!L41+'VIII R MONITOREO'!L41+'VIII R IND'!L41," ")</f>
        <v xml:space="preserve"> </v>
      </c>
      <c r="M41" s="91" t="str">
        <f>IF(+'VIII R ART'!M41+'VIII R MONITOREO'!M41+'VIII R IND'!M41&gt;0,+'VIII R ART'!M41+'VIII R MONITOREO'!M41+'VIII R IND'!M41," ")</f>
        <v xml:space="preserve"> </v>
      </c>
      <c r="N41" s="66"/>
      <c r="O41" s="53">
        <f t="shared" si="1"/>
        <v>19.5</v>
      </c>
      <c r="Q41" s="32">
        <f>+N41+'XVI R FT'!N41</f>
        <v>0</v>
      </c>
    </row>
    <row r="42" spans="1:18" ht="14" x14ac:dyDescent="0.3">
      <c r="A42" s="154" t="s">
        <v>13</v>
      </c>
      <c r="B42" s="68">
        <f>IF(SUM(B8:B41)&gt;0,SUM(B8:B41)," ")</f>
        <v>4547.6500000000005</v>
      </c>
      <c r="C42" s="68">
        <f t="shared" ref="C42:M42" si="4">IF(SUM(C8:C41)&gt;0,SUM(C8:C41)," ")</f>
        <v>19386.310000000001</v>
      </c>
      <c r="D42" s="68">
        <f t="shared" si="4"/>
        <v>2296371335.4000001</v>
      </c>
      <c r="E42" s="68">
        <f t="shared" si="4"/>
        <v>672705474.3599999</v>
      </c>
      <c r="F42" s="68">
        <f t="shared" si="4"/>
        <v>123274197.88000001</v>
      </c>
      <c r="G42" s="68">
        <f t="shared" si="4"/>
        <v>68799444.86999999</v>
      </c>
      <c r="H42" s="68" t="str">
        <f t="shared" si="4"/>
        <v xml:space="preserve"> </v>
      </c>
      <c r="I42" s="68" t="str">
        <f t="shared" si="4"/>
        <v xml:space="preserve"> </v>
      </c>
      <c r="J42" s="68" t="str">
        <f t="shared" si="4"/>
        <v xml:space="preserve"> </v>
      </c>
      <c r="K42" s="68" t="str">
        <f t="shared" si="4"/>
        <v xml:space="preserve"> </v>
      </c>
      <c r="L42" s="68" t="str">
        <f t="shared" si="4"/>
        <v xml:space="preserve"> </v>
      </c>
      <c r="M42" s="69" t="str">
        <f t="shared" si="4"/>
        <v xml:space="preserve"> </v>
      </c>
      <c r="N42" s="28">
        <f>SUM(N8:N41)</f>
        <v>3161118805.8299994</v>
      </c>
      <c r="O42" s="75">
        <f>+'VIII R ART'!N42+'VIII R IND'!N42+'VIII R MONITOREO'!N42</f>
        <v>3161174386.4700003</v>
      </c>
      <c r="P42" s="32">
        <f>+O42-N42</f>
        <v>55580.64000082016</v>
      </c>
      <c r="Q42" s="32" t="e">
        <f>SUM(Q8:Q41)</f>
        <v>#VALUE!</v>
      </c>
      <c r="R42" s="72" t="e">
        <f>+Q42-N42-'XVI R FT'!N42</f>
        <v>#VALUE!</v>
      </c>
    </row>
    <row r="43" spans="1:18" ht="14" x14ac:dyDescent="0.3">
      <c r="A43" s="155" t="s">
        <v>39</v>
      </c>
      <c r="B43" s="58" t="str">
        <f>IF(+'VIII R ART'!B43+'VIII R MONITOREO'!B43+'VIII R IND'!B43&gt;0,+'VIII R ART'!B43+'VIII R MONITOREO'!B43+'VIII R IND'!B43," ")</f>
        <v xml:space="preserve"> </v>
      </c>
      <c r="C43" s="58" t="str">
        <f>IF(+'VIII R ART'!C43+'VIII R MONITOREO'!C43+'VIII R IND'!C43&gt;0,+'VIII R ART'!C43+'VIII R MONITOREO'!C43+'VIII R IND'!C43," ")</f>
        <v xml:space="preserve"> </v>
      </c>
      <c r="D43" s="58" t="str">
        <f>IF(+'VIII R ART'!D43+'VIII R MONITOREO'!D43+'VIII R IND'!D43&gt;0,+'VIII R ART'!D43+'VIII R MONITOREO'!D43+'VIII R IND'!D43," ")</f>
        <v xml:space="preserve"> </v>
      </c>
      <c r="E43" s="33" t="str">
        <f>IF(+'VIII R ART'!E43+'VIII R MONITOREO'!E43+'VIII R IND'!E43&gt;0,+'VIII R ART'!E43+'VIII R MONITOREO'!E43+'VIII R IND'!E43," ")</f>
        <v xml:space="preserve"> </v>
      </c>
      <c r="F43" s="33" t="str">
        <f>IF(+'VIII R ART'!F43+'VIII R MONITOREO'!F43+'VIII R IND'!F43&gt;0,+'VIII R ART'!F43+'VIII R MONITOREO'!F43+'VIII R IND'!F43," ")</f>
        <v xml:space="preserve"> </v>
      </c>
      <c r="G43" s="33" t="str">
        <f>IF(+'VIII R ART'!G43+'VIII R MONITOREO'!G43+'VIII R IND'!G43&gt;0,+'VIII R ART'!G43+'VIII R MONITOREO'!G43+'VIII R IND'!G43," ")</f>
        <v xml:space="preserve"> </v>
      </c>
      <c r="H43" s="70" t="str">
        <f>IF(+'VIII R ART'!H43+'VIII R MONITOREO'!H43+'VIII R IND'!H43&gt;0,+'VIII R ART'!H43+'VIII R MONITOREO'!H43+'VIII R IND'!H43," ")</f>
        <v xml:space="preserve"> </v>
      </c>
      <c r="I43" s="58" t="str">
        <f>IF(+'VIII R ART'!I43+'VIII R MONITOREO'!I43+'VIII R IND'!I43&gt;0,+'VIII R ART'!I43+'VIII R MONITOREO'!I43+'VIII R IND'!I43," ")</f>
        <v xml:space="preserve"> </v>
      </c>
      <c r="J43" s="58" t="str">
        <f>IF(+'VIII R ART'!J43+'VIII R MONITOREO'!J43+'VIII R IND'!J43&gt;0,+'VIII R ART'!J43+'VIII R MONITOREO'!J43+'VIII R IND'!J43," ")</f>
        <v xml:space="preserve"> </v>
      </c>
      <c r="K43" s="58" t="str">
        <f>IF(+'VIII R ART'!K43+'VIII R MONITOREO'!K43+'VIII R IND'!K43&gt;0,+'VIII R ART'!K43+'VIII R MONITOREO'!K43+'VIII R IND'!K43," ")</f>
        <v xml:space="preserve"> </v>
      </c>
      <c r="L43" s="33" t="str">
        <f>IF(+'VIII R ART'!L43+'VIII R MONITOREO'!L43+'VIII R IND'!L43&gt;0,+'VIII R ART'!L43+'VIII R MONITOREO'!L43+'VIII R IND'!L43," ")</f>
        <v xml:space="preserve"> </v>
      </c>
      <c r="M43" s="35" t="str">
        <f>IF(+'VIII R ART'!M43+'VIII R MONITOREO'!M43+'VIII R IND'!M43&gt;0,+'VIII R ART'!M43+'VIII R MONITOREO'!M43+'VIII R IND'!M43," ")</f>
        <v xml:space="preserve"> </v>
      </c>
      <c r="N43" s="71">
        <f>SUM(B43:M43)</f>
        <v>0</v>
      </c>
      <c r="O43" s="75">
        <f>+'VIII R ART'!N43+'VIII R IND'!N43+'VIII R MONITOREO'!N43</f>
        <v>0</v>
      </c>
      <c r="P43" s="32">
        <f t="shared" ref="P43:P44" si="5">+O43-N43</f>
        <v>0</v>
      </c>
      <c r="Q43" s="32" t="e">
        <f>+N43+'XVI R FT'!N43</f>
        <v>#VALUE!</v>
      </c>
    </row>
    <row r="44" spans="1:18" x14ac:dyDescent="0.3">
      <c r="A44" s="80" t="s">
        <v>14</v>
      </c>
      <c r="B44" s="58" t="str">
        <f>IF(+'VIII R ART'!B44+'VIII R MONITOREO'!B44+'VIII R IND'!B44&gt;0,+'VIII R ART'!B44+'VIII R MONITOREO'!B44+'VIII R IND'!B44," ")</f>
        <v xml:space="preserve"> </v>
      </c>
      <c r="C44" s="58" t="str">
        <f>IF(+'VIII R ART'!C44+'VIII R MONITOREO'!C44+'VIII R IND'!C44&gt;0,+'VIII R ART'!C44+'VIII R MONITOREO'!C44+'VIII R IND'!C44," ")</f>
        <v xml:space="preserve"> </v>
      </c>
      <c r="D44" s="33" t="str">
        <f>IF(+'VIII R ART'!D44+'VIII R MONITOREO'!D44+'VIII R IND'!D44&gt;0,+'VIII R ART'!D44+'VIII R MONITOREO'!D44+'VIII R IND'!D44," ")</f>
        <v xml:space="preserve"> </v>
      </c>
      <c r="E44" s="33" t="str">
        <f>IF(+'VIII R ART'!E44+'VIII R MONITOREO'!E44+'VIII R IND'!E44&gt;0,+'VIII R ART'!E44+'VIII R MONITOREO'!E44+'VIII R IND'!E44," ")</f>
        <v xml:space="preserve"> </v>
      </c>
      <c r="F44" s="33" t="str">
        <f>IF(+'VIII R ART'!F44+'VIII R MONITOREO'!F44+'VIII R IND'!F44&gt;0,+'VIII R ART'!F44+'VIII R MONITOREO'!F44+'VIII R IND'!F44," ")</f>
        <v xml:space="preserve"> </v>
      </c>
      <c r="G44" s="33" t="str">
        <f>IF(+'VIII R ART'!G44+'VIII R MONITOREO'!G44+'VIII R IND'!G44&gt;0,+'VIII R ART'!G44+'VIII R MONITOREO'!G44+'VIII R IND'!G44," ")</f>
        <v xml:space="preserve"> </v>
      </c>
      <c r="H44" s="33" t="str">
        <f>IF(+'VIII R ART'!H44+'VIII R MONITOREO'!H44+'VIII R IND'!H44&gt;0,+'VIII R ART'!H44+'VIII R MONITOREO'!H44+'VIII R IND'!H44," ")</f>
        <v xml:space="preserve"> </v>
      </c>
      <c r="I44" s="58" t="str">
        <f>IF(+'VIII R ART'!I44+'VIII R MONITOREO'!I44+'VIII R IND'!I44&gt;0,+'VIII R ART'!I44+'VIII R MONITOREO'!I44+'VIII R IND'!I44," ")</f>
        <v xml:space="preserve"> </v>
      </c>
      <c r="J44" s="58" t="str">
        <f>IF(+'VIII R ART'!J44+'VIII R MONITOREO'!J44+'VIII R IND'!J44&gt;0,+'VIII R ART'!J44+'VIII R MONITOREO'!J44+'VIII R IND'!J44," ")</f>
        <v xml:space="preserve"> </v>
      </c>
      <c r="K44" s="58" t="str">
        <f>IF(+'VIII R ART'!K44+'VIII R MONITOREO'!K44+'VIII R IND'!K44&gt;0,+'VIII R ART'!K44+'VIII R MONITOREO'!K44+'VIII R IND'!K44," ")</f>
        <v xml:space="preserve"> </v>
      </c>
      <c r="L44" s="33" t="str">
        <f>IF(+'VIII R ART'!L44+'VIII R MONITOREO'!L44+'VIII R IND'!L44&gt;0,+'VIII R ART'!L44+'VIII R MONITOREO'!L44+'VIII R IND'!L44," ")</f>
        <v xml:space="preserve"> </v>
      </c>
      <c r="M44" s="35" t="str">
        <f>IF(+'VIII R ART'!M44+'VIII R MONITOREO'!M44+'VIII R IND'!M44&gt;0,+'VIII R ART'!M44+'VIII R MONITOREO'!M44+'VIII R IND'!M44," ")</f>
        <v xml:space="preserve"> </v>
      </c>
      <c r="N44" s="71">
        <f>SUM(B44:M44)</f>
        <v>0</v>
      </c>
      <c r="O44" s="75">
        <f>+'VIII R ART'!N44+'VIII R IND'!N44+'VIII R MONITOREO'!N44</f>
        <v>0</v>
      </c>
      <c r="P44" s="32">
        <f t="shared" si="5"/>
        <v>0</v>
      </c>
      <c r="Q44" s="32" t="e">
        <f>+N44+'XVI R FT'!N44</f>
        <v>#VALUE!</v>
      </c>
    </row>
    <row r="45" spans="1:18" ht="14" x14ac:dyDescent="0.3">
      <c r="A45" s="155" t="s">
        <v>24</v>
      </c>
      <c r="B45" s="38">
        <f t="shared" ref="B45:C45" si="6">SUM(B8:B24)*100/B42</f>
        <v>45.459303156575366</v>
      </c>
      <c r="C45" s="38">
        <f t="shared" si="6"/>
        <v>54.47462668243724</v>
      </c>
      <c r="D45" s="38">
        <f t="shared" ref="D45:N45" si="7">SUM(D8:D24)*100/D42</f>
        <v>27.607569223536299</v>
      </c>
      <c r="E45" s="38">
        <f t="shared" si="7"/>
        <v>24.562793375095083</v>
      </c>
      <c r="F45" s="38">
        <f t="shared" si="7"/>
        <v>16.028054004645529</v>
      </c>
      <c r="G45" s="38">
        <f t="shared" si="7"/>
        <v>42.608983714028049</v>
      </c>
      <c r="H45" s="38" t="e">
        <f t="shared" ref="H45:J45" si="8">SUM(H8:H24)*100/H42</f>
        <v>#VALUE!</v>
      </c>
      <c r="I45" s="38" t="e">
        <f t="shared" si="8"/>
        <v>#VALUE!</v>
      </c>
      <c r="J45" s="38" t="e">
        <f t="shared" si="8"/>
        <v>#VALUE!</v>
      </c>
      <c r="K45" s="38" t="e">
        <f t="shared" ref="K45:L45" si="9">SUM(K8:K24)*100/K42</f>
        <v>#VALUE!</v>
      </c>
      <c r="L45" s="38" t="e">
        <f t="shared" si="9"/>
        <v>#VALUE!</v>
      </c>
      <c r="M45" s="39" t="e">
        <f t="shared" ref="M45" si="10">SUM(M8:M24)*100/M42</f>
        <v>#VALUE!</v>
      </c>
      <c r="N45" s="37">
        <f t="shared" si="7"/>
        <v>26.83522642032645</v>
      </c>
      <c r="O45" s="147"/>
      <c r="P45" s="36"/>
      <c r="Q45" s="37" t="e">
        <f t="shared" ref="Q45" si="11">SUM(Q8:Q24)*100/Q42</f>
        <v>#VALUE!</v>
      </c>
    </row>
    <row r="46" spans="1:18" ht="14" x14ac:dyDescent="0.3">
      <c r="A46" s="155" t="s">
        <v>25</v>
      </c>
      <c r="B46" s="38">
        <f t="shared" ref="B46:C46" si="12">SUM(B8:B19)*100/B42</f>
        <v>11.627324002506787</v>
      </c>
      <c r="C46" s="38">
        <f t="shared" si="12"/>
        <v>17.656325520431686</v>
      </c>
      <c r="D46" s="38">
        <f t="shared" ref="D46:G46" si="13">SUM(D8:D19)*100/D42</f>
        <v>3.0898881302940682</v>
      </c>
      <c r="E46" s="38">
        <f t="shared" si="13"/>
        <v>8.1204312098055649</v>
      </c>
      <c r="F46" s="38">
        <f t="shared" si="13"/>
        <v>1.7298690047659793</v>
      </c>
      <c r="G46" s="38">
        <f t="shared" si="13"/>
        <v>4.3786188764926885</v>
      </c>
      <c r="H46" s="38" t="e">
        <f t="shared" ref="H46:J46" si="14">SUM(H8:H19)*100/H42</f>
        <v>#VALUE!</v>
      </c>
      <c r="I46" s="38" t="e">
        <f t="shared" si="14"/>
        <v>#VALUE!</v>
      </c>
      <c r="J46" s="38" t="e">
        <f t="shared" si="14"/>
        <v>#VALUE!</v>
      </c>
      <c r="K46" s="38" t="e">
        <f t="shared" ref="K46:L46" si="15">SUM(K8:K19)*100/K42</f>
        <v>#VALUE!</v>
      </c>
      <c r="L46" s="38" t="e">
        <f t="shared" si="15"/>
        <v>#VALUE!</v>
      </c>
      <c r="M46" s="39" t="e">
        <f t="shared" ref="M46:N46" si="16">SUM(M8:M19)*100/M42</f>
        <v>#VALUE!</v>
      </c>
      <c r="N46" s="37">
        <f t="shared" si="16"/>
        <v>4.1355860991018547</v>
      </c>
      <c r="O46" s="147"/>
      <c r="P46" s="36"/>
      <c r="Q46" s="37" t="e">
        <f t="shared" ref="Q46" si="17">SUM(Q8:Q19)*100/Q42</f>
        <v>#VALUE!</v>
      </c>
    </row>
    <row r="47" spans="1:18" ht="14" x14ac:dyDescent="0.3">
      <c r="A47" s="156" t="s">
        <v>22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2"/>
      <c r="N47" s="40"/>
      <c r="O47" s="8"/>
      <c r="Q47" s="5">
        <v>10.5</v>
      </c>
    </row>
    <row r="48" spans="1:18" x14ac:dyDescent="0.3">
      <c r="A48" s="43" t="s">
        <v>15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</row>
    <row r="49" spans="1:17" ht="15.5" x14ac:dyDescent="0.35">
      <c r="A49" s="45" t="s">
        <v>61</v>
      </c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7" ht="15.5" x14ac:dyDescent="0.35">
      <c r="A50" s="46" t="s">
        <v>62</v>
      </c>
      <c r="N50" s="47"/>
      <c r="Q50" s="32"/>
    </row>
    <row r="51" spans="1:17" x14ac:dyDescent="0.3">
      <c r="B51" s="5">
        <v>0</v>
      </c>
      <c r="C51" s="5">
        <v>1</v>
      </c>
      <c r="D51" s="5">
        <v>2</v>
      </c>
      <c r="E51" s="5">
        <v>3</v>
      </c>
      <c r="F51" s="5">
        <v>4</v>
      </c>
      <c r="G51" s="5">
        <v>5</v>
      </c>
      <c r="H51" s="5">
        <v>6</v>
      </c>
      <c r="I51" s="5">
        <v>7</v>
      </c>
      <c r="J51" s="5">
        <v>8</v>
      </c>
      <c r="K51" s="5">
        <v>9</v>
      </c>
      <c r="L51" s="5">
        <v>10</v>
      </c>
      <c r="M51" s="5">
        <v>11</v>
      </c>
      <c r="N51" s="5">
        <v>12</v>
      </c>
      <c r="Q51" s="32"/>
    </row>
    <row r="52" spans="1:17" x14ac:dyDescent="0.3">
      <c r="A52" s="3">
        <v>14</v>
      </c>
      <c r="B52" s="4">
        <f>+VLOOKUP(MAX(B8:B41),B8:$O$41,14,0)</f>
        <v>15.5</v>
      </c>
      <c r="C52" s="49">
        <f>+VLOOKUP(MAX(C8:C41),C8:$O$41,+$A$52-C51,0)</f>
        <v>10</v>
      </c>
      <c r="D52" s="49">
        <f>+VLOOKUP(MAX(D8:D41),D8:$O$41,+$A$52-D51,0)</f>
        <v>15</v>
      </c>
      <c r="E52" s="49">
        <f>+VLOOKUP(MAX(E8:E41),E8:$O$41,+$A$52-E51,0)</f>
        <v>15.5</v>
      </c>
      <c r="F52" s="49">
        <f>+VLOOKUP(MAX(F8:F41),F8:$O$41,+$A$52-F51,0)</f>
        <v>15.5</v>
      </c>
      <c r="G52" s="49">
        <f>+VLOOKUP(MAX(G8:G41),G8:$O$41,+$A$52-G51,0)</f>
        <v>15.5</v>
      </c>
      <c r="H52" s="49" t="e">
        <f>+VLOOKUP(MAX(H8:H41),H8:$O$41,+$A$52-H51,0)</f>
        <v>#N/A</v>
      </c>
      <c r="I52" s="49" t="e">
        <f>+VLOOKUP(MAX(I8:I41),I8:$O$41,+$A$52-I51,0)</f>
        <v>#N/A</v>
      </c>
      <c r="J52" s="49" t="e">
        <f>+VLOOKUP(MAX(J8:J41),J8:$O$41,+$A$52-J51,0)</f>
        <v>#N/A</v>
      </c>
      <c r="K52" s="49" t="e">
        <f>+VLOOKUP(MAX(K8:K41),K8:$O$41,+$A$52-K51,0)</f>
        <v>#N/A</v>
      </c>
      <c r="L52" s="49" t="e">
        <f>+VLOOKUP(MAX(L8:L41),L8:$O$41,+$A$52-L51,0)</f>
        <v>#N/A</v>
      </c>
      <c r="M52" s="49" t="e">
        <f>+VLOOKUP(MAX(M8:M41),M8:$O$41,+$A$52-M51,0)</f>
        <v>#N/A</v>
      </c>
      <c r="N52" s="49">
        <f>+VLOOKUP(MAX(N8:N41),N8:$O$41,+$A$52-N51,0)</f>
        <v>15</v>
      </c>
    </row>
    <row r="53" spans="1:17" x14ac:dyDescent="0.3">
      <c r="A53" s="48">
        <v>0</v>
      </c>
    </row>
    <row r="55" spans="1:17" x14ac:dyDescent="0.3">
      <c r="N55" s="50">
        <f>(N43*1000000)/N42</f>
        <v>0</v>
      </c>
      <c r="O55" s="4" t="s">
        <v>16</v>
      </c>
    </row>
    <row r="56" spans="1:17" x14ac:dyDescent="0.3">
      <c r="A56" s="48" t="s">
        <v>36</v>
      </c>
      <c r="B56" s="32">
        <f>SUM(B8:B24)</f>
        <v>2067.33</v>
      </c>
      <c r="C56" s="32">
        <f t="shared" ref="C56:M56" si="18">SUM(C8:C24)</f>
        <v>10560.62</v>
      </c>
      <c r="D56" s="32">
        <f t="shared" si="18"/>
        <v>633972306.04999995</v>
      </c>
      <c r="E56" s="32">
        <f t="shared" si="18"/>
        <v>165235255.69</v>
      </c>
      <c r="F56" s="32">
        <f t="shared" si="18"/>
        <v>19758455.009999998</v>
      </c>
      <c r="G56" s="32">
        <f t="shared" si="18"/>
        <v>29314744.260000002</v>
      </c>
      <c r="H56" s="32">
        <f t="shared" si="18"/>
        <v>0</v>
      </c>
      <c r="I56" s="32">
        <f t="shared" si="18"/>
        <v>0</v>
      </c>
      <c r="J56" s="32">
        <f t="shared" si="18"/>
        <v>0</v>
      </c>
      <c r="K56" s="32">
        <f t="shared" si="18"/>
        <v>0</v>
      </c>
      <c r="L56" s="32">
        <f t="shared" si="18"/>
        <v>0</v>
      </c>
      <c r="M56" s="32">
        <f t="shared" si="18"/>
        <v>0</v>
      </c>
    </row>
    <row r="57" spans="1:17" x14ac:dyDescent="0.3">
      <c r="A57" s="48" t="s">
        <v>37</v>
      </c>
      <c r="B57" s="32">
        <f>SUM(B8:B19)</f>
        <v>528.77</v>
      </c>
      <c r="C57" s="32">
        <f t="shared" ref="C57:M57" si="19">SUM(C8:C19)</f>
        <v>3422.91</v>
      </c>
      <c r="D57" s="32">
        <f t="shared" si="19"/>
        <v>70955305.319999993</v>
      </c>
      <c r="E57" s="32">
        <f t="shared" si="19"/>
        <v>54626585.289999999</v>
      </c>
      <c r="F57" s="32">
        <f t="shared" si="19"/>
        <v>2132482.14</v>
      </c>
      <c r="G57" s="32">
        <f t="shared" si="19"/>
        <v>3012465.48</v>
      </c>
      <c r="H57" s="32">
        <f t="shared" si="19"/>
        <v>0</v>
      </c>
      <c r="I57" s="32">
        <f t="shared" si="19"/>
        <v>0</v>
      </c>
      <c r="J57" s="32">
        <f t="shared" si="19"/>
        <v>0</v>
      </c>
      <c r="K57" s="32">
        <f t="shared" si="19"/>
        <v>0</v>
      </c>
      <c r="L57" s="32">
        <f t="shared" si="19"/>
        <v>0</v>
      </c>
      <c r="M57" s="32">
        <f t="shared" si="19"/>
        <v>0</v>
      </c>
      <c r="N57" s="50">
        <f>(N44*1000000)/N42</f>
        <v>0</v>
      </c>
      <c r="O57" s="4" t="s">
        <v>17</v>
      </c>
    </row>
    <row r="58" spans="1:17" x14ac:dyDescent="0.3">
      <c r="A58" s="48" t="s">
        <v>38</v>
      </c>
      <c r="B58" s="32">
        <f>SUM(B25:B41)</f>
        <v>2480.3199999999997</v>
      </c>
      <c r="C58" s="32">
        <f t="shared" ref="C58:M58" si="20">SUM(C25:C41)</f>
        <v>8825.6899999999987</v>
      </c>
      <c r="D58" s="32">
        <f t="shared" si="20"/>
        <v>1662399029.3499997</v>
      </c>
      <c r="E58" s="32">
        <f t="shared" si="20"/>
        <v>507470218.67000002</v>
      </c>
      <c r="F58" s="32">
        <f t="shared" si="20"/>
        <v>103515742.87</v>
      </c>
      <c r="G58" s="32">
        <f t="shared" si="20"/>
        <v>39484700.610000007</v>
      </c>
      <c r="H58" s="32">
        <f t="shared" si="20"/>
        <v>0</v>
      </c>
      <c r="I58" s="32">
        <f t="shared" si="20"/>
        <v>0</v>
      </c>
      <c r="J58" s="32">
        <f t="shared" si="20"/>
        <v>0</v>
      </c>
      <c r="K58" s="32">
        <f t="shared" si="20"/>
        <v>0</v>
      </c>
      <c r="L58" s="32">
        <f t="shared" si="20"/>
        <v>0</v>
      </c>
      <c r="M58" s="32">
        <f t="shared" si="20"/>
        <v>0</v>
      </c>
      <c r="N58" s="32"/>
    </row>
    <row r="59" spans="1:17" x14ac:dyDescent="0.3"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</row>
    <row r="60" spans="1:17" x14ac:dyDescent="0.3">
      <c r="N60" s="32"/>
      <c r="O60" s="32"/>
    </row>
    <row r="61" spans="1:17" x14ac:dyDescent="0.3">
      <c r="M61" s="32"/>
      <c r="N61" s="32"/>
      <c r="O61" s="32"/>
    </row>
    <row r="62" spans="1:17" x14ac:dyDescent="0.3">
      <c r="M62" s="32"/>
      <c r="N62" s="51"/>
    </row>
  </sheetData>
  <mergeCells count="4">
    <mergeCell ref="A1:N1"/>
    <mergeCell ref="A4:N4"/>
    <mergeCell ref="A3:N3"/>
    <mergeCell ref="B6:M6"/>
  </mergeCells>
  <phoneticPr fontId="2" type="noConversion"/>
  <printOptions horizontalCentered="1" verticalCentered="1"/>
  <pageMargins left="0" right="0" top="1.3779527559055118" bottom="0.98425196850393704" header="0.59055118110236227" footer="0.59055118110236227"/>
  <pageSetup scale="60" orientation="landscape" r:id="rId1"/>
  <headerFooter alignWithMargins="0">
    <oddHeader>&amp;C&amp;"Arial,Normal"&amp;12&amp;G
&amp;11INSTITUTO DE FOMENTO PESQUERO / DIVISIÓN INVESTIGACIÓN PESQUERA</oddHeader>
    <oddFooter>&amp;C&amp;"Arial,Normal"CONVENIO DE DESEMPEÑO IFOP / SUBSECRETARÍA DE ECONOMÍA Y EMT 2021:
"PROGRAMA DE SEGUIMIENTO DE LAS PRINCIPALES PESQUERÍAS PELÁGICAS, ENTRE LAS REGIONES DE VALPARAÍSO Y AYSÉN DEL GENERAL CARLOS IBÁÑEZ DEL CAMPO, AÑO 2021".  ANEXO 3B</oddFooter>
  </headerFooter>
  <ignoredErrors>
    <ignoredError sqref="M45" formula="1"/>
  </ignoredErrors>
  <drawing r:id="rId2"/>
  <legacyDrawingHF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1">
    <tabColor theme="6" tint="-0.249977111117893"/>
  </sheetPr>
  <dimension ref="A1:T70"/>
  <sheetViews>
    <sheetView topLeftCell="A12" zoomScale="70" zoomScaleNormal="70" zoomScalePageLayoutView="70" workbookViewId="0">
      <selection activeCell="G35" sqref="G35"/>
    </sheetView>
  </sheetViews>
  <sheetFormatPr baseColWidth="10" defaultColWidth="16.08984375" defaultRowHeight="13" x14ac:dyDescent="0.3"/>
  <cols>
    <col min="1" max="1" width="18.453125" style="48" customWidth="1"/>
    <col min="2" max="7" width="17.453125" style="5" customWidth="1"/>
    <col min="8" max="13" width="11.90625" style="5" hidden="1" customWidth="1"/>
    <col min="14" max="14" width="14.90625" style="5" customWidth="1"/>
    <col min="15" max="16384" width="16.08984375" style="5"/>
  </cols>
  <sheetData>
    <row r="1" spans="1:20" s="1" customFormat="1" ht="20" x14ac:dyDescent="0.4">
      <c r="A1" s="148" t="s">
        <v>42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</row>
    <row r="2" spans="1:20" s="1" customFormat="1" ht="20" x14ac:dyDescent="0.4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</row>
    <row r="3" spans="1:20" s="2" customFormat="1" ht="18" x14ac:dyDescent="0.4">
      <c r="A3" s="149" t="s">
        <v>18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</row>
    <row r="4" spans="1:20" s="2" customFormat="1" ht="18" x14ac:dyDescent="0.4">
      <c r="A4" s="150" t="s">
        <v>78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</row>
    <row r="5" spans="1:20" x14ac:dyDescent="0.3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20" s="8" customFormat="1" ht="19.149999999999999" customHeight="1" thickBot="1" x14ac:dyDescent="0.35">
      <c r="A6" s="6"/>
      <c r="B6" s="151" t="s">
        <v>0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7"/>
      <c r="O6" s="6"/>
    </row>
    <row r="7" spans="1:20" s="8" customFormat="1" ht="19.149999999999999" customHeight="1" thickBot="1" x14ac:dyDescent="0.35">
      <c r="A7" s="9" t="s">
        <v>21</v>
      </c>
      <c r="B7" s="10" t="s">
        <v>1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 t="s">
        <v>10</v>
      </c>
      <c r="L7" s="11" t="s">
        <v>11</v>
      </c>
      <c r="M7" s="12" t="s">
        <v>12</v>
      </c>
      <c r="N7" s="140" t="s">
        <v>13</v>
      </c>
      <c r="O7" s="13" t="s">
        <v>21</v>
      </c>
    </row>
    <row r="8" spans="1:20" ht="14" x14ac:dyDescent="0.3">
      <c r="A8" s="14">
        <v>3</v>
      </c>
      <c r="B8" s="60"/>
      <c r="C8" s="16"/>
      <c r="D8" s="16"/>
      <c r="E8" s="16"/>
      <c r="F8" s="16"/>
      <c r="G8" s="16"/>
      <c r="H8" s="16"/>
      <c r="I8" s="16"/>
      <c r="J8" s="16"/>
      <c r="K8" s="16"/>
      <c r="L8" s="16"/>
      <c r="M8" s="17"/>
      <c r="N8" s="15"/>
      <c r="O8" s="53">
        <f>+A8</f>
        <v>3</v>
      </c>
      <c r="Q8" s="8"/>
      <c r="S8" s="8"/>
      <c r="T8" s="8"/>
    </row>
    <row r="9" spans="1:20" ht="14" x14ac:dyDescent="0.3">
      <c r="A9" s="14">
        <f>+A8+0.5</f>
        <v>3.5</v>
      </c>
      <c r="B9" s="60"/>
      <c r="C9" s="62"/>
      <c r="D9" s="62"/>
      <c r="E9" s="62"/>
      <c r="F9" s="62"/>
      <c r="G9" s="62"/>
      <c r="H9" s="62"/>
      <c r="I9" s="62"/>
      <c r="J9" s="62"/>
      <c r="K9" s="62"/>
      <c r="L9" s="62"/>
      <c r="M9" s="63"/>
      <c r="N9" s="15"/>
      <c r="O9" s="53">
        <f t="shared" ref="O9:O41" si="0">+A9</f>
        <v>3.5</v>
      </c>
      <c r="Q9" s="8"/>
      <c r="S9" s="8"/>
      <c r="T9" s="8"/>
    </row>
    <row r="10" spans="1:20" ht="14" x14ac:dyDescent="0.3">
      <c r="A10" s="14">
        <f t="shared" ref="A10:A41" si="1">+A9+0.5</f>
        <v>4</v>
      </c>
      <c r="B10" s="60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3"/>
      <c r="N10" s="15"/>
      <c r="O10" s="53">
        <f t="shared" si="0"/>
        <v>4</v>
      </c>
      <c r="Q10" s="8"/>
      <c r="S10" s="8"/>
      <c r="T10" s="8"/>
    </row>
    <row r="11" spans="1:20" ht="14" x14ac:dyDescent="0.3">
      <c r="A11" s="14">
        <f t="shared" si="1"/>
        <v>4.5</v>
      </c>
      <c r="B11" s="60"/>
      <c r="C11" s="16"/>
      <c r="D11" s="16"/>
      <c r="E11" s="16"/>
      <c r="F11" s="62"/>
      <c r="G11" s="16"/>
      <c r="H11" s="16"/>
      <c r="I11" s="16"/>
      <c r="J11" s="16"/>
      <c r="K11" s="16"/>
      <c r="L11" s="16"/>
      <c r="M11" s="17"/>
      <c r="N11" s="15"/>
      <c r="O11" s="53">
        <f t="shared" si="0"/>
        <v>4.5</v>
      </c>
      <c r="Q11" s="8"/>
      <c r="S11" s="8"/>
      <c r="T11" s="8"/>
    </row>
    <row r="12" spans="1:20" ht="14" x14ac:dyDescent="0.3">
      <c r="A12" s="14">
        <f t="shared" si="1"/>
        <v>5</v>
      </c>
      <c r="B12" s="60"/>
      <c r="C12" s="16"/>
      <c r="D12" s="16"/>
      <c r="E12" s="16"/>
      <c r="F12" s="62"/>
      <c r="G12" s="16"/>
      <c r="H12" s="16"/>
      <c r="I12" s="16"/>
      <c r="J12" s="16"/>
      <c r="K12" s="16"/>
      <c r="L12" s="16"/>
      <c r="M12" s="17"/>
      <c r="N12" s="15"/>
      <c r="O12" s="53">
        <f t="shared" si="0"/>
        <v>5</v>
      </c>
      <c r="Q12" s="8"/>
      <c r="S12" s="8"/>
      <c r="T12" s="8"/>
    </row>
    <row r="13" spans="1:20" ht="14" x14ac:dyDescent="0.3">
      <c r="A13" s="14">
        <f t="shared" si="1"/>
        <v>5.5</v>
      </c>
      <c r="B13" s="60"/>
      <c r="C13" s="16"/>
      <c r="D13" s="87"/>
      <c r="E13" s="87"/>
      <c r="F13" s="62"/>
      <c r="G13" s="87"/>
      <c r="H13" s="87"/>
      <c r="I13" s="16"/>
      <c r="J13" s="16"/>
      <c r="K13" s="16"/>
      <c r="L13" s="16"/>
      <c r="M13" s="17"/>
      <c r="N13" s="15"/>
      <c r="O13" s="53">
        <f t="shared" si="0"/>
        <v>5.5</v>
      </c>
      <c r="Q13" s="8"/>
      <c r="S13" s="8"/>
      <c r="T13" s="8"/>
    </row>
    <row r="14" spans="1:20" ht="14" x14ac:dyDescent="0.3">
      <c r="A14" s="14">
        <f t="shared" si="1"/>
        <v>6</v>
      </c>
      <c r="B14" s="60"/>
      <c r="C14" s="16"/>
      <c r="D14" s="16"/>
      <c r="E14" s="16"/>
      <c r="F14" s="62"/>
      <c r="G14" s="16"/>
      <c r="H14" s="16"/>
      <c r="I14" s="16"/>
      <c r="J14" s="16"/>
      <c r="K14" s="16"/>
      <c r="L14" s="16"/>
      <c r="M14" s="17"/>
      <c r="N14" s="15"/>
      <c r="O14" s="53">
        <f t="shared" si="0"/>
        <v>6</v>
      </c>
      <c r="Q14" s="8"/>
      <c r="S14" s="8"/>
      <c r="T14" s="8"/>
    </row>
    <row r="15" spans="1:20" ht="14" x14ac:dyDescent="0.3">
      <c r="A15" s="14">
        <f t="shared" si="1"/>
        <v>6.5</v>
      </c>
      <c r="B15" s="60"/>
      <c r="C15" s="16"/>
      <c r="D15" s="16">
        <v>12325.73</v>
      </c>
      <c r="E15" s="16"/>
      <c r="F15" s="62"/>
      <c r="G15" s="16"/>
      <c r="H15" s="16"/>
      <c r="I15" s="16"/>
      <c r="J15" s="16"/>
      <c r="K15" s="16"/>
      <c r="L15" s="16"/>
      <c r="M15" s="17"/>
      <c r="N15" s="15">
        <f t="shared" ref="N15:N39" si="2">IF(SUM(B15:M15)&gt;0,SUM(B15:M15)," ")</f>
        <v>12325.73</v>
      </c>
      <c r="O15" s="53">
        <f t="shared" si="0"/>
        <v>6.5</v>
      </c>
      <c r="Q15" s="8"/>
      <c r="S15" s="8"/>
      <c r="T15" s="8"/>
    </row>
    <row r="16" spans="1:20" ht="14" x14ac:dyDescent="0.3">
      <c r="A16" s="14">
        <f t="shared" si="1"/>
        <v>7</v>
      </c>
      <c r="B16" s="60"/>
      <c r="C16" s="16"/>
      <c r="D16" s="16"/>
      <c r="E16" s="16">
        <v>1365.59</v>
      </c>
      <c r="F16" s="62"/>
      <c r="G16" s="16"/>
      <c r="H16" s="16"/>
      <c r="I16" s="16"/>
      <c r="J16" s="16"/>
      <c r="K16" s="16"/>
      <c r="L16" s="16"/>
      <c r="M16" s="17"/>
      <c r="N16" s="15">
        <f t="shared" si="2"/>
        <v>1365.59</v>
      </c>
      <c r="O16" s="53">
        <f t="shared" si="0"/>
        <v>7</v>
      </c>
      <c r="Q16" s="8"/>
      <c r="S16" s="8"/>
      <c r="T16" s="8"/>
    </row>
    <row r="17" spans="1:20" ht="14" x14ac:dyDescent="0.3">
      <c r="A17" s="14">
        <f t="shared" si="1"/>
        <v>7.5</v>
      </c>
      <c r="B17" s="60"/>
      <c r="C17" s="16"/>
      <c r="D17" s="16"/>
      <c r="E17" s="16"/>
      <c r="F17" s="62"/>
      <c r="G17" s="16"/>
      <c r="H17" s="16"/>
      <c r="I17" s="16"/>
      <c r="J17" s="16"/>
      <c r="K17" s="16"/>
      <c r="L17" s="16"/>
      <c r="M17" s="17"/>
      <c r="N17" s="15" t="str">
        <f t="shared" si="2"/>
        <v xml:space="preserve"> </v>
      </c>
      <c r="O17" s="53">
        <f t="shared" si="0"/>
        <v>7.5</v>
      </c>
      <c r="Q17" s="8"/>
      <c r="S17" s="8"/>
      <c r="T17" s="8"/>
    </row>
    <row r="18" spans="1:20" ht="14" x14ac:dyDescent="0.3">
      <c r="A18" s="14">
        <f t="shared" si="1"/>
        <v>8</v>
      </c>
      <c r="B18" s="60"/>
      <c r="C18" s="16"/>
      <c r="D18" s="16"/>
      <c r="E18" s="16"/>
      <c r="F18" s="16">
        <v>40974.838788773908</v>
      </c>
      <c r="G18" s="16"/>
      <c r="H18" s="16"/>
      <c r="I18" s="16"/>
      <c r="J18" s="16"/>
      <c r="K18" s="16"/>
      <c r="L18" s="16"/>
      <c r="M18" s="17"/>
      <c r="N18" s="15">
        <f t="shared" si="2"/>
        <v>40974.838788773908</v>
      </c>
      <c r="O18" s="53">
        <f t="shared" si="0"/>
        <v>8</v>
      </c>
      <c r="Q18" s="8"/>
      <c r="S18" s="8"/>
      <c r="T18" s="8"/>
    </row>
    <row r="19" spans="1:20" ht="14" x14ac:dyDescent="0.3">
      <c r="A19" s="18">
        <f t="shared" si="1"/>
        <v>8.5</v>
      </c>
      <c r="B19" s="64"/>
      <c r="C19" s="20"/>
      <c r="D19" s="20"/>
      <c r="E19" s="20">
        <v>9665.41</v>
      </c>
      <c r="F19" s="20">
        <v>163899.35515509563</v>
      </c>
      <c r="G19" s="20"/>
      <c r="H19" s="20"/>
      <c r="I19" s="20"/>
      <c r="J19" s="20"/>
      <c r="K19" s="20"/>
      <c r="L19" s="20"/>
      <c r="M19" s="21"/>
      <c r="N19" s="19">
        <f t="shared" si="2"/>
        <v>173564.76515509564</v>
      </c>
      <c r="O19" s="53">
        <f t="shared" si="0"/>
        <v>8.5</v>
      </c>
      <c r="P19" s="32"/>
      <c r="Q19" s="8"/>
      <c r="S19" s="8"/>
      <c r="T19" s="8"/>
    </row>
    <row r="20" spans="1:20" ht="14" x14ac:dyDescent="0.3">
      <c r="A20" s="14">
        <f t="shared" si="1"/>
        <v>9</v>
      </c>
      <c r="B20" s="60"/>
      <c r="C20" s="16"/>
      <c r="D20" s="16">
        <v>19890.82</v>
      </c>
      <c r="E20" s="16">
        <v>16821.71</v>
      </c>
      <c r="F20" s="16">
        <v>204874.19394386956</v>
      </c>
      <c r="G20" s="16"/>
      <c r="H20" s="16"/>
      <c r="I20" s="16"/>
      <c r="J20" s="16"/>
      <c r="K20" s="16"/>
      <c r="L20" s="16"/>
      <c r="M20" s="17"/>
      <c r="N20" s="15">
        <f t="shared" si="2"/>
        <v>241586.72394386955</v>
      </c>
      <c r="O20" s="53">
        <f t="shared" si="0"/>
        <v>9</v>
      </c>
      <c r="P20" s="32"/>
      <c r="Q20" s="8"/>
      <c r="S20" s="8"/>
      <c r="T20" s="8"/>
    </row>
    <row r="21" spans="1:20" ht="14" x14ac:dyDescent="0.3">
      <c r="A21" s="14">
        <f t="shared" si="1"/>
        <v>9.5</v>
      </c>
      <c r="B21" s="60"/>
      <c r="C21" s="16">
        <v>6357.95</v>
      </c>
      <c r="D21" s="16">
        <v>64433.21</v>
      </c>
      <c r="E21" s="16">
        <v>12618.56</v>
      </c>
      <c r="F21" s="16">
        <v>327798.71031019127</v>
      </c>
      <c r="G21" s="16"/>
      <c r="H21" s="16"/>
      <c r="I21" s="16"/>
      <c r="J21" s="16"/>
      <c r="K21" s="16"/>
      <c r="L21" s="16"/>
      <c r="M21" s="17"/>
      <c r="N21" s="15">
        <f t="shared" si="2"/>
        <v>411208.43031019124</v>
      </c>
      <c r="O21" s="53">
        <f t="shared" si="0"/>
        <v>9.5</v>
      </c>
      <c r="P21" s="32"/>
      <c r="Q21" s="8"/>
      <c r="S21" s="8"/>
      <c r="T21" s="8"/>
    </row>
    <row r="22" spans="1:20" ht="14" x14ac:dyDescent="0.3">
      <c r="A22" s="14">
        <f t="shared" si="1"/>
        <v>10</v>
      </c>
      <c r="B22" s="60"/>
      <c r="C22" s="16">
        <v>12715.7</v>
      </c>
      <c r="D22" s="16">
        <v>24651.45</v>
      </c>
      <c r="E22" s="16">
        <v>52858.62</v>
      </c>
      <c r="F22" s="16">
        <v>655597.42062038253</v>
      </c>
      <c r="G22" s="16"/>
      <c r="H22" s="16"/>
      <c r="I22" s="16"/>
      <c r="J22" s="16"/>
      <c r="K22" s="16"/>
      <c r="L22" s="16"/>
      <c r="M22" s="17"/>
      <c r="N22" s="15">
        <f t="shared" si="2"/>
        <v>745823.19062038255</v>
      </c>
      <c r="O22" s="53">
        <f t="shared" si="0"/>
        <v>10</v>
      </c>
      <c r="P22" s="32"/>
      <c r="Q22" s="8"/>
      <c r="S22" s="8"/>
      <c r="T22" s="8"/>
    </row>
    <row r="23" spans="1:20" ht="14" x14ac:dyDescent="0.3">
      <c r="A23" s="14">
        <f t="shared" si="1"/>
        <v>10.5</v>
      </c>
      <c r="B23" s="60"/>
      <c r="C23" s="16"/>
      <c r="D23" s="16">
        <v>19890.82</v>
      </c>
      <c r="E23" s="16">
        <v>25343.56</v>
      </c>
      <c r="F23" s="16">
        <v>655597.42062038253</v>
      </c>
      <c r="G23" s="16"/>
      <c r="H23" s="16"/>
      <c r="I23" s="16"/>
      <c r="J23" s="16"/>
      <c r="K23" s="16"/>
      <c r="L23" s="16"/>
      <c r="M23" s="17"/>
      <c r="N23" s="15">
        <f t="shared" si="2"/>
        <v>700831.80062038254</v>
      </c>
      <c r="O23" s="53">
        <f t="shared" si="0"/>
        <v>10.5</v>
      </c>
      <c r="P23" s="32"/>
      <c r="Q23" s="8"/>
      <c r="S23" s="8"/>
      <c r="T23" s="8"/>
    </row>
    <row r="24" spans="1:20" ht="14" x14ac:dyDescent="0.3">
      <c r="A24" s="22">
        <f t="shared" si="1"/>
        <v>11</v>
      </c>
      <c r="B24" s="65"/>
      <c r="C24" s="24">
        <v>51912.77</v>
      </c>
      <c r="D24" s="24"/>
      <c r="E24" s="24">
        <v>8299.85</v>
      </c>
      <c r="F24" s="24">
        <v>737547.09819793038</v>
      </c>
      <c r="G24" s="24"/>
      <c r="H24" s="24"/>
      <c r="I24" s="24"/>
      <c r="J24" s="24"/>
      <c r="K24" s="24"/>
      <c r="L24" s="24"/>
      <c r="M24" s="25"/>
      <c r="N24" s="23">
        <f t="shared" si="2"/>
        <v>797759.71819793037</v>
      </c>
      <c r="O24" s="53">
        <f t="shared" si="0"/>
        <v>11</v>
      </c>
      <c r="P24" s="32"/>
      <c r="Q24" s="8"/>
      <c r="S24" s="8"/>
      <c r="T24" s="8"/>
    </row>
    <row r="25" spans="1:20" ht="14" x14ac:dyDescent="0.3">
      <c r="A25" s="14">
        <f t="shared" si="1"/>
        <v>11.5</v>
      </c>
      <c r="B25" s="60"/>
      <c r="C25" s="16">
        <v>35497.46</v>
      </c>
      <c r="D25" s="16"/>
      <c r="E25" s="16">
        <v>16599.669999999998</v>
      </c>
      <c r="F25" s="16">
        <v>245849.03273264342</v>
      </c>
      <c r="G25" s="16"/>
      <c r="H25" s="16"/>
      <c r="I25" s="16"/>
      <c r="J25" s="16"/>
      <c r="K25" s="16"/>
      <c r="L25" s="16"/>
      <c r="M25" s="17"/>
      <c r="N25" s="15">
        <f t="shared" si="2"/>
        <v>297946.16273264342</v>
      </c>
      <c r="O25" s="53">
        <f t="shared" si="0"/>
        <v>11.5</v>
      </c>
      <c r="P25" s="32"/>
      <c r="Q25" s="8"/>
      <c r="S25" s="8"/>
      <c r="T25" s="8"/>
    </row>
    <row r="26" spans="1:20" ht="14" x14ac:dyDescent="0.3">
      <c r="A26" s="14">
        <f t="shared" si="1"/>
        <v>12</v>
      </c>
      <c r="B26" s="60"/>
      <c r="C26" s="16">
        <v>227297.85</v>
      </c>
      <c r="D26" s="16">
        <v>49303.03</v>
      </c>
      <c r="E26" s="16">
        <v>11031</v>
      </c>
      <c r="F26" s="16">
        <v>286823.87152141734</v>
      </c>
      <c r="G26" s="16"/>
      <c r="H26" s="16"/>
      <c r="I26" s="16"/>
      <c r="J26" s="16"/>
      <c r="K26" s="16"/>
      <c r="L26" s="16"/>
      <c r="M26" s="17"/>
      <c r="N26" s="15">
        <f t="shared" si="2"/>
        <v>574455.75152141741</v>
      </c>
      <c r="O26" s="53">
        <f t="shared" si="0"/>
        <v>12</v>
      </c>
      <c r="P26" s="32"/>
      <c r="Q26" s="8"/>
      <c r="S26" s="8"/>
      <c r="T26" s="8"/>
    </row>
    <row r="27" spans="1:20" ht="14" x14ac:dyDescent="0.3">
      <c r="A27" s="14">
        <f t="shared" si="1"/>
        <v>12.5</v>
      </c>
      <c r="B27" s="60"/>
      <c r="C27" s="16">
        <v>616259.5</v>
      </c>
      <c r="D27" s="16">
        <v>187690.84</v>
      </c>
      <c r="E27" s="16">
        <v>28889.84</v>
      </c>
      <c r="F27" s="16">
        <v>245849.03273264342</v>
      </c>
      <c r="G27" s="16"/>
      <c r="H27" s="16"/>
      <c r="I27" s="16"/>
      <c r="J27" s="16"/>
      <c r="K27" s="16"/>
      <c r="L27" s="16"/>
      <c r="M27" s="17"/>
      <c r="N27" s="15">
        <f t="shared" si="2"/>
        <v>1078689.2127326434</v>
      </c>
      <c r="O27" s="53">
        <f t="shared" si="0"/>
        <v>12.5</v>
      </c>
      <c r="P27" s="32"/>
      <c r="Q27" s="8"/>
      <c r="S27" s="8"/>
      <c r="T27" s="8"/>
    </row>
    <row r="28" spans="1:20" ht="14" x14ac:dyDescent="0.3">
      <c r="A28" s="14">
        <f t="shared" si="1"/>
        <v>13</v>
      </c>
      <c r="B28" s="60"/>
      <c r="C28" s="16">
        <v>1294741.97</v>
      </c>
      <c r="D28" s="16">
        <v>257813.95</v>
      </c>
      <c r="E28" s="16">
        <v>36268.14</v>
      </c>
      <c r="F28" s="16">
        <v>491698.06546528684</v>
      </c>
      <c r="G28" s="16"/>
      <c r="H28" s="16"/>
      <c r="I28" s="16"/>
      <c r="J28" s="16"/>
      <c r="K28" s="16"/>
      <c r="L28" s="16"/>
      <c r="M28" s="17"/>
      <c r="N28" s="15">
        <f t="shared" si="2"/>
        <v>2080522.1254652867</v>
      </c>
      <c r="O28" s="53">
        <f t="shared" si="0"/>
        <v>13</v>
      </c>
      <c r="P28" s="32"/>
      <c r="Q28" s="8"/>
      <c r="S28" s="8"/>
      <c r="T28" s="8"/>
    </row>
    <row r="29" spans="1:20" ht="14" x14ac:dyDescent="0.3">
      <c r="A29" s="14">
        <f t="shared" si="1"/>
        <v>13.5</v>
      </c>
      <c r="B29" s="60"/>
      <c r="C29" s="16">
        <v>1741350.41</v>
      </c>
      <c r="D29" s="16">
        <v>403790.97</v>
      </c>
      <c r="E29" s="16">
        <v>100379.72</v>
      </c>
      <c r="F29" s="16">
        <v>409748.38788773911</v>
      </c>
      <c r="G29" s="16"/>
      <c r="H29" s="16"/>
      <c r="I29" s="16"/>
      <c r="J29" s="16"/>
      <c r="K29" s="16"/>
      <c r="L29" s="16"/>
      <c r="M29" s="17"/>
      <c r="N29" s="15">
        <f t="shared" si="2"/>
        <v>2655269.4878877392</v>
      </c>
      <c r="O29" s="53">
        <f t="shared" si="0"/>
        <v>13.5</v>
      </c>
      <c r="P29" s="32"/>
      <c r="Q29" s="8"/>
      <c r="S29" s="8"/>
      <c r="T29" s="8"/>
    </row>
    <row r="30" spans="1:20" ht="14" x14ac:dyDescent="0.3">
      <c r="A30" s="14">
        <f t="shared" si="1"/>
        <v>14</v>
      </c>
      <c r="B30" s="60"/>
      <c r="C30" s="16">
        <v>2696814.53</v>
      </c>
      <c r="D30" s="16">
        <v>626428.79</v>
      </c>
      <c r="E30" s="16">
        <v>107980.06</v>
      </c>
      <c r="F30" s="16">
        <v>450723.22667651303</v>
      </c>
      <c r="G30" s="16"/>
      <c r="H30" s="16"/>
      <c r="I30" s="16"/>
      <c r="J30" s="16"/>
      <c r="K30" s="16"/>
      <c r="L30" s="16"/>
      <c r="M30" s="17"/>
      <c r="N30" s="15">
        <f t="shared" si="2"/>
        <v>3881946.6066765129</v>
      </c>
      <c r="O30" s="53">
        <f t="shared" si="0"/>
        <v>14</v>
      </c>
      <c r="P30" s="32"/>
      <c r="Q30" s="8"/>
      <c r="S30" s="8"/>
      <c r="T30" s="8"/>
    </row>
    <row r="31" spans="1:20" ht="14" x14ac:dyDescent="0.3">
      <c r="A31" s="14">
        <f t="shared" si="1"/>
        <v>14.5</v>
      </c>
      <c r="B31" s="60"/>
      <c r="C31" s="16">
        <v>3344922.49</v>
      </c>
      <c r="D31" s="16">
        <v>1305556.26</v>
      </c>
      <c r="E31" s="16">
        <v>250844.25</v>
      </c>
      <c r="F31" s="16">
        <v>163899.35515509563</v>
      </c>
      <c r="G31" s="16"/>
      <c r="H31" s="16"/>
      <c r="I31" s="16"/>
      <c r="J31" s="16"/>
      <c r="K31" s="16"/>
      <c r="L31" s="16"/>
      <c r="M31" s="17"/>
      <c r="N31" s="15">
        <f t="shared" si="2"/>
        <v>5065222.3551550955</v>
      </c>
      <c r="O31" s="53">
        <f t="shared" si="0"/>
        <v>14.5</v>
      </c>
      <c r="P31" s="32"/>
      <c r="Q31" s="8"/>
      <c r="S31" s="8"/>
      <c r="T31" s="8"/>
    </row>
    <row r="32" spans="1:20" ht="14" x14ac:dyDescent="0.3">
      <c r="A32" s="14">
        <f t="shared" si="1"/>
        <v>15</v>
      </c>
      <c r="B32" s="60"/>
      <c r="C32" s="16">
        <v>3162805.89</v>
      </c>
      <c r="D32" s="16">
        <v>1506966.48</v>
      </c>
      <c r="E32" s="16">
        <v>316978.27</v>
      </c>
      <c r="F32" s="16"/>
      <c r="G32" s="16"/>
      <c r="H32" s="16"/>
      <c r="I32" s="16"/>
      <c r="J32" s="16"/>
      <c r="K32" s="16"/>
      <c r="L32" s="16"/>
      <c r="M32" s="17"/>
      <c r="N32" s="15">
        <f t="shared" si="2"/>
        <v>4986750.6400000006</v>
      </c>
      <c r="O32" s="53">
        <f t="shared" si="0"/>
        <v>15</v>
      </c>
      <c r="P32" s="32"/>
      <c r="Q32" s="8"/>
      <c r="S32" s="8"/>
      <c r="T32" s="8"/>
    </row>
    <row r="33" spans="1:20" ht="14" x14ac:dyDescent="0.3">
      <c r="A33" s="14">
        <f t="shared" si="1"/>
        <v>15.5</v>
      </c>
      <c r="B33" s="60"/>
      <c r="C33" s="16">
        <v>2429427.89</v>
      </c>
      <c r="D33" s="16">
        <v>1985806.14</v>
      </c>
      <c r="E33" s="16">
        <v>597895.35</v>
      </c>
      <c r="F33" s="16"/>
      <c r="G33" s="16"/>
      <c r="H33" s="16"/>
      <c r="I33" s="16"/>
      <c r="J33" s="16"/>
      <c r="K33" s="16"/>
      <c r="L33" s="16"/>
      <c r="M33" s="17"/>
      <c r="N33" s="15">
        <f t="shared" si="2"/>
        <v>5013129.38</v>
      </c>
      <c r="O33" s="53">
        <f t="shared" si="0"/>
        <v>15.5</v>
      </c>
      <c r="P33" s="32"/>
      <c r="Q33" s="8"/>
      <c r="S33" s="8"/>
      <c r="T33" s="8"/>
    </row>
    <row r="34" spans="1:20" ht="14" x14ac:dyDescent="0.3">
      <c r="A34" s="14">
        <f t="shared" si="1"/>
        <v>16</v>
      </c>
      <c r="B34" s="60"/>
      <c r="C34" s="16">
        <v>2458173.92</v>
      </c>
      <c r="D34" s="16">
        <v>2580807.0499999998</v>
      </c>
      <c r="E34" s="16">
        <v>774485.06</v>
      </c>
      <c r="F34" s="16"/>
      <c r="G34" s="16"/>
      <c r="H34" s="16"/>
      <c r="I34" s="16"/>
      <c r="J34" s="16"/>
      <c r="K34" s="16"/>
      <c r="L34" s="16"/>
      <c r="M34" s="17"/>
      <c r="N34" s="15">
        <f t="shared" si="2"/>
        <v>5813466.0299999993</v>
      </c>
      <c r="O34" s="53">
        <f t="shared" si="0"/>
        <v>16</v>
      </c>
      <c r="P34" s="32"/>
      <c r="Q34" s="8"/>
      <c r="S34" s="8"/>
      <c r="T34" s="8"/>
    </row>
    <row r="35" spans="1:20" ht="14" x14ac:dyDescent="0.3">
      <c r="A35" s="14">
        <f t="shared" si="1"/>
        <v>16.5</v>
      </c>
      <c r="B35" s="60"/>
      <c r="C35" s="16">
        <v>1784508.45</v>
      </c>
      <c r="D35" s="16">
        <v>2026233.32</v>
      </c>
      <c r="E35" s="16">
        <v>573020.14</v>
      </c>
      <c r="F35" s="16">
        <v>40974.838788773908</v>
      </c>
      <c r="G35" s="16"/>
      <c r="H35" s="16"/>
      <c r="I35" s="16"/>
      <c r="J35" s="16"/>
      <c r="K35" s="16"/>
      <c r="L35" s="16"/>
      <c r="M35" s="17"/>
      <c r="N35" s="15">
        <f t="shared" si="2"/>
        <v>4424736.748788774</v>
      </c>
      <c r="O35" s="53">
        <f t="shared" si="0"/>
        <v>16.5</v>
      </c>
      <c r="P35" s="32"/>
      <c r="Q35" s="8"/>
      <c r="S35" s="8"/>
      <c r="T35" s="8"/>
    </row>
    <row r="36" spans="1:20" ht="14" x14ac:dyDescent="0.3">
      <c r="A36" s="14">
        <f t="shared" si="1"/>
        <v>17</v>
      </c>
      <c r="B36" s="66"/>
      <c r="C36" s="16">
        <v>721782.39</v>
      </c>
      <c r="D36" s="16">
        <v>808158.61</v>
      </c>
      <c r="E36" s="16">
        <v>238192.19</v>
      </c>
      <c r="F36" s="16"/>
      <c r="G36" s="16"/>
      <c r="H36" s="16"/>
      <c r="I36" s="16"/>
      <c r="J36" s="16"/>
      <c r="K36" s="16"/>
      <c r="L36" s="16"/>
      <c r="M36" s="17"/>
      <c r="N36" s="15">
        <f t="shared" si="2"/>
        <v>1768133.19</v>
      </c>
      <c r="O36" s="53">
        <f t="shared" si="0"/>
        <v>17</v>
      </c>
      <c r="P36" s="32"/>
      <c r="Q36" s="8"/>
      <c r="S36" s="8"/>
      <c r="T36" s="8"/>
    </row>
    <row r="37" spans="1:20" ht="14" x14ac:dyDescent="0.3">
      <c r="A37" s="14">
        <f t="shared" si="1"/>
        <v>17.5</v>
      </c>
      <c r="B37" s="66"/>
      <c r="C37" s="16">
        <v>157774.79999999999</v>
      </c>
      <c r="D37" s="16">
        <v>116840.61</v>
      </c>
      <c r="E37" s="16">
        <v>58065.39</v>
      </c>
      <c r="F37" s="16"/>
      <c r="G37" s="16"/>
      <c r="H37" s="16"/>
      <c r="I37" s="16"/>
      <c r="J37" s="16"/>
      <c r="K37" s="16"/>
      <c r="L37" s="16"/>
      <c r="M37" s="17"/>
      <c r="N37" s="15">
        <f t="shared" si="2"/>
        <v>332680.8</v>
      </c>
      <c r="O37" s="53">
        <f t="shared" si="0"/>
        <v>17.5</v>
      </c>
      <c r="P37" s="32"/>
      <c r="Q37" s="8"/>
      <c r="S37" s="8"/>
      <c r="T37" s="8"/>
    </row>
    <row r="38" spans="1:20" ht="14" x14ac:dyDescent="0.3">
      <c r="A38" s="14">
        <f t="shared" si="1"/>
        <v>18</v>
      </c>
      <c r="B38" s="6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7"/>
      <c r="N38" s="15" t="str">
        <f t="shared" si="2"/>
        <v xml:space="preserve"> </v>
      </c>
      <c r="O38" s="53">
        <f t="shared" si="0"/>
        <v>18</v>
      </c>
      <c r="P38" s="32"/>
      <c r="Q38" s="8"/>
      <c r="S38" s="8"/>
      <c r="T38" s="8"/>
    </row>
    <row r="39" spans="1:20" ht="14" x14ac:dyDescent="0.3">
      <c r="A39" s="14">
        <f t="shared" si="1"/>
        <v>18.5</v>
      </c>
      <c r="B39" s="6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7"/>
      <c r="N39" s="15" t="str">
        <f t="shared" si="2"/>
        <v xml:space="preserve"> </v>
      </c>
      <c r="O39" s="53">
        <f t="shared" si="0"/>
        <v>18.5</v>
      </c>
      <c r="P39" s="32"/>
      <c r="Q39" s="8"/>
      <c r="S39" s="8"/>
      <c r="T39" s="8"/>
    </row>
    <row r="40" spans="1:20" ht="14" x14ac:dyDescent="0.3">
      <c r="A40" s="14">
        <f t="shared" si="1"/>
        <v>19</v>
      </c>
      <c r="B40" s="6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76"/>
      <c r="N40" s="66"/>
      <c r="O40" s="53">
        <f t="shared" si="0"/>
        <v>19</v>
      </c>
      <c r="P40" s="32"/>
      <c r="Q40" s="8"/>
      <c r="S40" s="8"/>
      <c r="T40" s="8"/>
    </row>
    <row r="41" spans="1:20" ht="14" x14ac:dyDescent="0.3">
      <c r="A41" s="14">
        <f t="shared" si="1"/>
        <v>19.5</v>
      </c>
      <c r="B41" s="6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76"/>
      <c r="N41" s="66"/>
      <c r="O41" s="53">
        <f t="shared" si="0"/>
        <v>19.5</v>
      </c>
      <c r="Q41" s="8"/>
      <c r="S41" s="8"/>
      <c r="T41" s="8"/>
    </row>
    <row r="42" spans="1:20" ht="14" x14ac:dyDescent="0.3">
      <c r="A42" s="27" t="s">
        <v>13</v>
      </c>
      <c r="B42" s="67" t="str">
        <f>IF(SUM(B8:B41)&gt;0,SUM(B8:B41)," ")</f>
        <v xml:space="preserve"> </v>
      </c>
      <c r="C42" s="68">
        <f t="shared" ref="C42:M42" si="3">IF(SUM(C8:C41)&gt;0,SUM(C8:C41)," ")</f>
        <v>20742343.970000003</v>
      </c>
      <c r="D42" s="68">
        <f t="shared" si="3"/>
        <v>11996588.079999998</v>
      </c>
      <c r="E42" s="68">
        <f t="shared" si="3"/>
        <v>3237602.3800000004</v>
      </c>
      <c r="F42" s="68">
        <f t="shared" si="3"/>
        <v>5121854.8485967387</v>
      </c>
      <c r="G42" s="68" t="str">
        <f t="shared" si="3"/>
        <v xml:space="preserve"> </v>
      </c>
      <c r="H42" s="68" t="str">
        <f t="shared" si="3"/>
        <v xml:space="preserve"> </v>
      </c>
      <c r="I42" s="68" t="str">
        <f t="shared" si="3"/>
        <v xml:space="preserve"> </v>
      </c>
      <c r="J42" s="68" t="str">
        <f t="shared" si="3"/>
        <v xml:space="preserve"> </v>
      </c>
      <c r="K42" s="68" t="str">
        <f t="shared" si="3"/>
        <v xml:space="preserve"> </v>
      </c>
      <c r="L42" s="68" t="str">
        <f t="shared" si="3"/>
        <v xml:space="preserve"> </v>
      </c>
      <c r="M42" s="69" t="str">
        <f t="shared" si="3"/>
        <v xml:space="preserve"> </v>
      </c>
      <c r="N42" s="28">
        <f>SUM(N8:N41)</f>
        <v>41098389.278596729</v>
      </c>
      <c r="Q42" s="8"/>
      <c r="S42" s="8"/>
      <c r="T42" s="8"/>
    </row>
    <row r="43" spans="1:20" ht="14" x14ac:dyDescent="0.3">
      <c r="A43" s="14" t="s">
        <v>39</v>
      </c>
      <c r="B43" s="71"/>
      <c r="C43" s="33"/>
      <c r="D43" s="33"/>
      <c r="E43" s="33"/>
      <c r="F43" s="33"/>
      <c r="G43" s="33"/>
      <c r="H43" s="33"/>
      <c r="I43" s="33"/>
      <c r="J43" s="38"/>
      <c r="K43" s="33"/>
      <c r="L43" s="33"/>
      <c r="M43" s="35"/>
      <c r="N43" s="71">
        <f>SUM(B43:M43)</f>
        <v>0</v>
      </c>
      <c r="O43" s="32"/>
      <c r="P43" s="32"/>
      <c r="Q43" s="8"/>
      <c r="S43" s="8"/>
      <c r="T43" s="8"/>
    </row>
    <row r="44" spans="1:20" x14ac:dyDescent="0.3">
      <c r="A44" s="34" t="s">
        <v>14</v>
      </c>
      <c r="B44" s="71"/>
      <c r="C44" s="33"/>
      <c r="D44" s="33"/>
      <c r="E44" s="33"/>
      <c r="F44" s="33"/>
      <c r="G44" s="33"/>
      <c r="H44" s="33"/>
      <c r="I44" s="33"/>
      <c r="J44" s="38"/>
      <c r="K44" s="33"/>
      <c r="L44" s="33"/>
      <c r="M44" s="35"/>
      <c r="N44" s="71">
        <f>SUM(B44:M44)</f>
        <v>0</v>
      </c>
      <c r="O44" s="32">
        <f>+N44+'IX R ART MONITOREO'!N44</f>
        <v>0</v>
      </c>
      <c r="P44" s="32">
        <f>+O44/1000</f>
        <v>0</v>
      </c>
      <c r="Q44" s="8"/>
      <c r="S44" s="8"/>
      <c r="T44" s="8"/>
    </row>
    <row r="45" spans="1:20" ht="14" x14ac:dyDescent="0.3">
      <c r="A45" s="14" t="s">
        <v>24</v>
      </c>
      <c r="B45" s="37"/>
      <c r="C45" s="38">
        <f t="shared" ref="C45:G45" si="4">SUM(C8:C24)*100/C42</f>
        <v>0.34222949972611022</v>
      </c>
      <c r="D45" s="38">
        <f t="shared" si="4"/>
        <v>1.1769348839724438</v>
      </c>
      <c r="E45" s="38">
        <f t="shared" si="4"/>
        <v>3.9218311916363238</v>
      </c>
      <c r="F45" s="38">
        <f t="shared" ref="F45" si="5">SUM(F8:F24)*100/F42</f>
        <v>54.4</v>
      </c>
      <c r="G45" s="38"/>
      <c r="H45" s="38"/>
      <c r="I45" s="38"/>
      <c r="J45" s="38"/>
      <c r="K45" s="38"/>
      <c r="L45" s="38" t="e">
        <f t="shared" ref="L45:M45" si="6">SUM(L8:L24)*100/L42</f>
        <v>#VALUE!</v>
      </c>
      <c r="M45" s="39" t="e">
        <f t="shared" si="6"/>
        <v>#VALUE!</v>
      </c>
      <c r="N45" s="37">
        <f t="shared" ref="N45" si="7">SUM(N8:N24)*100/N42</f>
        <v>7.6047768355347607</v>
      </c>
      <c r="Q45" s="8"/>
      <c r="S45" s="8"/>
      <c r="T45" s="8"/>
    </row>
    <row r="46" spans="1:20" ht="14" x14ac:dyDescent="0.3">
      <c r="A46" s="14" t="s">
        <v>25</v>
      </c>
      <c r="B46" s="37"/>
      <c r="C46" s="38">
        <f>SUM(C8:C19)*100/C42</f>
        <v>0</v>
      </c>
      <c r="D46" s="38">
        <f t="shared" ref="D46:G46" si="8">SUM(D8:D19)*100/D42</f>
        <v>0.102743629420341</v>
      </c>
      <c r="E46" s="38">
        <f t="shared" si="8"/>
        <v>0.34071509423587709</v>
      </c>
      <c r="F46" s="38">
        <f t="shared" ref="F46" si="9">SUM(F8:F19)*100/F42</f>
        <v>4</v>
      </c>
      <c r="G46" s="38"/>
      <c r="H46" s="38"/>
      <c r="I46" s="38"/>
      <c r="J46" s="38"/>
      <c r="K46" s="38"/>
      <c r="L46" s="38" t="e">
        <f>SUM(L8:L19)*100/L42</f>
        <v>#VALUE!</v>
      </c>
      <c r="M46" s="39" t="e">
        <f>SUM(M8:M19)*100/M42</f>
        <v>#VALUE!</v>
      </c>
      <c r="N46" s="37">
        <f>SUM(N8:N19)*100/N42</f>
        <v>0.55532814776935291</v>
      </c>
      <c r="Q46" s="8"/>
      <c r="S46" s="8"/>
      <c r="T46" s="8"/>
    </row>
    <row r="47" spans="1:20" ht="14" x14ac:dyDescent="0.3">
      <c r="A47" s="22" t="s">
        <v>22</v>
      </c>
      <c r="B47" s="40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2"/>
      <c r="N47" s="40"/>
      <c r="Q47" s="8"/>
      <c r="S47" s="8"/>
      <c r="T47" s="8"/>
    </row>
    <row r="48" spans="1:20" x14ac:dyDescent="0.3">
      <c r="A48" s="43" t="s">
        <v>15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</row>
    <row r="49" spans="1:16" ht="15.5" x14ac:dyDescent="0.35">
      <c r="A49" s="45" t="s">
        <v>61</v>
      </c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6" ht="15.5" x14ac:dyDescent="0.35">
      <c r="A50" s="46" t="s">
        <v>62</v>
      </c>
    </row>
    <row r="51" spans="1:16" x14ac:dyDescent="0.3">
      <c r="B51" s="5">
        <v>0</v>
      </c>
      <c r="C51" s="5">
        <v>1</v>
      </c>
      <c r="D51" s="5">
        <v>2</v>
      </c>
      <c r="E51" s="5">
        <v>3</v>
      </c>
      <c r="F51" s="5">
        <v>4</v>
      </c>
      <c r="G51" s="5">
        <v>5</v>
      </c>
      <c r="H51" s="5">
        <v>6</v>
      </c>
      <c r="I51" s="5">
        <v>7</v>
      </c>
      <c r="J51" s="5">
        <v>8</v>
      </c>
      <c r="K51" s="5">
        <v>9</v>
      </c>
      <c r="L51" s="5">
        <v>10</v>
      </c>
      <c r="M51" s="5">
        <v>11</v>
      </c>
      <c r="N51" s="5">
        <v>12</v>
      </c>
    </row>
    <row r="52" spans="1:16" x14ac:dyDescent="0.3">
      <c r="A52" s="3">
        <v>14</v>
      </c>
      <c r="B52" s="4" t="e">
        <f>+VLOOKUP(MAX(B8:B41),B8:$O$41,14,0)</f>
        <v>#N/A</v>
      </c>
      <c r="C52" s="49">
        <f>+VLOOKUP(MAX(C8:C41),C8:$O$41,+$A$52-C51,0)</f>
        <v>14.5</v>
      </c>
      <c r="D52" s="49">
        <f>+VLOOKUP(MAX(D8:D41),D8:$O$41,+$A$52-D51,0)</f>
        <v>16</v>
      </c>
      <c r="E52" s="49">
        <f>+VLOOKUP(MAX(E8:E41),E8:$O$41,+$A$52-E51,0)</f>
        <v>16</v>
      </c>
      <c r="F52" s="49">
        <f>+VLOOKUP(MAX(F8:F41),F8:$O$41,+$A$52-F51,0)</f>
        <v>11</v>
      </c>
      <c r="G52" s="49" t="e">
        <f>+VLOOKUP(MAX(G8:G41),G8:$O$41,+$A$52-G51,0)</f>
        <v>#N/A</v>
      </c>
      <c r="H52" s="49" t="e">
        <f>+VLOOKUP(MAX(H8:H41),H8:$O$41,+$A$52-H51,0)</f>
        <v>#N/A</v>
      </c>
      <c r="I52" s="49" t="e">
        <f>+VLOOKUP(MAX(I8:I41),I8:$O$41,+$A$52-I51,0)</f>
        <v>#N/A</v>
      </c>
      <c r="J52" s="49" t="e">
        <f>+VLOOKUP(MAX(J8:J41),J8:$O$41,+$A$52-J51,0)</f>
        <v>#N/A</v>
      </c>
      <c r="K52" s="49" t="e">
        <f>+VLOOKUP(MAX(K8:K41),K8:$O$41,+$A$52-K51,0)</f>
        <v>#N/A</v>
      </c>
      <c r="L52" s="49" t="e">
        <f>+VLOOKUP(MAX(L8:L41),L8:$O$41,+$A$52-L51,0)</f>
        <v>#N/A</v>
      </c>
      <c r="M52" s="49" t="e">
        <f>+VLOOKUP(MAX(M8:M41),M8:$O$41,+$A$52-M51,0)</f>
        <v>#N/A</v>
      </c>
      <c r="N52" s="49">
        <f>+VLOOKUP(MAX(N8:N41),N8:$O$41,+$A$52-N51,0)</f>
        <v>16</v>
      </c>
    </row>
    <row r="53" spans="1:16" x14ac:dyDescent="0.3">
      <c r="A53" s="48">
        <v>0</v>
      </c>
    </row>
    <row r="54" spans="1:16" x14ac:dyDescent="0.3">
      <c r="A54" s="5"/>
    </row>
    <row r="55" spans="1:16" x14ac:dyDescent="0.3">
      <c r="N55" s="50">
        <f>(N43*1000000)/N42</f>
        <v>0</v>
      </c>
      <c r="O55" s="4" t="s">
        <v>16</v>
      </c>
    </row>
    <row r="56" spans="1:16" x14ac:dyDescent="0.3">
      <c r="A56" s="57" t="s">
        <v>26</v>
      </c>
      <c r="B56" s="32">
        <f>-SUM(B8:B24)</f>
        <v>0</v>
      </c>
      <c r="C56" s="32">
        <f t="shared" ref="C56:N56" si="10">-SUM(C8:C24)</f>
        <v>-70986.42</v>
      </c>
      <c r="D56" s="32">
        <f>-SUM(D8:D25)</f>
        <v>-141192.03</v>
      </c>
      <c r="E56" s="32">
        <f>-SUM(E8:E25)</f>
        <v>-143572.97</v>
      </c>
      <c r="F56" s="32">
        <f>-SUM(F8:F25)</f>
        <v>-3032138.0703692688</v>
      </c>
      <c r="G56" s="32">
        <f>-SUM(G8:G25)</f>
        <v>0</v>
      </c>
      <c r="H56" s="32">
        <f>-SUM(H8:H25)</f>
        <v>0</v>
      </c>
      <c r="I56" s="32">
        <f t="shared" si="10"/>
        <v>0</v>
      </c>
      <c r="J56" s="32">
        <f t="shared" si="10"/>
        <v>0</v>
      </c>
      <c r="K56" s="32">
        <f t="shared" si="10"/>
        <v>0</v>
      </c>
      <c r="L56" s="32">
        <f t="shared" si="10"/>
        <v>0</v>
      </c>
      <c r="M56" s="32">
        <f t="shared" si="10"/>
        <v>0</v>
      </c>
      <c r="N56" s="32">
        <f t="shared" si="10"/>
        <v>-3125440.7876366256</v>
      </c>
    </row>
    <row r="57" spans="1:16" x14ac:dyDescent="0.3">
      <c r="A57" s="57" t="s">
        <v>27</v>
      </c>
      <c r="B57" s="32">
        <f>-SUM(B8:B19)</f>
        <v>0</v>
      </c>
      <c r="C57" s="32">
        <f t="shared" ref="C57:N57" si="11">-SUM(C8:C19)</f>
        <v>0</v>
      </c>
      <c r="D57" s="32">
        <f>-SUM(D8:D20)</f>
        <v>-32216.55</v>
      </c>
      <c r="E57" s="32">
        <f>-SUM(E8:E20)</f>
        <v>-27852.71</v>
      </c>
      <c r="F57" s="32">
        <f>-SUM(F8:F20)</f>
        <v>-409748.38788773911</v>
      </c>
      <c r="G57" s="32">
        <f>-SUM(G8:G20)</f>
        <v>0</v>
      </c>
      <c r="H57" s="32">
        <f>-SUM(H8:H20)</f>
        <v>0</v>
      </c>
      <c r="I57" s="32">
        <f t="shared" si="11"/>
        <v>0</v>
      </c>
      <c r="J57" s="32">
        <f t="shared" si="11"/>
        <v>0</v>
      </c>
      <c r="K57" s="32">
        <f t="shared" si="11"/>
        <v>0</v>
      </c>
      <c r="L57" s="32">
        <f t="shared" si="11"/>
        <v>0</v>
      </c>
      <c r="M57" s="32">
        <f t="shared" si="11"/>
        <v>0</v>
      </c>
      <c r="N57" s="32">
        <f t="shared" si="11"/>
        <v>-228230.92394386954</v>
      </c>
      <c r="O57" s="4" t="s">
        <v>17</v>
      </c>
    </row>
    <row r="58" spans="1:16" x14ac:dyDescent="0.3">
      <c r="A58" s="57" t="s">
        <v>28</v>
      </c>
      <c r="B58" s="32">
        <f>SUM(B25:B41)</f>
        <v>0</v>
      </c>
      <c r="C58" s="32">
        <f t="shared" ref="C58:M58" si="12">SUM(C25:C41)</f>
        <v>20671357.550000004</v>
      </c>
      <c r="D58" s="32">
        <f>SUM(D26:D41)</f>
        <v>11855396.049999999</v>
      </c>
      <c r="E58" s="32">
        <f>SUM(E26:E41)</f>
        <v>3094029.41</v>
      </c>
      <c r="F58" s="32">
        <f>SUM(F26:F41)</f>
        <v>2089716.7782274692</v>
      </c>
      <c r="G58" s="32">
        <f>SUM(G26:G41)</f>
        <v>0</v>
      </c>
      <c r="H58" s="32">
        <f>SUM(H26:H41)</f>
        <v>0</v>
      </c>
      <c r="I58" s="32">
        <f t="shared" si="12"/>
        <v>0</v>
      </c>
      <c r="J58" s="32">
        <f t="shared" si="12"/>
        <v>0</v>
      </c>
      <c r="K58" s="32">
        <f t="shared" si="12"/>
        <v>0</v>
      </c>
      <c r="L58" s="32">
        <f t="shared" si="12"/>
        <v>0</v>
      </c>
      <c r="M58" s="32">
        <f t="shared" si="12"/>
        <v>0</v>
      </c>
      <c r="N58" s="32">
        <f>SUM(N25:N41)</f>
        <v>37972948.490960106</v>
      </c>
    </row>
    <row r="61" spans="1:16" x14ac:dyDescent="0.3">
      <c r="P61" s="90">
        <f>+N44+'IX R ART MONITOREO'!N44</f>
        <v>0</v>
      </c>
    </row>
    <row r="63" spans="1:16" x14ac:dyDescent="0.3">
      <c r="A63" s="48">
        <v>14</v>
      </c>
      <c r="B63" s="5">
        <v>0</v>
      </c>
      <c r="C63" s="5">
        <v>1</v>
      </c>
      <c r="D63" s="5">
        <v>2</v>
      </c>
      <c r="E63" s="5">
        <v>3</v>
      </c>
      <c r="F63" s="5">
        <v>4</v>
      </c>
      <c r="G63" s="5">
        <v>5</v>
      </c>
      <c r="H63" s="5">
        <v>6</v>
      </c>
      <c r="I63" s="5">
        <v>7</v>
      </c>
      <c r="J63" s="5">
        <v>8</v>
      </c>
      <c r="K63" s="5">
        <v>9</v>
      </c>
      <c r="L63" s="5">
        <v>10</v>
      </c>
      <c r="M63" s="5">
        <v>11</v>
      </c>
    </row>
    <row r="65" spans="2:14" x14ac:dyDescent="0.3">
      <c r="B65" s="48" t="e">
        <f>+VLOOKUP(MAX(B8:B41),B8:O41,$A$63-B63,0)</f>
        <v>#N/A</v>
      </c>
      <c r="C65" s="48">
        <f>+VLOOKUP(MAX(C8:C41),C8:P41,$A$63-C63,0)</f>
        <v>14.5</v>
      </c>
      <c r="D65" s="48">
        <f>+VLOOKUP(MAX(D8:D41),D8:Q41,$A$63-D63,0)</f>
        <v>16</v>
      </c>
      <c r="E65" s="48">
        <f t="shared" ref="E65:M65" si="13">+VLOOKUP(MAX(E8:E41),E8:Q41,$A$63-E63,0)</f>
        <v>16</v>
      </c>
      <c r="F65" s="48">
        <f t="shared" si="13"/>
        <v>11</v>
      </c>
      <c r="G65" s="48" t="e">
        <f t="shared" si="13"/>
        <v>#N/A</v>
      </c>
      <c r="H65" s="48" t="e">
        <f t="shared" si="13"/>
        <v>#N/A</v>
      </c>
      <c r="I65" s="48" t="e">
        <f t="shared" si="13"/>
        <v>#N/A</v>
      </c>
      <c r="J65" s="48" t="e">
        <f t="shared" si="13"/>
        <v>#N/A</v>
      </c>
      <c r="K65" s="48" t="e">
        <f t="shared" si="13"/>
        <v>#N/A</v>
      </c>
      <c r="L65" s="48" t="e">
        <f t="shared" si="13"/>
        <v>#N/A</v>
      </c>
      <c r="M65" s="48" t="e">
        <f t="shared" si="13"/>
        <v>#N/A</v>
      </c>
    </row>
    <row r="67" spans="2:14" x14ac:dyDescent="0.3"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</row>
    <row r="68" spans="2:14" x14ac:dyDescent="0.3"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</row>
    <row r="69" spans="2:14" x14ac:dyDescent="0.3"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</row>
    <row r="70" spans="2:14" x14ac:dyDescent="0.3"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</row>
  </sheetData>
  <mergeCells count="4">
    <mergeCell ref="A1:N1"/>
    <mergeCell ref="A3:N3"/>
    <mergeCell ref="A4:N4"/>
    <mergeCell ref="B6:M6"/>
  </mergeCells>
  <printOptions horizontalCentered="1" verticalCentered="1"/>
  <pageMargins left="0" right="0" top="1.3779527559055118" bottom="0.98425196850393704" header="0.59055118110236227" footer="0.59055118110236227"/>
  <pageSetup scale="60" orientation="landscape" r:id="rId1"/>
  <headerFooter alignWithMargins="0">
    <oddHeader>&amp;C&amp;"Arial,Normal"&amp;12&amp;G
&amp;11INSTITUTO DE FOMENTO PESQUERO / DIVISIÓN INVESTIGACIÓN PESQUERA</oddHeader>
    <oddFooter>&amp;C&amp;"Arial,Normal"CONVENIO DE DESEMPEÑO IFOP / SUBSECRETARÍA DE ECONOMÍA Y EMT 2021:
"PROGRAMA DE SEGUIMIENTO DE LAS PRINCIPALES PESQUERÍAS PELÁGICAS, ENTRE LAS REGIONES DE VALPARAÍSO Y AYSÉN DEL GENERAL CARLOS IBÁÑEZ DEL CAMPO, AÑO 2021".  ANEXO 3B</oddFooter>
  </headerFooter>
  <ignoredErrors>
    <ignoredError sqref="C45:E46 H45:N46" formulaRange="1"/>
  </ignoredErrors>
  <drawing r:id="rId2"/>
  <legacyDrawingHF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4">
    <tabColor theme="6" tint="-0.249977111117893"/>
  </sheetPr>
  <dimension ref="A1:T81"/>
  <sheetViews>
    <sheetView topLeftCell="A7" zoomScale="70" zoomScaleNormal="70" zoomScalePageLayoutView="70" workbookViewId="0">
      <selection activeCell="N13" sqref="N13"/>
    </sheetView>
  </sheetViews>
  <sheetFormatPr baseColWidth="10" defaultColWidth="16.08984375" defaultRowHeight="13" x14ac:dyDescent="0.3"/>
  <cols>
    <col min="1" max="1" width="18.453125" style="48" customWidth="1"/>
    <col min="2" max="7" width="17.453125" style="5" customWidth="1"/>
    <col min="8" max="13" width="11.90625" style="5" hidden="1" customWidth="1"/>
    <col min="14" max="14" width="14.90625" style="5" customWidth="1"/>
    <col min="15" max="16384" width="16.08984375" style="5"/>
  </cols>
  <sheetData>
    <row r="1" spans="1:20" s="1" customFormat="1" ht="20" x14ac:dyDescent="0.4">
      <c r="A1" s="148" t="s">
        <v>43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</row>
    <row r="2" spans="1:20" s="1" customFormat="1" ht="20" x14ac:dyDescent="0.4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</row>
    <row r="3" spans="1:20" s="2" customFormat="1" ht="18" x14ac:dyDescent="0.4">
      <c r="A3" s="149" t="s">
        <v>18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</row>
    <row r="4" spans="1:20" s="2" customFormat="1" ht="18" x14ac:dyDescent="0.4">
      <c r="A4" s="150" t="s">
        <v>77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</row>
    <row r="5" spans="1:20" x14ac:dyDescent="0.3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20" s="8" customFormat="1" ht="19.149999999999999" customHeight="1" thickBot="1" x14ac:dyDescent="0.35">
      <c r="A6" s="6"/>
      <c r="B6" s="151" t="s">
        <v>0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7"/>
      <c r="O6" s="6"/>
    </row>
    <row r="7" spans="1:20" s="8" customFormat="1" ht="19.149999999999999" customHeight="1" thickBot="1" x14ac:dyDescent="0.35">
      <c r="A7" s="9" t="s">
        <v>21</v>
      </c>
      <c r="B7" s="10" t="s">
        <v>1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 t="s">
        <v>10</v>
      </c>
      <c r="L7" s="11" t="s">
        <v>11</v>
      </c>
      <c r="M7" s="12" t="s">
        <v>12</v>
      </c>
      <c r="N7" s="140" t="s">
        <v>13</v>
      </c>
      <c r="O7" s="13" t="s">
        <v>21</v>
      </c>
    </row>
    <row r="8" spans="1:20" ht="14" x14ac:dyDescent="0.3">
      <c r="A8" s="14">
        <v>3</v>
      </c>
      <c r="B8" s="60"/>
      <c r="C8" s="16"/>
      <c r="D8" s="16"/>
      <c r="E8" s="16"/>
      <c r="F8" s="16"/>
      <c r="G8" s="16"/>
      <c r="H8" s="16"/>
      <c r="I8" s="16"/>
      <c r="J8" s="16"/>
      <c r="K8" s="16"/>
      <c r="L8" s="16"/>
      <c r="M8" s="17"/>
      <c r="N8" s="15"/>
      <c r="O8" s="53">
        <f>+A8</f>
        <v>3</v>
      </c>
      <c r="Q8" s="8"/>
      <c r="S8" s="8"/>
      <c r="T8" s="8"/>
    </row>
    <row r="9" spans="1:20" ht="14" x14ac:dyDescent="0.3">
      <c r="A9" s="14">
        <f>+A8+0.5</f>
        <v>3.5</v>
      </c>
      <c r="B9" s="60"/>
      <c r="C9" s="62"/>
      <c r="D9" s="62"/>
      <c r="E9" s="62"/>
      <c r="F9" s="62"/>
      <c r="G9" s="62"/>
      <c r="H9" s="62"/>
      <c r="I9" s="62"/>
      <c r="J9" s="62"/>
      <c r="K9" s="62"/>
      <c r="L9" s="62"/>
      <c r="M9" s="63"/>
      <c r="N9" s="15"/>
      <c r="O9" s="53">
        <f t="shared" ref="O9:O41" si="0">+A9</f>
        <v>3.5</v>
      </c>
      <c r="Q9" s="8"/>
      <c r="S9" s="8"/>
      <c r="T9" s="8"/>
    </row>
    <row r="10" spans="1:20" ht="14" x14ac:dyDescent="0.3">
      <c r="A10" s="14">
        <f t="shared" ref="A10:A41" si="1">+A9+0.5</f>
        <v>4</v>
      </c>
      <c r="B10" s="60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3"/>
      <c r="N10" s="15"/>
      <c r="O10" s="53">
        <f t="shared" si="0"/>
        <v>4</v>
      </c>
      <c r="Q10" s="8"/>
      <c r="S10" s="8"/>
      <c r="T10" s="8"/>
    </row>
    <row r="11" spans="1:20" ht="14" x14ac:dyDescent="0.3">
      <c r="A11" s="14">
        <f t="shared" si="1"/>
        <v>4.5</v>
      </c>
      <c r="B11" s="60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7"/>
      <c r="N11" s="15"/>
      <c r="O11" s="53">
        <f t="shared" si="0"/>
        <v>4.5</v>
      </c>
      <c r="Q11" s="8"/>
      <c r="S11" s="8"/>
      <c r="T11" s="8"/>
    </row>
    <row r="12" spans="1:20" ht="14" x14ac:dyDescent="0.3">
      <c r="A12" s="14">
        <f t="shared" si="1"/>
        <v>5</v>
      </c>
      <c r="B12" s="60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7"/>
      <c r="N12" s="15"/>
      <c r="O12" s="53">
        <f t="shared" si="0"/>
        <v>5</v>
      </c>
      <c r="Q12" s="8"/>
      <c r="S12" s="8"/>
      <c r="T12" s="8"/>
    </row>
    <row r="13" spans="1:20" ht="14" x14ac:dyDescent="0.3">
      <c r="A13" s="14">
        <f t="shared" si="1"/>
        <v>5.5</v>
      </c>
      <c r="B13" s="60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7"/>
      <c r="N13" s="15"/>
      <c r="O13" s="53">
        <f t="shared" si="0"/>
        <v>5.5</v>
      </c>
      <c r="Q13" s="8"/>
      <c r="S13" s="8"/>
      <c r="T13" s="8"/>
    </row>
    <row r="14" spans="1:20" ht="14" x14ac:dyDescent="0.3">
      <c r="A14" s="14">
        <f t="shared" si="1"/>
        <v>6</v>
      </c>
      <c r="B14" s="60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7"/>
      <c r="N14" s="15" t="str">
        <f t="shared" ref="N14" si="2">IF(SUM(B14:M14)&gt;0,SUM(B14:M14)," ")</f>
        <v xml:space="preserve"> </v>
      </c>
      <c r="O14" s="53">
        <f t="shared" si="0"/>
        <v>6</v>
      </c>
      <c r="Q14" s="8"/>
      <c r="S14" s="8"/>
      <c r="T14" s="8"/>
    </row>
    <row r="15" spans="1:20" ht="14" x14ac:dyDescent="0.3">
      <c r="A15" s="14">
        <f t="shared" si="1"/>
        <v>6.5</v>
      </c>
      <c r="B15" s="60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7"/>
      <c r="N15" s="15" t="str">
        <f>IF(SUM(B15:M15)&gt;0,SUM(B15:M15)," ")</f>
        <v xml:space="preserve"> </v>
      </c>
      <c r="O15" s="53">
        <f t="shared" si="0"/>
        <v>6.5</v>
      </c>
      <c r="Q15" s="8"/>
      <c r="S15" s="8"/>
      <c r="T15" s="8"/>
    </row>
    <row r="16" spans="1:20" ht="14" x14ac:dyDescent="0.3">
      <c r="A16" s="14">
        <f t="shared" si="1"/>
        <v>7</v>
      </c>
      <c r="B16" s="60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7"/>
      <c r="N16" s="15" t="str">
        <f t="shared" ref="N16:N36" si="3">IF(SUM(B16:M16)&gt;0,SUM(B16:M16)," ")</f>
        <v xml:space="preserve"> </v>
      </c>
      <c r="O16" s="53">
        <f t="shared" si="0"/>
        <v>7</v>
      </c>
      <c r="Q16" s="8"/>
      <c r="S16" s="8"/>
      <c r="T16" s="8"/>
    </row>
    <row r="17" spans="1:20" ht="14" x14ac:dyDescent="0.3">
      <c r="A17" s="14">
        <f t="shared" si="1"/>
        <v>7.5</v>
      </c>
      <c r="B17" s="60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7"/>
      <c r="N17" s="15" t="str">
        <f t="shared" si="3"/>
        <v xml:space="preserve"> </v>
      </c>
      <c r="O17" s="53">
        <f t="shared" si="0"/>
        <v>7.5</v>
      </c>
      <c r="Q17" s="8"/>
      <c r="S17" s="8"/>
      <c r="T17" s="8"/>
    </row>
    <row r="18" spans="1:20" ht="14" x14ac:dyDescent="0.3">
      <c r="A18" s="14">
        <f t="shared" si="1"/>
        <v>8</v>
      </c>
      <c r="B18" s="60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7"/>
      <c r="N18" s="15" t="str">
        <f t="shared" si="3"/>
        <v xml:space="preserve"> </v>
      </c>
      <c r="O18" s="53">
        <f t="shared" si="0"/>
        <v>8</v>
      </c>
      <c r="Q18" s="8"/>
      <c r="S18" s="8"/>
      <c r="T18" s="8"/>
    </row>
    <row r="19" spans="1:20" ht="14" x14ac:dyDescent="0.3">
      <c r="A19" s="18">
        <f t="shared" si="1"/>
        <v>8.5</v>
      </c>
      <c r="B19" s="64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1"/>
      <c r="N19" s="19" t="str">
        <f t="shared" si="3"/>
        <v xml:space="preserve"> </v>
      </c>
      <c r="O19" s="53">
        <f t="shared" si="0"/>
        <v>8.5</v>
      </c>
      <c r="Q19" s="8"/>
      <c r="S19" s="8"/>
      <c r="T19" s="8"/>
    </row>
    <row r="20" spans="1:20" ht="14" x14ac:dyDescent="0.3">
      <c r="A20" s="14">
        <f t="shared" si="1"/>
        <v>9</v>
      </c>
      <c r="B20" s="60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7"/>
      <c r="N20" s="15" t="str">
        <f t="shared" si="3"/>
        <v xml:space="preserve"> </v>
      </c>
      <c r="O20" s="53">
        <f t="shared" si="0"/>
        <v>9</v>
      </c>
      <c r="Q20" s="8"/>
      <c r="S20" s="8"/>
      <c r="T20" s="8"/>
    </row>
    <row r="21" spans="1:20" ht="14" x14ac:dyDescent="0.3">
      <c r="A21" s="14">
        <f t="shared" si="1"/>
        <v>9.5</v>
      </c>
      <c r="B21" s="60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7"/>
      <c r="N21" s="15" t="str">
        <f t="shared" si="3"/>
        <v xml:space="preserve"> </v>
      </c>
      <c r="O21" s="53">
        <f t="shared" si="0"/>
        <v>9.5</v>
      </c>
      <c r="Q21" s="8"/>
      <c r="S21" s="8"/>
      <c r="T21" s="8"/>
    </row>
    <row r="22" spans="1:20" ht="14" x14ac:dyDescent="0.3">
      <c r="A22" s="14">
        <f t="shared" si="1"/>
        <v>10</v>
      </c>
      <c r="B22" s="60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7"/>
      <c r="N22" s="15" t="str">
        <f t="shared" si="3"/>
        <v xml:space="preserve"> </v>
      </c>
      <c r="O22" s="53">
        <f t="shared" si="0"/>
        <v>10</v>
      </c>
      <c r="Q22" s="8"/>
      <c r="S22" s="8"/>
      <c r="T22" s="8"/>
    </row>
    <row r="23" spans="1:20" ht="14" x14ac:dyDescent="0.3">
      <c r="A23" s="14">
        <f t="shared" si="1"/>
        <v>10.5</v>
      </c>
      <c r="B23" s="60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7"/>
      <c r="N23" s="15" t="str">
        <f t="shared" si="3"/>
        <v xml:space="preserve"> </v>
      </c>
      <c r="O23" s="53">
        <f t="shared" si="0"/>
        <v>10.5</v>
      </c>
      <c r="Q23" s="8"/>
      <c r="S23" s="8"/>
      <c r="T23" s="8"/>
    </row>
    <row r="24" spans="1:20" ht="14" x14ac:dyDescent="0.3">
      <c r="A24" s="22">
        <f t="shared" si="1"/>
        <v>11</v>
      </c>
      <c r="B24" s="65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5"/>
      <c r="N24" s="23" t="str">
        <f t="shared" si="3"/>
        <v xml:space="preserve"> </v>
      </c>
      <c r="O24" s="53">
        <f t="shared" si="0"/>
        <v>11</v>
      </c>
      <c r="Q24" s="8"/>
      <c r="S24" s="8"/>
      <c r="T24" s="8"/>
    </row>
    <row r="25" spans="1:20" ht="14" x14ac:dyDescent="0.3">
      <c r="A25" s="14">
        <f t="shared" si="1"/>
        <v>11.5</v>
      </c>
      <c r="B25" s="60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7"/>
      <c r="N25" s="15" t="str">
        <f t="shared" si="3"/>
        <v xml:space="preserve"> </v>
      </c>
      <c r="O25" s="53">
        <f t="shared" si="0"/>
        <v>11.5</v>
      </c>
      <c r="Q25" s="8"/>
      <c r="S25" s="8"/>
      <c r="T25" s="8"/>
    </row>
    <row r="26" spans="1:20" ht="14" x14ac:dyDescent="0.3">
      <c r="A26" s="14">
        <f t="shared" si="1"/>
        <v>12</v>
      </c>
      <c r="B26" s="60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7"/>
      <c r="N26" s="15" t="str">
        <f t="shared" si="3"/>
        <v xml:space="preserve"> </v>
      </c>
      <c r="O26" s="53">
        <f t="shared" si="0"/>
        <v>12</v>
      </c>
      <c r="Q26" s="8"/>
      <c r="S26" s="8"/>
      <c r="T26" s="8"/>
    </row>
    <row r="27" spans="1:20" ht="14" x14ac:dyDescent="0.3">
      <c r="A27" s="14">
        <f t="shared" si="1"/>
        <v>12.5</v>
      </c>
      <c r="B27" s="60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7"/>
      <c r="N27" s="15" t="str">
        <f t="shared" si="3"/>
        <v xml:space="preserve"> </v>
      </c>
      <c r="O27" s="53">
        <f t="shared" si="0"/>
        <v>12.5</v>
      </c>
      <c r="Q27" s="8"/>
      <c r="S27" s="8"/>
      <c r="T27" s="8"/>
    </row>
    <row r="28" spans="1:20" ht="14" x14ac:dyDescent="0.3">
      <c r="A28" s="14">
        <f t="shared" si="1"/>
        <v>13</v>
      </c>
      <c r="B28" s="60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7"/>
      <c r="N28" s="15" t="str">
        <f t="shared" si="3"/>
        <v xml:space="preserve"> </v>
      </c>
      <c r="O28" s="53">
        <f t="shared" si="0"/>
        <v>13</v>
      </c>
      <c r="Q28" s="8"/>
      <c r="S28" s="8"/>
      <c r="T28" s="8"/>
    </row>
    <row r="29" spans="1:20" ht="14" x14ac:dyDescent="0.3">
      <c r="A29" s="14">
        <f t="shared" si="1"/>
        <v>13.5</v>
      </c>
      <c r="B29" s="60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7"/>
      <c r="N29" s="15" t="str">
        <f t="shared" si="3"/>
        <v xml:space="preserve"> </v>
      </c>
      <c r="O29" s="53">
        <f t="shared" si="0"/>
        <v>13.5</v>
      </c>
      <c r="Q29" s="8"/>
      <c r="S29" s="8"/>
      <c r="T29" s="8"/>
    </row>
    <row r="30" spans="1:20" ht="14" x14ac:dyDescent="0.3">
      <c r="A30" s="14">
        <f t="shared" si="1"/>
        <v>14</v>
      </c>
      <c r="B30" s="60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7"/>
      <c r="N30" s="15" t="str">
        <f t="shared" si="3"/>
        <v xml:space="preserve"> </v>
      </c>
      <c r="O30" s="53">
        <f t="shared" si="0"/>
        <v>14</v>
      </c>
      <c r="Q30" s="8"/>
      <c r="S30" s="8"/>
      <c r="T30" s="8"/>
    </row>
    <row r="31" spans="1:20" ht="14" x14ac:dyDescent="0.3">
      <c r="A31" s="14">
        <f t="shared" si="1"/>
        <v>14.5</v>
      </c>
      <c r="B31" s="60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7"/>
      <c r="N31" s="15" t="str">
        <f t="shared" si="3"/>
        <v xml:space="preserve"> </v>
      </c>
      <c r="O31" s="53">
        <f t="shared" si="0"/>
        <v>14.5</v>
      </c>
      <c r="Q31" s="8"/>
      <c r="S31" s="8"/>
      <c r="T31" s="8"/>
    </row>
    <row r="32" spans="1:20" ht="14" x14ac:dyDescent="0.3">
      <c r="A32" s="14">
        <f t="shared" si="1"/>
        <v>15</v>
      </c>
      <c r="B32" s="60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7"/>
      <c r="N32" s="15" t="str">
        <f t="shared" si="3"/>
        <v xml:space="preserve"> </v>
      </c>
      <c r="O32" s="53">
        <f t="shared" si="0"/>
        <v>15</v>
      </c>
      <c r="Q32" s="8"/>
      <c r="S32" s="8"/>
      <c r="T32" s="8"/>
    </row>
    <row r="33" spans="1:20" ht="14" x14ac:dyDescent="0.3">
      <c r="A33" s="14">
        <f t="shared" si="1"/>
        <v>15.5</v>
      </c>
      <c r="B33" s="60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7"/>
      <c r="N33" s="15" t="str">
        <f t="shared" si="3"/>
        <v xml:space="preserve"> </v>
      </c>
      <c r="O33" s="53">
        <f t="shared" si="0"/>
        <v>15.5</v>
      </c>
      <c r="Q33" s="8"/>
      <c r="S33" s="8"/>
      <c r="T33" s="8"/>
    </row>
    <row r="34" spans="1:20" ht="14" x14ac:dyDescent="0.3">
      <c r="A34" s="14">
        <f t="shared" si="1"/>
        <v>16</v>
      </c>
      <c r="B34" s="60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7"/>
      <c r="N34" s="15" t="str">
        <f t="shared" si="3"/>
        <v xml:space="preserve"> </v>
      </c>
      <c r="O34" s="53">
        <f t="shared" si="0"/>
        <v>16</v>
      </c>
      <c r="Q34" s="8"/>
      <c r="S34" s="8"/>
      <c r="T34" s="8"/>
    </row>
    <row r="35" spans="1:20" ht="14" x14ac:dyDescent="0.3">
      <c r="A35" s="14">
        <f t="shared" si="1"/>
        <v>16.5</v>
      </c>
      <c r="B35" s="60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7"/>
      <c r="N35" s="15" t="str">
        <f t="shared" si="3"/>
        <v xml:space="preserve"> </v>
      </c>
      <c r="O35" s="53">
        <f t="shared" si="0"/>
        <v>16.5</v>
      </c>
      <c r="Q35" s="8"/>
      <c r="S35" s="8"/>
      <c r="T35" s="8"/>
    </row>
    <row r="36" spans="1:20" ht="14" x14ac:dyDescent="0.3">
      <c r="A36" s="14">
        <f t="shared" si="1"/>
        <v>17</v>
      </c>
      <c r="B36" s="15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7"/>
      <c r="N36" s="15" t="str">
        <f t="shared" si="3"/>
        <v xml:space="preserve"> </v>
      </c>
      <c r="O36" s="53">
        <f t="shared" si="0"/>
        <v>17</v>
      </c>
      <c r="Q36" s="8"/>
      <c r="S36" s="8"/>
      <c r="T36" s="8"/>
    </row>
    <row r="37" spans="1:20" ht="14" x14ac:dyDescent="0.3">
      <c r="A37" s="14">
        <f t="shared" si="1"/>
        <v>17.5</v>
      </c>
      <c r="B37" s="6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7"/>
      <c r="N37" s="15"/>
      <c r="O37" s="53">
        <f t="shared" si="0"/>
        <v>17.5</v>
      </c>
      <c r="Q37" s="8"/>
      <c r="S37" s="8"/>
      <c r="T37" s="8"/>
    </row>
    <row r="38" spans="1:20" ht="14" x14ac:dyDescent="0.3">
      <c r="A38" s="14">
        <f t="shared" si="1"/>
        <v>18</v>
      </c>
      <c r="B38" s="6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7"/>
      <c r="N38" s="15"/>
      <c r="O38" s="53">
        <f t="shared" si="0"/>
        <v>18</v>
      </c>
      <c r="Q38" s="8"/>
      <c r="S38" s="8"/>
      <c r="T38" s="8"/>
    </row>
    <row r="39" spans="1:20" ht="14" x14ac:dyDescent="0.3">
      <c r="A39" s="14">
        <f t="shared" si="1"/>
        <v>18.5</v>
      </c>
      <c r="B39" s="6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7"/>
      <c r="N39" s="15"/>
      <c r="O39" s="53">
        <f t="shared" si="0"/>
        <v>18.5</v>
      </c>
      <c r="Q39" s="8"/>
      <c r="S39" s="8"/>
      <c r="T39" s="8"/>
    </row>
    <row r="40" spans="1:20" ht="14" x14ac:dyDescent="0.3">
      <c r="A40" s="14">
        <f t="shared" si="1"/>
        <v>19</v>
      </c>
      <c r="B40" s="6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76"/>
      <c r="N40" s="66"/>
      <c r="O40" s="53">
        <f t="shared" si="0"/>
        <v>19</v>
      </c>
      <c r="Q40" s="8"/>
      <c r="S40" s="8"/>
      <c r="T40" s="8"/>
    </row>
    <row r="41" spans="1:20" ht="14" x14ac:dyDescent="0.3">
      <c r="A41" s="14">
        <f t="shared" si="1"/>
        <v>19.5</v>
      </c>
      <c r="B41" s="6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76"/>
      <c r="N41" s="66"/>
      <c r="O41" s="53">
        <f t="shared" si="0"/>
        <v>19.5</v>
      </c>
      <c r="Q41" s="8"/>
      <c r="S41" s="8"/>
      <c r="T41" s="8"/>
    </row>
    <row r="42" spans="1:20" ht="14" x14ac:dyDescent="0.3">
      <c r="A42" s="27" t="s">
        <v>13</v>
      </c>
      <c r="B42" s="28"/>
      <c r="C42" s="54"/>
      <c r="D42" s="54"/>
      <c r="E42" s="54"/>
      <c r="F42" s="54"/>
      <c r="G42" s="54"/>
      <c r="H42" s="54"/>
      <c r="I42" s="68" t="str">
        <f t="shared" ref="I42:K42" si="4">IF(SUM(I8:I41)&gt;0,SUM(I8:I41)," ")</f>
        <v xml:space="preserve"> </v>
      </c>
      <c r="J42" s="68" t="str">
        <f t="shared" si="4"/>
        <v xml:space="preserve"> </v>
      </c>
      <c r="K42" s="68" t="str">
        <f t="shared" si="4"/>
        <v xml:space="preserve"> </v>
      </c>
      <c r="L42" s="54"/>
      <c r="M42" s="55"/>
      <c r="N42" s="28"/>
      <c r="Q42" s="8"/>
      <c r="S42" s="8"/>
      <c r="T42" s="8"/>
    </row>
    <row r="43" spans="1:20" ht="14" x14ac:dyDescent="0.3">
      <c r="A43" s="14" t="s">
        <v>39</v>
      </c>
      <c r="B43" s="77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78"/>
      <c r="N43" s="77"/>
      <c r="O43" s="32"/>
      <c r="P43" s="32"/>
      <c r="Q43" s="8"/>
      <c r="S43" s="8"/>
      <c r="T43" s="8"/>
    </row>
    <row r="44" spans="1:20" x14ac:dyDescent="0.3">
      <c r="A44" s="34" t="s">
        <v>14</v>
      </c>
      <c r="B44" s="77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78"/>
      <c r="N44" s="77"/>
      <c r="O44" s="32"/>
      <c r="P44" s="32"/>
      <c r="Q44" s="8"/>
      <c r="S44" s="8"/>
      <c r="T44" s="8"/>
    </row>
    <row r="45" spans="1:20" ht="14" x14ac:dyDescent="0.3">
      <c r="A45" s="14" t="s">
        <v>24</v>
      </c>
      <c r="B45" s="37"/>
      <c r="C45" s="38"/>
      <c r="D45" s="38"/>
      <c r="E45" s="38"/>
      <c r="F45" s="38"/>
      <c r="G45" s="38"/>
      <c r="H45" s="38"/>
      <c r="I45" s="38" t="e">
        <f>SUM(I8:I24)*100/I42</f>
        <v>#VALUE!</v>
      </c>
      <c r="J45" s="38" t="e">
        <f t="shared" ref="J45:K45" si="5">SUM(J8:J24)*100/J42</f>
        <v>#VALUE!</v>
      </c>
      <c r="K45" s="38" t="e">
        <f t="shared" si="5"/>
        <v>#VALUE!</v>
      </c>
      <c r="L45" s="38"/>
      <c r="M45" s="39"/>
      <c r="N45" s="37"/>
      <c r="Q45" s="8"/>
      <c r="S45" s="8"/>
      <c r="T45" s="8"/>
    </row>
    <row r="46" spans="1:20" ht="14" x14ac:dyDescent="0.3">
      <c r="A46" s="14" t="s">
        <v>25</v>
      </c>
      <c r="B46" s="37"/>
      <c r="C46" s="38"/>
      <c r="D46" s="38"/>
      <c r="E46" s="38"/>
      <c r="F46" s="38"/>
      <c r="G46" s="38"/>
      <c r="H46" s="38"/>
      <c r="I46" s="38" t="e">
        <f>SUM(I8:I19)*100/I42</f>
        <v>#VALUE!</v>
      </c>
      <c r="J46" s="38" t="e">
        <f t="shared" ref="J46:K46" si="6">SUM(J8:J19)*100/J42</f>
        <v>#VALUE!</v>
      </c>
      <c r="K46" s="38" t="e">
        <f t="shared" si="6"/>
        <v>#VALUE!</v>
      </c>
      <c r="L46" s="38"/>
      <c r="M46" s="39"/>
      <c r="N46" s="37"/>
      <c r="Q46" s="8"/>
      <c r="S46" s="8"/>
      <c r="T46" s="8"/>
    </row>
    <row r="47" spans="1:20" ht="14" x14ac:dyDescent="0.3">
      <c r="A47" s="22" t="s">
        <v>22</v>
      </c>
      <c r="B47" s="40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2"/>
      <c r="N47" s="40"/>
      <c r="Q47" s="8"/>
      <c r="S47" s="8"/>
      <c r="T47" s="8"/>
    </row>
    <row r="48" spans="1:20" x14ac:dyDescent="0.3">
      <c r="A48" s="43" t="s">
        <v>15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</row>
    <row r="49" spans="1:15" ht="15.5" x14ac:dyDescent="0.35">
      <c r="A49" s="45" t="s">
        <v>61</v>
      </c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5" ht="15.5" x14ac:dyDescent="0.35">
      <c r="A50" s="46" t="s">
        <v>62</v>
      </c>
    </row>
    <row r="51" spans="1:15" x14ac:dyDescent="0.3">
      <c r="B51" s="5">
        <v>0</v>
      </c>
      <c r="C51" s="5">
        <v>1</v>
      </c>
      <c r="D51" s="5">
        <v>2</v>
      </c>
      <c r="E51" s="5">
        <v>3</v>
      </c>
      <c r="F51" s="5">
        <v>4</v>
      </c>
      <c r="G51" s="5">
        <v>5</v>
      </c>
      <c r="H51" s="5">
        <v>6</v>
      </c>
      <c r="I51" s="5">
        <v>7</v>
      </c>
      <c r="J51" s="5">
        <v>8</v>
      </c>
      <c r="K51" s="5">
        <v>9</v>
      </c>
      <c r="L51" s="5">
        <v>10</v>
      </c>
      <c r="M51" s="5">
        <v>11</v>
      </c>
      <c r="N51" s="5">
        <v>12</v>
      </c>
    </row>
    <row r="52" spans="1:15" x14ac:dyDescent="0.3">
      <c r="A52" s="3">
        <v>14</v>
      </c>
      <c r="B52" s="4" t="e">
        <f>+VLOOKUP(MAX(B8:B41),B8:$O$41,14,0)</f>
        <v>#N/A</v>
      </c>
      <c r="C52" s="49" t="e">
        <f>+VLOOKUP(MAX(C8:C41),C8:$O$41,+$A$52-C51,0)</f>
        <v>#N/A</v>
      </c>
      <c r="D52" s="49" t="e">
        <f>+VLOOKUP(MAX(D8:D41),D8:$O$41,+$A$52-D51,0)</f>
        <v>#N/A</v>
      </c>
      <c r="E52" s="49" t="e">
        <f>+VLOOKUP(MAX(E8:E41),E8:$O$41,+$A$52-E51,0)</f>
        <v>#N/A</v>
      </c>
      <c r="F52" s="49" t="e">
        <f>+VLOOKUP(MAX(F8:F41),F8:$O$41,+$A$52-F51,0)</f>
        <v>#N/A</v>
      </c>
      <c r="G52" s="49" t="e">
        <f>+VLOOKUP(MAX(G8:G41),G8:$O$41,+$A$52-G51,0)</f>
        <v>#N/A</v>
      </c>
      <c r="H52" s="49" t="e">
        <f>+VLOOKUP(MAX(H8:H41),H8:$O$41,+$A$52-H51,0)</f>
        <v>#N/A</v>
      </c>
      <c r="I52" s="49" t="e">
        <f>+VLOOKUP(MAX(I8:I41),I8:$O$41,+$A$52-I51,0)</f>
        <v>#N/A</v>
      </c>
      <c r="J52" s="49" t="e">
        <f>+VLOOKUP(MAX(J8:J41),J8:$O$41,+$A$52-J51,0)</f>
        <v>#N/A</v>
      </c>
      <c r="K52" s="49" t="e">
        <f>+VLOOKUP(MAX(K8:K41),K8:$O$41,+$A$52-K51,0)</f>
        <v>#N/A</v>
      </c>
      <c r="L52" s="49" t="e">
        <f>+VLOOKUP(MAX(L8:L41),L8:$O$41,+$A$52-L51,0)</f>
        <v>#N/A</v>
      </c>
      <c r="M52" s="49" t="e">
        <f>+VLOOKUP(MAX(M8:M41),M8:$O$41,+$A$52-M51,0)</f>
        <v>#N/A</v>
      </c>
      <c r="N52" s="49" t="e">
        <f>+VLOOKUP(MAX(N8:N41),N8:$O$41,+$A$52-N51,0)</f>
        <v>#N/A</v>
      </c>
    </row>
    <row r="53" spans="1:15" x14ac:dyDescent="0.3">
      <c r="A53" s="48">
        <v>0</v>
      </c>
    </row>
    <row r="54" spans="1:15" x14ac:dyDescent="0.3">
      <c r="A54" s="5"/>
    </row>
    <row r="55" spans="1:15" x14ac:dyDescent="0.3">
      <c r="N55" s="50" t="e">
        <f>(N43*1000000)/N42</f>
        <v>#DIV/0!</v>
      </c>
      <c r="O55" s="4" t="s">
        <v>16</v>
      </c>
    </row>
    <row r="56" spans="1:15" x14ac:dyDescent="0.3">
      <c r="A56" s="57" t="s">
        <v>26</v>
      </c>
      <c r="B56" s="32">
        <f>-SUM(B8:B24)</f>
        <v>0</v>
      </c>
      <c r="C56" s="32">
        <f t="shared" ref="C56:N56" si="7">-SUM(C8:C24)</f>
        <v>0</v>
      </c>
      <c r="D56" s="32">
        <f t="shared" si="7"/>
        <v>0</v>
      </c>
      <c r="E56" s="32">
        <f t="shared" si="7"/>
        <v>0</v>
      </c>
      <c r="F56" s="32">
        <f t="shared" si="7"/>
        <v>0</v>
      </c>
      <c r="G56" s="32">
        <f t="shared" si="7"/>
        <v>0</v>
      </c>
      <c r="H56" s="32">
        <f t="shared" si="7"/>
        <v>0</v>
      </c>
      <c r="I56" s="32">
        <f t="shared" si="7"/>
        <v>0</v>
      </c>
      <c r="J56" s="32">
        <f t="shared" si="7"/>
        <v>0</v>
      </c>
      <c r="K56" s="32">
        <f t="shared" si="7"/>
        <v>0</v>
      </c>
      <c r="L56" s="32">
        <f t="shared" si="7"/>
        <v>0</v>
      </c>
      <c r="M56" s="32">
        <f t="shared" si="7"/>
        <v>0</v>
      </c>
      <c r="N56" s="32">
        <f t="shared" si="7"/>
        <v>0</v>
      </c>
    </row>
    <row r="57" spans="1:15" x14ac:dyDescent="0.3">
      <c r="A57" s="57" t="s">
        <v>27</v>
      </c>
      <c r="B57" s="32">
        <f>-SUM(B8:B19)</f>
        <v>0</v>
      </c>
      <c r="C57" s="32">
        <f t="shared" ref="C57:N57" si="8">-SUM(C8:C19)</f>
        <v>0</v>
      </c>
      <c r="D57" s="32">
        <f t="shared" si="8"/>
        <v>0</v>
      </c>
      <c r="E57" s="32">
        <f t="shared" si="8"/>
        <v>0</v>
      </c>
      <c r="F57" s="32">
        <f t="shared" si="8"/>
        <v>0</v>
      </c>
      <c r="G57" s="32">
        <f t="shared" si="8"/>
        <v>0</v>
      </c>
      <c r="H57" s="32">
        <f t="shared" si="8"/>
        <v>0</v>
      </c>
      <c r="I57" s="32">
        <f t="shared" si="8"/>
        <v>0</v>
      </c>
      <c r="J57" s="32">
        <f t="shared" si="8"/>
        <v>0</v>
      </c>
      <c r="K57" s="32">
        <f t="shared" si="8"/>
        <v>0</v>
      </c>
      <c r="L57" s="32">
        <f t="shared" si="8"/>
        <v>0</v>
      </c>
      <c r="M57" s="32">
        <f t="shared" si="8"/>
        <v>0</v>
      </c>
      <c r="N57" s="32">
        <f t="shared" si="8"/>
        <v>0</v>
      </c>
      <c r="O57" s="4" t="s">
        <v>17</v>
      </c>
    </row>
    <row r="58" spans="1:15" x14ac:dyDescent="0.3">
      <c r="A58" s="57" t="s">
        <v>28</v>
      </c>
      <c r="B58" s="32">
        <f>SUM(B25:B41)</f>
        <v>0</v>
      </c>
      <c r="C58" s="32">
        <f t="shared" ref="C58:M58" si="9">SUM(C25:C41)</f>
        <v>0</v>
      </c>
      <c r="D58" s="32">
        <f t="shared" si="9"/>
        <v>0</v>
      </c>
      <c r="E58" s="32">
        <f t="shared" si="9"/>
        <v>0</v>
      </c>
      <c r="F58" s="32">
        <f t="shared" si="9"/>
        <v>0</v>
      </c>
      <c r="G58" s="32">
        <f t="shared" si="9"/>
        <v>0</v>
      </c>
      <c r="H58" s="32">
        <f t="shared" si="9"/>
        <v>0</v>
      </c>
      <c r="I58" s="32">
        <f t="shared" si="9"/>
        <v>0</v>
      </c>
      <c r="J58" s="32">
        <f t="shared" si="9"/>
        <v>0</v>
      </c>
      <c r="K58" s="32">
        <f t="shared" si="9"/>
        <v>0</v>
      </c>
      <c r="L58" s="32">
        <f t="shared" si="9"/>
        <v>0</v>
      </c>
      <c r="M58" s="32">
        <f t="shared" si="9"/>
        <v>0</v>
      </c>
      <c r="N58" s="32">
        <f>SUM(N25:N41)</f>
        <v>0</v>
      </c>
    </row>
    <row r="63" spans="1:15" x14ac:dyDescent="0.3">
      <c r="A63" s="48">
        <v>14</v>
      </c>
      <c r="B63" s="5">
        <v>0</v>
      </c>
      <c r="C63" s="5">
        <v>1</v>
      </c>
      <c r="D63" s="5">
        <v>2</v>
      </c>
      <c r="E63" s="5">
        <v>3</v>
      </c>
      <c r="F63" s="5">
        <v>4</v>
      </c>
      <c r="G63" s="5">
        <v>5</v>
      </c>
      <c r="H63" s="5">
        <v>6</v>
      </c>
      <c r="I63" s="5">
        <v>7</v>
      </c>
      <c r="J63" s="5">
        <v>8</v>
      </c>
      <c r="K63" s="5">
        <v>9</v>
      </c>
      <c r="L63" s="5">
        <v>10</v>
      </c>
      <c r="M63" s="5">
        <v>11</v>
      </c>
    </row>
    <row r="65" spans="2:13" x14ac:dyDescent="0.3">
      <c r="B65" s="48" t="e">
        <f>+VLOOKUP(MAX(B8:B41),B8:O41,$A$63-B63,0)</f>
        <v>#N/A</v>
      </c>
      <c r="C65" s="48" t="e">
        <f>+VLOOKUP(MAX(C8:C41),C8:P41,$A$63-C63,0)</f>
        <v>#N/A</v>
      </c>
      <c r="D65" s="48" t="e">
        <f>+VLOOKUP(MAX(D8:D41),D8:Q41,$A$63-D63,0)</f>
        <v>#N/A</v>
      </c>
      <c r="E65" s="48" t="e">
        <f t="shared" ref="E65:M65" si="10">+VLOOKUP(MAX(E8:E41),E8:Q41,$A$63-E63,0)</f>
        <v>#N/A</v>
      </c>
      <c r="F65" s="48" t="e">
        <f t="shared" si="10"/>
        <v>#N/A</v>
      </c>
      <c r="G65" s="48" t="e">
        <f t="shared" si="10"/>
        <v>#N/A</v>
      </c>
      <c r="H65" s="48" t="e">
        <f t="shared" si="10"/>
        <v>#N/A</v>
      </c>
      <c r="I65" s="48" t="e">
        <f t="shared" si="10"/>
        <v>#N/A</v>
      </c>
      <c r="J65" s="48" t="e">
        <f t="shared" si="10"/>
        <v>#N/A</v>
      </c>
      <c r="K65" s="48" t="e">
        <f t="shared" si="10"/>
        <v>#N/A</v>
      </c>
      <c r="L65" s="48" t="e">
        <f t="shared" si="10"/>
        <v>#N/A</v>
      </c>
      <c r="M65" s="48" t="e">
        <f t="shared" si="10"/>
        <v>#N/A</v>
      </c>
    </row>
    <row r="70" spans="2:13" x14ac:dyDescent="0.3">
      <c r="G70" s="47"/>
      <c r="H70" s="47"/>
    </row>
    <row r="71" spans="2:13" x14ac:dyDescent="0.3">
      <c r="G71" s="72"/>
      <c r="H71" s="72"/>
    </row>
    <row r="72" spans="2:13" x14ac:dyDescent="0.3">
      <c r="G72" s="72"/>
      <c r="H72" s="72"/>
    </row>
    <row r="73" spans="2:13" x14ac:dyDescent="0.3">
      <c r="G73" s="72"/>
      <c r="H73" s="72"/>
    </row>
    <row r="74" spans="2:13" x14ac:dyDescent="0.3">
      <c r="G74" s="72"/>
      <c r="H74" s="47"/>
    </row>
    <row r="75" spans="2:13" x14ac:dyDescent="0.3">
      <c r="G75" s="72"/>
      <c r="H75" s="72"/>
    </row>
    <row r="76" spans="2:13" x14ac:dyDescent="0.3">
      <c r="G76" s="72"/>
      <c r="H76" s="47"/>
    </row>
    <row r="77" spans="2:13" x14ac:dyDescent="0.3">
      <c r="G77" s="72"/>
      <c r="H77" s="47"/>
    </row>
    <row r="78" spans="2:13" x14ac:dyDescent="0.3">
      <c r="G78" s="72"/>
      <c r="H78" s="47"/>
    </row>
    <row r="79" spans="2:13" x14ac:dyDescent="0.3">
      <c r="G79" s="72"/>
      <c r="H79" s="72"/>
    </row>
    <row r="80" spans="2:13" x14ac:dyDescent="0.3">
      <c r="G80" s="47"/>
      <c r="H80" s="72"/>
    </row>
    <row r="81" spans="7:8" x14ac:dyDescent="0.3">
      <c r="G81" s="47"/>
      <c r="H81" s="72"/>
    </row>
  </sheetData>
  <mergeCells count="4">
    <mergeCell ref="A1:N1"/>
    <mergeCell ref="A3:N3"/>
    <mergeCell ref="A4:N4"/>
    <mergeCell ref="B6:M6"/>
  </mergeCells>
  <printOptions horizontalCentered="1" verticalCentered="1"/>
  <pageMargins left="0" right="0" top="1.3779527559055118" bottom="0.98425196850393704" header="0.59055118110236227" footer="0.59055118110236227"/>
  <pageSetup scale="60" orientation="landscape" r:id="rId1"/>
  <headerFooter alignWithMargins="0">
    <oddHeader>&amp;C&amp;"Arial,Normal"&amp;12&amp;G
&amp;11INSTITUTO DE FOMENTO PESQUERO / DIVISIÓN INVESTIGACIÓN PESQUERA</oddHeader>
    <oddFooter>&amp;C&amp;"Arial,Normal"CONVENIO DE DESEMPEÑO IFOP / SUBSECRETARÍA DE ECONOMÍA Y EMT 2021:
"PROGRAMA DE SEGUIMIENTO DE LAS PRINCIPALES PESQUERÍAS PELÁGICAS, ENTRE LAS REGIONES DE VALPARAÍSO Y AYSÉN DEL GENERAL CARLOS IBÁÑEZ DEL CAMPO, AÑO 2021".  ANEXO 3B</oddFooter>
  </headerFooter>
  <ignoredErrors>
    <ignoredError sqref="I45:J46" formulaRange="1"/>
  </ignoredErrors>
  <drawing r:id="rId2"/>
  <legacyDrawingHF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5">
    <tabColor theme="6" tint="-0.249977111117893"/>
  </sheetPr>
  <dimension ref="A1:Q58"/>
  <sheetViews>
    <sheetView topLeftCell="A19" zoomScale="70" zoomScaleNormal="70" zoomScalePageLayoutView="70" workbookViewId="0">
      <selection activeCell="N13" sqref="N13"/>
    </sheetView>
  </sheetViews>
  <sheetFormatPr baseColWidth="10" defaultColWidth="16.08984375" defaultRowHeight="13" x14ac:dyDescent="0.3"/>
  <cols>
    <col min="1" max="1" width="18.453125" style="48" customWidth="1"/>
    <col min="2" max="7" width="17.453125" style="5" customWidth="1"/>
    <col min="8" max="13" width="11.90625" style="5" hidden="1" customWidth="1"/>
    <col min="14" max="14" width="14.90625" style="5" customWidth="1"/>
    <col min="15" max="16384" width="16.08984375" style="5"/>
  </cols>
  <sheetData>
    <row r="1" spans="1:17" s="1" customFormat="1" ht="20" x14ac:dyDescent="0.4">
      <c r="A1" s="148" t="s">
        <v>44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</row>
    <row r="2" spans="1:17" s="1" customFormat="1" ht="20" x14ac:dyDescent="0.4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</row>
    <row r="3" spans="1:17" s="2" customFormat="1" ht="18" x14ac:dyDescent="0.4">
      <c r="A3" s="149" t="s">
        <v>18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</row>
    <row r="4" spans="1:17" s="2" customFormat="1" ht="18" x14ac:dyDescent="0.4">
      <c r="A4" s="150" t="s">
        <v>76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</row>
    <row r="5" spans="1:17" x14ac:dyDescent="0.3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7" s="8" customFormat="1" ht="19.149999999999999" customHeight="1" thickBot="1" x14ac:dyDescent="0.35">
      <c r="A6" s="6"/>
      <c r="B6" s="151" t="s">
        <v>0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7"/>
    </row>
    <row r="7" spans="1:17" s="8" customFormat="1" ht="19.149999999999999" customHeight="1" thickBot="1" x14ac:dyDescent="0.35">
      <c r="A7" s="9" t="s">
        <v>21</v>
      </c>
      <c r="B7" s="10" t="s">
        <v>1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 t="s">
        <v>10</v>
      </c>
      <c r="L7" s="11" t="s">
        <v>11</v>
      </c>
      <c r="M7" s="12" t="s">
        <v>12</v>
      </c>
      <c r="N7" s="140" t="s">
        <v>13</v>
      </c>
      <c r="O7" s="13" t="s">
        <v>21</v>
      </c>
    </row>
    <row r="8" spans="1:17" s="8" customFormat="1" ht="12.75" customHeight="1" x14ac:dyDescent="0.3">
      <c r="A8" s="14">
        <v>3</v>
      </c>
      <c r="B8" s="81"/>
      <c r="C8" s="62"/>
      <c r="D8" s="62"/>
      <c r="E8" s="62"/>
      <c r="F8" s="62"/>
      <c r="G8" s="62"/>
      <c r="H8" s="62"/>
      <c r="I8" s="62"/>
      <c r="J8" s="62"/>
      <c r="K8" s="62"/>
      <c r="L8" s="62"/>
      <c r="M8" s="63"/>
      <c r="N8" s="15"/>
      <c r="O8" s="53">
        <f>+A8</f>
        <v>3</v>
      </c>
    </row>
    <row r="9" spans="1:17" ht="14" x14ac:dyDescent="0.3">
      <c r="A9" s="14">
        <f>+A8+0.5</f>
        <v>3.5</v>
      </c>
      <c r="B9" s="66"/>
      <c r="C9" s="16"/>
      <c r="D9" s="16"/>
      <c r="E9" s="16"/>
      <c r="F9" s="16"/>
      <c r="G9" s="16"/>
      <c r="H9" s="16"/>
      <c r="I9" s="16"/>
      <c r="J9" s="16"/>
      <c r="K9" s="16"/>
      <c r="L9" s="16"/>
      <c r="M9" s="17"/>
      <c r="N9" s="15"/>
      <c r="O9" s="53">
        <f t="shared" ref="O9:O41" si="0">+A9</f>
        <v>3.5</v>
      </c>
      <c r="P9" s="8"/>
    </row>
    <row r="10" spans="1:17" ht="14" x14ac:dyDescent="0.3">
      <c r="A10" s="14">
        <f t="shared" ref="A10:A41" si="1">+A9+0.5</f>
        <v>4</v>
      </c>
      <c r="B10" s="6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7"/>
      <c r="N10" s="15"/>
      <c r="O10" s="53">
        <f t="shared" si="0"/>
        <v>4</v>
      </c>
      <c r="P10" s="8"/>
    </row>
    <row r="11" spans="1:17" ht="14" x14ac:dyDescent="0.3">
      <c r="A11" s="14">
        <f t="shared" si="1"/>
        <v>4.5</v>
      </c>
      <c r="B11" s="6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7"/>
      <c r="N11" s="15"/>
      <c r="O11" s="53">
        <f t="shared" si="0"/>
        <v>4.5</v>
      </c>
      <c r="P11" s="8"/>
    </row>
    <row r="12" spans="1:17" ht="14" x14ac:dyDescent="0.3">
      <c r="A12" s="14">
        <f t="shared" si="1"/>
        <v>5</v>
      </c>
      <c r="B12" s="6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7"/>
      <c r="N12" s="15" t="str">
        <f>IF(SUM(B12:M12)&gt;0,SUM(B12:M12)," ")</f>
        <v xml:space="preserve"> </v>
      </c>
      <c r="O12" s="53">
        <f t="shared" si="0"/>
        <v>5</v>
      </c>
      <c r="P12" s="8"/>
    </row>
    <row r="13" spans="1:17" ht="14" x14ac:dyDescent="0.3">
      <c r="A13" s="14">
        <f t="shared" si="1"/>
        <v>5.5</v>
      </c>
      <c r="B13" s="66"/>
      <c r="C13" s="16"/>
      <c r="D13" s="87"/>
      <c r="E13" s="87"/>
      <c r="F13" s="87"/>
      <c r="G13" s="87"/>
      <c r="H13" s="16"/>
      <c r="I13" s="16"/>
      <c r="J13" s="16"/>
      <c r="K13" s="16"/>
      <c r="L13" s="16"/>
      <c r="M13" s="17"/>
      <c r="N13" s="15"/>
      <c r="O13" s="53">
        <f t="shared" si="0"/>
        <v>5.5</v>
      </c>
      <c r="P13" s="8"/>
    </row>
    <row r="14" spans="1:17" ht="14" x14ac:dyDescent="0.3">
      <c r="A14" s="14">
        <f t="shared" si="1"/>
        <v>6</v>
      </c>
      <c r="B14" s="6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7"/>
      <c r="N14" s="15"/>
      <c r="O14" s="53">
        <f t="shared" si="0"/>
        <v>6</v>
      </c>
      <c r="P14" s="8"/>
    </row>
    <row r="15" spans="1:17" ht="14" x14ac:dyDescent="0.3">
      <c r="A15" s="14">
        <f t="shared" si="1"/>
        <v>6.5</v>
      </c>
      <c r="B15" s="6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7"/>
      <c r="N15" s="15"/>
      <c r="O15" s="53">
        <f t="shared" si="0"/>
        <v>6.5</v>
      </c>
      <c r="P15" s="8"/>
      <c r="Q15" s="32"/>
    </row>
    <row r="16" spans="1:17" ht="14" x14ac:dyDescent="0.3">
      <c r="A16" s="14">
        <f t="shared" si="1"/>
        <v>7</v>
      </c>
      <c r="B16" s="6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7"/>
      <c r="N16" s="15"/>
      <c r="O16" s="53">
        <f t="shared" si="0"/>
        <v>7</v>
      </c>
      <c r="P16" s="8"/>
      <c r="Q16" s="32"/>
    </row>
    <row r="17" spans="1:17" ht="14" x14ac:dyDescent="0.3">
      <c r="A17" s="14">
        <f t="shared" si="1"/>
        <v>7.5</v>
      </c>
      <c r="B17" s="6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7"/>
      <c r="N17" s="15" t="str">
        <f t="shared" ref="N17:N37" si="2">IF(SUM(B17:M17)&gt;0,SUM(B17:M17)," ")</f>
        <v xml:space="preserve"> </v>
      </c>
      <c r="O17" s="53">
        <f t="shared" si="0"/>
        <v>7.5</v>
      </c>
      <c r="P17" s="8"/>
      <c r="Q17" s="32"/>
    </row>
    <row r="18" spans="1:17" ht="14" x14ac:dyDescent="0.3">
      <c r="A18" s="14">
        <f t="shared" si="1"/>
        <v>8</v>
      </c>
      <c r="B18" s="6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7"/>
      <c r="N18" s="15" t="str">
        <f t="shared" si="2"/>
        <v xml:space="preserve"> </v>
      </c>
      <c r="O18" s="53">
        <f t="shared" si="0"/>
        <v>8</v>
      </c>
      <c r="P18" s="8"/>
      <c r="Q18" s="32"/>
    </row>
    <row r="19" spans="1:17" ht="14" x14ac:dyDescent="0.3">
      <c r="A19" s="18">
        <f t="shared" si="1"/>
        <v>8.5</v>
      </c>
      <c r="B19" s="82"/>
      <c r="C19" s="20"/>
      <c r="D19" s="16"/>
      <c r="E19" s="16"/>
      <c r="F19" s="16"/>
      <c r="G19" s="16"/>
      <c r="H19" s="16"/>
      <c r="I19" s="16"/>
      <c r="J19" s="16"/>
      <c r="K19" s="16"/>
      <c r="L19" s="16"/>
      <c r="M19" s="17"/>
      <c r="N19" s="15" t="str">
        <f t="shared" si="2"/>
        <v xml:space="preserve"> </v>
      </c>
      <c r="O19" s="53">
        <f t="shared" si="0"/>
        <v>8.5</v>
      </c>
      <c r="P19" s="8"/>
      <c r="Q19" s="32"/>
    </row>
    <row r="20" spans="1:17" ht="14" x14ac:dyDescent="0.3">
      <c r="A20" s="14">
        <f t="shared" si="1"/>
        <v>9</v>
      </c>
      <c r="B20" s="66"/>
      <c r="C20" s="16"/>
      <c r="D20" s="88"/>
      <c r="E20" s="88"/>
      <c r="F20" s="88"/>
      <c r="G20" s="88"/>
      <c r="H20" s="88"/>
      <c r="I20" s="88"/>
      <c r="J20" s="88"/>
      <c r="K20" s="88"/>
      <c r="L20" s="88"/>
      <c r="M20" s="89"/>
      <c r="N20" s="143" t="str">
        <f t="shared" si="2"/>
        <v xml:space="preserve"> </v>
      </c>
      <c r="O20" s="53">
        <f t="shared" si="0"/>
        <v>9</v>
      </c>
      <c r="P20" s="8"/>
      <c r="Q20" s="32"/>
    </row>
    <row r="21" spans="1:17" ht="14" x14ac:dyDescent="0.3">
      <c r="A21" s="14">
        <f t="shared" si="1"/>
        <v>9.5</v>
      </c>
      <c r="B21" s="6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7"/>
      <c r="N21" s="15" t="str">
        <f t="shared" si="2"/>
        <v xml:space="preserve"> </v>
      </c>
      <c r="O21" s="53">
        <f t="shared" si="0"/>
        <v>9.5</v>
      </c>
      <c r="P21" s="8"/>
      <c r="Q21" s="32"/>
    </row>
    <row r="22" spans="1:17" ht="14" x14ac:dyDescent="0.3">
      <c r="A22" s="14">
        <f t="shared" si="1"/>
        <v>10</v>
      </c>
      <c r="B22" s="6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7"/>
      <c r="N22" s="15" t="str">
        <f t="shared" si="2"/>
        <v xml:space="preserve"> </v>
      </c>
      <c r="O22" s="53">
        <f t="shared" si="0"/>
        <v>10</v>
      </c>
      <c r="P22" s="8"/>
      <c r="Q22" s="32"/>
    </row>
    <row r="23" spans="1:17" ht="14" x14ac:dyDescent="0.3">
      <c r="A23" s="14">
        <f t="shared" si="1"/>
        <v>10.5</v>
      </c>
      <c r="B23" s="6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7"/>
      <c r="N23" s="15" t="str">
        <f t="shared" si="2"/>
        <v xml:space="preserve"> </v>
      </c>
      <c r="O23" s="53">
        <f t="shared" si="0"/>
        <v>10.5</v>
      </c>
      <c r="P23" s="8"/>
      <c r="Q23" s="32"/>
    </row>
    <row r="24" spans="1:17" ht="14" x14ac:dyDescent="0.3">
      <c r="A24" s="22">
        <f t="shared" si="1"/>
        <v>11</v>
      </c>
      <c r="B24" s="8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5"/>
      <c r="N24" s="23" t="str">
        <f t="shared" si="2"/>
        <v xml:space="preserve"> </v>
      </c>
      <c r="O24" s="53">
        <f t="shared" si="0"/>
        <v>11</v>
      </c>
      <c r="P24" s="8"/>
      <c r="Q24" s="32"/>
    </row>
    <row r="25" spans="1:17" ht="14" x14ac:dyDescent="0.3">
      <c r="A25" s="14">
        <f t="shared" si="1"/>
        <v>11.5</v>
      </c>
      <c r="B25" s="6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7"/>
      <c r="N25" s="15" t="str">
        <f t="shared" si="2"/>
        <v xml:space="preserve"> </v>
      </c>
      <c r="O25" s="53">
        <f t="shared" si="0"/>
        <v>11.5</v>
      </c>
      <c r="P25" s="8"/>
      <c r="Q25" s="32"/>
    </row>
    <row r="26" spans="1:17" ht="14" x14ac:dyDescent="0.3">
      <c r="A26" s="14">
        <f t="shared" si="1"/>
        <v>12</v>
      </c>
      <c r="B26" s="6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7"/>
      <c r="N26" s="15" t="str">
        <f t="shared" si="2"/>
        <v xml:space="preserve"> </v>
      </c>
      <c r="O26" s="53">
        <f t="shared" si="0"/>
        <v>12</v>
      </c>
      <c r="P26" s="8"/>
      <c r="Q26" s="32"/>
    </row>
    <row r="27" spans="1:17" ht="14" x14ac:dyDescent="0.3">
      <c r="A27" s="14">
        <f t="shared" si="1"/>
        <v>12.5</v>
      </c>
      <c r="B27" s="6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7"/>
      <c r="N27" s="15" t="str">
        <f t="shared" si="2"/>
        <v xml:space="preserve"> </v>
      </c>
      <c r="O27" s="53">
        <f t="shared" si="0"/>
        <v>12.5</v>
      </c>
      <c r="P27" s="8"/>
      <c r="Q27" s="32"/>
    </row>
    <row r="28" spans="1:17" ht="14" x14ac:dyDescent="0.3">
      <c r="A28" s="14">
        <f t="shared" si="1"/>
        <v>13</v>
      </c>
      <c r="B28" s="6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7"/>
      <c r="N28" s="15" t="str">
        <f t="shared" si="2"/>
        <v xml:space="preserve"> </v>
      </c>
      <c r="O28" s="53">
        <f t="shared" si="0"/>
        <v>13</v>
      </c>
      <c r="P28" s="8"/>
      <c r="Q28" s="32"/>
    </row>
    <row r="29" spans="1:17" ht="14" x14ac:dyDescent="0.3">
      <c r="A29" s="14">
        <f t="shared" si="1"/>
        <v>13.5</v>
      </c>
      <c r="B29" s="6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7"/>
      <c r="N29" s="15" t="str">
        <f t="shared" si="2"/>
        <v xml:space="preserve"> </v>
      </c>
      <c r="O29" s="53">
        <f t="shared" si="0"/>
        <v>13.5</v>
      </c>
      <c r="P29" s="8"/>
      <c r="Q29" s="32"/>
    </row>
    <row r="30" spans="1:17" ht="14" x14ac:dyDescent="0.3">
      <c r="A30" s="14">
        <f t="shared" si="1"/>
        <v>14</v>
      </c>
      <c r="B30" s="6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7"/>
      <c r="N30" s="15" t="str">
        <f t="shared" si="2"/>
        <v xml:space="preserve"> </v>
      </c>
      <c r="O30" s="53">
        <f t="shared" si="0"/>
        <v>14</v>
      </c>
      <c r="P30" s="8"/>
      <c r="Q30" s="32"/>
    </row>
    <row r="31" spans="1:17" ht="14" x14ac:dyDescent="0.3">
      <c r="A31" s="14">
        <f t="shared" si="1"/>
        <v>14.5</v>
      </c>
      <c r="B31" s="6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7"/>
      <c r="N31" s="15" t="str">
        <f t="shared" si="2"/>
        <v xml:space="preserve"> </v>
      </c>
      <c r="O31" s="53">
        <f t="shared" si="0"/>
        <v>14.5</v>
      </c>
      <c r="P31" s="8"/>
      <c r="Q31" s="32"/>
    </row>
    <row r="32" spans="1:17" ht="14" x14ac:dyDescent="0.3">
      <c r="A32" s="14">
        <f t="shared" si="1"/>
        <v>15</v>
      </c>
      <c r="B32" s="6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7"/>
      <c r="N32" s="15" t="str">
        <f t="shared" si="2"/>
        <v xml:space="preserve"> </v>
      </c>
      <c r="O32" s="53">
        <f t="shared" si="0"/>
        <v>15</v>
      </c>
      <c r="P32" s="8"/>
      <c r="Q32" s="32"/>
    </row>
    <row r="33" spans="1:17" ht="14" x14ac:dyDescent="0.3">
      <c r="A33" s="14">
        <f t="shared" si="1"/>
        <v>15.5</v>
      </c>
      <c r="B33" s="6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7"/>
      <c r="N33" s="15" t="str">
        <f t="shared" si="2"/>
        <v xml:space="preserve"> </v>
      </c>
      <c r="O33" s="53">
        <f t="shared" si="0"/>
        <v>15.5</v>
      </c>
      <c r="P33" s="8"/>
      <c r="Q33" s="32"/>
    </row>
    <row r="34" spans="1:17" ht="14" x14ac:dyDescent="0.3">
      <c r="A34" s="14">
        <f t="shared" si="1"/>
        <v>16</v>
      </c>
      <c r="B34" s="6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7"/>
      <c r="N34" s="15" t="str">
        <f t="shared" si="2"/>
        <v xml:space="preserve"> </v>
      </c>
      <c r="O34" s="53">
        <f t="shared" si="0"/>
        <v>16</v>
      </c>
      <c r="P34" s="8"/>
      <c r="Q34" s="32"/>
    </row>
    <row r="35" spans="1:17" ht="14" x14ac:dyDescent="0.3">
      <c r="A35" s="14">
        <f t="shared" si="1"/>
        <v>16.5</v>
      </c>
      <c r="B35" s="6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7"/>
      <c r="N35" s="15" t="str">
        <f t="shared" si="2"/>
        <v xml:space="preserve"> </v>
      </c>
      <c r="O35" s="53">
        <f t="shared" si="0"/>
        <v>16.5</v>
      </c>
      <c r="P35" s="8"/>
      <c r="Q35" s="32"/>
    </row>
    <row r="36" spans="1:17" ht="14.5" customHeight="1" x14ac:dyDescent="0.3">
      <c r="A36" s="14">
        <f t="shared" si="1"/>
        <v>17</v>
      </c>
      <c r="B36" s="6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7"/>
      <c r="N36" s="15" t="str">
        <f t="shared" si="2"/>
        <v xml:space="preserve"> </v>
      </c>
      <c r="O36" s="53">
        <f t="shared" si="0"/>
        <v>17</v>
      </c>
      <c r="P36" s="8"/>
      <c r="Q36" s="32"/>
    </row>
    <row r="37" spans="1:17" ht="14" x14ac:dyDescent="0.3">
      <c r="A37" s="14">
        <f t="shared" si="1"/>
        <v>17.5</v>
      </c>
      <c r="B37" s="6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7"/>
      <c r="N37" s="15" t="str">
        <f t="shared" si="2"/>
        <v xml:space="preserve"> </v>
      </c>
      <c r="O37" s="53">
        <f t="shared" si="0"/>
        <v>17.5</v>
      </c>
      <c r="P37" s="8"/>
      <c r="Q37" s="32"/>
    </row>
    <row r="38" spans="1:17" ht="14" x14ac:dyDescent="0.3">
      <c r="A38" s="14">
        <f t="shared" si="1"/>
        <v>18</v>
      </c>
      <c r="B38" s="6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7"/>
      <c r="N38" s="15"/>
      <c r="O38" s="53">
        <f t="shared" si="0"/>
        <v>18</v>
      </c>
      <c r="P38" s="8"/>
      <c r="Q38" s="32"/>
    </row>
    <row r="39" spans="1:17" ht="14" x14ac:dyDescent="0.3">
      <c r="A39" s="14">
        <f t="shared" si="1"/>
        <v>18.5</v>
      </c>
      <c r="B39" s="6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7"/>
      <c r="N39" s="15"/>
      <c r="O39" s="53">
        <f t="shared" si="0"/>
        <v>18.5</v>
      </c>
      <c r="P39" s="8"/>
      <c r="Q39" s="32"/>
    </row>
    <row r="40" spans="1:17" ht="14" x14ac:dyDescent="0.3">
      <c r="A40" s="14">
        <f t="shared" si="1"/>
        <v>19</v>
      </c>
      <c r="B40" s="6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76"/>
      <c r="N40" s="66"/>
      <c r="O40" s="53">
        <f t="shared" si="0"/>
        <v>19</v>
      </c>
      <c r="P40" s="8"/>
      <c r="Q40" s="32"/>
    </row>
    <row r="41" spans="1:17" ht="14" x14ac:dyDescent="0.3">
      <c r="A41" s="14">
        <f t="shared" si="1"/>
        <v>19.5</v>
      </c>
      <c r="B41" s="6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76"/>
      <c r="N41" s="66"/>
      <c r="O41" s="53">
        <f t="shared" si="0"/>
        <v>19.5</v>
      </c>
      <c r="P41" s="8"/>
      <c r="Q41" s="32"/>
    </row>
    <row r="42" spans="1:17" ht="14" x14ac:dyDescent="0.3">
      <c r="A42" s="27" t="s">
        <v>13</v>
      </c>
      <c r="B42" s="67" t="str">
        <f>IF(SUM(B8:B41)&gt;0,SUM(B8:B41)," ")</f>
        <v xml:space="preserve"> </v>
      </c>
      <c r="C42" s="68" t="str">
        <f t="shared" ref="C42:M42" si="3">IF(SUM(C8:C41)&gt;0,SUM(C8:C41)," ")</f>
        <v xml:space="preserve"> </v>
      </c>
      <c r="D42" s="68" t="str">
        <f t="shared" si="3"/>
        <v xml:space="preserve"> </v>
      </c>
      <c r="E42" s="68" t="str">
        <f t="shared" si="3"/>
        <v xml:space="preserve"> </v>
      </c>
      <c r="F42" s="68" t="str">
        <f t="shared" si="3"/>
        <v xml:space="preserve"> </v>
      </c>
      <c r="G42" s="68" t="str">
        <f t="shared" si="3"/>
        <v xml:space="preserve"> </v>
      </c>
      <c r="H42" s="68" t="str">
        <f t="shared" si="3"/>
        <v xml:space="preserve"> </v>
      </c>
      <c r="I42" s="68" t="str">
        <f t="shared" si="3"/>
        <v xml:space="preserve"> </v>
      </c>
      <c r="J42" s="68" t="str">
        <f t="shared" si="3"/>
        <v xml:space="preserve"> </v>
      </c>
      <c r="K42" s="68" t="str">
        <f t="shared" si="3"/>
        <v xml:space="preserve"> </v>
      </c>
      <c r="L42" s="68" t="str">
        <f t="shared" si="3"/>
        <v xml:space="preserve"> </v>
      </c>
      <c r="M42" s="69" t="str">
        <f t="shared" si="3"/>
        <v xml:space="preserve"> </v>
      </c>
      <c r="N42" s="28"/>
      <c r="O42" s="8"/>
      <c r="P42" s="8"/>
      <c r="Q42" s="32"/>
    </row>
    <row r="43" spans="1:17" ht="14" x14ac:dyDescent="0.3">
      <c r="A43" s="14" t="s">
        <v>39</v>
      </c>
      <c r="B43" s="66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5"/>
      <c r="N43" s="71"/>
      <c r="O43" s="8"/>
      <c r="P43" s="8"/>
      <c r="Q43" s="32"/>
    </row>
    <row r="44" spans="1:17" x14ac:dyDescent="0.3">
      <c r="A44" s="34" t="s">
        <v>14</v>
      </c>
      <c r="B44" s="84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5"/>
      <c r="N44" s="71"/>
      <c r="O44" s="72">
        <f>+N44/1000</f>
        <v>0</v>
      </c>
      <c r="Q44" s="32"/>
    </row>
    <row r="45" spans="1:17" ht="14" x14ac:dyDescent="0.3">
      <c r="A45" s="14" t="s">
        <v>24</v>
      </c>
      <c r="B45" s="85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7"/>
      <c r="Q45" s="32"/>
    </row>
    <row r="46" spans="1:17" ht="14" x14ac:dyDescent="0.3">
      <c r="A46" s="14" t="s">
        <v>25</v>
      </c>
      <c r="B46" s="85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7"/>
      <c r="Q46" s="32"/>
    </row>
    <row r="47" spans="1:17" ht="14" x14ac:dyDescent="0.3">
      <c r="A47" s="22" t="s">
        <v>22</v>
      </c>
      <c r="B47" s="86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2"/>
      <c r="N47" s="40"/>
    </row>
    <row r="48" spans="1:17" x14ac:dyDescent="0.3">
      <c r="A48" s="43" t="s">
        <v>15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8"/>
    </row>
    <row r="49" spans="1:14" ht="15.5" x14ac:dyDescent="0.35">
      <c r="A49" s="45" t="s">
        <v>61</v>
      </c>
      <c r="B49" s="48"/>
    </row>
    <row r="50" spans="1:14" ht="15.5" x14ac:dyDescent="0.35">
      <c r="A50" s="46" t="s">
        <v>62</v>
      </c>
    </row>
    <row r="51" spans="1:14" x14ac:dyDescent="0.3">
      <c r="B51" s="5">
        <v>0</v>
      </c>
      <c r="C51" s="5">
        <v>1</v>
      </c>
      <c r="D51" s="5">
        <v>2</v>
      </c>
      <c r="E51" s="5">
        <v>3</v>
      </c>
      <c r="F51" s="5">
        <v>4</v>
      </c>
      <c r="G51" s="5">
        <v>5</v>
      </c>
      <c r="H51" s="5">
        <v>6</v>
      </c>
      <c r="I51" s="5">
        <v>7</v>
      </c>
      <c r="J51" s="5">
        <v>8</v>
      </c>
      <c r="K51" s="5">
        <v>9</v>
      </c>
      <c r="L51" s="5">
        <v>10</v>
      </c>
      <c r="M51" s="5">
        <v>11</v>
      </c>
      <c r="N51" s="5">
        <v>12</v>
      </c>
    </row>
    <row r="52" spans="1:14" x14ac:dyDescent="0.3">
      <c r="A52" s="3">
        <v>14</v>
      </c>
      <c r="B52" s="4" t="e">
        <f>+VLOOKUP(MAX(B8:B41),B8:$O$41,14,0)</f>
        <v>#N/A</v>
      </c>
      <c r="C52" s="49" t="e">
        <f>+VLOOKUP(MAX(C8:C41),C8:$O$41,+$A$52-C51,0)</f>
        <v>#N/A</v>
      </c>
      <c r="D52" s="49" t="e">
        <f>+VLOOKUP(MAX(D8:D41),D8:$O$41,+$A$52-D51,0)</f>
        <v>#N/A</v>
      </c>
      <c r="E52" s="49" t="e">
        <f>+VLOOKUP(MAX(E8:E41),E8:$O$41,+$A$52-E51,0)</f>
        <v>#N/A</v>
      </c>
      <c r="F52" s="49" t="e">
        <f>+VLOOKUP(MAX(F8:F41),F8:$O$41,+$A$52-F51,0)</f>
        <v>#N/A</v>
      </c>
      <c r="G52" s="49" t="e">
        <f>+VLOOKUP(MAX(G8:G41),G8:$O$41,+$A$52-G51,0)</f>
        <v>#N/A</v>
      </c>
      <c r="H52" s="49" t="e">
        <f>+VLOOKUP(MAX(H8:H41),H8:$O$41,+$A$52-H51,0)</f>
        <v>#N/A</v>
      </c>
      <c r="I52" s="49" t="e">
        <f>+VLOOKUP(MAX(I8:I41),I8:$O$41,+$A$52-I51,0)</f>
        <v>#N/A</v>
      </c>
      <c r="J52" s="49" t="e">
        <f>+VLOOKUP(MAX(J8:J41),J8:$O$41,+$A$52-J51,0)</f>
        <v>#N/A</v>
      </c>
      <c r="K52" s="49" t="e">
        <f>+VLOOKUP(MAX(K8:K41),K8:$O$41,+$A$52-K51,0)</f>
        <v>#N/A</v>
      </c>
      <c r="L52" s="49" t="e">
        <f>+VLOOKUP(MAX(L8:L41),L8:$O$41,+$A$52-L51,0)</f>
        <v>#N/A</v>
      </c>
      <c r="M52" s="49" t="e">
        <f>+VLOOKUP(MAX(M8:M41),M8:$O$41,+$A$52-M51,0)</f>
        <v>#N/A</v>
      </c>
      <c r="N52" s="49" t="e">
        <f>+VLOOKUP(MAX(N8:N41),N8:$O$41,+$A$52-N51,0)</f>
        <v>#N/A</v>
      </c>
    </row>
    <row r="53" spans="1:14" x14ac:dyDescent="0.3">
      <c r="A53" s="48">
        <v>0</v>
      </c>
    </row>
    <row r="56" spans="1:14" x14ac:dyDescent="0.3">
      <c r="A56" s="57" t="s">
        <v>26</v>
      </c>
      <c r="B56" s="32">
        <f>-SUM(B8:B24)</f>
        <v>0</v>
      </c>
      <c r="C56" s="32">
        <f t="shared" ref="C56:N56" si="4">-SUM(C8:C24)</f>
        <v>0</v>
      </c>
      <c r="D56" s="32">
        <f>-SUM(D8:D25)</f>
        <v>0</v>
      </c>
      <c r="E56" s="32">
        <f>-SUM(E8:E25)</f>
        <v>0</v>
      </c>
      <c r="F56" s="32">
        <f>-SUM(F8:F25)</f>
        <v>0</v>
      </c>
      <c r="G56" s="32">
        <f>-SUM(G8:G25)</f>
        <v>0</v>
      </c>
      <c r="H56" s="32">
        <f t="shared" si="4"/>
        <v>0</v>
      </c>
      <c r="I56" s="32">
        <f t="shared" si="4"/>
        <v>0</v>
      </c>
      <c r="J56" s="32">
        <f t="shared" si="4"/>
        <v>0</v>
      </c>
      <c r="K56" s="32">
        <f t="shared" si="4"/>
        <v>0</v>
      </c>
      <c r="L56" s="32">
        <f t="shared" si="4"/>
        <v>0</v>
      </c>
      <c r="M56" s="32">
        <f t="shared" si="4"/>
        <v>0</v>
      </c>
      <c r="N56" s="32">
        <f t="shared" si="4"/>
        <v>0</v>
      </c>
    </row>
    <row r="57" spans="1:14" x14ac:dyDescent="0.3">
      <c r="A57" s="57" t="s">
        <v>27</v>
      </c>
      <c r="B57" s="32">
        <f>-SUM(B8:B19)</f>
        <v>0</v>
      </c>
      <c r="C57" s="32">
        <f t="shared" ref="C57:N57" si="5">-SUM(C8:C19)</f>
        <v>0</v>
      </c>
      <c r="D57" s="32">
        <f>-SUM(D8:D20)</f>
        <v>0</v>
      </c>
      <c r="E57" s="32">
        <f>-SUM(E8:E20)</f>
        <v>0</v>
      </c>
      <c r="F57" s="32">
        <f>-SUM(F8:F20)</f>
        <v>0</v>
      </c>
      <c r="G57" s="32">
        <f>-SUM(G8:G20)</f>
        <v>0</v>
      </c>
      <c r="H57" s="32">
        <f t="shared" si="5"/>
        <v>0</v>
      </c>
      <c r="I57" s="32">
        <f t="shared" si="5"/>
        <v>0</v>
      </c>
      <c r="J57" s="32">
        <f t="shared" si="5"/>
        <v>0</v>
      </c>
      <c r="K57" s="32">
        <f t="shared" si="5"/>
        <v>0</v>
      </c>
      <c r="L57" s="32">
        <f t="shared" si="5"/>
        <v>0</v>
      </c>
      <c r="M57" s="32">
        <f t="shared" si="5"/>
        <v>0</v>
      </c>
      <c r="N57" s="32">
        <f t="shared" si="5"/>
        <v>0</v>
      </c>
    </row>
    <row r="58" spans="1:14" x14ac:dyDescent="0.3">
      <c r="A58" s="57" t="s">
        <v>28</v>
      </c>
      <c r="B58" s="32">
        <f>SUM(B25:B41)</f>
        <v>0</v>
      </c>
      <c r="C58" s="32">
        <f t="shared" ref="C58:N58" si="6">SUM(C25:C41)</f>
        <v>0</v>
      </c>
      <c r="D58" s="32">
        <f>SUM(D26:D41)</f>
        <v>0</v>
      </c>
      <c r="E58" s="32">
        <f>SUM(E26:E41)</f>
        <v>0</v>
      </c>
      <c r="F58" s="32">
        <f>SUM(F26:F41)</f>
        <v>0</v>
      </c>
      <c r="G58" s="32">
        <f>SUM(G26:G41)</f>
        <v>0</v>
      </c>
      <c r="H58" s="32">
        <f t="shared" si="6"/>
        <v>0</v>
      </c>
      <c r="I58" s="32">
        <f t="shared" si="6"/>
        <v>0</v>
      </c>
      <c r="J58" s="32">
        <f t="shared" si="6"/>
        <v>0</v>
      </c>
      <c r="K58" s="32">
        <f t="shared" si="6"/>
        <v>0</v>
      </c>
      <c r="L58" s="32">
        <f t="shared" si="6"/>
        <v>0</v>
      </c>
      <c r="M58" s="32">
        <f t="shared" si="6"/>
        <v>0</v>
      </c>
      <c r="N58" s="32">
        <f t="shared" si="6"/>
        <v>0</v>
      </c>
    </row>
  </sheetData>
  <mergeCells count="4">
    <mergeCell ref="A1:N1"/>
    <mergeCell ref="A3:N3"/>
    <mergeCell ref="A4:N4"/>
    <mergeCell ref="B6:M6"/>
  </mergeCells>
  <printOptions horizontalCentered="1" verticalCentered="1"/>
  <pageMargins left="0" right="0" top="1.3779527559055118" bottom="0.98425196850393704" header="0.59055118110236227" footer="0.59055118110236227"/>
  <pageSetup scale="60" orientation="landscape" r:id="rId1"/>
  <headerFooter alignWithMargins="0">
    <oddHeader>&amp;C&amp;"Arial,Normal"&amp;12&amp;G
&amp;11INSTITUTO DE FOMENTO PESQUERO / DIVISIÓN INVESTIGACIÓN PESQUERA</oddHeader>
    <oddFooter>&amp;C&amp;"Arial,Normal"CONVENIO DE DESEMPEÑO IFOP / SUBSECRETARÍA DE ECONOMÍA Y EMT 2021:
"PROGRAMA DE SEGUIMIENTO DE LAS PRINCIPALES PESQUERÍAS PELÁGICAS, ENTRE LAS REGIONES DE VALPARAÍSO Y AYSÉN DEL GENERAL CARLOS IBÁÑEZ DEL CAMPO, AÑO 2021".  ANEXO 3B</oddFooter>
  </headerFooter>
  <ignoredErrors>
    <ignoredError sqref="I45:J45" formulaRange="1"/>
  </ignoredErrors>
  <drawing r:id="rId2"/>
  <legacyDrawingHF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6">
    <tabColor theme="6" tint="-0.249977111117893"/>
  </sheetPr>
  <dimension ref="A1:X62"/>
  <sheetViews>
    <sheetView topLeftCell="A24" zoomScale="70" zoomScaleNormal="70" zoomScalePageLayoutView="70" workbookViewId="0">
      <selection activeCell="G45" sqref="G45:G46"/>
    </sheetView>
  </sheetViews>
  <sheetFormatPr baseColWidth="10" defaultColWidth="16.08984375" defaultRowHeight="13" x14ac:dyDescent="0.3"/>
  <cols>
    <col min="1" max="1" width="18.453125" style="48" customWidth="1"/>
    <col min="2" max="7" width="17.453125" style="5" customWidth="1"/>
    <col min="8" max="13" width="11.90625" style="5" hidden="1" customWidth="1"/>
    <col min="14" max="14" width="14.90625" style="5" customWidth="1"/>
    <col min="15" max="16384" width="16.08984375" style="5"/>
  </cols>
  <sheetData>
    <row r="1" spans="1:24" s="1" customFormat="1" ht="20" x14ac:dyDescent="0.4">
      <c r="A1" s="148" t="s">
        <v>45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</row>
    <row r="2" spans="1:24" s="1" customFormat="1" ht="20" x14ac:dyDescent="0.4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</row>
    <row r="3" spans="1:24" s="2" customFormat="1" ht="18" x14ac:dyDescent="0.4">
      <c r="A3" s="149" t="s">
        <v>18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</row>
    <row r="4" spans="1:24" s="2" customFormat="1" ht="18" x14ac:dyDescent="0.4">
      <c r="A4" s="149" t="s">
        <v>75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</row>
    <row r="5" spans="1:24" x14ac:dyDescent="0.3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24" s="8" customFormat="1" ht="19.149999999999999" customHeight="1" thickBot="1" x14ac:dyDescent="0.35">
      <c r="A6" s="6"/>
      <c r="B6" s="151" t="s">
        <v>0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7"/>
    </row>
    <row r="7" spans="1:24" s="8" customFormat="1" ht="19.149999999999999" customHeight="1" thickBot="1" x14ac:dyDescent="0.35">
      <c r="A7" s="9" t="s">
        <v>21</v>
      </c>
      <c r="B7" s="10" t="s">
        <v>1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 t="s">
        <v>10</v>
      </c>
      <c r="L7" s="11" t="s">
        <v>11</v>
      </c>
      <c r="M7" s="12" t="s">
        <v>12</v>
      </c>
      <c r="N7" s="140" t="s">
        <v>13</v>
      </c>
      <c r="O7" s="13" t="s">
        <v>21</v>
      </c>
    </row>
    <row r="8" spans="1:24" ht="14" x14ac:dyDescent="0.3">
      <c r="A8" s="14">
        <v>3</v>
      </c>
      <c r="B8" s="60" t="str">
        <f>IF(+'IX R IND'!B8+'IX R ART'!B8+'IX R ART MONITOREO'!B8&gt;0,+'IX R IND'!B8+'IX R ART'!B8+'IX R ART MONITOREO'!B8," ")</f>
        <v xml:space="preserve"> </v>
      </c>
      <c r="C8" s="34" t="str">
        <f>IF(+'IX R IND'!C8+'IX R ART'!C8+'IX R ART MONITOREO'!C8&gt;0,+'IX R IND'!C8+'IX R ART'!C8+'IX R ART MONITOREO'!C8," ")</f>
        <v xml:space="preserve"> </v>
      </c>
      <c r="D8" s="34" t="str">
        <f>IF(+'IX R IND'!D8+'IX R ART'!D8+'IX R ART MONITOREO'!D8&gt;0,+'IX R IND'!D8+'IX R ART'!D8+'IX R ART MONITOREO'!D8," ")</f>
        <v xml:space="preserve"> </v>
      </c>
      <c r="E8" s="34" t="str">
        <f>IF(+'IX R IND'!E8+'IX R ART'!E8+'IX R ART MONITOREO'!E8&gt;0,+'IX R IND'!E8+'IX R ART'!E8+'IX R ART MONITOREO'!E8," ")</f>
        <v xml:space="preserve"> </v>
      </c>
      <c r="F8" s="34" t="str">
        <f>IF(+'IX R IND'!F8+'IX R ART'!F8+'IX R ART MONITOREO'!F8&gt;0,+'IX R IND'!F8+'IX R ART'!F8+'IX R ART MONITOREO'!F8," ")</f>
        <v xml:space="preserve"> </v>
      </c>
      <c r="G8" s="34" t="str">
        <f>IF(+'IX R IND'!G8+'IX R ART'!G8+'IX R ART MONITOREO'!G8&gt;0,+'IX R IND'!G8+'IX R ART'!G8+'IX R ART MONITOREO'!G8," ")</f>
        <v xml:space="preserve"> </v>
      </c>
      <c r="H8" s="34" t="str">
        <f>IF(+'IX R IND'!H8+'IX R ART'!H8+'IX R ART MONITOREO'!H8&gt;0,+'IX R IND'!H8+'IX R ART'!H8+'IX R ART MONITOREO'!H8," ")</f>
        <v xml:space="preserve"> </v>
      </c>
      <c r="I8" s="34" t="str">
        <f>IF(+'IX R IND'!I8+'IX R ART'!I8+'IX R ART MONITOREO'!I8&gt;0,+'IX R IND'!I8+'IX R ART'!I8+'IX R ART MONITOREO'!I8," ")</f>
        <v xml:space="preserve"> </v>
      </c>
      <c r="J8" s="34" t="str">
        <f>IF(+'IX R IND'!J8+'IX R ART'!J8+'IX R ART MONITOREO'!J8&gt;0,+'IX R IND'!J8+'IX R ART'!J8+'IX R ART MONITOREO'!J8," ")</f>
        <v xml:space="preserve"> </v>
      </c>
      <c r="K8" s="34" t="str">
        <f>IF(+'IX R IND'!K8+'IX R ART'!K8+'IX R ART MONITOREO'!K8&gt;0,+'IX R IND'!K8+'IX R ART'!K8+'IX R ART MONITOREO'!K8," ")</f>
        <v xml:space="preserve"> </v>
      </c>
      <c r="L8" s="34" t="str">
        <f>IF(+'IX R IND'!L8+'IX R ART'!L8+'IX R ART MONITOREO'!L8&gt;0,+'IX R IND'!L8+'IX R ART'!L8+'IX R ART MONITOREO'!L8," ")</f>
        <v xml:space="preserve"> </v>
      </c>
      <c r="M8" s="80" t="str">
        <f>IF(+'IX R IND'!M8+'IX R ART'!M8+'IX R ART MONITOREO'!M8&gt;0,+'IX R IND'!M8+'IX R ART'!M8+'IX R ART MONITOREO'!M8," ")</f>
        <v xml:space="preserve"> </v>
      </c>
      <c r="N8" s="15"/>
      <c r="O8" s="53">
        <f>+A8</f>
        <v>3</v>
      </c>
      <c r="P8" s="8"/>
      <c r="Q8" s="8"/>
      <c r="R8" s="8"/>
      <c r="S8" s="8"/>
      <c r="T8" s="8"/>
      <c r="U8" s="8"/>
      <c r="V8" s="8"/>
      <c r="W8" s="8"/>
      <c r="X8" s="8"/>
    </row>
    <row r="9" spans="1:24" ht="14" x14ac:dyDescent="0.3">
      <c r="A9" s="14">
        <f>+A8+0.5</f>
        <v>3.5</v>
      </c>
      <c r="B9" s="60" t="str">
        <f>IF(+'IX R IND'!B9+'IX R ART'!B9+'IX R ART MONITOREO'!B9&gt;0,+'IX R IND'!B9+'IX R ART'!B9+'IX R ART MONITOREO'!B9," ")</f>
        <v xml:space="preserve"> </v>
      </c>
      <c r="C9" s="62" t="str">
        <f>IF(+'IX R IND'!C9+'IX R ART'!C9+'IX R ART MONITOREO'!C9&gt;0,+'IX R IND'!C9+'IX R ART'!C9+'IX R ART MONITOREO'!C9," ")</f>
        <v xml:space="preserve"> </v>
      </c>
      <c r="D9" s="62" t="str">
        <f>IF(+'IX R IND'!D9+'IX R ART'!D9+'IX R ART MONITOREO'!D9&gt;0,+'IX R IND'!D9+'IX R ART'!D9+'IX R ART MONITOREO'!D9," ")</f>
        <v xml:space="preserve"> </v>
      </c>
      <c r="E9" s="62" t="str">
        <f>IF(+'IX R IND'!E9+'IX R ART'!E9+'IX R ART MONITOREO'!E9&gt;0,+'IX R IND'!E9+'IX R ART'!E9+'IX R ART MONITOREO'!E9," ")</f>
        <v xml:space="preserve"> </v>
      </c>
      <c r="F9" s="62" t="str">
        <f>IF(+'IX R IND'!F9+'IX R ART'!F9+'IX R ART MONITOREO'!F9&gt;0,+'IX R IND'!F9+'IX R ART'!F9+'IX R ART MONITOREO'!F9," ")</f>
        <v xml:space="preserve"> </v>
      </c>
      <c r="G9" s="62" t="str">
        <f>IF(+'IX R IND'!G9+'IX R ART'!G9+'IX R ART MONITOREO'!G9&gt;0,+'IX R IND'!G9+'IX R ART'!G9+'IX R ART MONITOREO'!G9," ")</f>
        <v xml:space="preserve"> </v>
      </c>
      <c r="H9" s="62" t="str">
        <f>IF(+'IX R IND'!H9+'IX R ART'!H9+'IX R ART MONITOREO'!H9&gt;0,+'IX R IND'!H9+'IX R ART'!H9+'IX R ART MONITOREO'!H9," ")</f>
        <v xml:space="preserve"> </v>
      </c>
      <c r="I9" s="62" t="str">
        <f>IF(+'IX R IND'!I9+'IX R ART'!I9+'IX R ART MONITOREO'!I9&gt;0,+'IX R IND'!I9+'IX R ART'!I9+'IX R ART MONITOREO'!I9," ")</f>
        <v xml:space="preserve"> </v>
      </c>
      <c r="J9" s="62" t="str">
        <f>IF(+'IX R IND'!J9+'IX R ART'!J9+'IX R ART MONITOREO'!J9&gt;0,+'IX R IND'!J9+'IX R ART'!J9+'IX R ART MONITOREO'!J9," ")</f>
        <v xml:space="preserve"> </v>
      </c>
      <c r="K9" s="62" t="str">
        <f>IF(+'IX R IND'!K9+'IX R ART'!K9+'IX R ART MONITOREO'!K9&gt;0,+'IX R IND'!K9+'IX R ART'!K9+'IX R ART MONITOREO'!K9," ")</f>
        <v xml:space="preserve"> </v>
      </c>
      <c r="L9" s="62" t="str">
        <f>IF(+'IX R IND'!L9+'IX R ART'!L9+'IX R ART MONITOREO'!L9&gt;0,+'IX R IND'!L9+'IX R ART'!L9+'IX R ART MONITOREO'!L9," ")</f>
        <v xml:space="preserve"> </v>
      </c>
      <c r="M9" s="63" t="str">
        <f>IF(+'IX R IND'!M9+'IX R ART'!M9+'IX R ART MONITOREO'!M9&gt;0,+'IX R IND'!M9+'IX R ART'!M9+'IX R ART MONITOREO'!M9," ")</f>
        <v xml:space="preserve"> </v>
      </c>
      <c r="N9" s="15"/>
      <c r="O9" s="53">
        <f t="shared" ref="O9:O41" si="0">+A9</f>
        <v>3.5</v>
      </c>
      <c r="P9" s="8"/>
      <c r="Q9" s="8"/>
      <c r="R9" s="8"/>
      <c r="S9" s="8"/>
      <c r="T9" s="8"/>
      <c r="U9" s="8"/>
      <c r="V9" s="8"/>
      <c r="W9" s="8"/>
      <c r="X9" s="8"/>
    </row>
    <row r="10" spans="1:24" ht="14" x14ac:dyDescent="0.3">
      <c r="A10" s="14">
        <f t="shared" ref="A10:A41" si="1">+A9+0.5</f>
        <v>4</v>
      </c>
      <c r="B10" s="60" t="str">
        <f>IF(+'IX R IND'!B10+'IX R ART'!B10+'IX R ART MONITOREO'!B10&gt;0,+'IX R IND'!B10+'IX R ART'!B10+'IX R ART MONITOREO'!B10," ")</f>
        <v xml:space="preserve"> </v>
      </c>
      <c r="C10" s="62" t="str">
        <f>IF(+'IX R IND'!C10+'IX R ART'!C10+'IX R ART MONITOREO'!C10&gt;0,+'IX R IND'!C10+'IX R ART'!C10+'IX R ART MONITOREO'!C10," ")</f>
        <v xml:space="preserve"> </v>
      </c>
      <c r="D10" s="62" t="str">
        <f>IF(+'IX R IND'!D10+'IX R ART'!D10+'IX R ART MONITOREO'!D10&gt;0,+'IX R IND'!D10+'IX R ART'!D10+'IX R ART MONITOREO'!D10," ")</f>
        <v xml:space="preserve"> </v>
      </c>
      <c r="E10" s="62" t="str">
        <f>IF(+'IX R IND'!E10+'IX R ART'!E10+'IX R ART MONITOREO'!E10&gt;0,+'IX R IND'!E10+'IX R ART'!E10+'IX R ART MONITOREO'!E10," ")</f>
        <v xml:space="preserve"> </v>
      </c>
      <c r="F10" s="62" t="str">
        <f>IF(+'IX R IND'!F10+'IX R ART'!F10+'IX R ART MONITOREO'!F10&gt;0,+'IX R IND'!F10+'IX R ART'!F10+'IX R ART MONITOREO'!F10," ")</f>
        <v xml:space="preserve"> </v>
      </c>
      <c r="G10" s="62" t="str">
        <f>IF(+'IX R IND'!G10+'IX R ART'!G10+'IX R ART MONITOREO'!G10&gt;0,+'IX R IND'!G10+'IX R ART'!G10+'IX R ART MONITOREO'!G10," ")</f>
        <v xml:space="preserve"> </v>
      </c>
      <c r="H10" s="62" t="str">
        <f>IF(+'IX R IND'!H10+'IX R ART'!H10+'IX R ART MONITOREO'!H10&gt;0,+'IX R IND'!H10+'IX R ART'!H10+'IX R ART MONITOREO'!H10," ")</f>
        <v xml:space="preserve"> </v>
      </c>
      <c r="I10" s="62" t="str">
        <f>IF(+'IX R IND'!I10+'IX R ART'!I10+'IX R ART MONITOREO'!I10&gt;0,+'IX R IND'!I10+'IX R ART'!I10+'IX R ART MONITOREO'!I10," ")</f>
        <v xml:space="preserve"> </v>
      </c>
      <c r="J10" s="62" t="str">
        <f>IF(+'IX R IND'!J10+'IX R ART'!J10+'IX R ART MONITOREO'!J10&gt;0,+'IX R IND'!J10+'IX R ART'!J10+'IX R ART MONITOREO'!J10," ")</f>
        <v xml:space="preserve"> </v>
      </c>
      <c r="K10" s="62" t="str">
        <f>IF(+'IX R IND'!K10+'IX R ART'!K10+'IX R ART MONITOREO'!K10&gt;0,+'IX R IND'!K10+'IX R ART'!K10+'IX R ART MONITOREO'!K10," ")</f>
        <v xml:space="preserve"> </v>
      </c>
      <c r="L10" s="62" t="str">
        <f>IF(+'IX R IND'!L10+'IX R ART'!L10+'IX R ART MONITOREO'!L10&gt;0,+'IX R IND'!L10+'IX R ART'!L10+'IX R ART MONITOREO'!L10," ")</f>
        <v xml:space="preserve"> </v>
      </c>
      <c r="M10" s="63" t="str">
        <f>IF(+'IX R IND'!M10+'IX R ART'!M10+'IX R ART MONITOREO'!M10&gt;0,+'IX R IND'!M10+'IX R ART'!M10+'IX R ART MONITOREO'!M10," ")</f>
        <v xml:space="preserve"> </v>
      </c>
      <c r="N10" s="15"/>
      <c r="O10" s="53">
        <f t="shared" si="0"/>
        <v>4</v>
      </c>
      <c r="P10" s="8"/>
      <c r="Q10" s="8"/>
      <c r="R10" s="8"/>
      <c r="S10" s="8"/>
      <c r="T10" s="8"/>
      <c r="U10" s="8"/>
      <c r="V10" s="8"/>
      <c r="W10" s="8"/>
      <c r="X10" s="8"/>
    </row>
    <row r="11" spans="1:24" ht="14" x14ac:dyDescent="0.3">
      <c r="A11" s="14">
        <f t="shared" si="1"/>
        <v>4.5</v>
      </c>
      <c r="B11" s="60" t="str">
        <f>IF(+'IX R IND'!B11+'IX R ART'!B11+'IX R ART MONITOREO'!B11&gt;0,+'IX R IND'!B11+'IX R ART'!B11+'IX R ART MONITOREO'!B11," ")</f>
        <v xml:space="preserve"> </v>
      </c>
      <c r="C11" s="16" t="str">
        <f>IF(+'IX R IND'!C11+'IX R ART'!C11+'IX R ART MONITOREO'!C11&gt;0,+'IX R IND'!C11+'IX R ART'!C11+'IX R ART MONITOREO'!C11," ")</f>
        <v xml:space="preserve"> </v>
      </c>
      <c r="D11" s="16" t="str">
        <f>IF(+'IX R IND'!D11+'IX R ART'!D11+'IX R ART MONITOREO'!D11&gt;0,+'IX R IND'!D11+'IX R ART'!D11+'IX R ART MONITOREO'!D11," ")</f>
        <v xml:space="preserve"> </v>
      </c>
      <c r="E11" s="16" t="str">
        <f>IF(+'IX R IND'!E11+'IX R ART'!E11+'IX R ART MONITOREO'!E11&gt;0,+'IX R IND'!E11+'IX R ART'!E11+'IX R ART MONITOREO'!E11," ")</f>
        <v xml:space="preserve"> </v>
      </c>
      <c r="F11" s="16" t="str">
        <f>IF(+'IX R IND'!F11+'IX R ART'!F11+'IX R ART MONITOREO'!F11&gt;0,+'IX R IND'!F11+'IX R ART'!F11+'IX R ART MONITOREO'!F11," ")</f>
        <v xml:space="preserve"> </v>
      </c>
      <c r="G11" s="16" t="str">
        <f>IF(+'IX R IND'!G11+'IX R ART'!G11+'IX R ART MONITOREO'!G11&gt;0,+'IX R IND'!G11+'IX R ART'!G11+'IX R ART MONITOREO'!G11," ")</f>
        <v xml:space="preserve"> </v>
      </c>
      <c r="H11" s="16" t="str">
        <f>IF(+'IX R IND'!H11+'IX R ART'!H11+'IX R ART MONITOREO'!H11&gt;0,+'IX R IND'!H11+'IX R ART'!H11+'IX R ART MONITOREO'!H11," ")</f>
        <v xml:space="preserve"> </v>
      </c>
      <c r="I11" s="16" t="str">
        <f>IF(+'IX R IND'!I11+'IX R ART'!I11+'IX R ART MONITOREO'!I11&gt;0,+'IX R IND'!I11+'IX R ART'!I11+'IX R ART MONITOREO'!I11," ")</f>
        <v xml:space="preserve"> </v>
      </c>
      <c r="J11" s="16" t="str">
        <f>IF(+'IX R IND'!J11+'IX R ART'!J11+'IX R ART MONITOREO'!J11&gt;0,+'IX R IND'!J11+'IX R ART'!J11+'IX R ART MONITOREO'!J11," ")</f>
        <v xml:space="preserve"> </v>
      </c>
      <c r="K11" s="16" t="str">
        <f>IF(+'IX R IND'!K11+'IX R ART'!K11+'IX R ART MONITOREO'!K11&gt;0,+'IX R IND'!K11+'IX R ART'!K11+'IX R ART MONITOREO'!K11," ")</f>
        <v xml:space="preserve"> </v>
      </c>
      <c r="L11" s="16" t="str">
        <f>IF(+'IX R IND'!L11+'IX R ART'!L11+'IX R ART MONITOREO'!L11&gt;0,+'IX R IND'!L11+'IX R ART'!L11+'IX R ART MONITOREO'!L11," ")</f>
        <v xml:space="preserve"> </v>
      </c>
      <c r="M11" s="17" t="str">
        <f>IF(+'IX R IND'!M11+'IX R ART'!M11+'IX R ART MONITOREO'!M11&gt;0,+'IX R IND'!M11+'IX R ART'!M11+'IX R ART MONITOREO'!M11," ")</f>
        <v xml:space="preserve"> </v>
      </c>
      <c r="N11" s="15"/>
      <c r="O11" s="53">
        <f t="shared" si="0"/>
        <v>4.5</v>
      </c>
      <c r="P11" s="8"/>
      <c r="Q11" s="8"/>
      <c r="R11" s="8"/>
      <c r="S11" s="8"/>
      <c r="T11" s="8"/>
      <c r="U11" s="8"/>
      <c r="V11" s="8"/>
      <c r="W11" s="8"/>
      <c r="X11" s="8"/>
    </row>
    <row r="12" spans="1:24" ht="14" x14ac:dyDescent="0.3">
      <c r="A12" s="14">
        <f t="shared" si="1"/>
        <v>5</v>
      </c>
      <c r="B12" s="60" t="str">
        <f>IF(+'IX R IND'!B12+'IX R ART'!B12+'IX R ART MONITOREO'!B12&gt;0,+'IX R IND'!B12+'IX R ART'!B12+'IX R ART MONITOREO'!B12," ")</f>
        <v xml:space="preserve"> </v>
      </c>
      <c r="C12" s="16" t="str">
        <f>IF(+'IX R IND'!C12+'IX R ART'!C12+'IX R ART MONITOREO'!C12&gt;0,+'IX R IND'!C12+'IX R ART'!C12+'IX R ART MONITOREO'!C12," ")</f>
        <v xml:space="preserve"> </v>
      </c>
      <c r="D12" s="16" t="str">
        <f>IF(+'IX R IND'!D12+'IX R ART'!D12+'IX R ART MONITOREO'!D12&gt;0,+'IX R IND'!D12+'IX R ART'!D12+'IX R ART MONITOREO'!D12," ")</f>
        <v xml:space="preserve"> </v>
      </c>
      <c r="E12" s="16" t="str">
        <f>IF(+'IX R IND'!E12+'IX R ART'!E12+'IX R ART MONITOREO'!E12&gt;0,+'IX R IND'!E12+'IX R ART'!E12+'IX R ART MONITOREO'!E12," ")</f>
        <v xml:space="preserve"> </v>
      </c>
      <c r="F12" s="16" t="str">
        <f>IF(+'IX R IND'!F12+'IX R ART'!F12+'IX R ART MONITOREO'!F12&gt;0,+'IX R IND'!F12+'IX R ART'!F12+'IX R ART MONITOREO'!F12," ")</f>
        <v xml:space="preserve"> </v>
      </c>
      <c r="G12" s="16" t="str">
        <f>IF(+'IX R IND'!G12+'IX R ART'!G12+'IX R ART MONITOREO'!G12&gt;0,+'IX R IND'!G12+'IX R ART'!G12+'IX R ART MONITOREO'!G12," ")</f>
        <v xml:space="preserve"> </v>
      </c>
      <c r="H12" s="16" t="str">
        <f>IF(+'IX R IND'!H12+'IX R ART'!H12+'IX R ART MONITOREO'!H12&gt;0,+'IX R IND'!H12+'IX R ART'!H12+'IX R ART MONITOREO'!H12," ")</f>
        <v xml:space="preserve"> </v>
      </c>
      <c r="I12" s="16" t="str">
        <f>IF(+'IX R IND'!I12+'IX R ART'!I12+'IX R ART MONITOREO'!I12&gt;0,+'IX R IND'!I12+'IX R ART'!I12+'IX R ART MONITOREO'!I12," ")</f>
        <v xml:space="preserve"> </v>
      </c>
      <c r="J12" s="16" t="str">
        <f>IF(+'IX R IND'!J12+'IX R ART'!J12+'IX R ART MONITOREO'!J12&gt;0,+'IX R IND'!J12+'IX R ART'!J12+'IX R ART MONITOREO'!J12," ")</f>
        <v xml:space="preserve"> </v>
      </c>
      <c r="K12" s="16" t="str">
        <f>IF(+'IX R IND'!K12+'IX R ART'!K12+'IX R ART MONITOREO'!K12&gt;0,+'IX R IND'!K12+'IX R ART'!K12+'IX R ART MONITOREO'!K12," ")</f>
        <v xml:space="preserve"> </v>
      </c>
      <c r="L12" s="16" t="str">
        <f>IF(+'IX R IND'!L12+'IX R ART'!L12+'IX R ART MONITOREO'!L12&gt;0,+'IX R IND'!L12+'IX R ART'!L12+'IX R ART MONITOREO'!L12," ")</f>
        <v xml:space="preserve"> </v>
      </c>
      <c r="M12" s="17" t="str">
        <f>IF(+'IX R IND'!M12+'IX R ART'!M12+'IX R ART MONITOREO'!M12&gt;0,+'IX R IND'!M12+'IX R ART'!M12+'IX R ART MONITOREO'!M12," ")</f>
        <v xml:space="preserve"> </v>
      </c>
      <c r="N12" s="15"/>
      <c r="O12" s="53">
        <f t="shared" si="0"/>
        <v>5</v>
      </c>
      <c r="P12" s="8"/>
      <c r="Q12" s="8"/>
      <c r="R12" s="8"/>
      <c r="S12" s="8"/>
      <c r="T12" s="8"/>
      <c r="U12" s="8"/>
      <c r="V12" s="8"/>
      <c r="W12" s="8"/>
      <c r="X12" s="8"/>
    </row>
    <row r="13" spans="1:24" ht="14" x14ac:dyDescent="0.3">
      <c r="A13" s="14">
        <f t="shared" si="1"/>
        <v>5.5</v>
      </c>
      <c r="B13" s="60" t="str">
        <f>IF(+'IX R IND'!B13+'IX R ART'!B13+'IX R ART MONITOREO'!B13&gt;0,+'IX R IND'!B13+'IX R ART'!B13+'IX R ART MONITOREO'!B13," ")</f>
        <v xml:space="preserve"> </v>
      </c>
      <c r="C13" s="16" t="str">
        <f>IF(+'IX R IND'!C13+'IX R ART'!C13+'IX R ART MONITOREO'!C13&gt;0,+'IX R IND'!C13+'IX R ART'!C13+'IX R ART MONITOREO'!C13," ")</f>
        <v xml:space="preserve"> </v>
      </c>
      <c r="D13" s="16" t="str">
        <f>IF(+'IX R IND'!D13+'IX R ART'!D13+'IX R ART MONITOREO'!D13&gt;0,+'IX R IND'!D13+'IX R ART'!D13+'IX R ART MONITOREO'!D13," ")</f>
        <v xml:space="preserve"> </v>
      </c>
      <c r="E13" s="16" t="str">
        <f>IF(+'IX R IND'!E13+'IX R ART'!E13+'IX R ART MONITOREO'!E13&gt;0,+'IX R IND'!E13+'IX R ART'!E13+'IX R ART MONITOREO'!E13," ")</f>
        <v xml:space="preserve"> </v>
      </c>
      <c r="F13" s="16" t="str">
        <f>IF(+'IX R IND'!F13+'IX R ART'!F13+'IX R ART MONITOREO'!F13&gt;0,+'IX R IND'!F13+'IX R ART'!F13+'IX R ART MONITOREO'!F13," ")</f>
        <v xml:space="preserve"> </v>
      </c>
      <c r="G13" s="16" t="str">
        <f>IF(+'IX R IND'!G13+'IX R ART'!G13+'IX R ART MONITOREO'!G13&gt;0,+'IX R IND'!G13+'IX R ART'!G13+'IX R ART MONITOREO'!G13," ")</f>
        <v xml:space="preserve"> </v>
      </c>
      <c r="H13" s="16" t="str">
        <f>IF(+'IX R IND'!H13+'IX R ART'!H14+'IX R ART MONITOREO'!H13&gt;0,+'IX R IND'!H13+'IX R ART'!H14+'IX R ART MONITOREO'!H13," ")</f>
        <v xml:space="preserve"> </v>
      </c>
      <c r="I13" s="16" t="str">
        <f>IF(+'IX R IND'!I13+'IX R ART'!I13+'IX R ART MONITOREO'!I13&gt;0,+'IX R IND'!I13+'IX R ART'!I13+'IX R ART MONITOREO'!I13," ")</f>
        <v xml:space="preserve"> </v>
      </c>
      <c r="J13" s="16" t="str">
        <f>IF(+'IX R IND'!J13+'IX R ART'!J13+'IX R ART MONITOREO'!J13&gt;0,+'IX R IND'!J13+'IX R ART'!J13+'IX R ART MONITOREO'!J13," ")</f>
        <v xml:space="preserve"> </v>
      </c>
      <c r="K13" s="16" t="str">
        <f>IF(+'IX R IND'!K13+'IX R ART'!K13+'IX R ART MONITOREO'!K13&gt;0,+'IX R IND'!K13+'IX R ART'!K13+'IX R ART MONITOREO'!K13," ")</f>
        <v xml:space="preserve"> </v>
      </c>
      <c r="L13" s="16" t="str">
        <f>IF(+'IX R IND'!L13+'IX R ART'!L13+'IX R ART MONITOREO'!L13&gt;0,+'IX R IND'!L13+'IX R ART'!L13+'IX R ART MONITOREO'!L13," ")</f>
        <v xml:space="preserve"> </v>
      </c>
      <c r="M13" s="17" t="str">
        <f>IF(+'IX R IND'!M13+'IX R ART'!M13+'IX R ART MONITOREO'!M13&gt;0,+'IX R IND'!M13+'IX R ART'!M13+'IX R ART MONITOREO'!M13," ")</f>
        <v xml:space="preserve"> </v>
      </c>
      <c r="N13" s="15"/>
      <c r="O13" s="53">
        <f t="shared" si="0"/>
        <v>5.5</v>
      </c>
      <c r="P13" s="8"/>
      <c r="Q13" s="8"/>
      <c r="R13" s="8"/>
      <c r="S13" s="8"/>
      <c r="T13" s="8"/>
      <c r="U13" s="8"/>
      <c r="V13" s="8"/>
      <c r="W13" s="8"/>
      <c r="X13" s="8"/>
    </row>
    <row r="14" spans="1:24" ht="14" x14ac:dyDescent="0.3">
      <c r="A14" s="14">
        <f t="shared" si="1"/>
        <v>6</v>
      </c>
      <c r="B14" s="60" t="str">
        <f>IF(+'IX R IND'!B14+'IX R ART'!B14+'IX R ART MONITOREO'!B14&gt;0,+'IX R IND'!B14+'IX R ART'!B14+'IX R ART MONITOREO'!B14," ")</f>
        <v xml:space="preserve"> </v>
      </c>
      <c r="C14" s="16" t="str">
        <f>IF(+'IX R IND'!C14+'IX R ART'!C14+'IX R ART MONITOREO'!C14&gt;0,+'IX R IND'!C14+'IX R ART'!C14+'IX R ART MONITOREO'!C14," ")</f>
        <v xml:space="preserve"> </v>
      </c>
      <c r="D14" s="16" t="str">
        <f>IF(+'IX R IND'!D14+'IX R ART'!D14+'IX R ART MONITOREO'!D14&gt;0,+'IX R IND'!D14+'IX R ART'!D14+'IX R ART MONITOREO'!D14," ")</f>
        <v xml:space="preserve"> </v>
      </c>
      <c r="E14" s="16" t="str">
        <f>IF(+'IX R IND'!E14+'IX R ART'!E14+'IX R ART MONITOREO'!E14&gt;0,+'IX R IND'!E14+'IX R ART'!E14+'IX R ART MONITOREO'!E14," ")</f>
        <v xml:space="preserve"> </v>
      </c>
      <c r="F14" s="16" t="str">
        <f>IF(+'IX R IND'!F14+'IX R ART'!F14+'IX R ART MONITOREO'!F14&gt;0,+'IX R IND'!F14+'IX R ART'!F14+'IX R ART MONITOREO'!F14," ")</f>
        <v xml:space="preserve"> </v>
      </c>
      <c r="G14" s="16" t="str">
        <f>IF(+'IX R IND'!G14+'IX R ART'!G14+'IX R ART MONITOREO'!G14&gt;0,+'IX R IND'!G14+'IX R ART'!G14+'IX R ART MONITOREO'!G14," ")</f>
        <v xml:space="preserve"> </v>
      </c>
      <c r="H14" s="16" t="str">
        <f>IF(+'IX R IND'!H14+'IX R ART'!H15+'IX R ART MONITOREO'!H14&gt;0,+'IX R IND'!H14+'IX R ART'!H15+'IX R ART MONITOREO'!H14," ")</f>
        <v xml:space="preserve"> </v>
      </c>
      <c r="I14" s="16" t="str">
        <f>IF(+'IX R IND'!I14+'IX R ART'!I14+'IX R ART MONITOREO'!I14&gt;0,+'IX R IND'!I14+'IX R ART'!I14+'IX R ART MONITOREO'!I14," ")</f>
        <v xml:space="preserve"> </v>
      </c>
      <c r="J14" s="16" t="str">
        <f>IF(+'IX R IND'!J14+'IX R ART'!J14+'IX R ART MONITOREO'!J14&gt;0,+'IX R IND'!J14+'IX R ART'!J14+'IX R ART MONITOREO'!J14," ")</f>
        <v xml:space="preserve"> </v>
      </c>
      <c r="K14" s="16" t="str">
        <f>IF(+'IX R IND'!K14+'IX R ART'!K14+'IX R ART MONITOREO'!K14&gt;0,+'IX R IND'!K14+'IX R ART'!K14+'IX R ART MONITOREO'!K14," ")</f>
        <v xml:space="preserve"> </v>
      </c>
      <c r="L14" s="16" t="str">
        <f>IF(+'IX R IND'!L14+'IX R ART'!L14+'IX R ART MONITOREO'!L14&gt;0,+'IX R IND'!L14+'IX R ART'!L14+'IX R ART MONITOREO'!L14," ")</f>
        <v xml:space="preserve"> </v>
      </c>
      <c r="M14" s="17" t="str">
        <f>IF(+'IX R IND'!M14+'IX R ART'!M14+'IX R ART MONITOREO'!M14&gt;0,+'IX R IND'!M14+'IX R ART'!M14+'IX R ART MONITOREO'!M14," ")</f>
        <v xml:space="preserve"> </v>
      </c>
      <c r="N14" s="15"/>
      <c r="O14" s="53">
        <f t="shared" si="0"/>
        <v>6</v>
      </c>
      <c r="P14" s="8"/>
      <c r="Q14" s="8"/>
      <c r="R14" s="8"/>
      <c r="S14" s="8"/>
      <c r="T14" s="8"/>
      <c r="U14" s="8"/>
      <c r="V14" s="8"/>
      <c r="W14" s="8"/>
      <c r="X14" s="8"/>
    </row>
    <row r="15" spans="1:24" ht="14" x14ac:dyDescent="0.3">
      <c r="A15" s="14">
        <f t="shared" si="1"/>
        <v>6.5</v>
      </c>
      <c r="B15" s="60" t="str">
        <f>IF(+'IX R IND'!B15+'IX R ART'!B15+'IX R ART MONITOREO'!B15&gt;0,+'IX R IND'!B15+'IX R ART'!B15+'IX R ART MONITOREO'!B15," ")</f>
        <v xml:space="preserve"> </v>
      </c>
      <c r="C15" s="16" t="str">
        <f>IF(+'IX R IND'!C15+'IX R ART'!C15+'IX R ART MONITOREO'!C15&gt;0,+'IX R IND'!C15+'IX R ART'!C15+'IX R ART MONITOREO'!C15," ")</f>
        <v xml:space="preserve"> </v>
      </c>
      <c r="D15" s="16">
        <f>IF(+'IX R IND'!D15+'IX R ART'!D15+'IX R ART MONITOREO'!D15&gt;0,+'IX R IND'!D15+'IX R ART'!D15+'IX R ART MONITOREO'!D15," ")</f>
        <v>12325.73</v>
      </c>
      <c r="E15" s="16" t="str">
        <f>IF(+'IX R IND'!E15+'IX R ART'!E15+'IX R ART MONITOREO'!E15&gt;0,+'IX R IND'!E15+'IX R ART'!E15+'IX R ART MONITOREO'!E15," ")</f>
        <v xml:space="preserve"> </v>
      </c>
      <c r="F15" s="16" t="str">
        <f>IF(+'IX R IND'!F15+'IX R ART'!F15+'IX R ART MONITOREO'!F15&gt;0,+'IX R IND'!F15+'IX R ART'!F15+'IX R ART MONITOREO'!F15," ")</f>
        <v xml:space="preserve"> </v>
      </c>
      <c r="G15" s="16" t="str">
        <f>IF(+'IX R IND'!G15+'IX R ART'!G15+'IX R ART MONITOREO'!G15&gt;0,+'IX R IND'!G15+'IX R ART'!G15+'IX R ART MONITOREO'!G15," ")</f>
        <v xml:space="preserve"> </v>
      </c>
      <c r="H15" s="16" t="str">
        <f>IF(+'IX R IND'!H15+'IX R ART'!H16+'IX R ART MONITOREO'!H15&gt;0,+'IX R IND'!H15+'IX R ART'!H16+'IX R ART MONITOREO'!H15," ")</f>
        <v xml:space="preserve"> </v>
      </c>
      <c r="I15" s="16" t="str">
        <f>IF(+'IX R IND'!I15+'IX R ART'!I15+'IX R ART MONITOREO'!I15&gt;0,+'IX R IND'!I15+'IX R ART'!I15+'IX R ART MONITOREO'!I15," ")</f>
        <v xml:space="preserve"> </v>
      </c>
      <c r="J15" s="16" t="str">
        <f>IF(+'IX R IND'!J15+'IX R ART'!J15+'IX R ART MONITOREO'!J15&gt;0,+'IX R IND'!J15+'IX R ART'!J15+'IX R ART MONITOREO'!J15," ")</f>
        <v xml:space="preserve"> </v>
      </c>
      <c r="K15" s="16" t="str">
        <f>IF(+'IX R IND'!K15+'IX R ART'!K15+'IX R ART MONITOREO'!K15&gt;0,+'IX R IND'!K15+'IX R ART'!K15+'IX R ART MONITOREO'!K15," ")</f>
        <v xml:space="preserve"> </v>
      </c>
      <c r="L15" s="16" t="str">
        <f>IF(+'IX R IND'!L15+'IX R ART'!L15+'IX R ART MONITOREO'!L15&gt;0,+'IX R IND'!L15+'IX R ART'!L15+'IX R ART MONITOREO'!L15," ")</f>
        <v xml:space="preserve"> </v>
      </c>
      <c r="M15" s="17" t="str">
        <f>IF(+'IX R IND'!M15+'IX R ART'!M15+'IX R ART MONITOREO'!M15&gt;0,+'IX R IND'!M15+'IX R ART'!M15+'IX R ART MONITOREO'!M15," ")</f>
        <v xml:space="preserve"> </v>
      </c>
      <c r="N15" s="15"/>
      <c r="O15" s="53">
        <f t="shared" si="0"/>
        <v>6.5</v>
      </c>
      <c r="P15" s="8"/>
      <c r="Q15" s="8"/>
      <c r="R15" s="8"/>
      <c r="S15" s="8"/>
      <c r="T15" s="8"/>
      <c r="U15" s="8"/>
      <c r="V15" s="8"/>
      <c r="W15" s="8"/>
      <c r="X15" s="8"/>
    </row>
    <row r="16" spans="1:24" ht="14" x14ac:dyDescent="0.3">
      <c r="A16" s="14">
        <f t="shared" si="1"/>
        <v>7</v>
      </c>
      <c r="B16" s="60" t="str">
        <f>IF(+'IX R IND'!B16+'IX R ART'!B16+'IX R ART MONITOREO'!B16&gt;0,+'IX R IND'!B16+'IX R ART'!B16+'IX R ART MONITOREO'!B16," ")</f>
        <v xml:space="preserve"> </v>
      </c>
      <c r="C16" s="16" t="str">
        <f>IF(+'IX R IND'!C16+'IX R ART'!C16+'IX R ART MONITOREO'!C16&gt;0,+'IX R IND'!C16+'IX R ART'!C16+'IX R ART MONITOREO'!C16," ")</f>
        <v xml:space="preserve"> </v>
      </c>
      <c r="D16" s="16" t="str">
        <f>IF(+'IX R IND'!D16+'IX R ART'!D16+'IX R ART MONITOREO'!D16&gt;0,+'IX R IND'!D16+'IX R ART'!D16+'IX R ART MONITOREO'!D16," ")</f>
        <v xml:space="preserve"> </v>
      </c>
      <c r="E16" s="16">
        <f>IF(+'IX R IND'!E16+'IX R ART'!E16+'IX R ART MONITOREO'!E16&gt;0,+'IX R IND'!E16+'IX R ART'!E16+'IX R ART MONITOREO'!E16," ")</f>
        <v>1365.59</v>
      </c>
      <c r="F16" s="16" t="str">
        <f>IF(+'IX R IND'!F16+'IX R ART'!F16+'IX R ART MONITOREO'!F16&gt;0,+'IX R IND'!F16+'IX R ART'!F16+'IX R ART MONITOREO'!F16," ")</f>
        <v xml:space="preserve"> </v>
      </c>
      <c r="G16" s="16" t="str">
        <f>IF(+'IX R IND'!G16+'IX R ART'!G16+'IX R ART MONITOREO'!G16&gt;0,+'IX R IND'!G16+'IX R ART'!G16+'IX R ART MONITOREO'!G16," ")</f>
        <v xml:space="preserve"> </v>
      </c>
      <c r="H16" s="16" t="str">
        <f>IF(+'IX R IND'!H16+'IX R ART'!H17+'IX R ART MONITOREO'!H16&gt;0,+'IX R IND'!H16+'IX R ART'!H17+'IX R ART MONITOREO'!H16," ")</f>
        <v xml:space="preserve"> </v>
      </c>
      <c r="I16" s="16" t="str">
        <f>IF(+'IX R IND'!I16+'IX R ART'!I16+'IX R ART MONITOREO'!I16&gt;0,+'IX R IND'!I16+'IX R ART'!I16+'IX R ART MONITOREO'!I16," ")</f>
        <v xml:space="preserve"> </v>
      </c>
      <c r="J16" s="16" t="str">
        <f>IF(+'IX R IND'!J16+'IX R ART'!J16+'IX R ART MONITOREO'!J16&gt;0,+'IX R IND'!J16+'IX R ART'!J16+'IX R ART MONITOREO'!J16," ")</f>
        <v xml:space="preserve"> </v>
      </c>
      <c r="K16" s="16" t="str">
        <f>IF(+'IX R IND'!K16+'IX R ART'!K16+'IX R ART MONITOREO'!K16&gt;0,+'IX R IND'!K16+'IX R ART'!K16+'IX R ART MONITOREO'!K16," ")</f>
        <v xml:space="preserve"> </v>
      </c>
      <c r="L16" s="16" t="str">
        <f>IF(+'IX R IND'!L16+'IX R ART'!L16+'IX R ART MONITOREO'!L16&gt;0,+'IX R IND'!L16+'IX R ART'!L16+'IX R ART MONITOREO'!L16," ")</f>
        <v xml:space="preserve"> </v>
      </c>
      <c r="M16" s="17" t="str">
        <f>IF(+'IX R IND'!M16+'IX R ART'!M16+'IX R ART MONITOREO'!M16&gt;0,+'IX R IND'!M16+'IX R ART'!M16+'IX R ART MONITOREO'!M16," ")</f>
        <v xml:space="preserve"> </v>
      </c>
      <c r="N16" s="15">
        <f t="shared" ref="N16:N39" si="2">IF(SUM(B16:M16)&gt;0,SUM(B16:M16)," ")</f>
        <v>1365.59</v>
      </c>
      <c r="O16" s="53">
        <f t="shared" si="0"/>
        <v>7</v>
      </c>
      <c r="P16" s="8"/>
      <c r="Q16" s="8"/>
      <c r="R16" s="8"/>
      <c r="S16" s="8"/>
      <c r="T16" s="8"/>
      <c r="U16" s="8"/>
      <c r="V16" s="8"/>
      <c r="W16" s="8"/>
      <c r="X16" s="8"/>
    </row>
    <row r="17" spans="1:24" ht="14" x14ac:dyDescent="0.3">
      <c r="A17" s="14">
        <f t="shared" si="1"/>
        <v>7.5</v>
      </c>
      <c r="B17" s="60" t="str">
        <f>IF(+'IX R IND'!B17+'IX R ART'!B17+'IX R ART MONITOREO'!B17&gt;0,+'IX R IND'!B17+'IX R ART'!B17+'IX R ART MONITOREO'!B17," ")</f>
        <v xml:space="preserve"> </v>
      </c>
      <c r="C17" s="16" t="str">
        <f>IF(+'IX R IND'!C17+'IX R ART'!C17+'IX R ART MONITOREO'!C17&gt;0,+'IX R IND'!C17+'IX R ART'!C17+'IX R ART MONITOREO'!C17," ")</f>
        <v xml:space="preserve"> </v>
      </c>
      <c r="D17" s="16" t="str">
        <f>IF(+'IX R IND'!D17+'IX R ART'!D17+'IX R ART MONITOREO'!D17&gt;0,+'IX R IND'!D17+'IX R ART'!D17+'IX R ART MONITOREO'!D17," ")</f>
        <v xml:space="preserve"> </v>
      </c>
      <c r="E17" s="16" t="str">
        <f>IF(+'IX R IND'!E17+'IX R ART'!E17+'IX R ART MONITOREO'!E17&gt;0,+'IX R IND'!E17+'IX R ART'!E17+'IX R ART MONITOREO'!E17," ")</f>
        <v xml:space="preserve"> </v>
      </c>
      <c r="F17" s="16" t="str">
        <f>IF(+'IX R IND'!F17+'IX R ART'!F17+'IX R ART MONITOREO'!F17&gt;0,+'IX R IND'!F17+'IX R ART'!F17+'IX R ART MONITOREO'!F17," ")</f>
        <v xml:space="preserve"> </v>
      </c>
      <c r="G17" s="16" t="str">
        <f>IF(+'IX R IND'!G17+'IX R ART'!G17+'IX R ART MONITOREO'!G17&gt;0,+'IX R IND'!G17+'IX R ART'!G17+'IX R ART MONITOREO'!G17," ")</f>
        <v xml:space="preserve"> </v>
      </c>
      <c r="H17" s="16" t="str">
        <f>IF(+'IX R IND'!H17+'IX R ART'!H18+'IX R ART MONITOREO'!H17&gt;0,+'IX R IND'!H17+'IX R ART'!H18+'IX R ART MONITOREO'!H17," ")</f>
        <v xml:space="preserve"> </v>
      </c>
      <c r="I17" s="16" t="str">
        <f>IF(+'IX R IND'!I17+'IX R ART'!I17+'IX R ART MONITOREO'!I17&gt;0,+'IX R IND'!I17+'IX R ART'!I17+'IX R ART MONITOREO'!I17," ")</f>
        <v xml:space="preserve"> </v>
      </c>
      <c r="J17" s="16" t="str">
        <f>IF(+'IX R IND'!J17+'IX R ART'!J17+'IX R ART MONITOREO'!J17&gt;0,+'IX R IND'!J17+'IX R ART'!J17+'IX R ART MONITOREO'!J17," ")</f>
        <v xml:space="preserve"> </v>
      </c>
      <c r="K17" s="16" t="str">
        <f>IF(+'IX R IND'!K17+'IX R ART'!K17+'IX R ART MONITOREO'!K17&gt;0,+'IX R IND'!K17+'IX R ART'!K17+'IX R ART MONITOREO'!K17," ")</f>
        <v xml:space="preserve"> </v>
      </c>
      <c r="L17" s="16" t="str">
        <f>IF(+'IX R IND'!L17+'IX R ART'!L17+'IX R ART MONITOREO'!L17&gt;0,+'IX R IND'!L17+'IX R ART'!L17+'IX R ART MONITOREO'!L17," ")</f>
        <v xml:space="preserve"> </v>
      </c>
      <c r="M17" s="17" t="str">
        <f>IF(+'IX R IND'!M17+'IX R ART'!M17+'IX R ART MONITOREO'!M17&gt;0,+'IX R IND'!M17+'IX R ART'!M17+'IX R ART MONITOREO'!M17," ")</f>
        <v xml:space="preserve"> </v>
      </c>
      <c r="N17" s="15" t="str">
        <f t="shared" si="2"/>
        <v xml:space="preserve"> </v>
      </c>
      <c r="O17" s="53">
        <f t="shared" si="0"/>
        <v>7.5</v>
      </c>
      <c r="P17" s="8"/>
      <c r="Q17" s="8"/>
      <c r="R17" s="8"/>
      <c r="S17" s="8"/>
      <c r="T17" s="8"/>
      <c r="U17" s="8"/>
      <c r="V17" s="8"/>
      <c r="W17" s="8"/>
      <c r="X17" s="8"/>
    </row>
    <row r="18" spans="1:24" ht="14" x14ac:dyDescent="0.3">
      <c r="A18" s="14">
        <f t="shared" si="1"/>
        <v>8</v>
      </c>
      <c r="B18" s="60" t="str">
        <f>IF(+'IX R IND'!B18+'IX R ART'!B18+'IX R ART MONITOREO'!B18&gt;0,+'IX R IND'!B18+'IX R ART'!B18+'IX R ART MONITOREO'!B18," ")</f>
        <v xml:space="preserve"> </v>
      </c>
      <c r="C18" s="16" t="str">
        <f>IF(+'IX R IND'!C18+'IX R ART'!C18+'IX R ART MONITOREO'!C18&gt;0,+'IX R IND'!C18+'IX R ART'!C18+'IX R ART MONITOREO'!C18," ")</f>
        <v xml:space="preserve"> </v>
      </c>
      <c r="D18" s="16" t="str">
        <f>IF(+'IX R IND'!D18+'IX R ART'!D18+'IX R ART MONITOREO'!D18&gt;0,+'IX R IND'!D18+'IX R ART'!D18+'IX R ART MONITOREO'!D18," ")</f>
        <v xml:space="preserve"> </v>
      </c>
      <c r="E18" s="16" t="str">
        <f>IF(+'IX R IND'!E18+'IX R ART'!E18+'IX R ART MONITOREO'!E18&gt;0,+'IX R IND'!E18+'IX R ART'!E18+'IX R ART MONITOREO'!E18," ")</f>
        <v xml:space="preserve"> </v>
      </c>
      <c r="F18" s="16">
        <f>IF(+'IX R IND'!F18+'IX R ART'!F18+'IX R ART MONITOREO'!F18&gt;0,+'IX R IND'!F18+'IX R ART'!F18+'IX R ART MONITOREO'!F18," ")</f>
        <v>40974.838788773908</v>
      </c>
      <c r="G18" s="16" t="str">
        <f>IF(+'IX R IND'!G18+'IX R ART'!G18+'IX R ART MONITOREO'!G18&gt;0,+'IX R IND'!G18+'IX R ART'!G18+'IX R ART MONITOREO'!G18," ")</f>
        <v xml:space="preserve"> </v>
      </c>
      <c r="H18" s="16" t="str">
        <f>IF(+'IX R IND'!H18+'IX R ART'!H19+'IX R ART MONITOREO'!H18&gt;0,+'IX R IND'!H18+'IX R ART'!H19+'IX R ART MONITOREO'!H18," ")</f>
        <v xml:space="preserve"> </v>
      </c>
      <c r="I18" s="16" t="str">
        <f>IF(+'IX R IND'!I18+'IX R ART'!I18+'IX R ART MONITOREO'!I18&gt;0,+'IX R IND'!I18+'IX R ART'!I18+'IX R ART MONITOREO'!I18," ")</f>
        <v xml:space="preserve"> </v>
      </c>
      <c r="J18" s="16" t="str">
        <f>IF(+'IX R IND'!J18+'IX R ART'!J18+'IX R ART MONITOREO'!J18&gt;0,+'IX R IND'!J18+'IX R ART'!J18+'IX R ART MONITOREO'!J18," ")</f>
        <v xml:space="preserve"> </v>
      </c>
      <c r="K18" s="16" t="str">
        <f>IF(+'IX R IND'!K18+'IX R ART'!K18+'IX R ART MONITOREO'!K18&gt;0,+'IX R IND'!K18+'IX R ART'!K18+'IX R ART MONITOREO'!K18," ")</f>
        <v xml:space="preserve"> </v>
      </c>
      <c r="L18" s="16" t="str">
        <f>IF(+'IX R IND'!L18+'IX R ART'!L18+'IX R ART MONITOREO'!L18&gt;0,+'IX R IND'!L18+'IX R ART'!L18+'IX R ART MONITOREO'!L18," ")</f>
        <v xml:space="preserve"> </v>
      </c>
      <c r="M18" s="17" t="str">
        <f>IF(+'IX R IND'!M18+'IX R ART'!M18+'IX R ART MONITOREO'!M18&gt;0,+'IX R IND'!M18+'IX R ART'!M18+'IX R ART MONITOREO'!M18," ")</f>
        <v xml:space="preserve"> </v>
      </c>
      <c r="N18" s="15">
        <f t="shared" si="2"/>
        <v>40974.838788773908</v>
      </c>
      <c r="O18" s="53">
        <f t="shared" si="0"/>
        <v>8</v>
      </c>
      <c r="P18" s="8"/>
      <c r="Q18" s="8"/>
      <c r="R18" s="8"/>
      <c r="S18" s="8"/>
      <c r="T18" s="8"/>
      <c r="U18" s="8"/>
      <c r="V18" s="8"/>
      <c r="W18" s="8"/>
      <c r="X18" s="8"/>
    </row>
    <row r="19" spans="1:24" ht="14" x14ac:dyDescent="0.3">
      <c r="A19" s="18">
        <f t="shared" si="1"/>
        <v>8.5</v>
      </c>
      <c r="B19" s="64" t="str">
        <f>IF(+'IX R IND'!B19+'IX R ART'!B19+'IX R ART MONITOREO'!B19&gt;0,+'IX R IND'!B19+'IX R ART'!B19+'IX R ART MONITOREO'!B19," ")</f>
        <v xml:space="preserve"> </v>
      </c>
      <c r="C19" s="20" t="str">
        <f>IF(+'IX R IND'!C19+'IX R ART'!C19+'IX R ART MONITOREO'!C19&gt;0,+'IX R IND'!C19+'IX R ART'!C19+'IX R ART MONITOREO'!C19," ")</f>
        <v xml:space="preserve"> </v>
      </c>
      <c r="D19" s="20" t="str">
        <f>IF(+'IX R IND'!D19+'IX R ART'!D19+'IX R ART MONITOREO'!D19&gt;0,+'IX R IND'!D19+'IX R ART'!D19+'IX R ART MONITOREO'!D19," ")</f>
        <v xml:space="preserve"> </v>
      </c>
      <c r="E19" s="20">
        <f>IF(+'IX R IND'!E19+'IX R ART'!E19+'IX R ART MONITOREO'!E19&gt;0,+'IX R IND'!E19+'IX R ART'!E19+'IX R ART MONITOREO'!E19," ")</f>
        <v>9665.41</v>
      </c>
      <c r="F19" s="20">
        <f>IF(+'IX R IND'!F19+'IX R ART'!F19+'IX R ART MONITOREO'!F19&gt;0,+'IX R IND'!F19+'IX R ART'!F19+'IX R ART MONITOREO'!F19," ")</f>
        <v>163899.35515509563</v>
      </c>
      <c r="G19" s="20" t="str">
        <f>IF(+'IX R IND'!G19+'IX R ART'!G19+'IX R ART MONITOREO'!G19&gt;0,+'IX R IND'!G19+'IX R ART'!G19+'IX R ART MONITOREO'!G19," ")</f>
        <v xml:space="preserve"> </v>
      </c>
      <c r="H19" s="20" t="str">
        <f>IF(+'IX R IND'!H19+'IX R ART'!H20+'IX R ART MONITOREO'!H19&gt;0,+'IX R IND'!H19+'IX R ART'!H20+'IX R ART MONITOREO'!H19," ")</f>
        <v xml:space="preserve"> </v>
      </c>
      <c r="I19" s="20" t="str">
        <f>IF(+'IX R IND'!I19+'IX R ART'!I19+'IX R ART MONITOREO'!I19&gt;0,+'IX R IND'!I19+'IX R ART'!I19+'IX R ART MONITOREO'!I19," ")</f>
        <v xml:space="preserve"> </v>
      </c>
      <c r="J19" s="20" t="str">
        <f>IF(+'IX R IND'!J19+'IX R ART'!J19+'IX R ART MONITOREO'!J19&gt;0,+'IX R IND'!J19+'IX R ART'!J19+'IX R ART MONITOREO'!J19," ")</f>
        <v xml:space="preserve"> </v>
      </c>
      <c r="K19" s="20" t="str">
        <f>IF(+'IX R IND'!K19+'IX R ART'!K19+'IX R ART MONITOREO'!K19&gt;0,+'IX R IND'!K19+'IX R ART'!K19+'IX R ART MONITOREO'!K19," ")</f>
        <v xml:space="preserve"> </v>
      </c>
      <c r="L19" s="20" t="str">
        <f>IF(+'IX R IND'!L19+'IX R ART'!L19+'IX R ART MONITOREO'!L19&gt;0,+'IX R IND'!L19+'IX R ART'!L19+'IX R ART MONITOREO'!L19," ")</f>
        <v xml:space="preserve"> </v>
      </c>
      <c r="M19" s="21" t="str">
        <f>IF(+'IX R IND'!M19+'IX R ART'!M19+'IX R ART MONITOREO'!M19&gt;0,+'IX R IND'!M19+'IX R ART'!M19+'IX R ART MONITOREO'!M19," ")</f>
        <v xml:space="preserve"> </v>
      </c>
      <c r="N19" s="19">
        <f t="shared" si="2"/>
        <v>173564.76515509564</v>
      </c>
      <c r="O19" s="53">
        <f t="shared" si="0"/>
        <v>8.5</v>
      </c>
      <c r="P19" s="8"/>
      <c r="Q19" s="8"/>
      <c r="R19" s="8"/>
      <c r="S19" s="8"/>
      <c r="T19" s="8"/>
      <c r="U19" s="8"/>
      <c r="V19" s="8"/>
      <c r="W19" s="8"/>
      <c r="X19" s="8"/>
    </row>
    <row r="20" spans="1:24" ht="14" x14ac:dyDescent="0.3">
      <c r="A20" s="14">
        <f t="shared" si="1"/>
        <v>9</v>
      </c>
      <c r="B20" s="60" t="str">
        <f>IF(+'IX R IND'!B20+'IX R ART'!B20+'IX R ART MONITOREO'!B20&gt;0,+'IX R IND'!B20+'IX R ART'!B20+'IX R ART MONITOREO'!B20," ")</f>
        <v xml:space="preserve"> </v>
      </c>
      <c r="C20" s="16" t="str">
        <f>IF(+'IX R IND'!C20+'IX R ART'!C20+'IX R ART MONITOREO'!C20&gt;0,+'IX R IND'!C20+'IX R ART'!C20+'IX R ART MONITOREO'!C20," ")</f>
        <v xml:space="preserve"> </v>
      </c>
      <c r="D20" s="16">
        <f>IF(+'IX R IND'!D20+'IX R ART'!D20+'IX R ART MONITOREO'!D20&gt;0,+'IX R IND'!D20+'IX R ART'!D20+'IX R ART MONITOREO'!D20," ")</f>
        <v>19890.82</v>
      </c>
      <c r="E20" s="16">
        <f>IF(+'IX R IND'!E20+'IX R ART'!E20+'IX R ART MONITOREO'!E20&gt;0,+'IX R IND'!E20+'IX R ART'!E20+'IX R ART MONITOREO'!E20," ")</f>
        <v>16821.71</v>
      </c>
      <c r="F20" s="16">
        <f>IF(+'IX R IND'!F20+'IX R ART'!F20+'IX R ART MONITOREO'!F20&gt;0,+'IX R IND'!F20+'IX R ART'!F20+'IX R ART MONITOREO'!F20," ")</f>
        <v>204874.19394386956</v>
      </c>
      <c r="G20" s="16" t="str">
        <f>IF(+'IX R IND'!G20+'IX R ART'!G20+'IX R ART MONITOREO'!G20&gt;0,+'IX R IND'!G20+'IX R ART'!G20+'IX R ART MONITOREO'!G20," ")</f>
        <v xml:space="preserve"> </v>
      </c>
      <c r="H20" s="16" t="str">
        <f>IF(+'IX R IND'!H20+'IX R ART'!H21+'IX R ART MONITOREO'!H20&gt;0,+'IX R IND'!H20+'IX R ART'!H21+'IX R ART MONITOREO'!H20," ")</f>
        <v xml:space="preserve"> </v>
      </c>
      <c r="I20" s="16" t="str">
        <f>IF(+'IX R IND'!I20+'IX R ART'!I20+'IX R ART MONITOREO'!I20&gt;0,+'IX R IND'!I20+'IX R ART'!I20+'IX R ART MONITOREO'!I20," ")</f>
        <v xml:space="preserve"> </v>
      </c>
      <c r="J20" s="16" t="str">
        <f>IF(+'IX R IND'!J20+'IX R ART'!J20+'IX R ART MONITOREO'!J20&gt;0,+'IX R IND'!J20+'IX R ART'!J20+'IX R ART MONITOREO'!J20," ")</f>
        <v xml:space="preserve"> </v>
      </c>
      <c r="K20" s="16" t="str">
        <f>IF(+'IX R IND'!K20+'IX R ART'!K20+'IX R ART MONITOREO'!K20&gt;0,+'IX R IND'!K20+'IX R ART'!K20+'IX R ART MONITOREO'!K20," ")</f>
        <v xml:space="preserve"> </v>
      </c>
      <c r="L20" s="16" t="str">
        <f>IF(+'IX R IND'!L20+'IX R ART'!L20+'IX R ART MONITOREO'!L20&gt;0,+'IX R IND'!L20+'IX R ART'!L20+'IX R ART MONITOREO'!L20," ")</f>
        <v xml:space="preserve"> </v>
      </c>
      <c r="M20" s="17" t="str">
        <f>IF(+'IX R IND'!M20+'IX R ART'!M20+'IX R ART MONITOREO'!M20&gt;0,+'IX R IND'!M20+'IX R ART'!M20+'IX R ART MONITOREO'!M20," ")</f>
        <v xml:space="preserve"> </v>
      </c>
      <c r="N20" s="15">
        <f t="shared" si="2"/>
        <v>241586.72394386955</v>
      </c>
      <c r="O20" s="53">
        <f t="shared" si="0"/>
        <v>9</v>
      </c>
      <c r="P20" s="8"/>
      <c r="Q20" s="8"/>
      <c r="R20" s="8"/>
      <c r="S20" s="8"/>
      <c r="T20" s="8"/>
      <c r="U20" s="8"/>
      <c r="V20" s="8"/>
      <c r="W20" s="8"/>
      <c r="X20" s="8"/>
    </row>
    <row r="21" spans="1:24" ht="14" x14ac:dyDescent="0.3">
      <c r="A21" s="14">
        <f t="shared" si="1"/>
        <v>9.5</v>
      </c>
      <c r="B21" s="60" t="str">
        <f>IF(+'IX R IND'!B21+'IX R ART'!B21+'IX R ART MONITOREO'!B21&gt;0,+'IX R IND'!B21+'IX R ART'!B21+'IX R ART MONITOREO'!B21," ")</f>
        <v xml:space="preserve"> </v>
      </c>
      <c r="C21" s="16">
        <f>IF(+'IX R IND'!C21+'IX R ART'!C21+'IX R ART MONITOREO'!C21&gt;0,+'IX R IND'!C21+'IX R ART'!C21+'IX R ART MONITOREO'!C21," ")</f>
        <v>6357.95</v>
      </c>
      <c r="D21" s="16">
        <f>IF(+'IX R IND'!D21+'IX R ART'!D21+'IX R ART MONITOREO'!D21&gt;0,+'IX R IND'!D21+'IX R ART'!D21+'IX R ART MONITOREO'!D21," ")</f>
        <v>64433.21</v>
      </c>
      <c r="E21" s="16">
        <f>IF(+'IX R IND'!E21+'IX R ART'!E21+'IX R ART MONITOREO'!E21&gt;0,+'IX R IND'!E21+'IX R ART'!E21+'IX R ART MONITOREO'!E21," ")</f>
        <v>12618.56</v>
      </c>
      <c r="F21" s="16">
        <f>IF(+'IX R IND'!F21+'IX R ART'!F21+'IX R ART MONITOREO'!F21&gt;0,+'IX R IND'!F21+'IX R ART'!F21+'IX R ART MONITOREO'!F21," ")</f>
        <v>327798.71031019127</v>
      </c>
      <c r="G21" s="16" t="str">
        <f>IF(+'IX R IND'!G21+'IX R ART'!G21+'IX R ART MONITOREO'!G21&gt;0,+'IX R IND'!G21+'IX R ART'!G21+'IX R ART MONITOREO'!G21," ")</f>
        <v xml:space="preserve"> </v>
      </c>
      <c r="H21" s="16" t="str">
        <f>IF(+'IX R IND'!H21+'IX R ART'!H22+'IX R ART MONITOREO'!H21&gt;0,+'IX R IND'!H21+'IX R ART'!H22+'IX R ART MONITOREO'!H21," ")</f>
        <v xml:space="preserve"> </v>
      </c>
      <c r="I21" s="16" t="str">
        <f>IF(+'IX R IND'!I21+'IX R ART'!I21+'IX R ART MONITOREO'!I21&gt;0,+'IX R IND'!I21+'IX R ART'!I21+'IX R ART MONITOREO'!I21," ")</f>
        <v xml:space="preserve"> </v>
      </c>
      <c r="J21" s="16" t="str">
        <f>IF(+'IX R IND'!J21+'IX R ART'!J21+'IX R ART MONITOREO'!J21&gt;0,+'IX R IND'!J21+'IX R ART'!J21+'IX R ART MONITOREO'!J21," ")</f>
        <v xml:space="preserve"> </v>
      </c>
      <c r="K21" s="16" t="str">
        <f>IF(+'IX R IND'!K21+'IX R ART'!K21+'IX R ART MONITOREO'!K21&gt;0,+'IX R IND'!K21+'IX R ART'!K21+'IX R ART MONITOREO'!K21," ")</f>
        <v xml:space="preserve"> </v>
      </c>
      <c r="L21" s="16" t="str">
        <f>IF(+'IX R IND'!L21+'IX R ART'!L21+'IX R ART MONITOREO'!L21&gt;0,+'IX R IND'!L21+'IX R ART'!L21+'IX R ART MONITOREO'!L21," ")</f>
        <v xml:space="preserve"> </v>
      </c>
      <c r="M21" s="17" t="str">
        <f>IF(+'IX R IND'!M21+'IX R ART'!M21+'IX R ART MONITOREO'!M21&gt;0,+'IX R IND'!M21+'IX R ART'!M21+'IX R ART MONITOREO'!M21," ")</f>
        <v xml:space="preserve"> </v>
      </c>
      <c r="N21" s="15">
        <f t="shared" si="2"/>
        <v>411208.43031019124</v>
      </c>
      <c r="O21" s="53">
        <f t="shared" si="0"/>
        <v>9.5</v>
      </c>
      <c r="P21" s="8"/>
      <c r="Q21" s="8"/>
      <c r="R21" s="8"/>
      <c r="S21" s="8"/>
      <c r="T21" s="8"/>
      <c r="U21" s="8"/>
      <c r="V21" s="8"/>
      <c r="W21" s="8"/>
      <c r="X21" s="8"/>
    </row>
    <row r="22" spans="1:24" ht="14" x14ac:dyDescent="0.3">
      <c r="A22" s="14">
        <f t="shared" si="1"/>
        <v>10</v>
      </c>
      <c r="B22" s="60" t="str">
        <f>IF(+'IX R IND'!B22+'IX R ART'!B22+'IX R ART MONITOREO'!B22&gt;0,+'IX R IND'!B22+'IX R ART'!B22+'IX R ART MONITOREO'!B22," ")</f>
        <v xml:space="preserve"> </v>
      </c>
      <c r="C22" s="16">
        <f>IF(+'IX R IND'!C22+'IX R ART'!C22+'IX R ART MONITOREO'!C22&gt;0,+'IX R IND'!C22+'IX R ART'!C22+'IX R ART MONITOREO'!C22," ")</f>
        <v>12715.7</v>
      </c>
      <c r="D22" s="16">
        <f>IF(+'IX R IND'!D22+'IX R ART'!D22+'IX R ART MONITOREO'!D22&gt;0,+'IX R IND'!D22+'IX R ART'!D22+'IX R ART MONITOREO'!D22," ")</f>
        <v>24651.45</v>
      </c>
      <c r="E22" s="16">
        <f>IF(+'IX R IND'!E22+'IX R ART'!E22+'IX R ART MONITOREO'!E22&gt;0,+'IX R IND'!E22+'IX R ART'!E22+'IX R ART MONITOREO'!E22," ")</f>
        <v>52858.62</v>
      </c>
      <c r="F22" s="16">
        <f>IF(+'IX R IND'!F22+'IX R ART'!F22+'IX R ART MONITOREO'!F22&gt;0,+'IX R IND'!F22+'IX R ART'!F22+'IX R ART MONITOREO'!F22," ")</f>
        <v>655597.42062038253</v>
      </c>
      <c r="G22" s="16" t="str">
        <f>IF(+'IX R IND'!G22+'IX R ART'!G22+'IX R ART MONITOREO'!G22&gt;0,+'IX R IND'!G22+'IX R ART'!G22+'IX R ART MONITOREO'!G22," ")</f>
        <v xml:space="preserve"> </v>
      </c>
      <c r="H22" s="16" t="str">
        <f>IF(+'IX R IND'!H22+'IX R ART'!H23+'IX R ART MONITOREO'!H22&gt;0,+'IX R IND'!H22+'IX R ART'!H23+'IX R ART MONITOREO'!H22," ")</f>
        <v xml:space="preserve"> </v>
      </c>
      <c r="I22" s="16" t="str">
        <f>IF(+'IX R IND'!I22+'IX R ART'!I22+'IX R ART MONITOREO'!I22&gt;0,+'IX R IND'!I22+'IX R ART'!I22+'IX R ART MONITOREO'!I22," ")</f>
        <v xml:space="preserve"> </v>
      </c>
      <c r="J22" s="16" t="str">
        <f>IF(+'IX R IND'!J22+'IX R ART'!J22+'IX R ART MONITOREO'!J22&gt;0,+'IX R IND'!J22+'IX R ART'!J22+'IX R ART MONITOREO'!J22," ")</f>
        <v xml:space="preserve"> </v>
      </c>
      <c r="K22" s="16" t="str">
        <f>IF(+'IX R IND'!K22+'IX R ART'!K22+'IX R ART MONITOREO'!K22&gt;0,+'IX R IND'!K22+'IX R ART'!K22+'IX R ART MONITOREO'!K22," ")</f>
        <v xml:space="preserve"> </v>
      </c>
      <c r="L22" s="16" t="str">
        <f>IF(+'IX R IND'!L22+'IX R ART'!L22+'IX R ART MONITOREO'!L22&gt;0,+'IX R IND'!L22+'IX R ART'!L22+'IX R ART MONITOREO'!L22," ")</f>
        <v xml:space="preserve"> </v>
      </c>
      <c r="M22" s="17" t="str">
        <f>IF(+'IX R IND'!M22+'IX R ART'!M22+'IX R ART MONITOREO'!M22&gt;0,+'IX R IND'!M22+'IX R ART'!M22+'IX R ART MONITOREO'!M22," ")</f>
        <v xml:space="preserve"> </v>
      </c>
      <c r="N22" s="15">
        <f t="shared" si="2"/>
        <v>745823.19062038255</v>
      </c>
      <c r="O22" s="53">
        <f t="shared" si="0"/>
        <v>10</v>
      </c>
      <c r="P22" s="8"/>
      <c r="Q22" s="8"/>
      <c r="R22" s="8"/>
      <c r="S22" s="8"/>
      <c r="T22" s="8"/>
      <c r="U22" s="8"/>
      <c r="V22" s="8"/>
      <c r="W22" s="8"/>
      <c r="X22" s="8"/>
    </row>
    <row r="23" spans="1:24" ht="14" x14ac:dyDescent="0.3">
      <c r="A23" s="14">
        <f t="shared" si="1"/>
        <v>10.5</v>
      </c>
      <c r="B23" s="60" t="str">
        <f>IF(+'IX R IND'!B23+'IX R ART'!B23+'IX R ART MONITOREO'!B23&gt;0,+'IX R IND'!B23+'IX R ART'!B23+'IX R ART MONITOREO'!B23," ")</f>
        <v xml:space="preserve"> </v>
      </c>
      <c r="C23" s="16" t="str">
        <f>IF(+'IX R IND'!C23+'IX R ART'!C23+'IX R ART MONITOREO'!C23&gt;0,+'IX R IND'!C23+'IX R ART'!C23+'IX R ART MONITOREO'!C23," ")</f>
        <v xml:space="preserve"> </v>
      </c>
      <c r="D23" s="16">
        <f>IF(+'IX R IND'!D23+'IX R ART'!D23+'IX R ART MONITOREO'!D23&gt;0,+'IX R IND'!D23+'IX R ART'!D23+'IX R ART MONITOREO'!D23," ")</f>
        <v>19890.82</v>
      </c>
      <c r="E23" s="16">
        <f>IF(+'IX R IND'!E23+'IX R ART'!E23+'IX R ART MONITOREO'!E23&gt;0,+'IX R IND'!E23+'IX R ART'!E23+'IX R ART MONITOREO'!E23," ")</f>
        <v>25343.56</v>
      </c>
      <c r="F23" s="16">
        <f>IF(+'IX R IND'!F23+'IX R ART'!F23+'IX R ART MONITOREO'!F23&gt;0,+'IX R IND'!F23+'IX R ART'!F23+'IX R ART MONITOREO'!F23," ")</f>
        <v>655597.42062038253</v>
      </c>
      <c r="G23" s="16" t="str">
        <f>IF(+'IX R IND'!G23+'IX R ART'!G23+'IX R ART MONITOREO'!G23&gt;0,+'IX R IND'!G23+'IX R ART'!G23+'IX R ART MONITOREO'!G23," ")</f>
        <v xml:space="preserve"> </v>
      </c>
      <c r="H23" s="16" t="str">
        <f>IF(+'IX R IND'!H23+'IX R ART'!H24+'IX R ART MONITOREO'!H23&gt;0,+'IX R IND'!H23+'IX R ART'!H24+'IX R ART MONITOREO'!H23," ")</f>
        <v xml:space="preserve"> </v>
      </c>
      <c r="I23" s="16" t="str">
        <f>IF(+'IX R IND'!I23+'IX R ART'!I23+'IX R ART MONITOREO'!I23&gt;0,+'IX R IND'!I23+'IX R ART'!I23+'IX R ART MONITOREO'!I23," ")</f>
        <v xml:space="preserve"> </v>
      </c>
      <c r="J23" s="16" t="str">
        <f>IF(+'IX R IND'!J23+'IX R ART'!J23+'IX R ART MONITOREO'!J23&gt;0,+'IX R IND'!J23+'IX R ART'!J23+'IX R ART MONITOREO'!J23," ")</f>
        <v xml:space="preserve"> </v>
      </c>
      <c r="K23" s="16" t="str">
        <f>IF(+'IX R IND'!K23+'IX R ART'!K23+'IX R ART MONITOREO'!K23&gt;0,+'IX R IND'!K23+'IX R ART'!K23+'IX R ART MONITOREO'!K23," ")</f>
        <v xml:space="preserve"> </v>
      </c>
      <c r="L23" s="16" t="str">
        <f>IF(+'IX R IND'!L23+'IX R ART'!L23+'IX R ART MONITOREO'!L23&gt;0,+'IX R IND'!L23+'IX R ART'!L23+'IX R ART MONITOREO'!L23," ")</f>
        <v xml:space="preserve"> </v>
      </c>
      <c r="M23" s="17" t="str">
        <f>IF(+'IX R IND'!M23+'IX R ART'!M23+'IX R ART MONITOREO'!M23&gt;0,+'IX R IND'!M23+'IX R ART'!M23+'IX R ART MONITOREO'!M23," ")</f>
        <v xml:space="preserve"> </v>
      </c>
      <c r="N23" s="15">
        <f t="shared" si="2"/>
        <v>700831.80062038254</v>
      </c>
      <c r="O23" s="53">
        <f t="shared" si="0"/>
        <v>10.5</v>
      </c>
      <c r="P23" s="8"/>
      <c r="Q23" s="8"/>
      <c r="R23" s="8"/>
      <c r="S23" s="8"/>
      <c r="T23" s="8"/>
      <c r="U23" s="8"/>
      <c r="V23" s="8"/>
      <c r="W23" s="8"/>
      <c r="X23" s="8"/>
    </row>
    <row r="24" spans="1:24" ht="14" x14ac:dyDescent="0.3">
      <c r="A24" s="22">
        <f t="shared" si="1"/>
        <v>11</v>
      </c>
      <c r="B24" s="65" t="str">
        <f>IF(+'IX R IND'!B24+'IX R ART'!B24+'IX R ART MONITOREO'!B24&gt;0,+'IX R IND'!B24+'IX R ART'!B24+'IX R ART MONITOREO'!B24," ")</f>
        <v xml:space="preserve"> </v>
      </c>
      <c r="C24" s="24">
        <f>IF(+'IX R IND'!C24+'IX R ART'!C24+'IX R ART MONITOREO'!C24&gt;0,+'IX R IND'!C24+'IX R ART'!C24+'IX R ART MONITOREO'!C24," ")</f>
        <v>51912.77</v>
      </c>
      <c r="D24" s="24" t="str">
        <f>IF(+'IX R IND'!D24+'IX R ART'!D24+'IX R ART MONITOREO'!D24&gt;0,+'IX R IND'!D24+'IX R ART'!D24+'IX R ART MONITOREO'!D24," ")</f>
        <v xml:space="preserve"> </v>
      </c>
      <c r="E24" s="24">
        <f>IF(+'IX R IND'!E24+'IX R ART'!E24+'IX R ART MONITOREO'!E24&gt;0,+'IX R IND'!E24+'IX R ART'!E24+'IX R ART MONITOREO'!E24," ")</f>
        <v>8299.85</v>
      </c>
      <c r="F24" s="24">
        <f>IF(+'IX R IND'!F24+'IX R ART'!F24+'IX R ART MONITOREO'!F24&gt;0,+'IX R IND'!F24+'IX R ART'!F24+'IX R ART MONITOREO'!F24," ")</f>
        <v>737547.09819793038</v>
      </c>
      <c r="G24" s="24" t="str">
        <f>IF(+'IX R IND'!G24+'IX R ART'!G24+'IX R ART MONITOREO'!G24&gt;0,+'IX R IND'!G24+'IX R ART'!G24+'IX R ART MONITOREO'!G24," ")</f>
        <v xml:space="preserve"> </v>
      </c>
      <c r="H24" s="24" t="str">
        <f>IF(+'IX R IND'!H24+'IX R ART'!H25+'IX R ART MONITOREO'!H24&gt;0,+'IX R IND'!H24+'IX R ART'!H25+'IX R ART MONITOREO'!H24," ")</f>
        <v xml:space="preserve"> </v>
      </c>
      <c r="I24" s="24" t="str">
        <f>IF(+'IX R IND'!I24+'IX R ART'!I24+'IX R ART MONITOREO'!I24&gt;0,+'IX R IND'!I24+'IX R ART'!I24+'IX R ART MONITOREO'!I24," ")</f>
        <v xml:space="preserve"> </v>
      </c>
      <c r="J24" s="24" t="str">
        <f>IF(+'IX R IND'!J24+'IX R ART'!J24+'IX R ART MONITOREO'!J24&gt;0,+'IX R IND'!J24+'IX R ART'!J24+'IX R ART MONITOREO'!J24," ")</f>
        <v xml:space="preserve"> </v>
      </c>
      <c r="K24" s="24" t="str">
        <f>IF(+'IX R IND'!K24+'IX R ART'!K24+'IX R ART MONITOREO'!K24&gt;0,+'IX R IND'!K24+'IX R ART'!K24+'IX R ART MONITOREO'!K24," ")</f>
        <v xml:space="preserve"> </v>
      </c>
      <c r="L24" s="24" t="str">
        <f>IF(+'IX R IND'!L24+'IX R ART'!L24+'IX R ART MONITOREO'!L24&gt;0,+'IX R IND'!L24+'IX R ART'!L24+'IX R ART MONITOREO'!L24," ")</f>
        <v xml:space="preserve"> </v>
      </c>
      <c r="M24" s="25" t="str">
        <f>IF(+'IX R IND'!M24+'IX R ART'!M24+'IX R ART MONITOREO'!M24&gt;0,+'IX R IND'!M24+'IX R ART'!M24+'IX R ART MONITOREO'!M24," ")</f>
        <v xml:space="preserve"> </v>
      </c>
      <c r="N24" s="23">
        <f t="shared" si="2"/>
        <v>797759.71819793037</v>
      </c>
      <c r="O24" s="53">
        <f t="shared" si="0"/>
        <v>11</v>
      </c>
      <c r="P24" s="8"/>
      <c r="Q24" s="8"/>
      <c r="R24" s="8"/>
      <c r="S24" s="8"/>
      <c r="T24" s="8"/>
      <c r="U24" s="8"/>
      <c r="V24" s="8"/>
      <c r="W24" s="8"/>
      <c r="X24" s="8"/>
    </row>
    <row r="25" spans="1:24" ht="14" x14ac:dyDescent="0.3">
      <c r="A25" s="14">
        <f t="shared" si="1"/>
        <v>11.5</v>
      </c>
      <c r="B25" s="60" t="str">
        <f>IF(+'IX R IND'!B25+'IX R ART'!B25+'IX R ART MONITOREO'!B25&gt;0,+'IX R IND'!B25+'IX R ART'!B25+'IX R ART MONITOREO'!B25," ")</f>
        <v xml:space="preserve"> </v>
      </c>
      <c r="C25" s="16">
        <f>IF(+'IX R IND'!C25+'IX R ART'!C25+'IX R ART MONITOREO'!C25&gt;0,+'IX R IND'!C25+'IX R ART'!C25+'IX R ART MONITOREO'!C25," ")</f>
        <v>35497.46</v>
      </c>
      <c r="D25" s="16" t="str">
        <f>IF(+'IX R IND'!D25+'IX R ART'!D25+'IX R ART MONITOREO'!D25&gt;0,+'IX R IND'!D25+'IX R ART'!D25+'IX R ART MONITOREO'!D25," ")</f>
        <v xml:space="preserve"> </v>
      </c>
      <c r="E25" s="16">
        <f>IF(+'IX R IND'!E25+'IX R ART'!E25+'IX R ART MONITOREO'!E25&gt;0,+'IX R IND'!E25+'IX R ART'!E25+'IX R ART MONITOREO'!E25," ")</f>
        <v>16599.669999999998</v>
      </c>
      <c r="F25" s="16">
        <f>IF(+'IX R IND'!F25+'IX R ART'!F25+'IX R ART MONITOREO'!F25&gt;0,+'IX R IND'!F25+'IX R ART'!F25+'IX R ART MONITOREO'!F25," ")</f>
        <v>245849.03273264342</v>
      </c>
      <c r="G25" s="16" t="str">
        <f>IF(+'IX R IND'!G25+'IX R ART'!G25+'IX R ART MONITOREO'!G25&gt;0,+'IX R IND'!G25+'IX R ART'!G25+'IX R ART MONITOREO'!G25," ")</f>
        <v xml:space="preserve"> </v>
      </c>
      <c r="H25" s="16" t="str">
        <f>IF(+'IX R IND'!H25+'IX R ART'!H26+'IX R ART MONITOREO'!H25&gt;0,+'IX R IND'!H25+'IX R ART'!H26+'IX R ART MONITOREO'!H25," ")</f>
        <v xml:space="preserve"> </v>
      </c>
      <c r="I25" s="16" t="str">
        <f>IF(+'IX R IND'!I25+'IX R ART'!I25+'IX R ART MONITOREO'!I25&gt;0,+'IX R IND'!I25+'IX R ART'!I25+'IX R ART MONITOREO'!I25," ")</f>
        <v xml:space="preserve"> </v>
      </c>
      <c r="J25" s="16" t="str">
        <f>IF(+'IX R IND'!J25+'IX R ART'!J25+'IX R ART MONITOREO'!J25&gt;0,+'IX R IND'!J25+'IX R ART'!J25+'IX R ART MONITOREO'!J25," ")</f>
        <v xml:space="preserve"> </v>
      </c>
      <c r="K25" s="16" t="str">
        <f>IF(+'IX R IND'!K25+'IX R ART'!K25+'IX R ART MONITOREO'!K25&gt;0,+'IX R IND'!K25+'IX R ART'!K25+'IX R ART MONITOREO'!K25," ")</f>
        <v xml:space="preserve"> </v>
      </c>
      <c r="L25" s="16" t="str">
        <f>IF(+'IX R IND'!L25+'IX R ART'!L25+'IX R ART MONITOREO'!L25&gt;0,+'IX R IND'!L25+'IX R ART'!L25+'IX R ART MONITOREO'!L25," ")</f>
        <v xml:space="preserve"> </v>
      </c>
      <c r="M25" s="17" t="str">
        <f>IF(+'IX R IND'!M25+'IX R ART'!M25+'IX R ART MONITOREO'!M25&gt;0,+'IX R IND'!M25+'IX R ART'!M25+'IX R ART MONITOREO'!M25," ")</f>
        <v xml:space="preserve"> </v>
      </c>
      <c r="N25" s="15">
        <f t="shared" si="2"/>
        <v>297946.16273264342</v>
      </c>
      <c r="O25" s="53">
        <f t="shared" si="0"/>
        <v>11.5</v>
      </c>
      <c r="P25" s="8"/>
      <c r="Q25" s="8"/>
      <c r="R25" s="8"/>
      <c r="S25" s="8"/>
      <c r="T25" s="8"/>
      <c r="U25" s="8"/>
      <c r="V25" s="8"/>
      <c r="W25" s="8"/>
      <c r="X25" s="8"/>
    </row>
    <row r="26" spans="1:24" ht="14" x14ac:dyDescent="0.3">
      <c r="A26" s="14">
        <f t="shared" si="1"/>
        <v>12</v>
      </c>
      <c r="B26" s="60" t="str">
        <f>IF(+'IX R IND'!B26+'IX R ART'!B26+'IX R ART MONITOREO'!B26&gt;0,+'IX R IND'!B26+'IX R ART'!B26+'IX R ART MONITOREO'!B26," ")</f>
        <v xml:space="preserve"> </v>
      </c>
      <c r="C26" s="16">
        <f>IF(+'IX R IND'!C26+'IX R ART'!C26+'IX R ART MONITOREO'!C26&gt;0,+'IX R IND'!C26+'IX R ART'!C26+'IX R ART MONITOREO'!C26," ")</f>
        <v>227297.85</v>
      </c>
      <c r="D26" s="16">
        <f>IF(+'IX R IND'!D26+'IX R ART'!D26+'IX R ART MONITOREO'!D26&gt;0,+'IX R IND'!D26+'IX R ART'!D26+'IX R ART MONITOREO'!D26," ")</f>
        <v>49303.03</v>
      </c>
      <c r="E26" s="16">
        <f>IF(+'IX R IND'!E26+'IX R ART'!E26+'IX R ART MONITOREO'!E26&gt;0,+'IX R IND'!E26+'IX R ART'!E26+'IX R ART MONITOREO'!E26," ")</f>
        <v>11031</v>
      </c>
      <c r="F26" s="16">
        <f>IF(+'IX R IND'!F26+'IX R ART'!F26+'IX R ART MONITOREO'!F26&gt;0,+'IX R IND'!F26+'IX R ART'!F26+'IX R ART MONITOREO'!F26," ")</f>
        <v>286823.87152141734</v>
      </c>
      <c r="G26" s="16" t="str">
        <f>IF(+'IX R IND'!G26+'IX R ART'!G26+'IX R ART MONITOREO'!G26&gt;0,+'IX R IND'!G26+'IX R ART'!G26+'IX R ART MONITOREO'!G26," ")</f>
        <v xml:space="preserve"> </v>
      </c>
      <c r="H26" s="16" t="str">
        <f>IF(+'IX R IND'!H26+'IX R ART'!H27+'IX R ART MONITOREO'!H26&gt;0,+'IX R IND'!H26+'IX R ART'!H27+'IX R ART MONITOREO'!H26," ")</f>
        <v xml:space="preserve"> </v>
      </c>
      <c r="I26" s="16" t="str">
        <f>IF(+'IX R IND'!I26+'IX R ART'!I26+'IX R ART MONITOREO'!I26&gt;0,+'IX R IND'!I26+'IX R ART'!I26+'IX R ART MONITOREO'!I26," ")</f>
        <v xml:space="preserve"> </v>
      </c>
      <c r="J26" s="16" t="str">
        <f>IF(+'IX R IND'!J26+'IX R ART'!J26+'IX R ART MONITOREO'!J26&gt;0,+'IX R IND'!J26+'IX R ART'!J26+'IX R ART MONITOREO'!J26," ")</f>
        <v xml:space="preserve"> </v>
      </c>
      <c r="K26" s="16" t="str">
        <f>IF(+'IX R IND'!K26+'IX R ART'!K26+'IX R ART MONITOREO'!K26&gt;0,+'IX R IND'!K26+'IX R ART'!K26+'IX R ART MONITOREO'!K26," ")</f>
        <v xml:space="preserve"> </v>
      </c>
      <c r="L26" s="16" t="str">
        <f>IF(+'IX R IND'!L26+'IX R ART'!L26+'IX R ART MONITOREO'!L26&gt;0,+'IX R IND'!L26+'IX R ART'!L26+'IX R ART MONITOREO'!L26," ")</f>
        <v xml:space="preserve"> </v>
      </c>
      <c r="M26" s="17" t="str">
        <f>IF(+'IX R IND'!M26+'IX R ART'!M26+'IX R ART MONITOREO'!M26&gt;0,+'IX R IND'!M26+'IX R ART'!M26+'IX R ART MONITOREO'!M26," ")</f>
        <v xml:space="preserve"> </v>
      </c>
      <c r="N26" s="15">
        <f t="shared" si="2"/>
        <v>574455.75152141741</v>
      </c>
      <c r="O26" s="53">
        <f t="shared" si="0"/>
        <v>12</v>
      </c>
      <c r="P26" s="8"/>
      <c r="Q26" s="8"/>
      <c r="R26" s="8"/>
      <c r="S26" s="8"/>
      <c r="T26" s="8"/>
      <c r="U26" s="8"/>
      <c r="V26" s="8"/>
      <c r="W26" s="8"/>
      <c r="X26" s="8"/>
    </row>
    <row r="27" spans="1:24" ht="14" x14ac:dyDescent="0.3">
      <c r="A27" s="14">
        <f t="shared" si="1"/>
        <v>12.5</v>
      </c>
      <c r="B27" s="60" t="str">
        <f>IF(+'IX R IND'!B27+'IX R ART'!B27+'IX R ART MONITOREO'!B27&gt;0,+'IX R IND'!B27+'IX R ART'!B27+'IX R ART MONITOREO'!B27," ")</f>
        <v xml:space="preserve"> </v>
      </c>
      <c r="C27" s="16">
        <f>IF(+'IX R IND'!C27+'IX R ART'!C27+'IX R ART MONITOREO'!C27&gt;0,+'IX R IND'!C27+'IX R ART'!C27+'IX R ART MONITOREO'!C27," ")</f>
        <v>616259.5</v>
      </c>
      <c r="D27" s="16">
        <f>IF(+'IX R IND'!D27+'IX R ART'!D27+'IX R ART MONITOREO'!D27&gt;0,+'IX R IND'!D27+'IX R ART'!D27+'IX R ART MONITOREO'!D27," ")</f>
        <v>187690.84</v>
      </c>
      <c r="E27" s="16">
        <f>IF(+'IX R IND'!E27+'IX R ART'!E27+'IX R ART MONITOREO'!E27&gt;0,+'IX R IND'!E27+'IX R ART'!E27+'IX R ART MONITOREO'!E27," ")</f>
        <v>28889.84</v>
      </c>
      <c r="F27" s="16">
        <f>IF(+'IX R IND'!F27+'IX R ART'!F27+'IX R ART MONITOREO'!F27&gt;0,+'IX R IND'!F27+'IX R ART'!F27+'IX R ART MONITOREO'!F27," ")</f>
        <v>245849.03273264342</v>
      </c>
      <c r="G27" s="16" t="str">
        <f>IF(+'IX R IND'!G27+'IX R ART'!G27+'IX R ART MONITOREO'!G27&gt;0,+'IX R IND'!G27+'IX R ART'!G27+'IX R ART MONITOREO'!G27," ")</f>
        <v xml:space="preserve"> </v>
      </c>
      <c r="H27" s="16" t="str">
        <f>IF(+'IX R IND'!H27+'IX R ART'!H28+'IX R ART MONITOREO'!H27&gt;0,+'IX R IND'!H27+'IX R ART'!H28+'IX R ART MONITOREO'!H27," ")</f>
        <v xml:space="preserve"> </v>
      </c>
      <c r="I27" s="16" t="str">
        <f>IF(+'IX R IND'!I27+'IX R ART'!I27+'IX R ART MONITOREO'!I27&gt;0,+'IX R IND'!I27+'IX R ART'!I27+'IX R ART MONITOREO'!I27," ")</f>
        <v xml:space="preserve"> </v>
      </c>
      <c r="J27" s="16" t="str">
        <f>IF(+'IX R IND'!J27+'IX R ART'!J27+'IX R ART MONITOREO'!J27&gt;0,+'IX R IND'!J27+'IX R ART'!J27+'IX R ART MONITOREO'!J27," ")</f>
        <v xml:space="preserve"> </v>
      </c>
      <c r="K27" s="16" t="str">
        <f>IF(+'IX R IND'!K27+'IX R ART'!K27+'IX R ART MONITOREO'!K27&gt;0,+'IX R IND'!K27+'IX R ART'!K27+'IX R ART MONITOREO'!K27," ")</f>
        <v xml:space="preserve"> </v>
      </c>
      <c r="L27" s="16" t="str">
        <f>IF(+'IX R IND'!L27+'IX R ART'!L27+'IX R ART MONITOREO'!L27&gt;0,+'IX R IND'!L27+'IX R ART'!L27+'IX R ART MONITOREO'!L27," ")</f>
        <v xml:space="preserve"> </v>
      </c>
      <c r="M27" s="17" t="str">
        <f>IF(+'IX R IND'!M27+'IX R ART'!M27+'IX R ART MONITOREO'!M27&gt;0,+'IX R IND'!M27+'IX R ART'!M27+'IX R ART MONITOREO'!M27," ")</f>
        <v xml:space="preserve"> </v>
      </c>
      <c r="N27" s="15">
        <f t="shared" si="2"/>
        <v>1078689.2127326434</v>
      </c>
      <c r="O27" s="53">
        <f t="shared" si="0"/>
        <v>12.5</v>
      </c>
      <c r="P27" s="8"/>
      <c r="Q27" s="8"/>
      <c r="R27" s="8"/>
      <c r="S27" s="8"/>
      <c r="T27" s="8"/>
      <c r="U27" s="8"/>
      <c r="V27" s="8"/>
      <c r="W27" s="8"/>
      <c r="X27" s="8"/>
    </row>
    <row r="28" spans="1:24" ht="14" x14ac:dyDescent="0.3">
      <c r="A28" s="14">
        <f t="shared" si="1"/>
        <v>13</v>
      </c>
      <c r="B28" s="60" t="str">
        <f>IF(+'IX R IND'!B28+'IX R ART'!B28+'IX R ART MONITOREO'!B28&gt;0,+'IX R IND'!B28+'IX R ART'!B28+'IX R ART MONITOREO'!B28," ")</f>
        <v xml:space="preserve"> </v>
      </c>
      <c r="C28" s="16">
        <f>IF(+'IX R IND'!C28+'IX R ART'!C28+'IX R ART MONITOREO'!C28&gt;0,+'IX R IND'!C28+'IX R ART'!C28+'IX R ART MONITOREO'!C28," ")</f>
        <v>1294741.97</v>
      </c>
      <c r="D28" s="16">
        <f>IF(+'IX R IND'!D28+'IX R ART'!D28+'IX R ART MONITOREO'!D28&gt;0,+'IX R IND'!D28+'IX R ART'!D28+'IX R ART MONITOREO'!D28," ")</f>
        <v>257813.95</v>
      </c>
      <c r="E28" s="16">
        <f>IF(+'IX R IND'!E28+'IX R ART'!E28+'IX R ART MONITOREO'!E28&gt;0,+'IX R IND'!E28+'IX R ART'!E28+'IX R ART MONITOREO'!E28," ")</f>
        <v>36268.14</v>
      </c>
      <c r="F28" s="16">
        <f>IF(+'IX R IND'!F28+'IX R ART'!F28+'IX R ART MONITOREO'!F28&gt;0,+'IX R IND'!F28+'IX R ART'!F28+'IX R ART MONITOREO'!F28," ")</f>
        <v>491698.06546528684</v>
      </c>
      <c r="G28" s="16" t="str">
        <f>IF(+'IX R IND'!G28+'IX R ART'!G28+'IX R ART MONITOREO'!G28&gt;0,+'IX R IND'!G28+'IX R ART'!G28+'IX R ART MONITOREO'!G28," ")</f>
        <v xml:space="preserve"> </v>
      </c>
      <c r="H28" s="16" t="str">
        <f>IF(+'IX R IND'!H28+'IX R ART'!H29+'IX R ART MONITOREO'!H28&gt;0,+'IX R IND'!H28+'IX R ART'!H29+'IX R ART MONITOREO'!H28," ")</f>
        <v xml:space="preserve"> </v>
      </c>
      <c r="I28" s="16" t="str">
        <f>IF(+'IX R IND'!I28+'IX R ART'!I28+'IX R ART MONITOREO'!I28&gt;0,+'IX R IND'!I28+'IX R ART'!I28+'IX R ART MONITOREO'!I28," ")</f>
        <v xml:space="preserve"> </v>
      </c>
      <c r="J28" s="16" t="str">
        <f>IF(+'IX R IND'!J28+'IX R ART'!J28+'IX R ART MONITOREO'!J28&gt;0,+'IX R IND'!J28+'IX R ART'!J28+'IX R ART MONITOREO'!J28," ")</f>
        <v xml:space="preserve"> </v>
      </c>
      <c r="K28" s="16" t="str">
        <f>IF(+'IX R IND'!K28+'IX R ART'!K28+'IX R ART MONITOREO'!K28&gt;0,+'IX R IND'!K28+'IX R ART'!K28+'IX R ART MONITOREO'!K28," ")</f>
        <v xml:space="preserve"> </v>
      </c>
      <c r="L28" s="16" t="str">
        <f>IF(+'IX R IND'!L28+'IX R ART'!L28+'IX R ART MONITOREO'!L28&gt;0,+'IX R IND'!L28+'IX R ART'!L28+'IX R ART MONITOREO'!L28," ")</f>
        <v xml:space="preserve"> </v>
      </c>
      <c r="M28" s="17" t="str">
        <f>IF(+'IX R IND'!M28+'IX R ART'!M28+'IX R ART MONITOREO'!M28&gt;0,+'IX R IND'!M28+'IX R ART'!M28+'IX R ART MONITOREO'!M28," ")</f>
        <v xml:space="preserve"> </v>
      </c>
      <c r="N28" s="15">
        <f t="shared" si="2"/>
        <v>2080522.1254652867</v>
      </c>
      <c r="O28" s="53">
        <f t="shared" si="0"/>
        <v>13</v>
      </c>
      <c r="P28" s="8"/>
      <c r="Q28" s="8"/>
      <c r="R28" s="8"/>
      <c r="S28" s="8"/>
      <c r="T28" s="8"/>
      <c r="U28" s="8"/>
      <c r="V28" s="8"/>
      <c r="W28" s="8"/>
      <c r="X28" s="8"/>
    </row>
    <row r="29" spans="1:24" ht="14" x14ac:dyDescent="0.3">
      <c r="A29" s="14">
        <f t="shared" si="1"/>
        <v>13.5</v>
      </c>
      <c r="B29" s="60" t="str">
        <f>IF(+'IX R IND'!B29+'IX R ART'!B29+'IX R ART MONITOREO'!B29&gt;0,+'IX R IND'!B29+'IX R ART'!B29+'IX R ART MONITOREO'!B29," ")</f>
        <v xml:space="preserve"> </v>
      </c>
      <c r="C29" s="16">
        <f>IF(+'IX R IND'!C29+'IX R ART'!C29+'IX R ART MONITOREO'!C29&gt;0,+'IX R IND'!C29+'IX R ART'!C29+'IX R ART MONITOREO'!C29," ")</f>
        <v>1741350.41</v>
      </c>
      <c r="D29" s="16">
        <f>IF(+'IX R IND'!D29+'IX R ART'!D29+'IX R ART MONITOREO'!D29&gt;0,+'IX R IND'!D29+'IX R ART'!D29+'IX R ART MONITOREO'!D29," ")</f>
        <v>403790.97</v>
      </c>
      <c r="E29" s="16">
        <f>IF(+'IX R IND'!E29+'IX R ART'!E29+'IX R ART MONITOREO'!E29&gt;0,+'IX R IND'!E29+'IX R ART'!E29+'IX R ART MONITOREO'!E29," ")</f>
        <v>100379.72</v>
      </c>
      <c r="F29" s="16">
        <f>IF(+'IX R IND'!F29+'IX R ART'!F29+'IX R ART MONITOREO'!F29&gt;0,+'IX R IND'!F29+'IX R ART'!F29+'IX R ART MONITOREO'!F29," ")</f>
        <v>409748.38788773911</v>
      </c>
      <c r="G29" s="16" t="str">
        <f>IF(+'IX R IND'!G29+'IX R ART'!G29+'IX R ART MONITOREO'!G29&gt;0,+'IX R IND'!G29+'IX R ART'!G29+'IX R ART MONITOREO'!G29," ")</f>
        <v xml:space="preserve"> </v>
      </c>
      <c r="H29" s="16" t="str">
        <f>IF(+'IX R IND'!H29+'IX R ART'!H30+'IX R ART MONITOREO'!H29&gt;0,+'IX R IND'!H29+'IX R ART'!H30+'IX R ART MONITOREO'!H29," ")</f>
        <v xml:space="preserve"> </v>
      </c>
      <c r="I29" s="16" t="str">
        <f>IF(+'IX R IND'!I29+'IX R ART'!I29+'IX R ART MONITOREO'!I29&gt;0,+'IX R IND'!I29+'IX R ART'!I29+'IX R ART MONITOREO'!I29," ")</f>
        <v xml:space="preserve"> </v>
      </c>
      <c r="J29" s="16" t="str">
        <f>IF(+'IX R IND'!J29+'IX R ART'!J29+'IX R ART MONITOREO'!J29&gt;0,+'IX R IND'!J29+'IX R ART'!J29+'IX R ART MONITOREO'!J29," ")</f>
        <v xml:space="preserve"> </v>
      </c>
      <c r="K29" s="16" t="str">
        <f>IF(+'IX R IND'!K29+'IX R ART'!K29+'IX R ART MONITOREO'!K29&gt;0,+'IX R IND'!K29+'IX R ART'!K29+'IX R ART MONITOREO'!K29," ")</f>
        <v xml:space="preserve"> </v>
      </c>
      <c r="L29" s="16" t="str">
        <f>IF(+'IX R IND'!L29+'IX R ART'!L29+'IX R ART MONITOREO'!L29&gt;0,+'IX R IND'!L29+'IX R ART'!L29+'IX R ART MONITOREO'!L29," ")</f>
        <v xml:space="preserve"> </v>
      </c>
      <c r="M29" s="17" t="str">
        <f>IF(+'IX R IND'!M29+'IX R ART'!M29+'IX R ART MONITOREO'!M29&gt;0,+'IX R IND'!M29+'IX R ART'!M29+'IX R ART MONITOREO'!M29," ")</f>
        <v xml:space="preserve"> </v>
      </c>
      <c r="N29" s="15">
        <f t="shared" si="2"/>
        <v>2655269.4878877392</v>
      </c>
      <c r="O29" s="53">
        <f t="shared" si="0"/>
        <v>13.5</v>
      </c>
      <c r="P29" s="8"/>
      <c r="Q29" s="8"/>
      <c r="R29" s="8"/>
      <c r="S29" s="8"/>
      <c r="T29" s="8"/>
      <c r="U29" s="8"/>
      <c r="V29" s="8"/>
      <c r="W29" s="8"/>
      <c r="X29" s="8"/>
    </row>
    <row r="30" spans="1:24" ht="14" x14ac:dyDescent="0.3">
      <c r="A30" s="14">
        <f t="shared" si="1"/>
        <v>14</v>
      </c>
      <c r="B30" s="60" t="str">
        <f>IF(+'IX R IND'!B30+'IX R ART'!B30+'IX R ART MONITOREO'!B30&gt;0,+'IX R IND'!B30+'IX R ART'!B30+'IX R ART MONITOREO'!B30," ")</f>
        <v xml:space="preserve"> </v>
      </c>
      <c r="C30" s="16">
        <f>IF(+'IX R IND'!C30+'IX R ART'!C30+'IX R ART MONITOREO'!C30&gt;0,+'IX R IND'!C30+'IX R ART'!C30+'IX R ART MONITOREO'!C30," ")</f>
        <v>2696814.53</v>
      </c>
      <c r="D30" s="16">
        <f>IF(+'IX R IND'!D30+'IX R ART'!D30+'IX R ART MONITOREO'!D30&gt;0,+'IX R IND'!D30+'IX R ART'!D30+'IX R ART MONITOREO'!D30," ")</f>
        <v>626428.79</v>
      </c>
      <c r="E30" s="16">
        <f>IF(+'IX R IND'!E30+'IX R ART'!E30+'IX R ART MONITOREO'!E30&gt;0,+'IX R IND'!E30+'IX R ART'!E30+'IX R ART MONITOREO'!E30," ")</f>
        <v>107980.06</v>
      </c>
      <c r="F30" s="16">
        <f>IF(+'IX R IND'!F30+'IX R ART'!F30+'IX R ART MONITOREO'!F30&gt;0,+'IX R IND'!F30+'IX R ART'!F30+'IX R ART MONITOREO'!F30," ")</f>
        <v>450723.22667651303</v>
      </c>
      <c r="G30" s="16" t="str">
        <f>IF(+'IX R IND'!G30+'IX R ART'!G30+'IX R ART MONITOREO'!G30&gt;0,+'IX R IND'!G30+'IX R ART'!G30+'IX R ART MONITOREO'!G30," ")</f>
        <v xml:space="preserve"> </v>
      </c>
      <c r="H30" s="16" t="str">
        <f>IF(+'IX R IND'!H30+'IX R ART'!H31+'IX R ART MONITOREO'!H30&gt;0,+'IX R IND'!H30+'IX R ART'!H31+'IX R ART MONITOREO'!H30," ")</f>
        <v xml:space="preserve"> </v>
      </c>
      <c r="I30" s="16" t="str">
        <f>IF(+'IX R IND'!I30+'IX R ART'!I30+'IX R ART MONITOREO'!I30&gt;0,+'IX R IND'!I30+'IX R ART'!I30+'IX R ART MONITOREO'!I30," ")</f>
        <v xml:space="preserve"> </v>
      </c>
      <c r="J30" s="16" t="str">
        <f>IF(+'IX R IND'!J30+'IX R ART'!J30+'IX R ART MONITOREO'!J30&gt;0,+'IX R IND'!J30+'IX R ART'!J30+'IX R ART MONITOREO'!J30," ")</f>
        <v xml:space="preserve"> </v>
      </c>
      <c r="K30" s="16" t="str">
        <f>IF(+'IX R IND'!K30+'IX R ART'!K30+'IX R ART MONITOREO'!K30&gt;0,+'IX R IND'!K30+'IX R ART'!K30+'IX R ART MONITOREO'!K30," ")</f>
        <v xml:space="preserve"> </v>
      </c>
      <c r="L30" s="16" t="str">
        <f>IF(+'IX R IND'!L30+'IX R ART'!L30+'IX R ART MONITOREO'!L30&gt;0,+'IX R IND'!L30+'IX R ART'!L30+'IX R ART MONITOREO'!L30," ")</f>
        <v xml:space="preserve"> </v>
      </c>
      <c r="M30" s="17" t="str">
        <f>IF(+'IX R IND'!M30+'IX R ART'!M30+'IX R ART MONITOREO'!M30&gt;0,+'IX R IND'!M30+'IX R ART'!M30+'IX R ART MONITOREO'!M30," ")</f>
        <v xml:space="preserve"> </v>
      </c>
      <c r="N30" s="15">
        <f t="shared" si="2"/>
        <v>3881946.6066765129</v>
      </c>
      <c r="O30" s="53">
        <f t="shared" si="0"/>
        <v>14</v>
      </c>
      <c r="P30" s="8"/>
      <c r="Q30" s="8"/>
      <c r="R30" s="8"/>
      <c r="S30" s="8"/>
      <c r="T30" s="8"/>
      <c r="U30" s="8"/>
      <c r="V30" s="8"/>
      <c r="W30" s="8"/>
      <c r="X30" s="8"/>
    </row>
    <row r="31" spans="1:24" ht="14" x14ac:dyDescent="0.3">
      <c r="A31" s="14">
        <f t="shared" si="1"/>
        <v>14.5</v>
      </c>
      <c r="B31" s="60" t="str">
        <f>IF(+'IX R IND'!B31+'IX R ART'!B31+'IX R ART MONITOREO'!B31&gt;0,+'IX R IND'!B31+'IX R ART'!B31+'IX R ART MONITOREO'!B31," ")</f>
        <v xml:space="preserve"> </v>
      </c>
      <c r="C31" s="16">
        <f>IF(+'IX R IND'!C31+'IX R ART'!C31+'IX R ART MONITOREO'!C31&gt;0,+'IX R IND'!C31+'IX R ART'!C31+'IX R ART MONITOREO'!C31," ")</f>
        <v>3344922.49</v>
      </c>
      <c r="D31" s="16">
        <f>IF(+'IX R IND'!D31+'IX R ART'!D31+'IX R ART MONITOREO'!D31&gt;0,+'IX R IND'!D31+'IX R ART'!D31+'IX R ART MONITOREO'!D31," ")</f>
        <v>1305556.26</v>
      </c>
      <c r="E31" s="16">
        <f>IF(+'IX R IND'!E31+'IX R ART'!E31+'IX R ART MONITOREO'!E31&gt;0,+'IX R IND'!E31+'IX R ART'!E31+'IX R ART MONITOREO'!E31," ")</f>
        <v>250844.25</v>
      </c>
      <c r="F31" s="16">
        <f>IF(+'IX R IND'!F31+'IX R ART'!F31+'IX R ART MONITOREO'!F31&gt;0,+'IX R IND'!F31+'IX R ART'!F31+'IX R ART MONITOREO'!F31," ")</f>
        <v>163899.35515509563</v>
      </c>
      <c r="G31" s="16" t="str">
        <f>IF(+'IX R IND'!G31+'IX R ART'!G31+'IX R ART MONITOREO'!G31&gt;0,+'IX R IND'!G31+'IX R ART'!G31+'IX R ART MONITOREO'!G31," ")</f>
        <v xml:space="preserve"> </v>
      </c>
      <c r="H31" s="16" t="str">
        <f>IF(+'IX R IND'!H31+'IX R ART'!H32+'IX R ART MONITOREO'!H31&gt;0,+'IX R IND'!H31+'IX R ART'!H32+'IX R ART MONITOREO'!H31," ")</f>
        <v xml:space="preserve"> </v>
      </c>
      <c r="I31" s="16" t="str">
        <f>IF(+'IX R IND'!I31+'IX R ART'!I31+'IX R ART MONITOREO'!I31&gt;0,+'IX R IND'!I31+'IX R ART'!I31+'IX R ART MONITOREO'!I31," ")</f>
        <v xml:space="preserve"> </v>
      </c>
      <c r="J31" s="16" t="str">
        <f>IF(+'IX R IND'!J31+'IX R ART'!J31+'IX R ART MONITOREO'!J31&gt;0,+'IX R IND'!J31+'IX R ART'!J31+'IX R ART MONITOREO'!J31," ")</f>
        <v xml:space="preserve"> </v>
      </c>
      <c r="K31" s="16" t="str">
        <f>IF(+'IX R IND'!K31+'IX R ART'!K31+'IX R ART MONITOREO'!K31&gt;0,+'IX R IND'!K31+'IX R ART'!K31+'IX R ART MONITOREO'!K31," ")</f>
        <v xml:space="preserve"> </v>
      </c>
      <c r="L31" s="16" t="str">
        <f>IF(+'IX R IND'!L31+'IX R ART'!L31+'IX R ART MONITOREO'!L31&gt;0,+'IX R IND'!L31+'IX R ART'!L31+'IX R ART MONITOREO'!L31," ")</f>
        <v xml:space="preserve"> </v>
      </c>
      <c r="M31" s="17" t="str">
        <f>IF(+'IX R IND'!M31+'IX R ART'!M31+'IX R ART MONITOREO'!M31&gt;0,+'IX R IND'!M31+'IX R ART'!M31+'IX R ART MONITOREO'!M31," ")</f>
        <v xml:space="preserve"> </v>
      </c>
      <c r="N31" s="15">
        <f t="shared" si="2"/>
        <v>5065222.3551550955</v>
      </c>
      <c r="O31" s="53">
        <f t="shared" si="0"/>
        <v>14.5</v>
      </c>
      <c r="P31" s="8"/>
      <c r="Q31" s="8"/>
      <c r="R31" s="8"/>
      <c r="S31" s="8"/>
      <c r="T31" s="8"/>
      <c r="U31" s="8"/>
      <c r="V31" s="8"/>
      <c r="W31" s="8"/>
      <c r="X31" s="8"/>
    </row>
    <row r="32" spans="1:24" ht="14" x14ac:dyDescent="0.3">
      <c r="A32" s="14">
        <f t="shared" si="1"/>
        <v>15</v>
      </c>
      <c r="B32" s="60" t="str">
        <f>IF(+'IX R IND'!B32+'IX R ART'!B32+'IX R ART MONITOREO'!B32&gt;0,+'IX R IND'!B32+'IX R ART'!B32+'IX R ART MONITOREO'!B32," ")</f>
        <v xml:space="preserve"> </v>
      </c>
      <c r="C32" s="16">
        <f>IF(+'IX R IND'!C32+'IX R ART'!C32+'IX R ART MONITOREO'!C32&gt;0,+'IX R IND'!C32+'IX R ART'!C32+'IX R ART MONITOREO'!C32," ")</f>
        <v>3162805.89</v>
      </c>
      <c r="D32" s="16">
        <f>IF(+'IX R IND'!D32+'IX R ART'!D32+'IX R ART MONITOREO'!D32&gt;0,+'IX R IND'!D32+'IX R ART'!D32+'IX R ART MONITOREO'!D32," ")</f>
        <v>1506966.48</v>
      </c>
      <c r="E32" s="16">
        <f>IF(+'IX R IND'!E32+'IX R ART'!E32+'IX R ART MONITOREO'!E32&gt;0,+'IX R IND'!E32+'IX R ART'!E32+'IX R ART MONITOREO'!E32," ")</f>
        <v>316978.27</v>
      </c>
      <c r="F32" s="16" t="str">
        <f>IF(+'IX R IND'!F32+'IX R ART'!F32+'IX R ART MONITOREO'!F32&gt;0,+'IX R IND'!F32+'IX R ART'!F32+'IX R ART MONITOREO'!F32," ")</f>
        <v xml:space="preserve"> </v>
      </c>
      <c r="G32" s="16" t="str">
        <f>IF(+'IX R IND'!G32+'IX R ART'!G32+'IX R ART MONITOREO'!G32&gt;0,+'IX R IND'!G32+'IX R ART'!G32+'IX R ART MONITOREO'!G32," ")</f>
        <v xml:space="preserve"> </v>
      </c>
      <c r="H32" s="16" t="str">
        <f>IF(+'IX R IND'!H32+'IX R ART'!H33+'IX R ART MONITOREO'!H32&gt;0,+'IX R IND'!H32+'IX R ART'!H33+'IX R ART MONITOREO'!H32," ")</f>
        <v xml:space="preserve"> </v>
      </c>
      <c r="I32" s="16" t="str">
        <f>IF(+'IX R IND'!I32+'IX R ART'!I32+'IX R ART MONITOREO'!I32&gt;0,+'IX R IND'!I32+'IX R ART'!I32+'IX R ART MONITOREO'!I32," ")</f>
        <v xml:space="preserve"> </v>
      </c>
      <c r="J32" s="16" t="str">
        <f>IF(+'IX R IND'!J32+'IX R ART'!J32+'IX R ART MONITOREO'!J32&gt;0,+'IX R IND'!J32+'IX R ART'!J32+'IX R ART MONITOREO'!J32," ")</f>
        <v xml:space="preserve"> </v>
      </c>
      <c r="K32" s="16" t="str">
        <f>IF(+'IX R IND'!K32+'IX R ART'!K32+'IX R ART MONITOREO'!K32&gt;0,+'IX R IND'!K32+'IX R ART'!K32+'IX R ART MONITOREO'!K32," ")</f>
        <v xml:space="preserve"> </v>
      </c>
      <c r="L32" s="16" t="str">
        <f>IF(+'IX R IND'!L32+'IX R ART'!L32+'IX R ART MONITOREO'!L32&gt;0,+'IX R IND'!L32+'IX R ART'!L32+'IX R ART MONITOREO'!L32," ")</f>
        <v xml:space="preserve"> </v>
      </c>
      <c r="M32" s="17" t="str">
        <f>IF(+'IX R IND'!M32+'IX R ART'!M32+'IX R ART MONITOREO'!M32&gt;0,+'IX R IND'!M32+'IX R ART'!M32+'IX R ART MONITOREO'!M32," ")</f>
        <v xml:space="preserve"> </v>
      </c>
      <c r="N32" s="15">
        <f t="shared" si="2"/>
        <v>4986750.6400000006</v>
      </c>
      <c r="O32" s="53">
        <f t="shared" si="0"/>
        <v>15</v>
      </c>
      <c r="P32" s="8"/>
      <c r="Q32" s="8"/>
      <c r="R32" s="8"/>
      <c r="S32" s="8"/>
      <c r="T32" s="8"/>
      <c r="U32" s="8"/>
      <c r="V32" s="8"/>
      <c r="W32" s="8"/>
      <c r="X32" s="8"/>
    </row>
    <row r="33" spans="1:24" ht="14" x14ac:dyDescent="0.3">
      <c r="A33" s="14">
        <f t="shared" si="1"/>
        <v>15.5</v>
      </c>
      <c r="B33" s="60" t="str">
        <f>IF(+'IX R IND'!B33+'IX R ART'!B33+'IX R ART MONITOREO'!B33&gt;0,+'IX R IND'!B33+'IX R ART'!B33+'IX R ART MONITOREO'!B33," ")</f>
        <v xml:space="preserve"> </v>
      </c>
      <c r="C33" s="16">
        <f>IF(+'IX R IND'!C33+'IX R ART'!C33+'IX R ART MONITOREO'!C33&gt;0,+'IX R IND'!C33+'IX R ART'!C33+'IX R ART MONITOREO'!C33," ")</f>
        <v>2429427.89</v>
      </c>
      <c r="D33" s="16">
        <f>IF(+'IX R IND'!D33+'IX R ART'!D33+'IX R ART MONITOREO'!D33&gt;0,+'IX R IND'!D33+'IX R ART'!D33+'IX R ART MONITOREO'!D33," ")</f>
        <v>1985806.14</v>
      </c>
      <c r="E33" s="16">
        <f>IF(+'IX R IND'!E33+'IX R ART'!E33+'IX R ART MONITOREO'!E33&gt;0,+'IX R IND'!E33+'IX R ART'!E33+'IX R ART MONITOREO'!E33," ")</f>
        <v>597895.35</v>
      </c>
      <c r="F33" s="16" t="str">
        <f>IF(+'IX R IND'!F33+'IX R ART'!F33+'IX R ART MONITOREO'!F33&gt;0,+'IX R IND'!F33+'IX R ART'!F33+'IX R ART MONITOREO'!F33," ")</f>
        <v xml:space="preserve"> </v>
      </c>
      <c r="G33" s="16" t="str">
        <f>IF(+'IX R IND'!G33+'IX R ART'!G33+'IX R ART MONITOREO'!G33&gt;0,+'IX R IND'!G33+'IX R ART'!G33+'IX R ART MONITOREO'!G33," ")</f>
        <v xml:space="preserve"> </v>
      </c>
      <c r="H33" s="16" t="str">
        <f>IF(+'IX R IND'!H33+'IX R ART'!H34+'IX R ART MONITOREO'!H33&gt;0,+'IX R IND'!H33+'IX R ART'!H34+'IX R ART MONITOREO'!H33," ")</f>
        <v xml:space="preserve"> </v>
      </c>
      <c r="I33" s="16" t="str">
        <f>IF(+'IX R IND'!I33+'IX R ART'!I33+'IX R ART MONITOREO'!I33&gt;0,+'IX R IND'!I33+'IX R ART'!I33+'IX R ART MONITOREO'!I33," ")</f>
        <v xml:space="preserve"> </v>
      </c>
      <c r="J33" s="16" t="str">
        <f>IF(+'IX R IND'!J33+'IX R ART'!J33+'IX R ART MONITOREO'!J33&gt;0,+'IX R IND'!J33+'IX R ART'!J33+'IX R ART MONITOREO'!J33," ")</f>
        <v xml:space="preserve"> </v>
      </c>
      <c r="K33" s="16" t="str">
        <f>IF(+'IX R IND'!K33+'IX R ART'!K33+'IX R ART MONITOREO'!K33&gt;0,+'IX R IND'!K33+'IX R ART'!K33+'IX R ART MONITOREO'!K33," ")</f>
        <v xml:space="preserve"> </v>
      </c>
      <c r="L33" s="16" t="str">
        <f>IF(+'IX R IND'!L33+'IX R ART'!L33+'IX R ART MONITOREO'!L33&gt;0,+'IX R IND'!L33+'IX R ART'!L33+'IX R ART MONITOREO'!L33," ")</f>
        <v xml:space="preserve"> </v>
      </c>
      <c r="M33" s="17" t="str">
        <f>IF(+'IX R IND'!M33+'IX R ART'!M33+'IX R ART MONITOREO'!M33&gt;0,+'IX R IND'!M33+'IX R ART'!M33+'IX R ART MONITOREO'!M33," ")</f>
        <v xml:space="preserve"> </v>
      </c>
      <c r="N33" s="15">
        <f t="shared" si="2"/>
        <v>5013129.38</v>
      </c>
      <c r="O33" s="53">
        <f t="shared" si="0"/>
        <v>15.5</v>
      </c>
      <c r="P33" s="8"/>
      <c r="Q33" s="8"/>
      <c r="R33" s="8"/>
      <c r="S33" s="8"/>
      <c r="T33" s="8"/>
      <c r="U33" s="8"/>
      <c r="V33" s="8"/>
      <c r="W33" s="8"/>
      <c r="X33" s="8"/>
    </row>
    <row r="34" spans="1:24" ht="14" x14ac:dyDescent="0.3">
      <c r="A34" s="14">
        <f t="shared" si="1"/>
        <v>16</v>
      </c>
      <c r="B34" s="60" t="str">
        <f>IF(+'IX R IND'!B34+'IX R ART'!B34+'IX R ART MONITOREO'!B34&gt;0,+'IX R IND'!B34+'IX R ART'!B34+'IX R ART MONITOREO'!B34," ")</f>
        <v xml:space="preserve"> </v>
      </c>
      <c r="C34" s="16">
        <f>IF(+'IX R IND'!C34+'IX R ART'!C34+'IX R ART MONITOREO'!C34&gt;0,+'IX R IND'!C34+'IX R ART'!C34+'IX R ART MONITOREO'!C34," ")</f>
        <v>2458173.92</v>
      </c>
      <c r="D34" s="16">
        <f>IF(+'IX R IND'!D34+'IX R ART'!D34+'IX R ART MONITOREO'!D34&gt;0,+'IX R IND'!D34+'IX R ART'!D34+'IX R ART MONITOREO'!D34," ")</f>
        <v>2580807.0499999998</v>
      </c>
      <c r="E34" s="16">
        <f>IF(+'IX R IND'!E34+'IX R ART'!E34+'IX R ART MONITOREO'!E34&gt;0,+'IX R IND'!E34+'IX R ART'!E34+'IX R ART MONITOREO'!E34," ")</f>
        <v>774485.06</v>
      </c>
      <c r="F34" s="16" t="str">
        <f>IF(+'IX R IND'!F34+'IX R ART'!F34+'IX R ART MONITOREO'!F34&gt;0,+'IX R IND'!F34+'IX R ART'!F34+'IX R ART MONITOREO'!F34," ")</f>
        <v xml:space="preserve"> </v>
      </c>
      <c r="G34" s="16" t="str">
        <f>IF(+'IX R IND'!G34+'IX R ART'!G34+'IX R ART MONITOREO'!G34&gt;0,+'IX R IND'!G34+'IX R ART'!G34+'IX R ART MONITOREO'!G34," ")</f>
        <v xml:space="preserve"> </v>
      </c>
      <c r="H34" s="16" t="str">
        <f>IF(+'IX R IND'!H34+'IX R ART'!H35+'IX R ART MONITOREO'!H34&gt;0,+'IX R IND'!H34+'IX R ART'!H35+'IX R ART MONITOREO'!H34," ")</f>
        <v xml:space="preserve"> </v>
      </c>
      <c r="I34" s="16" t="str">
        <f>IF(+'IX R IND'!I34+'IX R ART'!I34+'IX R ART MONITOREO'!I34&gt;0,+'IX R IND'!I34+'IX R ART'!I34+'IX R ART MONITOREO'!I34," ")</f>
        <v xml:space="preserve"> </v>
      </c>
      <c r="J34" s="16" t="str">
        <f>IF(+'IX R IND'!J34+'IX R ART'!J34+'IX R ART MONITOREO'!J34&gt;0,+'IX R IND'!J34+'IX R ART'!J34+'IX R ART MONITOREO'!J34," ")</f>
        <v xml:space="preserve"> </v>
      </c>
      <c r="K34" s="16" t="str">
        <f>IF(+'IX R IND'!K34+'IX R ART'!K34+'IX R ART MONITOREO'!K34&gt;0,+'IX R IND'!K34+'IX R ART'!K34+'IX R ART MONITOREO'!K34," ")</f>
        <v xml:space="preserve"> </v>
      </c>
      <c r="L34" s="16" t="str">
        <f>IF(+'IX R IND'!L34+'IX R ART'!L34+'IX R ART MONITOREO'!L34&gt;0,+'IX R IND'!L34+'IX R ART'!L34+'IX R ART MONITOREO'!L34," ")</f>
        <v xml:space="preserve"> </v>
      </c>
      <c r="M34" s="17" t="str">
        <f>IF(+'IX R IND'!M34+'IX R ART'!M34+'IX R ART MONITOREO'!M34&gt;0,+'IX R IND'!M34+'IX R ART'!M34+'IX R ART MONITOREO'!M34," ")</f>
        <v xml:space="preserve"> </v>
      </c>
      <c r="N34" s="15">
        <f t="shared" si="2"/>
        <v>5813466.0299999993</v>
      </c>
      <c r="O34" s="53">
        <f t="shared" si="0"/>
        <v>16</v>
      </c>
      <c r="P34" s="8"/>
      <c r="Q34" s="8"/>
      <c r="R34" s="8"/>
      <c r="S34" s="8"/>
      <c r="T34" s="8"/>
      <c r="U34" s="8"/>
      <c r="V34" s="8"/>
      <c r="W34" s="8"/>
      <c r="X34" s="8"/>
    </row>
    <row r="35" spans="1:24" ht="14" x14ac:dyDescent="0.3">
      <c r="A35" s="14">
        <f t="shared" si="1"/>
        <v>16.5</v>
      </c>
      <c r="B35" s="60" t="str">
        <f>IF(+'IX R IND'!B35+'IX R ART'!B35+'IX R ART MONITOREO'!B35&gt;0,+'IX R IND'!B35+'IX R ART'!B35+'IX R ART MONITOREO'!B35," ")</f>
        <v xml:space="preserve"> </v>
      </c>
      <c r="C35" s="16">
        <f>IF(+'IX R IND'!C35+'IX R ART'!C35+'IX R ART MONITOREO'!C35&gt;0,+'IX R IND'!C35+'IX R ART'!C35+'IX R ART MONITOREO'!C35," ")</f>
        <v>1784508.45</v>
      </c>
      <c r="D35" s="16">
        <f>IF(+'IX R IND'!D35+'IX R ART'!D35+'IX R ART MONITOREO'!D35&gt;0,+'IX R IND'!D35+'IX R ART'!D35+'IX R ART MONITOREO'!D35," ")</f>
        <v>2026233.32</v>
      </c>
      <c r="E35" s="16">
        <f>IF(+'IX R IND'!E35+'IX R ART'!E35+'IX R ART MONITOREO'!E35&gt;0,+'IX R IND'!E35+'IX R ART'!E35+'IX R ART MONITOREO'!E35," ")</f>
        <v>573020.14</v>
      </c>
      <c r="F35" s="16">
        <f>IF(+'IX R IND'!F35+'IX R ART'!F35+'IX R ART MONITOREO'!F35&gt;0,+'IX R IND'!F35+'IX R ART'!F35+'IX R ART MONITOREO'!F35," ")</f>
        <v>40974.838788773908</v>
      </c>
      <c r="G35" s="16" t="str">
        <f>IF(+'IX R IND'!G35+'IX R ART'!G35+'IX R ART MONITOREO'!G35&gt;0,+'IX R IND'!G35+'IX R ART'!G35+'IX R ART MONITOREO'!G35," ")</f>
        <v xml:space="preserve"> </v>
      </c>
      <c r="H35" s="16" t="str">
        <f>IF(+'IX R IND'!H35+'IX R ART'!H36+'IX R ART MONITOREO'!H35&gt;0,+'IX R IND'!H35+'IX R ART'!H36+'IX R ART MONITOREO'!H35," ")</f>
        <v xml:space="preserve"> </v>
      </c>
      <c r="I35" s="16" t="str">
        <f>IF(+'IX R IND'!I35+'IX R ART'!I35+'IX R ART MONITOREO'!I35&gt;0,+'IX R IND'!I35+'IX R ART'!I35+'IX R ART MONITOREO'!I35," ")</f>
        <v xml:space="preserve"> </v>
      </c>
      <c r="J35" s="16" t="str">
        <f>IF(+'IX R IND'!J35+'IX R ART'!J35+'IX R ART MONITOREO'!J35&gt;0,+'IX R IND'!J35+'IX R ART'!J35+'IX R ART MONITOREO'!J35," ")</f>
        <v xml:space="preserve"> </v>
      </c>
      <c r="K35" s="16" t="str">
        <f>IF(+'IX R IND'!K35+'IX R ART'!K35+'IX R ART MONITOREO'!K35&gt;0,+'IX R IND'!K35+'IX R ART'!K35+'IX R ART MONITOREO'!K35," ")</f>
        <v xml:space="preserve"> </v>
      </c>
      <c r="L35" s="16" t="str">
        <f>IF(+'IX R IND'!L35+'IX R ART'!L35+'IX R ART MONITOREO'!L35&gt;0,+'IX R IND'!L35+'IX R ART'!L35+'IX R ART MONITOREO'!L35," ")</f>
        <v xml:space="preserve"> </v>
      </c>
      <c r="M35" s="17" t="str">
        <f>IF(+'IX R IND'!M35+'IX R ART'!M35+'IX R ART MONITOREO'!M35&gt;0,+'IX R IND'!M35+'IX R ART'!M35+'IX R ART MONITOREO'!M35," ")</f>
        <v xml:space="preserve"> </v>
      </c>
      <c r="N35" s="15">
        <f t="shared" si="2"/>
        <v>4424736.748788774</v>
      </c>
      <c r="O35" s="53">
        <f t="shared" si="0"/>
        <v>16.5</v>
      </c>
      <c r="P35" s="8"/>
      <c r="Q35" s="8"/>
      <c r="R35" s="8"/>
      <c r="S35" s="8"/>
      <c r="T35" s="8"/>
      <c r="U35" s="8"/>
      <c r="V35" s="8"/>
      <c r="W35" s="8"/>
      <c r="X35" s="8"/>
    </row>
    <row r="36" spans="1:24" ht="14" x14ac:dyDescent="0.3">
      <c r="A36" s="14">
        <f t="shared" si="1"/>
        <v>17</v>
      </c>
      <c r="B36" s="60" t="str">
        <f>IF(+'IX R IND'!B36+'IX R ART'!B36+'IX R ART MONITOREO'!B36&gt;0,+'IX R IND'!B36+'IX R ART'!B36+'IX R ART MONITOREO'!B36," ")</f>
        <v xml:space="preserve"> </v>
      </c>
      <c r="C36" s="16">
        <f>IF(+'IX R IND'!C36+'IX R ART'!C36+'IX R ART MONITOREO'!C36&gt;0,+'IX R IND'!C36+'IX R ART'!C36+'IX R ART MONITOREO'!C36," ")</f>
        <v>721782.39</v>
      </c>
      <c r="D36" s="16">
        <f>IF(+'IX R IND'!D36+'IX R ART'!D36+'IX R ART MONITOREO'!D36&gt;0,+'IX R IND'!D36+'IX R ART'!D36+'IX R ART MONITOREO'!D36," ")</f>
        <v>808158.61</v>
      </c>
      <c r="E36" s="16">
        <f>IF(+'IX R IND'!E36+'IX R ART'!E36+'IX R ART MONITOREO'!E36&gt;0,+'IX R IND'!E36+'IX R ART'!E36+'IX R ART MONITOREO'!E36," ")</f>
        <v>238192.19</v>
      </c>
      <c r="F36" s="16" t="str">
        <f>IF(+'IX R IND'!F36+'IX R ART'!F36+'IX R ART MONITOREO'!F36&gt;0,+'IX R IND'!F36+'IX R ART'!F36+'IX R ART MONITOREO'!F36," ")</f>
        <v xml:space="preserve"> </v>
      </c>
      <c r="G36" s="16" t="str">
        <f>IF(+'IX R IND'!G36+'IX R ART'!G36+'IX R ART MONITOREO'!G36&gt;0,+'IX R IND'!G36+'IX R ART'!G36+'IX R ART MONITOREO'!G36," ")</f>
        <v xml:space="preserve"> </v>
      </c>
      <c r="H36" s="16" t="str">
        <f>IF(+'IX R IND'!H36+'IX R ART'!H37+'IX R ART MONITOREO'!H36&gt;0,+'IX R IND'!H36+'IX R ART'!H37+'IX R ART MONITOREO'!H36," ")</f>
        <v xml:space="preserve"> </v>
      </c>
      <c r="I36" s="16" t="str">
        <f>IF(+'IX R IND'!I36+'IX R ART'!I36+'IX R ART MONITOREO'!I36&gt;0,+'IX R IND'!I36+'IX R ART'!I36+'IX R ART MONITOREO'!I36," ")</f>
        <v xml:space="preserve"> </v>
      </c>
      <c r="J36" s="16" t="str">
        <f>IF(+'IX R IND'!J36+'IX R ART'!J36+'IX R ART MONITOREO'!J36&gt;0,+'IX R IND'!J36+'IX R ART'!J36+'IX R ART MONITOREO'!J36," ")</f>
        <v xml:space="preserve"> </v>
      </c>
      <c r="K36" s="16" t="str">
        <f>IF(+'IX R IND'!K36+'IX R ART'!K36+'IX R ART MONITOREO'!K36&gt;0,+'IX R IND'!K36+'IX R ART'!K36+'IX R ART MONITOREO'!K36," ")</f>
        <v xml:space="preserve"> </v>
      </c>
      <c r="L36" s="16" t="str">
        <f>IF(+'IX R IND'!L36+'IX R ART'!L36+'IX R ART MONITOREO'!L36&gt;0,+'IX R IND'!L36+'IX R ART'!L36+'IX R ART MONITOREO'!L36," ")</f>
        <v xml:space="preserve"> </v>
      </c>
      <c r="M36" s="17" t="str">
        <f>IF(+'IX R IND'!M36+'IX R ART'!M36+'IX R ART MONITOREO'!M36&gt;0,+'IX R IND'!M36+'IX R ART'!M36+'IX R ART MONITOREO'!M36," ")</f>
        <v xml:space="preserve"> </v>
      </c>
      <c r="N36" s="15">
        <f t="shared" si="2"/>
        <v>1768133.19</v>
      </c>
      <c r="O36" s="53">
        <f t="shared" si="0"/>
        <v>17</v>
      </c>
      <c r="P36" s="8"/>
      <c r="Q36" s="8"/>
      <c r="R36" s="8"/>
      <c r="S36" s="8"/>
      <c r="T36" s="8"/>
      <c r="U36" s="8"/>
      <c r="V36" s="8"/>
      <c r="W36" s="8"/>
      <c r="X36" s="8"/>
    </row>
    <row r="37" spans="1:24" ht="14" x14ac:dyDescent="0.3">
      <c r="A37" s="14">
        <f t="shared" si="1"/>
        <v>17.5</v>
      </c>
      <c r="B37" s="60" t="str">
        <f>IF(+'IX R IND'!B37+'IX R ART'!B37+'IX R ART MONITOREO'!B37&gt;0,+'IX R IND'!B37+'IX R ART'!B37+'IX R ART MONITOREO'!B37," ")</f>
        <v xml:space="preserve"> </v>
      </c>
      <c r="C37" s="16">
        <f>IF(+'IX R IND'!C37+'IX R ART'!C37+'IX R ART MONITOREO'!C37&gt;0,+'IX R IND'!C37+'IX R ART'!C37+'IX R ART MONITOREO'!C37," ")</f>
        <v>157774.79999999999</v>
      </c>
      <c r="D37" s="16">
        <f>IF(+'IX R IND'!D37+'IX R ART'!D37+'IX R ART MONITOREO'!D37&gt;0,+'IX R IND'!D37+'IX R ART'!D37+'IX R ART MONITOREO'!D37," ")</f>
        <v>116840.61</v>
      </c>
      <c r="E37" s="16">
        <f>IF(+'IX R IND'!E37+'IX R ART'!E37+'IX R ART MONITOREO'!E37&gt;0,+'IX R IND'!E37+'IX R ART'!E37+'IX R ART MONITOREO'!E37," ")</f>
        <v>58065.39</v>
      </c>
      <c r="F37" s="16" t="str">
        <f>IF(+'IX R IND'!F37+'IX R ART'!F37+'IX R ART MONITOREO'!F37&gt;0,+'IX R IND'!F37+'IX R ART'!F37+'IX R ART MONITOREO'!F37," ")</f>
        <v xml:space="preserve"> </v>
      </c>
      <c r="G37" s="16" t="str">
        <f>IF(+'IX R IND'!G37+'IX R ART'!G37+'IX R ART MONITOREO'!G37&gt;0,+'IX R IND'!G37+'IX R ART'!G37+'IX R ART MONITOREO'!G37," ")</f>
        <v xml:space="preserve"> </v>
      </c>
      <c r="H37" s="16" t="str">
        <f>IF(+'IX R IND'!H37+'IX R ART'!H37+'IX R ART MONITOREO'!H37&gt;0,+'IX R IND'!H37+'IX R ART'!H37+'IX R ART MONITOREO'!H37," ")</f>
        <v xml:space="preserve"> </v>
      </c>
      <c r="I37" s="16" t="str">
        <f>IF(+'IX R IND'!I37+'IX R ART'!I37+'IX R ART MONITOREO'!I37&gt;0,+'IX R IND'!I37+'IX R ART'!I37+'IX R ART MONITOREO'!I37," ")</f>
        <v xml:space="preserve"> </v>
      </c>
      <c r="J37" s="16" t="str">
        <f>IF(+'IX R IND'!J37+'IX R ART'!J37+'IX R ART MONITOREO'!J37&gt;0,+'IX R IND'!J37+'IX R ART'!J37+'IX R ART MONITOREO'!J37," ")</f>
        <v xml:space="preserve"> </v>
      </c>
      <c r="K37" s="16" t="str">
        <f>IF(+'IX R IND'!K37+'IX R ART'!K37+'IX R ART MONITOREO'!K37&gt;0,+'IX R IND'!K37+'IX R ART'!K37+'IX R ART MONITOREO'!K37," ")</f>
        <v xml:space="preserve"> </v>
      </c>
      <c r="L37" s="16" t="str">
        <f>IF(+'IX R IND'!L37+'IX R ART'!L37+'IX R ART MONITOREO'!L37&gt;0,+'IX R IND'!L37+'IX R ART'!L37+'IX R ART MONITOREO'!L37," ")</f>
        <v xml:space="preserve"> </v>
      </c>
      <c r="M37" s="17" t="str">
        <f>IF(+'IX R IND'!M37+'IX R ART'!M37+'IX R ART MONITOREO'!M37&gt;0,+'IX R IND'!M37+'IX R ART'!M37+'IX R ART MONITOREO'!M37," ")</f>
        <v xml:space="preserve"> </v>
      </c>
      <c r="N37" s="15">
        <f t="shared" si="2"/>
        <v>332680.8</v>
      </c>
      <c r="O37" s="53">
        <f t="shared" si="0"/>
        <v>17.5</v>
      </c>
      <c r="P37" s="8"/>
      <c r="Q37" s="8"/>
      <c r="R37" s="8"/>
      <c r="S37" s="8"/>
      <c r="T37" s="8"/>
      <c r="U37" s="8"/>
      <c r="V37" s="8"/>
      <c r="W37" s="8"/>
      <c r="X37" s="8"/>
    </row>
    <row r="38" spans="1:24" ht="14" x14ac:dyDescent="0.3">
      <c r="A38" s="14">
        <f t="shared" si="1"/>
        <v>18</v>
      </c>
      <c r="B38" s="60" t="str">
        <f>IF(+'IX R IND'!B38+'IX R ART'!B38+'IX R ART MONITOREO'!B38&gt;0,+'IX R IND'!B38+'IX R ART'!B38+'IX R ART MONITOREO'!B38," ")</f>
        <v xml:space="preserve"> </v>
      </c>
      <c r="C38" s="16" t="str">
        <f>IF(+'IX R IND'!C38+'IX R ART'!C38+'IX R ART MONITOREO'!C38&gt;0,+'IX R IND'!C38+'IX R ART'!C38+'IX R ART MONITOREO'!C38," ")</f>
        <v xml:space="preserve"> </v>
      </c>
      <c r="D38" s="16" t="str">
        <f>IF(+'IX R IND'!D38+'IX R ART'!D38+'IX R ART MONITOREO'!D38&gt;0,+'IX R IND'!D38+'IX R ART'!D38+'IX R ART MONITOREO'!D38," ")</f>
        <v xml:space="preserve"> </v>
      </c>
      <c r="E38" s="16" t="str">
        <f>IF(+'IX R IND'!E38+'IX R ART'!E38+'IX R ART MONITOREO'!E38&gt;0,+'IX R IND'!E38+'IX R ART'!E38+'IX R ART MONITOREO'!E38," ")</f>
        <v xml:space="preserve"> </v>
      </c>
      <c r="F38" s="16" t="str">
        <f>IF(+'IX R IND'!F38+'IX R ART'!F38+'IX R ART MONITOREO'!F38&gt;0,+'IX R IND'!F38+'IX R ART'!F38+'IX R ART MONITOREO'!F38," ")</f>
        <v xml:space="preserve"> </v>
      </c>
      <c r="G38" s="16" t="str">
        <f>IF(+'IX R IND'!G38+'IX R ART'!G38+'IX R ART MONITOREO'!G38&gt;0,+'IX R IND'!G38+'IX R ART'!G38+'IX R ART MONITOREO'!G38," ")</f>
        <v xml:space="preserve"> </v>
      </c>
      <c r="H38" s="16" t="str">
        <f>IF(+'IX R IND'!H38+'IX R ART'!H38+'IX R ART MONITOREO'!H38&gt;0,+'IX R IND'!H38+'IX R ART'!H38+'IX R ART MONITOREO'!H38," ")</f>
        <v xml:space="preserve"> </v>
      </c>
      <c r="I38" s="16" t="str">
        <f>IF(+'IX R IND'!I38+'IX R ART'!I38+'IX R ART MONITOREO'!I38&gt;0,+'IX R IND'!I38+'IX R ART'!I38+'IX R ART MONITOREO'!I38," ")</f>
        <v xml:space="preserve"> </v>
      </c>
      <c r="J38" s="16" t="str">
        <f>IF(+'IX R IND'!J38+'IX R ART'!J38+'IX R ART MONITOREO'!J38&gt;0,+'IX R IND'!J38+'IX R ART'!J38+'IX R ART MONITOREO'!J38," ")</f>
        <v xml:space="preserve"> </v>
      </c>
      <c r="K38" s="16" t="str">
        <f>IF(+'IX R IND'!K38+'IX R ART'!K38+'IX R ART MONITOREO'!K38&gt;0,+'IX R IND'!K38+'IX R ART'!K38+'IX R ART MONITOREO'!K38," ")</f>
        <v xml:space="preserve"> </v>
      </c>
      <c r="L38" s="16" t="str">
        <f>IF(+'IX R IND'!L38+'IX R ART'!L38+'IX R ART MONITOREO'!L38&gt;0,+'IX R IND'!L38+'IX R ART'!L38+'IX R ART MONITOREO'!L38," ")</f>
        <v xml:space="preserve"> </v>
      </c>
      <c r="M38" s="17" t="str">
        <f>IF(+'IX R IND'!M38+'IX R ART'!M38+'IX R ART MONITOREO'!M38&gt;0,+'IX R IND'!M38+'IX R ART'!M38+'IX R ART MONITOREO'!M38," ")</f>
        <v xml:space="preserve"> </v>
      </c>
      <c r="N38" s="15" t="str">
        <f t="shared" si="2"/>
        <v xml:space="preserve"> </v>
      </c>
      <c r="O38" s="53">
        <f t="shared" si="0"/>
        <v>18</v>
      </c>
      <c r="P38" s="8"/>
      <c r="Q38" s="8"/>
      <c r="R38" s="8"/>
      <c r="S38" s="8"/>
      <c r="T38" s="8"/>
      <c r="U38" s="8"/>
      <c r="V38" s="8"/>
      <c r="W38" s="8"/>
      <c r="X38" s="8"/>
    </row>
    <row r="39" spans="1:24" ht="14" x14ac:dyDescent="0.3">
      <c r="A39" s="14">
        <f t="shared" si="1"/>
        <v>18.5</v>
      </c>
      <c r="B39" s="60" t="str">
        <f>IF(+'IX R IND'!B39+'IX R ART'!B39+'IX R ART MONITOREO'!B39&gt;0,+'IX R IND'!B39+'IX R ART'!B39+'IX R ART MONITOREO'!B39," ")</f>
        <v xml:space="preserve"> </v>
      </c>
      <c r="C39" s="16" t="str">
        <f>IF(+'IX R IND'!C39+'IX R ART'!C39+'IX R ART MONITOREO'!C39&gt;0,+'IX R IND'!C39+'IX R ART'!C39+'IX R ART MONITOREO'!C39," ")</f>
        <v xml:space="preserve"> </v>
      </c>
      <c r="D39" s="16" t="str">
        <f>IF(+'IX R IND'!D39+'IX R ART'!D39+'IX R ART MONITOREO'!D39&gt;0,+'IX R IND'!D39+'IX R ART'!D39+'IX R ART MONITOREO'!D39," ")</f>
        <v xml:space="preserve"> </v>
      </c>
      <c r="E39" s="16" t="str">
        <f>IF(+'IX R IND'!E39+'IX R ART'!E39+'IX R ART MONITOREO'!E39&gt;0,+'IX R IND'!E39+'IX R ART'!E39+'IX R ART MONITOREO'!E39," ")</f>
        <v xml:space="preserve"> </v>
      </c>
      <c r="F39" s="16" t="str">
        <f>IF(+'IX R IND'!F39+'IX R ART'!F39+'IX R ART MONITOREO'!F39&gt;0,+'IX R IND'!F39+'IX R ART'!F39+'IX R ART MONITOREO'!F39," ")</f>
        <v xml:space="preserve"> </v>
      </c>
      <c r="G39" s="16" t="str">
        <f>IF(+'IX R IND'!G39+'IX R ART'!G39+'IX R ART MONITOREO'!G39&gt;0,+'IX R IND'!G39+'IX R ART'!G39+'IX R ART MONITOREO'!G39," ")</f>
        <v xml:space="preserve"> </v>
      </c>
      <c r="H39" s="16" t="str">
        <f>IF(+'IX R IND'!H39+'IX R ART'!H39+'IX R ART MONITOREO'!H39&gt;0,+'IX R IND'!H39+'IX R ART'!H39+'IX R ART MONITOREO'!H39," ")</f>
        <v xml:space="preserve"> </v>
      </c>
      <c r="I39" s="16" t="str">
        <f>IF(+'IX R IND'!I39+'IX R ART'!I39+'IX R ART MONITOREO'!I39&gt;0,+'IX R IND'!I39+'IX R ART'!I39+'IX R ART MONITOREO'!I39," ")</f>
        <v xml:space="preserve"> </v>
      </c>
      <c r="J39" s="16" t="str">
        <f>IF(+'IX R IND'!J39+'IX R ART'!J39+'IX R ART MONITOREO'!J39&gt;0,+'IX R IND'!J39+'IX R ART'!J39+'IX R ART MONITOREO'!J39," ")</f>
        <v xml:space="preserve"> </v>
      </c>
      <c r="K39" s="16" t="str">
        <f>IF(+'IX R IND'!K39+'IX R ART'!K39+'IX R ART MONITOREO'!K39&gt;0,+'IX R IND'!K39+'IX R ART'!K39+'IX R ART MONITOREO'!K39," ")</f>
        <v xml:space="preserve"> </v>
      </c>
      <c r="L39" s="16" t="str">
        <f>IF(+'IX R IND'!L39+'IX R ART'!L39+'IX R ART MONITOREO'!L39&gt;0,+'IX R IND'!L39+'IX R ART'!L39+'IX R ART MONITOREO'!L39," ")</f>
        <v xml:space="preserve"> </v>
      </c>
      <c r="M39" s="17" t="str">
        <f>IF(+'IX R IND'!M39+'IX R ART'!M39+'IX R ART MONITOREO'!M39&gt;0,+'IX R IND'!M39+'IX R ART'!M39+'IX R ART MONITOREO'!M39," ")</f>
        <v xml:space="preserve"> </v>
      </c>
      <c r="N39" s="15" t="str">
        <f t="shared" si="2"/>
        <v xml:space="preserve"> </v>
      </c>
      <c r="O39" s="53">
        <f t="shared" si="0"/>
        <v>18.5</v>
      </c>
      <c r="P39" s="8"/>
      <c r="Q39" s="8"/>
      <c r="R39" s="8"/>
      <c r="S39" s="8"/>
      <c r="T39" s="8"/>
      <c r="U39" s="8"/>
      <c r="V39" s="8"/>
      <c r="W39" s="8"/>
      <c r="X39" s="8"/>
    </row>
    <row r="40" spans="1:24" ht="14" x14ac:dyDescent="0.3">
      <c r="A40" s="14">
        <f t="shared" si="1"/>
        <v>19</v>
      </c>
      <c r="B40" s="66" t="str">
        <f>IF(+'IX R IND'!B40+'IX R ART'!B40+'IX R ART MONITOREO'!B40&gt;0,+'IX R IND'!B40+'IX R ART'!B40+'IX R ART MONITOREO'!B40," ")</f>
        <v xml:space="preserve"> </v>
      </c>
      <c r="C40" s="16" t="str">
        <f>IF(+'IX R IND'!C40+'IX R ART'!C40+'IX R ART MONITOREO'!C40&gt;0,+'IX R IND'!C40+'IX R ART'!C40+'IX R ART MONITOREO'!C40," ")</f>
        <v xml:space="preserve"> </v>
      </c>
      <c r="D40" s="16" t="str">
        <f>IF(+'IX R IND'!D40+'IX R ART'!D40+'IX R ART MONITOREO'!D40&gt;0,+'IX R IND'!D40+'IX R ART'!D40+'IX R ART MONITOREO'!D40," ")</f>
        <v xml:space="preserve"> </v>
      </c>
      <c r="E40" s="16" t="str">
        <f>IF(+'IX R IND'!E40+'IX R ART'!E40+'IX R ART MONITOREO'!E40&gt;0,+'IX R IND'!E40+'IX R ART'!E40+'IX R ART MONITOREO'!E40," ")</f>
        <v xml:space="preserve"> </v>
      </c>
      <c r="F40" s="16" t="str">
        <f>IF(+'IX R IND'!F40+'IX R ART'!F40+'IX R ART MONITOREO'!F40&gt;0,+'IX R IND'!F40+'IX R ART'!F40+'IX R ART MONITOREO'!F40," ")</f>
        <v xml:space="preserve"> </v>
      </c>
      <c r="G40" s="16" t="str">
        <f>IF(+'IX R IND'!G40+'IX R ART'!G40+'IX R ART MONITOREO'!G40&gt;0,+'IX R IND'!G40+'IX R ART'!G40+'IX R ART MONITOREO'!G40," ")</f>
        <v xml:space="preserve"> </v>
      </c>
      <c r="H40" s="16" t="str">
        <f>IF(+'IX R IND'!H40+'IX R ART'!H40+'IX R ART MONITOREO'!H40&gt;0,+'IX R IND'!H40+'IX R ART'!H40+'IX R ART MONITOREO'!H40," ")</f>
        <v xml:space="preserve"> </v>
      </c>
      <c r="I40" s="16" t="str">
        <f>IF(+'IX R IND'!I40+'IX R ART'!I40+'IX R ART MONITOREO'!I40&gt;0,+'IX R IND'!I40+'IX R ART'!I40+'IX R ART MONITOREO'!I40," ")</f>
        <v xml:space="preserve"> </v>
      </c>
      <c r="J40" s="16" t="str">
        <f>IF(+'IX R IND'!J40+'IX R ART'!J40+'IX R ART MONITOREO'!J40&gt;0,+'IX R IND'!J40+'IX R ART'!J40+'IX R ART MONITOREO'!J40," ")</f>
        <v xml:space="preserve"> </v>
      </c>
      <c r="K40" s="16" t="str">
        <f>IF(+'IX R IND'!K40+'IX R ART'!K40+'IX R ART MONITOREO'!K40&gt;0,+'IX R IND'!K40+'IX R ART'!K40+'IX R ART MONITOREO'!K40," ")</f>
        <v xml:space="preserve"> </v>
      </c>
      <c r="L40" s="16" t="str">
        <f>IF(+'IX R IND'!L40+'IX R ART'!L40+'IX R ART MONITOREO'!L40&gt;0,+'IX R IND'!L40+'IX R ART'!L40+'IX R ART MONITOREO'!L40," ")</f>
        <v xml:space="preserve"> </v>
      </c>
      <c r="M40" s="17" t="str">
        <f>IF(+'IX R IND'!M40+'IX R ART'!M40+'IX R ART MONITOREO'!M40&gt;0,+'IX R IND'!M40+'IX R ART'!M40+'IX R ART MONITOREO'!M40," ")</f>
        <v xml:space="preserve"> </v>
      </c>
      <c r="N40" s="66"/>
      <c r="O40" s="53">
        <f t="shared" si="0"/>
        <v>19</v>
      </c>
      <c r="P40" s="8"/>
      <c r="Q40" s="8"/>
      <c r="R40" s="8"/>
      <c r="S40" s="8"/>
      <c r="T40" s="8"/>
      <c r="U40" s="8"/>
      <c r="V40" s="8"/>
      <c r="W40" s="8"/>
      <c r="X40" s="8"/>
    </row>
    <row r="41" spans="1:24" ht="14" x14ac:dyDescent="0.3">
      <c r="A41" s="14">
        <f t="shared" si="1"/>
        <v>19.5</v>
      </c>
      <c r="B41" s="66" t="str">
        <f>IF(+'IX R IND'!B41+'IX R ART'!B41+'IX R ART MONITOREO'!B41&gt;0,+'IX R IND'!B41+'IX R ART'!B41+'IX R ART MONITOREO'!B41," ")</f>
        <v xml:space="preserve"> </v>
      </c>
      <c r="C41" s="26" t="str">
        <f>IF(+'IX R IND'!C41+'IX R ART'!C41+'IX R ART MONITOREO'!C41&gt;0,+'IX R IND'!C41+'IX R ART'!C41+'IX R ART MONITOREO'!C41," ")</f>
        <v xml:space="preserve"> </v>
      </c>
      <c r="D41" s="26" t="str">
        <f>IF(+'IX R IND'!D41+'IX R ART'!D41+'IX R ART MONITOREO'!D41&gt;0,+'IX R IND'!D41+'IX R ART'!D41+'IX R ART MONITOREO'!D41," ")</f>
        <v xml:space="preserve"> </v>
      </c>
      <c r="E41" s="26" t="str">
        <f>IF(+'IX R IND'!E41+'IX R ART'!E41+'IX R ART MONITOREO'!E41&gt;0,+'IX R IND'!E41+'IX R ART'!E41+'IX R ART MONITOREO'!E41," ")</f>
        <v xml:space="preserve"> </v>
      </c>
      <c r="F41" s="26" t="str">
        <f>IF(+'IX R IND'!F41+'IX R ART'!F41+'IX R ART MONITOREO'!F41&gt;0,+'IX R IND'!F41+'IX R ART'!F41+'IX R ART MONITOREO'!F41," ")</f>
        <v xml:space="preserve"> </v>
      </c>
      <c r="G41" s="26" t="str">
        <f>IF(+'IX R IND'!G41+'IX R ART'!G41+'IX R ART MONITOREO'!G41&gt;0,+'IX R IND'!G41+'IX R ART'!G41+'IX R ART MONITOREO'!G41," ")</f>
        <v xml:space="preserve"> </v>
      </c>
      <c r="H41" s="26" t="str">
        <f>IF(+'IX R IND'!H41+'IX R ART'!H41+'IX R ART MONITOREO'!H41&gt;0,+'IX R IND'!H41+'IX R ART'!H41+'IX R ART MONITOREO'!H41," ")</f>
        <v xml:space="preserve"> </v>
      </c>
      <c r="I41" s="26"/>
      <c r="J41" s="26"/>
      <c r="K41" s="26" t="str">
        <f>IF(+'IX R IND'!K41+'IX R ART'!K41+'IX R ART MONITOREO'!K41&gt;0,+'IX R IND'!K41+'IX R ART'!K41+'IX R ART MONITOREO'!K41," ")</f>
        <v xml:space="preserve"> </v>
      </c>
      <c r="L41" s="26" t="str">
        <f>IF(+'IX R IND'!L41+'IX R ART'!L41+'IX R ART MONITOREO'!L41&gt;0,+'IX R IND'!L41+'IX R ART'!L41+'IX R ART MONITOREO'!L41," ")</f>
        <v xml:space="preserve"> </v>
      </c>
      <c r="M41" s="76" t="str">
        <f>IF(+'IX R IND'!M41+'IX R ART'!M41+'IX R ART MONITOREO'!M41&gt;0,+'IX R IND'!M41+'IX R ART'!M41+'IX R ART MONITOREO'!M41," ")</f>
        <v xml:space="preserve"> </v>
      </c>
      <c r="N41" s="66"/>
      <c r="O41" s="53">
        <f t="shared" si="0"/>
        <v>19.5</v>
      </c>
      <c r="P41" s="8"/>
      <c r="Q41" s="8"/>
      <c r="R41" s="8"/>
      <c r="S41" s="8"/>
      <c r="T41" s="8"/>
      <c r="U41" s="8"/>
      <c r="V41" s="8"/>
      <c r="W41" s="8"/>
      <c r="X41" s="8"/>
    </row>
    <row r="42" spans="1:24" ht="14" x14ac:dyDescent="0.3">
      <c r="A42" s="27" t="s">
        <v>13</v>
      </c>
      <c r="B42" s="67" t="str">
        <f>IF(SUM(B8:B41)&gt;0,SUM(B8:B41)," ")</f>
        <v xml:space="preserve"> </v>
      </c>
      <c r="C42" s="68">
        <f t="shared" ref="C42:M42" si="3">IF(SUM(C8:C41)&gt;0,SUM(C8:C41)," ")</f>
        <v>20742343.970000003</v>
      </c>
      <c r="D42" s="68">
        <f t="shared" si="3"/>
        <v>11996588.079999998</v>
      </c>
      <c r="E42" s="68">
        <f t="shared" si="3"/>
        <v>3237602.3800000004</v>
      </c>
      <c r="F42" s="68">
        <f t="shared" si="3"/>
        <v>5121854.8485967387</v>
      </c>
      <c r="G42" s="68" t="str">
        <f t="shared" si="3"/>
        <v xml:space="preserve"> </v>
      </c>
      <c r="H42" s="68" t="str">
        <f t="shared" si="3"/>
        <v xml:space="preserve"> </v>
      </c>
      <c r="I42" s="68" t="str">
        <f t="shared" si="3"/>
        <v xml:space="preserve"> </v>
      </c>
      <c r="J42" s="68" t="str">
        <f t="shared" si="3"/>
        <v xml:space="preserve"> </v>
      </c>
      <c r="K42" s="68" t="str">
        <f t="shared" si="3"/>
        <v xml:space="preserve"> </v>
      </c>
      <c r="L42" s="68" t="str">
        <f t="shared" si="3"/>
        <v xml:space="preserve"> </v>
      </c>
      <c r="M42" s="69" t="str">
        <f t="shared" si="3"/>
        <v xml:space="preserve"> </v>
      </c>
      <c r="N42" s="28">
        <f>SUM(N8:N41)</f>
        <v>41086063.548596732</v>
      </c>
      <c r="O42" s="75">
        <f>+'IX R ART'!N42+'IX R ART MONITOREO'!N42+'IX R IND'!N42</f>
        <v>41098389.278596729</v>
      </c>
      <c r="P42" s="32">
        <f>+N42-O42</f>
        <v>-12325.729999996722</v>
      </c>
    </row>
    <row r="43" spans="1:24" ht="14" x14ac:dyDescent="0.3">
      <c r="A43" s="14" t="s">
        <v>39</v>
      </c>
      <c r="B43" s="77"/>
      <c r="C43" s="33" t="str">
        <f>IF(+'IX R IND'!C43+'IX R ART'!C43+'IX R ART MONITOREO'!C43&gt;0,+'IX R IND'!C43+'IX R ART'!C43+'IX R ART MONITOREO'!C43," ")</f>
        <v xml:space="preserve"> </v>
      </c>
      <c r="D43" s="33" t="str">
        <f>IF(+'IX R IND'!D43+'IX R ART'!D43+'IX R ART MONITOREO'!D43&gt;0,+'IX R IND'!D43+'IX R ART'!D43+'IX R ART MONITOREO'!D43," ")</f>
        <v xml:space="preserve"> </v>
      </c>
      <c r="E43" s="33" t="str">
        <f>IF(+'IX R IND'!E43+'IX R ART'!E43+'IX R ART MONITOREO'!E43&gt;0,+'IX R IND'!E43+'IX R ART'!E43+'IX R ART MONITOREO'!E43," ")</f>
        <v xml:space="preserve"> </v>
      </c>
      <c r="F43" s="33" t="str">
        <f>IF(+'IX R IND'!F43+'IX R ART'!F43+'IX R ART MONITOREO'!F43&gt;0,+'IX R IND'!F43+'IX R ART'!F43+'IX R ART MONITOREO'!F43," ")</f>
        <v xml:space="preserve"> </v>
      </c>
      <c r="G43" s="33" t="str">
        <f>IF(+'IX R IND'!G43+'IX R ART'!G43+'IX R ART MONITOREO'!G43&gt;0,+'IX R IND'!G43+'IX R ART'!G43+'IX R ART MONITOREO'!G43," ")</f>
        <v xml:space="preserve"> </v>
      </c>
      <c r="H43" s="33" t="str">
        <f>IF(+'IX R IND'!H43+'IX R ART'!H43+'IX R ART MONITOREO'!H43&gt;0,+'IX R IND'!H43+'IX R ART'!H43+'IX R ART MONITOREO'!H43," ")</f>
        <v xml:space="preserve"> </v>
      </c>
      <c r="I43" s="58" t="str">
        <f>IF(+'IX R IND'!I43+'IX R ART'!I43+'IX R ART MONITOREO'!I43&gt;0,+'IX R IND'!I43+'IX R ART'!I43+'IX R ART MONITOREO'!I43," ")</f>
        <v xml:space="preserve"> </v>
      </c>
      <c r="J43" s="58" t="str">
        <f>IF(+'IX R IND'!J43+'IX R ART'!J43+'IX R ART MONITOREO'!J43&gt;0,+'IX R IND'!J43+'IX R ART'!J43+'IX R ART MONITOREO'!J43," ")</f>
        <v xml:space="preserve"> </v>
      </c>
      <c r="K43" s="33" t="str">
        <f>IF(+'IX R IND'!K43+'IX R ART'!K43+'IX R ART MONITOREO'!K43&gt;0,+'IX R IND'!K43+'IX R ART'!K43+'IX R ART MONITOREO'!K43," ")</f>
        <v xml:space="preserve"> </v>
      </c>
      <c r="L43" s="33" t="str">
        <f>IF(+'IX R IND'!L43+'IX R ART'!L43+'IX R ART MONITOREO'!L43&gt;0,+'IX R IND'!L43+'IX R ART'!L43+'IX R ART MONITOREO'!L43," ")</f>
        <v xml:space="preserve"> </v>
      </c>
      <c r="M43" s="35" t="str">
        <f>IF(+'IX R IND'!M43+'IX R ART'!M43+'IX R ART MONITOREO'!M43&gt;0,+'IX R IND'!M43+'IX R ART'!M43+'IX R ART MONITOREO'!M43," ")</f>
        <v xml:space="preserve"> </v>
      </c>
      <c r="N43" s="71">
        <f>SUM(B43:M43)</f>
        <v>0</v>
      </c>
      <c r="O43" s="75">
        <f>+'IX R ART'!N43+'IX R ART MONITOREO'!N43+'IX R IND'!N43</f>
        <v>0</v>
      </c>
      <c r="P43" s="32">
        <f t="shared" ref="P43:P44" si="4">+N43-O43</f>
        <v>0</v>
      </c>
    </row>
    <row r="44" spans="1:24" x14ac:dyDescent="0.3">
      <c r="A44" s="34" t="s">
        <v>14</v>
      </c>
      <c r="B44" s="77"/>
      <c r="C44" s="33" t="str">
        <f>IF(+'IX R IND'!C44+'IX R ART'!C44+'IX R ART MONITOREO'!C44&gt;0,+'IX R IND'!C44+'IX R ART'!C44+'IX R ART MONITOREO'!C44," ")</f>
        <v xml:space="preserve"> </v>
      </c>
      <c r="D44" s="33" t="str">
        <f>IF(+'IX R IND'!D44+'IX R ART'!D44+'IX R ART MONITOREO'!D44&gt;0,+'IX R IND'!D44+'IX R ART'!D44+'IX R ART MONITOREO'!D44," ")</f>
        <v xml:space="preserve"> </v>
      </c>
      <c r="E44" s="33" t="str">
        <f>IF(+'IX R IND'!E44+'IX R ART'!E44+'IX R ART MONITOREO'!E44&gt;0,+'IX R IND'!E44+'IX R ART'!E44+'IX R ART MONITOREO'!E44," ")</f>
        <v xml:space="preserve"> </v>
      </c>
      <c r="F44" s="33" t="str">
        <f>IF(+'IX R IND'!F44+'IX R ART'!F44+'IX R ART MONITOREO'!F44&gt;0,+'IX R IND'!F44+'IX R ART'!F44+'IX R ART MONITOREO'!F44," ")</f>
        <v xml:space="preserve"> </v>
      </c>
      <c r="G44" s="33" t="str">
        <f>IF(+'IX R IND'!G44+'IX R ART'!G44+'IX R ART MONITOREO'!G44&gt;0,+'IX R IND'!G44+'IX R ART'!G44+'IX R ART MONITOREO'!G44," ")</f>
        <v xml:space="preserve"> </v>
      </c>
      <c r="H44" s="33" t="str">
        <f>IF(+'IX R IND'!H44+'IX R ART'!H44+'IX R ART MONITOREO'!H44&gt;0,+'IX R IND'!H44+'IX R ART'!H44+'IX R ART MONITOREO'!H44," ")</f>
        <v xml:space="preserve"> </v>
      </c>
      <c r="I44" s="58" t="str">
        <f>IF(+'IX R IND'!I44+'IX R ART'!I44+'IX R ART MONITOREO'!I44&gt;0,+'IX R IND'!I44+'IX R ART'!I44+'IX R ART MONITOREO'!I44," ")</f>
        <v xml:space="preserve"> </v>
      </c>
      <c r="J44" s="58" t="str">
        <f>IF(+'IX R IND'!J44+'IX R ART'!J44+'IX R ART MONITOREO'!J44&gt;0,+'IX R IND'!J44+'IX R ART'!J44+'IX R ART MONITOREO'!J44," ")</f>
        <v xml:space="preserve"> </v>
      </c>
      <c r="K44" s="33" t="str">
        <f>IF(+'IX R IND'!K44+'IX R ART'!K44+'IX R ART MONITOREO'!K44&gt;0,+'IX R IND'!K44+'IX R ART'!K44+'IX R ART MONITOREO'!K44," ")</f>
        <v xml:space="preserve"> </v>
      </c>
      <c r="L44" s="33" t="str">
        <f>IF(+'IX R IND'!L44+'IX R ART'!L44+'IX R ART MONITOREO'!L44&gt;0,+'IX R IND'!L44+'IX R ART'!L44+'IX R ART MONITOREO'!L44," ")</f>
        <v xml:space="preserve"> </v>
      </c>
      <c r="M44" s="35" t="str">
        <f>IF(+'IX R IND'!M44+'IX R ART'!M44+'IX R ART MONITOREO'!M44&gt;0,+'IX R IND'!M44+'IX R ART'!M44+'IX R ART MONITOREO'!M44," ")</f>
        <v xml:space="preserve"> </v>
      </c>
      <c r="N44" s="71">
        <f>SUM(B44:M44)</f>
        <v>0</v>
      </c>
      <c r="O44" s="75">
        <f>+'IX R ART'!N44+'IX R ART MONITOREO'!N44+'IX R IND'!N44</f>
        <v>0</v>
      </c>
      <c r="P44" s="32">
        <f t="shared" si="4"/>
        <v>0</v>
      </c>
    </row>
    <row r="45" spans="1:24" ht="14" x14ac:dyDescent="0.3">
      <c r="A45" s="14" t="s">
        <v>24</v>
      </c>
      <c r="B45" s="37"/>
      <c r="C45" s="38">
        <f t="shared" ref="C45" si="5">SUM(C8:C24)*100/C42</f>
        <v>0.34222949972611022</v>
      </c>
      <c r="D45" s="38">
        <f t="shared" ref="D45:N45" si="6">SUM(D8:D24)*100/D42</f>
        <v>1.1769348839724438</v>
      </c>
      <c r="E45" s="38">
        <f t="shared" si="6"/>
        <v>3.9218311916363238</v>
      </c>
      <c r="F45" s="38">
        <f t="shared" ref="F45" si="7">SUM(F8:F24)*100/F42</f>
        <v>54.4</v>
      </c>
      <c r="G45" s="38"/>
      <c r="H45" s="38"/>
      <c r="I45" s="38"/>
      <c r="J45" s="38"/>
      <c r="K45" s="38"/>
      <c r="L45" s="38" t="e">
        <f t="shared" ref="L45:M45" si="8">SUM(L8:L24)*100/L42</f>
        <v>#VALUE!</v>
      </c>
      <c r="M45" s="39" t="e">
        <f t="shared" si="8"/>
        <v>#VALUE!</v>
      </c>
      <c r="N45" s="37">
        <f t="shared" si="6"/>
        <v>7.5770584688757614</v>
      </c>
      <c r="O45" s="8"/>
    </row>
    <row r="46" spans="1:24" ht="14" x14ac:dyDescent="0.3">
      <c r="A46" s="14" t="s">
        <v>25</v>
      </c>
      <c r="B46" s="37"/>
      <c r="C46" s="38">
        <f t="shared" ref="C46" si="9">SUM(C8:C19)*100/C42</f>
        <v>0</v>
      </c>
      <c r="D46" s="38">
        <f t="shared" ref="D46:G46" si="10">SUM(D8:D19)*100/D42</f>
        <v>0.102743629420341</v>
      </c>
      <c r="E46" s="38">
        <f t="shared" si="10"/>
        <v>0.34071509423587709</v>
      </c>
      <c r="F46" s="38">
        <f t="shared" ref="F46" si="11">SUM(F8:F19)*100/F42</f>
        <v>4</v>
      </c>
      <c r="G46" s="38"/>
      <c r="H46" s="38"/>
      <c r="I46" s="38"/>
      <c r="J46" s="38"/>
      <c r="K46" s="38"/>
      <c r="L46" s="38" t="e">
        <f t="shared" ref="L46:M46" si="12">SUM(L8:L19)*100/L42</f>
        <v>#VALUE!</v>
      </c>
      <c r="M46" s="39" t="e">
        <f t="shared" si="12"/>
        <v>#VALUE!</v>
      </c>
      <c r="N46" s="37">
        <f>SUM(N8:N19)*100/N42</f>
        <v>0.52549496178551192</v>
      </c>
      <c r="O46" s="8"/>
    </row>
    <row r="47" spans="1:24" ht="14" x14ac:dyDescent="0.3">
      <c r="A47" s="22" t="s">
        <v>22</v>
      </c>
      <c r="B47" s="40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2"/>
      <c r="N47" s="40"/>
      <c r="O47" s="8"/>
    </row>
    <row r="48" spans="1:24" x14ac:dyDescent="0.3">
      <c r="A48" s="43" t="s">
        <v>15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</row>
    <row r="49" spans="1:16" ht="15.5" x14ac:dyDescent="0.35">
      <c r="A49" s="45" t="s">
        <v>61</v>
      </c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P49" s="72">
        <f>+O44/1000</f>
        <v>0</v>
      </c>
    </row>
    <row r="50" spans="1:16" ht="15.5" x14ac:dyDescent="0.35">
      <c r="A50" s="46" t="s">
        <v>62</v>
      </c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6" x14ac:dyDescent="0.3">
      <c r="B51" s="5">
        <v>0</v>
      </c>
      <c r="C51" s="5">
        <v>1</v>
      </c>
      <c r="D51" s="5">
        <v>2</v>
      </c>
      <c r="E51" s="5">
        <v>3</v>
      </c>
      <c r="F51" s="5">
        <v>4</v>
      </c>
      <c r="G51" s="5">
        <v>5</v>
      </c>
      <c r="H51" s="5">
        <v>6</v>
      </c>
      <c r="I51" s="5">
        <v>7</v>
      </c>
      <c r="J51" s="5">
        <v>8</v>
      </c>
      <c r="K51" s="5">
        <v>9</v>
      </c>
      <c r="L51" s="5">
        <v>10</v>
      </c>
      <c r="M51" s="5">
        <v>11</v>
      </c>
      <c r="N51" s="5">
        <v>12</v>
      </c>
    </row>
    <row r="52" spans="1:16" x14ac:dyDescent="0.3">
      <c r="A52" s="3">
        <v>14</v>
      </c>
      <c r="B52" s="4" t="e">
        <f>+VLOOKUP(MAX(B8:B41),B8:$O$41,14,0)</f>
        <v>#N/A</v>
      </c>
      <c r="C52" s="49">
        <f>+VLOOKUP(MAX(C8:C41),C8:$O$41,+$A$52-C51,0)</f>
        <v>14.5</v>
      </c>
      <c r="D52" s="49">
        <f>+VLOOKUP(MAX(D8:D41),D8:$O$41,+$A$52-D51,0)</f>
        <v>16</v>
      </c>
      <c r="E52" s="49">
        <f>+VLOOKUP(MAX(E8:E41),E8:$O$41,+$A$52-E51,0)</f>
        <v>16</v>
      </c>
      <c r="F52" s="49">
        <f>+VLOOKUP(MAX(F8:F41),F8:$O$41,+$A$52-F51,0)</f>
        <v>11</v>
      </c>
      <c r="G52" s="49" t="e">
        <f>+VLOOKUP(MAX(G8:G41),G8:$O$41,+$A$52-G51,0)</f>
        <v>#N/A</v>
      </c>
      <c r="H52" s="49" t="e">
        <f>+VLOOKUP(MAX(H8:H41),H8:$O$41,+$A$52-H51,0)</f>
        <v>#N/A</v>
      </c>
      <c r="I52" s="49" t="e">
        <f>+VLOOKUP(MAX(I8:I41),I8:$O$41,+$A$52-I51,0)</f>
        <v>#N/A</v>
      </c>
      <c r="J52" s="49" t="e">
        <f>+VLOOKUP(MAX(J8:J41),J8:$O$41,+$A$52-J51,0)</f>
        <v>#N/A</v>
      </c>
      <c r="K52" s="49" t="e">
        <f>+VLOOKUP(MAX(K8:K41),K8:$O$41,+$A$52-K51,0)</f>
        <v>#N/A</v>
      </c>
      <c r="L52" s="49" t="e">
        <f>+VLOOKUP(MAX(L8:L41),L8:$O$41,+$A$52-L51,0)</f>
        <v>#N/A</v>
      </c>
      <c r="M52" s="49" t="e">
        <f>+VLOOKUP(MAX(M8:M41),M8:$O$41,+$A$52-M51,0)</f>
        <v>#N/A</v>
      </c>
      <c r="N52" s="49">
        <f>+VLOOKUP(MAX(N8:N41),N8:$O$41,+$A$52-N51,0)</f>
        <v>16</v>
      </c>
    </row>
    <row r="53" spans="1:16" x14ac:dyDescent="0.3">
      <c r="A53" s="48">
        <v>0</v>
      </c>
    </row>
    <row r="55" spans="1:16" x14ac:dyDescent="0.3">
      <c r="N55" s="50">
        <f>(N43*1000000)/N42</f>
        <v>0</v>
      </c>
      <c r="O55" s="4" t="s">
        <v>16</v>
      </c>
    </row>
    <row r="56" spans="1:16" x14ac:dyDescent="0.3">
      <c r="A56" s="48" t="s">
        <v>36</v>
      </c>
      <c r="B56" s="32">
        <f>SUM(B8:B24)</f>
        <v>0</v>
      </c>
      <c r="C56" s="32">
        <f t="shared" ref="C56:M56" si="13">SUM(C8:C24)</f>
        <v>70986.42</v>
      </c>
      <c r="D56" s="32">
        <f t="shared" si="13"/>
        <v>141192.03</v>
      </c>
      <c r="E56" s="32">
        <f t="shared" si="13"/>
        <v>126973.3</v>
      </c>
      <c r="F56" s="32">
        <f t="shared" si="13"/>
        <v>2786289.0376366256</v>
      </c>
      <c r="G56" s="32">
        <f t="shared" si="13"/>
        <v>0</v>
      </c>
      <c r="H56" s="32">
        <f t="shared" si="13"/>
        <v>0</v>
      </c>
      <c r="I56" s="32">
        <f t="shared" si="13"/>
        <v>0</v>
      </c>
      <c r="J56" s="32">
        <f t="shared" si="13"/>
        <v>0</v>
      </c>
      <c r="K56" s="32">
        <f t="shared" si="13"/>
        <v>0</v>
      </c>
      <c r="L56" s="32">
        <f t="shared" si="13"/>
        <v>0</v>
      </c>
      <c r="M56" s="32">
        <f t="shared" si="13"/>
        <v>0</v>
      </c>
    </row>
    <row r="57" spans="1:16" x14ac:dyDescent="0.3">
      <c r="A57" s="48" t="s">
        <v>37</v>
      </c>
      <c r="B57" s="32">
        <f>SUM(B8:B19)</f>
        <v>0</v>
      </c>
      <c r="C57" s="32">
        <f t="shared" ref="C57:M57" si="14">SUM(C8:C19)</f>
        <v>0</v>
      </c>
      <c r="D57" s="32">
        <f t="shared" si="14"/>
        <v>12325.73</v>
      </c>
      <c r="E57" s="32">
        <f t="shared" si="14"/>
        <v>11031</v>
      </c>
      <c r="F57" s="32">
        <f t="shared" si="14"/>
        <v>204874.19394386956</v>
      </c>
      <c r="G57" s="32">
        <f t="shared" si="14"/>
        <v>0</v>
      </c>
      <c r="H57" s="32">
        <f t="shared" si="14"/>
        <v>0</v>
      </c>
      <c r="I57" s="32">
        <f t="shared" si="14"/>
        <v>0</v>
      </c>
      <c r="J57" s="32">
        <f t="shared" si="14"/>
        <v>0</v>
      </c>
      <c r="K57" s="32">
        <f t="shared" si="14"/>
        <v>0</v>
      </c>
      <c r="L57" s="32">
        <f t="shared" si="14"/>
        <v>0</v>
      </c>
      <c r="M57" s="32">
        <f t="shared" si="14"/>
        <v>0</v>
      </c>
      <c r="N57" s="50">
        <f>(N44*1000000)/N42</f>
        <v>0</v>
      </c>
      <c r="O57" s="4" t="s">
        <v>17</v>
      </c>
    </row>
    <row r="58" spans="1:16" x14ac:dyDescent="0.3">
      <c r="A58" s="48" t="s">
        <v>38</v>
      </c>
      <c r="B58" s="32">
        <f>SUM(B25:B41)</f>
        <v>0</v>
      </c>
      <c r="C58" s="32">
        <f>SUM(C25:C41)</f>
        <v>20671357.550000004</v>
      </c>
      <c r="D58" s="32">
        <f t="shared" ref="D58:M58" si="15">SUM(D25:D41)</f>
        <v>11855396.049999999</v>
      </c>
      <c r="E58" s="32">
        <f t="shared" si="15"/>
        <v>3110629.08</v>
      </c>
      <c r="F58" s="32">
        <f t="shared" si="15"/>
        <v>2335565.8109601126</v>
      </c>
      <c r="G58" s="32">
        <f t="shared" si="15"/>
        <v>0</v>
      </c>
      <c r="H58" s="32">
        <f t="shared" si="15"/>
        <v>0</v>
      </c>
      <c r="I58" s="32">
        <f t="shared" si="15"/>
        <v>0</v>
      </c>
      <c r="J58" s="32">
        <f t="shared" si="15"/>
        <v>0</v>
      </c>
      <c r="K58" s="32">
        <f t="shared" si="15"/>
        <v>0</v>
      </c>
      <c r="L58" s="32">
        <f t="shared" si="15"/>
        <v>0</v>
      </c>
      <c r="M58" s="32">
        <f t="shared" si="15"/>
        <v>0</v>
      </c>
      <c r="N58" s="32"/>
    </row>
    <row r="59" spans="1:16" x14ac:dyDescent="0.3"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</row>
    <row r="62" spans="1:16" x14ac:dyDescent="0.3">
      <c r="N62" s="51"/>
    </row>
  </sheetData>
  <mergeCells count="4">
    <mergeCell ref="A1:N1"/>
    <mergeCell ref="A3:N3"/>
    <mergeCell ref="A4:N4"/>
    <mergeCell ref="B6:M6"/>
  </mergeCells>
  <printOptions horizontalCentered="1" verticalCentered="1"/>
  <pageMargins left="0" right="0" top="1.3779527559055118" bottom="0.98425196850393704" header="0.59055118110236227" footer="0.59055118110236227"/>
  <pageSetup scale="60" orientation="landscape" r:id="rId1"/>
  <headerFooter alignWithMargins="0">
    <oddHeader>&amp;C&amp;"Arial,Normal"&amp;12&amp;G
&amp;11INSTITUTO DE FOMENTO PESQUERO / DIVISIÓN INVESTIGACIÓN PESQUERA</oddHeader>
    <oddFooter>&amp;C&amp;"Arial,Normal"CONVENIO DE DESEMPEÑO IFOP / SUBSECRETARÍA DE ECONOMÍA Y EMT 2021:
"PROGRAMA DE SEGUIMIENTO DE LAS PRINCIPALES PESQUERÍAS PELÁGICAS, ENTRE LAS REGIONES DE VALPARAÍSO Y AYSÉN DEL GENERAL CARLOS IBÁÑEZ DEL CAMPO, AÑO 2021".  ANEXO 3B</oddFooter>
  </headerFooter>
  <drawing r:id="rId2"/>
  <legacyDrawingHF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7">
    <tabColor theme="5" tint="0.39997558519241921"/>
  </sheetPr>
  <dimension ref="A1:T70"/>
  <sheetViews>
    <sheetView topLeftCell="A25" zoomScale="70" zoomScaleNormal="70" zoomScalePageLayoutView="70" workbookViewId="0">
      <selection activeCell="N13" sqref="N13"/>
    </sheetView>
  </sheetViews>
  <sheetFormatPr baseColWidth="10" defaultColWidth="16.08984375" defaultRowHeight="13" x14ac:dyDescent="0.3"/>
  <cols>
    <col min="1" max="1" width="18.453125" style="48" customWidth="1"/>
    <col min="2" max="7" width="17.453125" style="5" customWidth="1"/>
    <col min="8" max="13" width="11.90625" style="5" hidden="1" customWidth="1"/>
    <col min="14" max="14" width="14.90625" style="5" customWidth="1"/>
    <col min="15" max="16384" width="16.08984375" style="5"/>
  </cols>
  <sheetData>
    <row r="1" spans="1:20" s="1" customFormat="1" ht="20" x14ac:dyDescent="0.4">
      <c r="A1" s="148" t="s">
        <v>46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</row>
    <row r="2" spans="1:20" s="1" customFormat="1" ht="20" x14ac:dyDescent="0.4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</row>
    <row r="3" spans="1:20" s="2" customFormat="1" ht="18" x14ac:dyDescent="0.4">
      <c r="A3" s="149" t="s">
        <v>18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</row>
    <row r="4" spans="1:20" s="2" customFormat="1" ht="18" x14ac:dyDescent="0.4">
      <c r="A4" s="150" t="s">
        <v>74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</row>
    <row r="5" spans="1:20" x14ac:dyDescent="0.3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20" s="8" customFormat="1" ht="19.149999999999999" customHeight="1" thickBot="1" x14ac:dyDescent="0.35">
      <c r="A6" s="6"/>
      <c r="B6" s="151" t="s">
        <v>0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7"/>
      <c r="O6" s="6"/>
    </row>
    <row r="7" spans="1:20" s="8" customFormat="1" ht="19.149999999999999" customHeight="1" thickBot="1" x14ac:dyDescent="0.35">
      <c r="A7" s="9" t="s">
        <v>21</v>
      </c>
      <c r="B7" s="10" t="s">
        <v>1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 t="s">
        <v>10</v>
      </c>
      <c r="L7" s="11" t="s">
        <v>11</v>
      </c>
      <c r="M7" s="12" t="s">
        <v>12</v>
      </c>
      <c r="N7" s="140" t="s">
        <v>13</v>
      </c>
      <c r="O7" s="13" t="s">
        <v>21</v>
      </c>
    </row>
    <row r="8" spans="1:20" ht="14" x14ac:dyDescent="0.3">
      <c r="A8" s="14">
        <v>3</v>
      </c>
      <c r="B8" s="60"/>
      <c r="C8" s="16"/>
      <c r="D8" s="16"/>
      <c r="E8" s="16"/>
      <c r="F8" s="16"/>
      <c r="G8" s="16"/>
      <c r="H8" s="16"/>
      <c r="I8" s="16"/>
      <c r="J8" s="16"/>
      <c r="K8" s="16"/>
      <c r="L8" s="16"/>
      <c r="M8" s="17"/>
      <c r="N8" s="15" t="str">
        <f t="shared" ref="N8:N41" si="0">IF(SUM(B8:M8)&gt;0,SUM(B8:M8)," ")</f>
        <v xml:space="preserve"> </v>
      </c>
      <c r="O8" s="53">
        <f>+A8</f>
        <v>3</v>
      </c>
      <c r="Q8" s="8"/>
      <c r="S8" s="8"/>
      <c r="T8" s="8"/>
    </row>
    <row r="9" spans="1:20" ht="14" x14ac:dyDescent="0.3">
      <c r="A9" s="14">
        <f>+A8+0.5</f>
        <v>3.5</v>
      </c>
      <c r="B9" s="60"/>
      <c r="C9" s="62"/>
      <c r="D9" s="62"/>
      <c r="E9" s="62"/>
      <c r="F9" s="62"/>
      <c r="G9" s="62"/>
      <c r="H9" s="62"/>
      <c r="I9" s="62"/>
      <c r="J9" s="62"/>
      <c r="K9" s="62"/>
      <c r="L9" s="62"/>
      <c r="M9" s="63"/>
      <c r="N9" s="15" t="str">
        <f t="shared" si="0"/>
        <v xml:space="preserve"> </v>
      </c>
      <c r="O9" s="53">
        <f t="shared" ref="O9:O41" si="1">+A9</f>
        <v>3.5</v>
      </c>
      <c r="Q9" s="8"/>
      <c r="S9" s="8"/>
      <c r="T9" s="8"/>
    </row>
    <row r="10" spans="1:20" ht="14" x14ac:dyDescent="0.3">
      <c r="A10" s="14">
        <f t="shared" ref="A10:A41" si="2">+A9+0.5</f>
        <v>4</v>
      </c>
      <c r="B10" s="60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3"/>
      <c r="N10" s="15" t="str">
        <f t="shared" si="0"/>
        <v xml:space="preserve"> </v>
      </c>
      <c r="O10" s="53">
        <f t="shared" si="1"/>
        <v>4</v>
      </c>
      <c r="Q10" s="8"/>
      <c r="S10" s="8"/>
      <c r="T10" s="8"/>
    </row>
    <row r="11" spans="1:20" ht="14" x14ac:dyDescent="0.3">
      <c r="A11" s="14">
        <f t="shared" si="2"/>
        <v>4.5</v>
      </c>
      <c r="B11" s="60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7"/>
      <c r="N11" s="15" t="str">
        <f t="shared" si="0"/>
        <v xml:space="preserve"> </v>
      </c>
      <c r="O11" s="53">
        <f t="shared" si="1"/>
        <v>4.5</v>
      </c>
      <c r="Q11" s="8"/>
      <c r="S11" s="8"/>
      <c r="T11" s="8"/>
    </row>
    <row r="12" spans="1:20" ht="14" x14ac:dyDescent="0.3">
      <c r="A12" s="14">
        <f t="shared" si="2"/>
        <v>5</v>
      </c>
      <c r="B12" s="60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7"/>
      <c r="N12" s="15"/>
      <c r="O12" s="53">
        <f t="shared" si="1"/>
        <v>5</v>
      </c>
      <c r="Q12" s="8"/>
      <c r="S12" s="8"/>
      <c r="T12" s="8"/>
    </row>
    <row r="13" spans="1:20" ht="14" x14ac:dyDescent="0.3">
      <c r="A13" s="14">
        <f t="shared" si="2"/>
        <v>5.5</v>
      </c>
      <c r="B13" s="60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7"/>
      <c r="N13" s="15" t="str">
        <f t="shared" si="0"/>
        <v xml:space="preserve"> </v>
      </c>
      <c r="O13" s="53">
        <f t="shared" si="1"/>
        <v>5.5</v>
      </c>
      <c r="Q13" s="8"/>
      <c r="S13" s="8"/>
      <c r="T13" s="8"/>
    </row>
    <row r="14" spans="1:20" ht="14" x14ac:dyDescent="0.3">
      <c r="A14" s="14">
        <f t="shared" si="2"/>
        <v>6</v>
      </c>
      <c r="B14" s="60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7"/>
      <c r="N14" s="15" t="str">
        <f t="shared" si="0"/>
        <v xml:space="preserve"> </v>
      </c>
      <c r="O14" s="53">
        <f t="shared" si="1"/>
        <v>6</v>
      </c>
      <c r="Q14" s="8"/>
      <c r="S14" s="8"/>
      <c r="T14" s="8"/>
    </row>
    <row r="15" spans="1:20" ht="14" x14ac:dyDescent="0.3">
      <c r="A15" s="14">
        <f t="shared" si="2"/>
        <v>6.5</v>
      </c>
      <c r="B15" s="60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7"/>
      <c r="N15" s="15" t="str">
        <f t="shared" si="0"/>
        <v xml:space="preserve"> </v>
      </c>
      <c r="O15" s="53">
        <f t="shared" si="1"/>
        <v>6.5</v>
      </c>
      <c r="Q15" s="8"/>
      <c r="S15" s="8"/>
      <c r="T15" s="8"/>
    </row>
    <row r="16" spans="1:20" ht="14" x14ac:dyDescent="0.3">
      <c r="A16" s="14">
        <f t="shared" si="2"/>
        <v>7</v>
      </c>
      <c r="B16" s="60"/>
      <c r="C16" s="16"/>
      <c r="D16" s="16">
        <v>133149.82</v>
      </c>
      <c r="E16" s="16"/>
      <c r="F16" s="16"/>
      <c r="G16" s="16"/>
      <c r="H16" s="16"/>
      <c r="I16" s="16"/>
      <c r="J16" s="16"/>
      <c r="K16" s="16"/>
      <c r="L16" s="16"/>
      <c r="M16" s="17"/>
      <c r="N16" s="15">
        <f t="shared" si="0"/>
        <v>133149.82</v>
      </c>
      <c r="O16" s="53">
        <f t="shared" si="1"/>
        <v>7</v>
      </c>
      <c r="Q16" s="8"/>
      <c r="S16" s="8"/>
      <c r="T16" s="8"/>
    </row>
    <row r="17" spans="1:20" ht="14" x14ac:dyDescent="0.3">
      <c r="A17" s="14">
        <f t="shared" si="2"/>
        <v>7.5</v>
      </c>
      <c r="B17" s="60"/>
      <c r="C17" s="16"/>
      <c r="D17" s="16"/>
      <c r="E17" s="16"/>
      <c r="F17" s="16">
        <v>222704.56</v>
      </c>
      <c r="G17" s="16"/>
      <c r="H17" s="16"/>
      <c r="I17" s="16"/>
      <c r="J17" s="16"/>
      <c r="K17" s="16"/>
      <c r="L17" s="16"/>
      <c r="M17" s="17"/>
      <c r="N17" s="15">
        <f t="shared" si="0"/>
        <v>222704.56</v>
      </c>
      <c r="O17" s="53">
        <f t="shared" si="1"/>
        <v>7.5</v>
      </c>
      <c r="Q17" s="8"/>
      <c r="S17" s="8"/>
      <c r="T17" s="8"/>
    </row>
    <row r="18" spans="1:20" ht="14" x14ac:dyDescent="0.3">
      <c r="A18" s="14">
        <f t="shared" si="2"/>
        <v>8</v>
      </c>
      <c r="B18" s="60"/>
      <c r="C18" s="16">
        <v>111759.36</v>
      </c>
      <c r="D18" s="16">
        <v>175386.72</v>
      </c>
      <c r="E18" s="16"/>
      <c r="F18" s="16">
        <v>234217.85</v>
      </c>
      <c r="G18" s="16"/>
      <c r="H18" s="16"/>
      <c r="I18" s="16"/>
      <c r="J18" s="16"/>
      <c r="K18" s="16"/>
      <c r="L18" s="16"/>
      <c r="M18" s="17"/>
      <c r="N18" s="15">
        <f t="shared" si="0"/>
        <v>521363.93000000005</v>
      </c>
      <c r="O18" s="53">
        <f t="shared" si="1"/>
        <v>8</v>
      </c>
      <c r="Q18" s="8"/>
      <c r="S18" s="8"/>
      <c r="T18" s="8"/>
    </row>
    <row r="19" spans="1:20" ht="14" x14ac:dyDescent="0.3">
      <c r="A19" s="18">
        <f t="shared" si="2"/>
        <v>8.5</v>
      </c>
      <c r="B19" s="64"/>
      <c r="C19" s="20"/>
      <c r="D19" s="20">
        <v>410624.41</v>
      </c>
      <c r="E19" s="20"/>
      <c r="F19" s="20">
        <v>112189.57</v>
      </c>
      <c r="G19" s="20">
        <v>265007.19</v>
      </c>
      <c r="H19" s="20"/>
      <c r="I19" s="20"/>
      <c r="J19" s="20"/>
      <c r="K19" s="20"/>
      <c r="L19" s="20"/>
      <c r="M19" s="21"/>
      <c r="N19" s="19">
        <f t="shared" si="0"/>
        <v>787821.16999999993</v>
      </c>
      <c r="O19" s="53">
        <f t="shared" si="1"/>
        <v>8.5</v>
      </c>
      <c r="Q19" s="8"/>
      <c r="S19" s="8"/>
      <c r="T19" s="8"/>
    </row>
    <row r="20" spans="1:20" ht="14" x14ac:dyDescent="0.3">
      <c r="A20" s="14">
        <f t="shared" si="2"/>
        <v>9</v>
      </c>
      <c r="B20" s="60"/>
      <c r="C20" s="16">
        <v>280529</v>
      </c>
      <c r="D20" s="16">
        <v>1130466.69</v>
      </c>
      <c r="E20" s="16">
        <v>140781.26999999999</v>
      </c>
      <c r="F20" s="16">
        <v>1496233.79</v>
      </c>
      <c r="G20" s="16">
        <v>265007.19</v>
      </c>
      <c r="H20" s="16"/>
      <c r="I20" s="16"/>
      <c r="J20" s="16"/>
      <c r="K20" s="16"/>
      <c r="L20" s="16"/>
      <c r="M20" s="17"/>
      <c r="N20" s="15">
        <f t="shared" si="0"/>
        <v>3313017.94</v>
      </c>
      <c r="O20" s="53">
        <f t="shared" si="1"/>
        <v>9</v>
      </c>
      <c r="Q20" s="8"/>
      <c r="S20" s="8"/>
      <c r="T20" s="8"/>
    </row>
    <row r="21" spans="1:20" ht="14" x14ac:dyDescent="0.3">
      <c r="A21" s="14">
        <f t="shared" si="2"/>
        <v>9.5</v>
      </c>
      <c r="B21" s="60"/>
      <c r="C21" s="16">
        <v>960423.71</v>
      </c>
      <c r="D21" s="16">
        <v>2239158.7200000002</v>
      </c>
      <c r="E21" s="16">
        <v>73569.83</v>
      </c>
      <c r="F21" s="16">
        <v>4438041.92</v>
      </c>
      <c r="G21" s="16">
        <v>786212.42</v>
      </c>
      <c r="H21" s="16"/>
      <c r="I21" s="16"/>
      <c r="J21" s="16"/>
      <c r="K21" s="16"/>
      <c r="L21" s="16"/>
      <c r="M21" s="17"/>
      <c r="N21" s="15">
        <f t="shared" si="0"/>
        <v>8497406.5999999996</v>
      </c>
      <c r="O21" s="53">
        <f t="shared" si="1"/>
        <v>9.5</v>
      </c>
      <c r="Q21" s="8"/>
      <c r="S21" s="8"/>
      <c r="T21" s="8"/>
    </row>
    <row r="22" spans="1:20" ht="14" x14ac:dyDescent="0.3">
      <c r="A22" s="14">
        <f t="shared" si="2"/>
        <v>10</v>
      </c>
      <c r="B22" s="60"/>
      <c r="C22" s="16">
        <v>1678710.31</v>
      </c>
      <c r="D22" s="16">
        <v>3415514.68</v>
      </c>
      <c r="E22" s="16">
        <v>189184.85</v>
      </c>
      <c r="F22" s="16">
        <v>11749834.75</v>
      </c>
      <c r="G22" s="16">
        <v>379141.33</v>
      </c>
      <c r="H22" s="16"/>
      <c r="I22" s="16"/>
      <c r="J22" s="16"/>
      <c r="K22" s="16"/>
      <c r="L22" s="16"/>
      <c r="M22" s="17"/>
      <c r="N22" s="15">
        <f t="shared" si="0"/>
        <v>17412385.919999998</v>
      </c>
      <c r="O22" s="53">
        <f t="shared" si="1"/>
        <v>10</v>
      </c>
      <c r="Q22" s="8"/>
      <c r="S22" s="8"/>
      <c r="T22" s="8"/>
    </row>
    <row r="23" spans="1:20" ht="14" x14ac:dyDescent="0.3">
      <c r="A23" s="14">
        <f t="shared" si="2"/>
        <v>10.5</v>
      </c>
      <c r="B23" s="60"/>
      <c r="C23" s="16">
        <v>626364.35</v>
      </c>
      <c r="D23" s="16">
        <v>2097559.29</v>
      </c>
      <c r="E23" s="16">
        <v>414054.45</v>
      </c>
      <c r="F23" s="16">
        <v>13063652.32</v>
      </c>
      <c r="G23" s="16">
        <v>665766.14</v>
      </c>
      <c r="H23" s="16"/>
      <c r="I23" s="16"/>
      <c r="J23" s="16"/>
      <c r="K23" s="16"/>
      <c r="L23" s="16"/>
      <c r="M23" s="17"/>
      <c r="N23" s="15">
        <f t="shared" si="0"/>
        <v>16867396.550000001</v>
      </c>
      <c r="O23" s="53">
        <f t="shared" si="1"/>
        <v>10.5</v>
      </c>
      <c r="Q23" s="8"/>
      <c r="S23" s="8"/>
      <c r="T23" s="8"/>
    </row>
    <row r="24" spans="1:20" ht="14" x14ac:dyDescent="0.3">
      <c r="A24" s="22">
        <f t="shared" si="2"/>
        <v>11</v>
      </c>
      <c r="B24" s="65"/>
      <c r="C24" s="24">
        <v>546071.27</v>
      </c>
      <c r="D24" s="24">
        <v>826381.13</v>
      </c>
      <c r="E24" s="24">
        <v>115615.02</v>
      </c>
      <c r="F24" s="24">
        <v>11591519.289999999</v>
      </c>
      <c r="G24" s="24">
        <v>321316.96999999997</v>
      </c>
      <c r="H24" s="24"/>
      <c r="I24" s="24"/>
      <c r="J24" s="24"/>
      <c r="K24" s="24"/>
      <c r="L24" s="24"/>
      <c r="M24" s="25"/>
      <c r="N24" s="23">
        <f t="shared" si="0"/>
        <v>13400903.68</v>
      </c>
      <c r="O24" s="53">
        <f t="shared" si="1"/>
        <v>11</v>
      </c>
      <c r="Q24" s="8"/>
      <c r="S24" s="8"/>
      <c r="T24" s="8"/>
    </row>
    <row r="25" spans="1:20" ht="14" x14ac:dyDescent="0.3">
      <c r="A25" s="14">
        <f t="shared" si="2"/>
        <v>11.5</v>
      </c>
      <c r="B25" s="60"/>
      <c r="C25" s="16">
        <v>447022.74</v>
      </c>
      <c r="D25" s="16">
        <v>2210531.6800000002</v>
      </c>
      <c r="E25" s="16">
        <v>247872.51</v>
      </c>
      <c r="F25" s="16">
        <v>7044125.6799999997</v>
      </c>
      <c r="G25" s="16">
        <v>539474.39</v>
      </c>
      <c r="H25" s="16"/>
      <c r="I25" s="16"/>
      <c r="J25" s="16"/>
      <c r="K25" s="16"/>
      <c r="L25" s="16"/>
      <c r="M25" s="17"/>
      <c r="N25" s="15">
        <f t="shared" si="0"/>
        <v>10489027</v>
      </c>
      <c r="O25" s="53">
        <f t="shared" si="1"/>
        <v>11.5</v>
      </c>
      <c r="Q25" s="8"/>
      <c r="S25" s="8"/>
      <c r="T25" s="8"/>
    </row>
    <row r="26" spans="1:20" ht="14" x14ac:dyDescent="0.3">
      <c r="A26" s="14">
        <f t="shared" si="2"/>
        <v>12</v>
      </c>
      <c r="B26" s="60"/>
      <c r="C26" s="16">
        <v>5947008.3499999996</v>
      </c>
      <c r="D26" s="16">
        <v>3782857.86</v>
      </c>
      <c r="E26" s="16">
        <v>847794.83</v>
      </c>
      <c r="F26" s="16">
        <v>10347449.939999999</v>
      </c>
      <c r="G26" s="16">
        <v>604269.93000000005</v>
      </c>
      <c r="H26" s="16"/>
      <c r="I26" s="16"/>
      <c r="J26" s="16"/>
      <c r="K26" s="16"/>
      <c r="L26" s="16"/>
      <c r="M26" s="17"/>
      <c r="N26" s="15">
        <f t="shared" si="0"/>
        <v>21529380.909999996</v>
      </c>
      <c r="O26" s="53">
        <f t="shared" si="1"/>
        <v>12</v>
      </c>
      <c r="Q26" s="8"/>
      <c r="S26" s="8"/>
      <c r="T26" s="8"/>
    </row>
    <row r="27" spans="1:20" ht="14" x14ac:dyDescent="0.3">
      <c r="A27" s="14">
        <f t="shared" si="2"/>
        <v>12.5</v>
      </c>
      <c r="B27" s="60"/>
      <c r="C27" s="16">
        <v>9663513.5299999993</v>
      </c>
      <c r="D27" s="16">
        <v>9028666.0299999993</v>
      </c>
      <c r="E27" s="16">
        <v>2383404.66</v>
      </c>
      <c r="F27" s="16">
        <v>12820501.050000001</v>
      </c>
      <c r="G27" s="16">
        <v>3667716.85</v>
      </c>
      <c r="H27" s="16"/>
      <c r="I27" s="16"/>
      <c r="J27" s="16"/>
      <c r="K27" s="16"/>
      <c r="L27" s="16"/>
      <c r="M27" s="17"/>
      <c r="N27" s="15">
        <f t="shared" si="0"/>
        <v>37563802.119999997</v>
      </c>
      <c r="O27" s="53">
        <f t="shared" si="1"/>
        <v>12.5</v>
      </c>
      <c r="Q27" s="8"/>
      <c r="S27" s="8"/>
      <c r="T27" s="8"/>
    </row>
    <row r="28" spans="1:20" ht="14" x14ac:dyDescent="0.3">
      <c r="A28" s="14">
        <f t="shared" si="2"/>
        <v>13</v>
      </c>
      <c r="B28" s="60"/>
      <c r="C28" s="16">
        <v>20793329</v>
      </c>
      <c r="D28" s="16">
        <v>30550596.48</v>
      </c>
      <c r="E28" s="16">
        <v>4732862.24</v>
      </c>
      <c r="F28" s="16">
        <v>21782349.449999999</v>
      </c>
      <c r="G28" s="16">
        <v>9902584.1600000001</v>
      </c>
      <c r="H28" s="16"/>
      <c r="I28" s="16"/>
      <c r="J28" s="16"/>
      <c r="K28" s="16"/>
      <c r="L28" s="16"/>
      <c r="M28" s="17"/>
      <c r="N28" s="15">
        <f t="shared" si="0"/>
        <v>87761721.329999998</v>
      </c>
      <c r="O28" s="53">
        <f t="shared" si="1"/>
        <v>13</v>
      </c>
      <c r="Q28" s="8"/>
      <c r="S28" s="8"/>
      <c r="T28" s="8"/>
    </row>
    <row r="29" spans="1:20" ht="14" x14ac:dyDescent="0.3">
      <c r="A29" s="14">
        <f t="shared" si="2"/>
        <v>13.5</v>
      </c>
      <c r="B29" s="60"/>
      <c r="C29" s="16">
        <v>39386970.159999996</v>
      </c>
      <c r="D29" s="16">
        <v>49551995.520000003</v>
      </c>
      <c r="E29" s="16">
        <v>7932960.71</v>
      </c>
      <c r="F29" s="16">
        <v>24761596.32</v>
      </c>
      <c r="G29" s="16">
        <v>19216343.050000001</v>
      </c>
      <c r="H29" s="16"/>
      <c r="I29" s="16"/>
      <c r="J29" s="16"/>
      <c r="K29" s="16"/>
      <c r="L29" s="16"/>
      <c r="M29" s="17"/>
      <c r="N29" s="15">
        <f t="shared" si="0"/>
        <v>140849865.76000002</v>
      </c>
      <c r="O29" s="53">
        <f t="shared" si="1"/>
        <v>13.5</v>
      </c>
      <c r="Q29" s="8"/>
      <c r="S29" s="8"/>
      <c r="T29" s="8"/>
    </row>
    <row r="30" spans="1:20" ht="14" x14ac:dyDescent="0.3">
      <c r="A30" s="14">
        <f t="shared" si="2"/>
        <v>14</v>
      </c>
      <c r="B30" s="60"/>
      <c r="C30" s="16">
        <v>69282426.760000005</v>
      </c>
      <c r="D30" s="16">
        <v>76625277.299999997</v>
      </c>
      <c r="E30" s="16">
        <v>20494371.93</v>
      </c>
      <c r="F30" s="16">
        <v>26749250.190000001</v>
      </c>
      <c r="G30" s="16">
        <v>44206403.490000002</v>
      </c>
      <c r="H30" s="16"/>
      <c r="I30" s="16"/>
      <c r="J30" s="16"/>
      <c r="K30" s="16"/>
      <c r="L30" s="16"/>
      <c r="M30" s="17"/>
      <c r="N30" s="15">
        <f t="shared" si="0"/>
        <v>237357729.67000002</v>
      </c>
      <c r="O30" s="53">
        <f t="shared" si="1"/>
        <v>14</v>
      </c>
      <c r="Q30" s="8"/>
      <c r="S30" s="8"/>
      <c r="T30" s="8"/>
    </row>
    <row r="31" spans="1:20" ht="14" x14ac:dyDescent="0.3">
      <c r="A31" s="14">
        <f t="shared" si="2"/>
        <v>14.5</v>
      </c>
      <c r="B31" s="60"/>
      <c r="C31" s="16">
        <v>91870914.290000007</v>
      </c>
      <c r="D31" s="16">
        <v>101193653.59999999</v>
      </c>
      <c r="E31" s="16">
        <v>34792073.109999999</v>
      </c>
      <c r="F31" s="16">
        <v>24813637.18</v>
      </c>
      <c r="G31" s="16">
        <v>84919733.950000003</v>
      </c>
      <c r="H31" s="16"/>
      <c r="I31" s="16"/>
      <c r="J31" s="16"/>
      <c r="K31" s="16"/>
      <c r="L31" s="16"/>
      <c r="M31" s="17"/>
      <c r="N31" s="15">
        <f t="shared" si="0"/>
        <v>337590012.13</v>
      </c>
      <c r="O31" s="53">
        <f t="shared" si="1"/>
        <v>14.5</v>
      </c>
      <c r="Q31" s="8"/>
      <c r="S31" s="8"/>
      <c r="T31" s="8"/>
    </row>
    <row r="32" spans="1:20" ht="14" x14ac:dyDescent="0.3">
      <c r="A32" s="14">
        <f t="shared" si="2"/>
        <v>15</v>
      </c>
      <c r="B32" s="60"/>
      <c r="C32" s="16">
        <v>89641438.950000003</v>
      </c>
      <c r="D32" s="16">
        <v>91492709.969999999</v>
      </c>
      <c r="E32" s="16">
        <v>42107648.530000001</v>
      </c>
      <c r="F32" s="16">
        <v>25136476.23</v>
      </c>
      <c r="G32" s="16">
        <v>98468732.540000007</v>
      </c>
      <c r="H32" s="16"/>
      <c r="I32" s="16"/>
      <c r="J32" s="16"/>
      <c r="K32" s="16"/>
      <c r="L32" s="16"/>
      <c r="M32" s="17"/>
      <c r="N32" s="15">
        <f t="shared" si="0"/>
        <v>346847006.22000003</v>
      </c>
      <c r="O32" s="53">
        <f t="shared" si="1"/>
        <v>15</v>
      </c>
      <c r="Q32" s="8"/>
      <c r="S32" s="8"/>
      <c r="T32" s="8"/>
    </row>
    <row r="33" spans="1:20" ht="14" x14ac:dyDescent="0.3">
      <c r="A33" s="14">
        <f t="shared" si="2"/>
        <v>15.5</v>
      </c>
      <c r="B33" s="60"/>
      <c r="C33" s="16">
        <v>54332001.630000003</v>
      </c>
      <c r="D33" s="16">
        <v>68885593.379999995</v>
      </c>
      <c r="E33" s="16">
        <v>34269882.770000003</v>
      </c>
      <c r="F33" s="16">
        <v>18043686.989999998</v>
      </c>
      <c r="G33" s="16">
        <v>70020373.109999999</v>
      </c>
      <c r="H33" s="16"/>
      <c r="I33" s="16"/>
      <c r="J33" s="16"/>
      <c r="K33" s="16"/>
      <c r="L33" s="16"/>
      <c r="M33" s="17"/>
      <c r="N33" s="15">
        <f t="shared" si="0"/>
        <v>245551537.88</v>
      </c>
      <c r="O33" s="53">
        <f t="shared" si="1"/>
        <v>15.5</v>
      </c>
      <c r="Q33" s="8"/>
      <c r="S33" s="8"/>
      <c r="T33" s="8"/>
    </row>
    <row r="34" spans="1:20" ht="14" x14ac:dyDescent="0.3">
      <c r="A34" s="14">
        <f t="shared" si="2"/>
        <v>16</v>
      </c>
      <c r="B34" s="60"/>
      <c r="C34" s="16">
        <v>46144221.609999999</v>
      </c>
      <c r="D34" s="16">
        <v>53699555</v>
      </c>
      <c r="E34" s="16">
        <v>27205147.239999998</v>
      </c>
      <c r="F34" s="16">
        <v>12123260.539999999</v>
      </c>
      <c r="G34" s="16">
        <v>43166473.670000002</v>
      </c>
      <c r="H34" s="16"/>
      <c r="I34" s="16"/>
      <c r="J34" s="16"/>
      <c r="K34" s="16"/>
      <c r="L34" s="16"/>
      <c r="M34" s="17"/>
      <c r="N34" s="15">
        <f t="shared" si="0"/>
        <v>182338658.06</v>
      </c>
      <c r="O34" s="53">
        <f t="shared" si="1"/>
        <v>16</v>
      </c>
      <c r="Q34" s="8"/>
      <c r="S34" s="8"/>
      <c r="T34" s="8"/>
    </row>
    <row r="35" spans="1:20" ht="14" x14ac:dyDescent="0.3">
      <c r="A35" s="14">
        <f t="shared" si="2"/>
        <v>16.5</v>
      </c>
      <c r="B35" s="60"/>
      <c r="C35" s="16">
        <v>38750068.100000001</v>
      </c>
      <c r="D35" s="16">
        <v>43774247.049999997</v>
      </c>
      <c r="E35" s="16">
        <v>20752711.52</v>
      </c>
      <c r="F35" s="16">
        <v>6357568.2199999997</v>
      </c>
      <c r="G35" s="16">
        <v>24458895.789999999</v>
      </c>
      <c r="H35" s="16"/>
      <c r="I35" s="16"/>
      <c r="J35" s="16"/>
      <c r="K35" s="16"/>
      <c r="L35" s="16"/>
      <c r="M35" s="17"/>
      <c r="N35" s="15">
        <f t="shared" si="0"/>
        <v>134093490.68000001</v>
      </c>
      <c r="O35" s="53">
        <f t="shared" si="1"/>
        <v>16.5</v>
      </c>
      <c r="Q35" s="8"/>
      <c r="S35" s="8"/>
      <c r="T35" s="8"/>
    </row>
    <row r="36" spans="1:20" ht="14" x14ac:dyDescent="0.3">
      <c r="A36" s="14">
        <f t="shared" si="2"/>
        <v>17</v>
      </c>
      <c r="B36" s="66"/>
      <c r="C36" s="16">
        <v>16395793.609999999</v>
      </c>
      <c r="D36" s="16">
        <v>15236216.68</v>
      </c>
      <c r="E36" s="16">
        <v>7464722.1299999999</v>
      </c>
      <c r="F36" s="16">
        <v>1527553.52</v>
      </c>
      <c r="G36" s="16">
        <v>6446982.7599999998</v>
      </c>
      <c r="H36" s="16"/>
      <c r="I36" s="16"/>
      <c r="J36" s="16"/>
      <c r="K36" s="16"/>
      <c r="L36" s="16"/>
      <c r="M36" s="17"/>
      <c r="N36" s="15">
        <f t="shared" si="0"/>
        <v>47071268.700000003</v>
      </c>
      <c r="O36" s="53">
        <f t="shared" si="1"/>
        <v>17</v>
      </c>
      <c r="Q36" s="8"/>
      <c r="S36" s="8"/>
      <c r="T36" s="8"/>
    </row>
    <row r="37" spans="1:20" ht="14" x14ac:dyDescent="0.3">
      <c r="A37" s="14">
        <f t="shared" si="2"/>
        <v>17.5</v>
      </c>
      <c r="B37" s="66"/>
      <c r="C37" s="16">
        <v>2583239.66</v>
      </c>
      <c r="D37" s="16">
        <v>1762568.14</v>
      </c>
      <c r="E37" s="16">
        <v>1474551.15</v>
      </c>
      <c r="F37" s="16"/>
      <c r="G37" s="16">
        <v>1045128.52</v>
      </c>
      <c r="H37" s="16"/>
      <c r="I37" s="16"/>
      <c r="J37" s="16"/>
      <c r="K37" s="16"/>
      <c r="L37" s="16"/>
      <c r="M37" s="17"/>
      <c r="N37" s="15">
        <f t="shared" si="0"/>
        <v>6865487.4699999988</v>
      </c>
      <c r="O37" s="53">
        <f t="shared" si="1"/>
        <v>17.5</v>
      </c>
      <c r="Q37" s="8"/>
      <c r="S37" s="8"/>
      <c r="T37" s="8"/>
    </row>
    <row r="38" spans="1:20" ht="14" x14ac:dyDescent="0.3">
      <c r="A38" s="14">
        <f t="shared" si="2"/>
        <v>18</v>
      </c>
      <c r="B38" s="66"/>
      <c r="C38" s="16"/>
      <c r="D38" s="16">
        <v>243698.47</v>
      </c>
      <c r="E38" s="16"/>
      <c r="F38" s="16">
        <v>116985.8</v>
      </c>
      <c r="G38" s="16"/>
      <c r="H38" s="16"/>
      <c r="I38" s="16"/>
      <c r="J38" s="16"/>
      <c r="K38" s="16"/>
      <c r="L38" s="16"/>
      <c r="M38" s="17"/>
      <c r="N38" s="15">
        <f t="shared" si="0"/>
        <v>360684.27</v>
      </c>
      <c r="O38" s="53">
        <f t="shared" si="1"/>
        <v>18</v>
      </c>
      <c r="Q38" s="8"/>
      <c r="S38" s="8"/>
      <c r="T38" s="8"/>
    </row>
    <row r="39" spans="1:20" ht="14" x14ac:dyDescent="0.3">
      <c r="A39" s="14">
        <f t="shared" si="2"/>
        <v>18.5</v>
      </c>
      <c r="B39" s="6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7"/>
      <c r="N39" s="15"/>
      <c r="O39" s="53">
        <f t="shared" si="1"/>
        <v>18.5</v>
      </c>
      <c r="Q39" s="8"/>
      <c r="S39" s="8"/>
      <c r="T39" s="8"/>
    </row>
    <row r="40" spans="1:20" ht="14" x14ac:dyDescent="0.3">
      <c r="A40" s="14">
        <f t="shared" si="2"/>
        <v>19</v>
      </c>
      <c r="B40" s="6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76"/>
      <c r="N40" s="66"/>
      <c r="O40" s="53">
        <f t="shared" si="1"/>
        <v>19</v>
      </c>
      <c r="Q40" s="8"/>
      <c r="S40" s="8"/>
      <c r="T40" s="8"/>
    </row>
    <row r="41" spans="1:20" ht="14" x14ac:dyDescent="0.3">
      <c r="A41" s="14">
        <f t="shared" si="2"/>
        <v>19.5</v>
      </c>
      <c r="B41" s="6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76"/>
      <c r="N41" s="66" t="str">
        <f t="shared" si="0"/>
        <v xml:space="preserve"> </v>
      </c>
      <c r="O41" s="53">
        <f t="shared" si="1"/>
        <v>19.5</v>
      </c>
      <c r="Q41" s="8"/>
      <c r="S41" s="8"/>
      <c r="T41" s="8"/>
    </row>
    <row r="42" spans="1:20" ht="14" x14ac:dyDescent="0.3">
      <c r="A42" s="27" t="s">
        <v>13</v>
      </c>
      <c r="B42" s="67" t="str">
        <f>IF(SUM(B8:B41)&gt;0,SUM(B8:B41)," ")</f>
        <v xml:space="preserve"> </v>
      </c>
      <c r="C42" s="68">
        <f t="shared" ref="C42:M42" si="3">IF(SUM(C8:C41)&gt;0,SUM(C8:C41)," ")</f>
        <v>489441806.3900001</v>
      </c>
      <c r="D42" s="68">
        <f t="shared" si="3"/>
        <v>558466408.61999989</v>
      </c>
      <c r="E42" s="68">
        <f t="shared" si="3"/>
        <v>205639208.75000003</v>
      </c>
      <c r="F42" s="68">
        <f t="shared" si="3"/>
        <v>234532835.16000003</v>
      </c>
      <c r="G42" s="68">
        <f t="shared" si="3"/>
        <v>409345563.45000005</v>
      </c>
      <c r="H42" s="68" t="str">
        <f t="shared" si="3"/>
        <v xml:space="preserve"> </v>
      </c>
      <c r="I42" s="68" t="str">
        <f t="shared" si="3"/>
        <v xml:space="preserve"> </v>
      </c>
      <c r="J42" s="68" t="str">
        <f t="shared" si="3"/>
        <v xml:space="preserve"> </v>
      </c>
      <c r="K42" s="68" t="str">
        <f t="shared" si="3"/>
        <v xml:space="preserve"> </v>
      </c>
      <c r="L42" s="68" t="str">
        <f t="shared" si="3"/>
        <v xml:space="preserve"> </v>
      </c>
      <c r="M42" s="69" t="str">
        <f t="shared" si="3"/>
        <v xml:space="preserve"> </v>
      </c>
      <c r="N42" s="28">
        <f>SUM(N8:N41)</f>
        <v>1897425822.3700001</v>
      </c>
      <c r="Q42" s="8"/>
      <c r="S42" s="8"/>
      <c r="T42" s="8"/>
    </row>
    <row r="43" spans="1:20" ht="14" x14ac:dyDescent="0.3">
      <c r="A43" s="14" t="s">
        <v>39</v>
      </c>
      <c r="B43" s="71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5"/>
      <c r="N43" s="71">
        <f>SUM(B43:M43)</f>
        <v>0</v>
      </c>
      <c r="O43" s="32"/>
      <c r="P43" s="32"/>
      <c r="Q43" s="8"/>
      <c r="S43" s="8"/>
      <c r="T43" s="8"/>
    </row>
    <row r="44" spans="1:20" x14ac:dyDescent="0.3">
      <c r="A44" s="34" t="s">
        <v>14</v>
      </c>
      <c r="B44" s="71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5"/>
      <c r="N44" s="71">
        <f>SUM(B44:M44)</f>
        <v>0</v>
      </c>
      <c r="O44" s="32"/>
      <c r="P44" s="32"/>
      <c r="Q44" s="8"/>
      <c r="S44" s="8"/>
      <c r="T44" s="8"/>
    </row>
    <row r="45" spans="1:20" ht="14" x14ac:dyDescent="0.3">
      <c r="A45" s="14" t="s">
        <v>24</v>
      </c>
      <c r="B45" s="37"/>
      <c r="C45" s="38">
        <f>SUM(C8:C24)*100/C42</f>
        <v>0.85890864758909768</v>
      </c>
      <c r="D45" s="38">
        <f t="shared" ref="D45:N45" si="4">SUM(D8:D24)*100/D42</f>
        <v>1.8672996798086281</v>
      </c>
      <c r="E45" s="38">
        <f t="shared" si="4"/>
        <v>0.45380714391607962</v>
      </c>
      <c r="F45" s="38">
        <f>SUM(F8:F24)*100/F42</f>
        <v>18.295260883503826</v>
      </c>
      <c r="G45" s="38">
        <f t="shared" si="4"/>
        <v>0.65530238495614013</v>
      </c>
      <c r="H45" s="38" t="e">
        <f t="shared" ref="H45" si="5">SUM(H8:H24)*100/H42</f>
        <v>#VALUE!</v>
      </c>
      <c r="I45" s="38"/>
      <c r="J45" s="38"/>
      <c r="K45" s="38" t="e">
        <f t="shared" si="4"/>
        <v>#VALUE!</v>
      </c>
      <c r="L45" s="38" t="e">
        <f t="shared" si="4"/>
        <v>#VALUE!</v>
      </c>
      <c r="M45" s="39" t="e">
        <f t="shared" si="4"/>
        <v>#VALUE!</v>
      </c>
      <c r="N45" s="37">
        <f t="shared" si="4"/>
        <v>3.2231115150320999</v>
      </c>
      <c r="Q45" s="8"/>
      <c r="S45" s="8"/>
      <c r="T45" s="8"/>
    </row>
    <row r="46" spans="1:20" ht="14" x14ac:dyDescent="0.3">
      <c r="A46" s="14" t="s">
        <v>25</v>
      </c>
      <c r="B46" s="37"/>
      <c r="C46" s="38">
        <f t="shared" ref="C46:G46" si="6">SUM(C8:C19)*100/C42</f>
        <v>2.2834044526009942E-2</v>
      </c>
      <c r="D46" s="38">
        <f t="shared" si="6"/>
        <v>0.1287742537240664</v>
      </c>
      <c r="E46" s="38">
        <f t="shared" si="6"/>
        <v>0</v>
      </c>
      <c r="F46" s="38">
        <f t="shared" si="6"/>
        <v>0.24265769848889074</v>
      </c>
      <c r="G46" s="38">
        <f t="shared" si="6"/>
        <v>6.4739235907797885E-2</v>
      </c>
      <c r="H46" s="38" t="e">
        <f t="shared" ref="H46" si="7">SUM(H8:H19)*100/H42</f>
        <v>#VALUE!</v>
      </c>
      <c r="I46" s="38"/>
      <c r="J46" s="38"/>
      <c r="K46" s="38" t="e">
        <f>SUM(K8:K19)*100/K42</f>
        <v>#VALUE!</v>
      </c>
      <c r="L46" s="38" t="e">
        <f>SUM(L8:L19)*100/L42</f>
        <v>#VALUE!</v>
      </c>
      <c r="M46" s="39" t="e">
        <f>SUM(M8:M19)*100/M42</f>
        <v>#VALUE!</v>
      </c>
      <c r="N46" s="37">
        <f>SUM(N8:N19)*100/N42</f>
        <v>8.7752546653985367E-2</v>
      </c>
      <c r="Q46" s="8"/>
      <c r="S46" s="8"/>
      <c r="T46" s="8"/>
    </row>
    <row r="47" spans="1:20" ht="14" x14ac:dyDescent="0.3">
      <c r="A47" s="22" t="s">
        <v>22</v>
      </c>
      <c r="B47" s="40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2"/>
      <c r="N47" s="40"/>
      <c r="P47" s="32"/>
      <c r="Q47" s="8"/>
      <c r="S47" s="8"/>
      <c r="T47" s="8"/>
    </row>
    <row r="48" spans="1:20" x14ac:dyDescent="0.3">
      <c r="A48" s="43" t="s">
        <v>15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P48" s="72"/>
    </row>
    <row r="49" spans="1:15" ht="15.5" x14ac:dyDescent="0.35">
      <c r="A49" s="45" t="s">
        <v>61</v>
      </c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5" ht="15.5" x14ac:dyDescent="0.35">
      <c r="A50" s="46" t="s">
        <v>62</v>
      </c>
    </row>
    <row r="51" spans="1:15" x14ac:dyDescent="0.3">
      <c r="B51" s="5">
        <v>0</v>
      </c>
      <c r="C51" s="5">
        <v>1</v>
      </c>
      <c r="D51" s="5">
        <v>2</v>
      </c>
      <c r="E51" s="5">
        <v>3</v>
      </c>
      <c r="F51" s="5">
        <v>4</v>
      </c>
      <c r="G51" s="5">
        <v>5</v>
      </c>
      <c r="H51" s="5">
        <v>6</v>
      </c>
      <c r="I51" s="5">
        <v>7</v>
      </c>
      <c r="J51" s="5">
        <v>8</v>
      </c>
      <c r="K51" s="5">
        <v>9</v>
      </c>
      <c r="L51" s="5">
        <v>10</v>
      </c>
      <c r="M51" s="5">
        <v>11</v>
      </c>
      <c r="N51" s="5">
        <v>12</v>
      </c>
    </row>
    <row r="52" spans="1:15" x14ac:dyDescent="0.3">
      <c r="A52" s="3">
        <v>14</v>
      </c>
      <c r="B52" s="4" t="e">
        <f>+VLOOKUP(MAX(B8:B41),B8:$O$41,14,0)</f>
        <v>#N/A</v>
      </c>
      <c r="C52" s="49">
        <f>+VLOOKUP(MAX(C8:C41),C8:$O$41,+$A$52-C51,0)</f>
        <v>14.5</v>
      </c>
      <c r="D52" s="49">
        <f>+VLOOKUP(MAX(D8:D41),D8:$O$41,+$A$52-D51,0)</f>
        <v>14.5</v>
      </c>
      <c r="E52" s="49">
        <f>+VLOOKUP(MAX(E8:E41),E8:$O$41,+$A$52-E51,0)</f>
        <v>15</v>
      </c>
      <c r="F52" s="49">
        <f>+VLOOKUP(MAX(F8:F41),F8:$O$41,+$A$52-F51,0)</f>
        <v>14</v>
      </c>
      <c r="G52" s="49">
        <f>+VLOOKUP(MAX(G8:G41),G8:$O$41,+$A$52-G51,0)</f>
        <v>15</v>
      </c>
      <c r="H52" s="49" t="e">
        <f>+VLOOKUP(MAX(H8:H41),H8:$O$41,+$A$52-H51,0)</f>
        <v>#N/A</v>
      </c>
      <c r="I52" s="49" t="e">
        <f>+VLOOKUP(MAX(I8:I41),I8:$O$41,+$A$52-I51,0)</f>
        <v>#N/A</v>
      </c>
      <c r="J52" s="49" t="e">
        <f>+VLOOKUP(MAX(J8:J41),J8:$O$41,+$A$52-J51,0)</f>
        <v>#N/A</v>
      </c>
      <c r="K52" s="49" t="e">
        <f>+VLOOKUP(MAX(K8:K41),K8:$O$41,+$A$52-K51,0)</f>
        <v>#N/A</v>
      </c>
      <c r="L52" s="49" t="e">
        <f>+VLOOKUP(MAX(L8:L41),L8:$O$41,+$A$52-L51,0)</f>
        <v>#N/A</v>
      </c>
      <c r="M52" s="49" t="e">
        <f>+VLOOKUP(MAX(M8:M41),M8:$O$41,+$A$52-M51,0)</f>
        <v>#N/A</v>
      </c>
      <c r="N52" s="49">
        <f>+VLOOKUP(MAX(N8:N41),N8:$O$41,+$A$52-N51,0)</f>
        <v>15</v>
      </c>
    </row>
    <row r="53" spans="1:15" x14ac:dyDescent="0.3">
      <c r="A53" s="48">
        <v>0</v>
      </c>
    </row>
    <row r="54" spans="1:15" x14ac:dyDescent="0.3">
      <c r="A54" s="5"/>
    </row>
    <row r="55" spans="1:15" x14ac:dyDescent="0.3">
      <c r="N55" s="50">
        <f>(N43*1000000)/N42</f>
        <v>0</v>
      </c>
      <c r="O55" s="4" t="s">
        <v>16</v>
      </c>
    </row>
    <row r="56" spans="1:15" x14ac:dyDescent="0.3">
      <c r="A56" s="57" t="s">
        <v>26</v>
      </c>
      <c r="B56" s="32">
        <f>-SUM(B8:B24)</f>
        <v>0</v>
      </c>
      <c r="C56" s="32">
        <f t="shared" ref="C56:N56" si="8">-SUM(C8:C24)</f>
        <v>-4203858</v>
      </c>
      <c r="D56" s="32">
        <f t="shared" si="8"/>
        <v>-10428241.460000003</v>
      </c>
      <c r="E56" s="32">
        <f t="shared" si="8"/>
        <v>-933205.41999999993</v>
      </c>
      <c r="F56" s="32">
        <f t="shared" si="8"/>
        <v>-42908394.049999997</v>
      </c>
      <c r="G56" s="32">
        <f t="shared" si="8"/>
        <v>-2682451.2400000002</v>
      </c>
      <c r="H56" s="32">
        <f t="shared" si="8"/>
        <v>0</v>
      </c>
      <c r="I56" s="32">
        <f t="shared" si="8"/>
        <v>0</v>
      </c>
      <c r="J56" s="32">
        <f t="shared" si="8"/>
        <v>0</v>
      </c>
      <c r="K56" s="32">
        <f t="shared" si="8"/>
        <v>0</v>
      </c>
      <c r="L56" s="32">
        <f t="shared" si="8"/>
        <v>0</v>
      </c>
      <c r="M56" s="32">
        <f t="shared" si="8"/>
        <v>0</v>
      </c>
      <c r="N56" s="32">
        <f t="shared" si="8"/>
        <v>-61156150.169999994</v>
      </c>
    </row>
    <row r="57" spans="1:15" x14ac:dyDescent="0.3">
      <c r="A57" s="57" t="s">
        <v>27</v>
      </c>
      <c r="B57" s="32">
        <f>-SUM(B8:B19)</f>
        <v>0</v>
      </c>
      <c r="C57" s="32">
        <f t="shared" ref="C57:N57" si="9">-SUM(C8:C19)</f>
        <v>-111759.36</v>
      </c>
      <c r="D57" s="32">
        <f t="shared" si="9"/>
        <v>-719160.95</v>
      </c>
      <c r="E57" s="32">
        <f t="shared" si="9"/>
        <v>0</v>
      </c>
      <c r="F57" s="32">
        <f t="shared" si="9"/>
        <v>-569111.98</v>
      </c>
      <c r="G57" s="32">
        <f t="shared" si="9"/>
        <v>-265007.19</v>
      </c>
      <c r="H57" s="32">
        <f t="shared" si="9"/>
        <v>0</v>
      </c>
      <c r="I57" s="32">
        <f t="shared" si="9"/>
        <v>0</v>
      </c>
      <c r="J57" s="32">
        <f t="shared" si="9"/>
        <v>0</v>
      </c>
      <c r="K57" s="32">
        <f t="shared" si="9"/>
        <v>0</v>
      </c>
      <c r="L57" s="32">
        <f t="shared" si="9"/>
        <v>0</v>
      </c>
      <c r="M57" s="32">
        <f t="shared" si="9"/>
        <v>0</v>
      </c>
      <c r="N57" s="32">
        <f t="shared" si="9"/>
        <v>-1665039.48</v>
      </c>
      <c r="O57" s="4" t="s">
        <v>17</v>
      </c>
    </row>
    <row r="58" spans="1:15" x14ac:dyDescent="0.3">
      <c r="A58" s="57" t="s">
        <v>28</v>
      </c>
      <c r="B58" s="32">
        <f>SUM(B25:B41)</f>
        <v>0</v>
      </c>
      <c r="C58" s="32">
        <f t="shared" ref="C58:M58" si="10">SUM(C25:C41)</f>
        <v>485237948.3900001</v>
      </c>
      <c r="D58" s="32">
        <f t="shared" si="10"/>
        <v>548038167.16000009</v>
      </c>
      <c r="E58" s="32">
        <f t="shared" si="10"/>
        <v>204706003.33000001</v>
      </c>
      <c r="F58" s="32">
        <f t="shared" si="10"/>
        <v>191624441.11000001</v>
      </c>
      <c r="G58" s="32">
        <f t="shared" si="10"/>
        <v>406663112.21000004</v>
      </c>
      <c r="H58" s="32">
        <f t="shared" si="10"/>
        <v>0</v>
      </c>
      <c r="I58" s="32">
        <f t="shared" si="10"/>
        <v>0</v>
      </c>
      <c r="J58" s="32">
        <f t="shared" si="10"/>
        <v>0</v>
      </c>
      <c r="K58" s="32">
        <f t="shared" si="10"/>
        <v>0</v>
      </c>
      <c r="L58" s="32">
        <f t="shared" si="10"/>
        <v>0</v>
      </c>
      <c r="M58" s="32">
        <f t="shared" si="10"/>
        <v>0</v>
      </c>
      <c r="N58" s="32">
        <f>SUM(N25:N41)</f>
        <v>1836269672.2</v>
      </c>
    </row>
    <row r="63" spans="1:15" x14ac:dyDescent="0.3">
      <c r="A63" s="48">
        <v>14</v>
      </c>
      <c r="B63" s="5">
        <v>0</v>
      </c>
      <c r="C63" s="5">
        <v>1</v>
      </c>
      <c r="D63" s="5">
        <v>2</v>
      </c>
      <c r="E63" s="5">
        <v>3</v>
      </c>
      <c r="F63" s="5">
        <v>4</v>
      </c>
      <c r="G63" s="5">
        <v>5</v>
      </c>
      <c r="H63" s="5">
        <v>6</v>
      </c>
      <c r="I63" s="5">
        <v>7</v>
      </c>
      <c r="J63" s="5">
        <v>8</v>
      </c>
      <c r="K63" s="5">
        <v>9</v>
      </c>
      <c r="L63" s="5">
        <v>10</v>
      </c>
      <c r="M63" s="5">
        <v>11</v>
      </c>
    </row>
    <row r="65" spans="2:13" x14ac:dyDescent="0.3">
      <c r="B65" s="48" t="e">
        <f>+VLOOKUP(MAX(B8:B41),B8:O41,$A$63-B63,0)</f>
        <v>#N/A</v>
      </c>
      <c r="C65" s="48">
        <f>+VLOOKUP(MAX(C8:C41),C8:P41,$A$63-C63,0)</f>
        <v>14.5</v>
      </c>
      <c r="D65" s="48">
        <f>+VLOOKUP(MAX(D8:D41),D8:Q41,$A$63-D63,0)</f>
        <v>14.5</v>
      </c>
      <c r="E65" s="48">
        <f t="shared" ref="E65:M65" si="11">+VLOOKUP(MAX(E8:E41),E8:Q41,$A$63-E63,0)</f>
        <v>15</v>
      </c>
      <c r="F65" s="48">
        <f t="shared" si="11"/>
        <v>14</v>
      </c>
      <c r="G65" s="48">
        <f t="shared" si="11"/>
        <v>15</v>
      </c>
      <c r="H65" s="48" t="e">
        <f t="shared" si="11"/>
        <v>#N/A</v>
      </c>
      <c r="I65" s="48" t="e">
        <f t="shared" si="11"/>
        <v>#N/A</v>
      </c>
      <c r="J65" s="48" t="e">
        <f t="shared" si="11"/>
        <v>#N/A</v>
      </c>
      <c r="K65" s="48" t="e">
        <f t="shared" si="11"/>
        <v>#N/A</v>
      </c>
      <c r="L65" s="48" t="e">
        <f t="shared" si="11"/>
        <v>#N/A</v>
      </c>
      <c r="M65" s="48" t="e">
        <f t="shared" si="11"/>
        <v>#N/A</v>
      </c>
    </row>
    <row r="67" spans="2:13" x14ac:dyDescent="0.3">
      <c r="B67" s="32" t="e">
        <f>+B42+#REF!</f>
        <v>#VALUE!</v>
      </c>
      <c r="C67" s="32" t="e">
        <f>+C42+#REF!</f>
        <v>#REF!</v>
      </c>
      <c r="D67" s="32" t="e">
        <f>+D42+#REF!</f>
        <v>#REF!</v>
      </c>
      <c r="E67" s="32" t="e">
        <f>+E42+#REF!</f>
        <v>#REF!</v>
      </c>
      <c r="F67" s="32" t="e">
        <f>+F42+#REF!</f>
        <v>#REF!</v>
      </c>
      <c r="G67" s="32" t="e">
        <f>+G42+#REF!</f>
        <v>#REF!</v>
      </c>
      <c r="H67" s="32" t="e">
        <f>+H42+#REF!</f>
        <v>#VALUE!</v>
      </c>
      <c r="I67" s="32" t="e">
        <f>+I42+#REF!</f>
        <v>#VALUE!</v>
      </c>
      <c r="J67" s="32" t="e">
        <f>+J42+#REF!</f>
        <v>#VALUE!</v>
      </c>
      <c r="K67" s="32" t="e">
        <f>+K42+#REF!</f>
        <v>#VALUE!</v>
      </c>
      <c r="L67" s="32" t="e">
        <f>+L42+#REF!</f>
        <v>#VALUE!</v>
      </c>
      <c r="M67" s="32" t="e">
        <f>+M42+#REF!</f>
        <v>#VALUE!</v>
      </c>
    </row>
    <row r="68" spans="2:13" x14ac:dyDescent="0.3">
      <c r="B68" s="32" t="e">
        <f>+B56+#REF!</f>
        <v>#REF!</v>
      </c>
      <c r="C68" s="32" t="e">
        <f>+C56+#REF!</f>
        <v>#REF!</v>
      </c>
      <c r="D68" s="32" t="e">
        <f>+D56+#REF!</f>
        <v>#REF!</v>
      </c>
      <c r="E68" s="32" t="e">
        <f>+E56+#REF!</f>
        <v>#REF!</v>
      </c>
      <c r="F68" s="32" t="e">
        <f>+F56+#REF!</f>
        <v>#REF!</v>
      </c>
      <c r="G68" s="32" t="e">
        <f>+G56+#REF!</f>
        <v>#REF!</v>
      </c>
      <c r="H68" s="32" t="e">
        <f>+H56+#REF!</f>
        <v>#REF!</v>
      </c>
      <c r="I68" s="32" t="e">
        <f>+I56+#REF!</f>
        <v>#REF!</v>
      </c>
      <c r="J68" s="32" t="e">
        <f>+J56+#REF!</f>
        <v>#REF!</v>
      </c>
      <c r="K68" s="32" t="e">
        <f>+K56+#REF!</f>
        <v>#REF!</v>
      </c>
      <c r="L68" s="32" t="e">
        <f>+L56+#REF!</f>
        <v>#REF!</v>
      </c>
      <c r="M68" s="32" t="e">
        <f>+M56+#REF!</f>
        <v>#REF!</v>
      </c>
    </row>
    <row r="69" spans="2:13" x14ac:dyDescent="0.3">
      <c r="B69" s="32" t="e">
        <f>+B57+#REF!</f>
        <v>#REF!</v>
      </c>
      <c r="C69" s="32" t="e">
        <f>+C57+#REF!</f>
        <v>#REF!</v>
      </c>
      <c r="D69" s="32" t="e">
        <f>+D57+#REF!</f>
        <v>#REF!</v>
      </c>
      <c r="E69" s="32" t="e">
        <f>+E57+#REF!</f>
        <v>#REF!</v>
      </c>
      <c r="F69" s="32" t="e">
        <f>+F57+#REF!</f>
        <v>#REF!</v>
      </c>
      <c r="G69" s="32" t="e">
        <f>+G57+#REF!</f>
        <v>#REF!</v>
      </c>
      <c r="H69" s="32" t="e">
        <f>+H57+#REF!</f>
        <v>#REF!</v>
      </c>
      <c r="I69" s="32" t="e">
        <f>+I57+#REF!</f>
        <v>#REF!</v>
      </c>
      <c r="J69" s="32" t="e">
        <f>+J57+#REF!</f>
        <v>#REF!</v>
      </c>
      <c r="K69" s="32" t="e">
        <f>+K57+#REF!</f>
        <v>#REF!</v>
      </c>
      <c r="L69" s="32" t="e">
        <f>+L57+#REF!</f>
        <v>#REF!</v>
      </c>
      <c r="M69" s="32" t="e">
        <f>+M57+#REF!</f>
        <v>#REF!</v>
      </c>
    </row>
    <row r="70" spans="2:13" x14ac:dyDescent="0.3">
      <c r="B70" s="32" t="e">
        <f>+B58+#REF!</f>
        <v>#REF!</v>
      </c>
      <c r="C70" s="32" t="e">
        <f>+C58+#REF!</f>
        <v>#REF!</v>
      </c>
      <c r="D70" s="32" t="e">
        <f>+D58+#REF!</f>
        <v>#REF!</v>
      </c>
      <c r="E70" s="32" t="e">
        <f>+E58+#REF!</f>
        <v>#REF!</v>
      </c>
      <c r="F70" s="32" t="e">
        <f>+F58+#REF!</f>
        <v>#REF!</v>
      </c>
      <c r="G70" s="32" t="e">
        <f>+G58+#REF!</f>
        <v>#REF!</v>
      </c>
      <c r="H70" s="32" t="e">
        <f>+H58+#REF!</f>
        <v>#REF!</v>
      </c>
      <c r="I70" s="32" t="e">
        <f>+I58+#REF!</f>
        <v>#REF!</v>
      </c>
      <c r="J70" s="32" t="e">
        <f>+J58+#REF!</f>
        <v>#REF!</v>
      </c>
      <c r="K70" s="32" t="e">
        <f>+K58+#REF!</f>
        <v>#REF!</v>
      </c>
      <c r="L70" s="32" t="e">
        <f>+L58+#REF!</f>
        <v>#REF!</v>
      </c>
      <c r="M70" s="32" t="e">
        <f>+M58+#REF!</f>
        <v>#REF!</v>
      </c>
    </row>
  </sheetData>
  <mergeCells count="4">
    <mergeCell ref="A1:N1"/>
    <mergeCell ref="A3:N3"/>
    <mergeCell ref="A4:N4"/>
    <mergeCell ref="B6:M6"/>
  </mergeCells>
  <printOptions horizontalCentered="1" verticalCentered="1"/>
  <pageMargins left="0" right="0" top="1.3779527559055118" bottom="0.98425196850393704" header="0.59055118110236227" footer="0.59055118110236227"/>
  <pageSetup scale="60" orientation="landscape" r:id="rId1"/>
  <headerFooter alignWithMargins="0">
    <oddHeader>&amp;C&amp;"Arial,Normal"&amp;12&amp;G
&amp;11INSTITUTO DE FOMENTO PESQUERO / DIVISIÓN INVESTIGACIÓN PESQUERA</oddHeader>
    <oddFooter>&amp;C&amp;"Arial,Normal"CONVENIO DE DESEMPEÑO IFOP / SUBSECRETARÍA DE ECONOMÍA Y EMT 2021:
"PROGRAMA DE SEGUIMIENTO DE LAS PRINCIPALES PESQUERÍAS PELÁGICAS, ENTRE LAS REGIONES DE VALPARAÍSO Y AYSÉN DEL GENERAL CARLOS IBÁÑEZ DEL CAMPO, AÑO 2021".  ANEXO 3B</oddFooter>
  </headerFooter>
  <ignoredErrors>
    <ignoredError sqref="N8" formulaRange="1"/>
    <ignoredError sqref="H45:H46 G45 C46 I45:M45 C45:F45 D46:G46" evalError="1" formulaRange="1"/>
    <ignoredError sqref="N45 I46:N46" evalError="1"/>
  </ignoredErrors>
  <drawing r:id="rId2"/>
  <legacyDrawingHF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8">
    <tabColor theme="5" tint="0.39997558519241921"/>
  </sheetPr>
  <dimension ref="A1:T81"/>
  <sheetViews>
    <sheetView zoomScale="70" zoomScaleNormal="70" zoomScalePageLayoutView="70" workbookViewId="0">
      <selection activeCell="N13" sqref="N13"/>
    </sheetView>
  </sheetViews>
  <sheetFormatPr baseColWidth="10" defaultColWidth="16.08984375" defaultRowHeight="13" x14ac:dyDescent="0.3"/>
  <cols>
    <col min="1" max="1" width="18.453125" style="48" customWidth="1"/>
    <col min="2" max="7" width="17.453125" style="5" customWidth="1"/>
    <col min="8" max="13" width="11.90625" style="5" hidden="1" customWidth="1"/>
    <col min="14" max="14" width="14.90625" style="5" customWidth="1"/>
    <col min="15" max="16384" width="16.08984375" style="5"/>
  </cols>
  <sheetData>
    <row r="1" spans="1:20" s="1" customFormat="1" ht="20" x14ac:dyDescent="0.4">
      <c r="A1" s="148" t="s">
        <v>47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</row>
    <row r="2" spans="1:20" s="1" customFormat="1" ht="20" x14ac:dyDescent="0.4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</row>
    <row r="3" spans="1:20" s="2" customFormat="1" ht="18" x14ac:dyDescent="0.4">
      <c r="A3" s="149" t="s">
        <v>18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</row>
    <row r="4" spans="1:20" s="2" customFormat="1" ht="18" x14ac:dyDescent="0.4">
      <c r="A4" s="150" t="s">
        <v>73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</row>
    <row r="5" spans="1:20" x14ac:dyDescent="0.3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20" s="8" customFormat="1" ht="19.149999999999999" customHeight="1" thickBot="1" x14ac:dyDescent="0.35">
      <c r="A6" s="6"/>
      <c r="B6" s="151" t="s">
        <v>0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7"/>
      <c r="O6" s="6"/>
    </row>
    <row r="7" spans="1:20" s="8" customFormat="1" ht="19.149999999999999" customHeight="1" thickBot="1" x14ac:dyDescent="0.35">
      <c r="A7" s="9" t="s">
        <v>21</v>
      </c>
      <c r="B7" s="10" t="s">
        <v>1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 t="s">
        <v>10</v>
      </c>
      <c r="L7" s="11" t="s">
        <v>11</v>
      </c>
      <c r="M7" s="12" t="s">
        <v>12</v>
      </c>
      <c r="N7" s="140" t="s">
        <v>13</v>
      </c>
      <c r="O7" s="13" t="s">
        <v>21</v>
      </c>
    </row>
    <row r="8" spans="1:20" ht="14" x14ac:dyDescent="0.3">
      <c r="A8" s="14">
        <v>3</v>
      </c>
      <c r="B8" s="60"/>
      <c r="C8" s="16"/>
      <c r="D8" s="16"/>
      <c r="E8" s="16"/>
      <c r="F8" s="16"/>
      <c r="G8" s="16"/>
      <c r="H8" s="16"/>
      <c r="I8" s="16"/>
      <c r="J8" s="16"/>
      <c r="K8" s="16"/>
      <c r="L8" s="16"/>
      <c r="M8" s="17"/>
      <c r="N8" s="15"/>
      <c r="O8" s="53">
        <f>+A8</f>
        <v>3</v>
      </c>
      <c r="Q8" s="8"/>
      <c r="S8" s="8"/>
      <c r="T8" s="8"/>
    </row>
    <row r="9" spans="1:20" ht="14" x14ac:dyDescent="0.3">
      <c r="A9" s="14">
        <f>+A8+0.5</f>
        <v>3.5</v>
      </c>
      <c r="B9" s="60"/>
      <c r="C9" s="62"/>
      <c r="D9" s="62"/>
      <c r="E9" s="62"/>
      <c r="F9" s="62"/>
      <c r="G9" s="62"/>
      <c r="H9" s="62"/>
      <c r="I9" s="62"/>
      <c r="J9" s="62"/>
      <c r="K9" s="62"/>
      <c r="L9" s="62"/>
      <c r="M9" s="63"/>
      <c r="N9" s="15"/>
      <c r="O9" s="53">
        <f t="shared" ref="O9:O41" si="0">+A9</f>
        <v>3.5</v>
      </c>
      <c r="Q9" s="8"/>
      <c r="S9" s="8"/>
      <c r="T9" s="8"/>
    </row>
    <row r="10" spans="1:20" ht="14" x14ac:dyDescent="0.3">
      <c r="A10" s="14">
        <f t="shared" ref="A10:A41" si="1">+A9+0.5</f>
        <v>4</v>
      </c>
      <c r="B10" s="60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3"/>
      <c r="N10" s="15"/>
      <c r="O10" s="53">
        <f t="shared" si="0"/>
        <v>4</v>
      </c>
      <c r="Q10" s="8"/>
      <c r="S10" s="8"/>
      <c r="T10" s="8"/>
    </row>
    <row r="11" spans="1:20" ht="14" x14ac:dyDescent="0.3">
      <c r="A11" s="14">
        <f t="shared" si="1"/>
        <v>4.5</v>
      </c>
      <c r="B11" s="60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7"/>
      <c r="N11" s="15" t="str">
        <f t="shared" ref="N11:N14" si="2">IF(SUM(B11:M11)&gt;0,SUM(B11:M11)," ")</f>
        <v xml:space="preserve"> </v>
      </c>
      <c r="O11" s="53">
        <f t="shared" si="0"/>
        <v>4.5</v>
      </c>
      <c r="Q11" s="8"/>
      <c r="S11" s="8"/>
      <c r="T11" s="8"/>
    </row>
    <row r="12" spans="1:20" ht="14" x14ac:dyDescent="0.3">
      <c r="A12" s="14">
        <f t="shared" si="1"/>
        <v>5</v>
      </c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7"/>
      <c r="N12" s="15" t="str">
        <f t="shared" si="2"/>
        <v xml:space="preserve"> </v>
      </c>
      <c r="O12" s="53">
        <f t="shared" si="0"/>
        <v>5</v>
      </c>
      <c r="Q12" s="8"/>
      <c r="S12" s="8"/>
      <c r="T12" s="8"/>
    </row>
    <row r="13" spans="1:20" ht="14" x14ac:dyDescent="0.3">
      <c r="A13" s="14">
        <f t="shared" si="1"/>
        <v>5.5</v>
      </c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7"/>
      <c r="N13" s="15" t="str">
        <f t="shared" si="2"/>
        <v xml:space="preserve"> </v>
      </c>
      <c r="O13" s="53">
        <f t="shared" si="0"/>
        <v>5.5</v>
      </c>
      <c r="Q13" s="8"/>
      <c r="S13" s="8"/>
      <c r="T13" s="8"/>
    </row>
    <row r="14" spans="1:20" ht="14" x14ac:dyDescent="0.3">
      <c r="A14" s="14">
        <f t="shared" si="1"/>
        <v>6</v>
      </c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7"/>
      <c r="N14" s="15" t="str">
        <f t="shared" si="2"/>
        <v xml:space="preserve"> </v>
      </c>
      <c r="O14" s="53">
        <f t="shared" si="0"/>
        <v>6</v>
      </c>
      <c r="Q14" s="8"/>
      <c r="S14" s="8"/>
      <c r="T14" s="8"/>
    </row>
    <row r="15" spans="1:20" ht="14" x14ac:dyDescent="0.3">
      <c r="A15" s="14">
        <f t="shared" si="1"/>
        <v>6.5</v>
      </c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7"/>
      <c r="N15" s="15" t="str">
        <f>IF(SUM(B15:M15)&gt;0,SUM(B15:M15)," ")</f>
        <v xml:space="preserve"> </v>
      </c>
      <c r="O15" s="53">
        <f t="shared" si="0"/>
        <v>6.5</v>
      </c>
      <c r="Q15" s="8"/>
      <c r="S15" s="8"/>
      <c r="T15" s="8"/>
    </row>
    <row r="16" spans="1:20" ht="14" x14ac:dyDescent="0.3">
      <c r="A16" s="14">
        <f t="shared" si="1"/>
        <v>7</v>
      </c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7"/>
      <c r="N16" s="15" t="str">
        <f t="shared" ref="N16:N38" si="3">IF(SUM(B16:M16)&gt;0,SUM(B16:M16)," ")</f>
        <v xml:space="preserve"> </v>
      </c>
      <c r="O16" s="53">
        <f t="shared" si="0"/>
        <v>7</v>
      </c>
      <c r="Q16" s="8"/>
      <c r="S16" s="8"/>
      <c r="T16" s="8"/>
    </row>
    <row r="17" spans="1:20" ht="14" x14ac:dyDescent="0.3">
      <c r="A17" s="14">
        <f t="shared" si="1"/>
        <v>7.5</v>
      </c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7"/>
      <c r="N17" s="15" t="str">
        <f t="shared" si="3"/>
        <v xml:space="preserve"> </v>
      </c>
      <c r="O17" s="53">
        <f t="shared" si="0"/>
        <v>7.5</v>
      </c>
      <c r="Q17" s="8"/>
      <c r="S17" s="8"/>
      <c r="T17" s="8"/>
    </row>
    <row r="18" spans="1:20" ht="14" x14ac:dyDescent="0.3">
      <c r="A18" s="14">
        <f t="shared" si="1"/>
        <v>8</v>
      </c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7"/>
      <c r="N18" s="15" t="str">
        <f t="shared" si="3"/>
        <v xml:space="preserve"> </v>
      </c>
      <c r="O18" s="53">
        <f t="shared" si="0"/>
        <v>8</v>
      </c>
      <c r="Q18" s="8"/>
      <c r="S18" s="8"/>
      <c r="T18" s="8"/>
    </row>
    <row r="19" spans="1:20" ht="14" x14ac:dyDescent="0.3">
      <c r="A19" s="18">
        <f t="shared" si="1"/>
        <v>8.5</v>
      </c>
      <c r="B19" s="19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1"/>
      <c r="N19" s="19" t="str">
        <f t="shared" si="3"/>
        <v xml:space="preserve"> </v>
      </c>
      <c r="O19" s="53">
        <f t="shared" si="0"/>
        <v>8.5</v>
      </c>
      <c r="Q19" s="8"/>
      <c r="S19" s="8"/>
      <c r="T19" s="8"/>
    </row>
    <row r="20" spans="1:20" ht="14" x14ac:dyDescent="0.3">
      <c r="A20" s="14">
        <f t="shared" si="1"/>
        <v>9</v>
      </c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7"/>
      <c r="N20" s="15" t="str">
        <f t="shared" si="3"/>
        <v xml:space="preserve"> </v>
      </c>
      <c r="O20" s="53">
        <f t="shared" si="0"/>
        <v>9</v>
      </c>
      <c r="Q20" s="8"/>
      <c r="S20" s="8"/>
      <c r="T20" s="8"/>
    </row>
    <row r="21" spans="1:20" ht="14" x14ac:dyDescent="0.3">
      <c r="A21" s="14">
        <f t="shared" si="1"/>
        <v>9.5</v>
      </c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7"/>
      <c r="N21" s="15" t="str">
        <f t="shared" si="3"/>
        <v xml:space="preserve"> </v>
      </c>
      <c r="O21" s="53">
        <f t="shared" si="0"/>
        <v>9.5</v>
      </c>
      <c r="Q21" s="8"/>
      <c r="S21" s="8"/>
      <c r="T21" s="8"/>
    </row>
    <row r="22" spans="1:20" ht="14" x14ac:dyDescent="0.3">
      <c r="A22" s="14">
        <f t="shared" si="1"/>
        <v>10</v>
      </c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7"/>
      <c r="N22" s="15" t="str">
        <f t="shared" si="3"/>
        <v xml:space="preserve"> </v>
      </c>
      <c r="O22" s="53">
        <f t="shared" si="0"/>
        <v>10</v>
      </c>
      <c r="Q22" s="8"/>
      <c r="S22" s="8"/>
      <c r="T22" s="8"/>
    </row>
    <row r="23" spans="1:20" ht="14" x14ac:dyDescent="0.3">
      <c r="A23" s="14">
        <f t="shared" si="1"/>
        <v>10.5</v>
      </c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7"/>
      <c r="N23" s="15" t="str">
        <f t="shared" si="3"/>
        <v xml:space="preserve"> </v>
      </c>
      <c r="O23" s="53">
        <f t="shared" si="0"/>
        <v>10.5</v>
      </c>
      <c r="Q23" s="8"/>
      <c r="S23" s="8"/>
      <c r="T23" s="8"/>
    </row>
    <row r="24" spans="1:20" ht="14" x14ac:dyDescent="0.3">
      <c r="A24" s="22">
        <f t="shared" si="1"/>
        <v>11</v>
      </c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5"/>
      <c r="N24" s="23" t="str">
        <f t="shared" si="3"/>
        <v xml:space="preserve"> </v>
      </c>
      <c r="O24" s="53">
        <f t="shared" si="0"/>
        <v>11</v>
      </c>
      <c r="Q24" s="8"/>
      <c r="S24" s="8"/>
      <c r="T24" s="8"/>
    </row>
    <row r="25" spans="1:20" ht="14" x14ac:dyDescent="0.3">
      <c r="A25" s="14">
        <f t="shared" si="1"/>
        <v>11.5</v>
      </c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7"/>
      <c r="N25" s="15" t="str">
        <f t="shared" si="3"/>
        <v xml:space="preserve"> </v>
      </c>
      <c r="O25" s="53">
        <f t="shared" si="0"/>
        <v>11.5</v>
      </c>
      <c r="Q25" s="8"/>
      <c r="S25" s="8"/>
      <c r="T25" s="8"/>
    </row>
    <row r="26" spans="1:20" ht="14" x14ac:dyDescent="0.3">
      <c r="A26" s="14">
        <f t="shared" si="1"/>
        <v>12</v>
      </c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7"/>
      <c r="N26" s="15" t="str">
        <f t="shared" si="3"/>
        <v xml:space="preserve"> </v>
      </c>
      <c r="O26" s="53">
        <f t="shared" si="0"/>
        <v>12</v>
      </c>
      <c r="Q26" s="8"/>
      <c r="S26" s="8"/>
      <c r="T26" s="8"/>
    </row>
    <row r="27" spans="1:20" ht="14" x14ac:dyDescent="0.3">
      <c r="A27" s="14">
        <f t="shared" si="1"/>
        <v>12.5</v>
      </c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7"/>
      <c r="N27" s="15" t="str">
        <f t="shared" si="3"/>
        <v xml:space="preserve"> </v>
      </c>
      <c r="O27" s="53">
        <f t="shared" si="0"/>
        <v>12.5</v>
      </c>
      <c r="Q27" s="8"/>
      <c r="S27" s="8"/>
      <c r="T27" s="8"/>
    </row>
    <row r="28" spans="1:20" ht="14" x14ac:dyDescent="0.3">
      <c r="A28" s="14">
        <f t="shared" si="1"/>
        <v>13</v>
      </c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7"/>
      <c r="N28" s="15" t="str">
        <f t="shared" si="3"/>
        <v xml:space="preserve"> </v>
      </c>
      <c r="O28" s="53">
        <f t="shared" si="0"/>
        <v>13</v>
      </c>
      <c r="Q28" s="8"/>
      <c r="S28" s="8"/>
      <c r="T28" s="8"/>
    </row>
    <row r="29" spans="1:20" ht="14" x14ac:dyDescent="0.3">
      <c r="A29" s="14">
        <f t="shared" si="1"/>
        <v>13.5</v>
      </c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7"/>
      <c r="N29" s="15" t="str">
        <f t="shared" si="3"/>
        <v xml:space="preserve"> </v>
      </c>
      <c r="O29" s="53">
        <f t="shared" si="0"/>
        <v>13.5</v>
      </c>
      <c r="Q29" s="8"/>
      <c r="S29" s="8"/>
      <c r="T29" s="8"/>
    </row>
    <row r="30" spans="1:20" ht="14" x14ac:dyDescent="0.3">
      <c r="A30" s="14">
        <f t="shared" si="1"/>
        <v>14</v>
      </c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7"/>
      <c r="N30" s="15" t="str">
        <f t="shared" si="3"/>
        <v xml:space="preserve"> </v>
      </c>
      <c r="O30" s="53">
        <f t="shared" si="0"/>
        <v>14</v>
      </c>
      <c r="Q30" s="8"/>
      <c r="S30" s="8"/>
      <c r="T30" s="8"/>
    </row>
    <row r="31" spans="1:20" ht="14" x14ac:dyDescent="0.3">
      <c r="A31" s="14">
        <f t="shared" si="1"/>
        <v>14.5</v>
      </c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7"/>
      <c r="N31" s="15" t="str">
        <f t="shared" si="3"/>
        <v xml:space="preserve"> </v>
      </c>
      <c r="O31" s="53">
        <f t="shared" si="0"/>
        <v>14.5</v>
      </c>
      <c r="Q31" s="8"/>
      <c r="S31" s="8"/>
      <c r="T31" s="8"/>
    </row>
    <row r="32" spans="1:20" ht="14" x14ac:dyDescent="0.3">
      <c r="A32" s="14">
        <f t="shared" si="1"/>
        <v>15</v>
      </c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7"/>
      <c r="N32" s="15" t="str">
        <f t="shared" si="3"/>
        <v xml:space="preserve"> </v>
      </c>
      <c r="O32" s="53">
        <f t="shared" si="0"/>
        <v>15</v>
      </c>
      <c r="Q32" s="8"/>
      <c r="S32" s="8"/>
      <c r="T32" s="8"/>
    </row>
    <row r="33" spans="1:20" ht="14" x14ac:dyDescent="0.3">
      <c r="A33" s="14">
        <f t="shared" si="1"/>
        <v>15.5</v>
      </c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7"/>
      <c r="N33" s="15" t="str">
        <f t="shared" si="3"/>
        <v xml:space="preserve"> </v>
      </c>
      <c r="O33" s="53">
        <f t="shared" si="0"/>
        <v>15.5</v>
      </c>
      <c r="Q33" s="8"/>
      <c r="S33" s="8"/>
      <c r="T33" s="8"/>
    </row>
    <row r="34" spans="1:20" ht="14" x14ac:dyDescent="0.3">
      <c r="A34" s="14">
        <f t="shared" si="1"/>
        <v>16</v>
      </c>
      <c r="B34" s="1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7"/>
      <c r="N34" s="15" t="str">
        <f t="shared" si="3"/>
        <v xml:space="preserve"> </v>
      </c>
      <c r="O34" s="53">
        <f t="shared" si="0"/>
        <v>16</v>
      </c>
      <c r="Q34" s="8"/>
      <c r="S34" s="8"/>
      <c r="T34" s="8"/>
    </row>
    <row r="35" spans="1:20" ht="14" x14ac:dyDescent="0.3">
      <c r="A35" s="14">
        <f t="shared" si="1"/>
        <v>16.5</v>
      </c>
      <c r="B35" s="15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7"/>
      <c r="N35" s="15" t="str">
        <f t="shared" si="3"/>
        <v xml:space="preserve"> </v>
      </c>
      <c r="O35" s="53">
        <f t="shared" si="0"/>
        <v>16.5</v>
      </c>
      <c r="Q35" s="8"/>
      <c r="S35" s="8"/>
      <c r="T35" s="8"/>
    </row>
    <row r="36" spans="1:20" ht="14" x14ac:dyDescent="0.3">
      <c r="A36" s="14">
        <f t="shared" si="1"/>
        <v>17</v>
      </c>
      <c r="B36" s="15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7"/>
      <c r="N36" s="15" t="str">
        <f t="shared" si="3"/>
        <v xml:space="preserve"> </v>
      </c>
      <c r="O36" s="53">
        <f t="shared" si="0"/>
        <v>17</v>
      </c>
      <c r="Q36" s="8"/>
      <c r="S36" s="8"/>
      <c r="T36" s="8"/>
    </row>
    <row r="37" spans="1:20" ht="14" x14ac:dyDescent="0.3">
      <c r="A37" s="14">
        <f t="shared" si="1"/>
        <v>17.5</v>
      </c>
      <c r="B37" s="15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7"/>
      <c r="N37" s="15" t="str">
        <f t="shared" si="3"/>
        <v xml:space="preserve"> </v>
      </c>
      <c r="O37" s="53">
        <f t="shared" si="0"/>
        <v>17.5</v>
      </c>
      <c r="Q37" s="8"/>
      <c r="S37" s="8"/>
      <c r="T37" s="8"/>
    </row>
    <row r="38" spans="1:20" ht="14" x14ac:dyDescent="0.3">
      <c r="A38" s="14">
        <f t="shared" si="1"/>
        <v>18</v>
      </c>
      <c r="B38" s="6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7"/>
      <c r="N38" s="15" t="str">
        <f t="shared" si="3"/>
        <v xml:space="preserve"> </v>
      </c>
      <c r="O38" s="53">
        <f t="shared" si="0"/>
        <v>18</v>
      </c>
      <c r="Q38" s="8"/>
      <c r="S38" s="8"/>
      <c r="T38" s="8"/>
    </row>
    <row r="39" spans="1:20" ht="14" x14ac:dyDescent="0.3">
      <c r="A39" s="14">
        <f t="shared" si="1"/>
        <v>18.5</v>
      </c>
      <c r="B39" s="6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7"/>
      <c r="N39" s="15"/>
      <c r="O39" s="53">
        <f t="shared" si="0"/>
        <v>18.5</v>
      </c>
      <c r="Q39" s="8"/>
      <c r="S39" s="8"/>
      <c r="T39" s="8"/>
    </row>
    <row r="40" spans="1:20" ht="14" x14ac:dyDescent="0.3">
      <c r="A40" s="14">
        <f t="shared" si="1"/>
        <v>19</v>
      </c>
      <c r="B40" s="6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76"/>
      <c r="N40" s="66"/>
      <c r="O40" s="53">
        <f t="shared" si="0"/>
        <v>19</v>
      </c>
      <c r="Q40" s="8"/>
      <c r="S40" s="8"/>
      <c r="T40" s="8"/>
    </row>
    <row r="41" spans="1:20" ht="14" x14ac:dyDescent="0.3">
      <c r="A41" s="14">
        <f t="shared" si="1"/>
        <v>19.5</v>
      </c>
      <c r="B41" s="6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76"/>
      <c r="N41" s="66"/>
      <c r="O41" s="53">
        <f t="shared" si="0"/>
        <v>19.5</v>
      </c>
      <c r="Q41" s="8"/>
      <c r="S41" s="8"/>
      <c r="T41" s="8"/>
    </row>
    <row r="42" spans="1:20" ht="14" x14ac:dyDescent="0.3">
      <c r="A42" s="27" t="s">
        <v>13</v>
      </c>
      <c r="B42" s="67" t="str">
        <f>IF(SUM(B8:B41)&gt;0,SUM(B8:B41)," ")</f>
        <v xml:space="preserve"> </v>
      </c>
      <c r="C42" s="68" t="str">
        <f t="shared" ref="C42:M42" si="4">IF(SUM(C8:C41)&gt;0,SUM(C8:C41)," ")</f>
        <v xml:space="preserve"> </v>
      </c>
      <c r="D42" s="68" t="str">
        <f t="shared" si="4"/>
        <v xml:space="preserve"> </v>
      </c>
      <c r="E42" s="68" t="str">
        <f t="shared" si="4"/>
        <v xml:space="preserve"> </v>
      </c>
      <c r="F42" s="68" t="str">
        <f t="shared" si="4"/>
        <v xml:space="preserve"> </v>
      </c>
      <c r="G42" s="68" t="str">
        <f t="shared" si="4"/>
        <v xml:space="preserve"> </v>
      </c>
      <c r="H42" s="68" t="str">
        <f t="shared" si="4"/>
        <v xml:space="preserve"> </v>
      </c>
      <c r="I42" s="68" t="str">
        <f t="shared" si="4"/>
        <v xml:space="preserve"> </v>
      </c>
      <c r="J42" s="68" t="str">
        <f t="shared" si="4"/>
        <v xml:space="preserve"> </v>
      </c>
      <c r="K42" s="68" t="str">
        <f t="shared" si="4"/>
        <v xml:space="preserve"> </v>
      </c>
      <c r="L42" s="68" t="str">
        <f t="shared" si="4"/>
        <v xml:space="preserve"> </v>
      </c>
      <c r="M42" s="69" t="str">
        <f t="shared" si="4"/>
        <v xml:space="preserve"> </v>
      </c>
      <c r="N42" s="28"/>
      <c r="Q42" s="8"/>
      <c r="S42" s="8"/>
      <c r="T42" s="8"/>
    </row>
    <row r="43" spans="1:20" ht="14" x14ac:dyDescent="0.3">
      <c r="A43" s="14" t="s">
        <v>39</v>
      </c>
      <c r="B43" s="77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78"/>
      <c r="N43" s="77"/>
      <c r="O43" s="32"/>
      <c r="P43" s="32"/>
      <c r="Q43" s="8"/>
      <c r="S43" s="8"/>
      <c r="T43" s="8"/>
    </row>
    <row r="44" spans="1:20" x14ac:dyDescent="0.3">
      <c r="A44" s="34" t="s">
        <v>14</v>
      </c>
      <c r="B44" s="77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78"/>
      <c r="N44" s="77"/>
      <c r="O44" s="32"/>
      <c r="P44" s="32"/>
      <c r="Q44" s="8"/>
      <c r="S44" s="8"/>
      <c r="T44" s="8"/>
    </row>
    <row r="45" spans="1:20" ht="14" x14ac:dyDescent="0.3">
      <c r="A45" s="14" t="s">
        <v>24</v>
      </c>
      <c r="B45" s="37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9"/>
      <c r="N45" s="37"/>
      <c r="Q45" s="8"/>
      <c r="S45" s="8"/>
      <c r="T45" s="8"/>
    </row>
    <row r="46" spans="1:20" ht="14" x14ac:dyDescent="0.3">
      <c r="A46" s="14" t="s">
        <v>25</v>
      </c>
      <c r="B46" s="37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9"/>
      <c r="N46" s="37"/>
      <c r="Q46" s="8"/>
      <c r="S46" s="8"/>
      <c r="T46" s="8"/>
    </row>
    <row r="47" spans="1:20" ht="14" x14ac:dyDescent="0.3">
      <c r="A47" s="22" t="s">
        <v>22</v>
      </c>
      <c r="B47" s="40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2"/>
      <c r="N47" s="40"/>
      <c r="Q47" s="8"/>
      <c r="S47" s="8"/>
      <c r="T47" s="8"/>
    </row>
    <row r="48" spans="1:20" x14ac:dyDescent="0.3">
      <c r="A48" s="43" t="s">
        <v>15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</row>
    <row r="49" spans="1:15" ht="15.5" x14ac:dyDescent="0.35">
      <c r="A49" s="45" t="s">
        <v>61</v>
      </c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5" ht="15.5" x14ac:dyDescent="0.35">
      <c r="A50" s="46" t="s">
        <v>62</v>
      </c>
    </row>
    <row r="51" spans="1:15" x14ac:dyDescent="0.3">
      <c r="B51" s="5">
        <v>0</v>
      </c>
      <c r="C51" s="5">
        <v>1</v>
      </c>
      <c r="D51" s="5">
        <v>2</v>
      </c>
      <c r="E51" s="5">
        <v>3</v>
      </c>
      <c r="F51" s="5">
        <v>4</v>
      </c>
      <c r="G51" s="5">
        <v>5</v>
      </c>
      <c r="H51" s="5">
        <v>6</v>
      </c>
      <c r="I51" s="5">
        <v>7</v>
      </c>
      <c r="J51" s="5">
        <v>8</v>
      </c>
      <c r="K51" s="5">
        <v>9</v>
      </c>
      <c r="L51" s="5">
        <v>10</v>
      </c>
      <c r="M51" s="5">
        <v>11</v>
      </c>
      <c r="N51" s="5">
        <v>12</v>
      </c>
    </row>
    <row r="52" spans="1:15" x14ac:dyDescent="0.3">
      <c r="A52" s="3">
        <v>14</v>
      </c>
      <c r="B52" s="49" t="e">
        <f>+VLOOKUP(MAX(B8:B41),B8:$O$41,14,0)</f>
        <v>#N/A</v>
      </c>
      <c r="C52" s="49" t="e">
        <f>+VLOOKUP(MAX(C8:C41),C8:$O$41,+$A$52-C51,0)</f>
        <v>#N/A</v>
      </c>
      <c r="D52" s="49" t="e">
        <f>+VLOOKUP(MAX(D8:D41),D8:$O$41,+$A$52-D51,0)</f>
        <v>#N/A</v>
      </c>
      <c r="E52" s="49" t="e">
        <f>+VLOOKUP(MAX(E8:E41),E8:$O$41,+$A$52-E51,0)</f>
        <v>#N/A</v>
      </c>
      <c r="F52" s="49" t="e">
        <f>+VLOOKUP(MAX(F8:F41),F8:$O$41,+$A$52-F51,0)</f>
        <v>#N/A</v>
      </c>
      <c r="G52" s="49" t="e">
        <f>+VLOOKUP(MAX(G8:G41),G8:$O$41,+$A$52-G51,0)</f>
        <v>#N/A</v>
      </c>
      <c r="H52" s="49" t="e">
        <f>+VLOOKUP(MAX(H8:H41),H8:$O$41,+$A$52-H51,0)</f>
        <v>#N/A</v>
      </c>
      <c r="I52" s="49" t="e">
        <f>+VLOOKUP(MAX(I8:I41),I8:$O$41,+$A$52-I51,0)</f>
        <v>#N/A</v>
      </c>
      <c r="J52" s="49" t="e">
        <f>+VLOOKUP(MAX(J8:J41),J8:$O$41,+$A$52-J51,0)</f>
        <v>#N/A</v>
      </c>
      <c r="K52" s="49" t="e">
        <f>+VLOOKUP(MAX(K8:K41),K8:$O$41,+$A$52-K51,0)</f>
        <v>#N/A</v>
      </c>
      <c r="L52" s="49" t="e">
        <f>+VLOOKUP(MAX(L8:L41),L8:$O$41,+$A$52-L51,0)</f>
        <v>#N/A</v>
      </c>
      <c r="M52" s="49" t="e">
        <f>+VLOOKUP(MAX(M8:M41),M8:$O$41,+$A$52-M51,0)</f>
        <v>#N/A</v>
      </c>
      <c r="N52" s="49" t="e">
        <f>+VLOOKUP(MAX(N8:N41),N8:$O$41,+$A$52-N51,0)</f>
        <v>#N/A</v>
      </c>
    </row>
    <row r="53" spans="1:15" x14ac:dyDescent="0.3">
      <c r="A53" s="48">
        <v>0</v>
      </c>
    </row>
    <row r="54" spans="1:15" x14ac:dyDescent="0.3">
      <c r="A54" s="5"/>
    </row>
    <row r="55" spans="1:15" x14ac:dyDescent="0.3">
      <c r="N55" s="50" t="e">
        <f>(N43*1000000)/N42</f>
        <v>#DIV/0!</v>
      </c>
      <c r="O55" s="4" t="s">
        <v>16</v>
      </c>
    </row>
    <row r="56" spans="1:15" x14ac:dyDescent="0.3">
      <c r="A56" s="57" t="s">
        <v>26</v>
      </c>
      <c r="B56" s="32">
        <f>-SUM(B8:B24)</f>
        <v>0</v>
      </c>
      <c r="C56" s="32">
        <f t="shared" ref="C56:N56" si="5">-SUM(C8:C24)</f>
        <v>0</v>
      </c>
      <c r="D56" s="32">
        <f t="shared" si="5"/>
        <v>0</v>
      </c>
      <c r="E56" s="32">
        <f t="shared" si="5"/>
        <v>0</v>
      </c>
      <c r="F56" s="32">
        <f t="shared" si="5"/>
        <v>0</v>
      </c>
      <c r="G56" s="32">
        <f t="shared" si="5"/>
        <v>0</v>
      </c>
      <c r="H56" s="32">
        <f t="shared" si="5"/>
        <v>0</v>
      </c>
      <c r="I56" s="32">
        <f t="shared" si="5"/>
        <v>0</v>
      </c>
      <c r="J56" s="32">
        <f t="shared" si="5"/>
        <v>0</v>
      </c>
      <c r="K56" s="32">
        <f t="shared" si="5"/>
        <v>0</v>
      </c>
      <c r="L56" s="32">
        <f t="shared" si="5"/>
        <v>0</v>
      </c>
      <c r="M56" s="32">
        <f t="shared" si="5"/>
        <v>0</v>
      </c>
      <c r="N56" s="32">
        <f t="shared" si="5"/>
        <v>0</v>
      </c>
    </row>
    <row r="57" spans="1:15" x14ac:dyDescent="0.3">
      <c r="A57" s="57" t="s">
        <v>27</v>
      </c>
      <c r="B57" s="32">
        <f>-SUM(B8:B19)</f>
        <v>0</v>
      </c>
      <c r="C57" s="32">
        <f t="shared" ref="C57:N57" si="6">-SUM(C8:C19)</f>
        <v>0</v>
      </c>
      <c r="D57" s="32">
        <f t="shared" si="6"/>
        <v>0</v>
      </c>
      <c r="E57" s="32">
        <f t="shared" si="6"/>
        <v>0</v>
      </c>
      <c r="F57" s="32">
        <f t="shared" si="6"/>
        <v>0</v>
      </c>
      <c r="G57" s="32">
        <f t="shared" si="6"/>
        <v>0</v>
      </c>
      <c r="H57" s="32">
        <f t="shared" si="6"/>
        <v>0</v>
      </c>
      <c r="I57" s="32">
        <f t="shared" si="6"/>
        <v>0</v>
      </c>
      <c r="J57" s="32">
        <f t="shared" si="6"/>
        <v>0</v>
      </c>
      <c r="K57" s="32">
        <f t="shared" si="6"/>
        <v>0</v>
      </c>
      <c r="L57" s="32">
        <f t="shared" si="6"/>
        <v>0</v>
      </c>
      <c r="M57" s="32">
        <f t="shared" si="6"/>
        <v>0</v>
      </c>
      <c r="N57" s="32">
        <f t="shared" si="6"/>
        <v>0</v>
      </c>
      <c r="O57" s="4" t="s">
        <v>17</v>
      </c>
    </row>
    <row r="58" spans="1:15" x14ac:dyDescent="0.3">
      <c r="A58" s="57" t="s">
        <v>28</v>
      </c>
      <c r="B58" s="32">
        <f>SUM(B25:B41)</f>
        <v>0</v>
      </c>
      <c r="C58" s="32">
        <f t="shared" ref="C58:M58" si="7">SUM(C25:C41)</f>
        <v>0</v>
      </c>
      <c r="D58" s="32">
        <f t="shared" si="7"/>
        <v>0</v>
      </c>
      <c r="E58" s="32">
        <f t="shared" si="7"/>
        <v>0</v>
      </c>
      <c r="F58" s="32">
        <f t="shared" si="7"/>
        <v>0</v>
      </c>
      <c r="G58" s="32">
        <f t="shared" si="7"/>
        <v>0</v>
      </c>
      <c r="H58" s="32">
        <f t="shared" si="7"/>
        <v>0</v>
      </c>
      <c r="I58" s="32">
        <f t="shared" si="7"/>
        <v>0</v>
      </c>
      <c r="J58" s="32">
        <f t="shared" si="7"/>
        <v>0</v>
      </c>
      <c r="K58" s="32">
        <f t="shared" si="7"/>
        <v>0</v>
      </c>
      <c r="L58" s="32">
        <f t="shared" si="7"/>
        <v>0</v>
      </c>
      <c r="M58" s="32">
        <f t="shared" si="7"/>
        <v>0</v>
      </c>
      <c r="N58" s="32">
        <f>SUM(N25:N41)</f>
        <v>0</v>
      </c>
    </row>
    <row r="63" spans="1:15" x14ac:dyDescent="0.3">
      <c r="A63" s="48">
        <v>14</v>
      </c>
      <c r="B63" s="5">
        <v>0</v>
      </c>
      <c r="C63" s="5">
        <v>1</v>
      </c>
      <c r="D63" s="5">
        <v>2</v>
      </c>
      <c r="E63" s="5">
        <v>3</v>
      </c>
      <c r="F63" s="5">
        <v>4</v>
      </c>
      <c r="G63" s="5">
        <v>5</v>
      </c>
      <c r="H63" s="5">
        <v>6</v>
      </c>
      <c r="I63" s="5">
        <v>7</v>
      </c>
      <c r="J63" s="5">
        <v>8</v>
      </c>
      <c r="K63" s="5">
        <v>9</v>
      </c>
      <c r="L63" s="5">
        <v>10</v>
      </c>
      <c r="M63" s="5">
        <v>11</v>
      </c>
    </row>
    <row r="65" spans="2:13" x14ac:dyDescent="0.3">
      <c r="B65" s="48" t="e">
        <f>+VLOOKUP(MAX(B8:B41),B8:O41,$A$63-B63,0)</f>
        <v>#N/A</v>
      </c>
      <c r="C65" s="48" t="e">
        <f>+VLOOKUP(MAX(C8:C41),C8:P41,$A$63-C63,0)</f>
        <v>#N/A</v>
      </c>
      <c r="D65" s="48" t="e">
        <f>+VLOOKUP(MAX(D8:D41),D8:Q41,$A$63-D63,0)</f>
        <v>#N/A</v>
      </c>
      <c r="E65" s="48" t="e">
        <f t="shared" ref="E65:M65" si="8">+VLOOKUP(MAX(E8:E41),E8:Q41,$A$63-E63,0)</f>
        <v>#N/A</v>
      </c>
      <c r="F65" s="48" t="e">
        <f t="shared" si="8"/>
        <v>#N/A</v>
      </c>
      <c r="G65" s="48" t="e">
        <f t="shared" si="8"/>
        <v>#N/A</v>
      </c>
      <c r="H65" s="48" t="e">
        <f t="shared" si="8"/>
        <v>#N/A</v>
      </c>
      <c r="I65" s="48" t="e">
        <f t="shared" si="8"/>
        <v>#N/A</v>
      </c>
      <c r="J65" s="48" t="e">
        <f t="shared" si="8"/>
        <v>#N/A</v>
      </c>
      <c r="K65" s="48" t="e">
        <f t="shared" si="8"/>
        <v>#N/A</v>
      </c>
      <c r="L65" s="48" t="e">
        <f t="shared" si="8"/>
        <v>#N/A</v>
      </c>
      <c r="M65" s="48" t="e">
        <f t="shared" si="8"/>
        <v>#N/A</v>
      </c>
    </row>
    <row r="68" spans="2:13" x14ac:dyDescent="0.3">
      <c r="G68" s="72"/>
      <c r="H68" s="72"/>
      <c r="I68" s="72"/>
    </row>
    <row r="69" spans="2:13" x14ac:dyDescent="0.3">
      <c r="G69" s="72"/>
      <c r="H69" s="72"/>
      <c r="I69" s="72"/>
    </row>
    <row r="70" spans="2:13" x14ac:dyDescent="0.3">
      <c r="G70" s="72"/>
      <c r="H70" s="47"/>
      <c r="I70" s="72"/>
    </row>
    <row r="71" spans="2:13" x14ac:dyDescent="0.3">
      <c r="G71" s="72"/>
      <c r="H71" s="72"/>
      <c r="I71" s="72"/>
    </row>
    <row r="72" spans="2:13" x14ac:dyDescent="0.3">
      <c r="G72" s="72"/>
      <c r="H72" s="47"/>
      <c r="I72" s="72"/>
    </row>
    <row r="73" spans="2:13" x14ac:dyDescent="0.3">
      <c r="G73" s="72"/>
      <c r="H73" s="72"/>
      <c r="I73" s="72"/>
    </row>
    <row r="74" spans="2:13" x14ac:dyDescent="0.3">
      <c r="G74" s="72"/>
      <c r="H74" s="72"/>
      <c r="I74" s="72"/>
    </row>
    <row r="75" spans="2:13" x14ac:dyDescent="0.3">
      <c r="G75" s="72"/>
      <c r="H75" s="72"/>
      <c r="I75" s="72"/>
    </row>
    <row r="76" spans="2:13" x14ac:dyDescent="0.3">
      <c r="G76" s="72"/>
      <c r="H76" s="72"/>
      <c r="I76" s="72"/>
    </row>
    <row r="77" spans="2:13" x14ac:dyDescent="0.3">
      <c r="G77" s="72"/>
      <c r="H77" s="72"/>
      <c r="I77" s="72"/>
    </row>
    <row r="78" spans="2:13" x14ac:dyDescent="0.3">
      <c r="G78" s="72"/>
      <c r="H78" s="72"/>
      <c r="I78" s="72"/>
    </row>
    <row r="79" spans="2:13" x14ac:dyDescent="0.3">
      <c r="G79" s="72"/>
      <c r="H79" s="72"/>
      <c r="I79" s="72"/>
    </row>
    <row r="80" spans="2:13" x14ac:dyDescent="0.3">
      <c r="G80" s="72"/>
      <c r="H80" s="72"/>
      <c r="I80" s="72"/>
    </row>
    <row r="81" spans="7:9" x14ac:dyDescent="0.3">
      <c r="G81" s="72"/>
      <c r="H81" s="72"/>
      <c r="I81" s="72"/>
    </row>
  </sheetData>
  <mergeCells count="4">
    <mergeCell ref="A1:N1"/>
    <mergeCell ref="A3:N3"/>
    <mergeCell ref="A4:N4"/>
    <mergeCell ref="B6:M6"/>
  </mergeCells>
  <printOptions horizontalCentered="1" verticalCentered="1"/>
  <pageMargins left="0" right="0" top="1.3779527559055118" bottom="0.98425196850393704" header="0.59055118110236227" footer="0.59055118110236227"/>
  <pageSetup scale="60" orientation="landscape" r:id="rId1"/>
  <headerFooter alignWithMargins="0">
    <oddHeader>&amp;C&amp;"Arial,Normal"&amp;12&amp;G
&amp;11INSTITUTO DE FOMENTO PESQUERO / DIVISIÓN INVESTIGACIÓN PESQUERA</oddHeader>
    <oddFooter>&amp;C&amp;"Arial,Normal"CONVENIO DE DESEMPEÑO IFOP / SUBSECRETARÍA DE ECONOMÍA Y EMT 2021:
"PROGRAMA DE SEGUIMIENTO DE LAS PRINCIPALES PESQUERÍAS PELÁGICAS, ENTRE LAS REGIONES DE VALPARAÍSO Y AYSÉN DEL GENERAL CARLOS IBÁÑEZ DEL CAMPO, AÑO 2021".  ANEXO 3B</oddFooter>
  </headerFooter>
  <drawing r:id="rId2"/>
  <legacyDrawingHF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9">
    <tabColor theme="5" tint="0.39997558519241921"/>
  </sheetPr>
  <dimension ref="A1:Q58"/>
  <sheetViews>
    <sheetView topLeftCell="A28" zoomScale="70" zoomScaleNormal="70" zoomScalePageLayoutView="70" workbookViewId="0">
      <selection activeCell="N13" sqref="N13"/>
    </sheetView>
  </sheetViews>
  <sheetFormatPr baseColWidth="10" defaultColWidth="16.08984375" defaultRowHeight="13" x14ac:dyDescent="0.3"/>
  <cols>
    <col min="1" max="1" width="18.453125" style="48" customWidth="1"/>
    <col min="2" max="7" width="17.453125" style="5" customWidth="1"/>
    <col min="8" max="13" width="11.90625" style="5" hidden="1" customWidth="1"/>
    <col min="14" max="14" width="14.90625" style="5" customWidth="1"/>
    <col min="15" max="16384" width="16.08984375" style="5"/>
  </cols>
  <sheetData>
    <row r="1" spans="1:17" s="1" customFormat="1" ht="20" x14ac:dyDescent="0.4">
      <c r="A1" s="148" t="s">
        <v>48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</row>
    <row r="2" spans="1:17" s="1" customFormat="1" ht="20" x14ac:dyDescent="0.4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</row>
    <row r="3" spans="1:17" s="2" customFormat="1" ht="18" x14ac:dyDescent="0.4">
      <c r="A3" s="149" t="s">
        <v>18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</row>
    <row r="4" spans="1:17" s="2" customFormat="1" ht="18" x14ac:dyDescent="0.4">
      <c r="A4" s="150" t="s">
        <v>72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</row>
    <row r="5" spans="1:17" x14ac:dyDescent="0.3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7" s="8" customFormat="1" ht="19.149999999999999" customHeight="1" thickBot="1" x14ac:dyDescent="0.35">
      <c r="A6" s="6"/>
      <c r="B6" s="151" t="s">
        <v>0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7"/>
    </row>
    <row r="7" spans="1:17" s="8" customFormat="1" ht="19.149999999999999" customHeight="1" thickBot="1" x14ac:dyDescent="0.35">
      <c r="A7" s="9" t="s">
        <v>21</v>
      </c>
      <c r="B7" s="10" t="s">
        <v>1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 t="s">
        <v>10</v>
      </c>
      <c r="L7" s="11" t="s">
        <v>11</v>
      </c>
      <c r="M7" s="12" t="s">
        <v>12</v>
      </c>
      <c r="N7" s="140" t="s">
        <v>13</v>
      </c>
      <c r="O7" s="13" t="s">
        <v>21</v>
      </c>
    </row>
    <row r="8" spans="1:17" s="8" customFormat="1" ht="12.75" customHeight="1" x14ac:dyDescent="0.3">
      <c r="A8" s="14">
        <v>3</v>
      </c>
      <c r="B8" s="81"/>
      <c r="C8" s="62"/>
      <c r="D8" s="62"/>
      <c r="E8" s="62"/>
      <c r="F8" s="62"/>
      <c r="G8" s="62"/>
      <c r="H8" s="62"/>
      <c r="I8" s="62"/>
      <c r="J8" s="62"/>
      <c r="K8" s="62"/>
      <c r="L8" s="62"/>
      <c r="M8" s="63"/>
      <c r="N8" s="15"/>
      <c r="O8" s="53">
        <f>+A8</f>
        <v>3</v>
      </c>
    </row>
    <row r="9" spans="1:17" ht="14" x14ac:dyDescent="0.3">
      <c r="A9" s="14">
        <f>+A8+0.5</f>
        <v>3.5</v>
      </c>
      <c r="B9" s="66"/>
      <c r="C9" s="16"/>
      <c r="D9" s="16"/>
      <c r="E9" s="16"/>
      <c r="F9" s="16"/>
      <c r="G9" s="16"/>
      <c r="H9" s="16"/>
      <c r="I9" s="16"/>
      <c r="J9" s="16"/>
      <c r="K9" s="16"/>
      <c r="L9" s="16"/>
      <c r="M9" s="17"/>
      <c r="N9" s="15"/>
      <c r="O9" s="53">
        <f t="shared" ref="O9:O41" si="0">+A9</f>
        <v>3.5</v>
      </c>
      <c r="P9" s="8"/>
    </row>
    <row r="10" spans="1:17" ht="14" x14ac:dyDescent="0.3">
      <c r="A10" s="14">
        <f t="shared" ref="A10:A41" si="1">+A9+0.5</f>
        <v>4</v>
      </c>
      <c r="B10" s="6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7"/>
      <c r="N10" s="15"/>
      <c r="O10" s="53">
        <f t="shared" si="0"/>
        <v>4</v>
      </c>
      <c r="P10" s="8"/>
    </row>
    <row r="11" spans="1:17" ht="14" x14ac:dyDescent="0.3">
      <c r="A11" s="14">
        <f t="shared" si="1"/>
        <v>4.5</v>
      </c>
      <c r="B11" s="6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7"/>
      <c r="N11" s="15"/>
      <c r="O11" s="53">
        <f t="shared" si="0"/>
        <v>4.5</v>
      </c>
      <c r="P11" s="8"/>
    </row>
    <row r="12" spans="1:17" ht="14" x14ac:dyDescent="0.3">
      <c r="A12" s="14">
        <f t="shared" si="1"/>
        <v>5</v>
      </c>
      <c r="B12" s="6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7"/>
      <c r="N12" s="15"/>
      <c r="O12" s="53">
        <f t="shared" si="0"/>
        <v>5</v>
      </c>
      <c r="P12" s="8"/>
    </row>
    <row r="13" spans="1:17" ht="14" x14ac:dyDescent="0.3">
      <c r="A13" s="14">
        <f t="shared" si="1"/>
        <v>5.5</v>
      </c>
      <c r="B13" s="6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7"/>
      <c r="N13" s="15"/>
      <c r="O13" s="53">
        <f t="shared" si="0"/>
        <v>5.5</v>
      </c>
      <c r="P13" s="8"/>
    </row>
    <row r="14" spans="1:17" ht="14" x14ac:dyDescent="0.3">
      <c r="A14" s="14">
        <f t="shared" si="1"/>
        <v>6</v>
      </c>
      <c r="B14" s="6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7"/>
      <c r="N14" s="15"/>
      <c r="O14" s="53">
        <f t="shared" si="0"/>
        <v>6</v>
      </c>
      <c r="P14" s="75"/>
    </row>
    <row r="15" spans="1:17" ht="14" x14ac:dyDescent="0.3">
      <c r="A15" s="14">
        <f t="shared" si="1"/>
        <v>6.5</v>
      </c>
      <c r="B15" s="6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7"/>
      <c r="N15" s="15"/>
      <c r="O15" s="53">
        <f t="shared" si="0"/>
        <v>6.5</v>
      </c>
      <c r="P15" s="75"/>
      <c r="Q15" s="32"/>
    </row>
    <row r="16" spans="1:17" ht="14" x14ac:dyDescent="0.3">
      <c r="A16" s="14">
        <f t="shared" si="1"/>
        <v>7</v>
      </c>
      <c r="B16" s="6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7"/>
      <c r="N16" s="15"/>
      <c r="O16" s="53">
        <f t="shared" si="0"/>
        <v>7</v>
      </c>
      <c r="P16" s="75"/>
      <c r="Q16" s="32"/>
    </row>
    <row r="17" spans="1:17" ht="14" x14ac:dyDescent="0.3">
      <c r="A17" s="14">
        <f t="shared" si="1"/>
        <v>7.5</v>
      </c>
      <c r="B17" s="6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7"/>
      <c r="N17" s="15" t="str">
        <f t="shared" ref="N17:N40" si="2">IF(SUM(B17:M17)&gt;0,SUM(B17:M17)," ")</f>
        <v xml:space="preserve"> </v>
      </c>
      <c r="O17" s="53">
        <f t="shared" si="0"/>
        <v>7.5</v>
      </c>
      <c r="P17" s="75"/>
      <c r="Q17" s="32"/>
    </row>
    <row r="18" spans="1:17" ht="14" x14ac:dyDescent="0.3">
      <c r="A18" s="14">
        <f t="shared" si="1"/>
        <v>8</v>
      </c>
      <c r="B18" s="6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7"/>
      <c r="N18" s="15"/>
      <c r="O18" s="53">
        <f t="shared" si="0"/>
        <v>8</v>
      </c>
      <c r="P18" s="75"/>
      <c r="Q18" s="32"/>
    </row>
    <row r="19" spans="1:17" ht="14" x14ac:dyDescent="0.3">
      <c r="A19" s="18">
        <f t="shared" si="1"/>
        <v>8.5</v>
      </c>
      <c r="B19" s="82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1"/>
      <c r="N19" s="19" t="str">
        <f t="shared" si="2"/>
        <v xml:space="preserve"> </v>
      </c>
      <c r="O19" s="53">
        <f t="shared" si="0"/>
        <v>8.5</v>
      </c>
      <c r="P19" s="75"/>
      <c r="Q19" s="32"/>
    </row>
    <row r="20" spans="1:17" ht="14" x14ac:dyDescent="0.3">
      <c r="A20" s="14">
        <f t="shared" si="1"/>
        <v>9</v>
      </c>
      <c r="B20" s="6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7"/>
      <c r="N20" s="15"/>
      <c r="O20" s="53">
        <f t="shared" si="0"/>
        <v>9</v>
      </c>
      <c r="P20" s="75"/>
      <c r="Q20" s="32"/>
    </row>
    <row r="21" spans="1:17" ht="14" x14ac:dyDescent="0.3">
      <c r="A21" s="14">
        <f t="shared" si="1"/>
        <v>9.5</v>
      </c>
      <c r="B21" s="6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7"/>
      <c r="N21" s="15" t="str">
        <f t="shared" si="2"/>
        <v xml:space="preserve"> </v>
      </c>
      <c r="O21" s="53">
        <f t="shared" si="0"/>
        <v>9.5</v>
      </c>
      <c r="P21" s="75"/>
      <c r="Q21" s="32"/>
    </row>
    <row r="22" spans="1:17" ht="14" x14ac:dyDescent="0.3">
      <c r="A22" s="14">
        <f t="shared" si="1"/>
        <v>10</v>
      </c>
      <c r="B22" s="6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7"/>
      <c r="N22" s="15" t="str">
        <f t="shared" si="2"/>
        <v xml:space="preserve"> </v>
      </c>
      <c r="O22" s="53">
        <f t="shared" si="0"/>
        <v>10</v>
      </c>
      <c r="P22" s="75"/>
      <c r="Q22" s="32"/>
    </row>
    <row r="23" spans="1:17" ht="14" x14ac:dyDescent="0.3">
      <c r="A23" s="14">
        <f t="shared" si="1"/>
        <v>10.5</v>
      </c>
      <c r="B23" s="6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7"/>
      <c r="N23" s="15" t="str">
        <f t="shared" si="2"/>
        <v xml:space="preserve"> </v>
      </c>
      <c r="O23" s="53">
        <f t="shared" si="0"/>
        <v>10.5</v>
      </c>
      <c r="P23" s="75"/>
      <c r="Q23" s="32"/>
    </row>
    <row r="24" spans="1:17" ht="14" x14ac:dyDescent="0.3">
      <c r="A24" s="22">
        <f t="shared" si="1"/>
        <v>11</v>
      </c>
      <c r="B24" s="8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5"/>
      <c r="N24" s="23" t="str">
        <f t="shared" si="2"/>
        <v xml:space="preserve"> </v>
      </c>
      <c r="O24" s="53">
        <f t="shared" si="0"/>
        <v>11</v>
      </c>
      <c r="P24" s="75"/>
      <c r="Q24" s="32"/>
    </row>
    <row r="25" spans="1:17" ht="14" x14ac:dyDescent="0.3">
      <c r="A25" s="14">
        <f t="shared" si="1"/>
        <v>11.5</v>
      </c>
      <c r="B25" s="6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7"/>
      <c r="N25" s="15" t="str">
        <f t="shared" si="2"/>
        <v xml:space="preserve"> </v>
      </c>
      <c r="O25" s="53">
        <f t="shared" si="0"/>
        <v>11.5</v>
      </c>
      <c r="P25" s="75"/>
      <c r="Q25" s="32"/>
    </row>
    <row r="26" spans="1:17" ht="14" x14ac:dyDescent="0.3">
      <c r="A26" s="14">
        <f t="shared" si="1"/>
        <v>12</v>
      </c>
      <c r="B26" s="6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7"/>
      <c r="N26" s="15" t="str">
        <f t="shared" si="2"/>
        <v xml:space="preserve"> </v>
      </c>
      <c r="O26" s="53">
        <f t="shared" si="0"/>
        <v>12</v>
      </c>
      <c r="P26" s="75"/>
      <c r="Q26" s="32"/>
    </row>
    <row r="27" spans="1:17" ht="14" x14ac:dyDescent="0.3">
      <c r="A27" s="14">
        <f t="shared" si="1"/>
        <v>12.5</v>
      </c>
      <c r="B27" s="6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7"/>
      <c r="N27" s="15" t="str">
        <f t="shared" si="2"/>
        <v xml:space="preserve"> </v>
      </c>
      <c r="O27" s="53">
        <f t="shared" si="0"/>
        <v>12.5</v>
      </c>
      <c r="P27" s="75"/>
      <c r="Q27" s="32"/>
    </row>
    <row r="28" spans="1:17" ht="14" x14ac:dyDescent="0.3">
      <c r="A28" s="14">
        <f t="shared" si="1"/>
        <v>13</v>
      </c>
      <c r="B28" s="6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7"/>
      <c r="N28" s="15" t="str">
        <f t="shared" si="2"/>
        <v xml:space="preserve"> </v>
      </c>
      <c r="O28" s="53">
        <f t="shared" si="0"/>
        <v>13</v>
      </c>
      <c r="P28" s="75"/>
      <c r="Q28" s="32"/>
    </row>
    <row r="29" spans="1:17" ht="14" x14ac:dyDescent="0.3">
      <c r="A29" s="14">
        <f t="shared" si="1"/>
        <v>13.5</v>
      </c>
      <c r="B29" s="6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7"/>
      <c r="N29" s="15" t="str">
        <f t="shared" si="2"/>
        <v xml:space="preserve"> </v>
      </c>
      <c r="O29" s="53">
        <f t="shared" si="0"/>
        <v>13.5</v>
      </c>
      <c r="P29" s="75"/>
      <c r="Q29" s="32"/>
    </row>
    <row r="30" spans="1:17" ht="14" x14ac:dyDescent="0.3">
      <c r="A30" s="14">
        <f t="shared" si="1"/>
        <v>14</v>
      </c>
      <c r="B30" s="6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7"/>
      <c r="N30" s="15" t="str">
        <f t="shared" si="2"/>
        <v xml:space="preserve"> </v>
      </c>
      <c r="O30" s="53">
        <f t="shared" si="0"/>
        <v>14</v>
      </c>
      <c r="P30" s="75"/>
      <c r="Q30" s="32"/>
    </row>
    <row r="31" spans="1:17" ht="14" x14ac:dyDescent="0.3">
      <c r="A31" s="14">
        <f t="shared" si="1"/>
        <v>14.5</v>
      </c>
      <c r="B31" s="6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7"/>
      <c r="N31" s="15" t="str">
        <f t="shared" si="2"/>
        <v xml:space="preserve"> </v>
      </c>
      <c r="O31" s="53">
        <f t="shared" si="0"/>
        <v>14.5</v>
      </c>
      <c r="P31" s="75"/>
      <c r="Q31" s="32"/>
    </row>
    <row r="32" spans="1:17" ht="14" x14ac:dyDescent="0.3">
      <c r="A32" s="14">
        <f t="shared" si="1"/>
        <v>15</v>
      </c>
      <c r="B32" s="6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7"/>
      <c r="N32" s="15" t="str">
        <f t="shared" si="2"/>
        <v xml:space="preserve"> </v>
      </c>
      <c r="O32" s="53">
        <f t="shared" si="0"/>
        <v>15</v>
      </c>
      <c r="P32" s="75"/>
      <c r="Q32" s="32"/>
    </row>
    <row r="33" spans="1:17" ht="14" x14ac:dyDescent="0.3">
      <c r="A33" s="14">
        <f t="shared" si="1"/>
        <v>15.5</v>
      </c>
      <c r="B33" s="6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7"/>
      <c r="N33" s="15" t="str">
        <f t="shared" si="2"/>
        <v xml:space="preserve"> </v>
      </c>
      <c r="O33" s="53">
        <f t="shared" si="0"/>
        <v>15.5</v>
      </c>
      <c r="P33" s="75"/>
      <c r="Q33" s="32"/>
    </row>
    <row r="34" spans="1:17" ht="14" x14ac:dyDescent="0.3">
      <c r="A34" s="14">
        <f t="shared" si="1"/>
        <v>16</v>
      </c>
      <c r="B34" s="6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7"/>
      <c r="N34" s="15" t="str">
        <f t="shared" si="2"/>
        <v xml:space="preserve"> </v>
      </c>
      <c r="O34" s="53">
        <f t="shared" si="0"/>
        <v>16</v>
      </c>
      <c r="P34" s="75"/>
      <c r="Q34" s="32"/>
    </row>
    <row r="35" spans="1:17" ht="14" x14ac:dyDescent="0.3">
      <c r="A35" s="14">
        <f t="shared" si="1"/>
        <v>16.5</v>
      </c>
      <c r="B35" s="6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7"/>
      <c r="N35" s="15" t="str">
        <f t="shared" si="2"/>
        <v xml:space="preserve"> </v>
      </c>
      <c r="O35" s="53">
        <f t="shared" si="0"/>
        <v>16.5</v>
      </c>
      <c r="P35" s="75"/>
      <c r="Q35" s="32"/>
    </row>
    <row r="36" spans="1:17" ht="14" x14ac:dyDescent="0.3">
      <c r="A36" s="14">
        <f t="shared" si="1"/>
        <v>17</v>
      </c>
      <c r="B36" s="6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7"/>
      <c r="N36" s="15" t="str">
        <f t="shared" si="2"/>
        <v xml:space="preserve"> </v>
      </c>
      <c r="O36" s="53">
        <f t="shared" si="0"/>
        <v>17</v>
      </c>
      <c r="P36" s="75"/>
      <c r="Q36" s="32"/>
    </row>
    <row r="37" spans="1:17" ht="14" x14ac:dyDescent="0.3">
      <c r="A37" s="14">
        <f t="shared" si="1"/>
        <v>17.5</v>
      </c>
      <c r="B37" s="6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7"/>
      <c r="N37" s="15"/>
      <c r="O37" s="53">
        <f t="shared" si="0"/>
        <v>17.5</v>
      </c>
      <c r="P37" s="75"/>
      <c r="Q37" s="32"/>
    </row>
    <row r="38" spans="1:17" ht="14" x14ac:dyDescent="0.3">
      <c r="A38" s="14">
        <f t="shared" si="1"/>
        <v>18</v>
      </c>
      <c r="B38" s="6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7"/>
      <c r="N38" s="15"/>
      <c r="O38" s="53">
        <f t="shared" si="0"/>
        <v>18</v>
      </c>
      <c r="P38" s="75"/>
      <c r="Q38" s="32"/>
    </row>
    <row r="39" spans="1:17" ht="14" x14ac:dyDescent="0.3">
      <c r="A39" s="14">
        <f t="shared" si="1"/>
        <v>18.5</v>
      </c>
      <c r="B39" s="6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7"/>
      <c r="N39" s="15" t="str">
        <f t="shared" si="2"/>
        <v xml:space="preserve"> </v>
      </c>
      <c r="O39" s="53">
        <f t="shared" si="0"/>
        <v>18.5</v>
      </c>
      <c r="P39" s="75"/>
      <c r="Q39" s="32"/>
    </row>
    <row r="40" spans="1:17" ht="14" x14ac:dyDescent="0.3">
      <c r="A40" s="14">
        <f t="shared" si="1"/>
        <v>19</v>
      </c>
      <c r="B40" s="66"/>
      <c r="C40" s="26"/>
      <c r="D40" s="26"/>
      <c r="E40" s="26"/>
      <c r="F40" s="26"/>
      <c r="G40" s="26"/>
      <c r="H40" s="26"/>
      <c r="I40" s="26"/>
      <c r="J40" s="26"/>
      <c r="K40" s="26"/>
      <c r="L40" s="16"/>
      <c r="M40" s="76"/>
      <c r="N40" s="15" t="str">
        <f t="shared" si="2"/>
        <v xml:space="preserve"> </v>
      </c>
      <c r="O40" s="53">
        <f t="shared" si="0"/>
        <v>19</v>
      </c>
      <c r="P40" s="75" t="e">
        <f>+N40+'XIV R ART'!N40</f>
        <v>#VALUE!</v>
      </c>
      <c r="Q40" s="32"/>
    </row>
    <row r="41" spans="1:17" ht="14" x14ac:dyDescent="0.3">
      <c r="A41" s="14">
        <f t="shared" si="1"/>
        <v>19.5</v>
      </c>
      <c r="B41" s="6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76"/>
      <c r="N41" s="66"/>
      <c r="O41" s="53">
        <f t="shared" si="0"/>
        <v>19.5</v>
      </c>
      <c r="P41" s="75"/>
      <c r="Q41" s="32"/>
    </row>
    <row r="42" spans="1:17" ht="14" x14ac:dyDescent="0.3">
      <c r="A42" s="27" t="s">
        <v>13</v>
      </c>
      <c r="B42" s="67" t="str">
        <f>IF(SUM(B8:B41)&gt;0,SUM(B8:B41)," ")</f>
        <v xml:space="preserve"> </v>
      </c>
      <c r="C42" s="68" t="str">
        <f t="shared" ref="C42:M42" si="3">IF(SUM(C8:C41)&gt;0,SUM(C8:C41)," ")</f>
        <v xml:space="preserve"> </v>
      </c>
      <c r="D42" s="68" t="str">
        <f t="shared" si="3"/>
        <v xml:space="preserve"> </v>
      </c>
      <c r="E42" s="68" t="str">
        <f t="shared" si="3"/>
        <v xml:space="preserve"> </v>
      </c>
      <c r="F42" s="68" t="str">
        <f t="shared" si="3"/>
        <v xml:space="preserve"> </v>
      </c>
      <c r="G42" s="68" t="str">
        <f t="shared" si="3"/>
        <v xml:space="preserve"> </v>
      </c>
      <c r="H42" s="68" t="str">
        <f t="shared" si="3"/>
        <v xml:space="preserve"> </v>
      </c>
      <c r="I42" s="68" t="str">
        <f t="shared" si="3"/>
        <v xml:space="preserve"> </v>
      </c>
      <c r="J42" s="68" t="str">
        <f t="shared" si="3"/>
        <v xml:space="preserve"> </v>
      </c>
      <c r="K42" s="68" t="str">
        <f t="shared" si="3"/>
        <v xml:space="preserve"> </v>
      </c>
      <c r="L42" s="68" t="str">
        <f t="shared" si="3"/>
        <v xml:space="preserve"> </v>
      </c>
      <c r="M42" s="69" t="str">
        <f t="shared" si="3"/>
        <v xml:space="preserve"> </v>
      </c>
      <c r="N42" s="28"/>
      <c r="O42" s="8"/>
      <c r="P42" s="8"/>
      <c r="Q42" s="32"/>
    </row>
    <row r="43" spans="1:17" ht="14" x14ac:dyDescent="0.3">
      <c r="A43" s="14" t="s">
        <v>39</v>
      </c>
      <c r="B43" s="66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5"/>
      <c r="N43" s="71"/>
      <c r="O43" s="8"/>
      <c r="P43" s="8"/>
      <c r="Q43" s="32"/>
    </row>
    <row r="44" spans="1:17" x14ac:dyDescent="0.3">
      <c r="A44" s="34" t="s">
        <v>14</v>
      </c>
      <c r="B44" s="84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5"/>
      <c r="N44" s="71"/>
      <c r="O44" s="72">
        <f>+N44/1000</f>
        <v>0</v>
      </c>
      <c r="Q44" s="32"/>
    </row>
    <row r="45" spans="1:17" ht="14" x14ac:dyDescent="0.3">
      <c r="A45" s="14" t="s">
        <v>24</v>
      </c>
      <c r="B45" s="85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9"/>
      <c r="N45" s="37"/>
      <c r="Q45" s="32"/>
    </row>
    <row r="46" spans="1:17" ht="14" x14ac:dyDescent="0.3">
      <c r="A46" s="14" t="s">
        <v>25</v>
      </c>
      <c r="B46" s="85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9"/>
      <c r="N46" s="37"/>
      <c r="Q46" s="32"/>
    </row>
    <row r="47" spans="1:17" ht="14" x14ac:dyDescent="0.3">
      <c r="A47" s="22" t="s">
        <v>22</v>
      </c>
      <c r="B47" s="86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2"/>
      <c r="N47" s="40"/>
    </row>
    <row r="48" spans="1:17" x14ac:dyDescent="0.3">
      <c r="A48" s="43" t="s">
        <v>15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8"/>
    </row>
    <row r="49" spans="1:14" ht="15.5" x14ac:dyDescent="0.35">
      <c r="A49" s="45" t="s">
        <v>61</v>
      </c>
      <c r="B49" s="48"/>
    </row>
    <row r="50" spans="1:14" ht="15.5" x14ac:dyDescent="0.35">
      <c r="A50" s="46" t="s">
        <v>62</v>
      </c>
    </row>
    <row r="51" spans="1:14" x14ac:dyDescent="0.3">
      <c r="B51" s="5">
        <v>0</v>
      </c>
      <c r="C51" s="5">
        <v>1</v>
      </c>
      <c r="D51" s="5">
        <v>2</v>
      </c>
      <c r="E51" s="5">
        <v>3</v>
      </c>
      <c r="F51" s="5">
        <v>4</v>
      </c>
      <c r="G51" s="5">
        <v>5</v>
      </c>
      <c r="H51" s="5">
        <v>6</v>
      </c>
      <c r="I51" s="5">
        <v>7</v>
      </c>
      <c r="J51" s="5">
        <v>8</v>
      </c>
      <c r="K51" s="5">
        <v>9</v>
      </c>
      <c r="L51" s="5">
        <v>10</v>
      </c>
      <c r="M51" s="5">
        <v>11</v>
      </c>
      <c r="N51" s="5">
        <v>12</v>
      </c>
    </row>
    <row r="52" spans="1:14" x14ac:dyDescent="0.3">
      <c r="A52" s="3">
        <v>14</v>
      </c>
      <c r="B52" s="4" t="e">
        <f>+VLOOKUP(MAX(B8:B41),B8:$O$41,14,0)</f>
        <v>#N/A</v>
      </c>
      <c r="C52" s="49" t="e">
        <f>+VLOOKUP(MAX(C8:C41),C8:$O$41,+$A$52-C51,0)</f>
        <v>#N/A</v>
      </c>
      <c r="D52" s="49" t="e">
        <f>+VLOOKUP(MAX(D8:D41),D8:$O$41,+$A$52-D51,0)</f>
        <v>#N/A</v>
      </c>
      <c r="E52" s="49" t="e">
        <f>+VLOOKUP(MAX(E8:E41),E8:$O$41,+$A$52-E51,0)</f>
        <v>#N/A</v>
      </c>
      <c r="F52" s="49" t="e">
        <f>+VLOOKUP(MAX(F8:F41),F8:$O$41,+$A$52-F51,0)</f>
        <v>#N/A</v>
      </c>
      <c r="G52" s="49" t="e">
        <f>+VLOOKUP(MAX(G8:G41),G8:$O$41,+$A$52-G51,0)</f>
        <v>#N/A</v>
      </c>
      <c r="H52" s="49" t="e">
        <f>+VLOOKUP(MAX(H8:H41),H8:$O$41,+$A$52-H51,0)</f>
        <v>#N/A</v>
      </c>
      <c r="I52" s="49" t="e">
        <f>+VLOOKUP(MAX(I8:I41),I8:$O$41,+$A$52-I51,0)</f>
        <v>#N/A</v>
      </c>
      <c r="J52" s="49" t="e">
        <f>+VLOOKUP(MAX(J8:J41),J8:$O$41,+$A$52-J51,0)</f>
        <v>#N/A</v>
      </c>
      <c r="K52" s="49" t="e">
        <f>+VLOOKUP(MAX(K8:K41),K8:$O$41,+$A$52-K51,0)</f>
        <v>#N/A</v>
      </c>
      <c r="L52" s="49" t="e">
        <f>+VLOOKUP(MAX(L8:L41),L8:$O$41,+$A$52-L51,0)</f>
        <v>#N/A</v>
      </c>
      <c r="M52" s="49" t="e">
        <f>+VLOOKUP(MAX(M8:M41),M8:$O$41,+$A$52-M51,0)</f>
        <v>#N/A</v>
      </c>
      <c r="N52" s="49" t="e">
        <f>+VLOOKUP(MAX(N8:N41),N8:$O$41,+$A$52-N51,0)</f>
        <v>#N/A</v>
      </c>
    </row>
    <row r="53" spans="1:14" x14ac:dyDescent="0.3">
      <c r="A53" s="48">
        <v>0</v>
      </c>
    </row>
    <row r="56" spans="1:14" x14ac:dyDescent="0.3">
      <c r="A56" s="57" t="s">
        <v>26</v>
      </c>
      <c r="B56" s="32">
        <f>-SUM(B8:B24)</f>
        <v>0</v>
      </c>
      <c r="C56" s="32">
        <f t="shared" ref="C56:N56" si="4">-SUM(C8:C24)</f>
        <v>0</v>
      </c>
      <c r="D56" s="32">
        <f t="shared" si="4"/>
        <v>0</v>
      </c>
      <c r="E56" s="32">
        <f t="shared" si="4"/>
        <v>0</v>
      </c>
      <c r="F56" s="32">
        <f t="shared" si="4"/>
        <v>0</v>
      </c>
      <c r="G56" s="32">
        <f t="shared" si="4"/>
        <v>0</v>
      </c>
      <c r="H56" s="32">
        <f t="shared" si="4"/>
        <v>0</v>
      </c>
      <c r="I56" s="32">
        <f t="shared" si="4"/>
        <v>0</v>
      </c>
      <c r="J56" s="32">
        <f t="shared" si="4"/>
        <v>0</v>
      </c>
      <c r="K56" s="32">
        <f t="shared" si="4"/>
        <v>0</v>
      </c>
      <c r="L56" s="32">
        <f t="shared" si="4"/>
        <v>0</v>
      </c>
      <c r="M56" s="32">
        <f t="shared" si="4"/>
        <v>0</v>
      </c>
      <c r="N56" s="32">
        <f t="shared" si="4"/>
        <v>0</v>
      </c>
    </row>
    <row r="57" spans="1:14" x14ac:dyDescent="0.3">
      <c r="A57" s="57" t="s">
        <v>27</v>
      </c>
      <c r="B57" s="32">
        <f>-SUM(B8:B19)</f>
        <v>0</v>
      </c>
      <c r="C57" s="32">
        <f t="shared" ref="C57:N57" si="5">-SUM(C8:C19)</f>
        <v>0</v>
      </c>
      <c r="D57" s="32">
        <f t="shared" si="5"/>
        <v>0</v>
      </c>
      <c r="E57" s="32">
        <f t="shared" si="5"/>
        <v>0</v>
      </c>
      <c r="F57" s="32">
        <f t="shared" si="5"/>
        <v>0</v>
      </c>
      <c r="G57" s="32">
        <f t="shared" si="5"/>
        <v>0</v>
      </c>
      <c r="H57" s="32">
        <f t="shared" si="5"/>
        <v>0</v>
      </c>
      <c r="I57" s="32">
        <f t="shared" si="5"/>
        <v>0</v>
      </c>
      <c r="J57" s="32">
        <f t="shared" si="5"/>
        <v>0</v>
      </c>
      <c r="K57" s="32">
        <f t="shared" si="5"/>
        <v>0</v>
      </c>
      <c r="L57" s="32">
        <f t="shared" si="5"/>
        <v>0</v>
      </c>
      <c r="M57" s="32">
        <f t="shared" si="5"/>
        <v>0</v>
      </c>
      <c r="N57" s="32">
        <f t="shared" si="5"/>
        <v>0</v>
      </c>
    </row>
    <row r="58" spans="1:14" x14ac:dyDescent="0.3">
      <c r="A58" s="57" t="s">
        <v>28</v>
      </c>
      <c r="B58" s="32">
        <f>SUM(B25:B41)</f>
        <v>0</v>
      </c>
      <c r="C58" s="32">
        <f t="shared" ref="C58:N58" si="6">SUM(C25:C41)</f>
        <v>0</v>
      </c>
      <c r="D58" s="32">
        <f t="shared" si="6"/>
        <v>0</v>
      </c>
      <c r="E58" s="32">
        <f t="shared" si="6"/>
        <v>0</v>
      </c>
      <c r="F58" s="32">
        <f t="shared" si="6"/>
        <v>0</v>
      </c>
      <c r="G58" s="32">
        <f t="shared" si="6"/>
        <v>0</v>
      </c>
      <c r="H58" s="32">
        <f t="shared" si="6"/>
        <v>0</v>
      </c>
      <c r="I58" s="32">
        <f t="shared" si="6"/>
        <v>0</v>
      </c>
      <c r="J58" s="32">
        <f t="shared" si="6"/>
        <v>0</v>
      </c>
      <c r="K58" s="32">
        <f t="shared" si="6"/>
        <v>0</v>
      </c>
      <c r="L58" s="32">
        <f t="shared" si="6"/>
        <v>0</v>
      </c>
      <c r="M58" s="32">
        <f t="shared" si="6"/>
        <v>0</v>
      </c>
      <c r="N58" s="32">
        <f t="shared" si="6"/>
        <v>0</v>
      </c>
    </row>
  </sheetData>
  <mergeCells count="4">
    <mergeCell ref="A1:N1"/>
    <mergeCell ref="A3:N3"/>
    <mergeCell ref="A4:N4"/>
    <mergeCell ref="B6:M6"/>
  </mergeCells>
  <printOptions horizontalCentered="1" verticalCentered="1"/>
  <pageMargins left="0" right="0" top="1.3779527559055118" bottom="0.98425196850393704" header="0.59055118110236227" footer="0.59055118110236227"/>
  <pageSetup scale="60" orientation="landscape" r:id="rId1"/>
  <headerFooter alignWithMargins="0">
    <oddHeader>&amp;C&amp;"Arial,Normal"&amp;12&amp;G
&amp;11INSTITUTO DE FOMENTO PESQUERO / DIVISIÓN INVESTIGACIÓN PESQUERA</oddHeader>
    <oddFooter>&amp;C&amp;"Arial,Normal"CONVENIO DE DESEMPEÑO IFOP / SUBSECRETARÍA DE ECONOMÍA Y EMT 2021:
"PROGRAMA DE SEGUIMIENTO DE LAS PRINCIPALES PESQUERÍAS PELÁGICAS, ENTRE LAS REGIONES DE VALPARAÍSO Y AYSÉN DEL GENERAL CARLOS IBÁÑEZ DEL CAMPO, AÑO 2021".  ANEXO 3B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tabColor rgb="FFFFFF00"/>
  </sheetPr>
  <dimension ref="A1:Q62"/>
  <sheetViews>
    <sheetView zoomScale="60" zoomScaleNormal="60" zoomScalePageLayoutView="70" workbookViewId="0">
      <selection activeCell="N13" sqref="N13"/>
    </sheetView>
  </sheetViews>
  <sheetFormatPr baseColWidth="10" defaultColWidth="16.08984375" defaultRowHeight="13" x14ac:dyDescent="0.3"/>
  <cols>
    <col min="1" max="1" width="18.453125" style="48" customWidth="1"/>
    <col min="2" max="7" width="17.453125" style="5" customWidth="1"/>
    <col min="8" max="13" width="11.90625" style="5" hidden="1" customWidth="1"/>
    <col min="14" max="14" width="14.90625" style="5" customWidth="1"/>
    <col min="15" max="16384" width="16.08984375" style="5"/>
  </cols>
  <sheetData>
    <row r="1" spans="1:15" s="1" customFormat="1" ht="20" x14ac:dyDescent="0.4">
      <c r="A1" s="148" t="s">
        <v>30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</row>
    <row r="2" spans="1:15" s="1" customFormat="1" ht="20" x14ac:dyDescent="0.4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</row>
    <row r="3" spans="1:15" s="2" customFormat="1" ht="18" x14ac:dyDescent="0.4">
      <c r="A3" s="149" t="s">
        <v>18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</row>
    <row r="4" spans="1:15" s="2" customFormat="1" ht="18" x14ac:dyDescent="0.4">
      <c r="A4" s="150" t="s">
        <v>89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</row>
    <row r="5" spans="1:15" x14ac:dyDescent="0.3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5" s="8" customFormat="1" ht="19.149999999999999" customHeight="1" thickBot="1" x14ac:dyDescent="0.35">
      <c r="A6" s="6"/>
      <c r="B6" s="151" t="s">
        <v>0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7"/>
    </row>
    <row r="7" spans="1:15" s="8" customFormat="1" ht="19.149999999999999" customHeight="1" thickBot="1" x14ac:dyDescent="0.35">
      <c r="A7" s="9" t="s">
        <v>21</v>
      </c>
      <c r="B7" s="10" t="s">
        <v>1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 t="s">
        <v>10</v>
      </c>
      <c r="L7" s="11" t="s">
        <v>11</v>
      </c>
      <c r="M7" s="12" t="s">
        <v>12</v>
      </c>
      <c r="N7" s="140" t="s">
        <v>13</v>
      </c>
      <c r="O7" s="13" t="s">
        <v>21</v>
      </c>
    </row>
    <row r="8" spans="1:15" ht="14" x14ac:dyDescent="0.3">
      <c r="A8" s="14">
        <v>3</v>
      </c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17"/>
      <c r="N8" s="66"/>
      <c r="O8" s="14">
        <f>+A8</f>
        <v>3</v>
      </c>
    </row>
    <row r="9" spans="1:15" ht="14" x14ac:dyDescent="0.3">
      <c r="A9" s="14">
        <f>+A8+0.5</f>
        <v>3.5</v>
      </c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17"/>
      <c r="N9" s="66"/>
      <c r="O9" s="14"/>
    </row>
    <row r="10" spans="1:15" ht="14" x14ac:dyDescent="0.3">
      <c r="A10" s="14">
        <f>+A9+0.5</f>
        <v>4</v>
      </c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7"/>
      <c r="N10" s="66"/>
      <c r="O10" s="14">
        <f t="shared" ref="O10:O41" si="0">+A10</f>
        <v>4</v>
      </c>
    </row>
    <row r="11" spans="1:15" ht="14" x14ac:dyDescent="0.3">
      <c r="A11" s="14">
        <f t="shared" ref="A11:A41" si="1">+A10+0.5</f>
        <v>4.5</v>
      </c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7"/>
      <c r="N11" s="66"/>
      <c r="O11" s="14">
        <f t="shared" si="0"/>
        <v>4.5</v>
      </c>
    </row>
    <row r="12" spans="1:15" ht="14" x14ac:dyDescent="0.3">
      <c r="A12" s="14">
        <f t="shared" si="1"/>
        <v>5</v>
      </c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7"/>
      <c r="N12" s="15" t="str">
        <f t="shared" ref="N12:N14" si="2">IF(SUM(B12:M12)&gt;0,SUM(B12:M12)," ")</f>
        <v xml:space="preserve"> </v>
      </c>
      <c r="O12" s="14">
        <f t="shared" si="0"/>
        <v>5</v>
      </c>
    </row>
    <row r="13" spans="1:15" ht="14" x14ac:dyDescent="0.3">
      <c r="A13" s="14">
        <f t="shared" si="1"/>
        <v>5.5</v>
      </c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7"/>
      <c r="N13" s="15" t="str">
        <f t="shared" si="2"/>
        <v xml:space="preserve"> </v>
      </c>
      <c r="O13" s="14">
        <f t="shared" si="0"/>
        <v>5.5</v>
      </c>
    </row>
    <row r="14" spans="1:15" ht="14" x14ac:dyDescent="0.3">
      <c r="A14" s="14">
        <f t="shared" si="1"/>
        <v>6</v>
      </c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7"/>
      <c r="N14" s="15" t="str">
        <f t="shared" si="2"/>
        <v xml:space="preserve"> </v>
      </c>
      <c r="O14" s="14">
        <f t="shared" si="0"/>
        <v>6</v>
      </c>
    </row>
    <row r="15" spans="1:15" ht="14" x14ac:dyDescent="0.3">
      <c r="A15" s="14">
        <f t="shared" si="1"/>
        <v>6.5</v>
      </c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7"/>
      <c r="N15" s="15" t="str">
        <f t="shared" ref="N15:N18" si="3">IF(SUM(B15:M15)&gt;0,SUM(B15:M15)," ")</f>
        <v xml:space="preserve"> </v>
      </c>
      <c r="O15" s="14">
        <f t="shared" si="0"/>
        <v>6.5</v>
      </c>
    </row>
    <row r="16" spans="1:15" ht="14" x14ac:dyDescent="0.3">
      <c r="A16" s="14">
        <f t="shared" si="1"/>
        <v>7</v>
      </c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7"/>
      <c r="N16" s="15" t="str">
        <f t="shared" si="3"/>
        <v xml:space="preserve"> </v>
      </c>
      <c r="O16" s="14">
        <f t="shared" si="0"/>
        <v>7</v>
      </c>
    </row>
    <row r="17" spans="1:15" ht="14" x14ac:dyDescent="0.3">
      <c r="A17" s="14">
        <f t="shared" si="1"/>
        <v>7.5</v>
      </c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7"/>
      <c r="N17" s="15" t="str">
        <f t="shared" si="3"/>
        <v xml:space="preserve"> </v>
      </c>
      <c r="O17" s="14">
        <f t="shared" si="0"/>
        <v>7.5</v>
      </c>
    </row>
    <row r="18" spans="1:15" ht="14" x14ac:dyDescent="0.3">
      <c r="A18" s="14">
        <f t="shared" si="1"/>
        <v>8</v>
      </c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7"/>
      <c r="N18" s="15" t="str">
        <f t="shared" si="3"/>
        <v xml:space="preserve"> </v>
      </c>
      <c r="O18" s="14">
        <f t="shared" si="0"/>
        <v>8</v>
      </c>
    </row>
    <row r="19" spans="1:15" ht="14" x14ac:dyDescent="0.3">
      <c r="A19" s="18">
        <f t="shared" si="1"/>
        <v>8.5</v>
      </c>
      <c r="B19" s="19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1"/>
      <c r="N19" s="19" t="str">
        <f t="shared" ref="N19:N37" si="4">IF(SUM(B19:M19)&gt;0,SUM(B19:M19)," ")</f>
        <v xml:space="preserve"> </v>
      </c>
      <c r="O19" s="14">
        <f t="shared" si="0"/>
        <v>8.5</v>
      </c>
    </row>
    <row r="20" spans="1:15" ht="14" x14ac:dyDescent="0.3">
      <c r="A20" s="14">
        <f t="shared" si="1"/>
        <v>9</v>
      </c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7"/>
      <c r="N20" s="15" t="str">
        <f t="shared" si="4"/>
        <v xml:space="preserve"> </v>
      </c>
      <c r="O20" s="14">
        <f t="shared" si="0"/>
        <v>9</v>
      </c>
    </row>
    <row r="21" spans="1:15" ht="14" x14ac:dyDescent="0.3">
      <c r="A21" s="14">
        <f t="shared" si="1"/>
        <v>9.5</v>
      </c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7"/>
      <c r="N21" s="15" t="str">
        <f t="shared" si="4"/>
        <v xml:space="preserve"> </v>
      </c>
      <c r="O21" s="14">
        <f t="shared" si="0"/>
        <v>9.5</v>
      </c>
    </row>
    <row r="22" spans="1:15" ht="14" x14ac:dyDescent="0.3">
      <c r="A22" s="14">
        <f t="shared" si="1"/>
        <v>10</v>
      </c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7"/>
      <c r="N22" s="15" t="str">
        <f t="shared" si="4"/>
        <v xml:space="preserve"> </v>
      </c>
      <c r="O22" s="14">
        <f t="shared" si="0"/>
        <v>10</v>
      </c>
    </row>
    <row r="23" spans="1:15" ht="14" x14ac:dyDescent="0.3">
      <c r="A23" s="14">
        <f t="shared" si="1"/>
        <v>10.5</v>
      </c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7"/>
      <c r="N23" s="15" t="str">
        <f t="shared" si="4"/>
        <v xml:space="preserve"> </v>
      </c>
      <c r="O23" s="14">
        <f t="shared" si="0"/>
        <v>10.5</v>
      </c>
    </row>
    <row r="24" spans="1:15" ht="14" x14ac:dyDescent="0.3">
      <c r="A24" s="22">
        <f t="shared" si="1"/>
        <v>11</v>
      </c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5"/>
      <c r="N24" s="23" t="str">
        <f t="shared" si="4"/>
        <v xml:space="preserve"> </v>
      </c>
      <c r="O24" s="14">
        <f t="shared" si="0"/>
        <v>11</v>
      </c>
    </row>
    <row r="25" spans="1:15" ht="14" x14ac:dyDescent="0.3">
      <c r="A25" s="14">
        <f t="shared" si="1"/>
        <v>11.5</v>
      </c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7"/>
      <c r="N25" s="15" t="str">
        <f t="shared" si="4"/>
        <v xml:space="preserve"> </v>
      </c>
      <c r="O25" s="14">
        <f t="shared" si="0"/>
        <v>11.5</v>
      </c>
    </row>
    <row r="26" spans="1:15" ht="14" x14ac:dyDescent="0.3">
      <c r="A26" s="14">
        <f t="shared" si="1"/>
        <v>12</v>
      </c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7"/>
      <c r="N26" s="15" t="str">
        <f t="shared" si="4"/>
        <v xml:space="preserve"> </v>
      </c>
      <c r="O26" s="14">
        <f t="shared" si="0"/>
        <v>12</v>
      </c>
    </row>
    <row r="27" spans="1:15" ht="14" x14ac:dyDescent="0.3">
      <c r="A27" s="14">
        <f t="shared" si="1"/>
        <v>12.5</v>
      </c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7"/>
      <c r="N27" s="15" t="str">
        <f t="shared" si="4"/>
        <v xml:space="preserve"> </v>
      </c>
      <c r="O27" s="14">
        <f t="shared" si="0"/>
        <v>12.5</v>
      </c>
    </row>
    <row r="28" spans="1:15" ht="14" x14ac:dyDescent="0.3">
      <c r="A28" s="14">
        <f t="shared" si="1"/>
        <v>13</v>
      </c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7"/>
      <c r="N28" s="15" t="str">
        <f t="shared" si="4"/>
        <v xml:space="preserve"> </v>
      </c>
      <c r="O28" s="14">
        <f t="shared" si="0"/>
        <v>13</v>
      </c>
    </row>
    <row r="29" spans="1:15" ht="14" x14ac:dyDescent="0.3">
      <c r="A29" s="14">
        <f t="shared" si="1"/>
        <v>13.5</v>
      </c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7"/>
      <c r="N29" s="15" t="str">
        <f t="shared" si="4"/>
        <v xml:space="preserve"> </v>
      </c>
      <c r="O29" s="14">
        <f t="shared" si="0"/>
        <v>13.5</v>
      </c>
    </row>
    <row r="30" spans="1:15" ht="14" x14ac:dyDescent="0.3">
      <c r="A30" s="14">
        <f t="shared" si="1"/>
        <v>14</v>
      </c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7"/>
      <c r="N30" s="15" t="str">
        <f t="shared" si="4"/>
        <v xml:space="preserve"> </v>
      </c>
      <c r="O30" s="14">
        <f t="shared" si="0"/>
        <v>14</v>
      </c>
    </row>
    <row r="31" spans="1:15" ht="14" x14ac:dyDescent="0.3">
      <c r="A31" s="14">
        <f t="shared" si="1"/>
        <v>14.5</v>
      </c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7"/>
      <c r="N31" s="15" t="str">
        <f t="shared" si="4"/>
        <v xml:space="preserve"> </v>
      </c>
      <c r="O31" s="14">
        <f t="shared" si="0"/>
        <v>14.5</v>
      </c>
    </row>
    <row r="32" spans="1:15" ht="14" x14ac:dyDescent="0.3">
      <c r="A32" s="14">
        <f t="shared" si="1"/>
        <v>15</v>
      </c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7"/>
      <c r="N32" s="15" t="str">
        <f t="shared" si="4"/>
        <v xml:space="preserve"> </v>
      </c>
      <c r="O32" s="14">
        <f t="shared" si="0"/>
        <v>15</v>
      </c>
    </row>
    <row r="33" spans="1:17" ht="14" x14ac:dyDescent="0.3">
      <c r="A33" s="14">
        <f t="shared" si="1"/>
        <v>15.5</v>
      </c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7"/>
      <c r="N33" s="15" t="str">
        <f t="shared" si="4"/>
        <v xml:space="preserve"> </v>
      </c>
      <c r="O33" s="14">
        <f t="shared" si="0"/>
        <v>15.5</v>
      </c>
    </row>
    <row r="34" spans="1:17" ht="14" x14ac:dyDescent="0.3">
      <c r="A34" s="14">
        <f t="shared" si="1"/>
        <v>16</v>
      </c>
      <c r="B34" s="1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7"/>
      <c r="N34" s="15" t="str">
        <f t="shared" si="4"/>
        <v xml:space="preserve"> </v>
      </c>
      <c r="O34" s="14">
        <f t="shared" si="0"/>
        <v>16</v>
      </c>
    </row>
    <row r="35" spans="1:17" ht="14" x14ac:dyDescent="0.3">
      <c r="A35" s="14">
        <f t="shared" si="1"/>
        <v>16.5</v>
      </c>
      <c r="B35" s="15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7"/>
      <c r="N35" s="15" t="str">
        <f t="shared" si="4"/>
        <v xml:space="preserve"> </v>
      </c>
      <c r="O35" s="14">
        <f t="shared" si="0"/>
        <v>16.5</v>
      </c>
    </row>
    <row r="36" spans="1:17" ht="14" x14ac:dyDescent="0.3">
      <c r="A36" s="14">
        <f t="shared" si="1"/>
        <v>17</v>
      </c>
      <c r="B36" s="15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7"/>
      <c r="N36" s="15" t="str">
        <f t="shared" si="4"/>
        <v xml:space="preserve"> </v>
      </c>
      <c r="O36" s="14">
        <f t="shared" si="0"/>
        <v>17</v>
      </c>
    </row>
    <row r="37" spans="1:17" ht="14" x14ac:dyDescent="0.3">
      <c r="A37" s="14">
        <f t="shared" si="1"/>
        <v>17.5</v>
      </c>
      <c r="B37" s="15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7"/>
      <c r="N37" s="15" t="str">
        <f t="shared" si="4"/>
        <v xml:space="preserve"> </v>
      </c>
      <c r="O37" s="14">
        <f t="shared" si="0"/>
        <v>17.5</v>
      </c>
    </row>
    <row r="38" spans="1:17" ht="14" x14ac:dyDescent="0.3">
      <c r="A38" s="14">
        <f t="shared" si="1"/>
        <v>18</v>
      </c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7"/>
      <c r="N38" s="66"/>
      <c r="O38" s="14">
        <f t="shared" si="0"/>
        <v>18</v>
      </c>
    </row>
    <row r="39" spans="1:17" ht="14" x14ac:dyDescent="0.3">
      <c r="A39" s="14">
        <f t="shared" si="1"/>
        <v>18.5</v>
      </c>
      <c r="B39" s="15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7"/>
      <c r="N39" s="66"/>
      <c r="O39" s="14">
        <f t="shared" si="0"/>
        <v>18.5</v>
      </c>
    </row>
    <row r="40" spans="1:17" ht="14" x14ac:dyDescent="0.3">
      <c r="A40" s="14">
        <f t="shared" si="1"/>
        <v>19</v>
      </c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7"/>
      <c r="N40" s="66"/>
      <c r="O40" s="14">
        <f t="shared" si="0"/>
        <v>19</v>
      </c>
    </row>
    <row r="41" spans="1:17" ht="14" x14ac:dyDescent="0.3">
      <c r="A41" s="14">
        <f t="shared" si="1"/>
        <v>19.5</v>
      </c>
      <c r="B41" s="15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7"/>
      <c r="N41" s="66"/>
      <c r="O41" s="14">
        <f t="shared" si="0"/>
        <v>19.5</v>
      </c>
    </row>
    <row r="42" spans="1:17" ht="14" x14ac:dyDescent="0.3">
      <c r="A42" s="27" t="s">
        <v>13</v>
      </c>
      <c r="B42" s="28" t="str">
        <f>IF(SUM(B8:B41)&gt;0,SUM(B8:B41)," ")</f>
        <v xml:space="preserve"> </v>
      </c>
      <c r="C42" s="54" t="str">
        <f t="shared" ref="C42:M42" si="5">IF(SUM(C8:C41)&gt;0,SUM(C8:C41)," ")</f>
        <v xml:space="preserve"> </v>
      </c>
      <c r="D42" s="30" t="str">
        <f t="shared" si="5"/>
        <v xml:space="preserve"> </v>
      </c>
      <c r="E42" s="30" t="str">
        <f t="shared" si="5"/>
        <v xml:space="preserve"> </v>
      </c>
      <c r="F42" s="30" t="str">
        <f t="shared" si="5"/>
        <v xml:space="preserve"> </v>
      </c>
      <c r="G42" s="30" t="str">
        <f t="shared" si="5"/>
        <v xml:space="preserve"> </v>
      </c>
      <c r="H42" s="30" t="str">
        <f t="shared" si="5"/>
        <v xml:space="preserve"> </v>
      </c>
      <c r="I42" s="30" t="str">
        <f t="shared" si="5"/>
        <v xml:space="preserve"> </v>
      </c>
      <c r="J42" s="30" t="str">
        <f t="shared" si="5"/>
        <v xml:space="preserve"> </v>
      </c>
      <c r="K42" s="30" t="str">
        <f t="shared" si="5"/>
        <v xml:space="preserve"> </v>
      </c>
      <c r="L42" s="30" t="str">
        <f t="shared" si="5"/>
        <v xml:space="preserve"> </v>
      </c>
      <c r="M42" s="31" t="str">
        <f t="shared" si="5"/>
        <v xml:space="preserve"> </v>
      </c>
      <c r="N42" s="28">
        <f>SUM(N8:N41)</f>
        <v>0</v>
      </c>
      <c r="O42" s="14"/>
      <c r="P42" s="32"/>
      <c r="Q42" s="32"/>
    </row>
    <row r="43" spans="1:17" ht="14" x14ac:dyDescent="0.3">
      <c r="A43" s="14" t="s">
        <v>39</v>
      </c>
      <c r="B43" s="138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139"/>
      <c r="N43" s="77">
        <f>SUM(B43:M43)</f>
        <v>0</v>
      </c>
      <c r="O43" s="14"/>
      <c r="P43" s="32"/>
      <c r="Q43" s="32"/>
    </row>
    <row r="44" spans="1:17" ht="14" x14ac:dyDescent="0.3">
      <c r="A44" s="34" t="s">
        <v>14</v>
      </c>
      <c r="B44" s="138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139"/>
      <c r="N44" s="77">
        <f>SUM(B44:M44)</f>
        <v>0</v>
      </c>
      <c r="O44" s="14"/>
      <c r="P44" s="32"/>
      <c r="Q44" s="32"/>
    </row>
    <row r="45" spans="1:17" ht="14" x14ac:dyDescent="0.3">
      <c r="A45" s="14" t="s">
        <v>24</v>
      </c>
      <c r="B45" s="37"/>
      <c r="C45" s="38" t="e">
        <f>SUM(C8:C24)*100/C42</f>
        <v>#VALUE!</v>
      </c>
      <c r="D45" s="38" t="e">
        <f>SUM(D8:D24)*100/D42</f>
        <v>#VALUE!</v>
      </c>
      <c r="E45" s="38"/>
      <c r="F45" s="38"/>
      <c r="G45" s="38"/>
      <c r="H45" s="38"/>
      <c r="I45" s="38"/>
      <c r="J45" s="38" t="e">
        <f>SUM(J8:J24)*100/J42</f>
        <v>#VALUE!</v>
      </c>
      <c r="K45" s="38" t="e">
        <f t="shared" ref="K45" si="6">SUM(K8:K24)*100/K42</f>
        <v>#VALUE!</v>
      </c>
      <c r="L45" s="38"/>
      <c r="M45" s="39"/>
      <c r="N45" s="37" t="e">
        <f>SUM(N8:N24)*100/N42</f>
        <v>#DIV/0!</v>
      </c>
    </row>
    <row r="46" spans="1:17" ht="14" x14ac:dyDescent="0.3">
      <c r="A46" s="14" t="s">
        <v>25</v>
      </c>
      <c r="B46" s="37"/>
      <c r="C46" s="38" t="e">
        <f>SUM(C8:C19)*100/C42</f>
        <v>#VALUE!</v>
      </c>
      <c r="D46" s="38" t="e">
        <f>SUM(D8:D19)*100/D42</f>
        <v>#VALUE!</v>
      </c>
      <c r="E46" s="38"/>
      <c r="F46" s="38"/>
      <c r="G46" s="38"/>
      <c r="H46" s="38"/>
      <c r="I46" s="38" t="e">
        <f>SUM(I8:I19)*100/I42</f>
        <v>#VALUE!</v>
      </c>
      <c r="J46" s="38" t="e">
        <f>SUM(J8:J19)*100/J42</f>
        <v>#VALUE!</v>
      </c>
      <c r="K46" s="38" t="e">
        <f t="shared" ref="K46" si="7">SUM(K8:K19)*100/K42</f>
        <v>#VALUE!</v>
      </c>
      <c r="L46" s="38"/>
      <c r="M46" s="39"/>
      <c r="N46" s="37" t="e">
        <f>SUM(N8:N19)*100/N42</f>
        <v>#DIV/0!</v>
      </c>
    </row>
    <row r="47" spans="1:17" ht="14" x14ac:dyDescent="0.3">
      <c r="A47" s="22" t="s">
        <v>22</v>
      </c>
      <c r="B47" s="40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2"/>
      <c r="N47" s="40"/>
    </row>
    <row r="48" spans="1:17" x14ac:dyDescent="0.3">
      <c r="A48" s="43" t="s">
        <v>15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</row>
    <row r="49" spans="1:15" ht="15.5" x14ac:dyDescent="0.35">
      <c r="A49" s="45" t="s">
        <v>61</v>
      </c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5" ht="15.5" x14ac:dyDescent="0.35">
      <c r="A50" s="46" t="s">
        <v>62</v>
      </c>
      <c r="N50" s="47"/>
    </row>
    <row r="51" spans="1:15" x14ac:dyDescent="0.3">
      <c r="B51" s="5">
        <v>0</v>
      </c>
      <c r="C51" s="5">
        <v>1</v>
      </c>
      <c r="D51" s="5">
        <v>2</v>
      </c>
      <c r="E51" s="5">
        <v>3</v>
      </c>
      <c r="F51" s="5">
        <v>4</v>
      </c>
      <c r="G51" s="5">
        <v>5</v>
      </c>
      <c r="H51" s="5">
        <v>6</v>
      </c>
      <c r="I51" s="5">
        <v>7</v>
      </c>
      <c r="J51" s="5">
        <v>8</v>
      </c>
      <c r="K51" s="5">
        <v>9</v>
      </c>
      <c r="L51" s="5">
        <v>10</v>
      </c>
      <c r="M51" s="5">
        <v>11</v>
      </c>
      <c r="N51" s="5">
        <v>12</v>
      </c>
    </row>
    <row r="52" spans="1:15" x14ac:dyDescent="0.3">
      <c r="A52" s="3">
        <v>14</v>
      </c>
      <c r="B52" s="4" t="e">
        <f>+VLOOKUP(MAX(B8:B41),B8:$O$41,14,0)</f>
        <v>#N/A</v>
      </c>
      <c r="C52" s="49" t="e">
        <f>+VLOOKUP(MAX(C8:C41),C8:$O$41,+$A$52-C51,0)</f>
        <v>#N/A</v>
      </c>
      <c r="D52" s="49" t="e">
        <f>+VLOOKUP(MAX(D8:D41),D8:$O$41,+$A$52-D51,0)</f>
        <v>#N/A</v>
      </c>
      <c r="E52" s="49" t="e">
        <f>+VLOOKUP(MAX(E8:E41),E8:$O$41,+$A$52-E51,0)</f>
        <v>#N/A</v>
      </c>
      <c r="F52" s="49" t="e">
        <f>+VLOOKUP(MAX(F8:F41),F8:$O$41,+$A$52-F51,0)</f>
        <v>#N/A</v>
      </c>
      <c r="G52" s="49" t="e">
        <f>+VLOOKUP(MAX(G8:G41),G8:$O$41,+$A$52-G51,0)</f>
        <v>#N/A</v>
      </c>
      <c r="H52" s="49" t="e">
        <f>+VLOOKUP(MAX(H8:H41),H8:$O$41,+$A$52-H51,0)</f>
        <v>#N/A</v>
      </c>
      <c r="I52" s="49" t="e">
        <f>+VLOOKUP(MAX(I8:I41),I8:$O$41,+$A$52-I51,0)</f>
        <v>#N/A</v>
      </c>
      <c r="J52" s="49" t="e">
        <f>+VLOOKUP(MAX(J8:J41),J8:$O$41,+$A$52-J51,0)</f>
        <v>#N/A</v>
      </c>
      <c r="K52" s="49" t="e">
        <f>+VLOOKUP(MAX(K8:K41),K8:$O$41,+$A$52-K51,0)</f>
        <v>#N/A</v>
      </c>
      <c r="L52" s="49" t="e">
        <f>+VLOOKUP(MAX(L8:L41),L8:$O$41,+$A$52-L51,0)</f>
        <v>#N/A</v>
      </c>
      <c r="M52" s="49" t="e">
        <f>+VLOOKUP(MAX(M8:M41),M8:$O$41,+$A$52-M51,0)</f>
        <v>#N/A</v>
      </c>
      <c r="N52" s="49" t="e">
        <f>+VLOOKUP(MAX(N8:N41),N8:$O$41,+$A$52-N51,0)</f>
        <v>#N/A</v>
      </c>
    </row>
    <row r="53" spans="1:15" x14ac:dyDescent="0.3">
      <c r="A53" s="48">
        <v>0</v>
      </c>
    </row>
    <row r="55" spans="1:15" x14ac:dyDescent="0.3">
      <c r="N55" s="50" t="e">
        <f>(N43*1000000)/N42</f>
        <v>#DIV/0!</v>
      </c>
      <c r="O55" s="4" t="s">
        <v>16</v>
      </c>
    </row>
    <row r="56" spans="1:15" x14ac:dyDescent="0.3">
      <c r="A56" s="48" t="s">
        <v>36</v>
      </c>
      <c r="B56" s="32">
        <f>-SUM(B8:B24)</f>
        <v>0</v>
      </c>
      <c r="C56" s="32">
        <f t="shared" ref="C56:M56" si="8">-SUM(C8:C24)</f>
        <v>0</v>
      </c>
      <c r="D56" s="32">
        <f t="shared" si="8"/>
        <v>0</v>
      </c>
      <c r="E56" s="32">
        <f t="shared" si="8"/>
        <v>0</v>
      </c>
      <c r="F56" s="32">
        <f t="shared" si="8"/>
        <v>0</v>
      </c>
      <c r="G56" s="32">
        <f t="shared" si="8"/>
        <v>0</v>
      </c>
      <c r="H56" s="32">
        <f t="shared" si="8"/>
        <v>0</v>
      </c>
      <c r="I56" s="32">
        <f t="shared" si="8"/>
        <v>0</v>
      </c>
      <c r="J56" s="32">
        <f t="shared" si="8"/>
        <v>0</v>
      </c>
      <c r="K56" s="32">
        <f t="shared" si="8"/>
        <v>0</v>
      </c>
      <c r="L56" s="32">
        <f t="shared" si="8"/>
        <v>0</v>
      </c>
      <c r="M56" s="32">
        <f t="shared" si="8"/>
        <v>0</v>
      </c>
    </row>
    <row r="57" spans="1:15" x14ac:dyDescent="0.3">
      <c r="A57" s="48" t="s">
        <v>37</v>
      </c>
      <c r="B57" s="32">
        <f>-SUM(B8:B19)</f>
        <v>0</v>
      </c>
      <c r="C57" s="32">
        <f t="shared" ref="C57:M57" si="9">-SUM(C8:C19)</f>
        <v>0</v>
      </c>
      <c r="D57" s="32">
        <f t="shared" si="9"/>
        <v>0</v>
      </c>
      <c r="E57" s="32">
        <f t="shared" si="9"/>
        <v>0</v>
      </c>
      <c r="F57" s="32">
        <f t="shared" si="9"/>
        <v>0</v>
      </c>
      <c r="G57" s="32">
        <f t="shared" si="9"/>
        <v>0</v>
      </c>
      <c r="H57" s="32">
        <f t="shared" si="9"/>
        <v>0</v>
      </c>
      <c r="I57" s="32">
        <f t="shared" si="9"/>
        <v>0</v>
      </c>
      <c r="J57" s="32">
        <f t="shared" si="9"/>
        <v>0</v>
      </c>
      <c r="K57" s="32">
        <f t="shared" si="9"/>
        <v>0</v>
      </c>
      <c r="L57" s="32">
        <f t="shared" si="9"/>
        <v>0</v>
      </c>
      <c r="M57" s="32">
        <f t="shared" si="9"/>
        <v>0</v>
      </c>
      <c r="N57" s="50" t="e">
        <f>(N44*1000000)/N42</f>
        <v>#DIV/0!</v>
      </c>
      <c r="O57" s="4" t="s">
        <v>17</v>
      </c>
    </row>
    <row r="58" spans="1:15" x14ac:dyDescent="0.3">
      <c r="A58" s="48" t="s">
        <v>38</v>
      </c>
      <c r="B58" s="32">
        <f>SUM(B25:B41)</f>
        <v>0</v>
      </c>
      <c r="C58" s="32">
        <f t="shared" ref="C58:M58" si="10">SUM(C25:C41)</f>
        <v>0</v>
      </c>
      <c r="D58" s="32">
        <f t="shared" si="10"/>
        <v>0</v>
      </c>
      <c r="E58" s="32">
        <f t="shared" si="10"/>
        <v>0</v>
      </c>
      <c r="F58" s="32">
        <f t="shared" si="10"/>
        <v>0</v>
      </c>
      <c r="G58" s="32">
        <f t="shared" si="10"/>
        <v>0</v>
      </c>
      <c r="H58" s="32">
        <f t="shared" si="10"/>
        <v>0</v>
      </c>
      <c r="I58" s="32">
        <f t="shared" si="10"/>
        <v>0</v>
      </c>
      <c r="J58" s="32">
        <f t="shared" si="10"/>
        <v>0</v>
      </c>
      <c r="K58" s="32">
        <f t="shared" si="10"/>
        <v>0</v>
      </c>
      <c r="L58" s="32">
        <f t="shared" si="10"/>
        <v>0</v>
      </c>
      <c r="M58" s="32">
        <f t="shared" si="10"/>
        <v>0</v>
      </c>
      <c r="N58" s="32"/>
    </row>
    <row r="59" spans="1:15" x14ac:dyDescent="0.3"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</row>
    <row r="62" spans="1:15" x14ac:dyDescent="0.3">
      <c r="N62" s="51"/>
    </row>
  </sheetData>
  <mergeCells count="4">
    <mergeCell ref="A1:N1"/>
    <mergeCell ref="A3:N3"/>
    <mergeCell ref="A4:N4"/>
    <mergeCell ref="B6:M6"/>
  </mergeCells>
  <printOptions horizontalCentered="1" verticalCentered="1"/>
  <pageMargins left="0" right="0" top="1.3779527559055118" bottom="0.98425196850393704" header="0.59055118110236227" footer="0.59055118110236227"/>
  <pageSetup scale="60" orientation="landscape" r:id="rId1"/>
  <headerFooter alignWithMargins="0">
    <oddHeader>&amp;C&amp;"Arial,Normal"&amp;12&amp;G
&amp;11INSTITUTO DE FOMENTO PESQUERO / DIVISIÓN INVESTIGACIÓN PESQUERA</oddHeader>
    <oddFooter>&amp;C&amp;"Arial,Normal"CONVENIO DE DESEMPEÑO IFOP / SUBSECRETARÍA DE ECONOMÍA Y EMT 2021:
"PROGRAMA DE SEGUIMIENTO DE LAS PRINCIPALES PESQUERÍAS PELÁGICAS, ENTRE LAS REGIONES DE VALPARAÍSO Y AYSÉN DEL GENERAL CARLOS IBÁÑEZ DEL CAMPO, AÑO 2021".  ANEXO 3B</oddFooter>
  </headerFooter>
  <ignoredErrors>
    <ignoredError sqref="C45:C46 E45:H46 K45:L46 J45:J46 D46" formulaRange="1"/>
  </ignoredErrors>
  <drawing r:id="rId2"/>
  <legacyDrawingHF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0">
    <tabColor theme="5" tint="0.39997558519241921"/>
  </sheetPr>
  <dimension ref="A1:Q64"/>
  <sheetViews>
    <sheetView topLeftCell="A34" zoomScale="70" zoomScaleNormal="70" zoomScalePageLayoutView="70" workbookViewId="0">
      <selection activeCell="N13" sqref="N13"/>
    </sheetView>
  </sheetViews>
  <sheetFormatPr baseColWidth="10" defaultColWidth="16.08984375" defaultRowHeight="13" x14ac:dyDescent="0.3"/>
  <cols>
    <col min="1" max="1" width="18.453125" style="48" customWidth="1"/>
    <col min="2" max="7" width="17.453125" style="5" customWidth="1"/>
    <col min="8" max="13" width="11.90625" style="5" hidden="1" customWidth="1"/>
    <col min="14" max="14" width="14.90625" style="5" customWidth="1"/>
    <col min="15" max="16384" width="16.08984375" style="5"/>
  </cols>
  <sheetData>
    <row r="1" spans="1:16" s="1" customFormat="1" ht="20" x14ac:dyDescent="0.4">
      <c r="A1" s="148" t="s">
        <v>52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</row>
    <row r="2" spans="1:16" s="1" customFormat="1" ht="20" x14ac:dyDescent="0.4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</row>
    <row r="3" spans="1:16" s="2" customFormat="1" ht="18" x14ac:dyDescent="0.4">
      <c r="A3" s="149" t="s">
        <v>18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</row>
    <row r="4" spans="1:16" s="2" customFormat="1" ht="18" x14ac:dyDescent="0.4">
      <c r="A4" s="152" t="s">
        <v>63</v>
      </c>
      <c r="B4" s="153"/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</row>
    <row r="5" spans="1:16" x14ac:dyDescent="0.3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6" s="8" customFormat="1" ht="19.149999999999999" customHeight="1" thickBot="1" x14ac:dyDescent="0.35">
      <c r="A6" s="6"/>
      <c r="B6" s="151" t="s">
        <v>0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7"/>
    </row>
    <row r="7" spans="1:16" s="8" customFormat="1" ht="19.149999999999999" customHeight="1" thickBot="1" x14ac:dyDescent="0.35">
      <c r="A7" s="9" t="s">
        <v>21</v>
      </c>
      <c r="B7" s="10" t="s">
        <v>1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 t="s">
        <v>10</v>
      </c>
      <c r="L7" s="11" t="s">
        <v>11</v>
      </c>
      <c r="M7" s="12" t="s">
        <v>12</v>
      </c>
      <c r="N7" s="140" t="s">
        <v>13</v>
      </c>
      <c r="O7" s="13" t="s">
        <v>21</v>
      </c>
    </row>
    <row r="8" spans="1:16" ht="14" x14ac:dyDescent="0.3">
      <c r="A8" s="14">
        <v>3</v>
      </c>
      <c r="B8" s="60" t="str">
        <f>IF(+'XIV R IND'!B8+'XIV R ART'!B8+'XIV R ART MONITOREO'!B8&gt;0,+'XIV R IND'!B8+'XIV R ART'!B8+'XIV R ART MONITOREO'!B8," ")</f>
        <v xml:space="preserve"> </v>
      </c>
      <c r="C8" s="34" t="str">
        <f>IF(+'XIV R IND'!C8+'XIV R ART'!C8+'XIV R ART MONITOREO'!C8&gt;0,+'XIV R IND'!C8+'XIV R ART'!C8+'XIV R ART MONITOREO'!C8," ")</f>
        <v xml:space="preserve"> </v>
      </c>
      <c r="D8" s="34" t="str">
        <f>IF(+'XIV R IND'!D8+'XIV R ART'!D8+'XIV R ART MONITOREO'!D8&gt;0,+'XIV R IND'!D8+'XIV R ART'!D8+'XIV R ART MONITOREO'!D8," ")</f>
        <v xml:space="preserve"> </v>
      </c>
      <c r="E8" s="34" t="str">
        <f>IF(+'XIV R IND'!E8+'XIV R ART'!E8+'XIV R ART MONITOREO'!E8&gt;0,+'XIV R IND'!E8+'XIV R ART'!E8+'XIV R ART MONITOREO'!E8," ")</f>
        <v xml:space="preserve"> </v>
      </c>
      <c r="F8" s="34" t="str">
        <f>IF(+'XIV R IND'!F8+'XIV R ART'!F8+'XIV R ART MONITOREO'!F8&gt;0,+'XIV R IND'!F8+'XIV R ART'!F8+'XIV R ART MONITOREO'!F8," ")</f>
        <v xml:space="preserve"> </v>
      </c>
      <c r="G8" s="34" t="str">
        <f>IF(+'XIV R IND'!G8+'XIV R ART'!G8+'XIV R ART MONITOREO'!G8&gt;0,+'XIV R IND'!G8+'XIV R ART'!G8+'XIV R ART MONITOREO'!G8," ")</f>
        <v xml:space="preserve"> </v>
      </c>
      <c r="H8" s="34" t="str">
        <f>IF(+'XIV R IND'!H8+'XIV R ART'!H8+'XIV R ART MONITOREO'!H8&gt;0,+'XIV R IND'!H8+'XIV R ART'!H8+'XIV R ART MONITOREO'!H8," ")</f>
        <v xml:space="preserve"> </v>
      </c>
      <c r="I8" s="34" t="str">
        <f>IF(+'XIV R IND'!I8+'XIV R ART'!I8+'XIV R ART MONITOREO'!I8&gt;0,+'XIV R IND'!I8+'XIV R ART'!I8+'XIV R ART MONITOREO'!I8," ")</f>
        <v xml:space="preserve"> </v>
      </c>
      <c r="J8" s="34" t="str">
        <f>IF(+'XIV R IND'!J8+'XIV R ART'!J8+'XIV R ART MONITOREO'!J8&gt;0,+'XIV R IND'!J8+'XIV R ART'!J8+'XIV R ART MONITOREO'!J8," ")</f>
        <v xml:space="preserve"> </v>
      </c>
      <c r="K8" s="34" t="str">
        <f>IF(+'XIV R IND'!K8+'XIV R ART'!K8+'XIV R ART MONITOREO'!K8&gt;0,+'XIV R IND'!K8+'XIV R ART'!K8+'XIV R ART MONITOREO'!K8," ")</f>
        <v xml:space="preserve"> </v>
      </c>
      <c r="L8" s="34" t="str">
        <f>IF(+'XIV R IND'!L8+'XIV R ART'!L8+'XIV R ART MONITOREO'!L8&gt;0,+'XIV R IND'!L8+'XIV R ART'!L8+'XIV R ART MONITOREO'!L8," ")</f>
        <v xml:space="preserve"> </v>
      </c>
      <c r="M8" s="80" t="str">
        <f>IF(+'XIV R IND'!M8+'XIV R ART'!M8+'XIV R ART MONITOREO'!M8&gt;0,+'XIV R IND'!M8+'XIV R ART'!M8+'XIV R ART MONITOREO'!M8," ")</f>
        <v xml:space="preserve"> </v>
      </c>
      <c r="N8" s="15"/>
      <c r="O8" s="53">
        <f>+A8</f>
        <v>3</v>
      </c>
    </row>
    <row r="9" spans="1:16" ht="14" x14ac:dyDescent="0.3">
      <c r="A9" s="14">
        <f>+A8+0.5</f>
        <v>3.5</v>
      </c>
      <c r="B9" s="60" t="str">
        <f>IF(+'XIV R IND'!B9+'XIV R ART'!B9+'XIV R ART MONITOREO'!B9&gt;0,+'XIV R IND'!B9+'XIV R ART'!B9+'XIV R ART MONITOREO'!B9," ")</f>
        <v xml:space="preserve"> </v>
      </c>
      <c r="C9" s="62" t="str">
        <f>IF(+'XIV R IND'!C9+'XIV R ART'!C9+'XIV R ART MONITOREO'!C9&gt;0,+'XIV R IND'!C9+'XIV R ART'!C9+'XIV R ART MONITOREO'!C9," ")</f>
        <v xml:space="preserve"> </v>
      </c>
      <c r="D9" s="62" t="str">
        <f>IF(+'XIV R IND'!D9+'XIV R ART'!D9+'XIV R ART MONITOREO'!D9&gt;0,+'XIV R IND'!D9+'XIV R ART'!D9+'XIV R ART MONITOREO'!D9," ")</f>
        <v xml:space="preserve"> </v>
      </c>
      <c r="E9" s="62" t="str">
        <f>IF(+'XIV R IND'!E9+'XIV R ART'!E9+'XIV R ART MONITOREO'!E9&gt;0,+'XIV R IND'!E9+'XIV R ART'!E9+'XIV R ART MONITOREO'!E9," ")</f>
        <v xml:space="preserve"> </v>
      </c>
      <c r="F9" s="62" t="str">
        <f>IF(+'XIV R IND'!F9+'XIV R ART'!F9+'XIV R ART MONITOREO'!F9&gt;0,+'XIV R IND'!F9+'XIV R ART'!F9+'XIV R ART MONITOREO'!F9," ")</f>
        <v xml:space="preserve"> </v>
      </c>
      <c r="G9" s="62" t="str">
        <f>IF(+'XIV R IND'!G9+'XIV R ART'!G9+'XIV R ART MONITOREO'!G9&gt;0,+'XIV R IND'!G9+'XIV R ART'!G9+'XIV R ART MONITOREO'!G9," ")</f>
        <v xml:space="preserve"> </v>
      </c>
      <c r="H9" s="62" t="str">
        <f>IF(+'XIV R IND'!H9+'XIV R ART'!H9+'XIV R ART MONITOREO'!H9&gt;0,+'XIV R IND'!H9+'XIV R ART'!H9+'XIV R ART MONITOREO'!H9," ")</f>
        <v xml:space="preserve"> </v>
      </c>
      <c r="I9" s="62" t="str">
        <f>IF(+'XIV R IND'!I9+'XIV R ART'!I9+'XIV R ART MONITOREO'!I9&gt;0,+'XIV R IND'!I9+'XIV R ART'!I9+'XIV R ART MONITOREO'!I9," ")</f>
        <v xml:space="preserve"> </v>
      </c>
      <c r="J9" s="62" t="str">
        <f>IF(+'XIV R IND'!J9+'XIV R ART'!J9+'XIV R ART MONITOREO'!J9&gt;0,+'XIV R IND'!J9+'XIV R ART'!J9+'XIV R ART MONITOREO'!J9," ")</f>
        <v xml:space="preserve"> </v>
      </c>
      <c r="K9" s="62" t="str">
        <f>IF(+'XIV R IND'!K9+'XIV R ART'!K9+'XIV R ART MONITOREO'!K9&gt;0,+'XIV R IND'!K9+'XIV R ART'!K9+'XIV R ART MONITOREO'!K9," ")</f>
        <v xml:space="preserve"> </v>
      </c>
      <c r="L9" s="62" t="str">
        <f>IF(+'XIV R IND'!L9+'XIV R ART'!L9+'XIV R ART MONITOREO'!L9&gt;0,+'XIV R IND'!L9+'XIV R ART'!L9+'XIV R ART MONITOREO'!L9," ")</f>
        <v xml:space="preserve"> </v>
      </c>
      <c r="M9" s="63" t="str">
        <f>IF(+'XIV R IND'!M9+'XIV R ART'!M9+'XIV R ART MONITOREO'!M9&gt;0,+'XIV R IND'!M9+'XIV R ART'!M9+'XIV R ART MONITOREO'!M9," ")</f>
        <v xml:space="preserve"> </v>
      </c>
      <c r="N9" s="15"/>
      <c r="O9" s="53">
        <f t="shared" ref="O9:O41" si="0">+A9</f>
        <v>3.5</v>
      </c>
      <c r="P9" s="32">
        <f>+N9+'IX R FT'!N9</f>
        <v>0</v>
      </c>
    </row>
    <row r="10" spans="1:16" ht="14" x14ac:dyDescent="0.3">
      <c r="A10" s="14">
        <f t="shared" ref="A10:A41" si="1">+A9+0.5</f>
        <v>4</v>
      </c>
      <c r="B10" s="60" t="str">
        <f>IF(+'XIV R IND'!B10+'XIV R ART'!B10+'XIV R ART MONITOREO'!B10&gt;0,+'XIV R IND'!B10+'XIV R ART'!B10+'XIV R ART MONITOREO'!B10," ")</f>
        <v xml:space="preserve"> </v>
      </c>
      <c r="C10" s="62" t="str">
        <f>IF(+'XIV R IND'!C10+'XIV R ART'!C10+'XIV R ART MONITOREO'!C10&gt;0,+'XIV R IND'!C10+'XIV R ART'!C10+'XIV R ART MONITOREO'!C10," ")</f>
        <v xml:space="preserve"> </v>
      </c>
      <c r="D10" s="62" t="str">
        <f>IF(+'XIV R IND'!D10+'XIV R ART'!D10+'XIV R ART MONITOREO'!D10&gt;0,+'XIV R IND'!D10+'XIV R ART'!D10+'XIV R ART MONITOREO'!D10," ")</f>
        <v xml:space="preserve"> </v>
      </c>
      <c r="E10" s="62" t="str">
        <f>IF(+'XIV R IND'!E10+'XIV R ART'!E10+'XIV R ART MONITOREO'!E10&gt;0,+'XIV R IND'!E10+'XIV R ART'!E10+'XIV R ART MONITOREO'!E10," ")</f>
        <v xml:space="preserve"> </v>
      </c>
      <c r="F10" s="62" t="str">
        <f>IF(+'XIV R IND'!F10+'XIV R ART'!F10+'XIV R ART MONITOREO'!F10&gt;0,+'XIV R IND'!F10+'XIV R ART'!F10+'XIV R ART MONITOREO'!F10," ")</f>
        <v xml:space="preserve"> </v>
      </c>
      <c r="G10" s="62" t="str">
        <f>IF(+'XIV R IND'!G10+'XIV R ART'!G10+'XIV R ART MONITOREO'!G10&gt;0,+'XIV R IND'!G10+'XIV R ART'!G10+'XIV R ART MONITOREO'!G10," ")</f>
        <v xml:space="preserve"> </v>
      </c>
      <c r="H10" s="62" t="str">
        <f>IF(+'XIV R IND'!H10+'XIV R ART'!H10+'XIV R ART MONITOREO'!H10&gt;0,+'XIV R IND'!H10+'XIV R ART'!H10+'XIV R ART MONITOREO'!H10," ")</f>
        <v xml:space="preserve"> </v>
      </c>
      <c r="I10" s="62" t="str">
        <f>IF(+'XIV R IND'!I10+'XIV R ART'!I10+'XIV R ART MONITOREO'!I10&gt;0,+'XIV R IND'!I10+'XIV R ART'!I10+'XIV R ART MONITOREO'!I10," ")</f>
        <v xml:space="preserve"> </v>
      </c>
      <c r="J10" s="62" t="str">
        <f>IF(+'XIV R IND'!J10+'XIV R ART'!J10+'XIV R ART MONITOREO'!J10&gt;0,+'XIV R IND'!J10+'XIV R ART'!J10+'XIV R ART MONITOREO'!J10," ")</f>
        <v xml:space="preserve"> </v>
      </c>
      <c r="K10" s="62" t="str">
        <f>IF(+'XIV R IND'!K10+'XIV R ART'!K10+'XIV R ART MONITOREO'!K10&gt;0,+'XIV R IND'!K10+'XIV R ART'!K10+'XIV R ART MONITOREO'!K10," ")</f>
        <v xml:space="preserve"> </v>
      </c>
      <c r="L10" s="62" t="str">
        <f>IF(+'XIV R IND'!L10+'XIV R ART'!L10+'XIV R ART MONITOREO'!L10&gt;0,+'XIV R IND'!L10+'XIV R ART'!L10+'XIV R ART MONITOREO'!L10," ")</f>
        <v xml:space="preserve"> </v>
      </c>
      <c r="M10" s="63" t="str">
        <f>IF(+'XIV R IND'!M10+'XIV R ART'!M10+'XIV R ART MONITOREO'!M10&gt;0,+'XIV R IND'!M10+'XIV R ART'!M10+'XIV R ART MONITOREO'!M10," ")</f>
        <v xml:space="preserve"> </v>
      </c>
      <c r="N10" s="15"/>
      <c r="O10" s="53">
        <f t="shared" si="0"/>
        <v>4</v>
      </c>
      <c r="P10" s="32">
        <f>+N10+'IX R FT'!N10</f>
        <v>0</v>
      </c>
    </row>
    <row r="11" spans="1:16" ht="14" x14ac:dyDescent="0.3">
      <c r="A11" s="14">
        <f t="shared" si="1"/>
        <v>4.5</v>
      </c>
      <c r="B11" s="60" t="str">
        <f>IF(+'XIV R IND'!B11+'XIV R ART'!B11+'XIV R ART MONITOREO'!B11&gt;0,+'XIV R IND'!B11+'XIV R ART'!B11+'XIV R ART MONITOREO'!B11," ")</f>
        <v xml:space="preserve"> </v>
      </c>
      <c r="C11" s="16" t="str">
        <f>IF(+'XIV R IND'!C11+'XIV R ART'!C11+'XIV R ART MONITOREO'!C11&gt;0,+'XIV R IND'!C11+'XIV R ART'!C11+'XIV R ART MONITOREO'!C11," ")</f>
        <v xml:space="preserve"> </v>
      </c>
      <c r="D11" s="16" t="str">
        <f>IF(+'XIV R IND'!D11+'XIV R ART'!D11+'XIV R ART MONITOREO'!D11&gt;0,+'XIV R IND'!D11+'XIV R ART'!D11+'XIV R ART MONITOREO'!D11," ")</f>
        <v xml:space="preserve"> </v>
      </c>
      <c r="E11" s="16" t="str">
        <f>IF(+'XIV R IND'!E11+'XIV R ART'!E11+'XIV R ART MONITOREO'!E11&gt;0,+'XIV R IND'!E11+'XIV R ART'!E11+'XIV R ART MONITOREO'!E11," ")</f>
        <v xml:space="preserve"> </v>
      </c>
      <c r="F11" s="16" t="str">
        <f>IF(+'XIV R IND'!F11+'XIV R ART'!F11+'XIV R ART MONITOREO'!F11&gt;0,+'XIV R IND'!F11+'XIV R ART'!F11+'XIV R ART MONITOREO'!F11," ")</f>
        <v xml:space="preserve"> </v>
      </c>
      <c r="G11" s="16" t="str">
        <f>IF(+'XIV R IND'!G11+'XIV R ART'!G11+'XIV R ART MONITOREO'!G11&gt;0,+'XIV R IND'!G11+'XIV R ART'!G11+'XIV R ART MONITOREO'!G11," ")</f>
        <v xml:space="preserve"> </v>
      </c>
      <c r="H11" s="16" t="str">
        <f>IF(+'XIV R IND'!H11+'XIV R ART'!H11+'XIV R ART MONITOREO'!H11&gt;0,+'XIV R IND'!H11+'XIV R ART'!H11+'XIV R ART MONITOREO'!H11," ")</f>
        <v xml:space="preserve"> </v>
      </c>
      <c r="I11" s="16" t="str">
        <f>IF(+'XIV R IND'!I11+'XIV R ART'!I11+'XIV R ART MONITOREO'!I11&gt;0,+'XIV R IND'!I11+'XIV R ART'!I11+'XIV R ART MONITOREO'!I11," ")</f>
        <v xml:space="preserve"> </v>
      </c>
      <c r="J11" s="16" t="str">
        <f>IF(+'XIV R IND'!J11+'XIV R ART'!J11+'XIV R ART MONITOREO'!J11&gt;0,+'XIV R IND'!J11+'XIV R ART'!J11+'XIV R ART MONITOREO'!J11," ")</f>
        <v xml:space="preserve"> </v>
      </c>
      <c r="K11" s="16" t="str">
        <f>IF(+'XIV R IND'!K11+'XIV R ART'!K11+'XIV R ART MONITOREO'!K11&gt;0,+'XIV R IND'!K11+'XIV R ART'!K11+'XIV R ART MONITOREO'!K11," ")</f>
        <v xml:space="preserve"> </v>
      </c>
      <c r="L11" s="16" t="str">
        <f>IF(+'XIV R IND'!L11+'XIV R ART'!L11+'XIV R ART MONITOREO'!L11&gt;0,+'XIV R IND'!L11+'XIV R ART'!L11+'XIV R ART MONITOREO'!L11," ")</f>
        <v xml:space="preserve"> </v>
      </c>
      <c r="M11" s="17" t="str">
        <f>IF(+'XIV R IND'!M11+'XIV R ART'!M11+'XIV R ART MONITOREO'!M11&gt;0,+'XIV R IND'!M11+'XIV R ART'!M11+'XIV R ART MONITOREO'!M11," ")</f>
        <v xml:space="preserve"> </v>
      </c>
      <c r="N11" s="15"/>
      <c r="O11" s="53">
        <f t="shared" si="0"/>
        <v>4.5</v>
      </c>
      <c r="P11" s="32">
        <f>+N11+'IX R FT'!N11</f>
        <v>0</v>
      </c>
    </row>
    <row r="12" spans="1:16" ht="14" x14ac:dyDescent="0.3">
      <c r="A12" s="14">
        <f t="shared" si="1"/>
        <v>5</v>
      </c>
      <c r="B12" s="60" t="str">
        <f>IF(+'XIV R IND'!B12+'XIV R ART'!B12+'XIV R ART MONITOREO'!B12&gt;0,+'XIV R IND'!B12+'XIV R ART'!B12+'XIV R ART MONITOREO'!B12," ")</f>
        <v xml:space="preserve"> </v>
      </c>
      <c r="C12" s="16" t="str">
        <f>IF(+'XIV R IND'!C12+'XIV R ART'!C12+'XIV R ART MONITOREO'!C12&gt;0,+'XIV R IND'!C12+'XIV R ART'!C12+'XIV R ART MONITOREO'!C12," ")</f>
        <v xml:space="preserve"> </v>
      </c>
      <c r="D12" s="16" t="str">
        <f>IF(+'XIV R IND'!D12+'XIV R ART'!D12+'XIV R ART MONITOREO'!D12&gt;0,+'XIV R IND'!D12+'XIV R ART'!D12+'XIV R ART MONITOREO'!D12," ")</f>
        <v xml:space="preserve"> </v>
      </c>
      <c r="E12" s="16" t="str">
        <f>IF(+'XIV R IND'!E12+'XIV R ART'!E12+'XIV R ART MONITOREO'!E12&gt;0,+'XIV R IND'!E12+'XIV R ART'!E12+'XIV R ART MONITOREO'!E12," ")</f>
        <v xml:space="preserve"> </v>
      </c>
      <c r="F12" s="16" t="str">
        <f>IF(+'XIV R IND'!F12+'XIV R ART'!F12+'XIV R ART MONITOREO'!F12&gt;0,+'XIV R IND'!F12+'XIV R ART'!F12+'XIV R ART MONITOREO'!F12," ")</f>
        <v xml:space="preserve"> </v>
      </c>
      <c r="G12" s="16" t="str">
        <f>IF(+'XIV R IND'!G12+'XIV R ART'!G12+'XIV R ART MONITOREO'!G12&gt;0,+'XIV R IND'!G12+'XIV R ART'!G12+'XIV R ART MONITOREO'!G12," ")</f>
        <v xml:space="preserve"> </v>
      </c>
      <c r="H12" s="16" t="str">
        <f>IF(+'XIV R IND'!H12+'XIV R ART'!H12+'XIV R ART MONITOREO'!H12&gt;0,+'XIV R IND'!H12+'XIV R ART'!H12+'XIV R ART MONITOREO'!H12," ")</f>
        <v xml:space="preserve"> </v>
      </c>
      <c r="I12" s="16" t="str">
        <f>IF(+'XIV R IND'!I12+'XIV R ART'!I12+'XIV R ART MONITOREO'!I12&gt;0,+'XIV R IND'!I12+'XIV R ART'!I12+'XIV R ART MONITOREO'!I12," ")</f>
        <v xml:space="preserve"> </v>
      </c>
      <c r="J12" s="16" t="str">
        <f>IF(+'XIV R IND'!J12+'XIV R ART'!J12+'XIV R ART MONITOREO'!J12&gt;0,+'XIV R IND'!J12+'XIV R ART'!J12+'XIV R ART MONITOREO'!J12," ")</f>
        <v xml:space="preserve"> </v>
      </c>
      <c r="K12" s="16" t="str">
        <f>IF(+'XIV R IND'!K12+'XIV R ART'!K12+'XIV R ART MONITOREO'!K12&gt;0,+'XIV R IND'!K12+'XIV R ART'!K12+'XIV R ART MONITOREO'!K12," ")</f>
        <v xml:space="preserve"> </v>
      </c>
      <c r="L12" s="16" t="str">
        <f>IF(+'XIV R IND'!L12+'XIV R ART'!L12+'XIV R ART MONITOREO'!L12&gt;0,+'XIV R IND'!L12+'XIV R ART'!L12+'XIV R ART MONITOREO'!L12," ")</f>
        <v xml:space="preserve"> </v>
      </c>
      <c r="M12" s="17" t="str">
        <f>IF(+'XIV R IND'!M12+'XIV R ART'!M12+'XIV R ART MONITOREO'!M12&gt;0,+'XIV R IND'!M12+'XIV R ART'!M12+'XIV R ART MONITOREO'!M12," ")</f>
        <v xml:space="preserve"> </v>
      </c>
      <c r="N12" s="15"/>
      <c r="O12" s="53">
        <f t="shared" si="0"/>
        <v>5</v>
      </c>
      <c r="P12" s="32">
        <f>+N12+'IX R FT'!N12</f>
        <v>0</v>
      </c>
    </row>
    <row r="13" spans="1:16" ht="14" x14ac:dyDescent="0.3">
      <c r="A13" s="14">
        <f t="shared" si="1"/>
        <v>5.5</v>
      </c>
      <c r="B13" s="60" t="str">
        <f>IF(+'XIV R IND'!B13+'XIV R ART'!B13+'XIV R ART MONITOREO'!B13&gt;0,+'XIV R IND'!B13+'XIV R ART'!B13+'XIV R ART MONITOREO'!B13," ")</f>
        <v xml:space="preserve"> </v>
      </c>
      <c r="C13" s="16" t="str">
        <f>IF(+'XIV R IND'!C13+'XIV R ART'!C13+'XIV R ART MONITOREO'!C13&gt;0,+'XIV R IND'!C13+'XIV R ART'!C13+'XIV R ART MONITOREO'!C13," ")</f>
        <v xml:space="preserve"> </v>
      </c>
      <c r="D13" s="16" t="str">
        <f>IF(+'XIV R IND'!D13+'XIV R ART'!D13+'XIV R ART MONITOREO'!D13&gt;0,+'XIV R IND'!D13+'XIV R ART'!D13+'XIV R ART MONITOREO'!D13," ")</f>
        <v xml:space="preserve"> </v>
      </c>
      <c r="E13" s="16" t="str">
        <f>IF(+'XIV R IND'!E13+'XIV R ART'!E13+'XIV R ART MONITOREO'!E13&gt;0,+'XIV R IND'!E13+'XIV R ART'!E13+'XIV R ART MONITOREO'!E13," ")</f>
        <v xml:space="preserve"> </v>
      </c>
      <c r="F13" s="16" t="str">
        <f>IF(+'XIV R IND'!F13+'XIV R ART'!F13+'XIV R ART MONITOREO'!F13&gt;0,+'XIV R IND'!F13+'XIV R ART'!F13+'XIV R ART MONITOREO'!F13," ")</f>
        <v xml:space="preserve"> </v>
      </c>
      <c r="G13" s="16" t="str">
        <f>IF(+'XIV R IND'!G13+'XIV R ART'!G13+'XIV R ART MONITOREO'!G13&gt;0,+'XIV R IND'!G13+'XIV R ART'!G13+'XIV R ART MONITOREO'!G13," ")</f>
        <v xml:space="preserve"> </v>
      </c>
      <c r="H13" s="16" t="str">
        <f>IF(+'XIV R IND'!H13+'XIV R ART'!H13+'XIV R ART MONITOREO'!H13&gt;0,+'XIV R IND'!H13+'XIV R ART'!H13+'XIV R ART MONITOREO'!H13," ")</f>
        <v xml:space="preserve"> </v>
      </c>
      <c r="I13" s="16" t="str">
        <f>IF(+'XIV R IND'!I13+'XIV R ART'!I13+'XIV R ART MONITOREO'!I13&gt;0,+'XIV R IND'!I13+'XIV R ART'!I13+'XIV R ART MONITOREO'!I13," ")</f>
        <v xml:space="preserve"> </v>
      </c>
      <c r="J13" s="16" t="str">
        <f>IF(+'XIV R IND'!J13+'XIV R ART'!J13+'XIV R ART MONITOREO'!J13&gt;0,+'XIV R IND'!J13+'XIV R ART'!J13+'XIV R ART MONITOREO'!J13," ")</f>
        <v xml:space="preserve"> </v>
      </c>
      <c r="K13" s="16" t="str">
        <f>IF(+'XIV R IND'!K13+'XIV R ART'!K13+'XIV R ART MONITOREO'!K13&gt;0,+'XIV R IND'!K13+'XIV R ART'!K13+'XIV R ART MONITOREO'!K13," ")</f>
        <v xml:space="preserve"> </v>
      </c>
      <c r="L13" s="16" t="str">
        <f>IF(+'XIV R IND'!L13+'XIV R ART'!L13+'XIV R ART MONITOREO'!L13&gt;0,+'XIV R IND'!L13+'XIV R ART'!L13+'XIV R ART MONITOREO'!L13," ")</f>
        <v xml:space="preserve"> </v>
      </c>
      <c r="M13" s="17" t="str">
        <f>IF(+'XIV R IND'!M13+'XIV R ART'!M13+'XIV R ART MONITOREO'!M13&gt;0,+'XIV R IND'!M13+'XIV R ART'!M13+'XIV R ART MONITOREO'!M13," ")</f>
        <v xml:space="preserve"> </v>
      </c>
      <c r="N13" s="15"/>
      <c r="O13" s="53">
        <f t="shared" si="0"/>
        <v>5.5</v>
      </c>
      <c r="P13" s="32">
        <f>+N13+'IX R FT'!N13</f>
        <v>0</v>
      </c>
    </row>
    <row r="14" spans="1:16" ht="14" x14ac:dyDescent="0.3">
      <c r="A14" s="14">
        <f t="shared" si="1"/>
        <v>6</v>
      </c>
      <c r="B14" s="60" t="str">
        <f>IF(+'XIV R IND'!B14+'XIV R ART'!B14+'XIV R ART MONITOREO'!B14&gt;0,+'XIV R IND'!B14+'XIV R ART'!B14+'XIV R ART MONITOREO'!B14," ")</f>
        <v xml:space="preserve"> </v>
      </c>
      <c r="C14" s="16" t="str">
        <f>IF(+'XIV R IND'!C14+'XIV R ART'!C14+'XIV R ART MONITOREO'!C14&gt;0,+'XIV R IND'!C14+'XIV R ART'!C14+'XIV R ART MONITOREO'!C14," ")</f>
        <v xml:space="preserve"> </v>
      </c>
      <c r="D14" s="16" t="str">
        <f>IF(+'XIV R IND'!D14+'XIV R ART'!D14+'XIV R ART MONITOREO'!D14&gt;0,+'XIV R IND'!D14+'XIV R ART'!D14+'XIV R ART MONITOREO'!D14," ")</f>
        <v xml:space="preserve"> </v>
      </c>
      <c r="E14" s="16" t="str">
        <f>IF(+'XIV R IND'!E14+'XIV R ART'!E14+'XIV R ART MONITOREO'!E14&gt;0,+'XIV R IND'!E14+'XIV R ART'!E14+'XIV R ART MONITOREO'!E14," ")</f>
        <v xml:space="preserve"> </v>
      </c>
      <c r="F14" s="16" t="str">
        <f>IF(+'XIV R IND'!F14+'XIV R ART'!F14+'XIV R ART MONITOREO'!F14&gt;0,+'XIV R IND'!F14+'XIV R ART'!F14+'XIV R ART MONITOREO'!F14," ")</f>
        <v xml:space="preserve"> </v>
      </c>
      <c r="G14" s="16" t="str">
        <f>IF(+'XIV R IND'!G14+'XIV R ART'!G14+'XIV R ART MONITOREO'!G14&gt;0,+'XIV R IND'!G14+'XIV R ART'!G14+'XIV R ART MONITOREO'!G14," ")</f>
        <v xml:space="preserve"> </v>
      </c>
      <c r="H14" s="16" t="str">
        <f>IF(+'XIV R IND'!H14+'XIV R ART'!H14+'XIV R ART MONITOREO'!H14&gt;0,+'XIV R IND'!H14+'XIV R ART'!H14+'XIV R ART MONITOREO'!H14," ")</f>
        <v xml:space="preserve"> </v>
      </c>
      <c r="I14" s="16" t="str">
        <f>IF(+'XIV R IND'!I14+'XIV R ART'!I14+'XIV R ART MONITOREO'!I14&gt;0,+'XIV R IND'!I14+'XIV R ART'!I14+'XIV R ART MONITOREO'!I14," ")</f>
        <v xml:space="preserve"> </v>
      </c>
      <c r="J14" s="16" t="str">
        <f>IF(+'XIV R IND'!J14+'XIV R ART'!J14+'XIV R ART MONITOREO'!J14&gt;0,+'XIV R IND'!J14+'XIV R ART'!J14+'XIV R ART MONITOREO'!J14," ")</f>
        <v xml:space="preserve"> </v>
      </c>
      <c r="K14" s="16" t="str">
        <f>IF(+'XIV R IND'!K14+'XIV R ART'!K14+'XIV R ART MONITOREO'!K14&gt;0,+'XIV R IND'!K14+'XIV R ART'!K14+'XIV R ART MONITOREO'!K14," ")</f>
        <v xml:space="preserve"> </v>
      </c>
      <c r="L14" s="16" t="str">
        <f>IF(+'XIV R IND'!L14+'XIV R ART'!L14+'XIV R ART MONITOREO'!L14&gt;0,+'XIV R IND'!L14+'XIV R ART'!L14+'XIV R ART MONITOREO'!L14," ")</f>
        <v xml:space="preserve"> </v>
      </c>
      <c r="M14" s="17" t="str">
        <f>IF(+'XIV R IND'!M14+'XIV R ART'!M14+'XIV R ART MONITOREO'!M14&gt;0,+'XIV R IND'!M14+'XIV R ART'!M14+'XIV R ART MONITOREO'!M14," ")</f>
        <v xml:space="preserve"> </v>
      </c>
      <c r="N14" s="15"/>
      <c r="O14" s="53">
        <f t="shared" si="0"/>
        <v>6</v>
      </c>
      <c r="P14" s="32">
        <f>+N14+'IX R FT'!N14</f>
        <v>0</v>
      </c>
    </row>
    <row r="15" spans="1:16" ht="14" x14ac:dyDescent="0.3">
      <c r="A15" s="14">
        <f t="shared" si="1"/>
        <v>6.5</v>
      </c>
      <c r="B15" s="60" t="str">
        <f>IF(+'XIV R IND'!B15+'XIV R ART'!B15+'XIV R ART MONITOREO'!B15&gt;0,+'XIV R IND'!B15+'XIV R ART'!B15+'XIV R ART MONITOREO'!B15," ")</f>
        <v xml:space="preserve"> </v>
      </c>
      <c r="C15" s="16" t="str">
        <f>IF(+'XIV R IND'!C15+'XIV R ART'!C15+'XIV R ART MONITOREO'!C15&gt;0,+'XIV R IND'!C15+'XIV R ART'!C15+'XIV R ART MONITOREO'!C15," ")</f>
        <v xml:space="preserve"> </v>
      </c>
      <c r="D15" s="16" t="str">
        <f>IF(+'XIV R IND'!D15+'XIV R ART'!D15+'XIV R ART MONITOREO'!D15&gt;0,+'XIV R IND'!D15+'XIV R ART'!D15+'XIV R ART MONITOREO'!D15," ")</f>
        <v xml:space="preserve"> </v>
      </c>
      <c r="E15" s="16" t="str">
        <f>IF(+'XIV R IND'!E15+'XIV R ART'!E15+'XIV R ART MONITOREO'!E15&gt;0,+'XIV R IND'!E15+'XIV R ART'!E15+'XIV R ART MONITOREO'!E15," ")</f>
        <v xml:space="preserve"> </v>
      </c>
      <c r="F15" s="16" t="str">
        <f>IF(+'XIV R IND'!F15+'XIV R ART'!F15+'XIV R ART MONITOREO'!F15&gt;0,+'XIV R IND'!F15+'XIV R ART'!F15+'XIV R ART MONITOREO'!F15," ")</f>
        <v xml:space="preserve"> </v>
      </c>
      <c r="G15" s="16" t="str">
        <f>IF(+'XIV R IND'!G15+'XIV R ART'!G15+'XIV R ART MONITOREO'!G15&gt;0,+'XIV R IND'!G15+'XIV R ART'!G15+'XIV R ART MONITOREO'!G15," ")</f>
        <v xml:space="preserve"> </v>
      </c>
      <c r="H15" s="16" t="str">
        <f>IF(+'XIV R IND'!H15+'XIV R ART'!H15+'XIV R ART MONITOREO'!H15&gt;0,+'XIV R IND'!H15+'XIV R ART'!H15+'XIV R ART MONITOREO'!H15," ")</f>
        <v xml:space="preserve"> </v>
      </c>
      <c r="I15" s="16" t="str">
        <f>IF(+'XIV R IND'!I15+'XIV R ART'!I15+'XIV R ART MONITOREO'!I15&gt;0,+'XIV R IND'!I15+'XIV R ART'!I15+'XIV R ART MONITOREO'!I15," ")</f>
        <v xml:space="preserve"> </v>
      </c>
      <c r="J15" s="16" t="str">
        <f>IF(+'XIV R IND'!J15+'XIV R ART'!J15+'XIV R ART MONITOREO'!J15&gt;0,+'XIV R IND'!J15+'XIV R ART'!J15+'XIV R ART MONITOREO'!J15," ")</f>
        <v xml:space="preserve"> </v>
      </c>
      <c r="K15" s="16" t="str">
        <f>IF(+'XIV R IND'!K15+'XIV R ART'!K15+'XIV R ART MONITOREO'!K15&gt;0,+'XIV R IND'!K15+'XIV R ART'!K15+'XIV R ART MONITOREO'!K15," ")</f>
        <v xml:space="preserve"> </v>
      </c>
      <c r="L15" s="16" t="str">
        <f>IF(+'XIV R IND'!L15+'XIV R ART'!L15+'XIV R ART MONITOREO'!L15&gt;0,+'XIV R IND'!L15+'XIV R ART'!L15+'XIV R ART MONITOREO'!L15," ")</f>
        <v xml:space="preserve"> </v>
      </c>
      <c r="M15" s="17" t="str">
        <f>IF(+'XIV R IND'!M15+'XIV R ART'!M15+'XIV R ART MONITOREO'!M15&gt;0,+'XIV R IND'!M15+'XIV R ART'!M15+'XIV R ART MONITOREO'!M15," ")</f>
        <v xml:space="preserve"> </v>
      </c>
      <c r="N15" s="15"/>
      <c r="O15" s="53">
        <f t="shared" si="0"/>
        <v>6.5</v>
      </c>
      <c r="P15" s="32">
        <f>+N15+'IX R FT'!N15</f>
        <v>0</v>
      </c>
    </row>
    <row r="16" spans="1:16" ht="14" x14ac:dyDescent="0.3">
      <c r="A16" s="14">
        <f t="shared" si="1"/>
        <v>7</v>
      </c>
      <c r="B16" s="60" t="str">
        <f>IF(+'XIV R IND'!B16+'XIV R ART'!B16+'XIV R ART MONITOREO'!B16&gt;0,+'XIV R IND'!B16+'XIV R ART'!B16+'XIV R ART MONITOREO'!B16," ")</f>
        <v xml:space="preserve"> </v>
      </c>
      <c r="C16" s="16" t="str">
        <f>IF(+'XIV R IND'!C16+'XIV R ART'!C16+'XIV R ART MONITOREO'!C16&gt;0,+'XIV R IND'!C16+'XIV R ART'!C16+'XIV R ART MONITOREO'!C16," ")</f>
        <v xml:space="preserve"> </v>
      </c>
      <c r="D16" s="16">
        <f>IF(+'XIV R IND'!D16+'XIV R ART'!D16+'XIV R ART MONITOREO'!D16&gt;0,+'XIV R IND'!D16+'XIV R ART'!D16+'XIV R ART MONITOREO'!D16," ")</f>
        <v>133149.82</v>
      </c>
      <c r="E16" s="16" t="str">
        <f>IF(+'XIV R IND'!E16+'XIV R ART'!E16+'XIV R ART MONITOREO'!E16&gt;0,+'XIV R IND'!E16+'XIV R ART'!E16+'XIV R ART MONITOREO'!E16," ")</f>
        <v xml:space="preserve"> </v>
      </c>
      <c r="F16" s="16" t="str">
        <f>IF(+'XIV R IND'!F16+'XIV R ART'!F16+'XIV R ART MONITOREO'!F16&gt;0,+'XIV R IND'!F16+'XIV R ART'!F16+'XIV R ART MONITOREO'!F16," ")</f>
        <v xml:space="preserve"> </v>
      </c>
      <c r="G16" s="16" t="str">
        <f>IF(+'XIV R IND'!G16+'XIV R ART'!G16+'XIV R ART MONITOREO'!G16&gt;0,+'XIV R IND'!G16+'XIV R ART'!G16+'XIV R ART MONITOREO'!G16," ")</f>
        <v xml:space="preserve"> </v>
      </c>
      <c r="H16" s="16" t="str">
        <f>IF(+'XIV R IND'!H16+'XIV R ART'!H16+'XIV R ART MONITOREO'!H16&gt;0,+'XIV R IND'!H16+'XIV R ART'!H16+'XIV R ART MONITOREO'!H16," ")</f>
        <v xml:space="preserve"> </v>
      </c>
      <c r="I16" s="16" t="str">
        <f>IF(+'XIV R IND'!I16+'XIV R ART'!I16+'XIV R ART MONITOREO'!I16&gt;0,+'XIV R IND'!I16+'XIV R ART'!I16+'XIV R ART MONITOREO'!I16," ")</f>
        <v xml:space="preserve"> </v>
      </c>
      <c r="J16" s="16" t="str">
        <f>IF(+'XIV R IND'!J16+'XIV R ART'!J16+'XIV R ART MONITOREO'!J16&gt;0,+'XIV R IND'!J16+'XIV R ART'!J16+'XIV R ART MONITOREO'!J16," ")</f>
        <v xml:space="preserve"> </v>
      </c>
      <c r="K16" s="16" t="str">
        <f>IF(+'XIV R IND'!K16+'XIV R ART'!K16+'XIV R ART MONITOREO'!K16&gt;0,+'XIV R IND'!K16+'XIV R ART'!K16+'XIV R ART MONITOREO'!K16," ")</f>
        <v xml:space="preserve"> </v>
      </c>
      <c r="L16" s="16" t="str">
        <f>IF(+'XIV R IND'!L16+'XIV R ART'!L16+'XIV R ART MONITOREO'!L16&gt;0,+'XIV R IND'!L16+'XIV R ART'!L16+'XIV R ART MONITOREO'!L16," ")</f>
        <v xml:space="preserve"> </v>
      </c>
      <c r="M16" s="17" t="str">
        <f>IF(+'XIV R IND'!M16+'XIV R ART'!M16+'XIV R ART MONITOREO'!M16&gt;0,+'XIV R IND'!M16+'XIV R ART'!M16+'XIV R ART MONITOREO'!M16," ")</f>
        <v xml:space="preserve"> </v>
      </c>
      <c r="N16" s="15"/>
      <c r="O16" s="53">
        <f t="shared" si="0"/>
        <v>7</v>
      </c>
      <c r="P16" s="32">
        <f>+N16+'IX R FT'!N16</f>
        <v>1365.59</v>
      </c>
    </row>
    <row r="17" spans="1:16" ht="14" x14ac:dyDescent="0.3">
      <c r="A17" s="14">
        <f t="shared" si="1"/>
        <v>7.5</v>
      </c>
      <c r="B17" s="60" t="str">
        <f>IF(+'XIV R IND'!B17+'XIV R ART'!B17+'XIV R ART MONITOREO'!B17&gt;0,+'XIV R IND'!B17+'XIV R ART'!B17+'XIV R ART MONITOREO'!B17," ")</f>
        <v xml:space="preserve"> </v>
      </c>
      <c r="C17" s="16" t="str">
        <f>IF(+'XIV R IND'!C17+'XIV R ART'!C17+'XIV R ART MONITOREO'!C17&gt;0,+'XIV R IND'!C17+'XIV R ART'!C17+'XIV R ART MONITOREO'!C17," ")</f>
        <v xml:space="preserve"> </v>
      </c>
      <c r="D17" s="16" t="str">
        <f>IF(+'XIV R IND'!D17+'XIV R ART'!D17+'XIV R ART MONITOREO'!D17&gt;0,+'XIV R IND'!D17+'XIV R ART'!D17+'XIV R ART MONITOREO'!D17," ")</f>
        <v xml:space="preserve"> </v>
      </c>
      <c r="E17" s="16" t="str">
        <f>IF(+'XIV R IND'!E17+'XIV R ART'!E17+'XIV R ART MONITOREO'!E17&gt;0,+'XIV R IND'!E17+'XIV R ART'!E17+'XIV R ART MONITOREO'!E17," ")</f>
        <v xml:space="preserve"> </v>
      </c>
      <c r="F17" s="16">
        <f>IF(+'XIV R IND'!F17+'XIV R ART'!F17+'XIV R ART MONITOREO'!F17&gt;0,+'XIV R IND'!F17+'XIV R ART'!F17+'XIV R ART MONITOREO'!F17," ")</f>
        <v>222704.56</v>
      </c>
      <c r="G17" s="16" t="str">
        <f>IF(+'XIV R IND'!G17+'XIV R ART'!G17+'XIV R ART MONITOREO'!G17&gt;0,+'XIV R IND'!G17+'XIV R ART'!G17+'XIV R ART MONITOREO'!G17," ")</f>
        <v xml:space="preserve"> </v>
      </c>
      <c r="H17" s="16" t="str">
        <f>IF(+'XIV R IND'!H17+'XIV R ART'!H17+'XIV R ART MONITOREO'!H17&gt;0,+'XIV R IND'!H17+'XIV R ART'!H17+'XIV R ART MONITOREO'!H17," ")</f>
        <v xml:space="preserve"> </v>
      </c>
      <c r="I17" s="16" t="str">
        <f>IF(+'XIV R IND'!I17+'XIV R ART'!I17+'XIV R ART MONITOREO'!I17&gt;0,+'XIV R IND'!I17+'XIV R ART'!I17+'XIV R ART MONITOREO'!I17," ")</f>
        <v xml:space="preserve"> </v>
      </c>
      <c r="J17" s="16" t="str">
        <f>IF(+'XIV R IND'!J17+'XIV R ART'!J17+'XIV R ART MONITOREO'!J17&gt;0,+'XIV R IND'!J17+'XIV R ART'!J17+'XIV R ART MONITOREO'!J17," ")</f>
        <v xml:space="preserve"> </v>
      </c>
      <c r="K17" s="16" t="str">
        <f>IF(+'XIV R IND'!K17+'XIV R ART'!K17+'XIV R ART MONITOREO'!K17&gt;0,+'XIV R IND'!K17+'XIV R ART'!K17+'XIV R ART MONITOREO'!K17," ")</f>
        <v xml:space="preserve"> </v>
      </c>
      <c r="L17" s="16" t="str">
        <f>IF(+'XIV R IND'!L17+'XIV R ART'!L17+'XIV R ART MONITOREO'!L17&gt;0,+'XIV R IND'!L17+'XIV R ART'!L17+'XIV R ART MONITOREO'!L17," ")</f>
        <v xml:space="preserve"> </v>
      </c>
      <c r="M17" s="17" t="str">
        <f>IF(+'XIV R IND'!M17+'XIV R ART'!M17+'XIV R ART MONITOREO'!M17&gt;0,+'XIV R IND'!M17+'XIV R ART'!M17+'XIV R ART MONITOREO'!M17," ")</f>
        <v xml:space="preserve"> </v>
      </c>
      <c r="N17" s="15"/>
      <c r="O17" s="53">
        <f t="shared" si="0"/>
        <v>7.5</v>
      </c>
      <c r="P17" s="32" t="e">
        <f>+N17+'IX R FT'!N17</f>
        <v>#VALUE!</v>
      </c>
    </row>
    <row r="18" spans="1:16" ht="14" x14ac:dyDescent="0.3">
      <c r="A18" s="14">
        <f t="shared" si="1"/>
        <v>8</v>
      </c>
      <c r="B18" s="60" t="str">
        <f>IF(+'XIV R IND'!B18+'XIV R ART'!B18+'XIV R ART MONITOREO'!B18&gt;0,+'XIV R IND'!B18+'XIV R ART'!B18+'XIV R ART MONITOREO'!B18," ")</f>
        <v xml:space="preserve"> </v>
      </c>
      <c r="C18" s="16">
        <f>IF(+'XIV R IND'!C18+'XIV R ART'!C18+'XIV R ART MONITOREO'!C18&gt;0,+'XIV R IND'!C18+'XIV R ART'!C18+'XIV R ART MONITOREO'!C18," ")</f>
        <v>111759.36</v>
      </c>
      <c r="D18" s="16">
        <f>IF(+'XIV R IND'!D18+'XIV R ART'!D18+'XIV R ART MONITOREO'!D18&gt;0,+'XIV R IND'!D18+'XIV R ART'!D18+'XIV R ART MONITOREO'!D18," ")</f>
        <v>175386.72</v>
      </c>
      <c r="E18" s="16" t="str">
        <f>IF(+'XIV R IND'!E18+'XIV R ART'!E18+'XIV R ART MONITOREO'!E18&gt;0,+'XIV R IND'!E18+'XIV R ART'!E18+'XIV R ART MONITOREO'!E18," ")</f>
        <v xml:space="preserve"> </v>
      </c>
      <c r="F18" s="16">
        <f>IF(+'XIV R IND'!F18+'XIV R ART'!F18+'XIV R ART MONITOREO'!F18&gt;0,+'XIV R IND'!F18+'XIV R ART'!F18+'XIV R ART MONITOREO'!F18," ")</f>
        <v>234217.85</v>
      </c>
      <c r="G18" s="16" t="str">
        <f>IF(+'XIV R IND'!G18+'XIV R ART'!G18+'XIV R ART MONITOREO'!G18&gt;0,+'XIV R IND'!G18+'XIV R ART'!G18+'XIV R ART MONITOREO'!G18," ")</f>
        <v xml:space="preserve"> </v>
      </c>
      <c r="H18" s="16" t="str">
        <f>IF(+'XIV R IND'!H18+'XIV R ART'!H18+'XIV R ART MONITOREO'!H18&gt;0,+'XIV R IND'!H18+'XIV R ART'!H18+'XIV R ART MONITOREO'!H18," ")</f>
        <v xml:space="preserve"> </v>
      </c>
      <c r="I18" s="16" t="str">
        <f>IF(+'XIV R IND'!I18+'XIV R ART'!I18+'XIV R ART MONITOREO'!I18&gt;0,+'XIV R IND'!I18+'XIV R ART'!I18+'XIV R ART MONITOREO'!I18," ")</f>
        <v xml:space="preserve"> </v>
      </c>
      <c r="J18" s="16" t="str">
        <f>IF(+'XIV R IND'!J18+'XIV R ART'!J18+'XIV R ART MONITOREO'!J18&gt;0,+'XIV R IND'!J18+'XIV R ART'!J18+'XIV R ART MONITOREO'!J18," ")</f>
        <v xml:space="preserve"> </v>
      </c>
      <c r="K18" s="16" t="str">
        <f>IF(+'XIV R IND'!K18+'XIV R ART'!K18+'XIV R ART MONITOREO'!K18&gt;0,+'XIV R IND'!K18+'XIV R ART'!K18+'XIV R ART MONITOREO'!K18," ")</f>
        <v xml:space="preserve"> </v>
      </c>
      <c r="L18" s="16" t="str">
        <f>IF(+'XIV R IND'!L18+'XIV R ART'!L18+'XIV R ART MONITOREO'!L18&gt;0,+'XIV R IND'!L18+'XIV R ART'!L18+'XIV R ART MONITOREO'!L18," ")</f>
        <v xml:space="preserve"> </v>
      </c>
      <c r="M18" s="17" t="str">
        <f>IF(+'XIV R IND'!M18+'XIV R ART'!M18+'XIV R ART MONITOREO'!M18&gt;0,+'XIV R IND'!M18+'XIV R ART'!M18+'XIV R ART MONITOREO'!M18," ")</f>
        <v xml:space="preserve"> </v>
      </c>
      <c r="N18" s="15">
        <f t="shared" ref="N18:N38" si="2">IF(SUM(B18:M18)&gt;0,SUM(B18:M18)," ")</f>
        <v>521363.93000000005</v>
      </c>
      <c r="O18" s="53">
        <f t="shared" si="0"/>
        <v>8</v>
      </c>
      <c r="P18" s="32">
        <f>+N18+'IX R FT'!N18</f>
        <v>562338.76878877392</v>
      </c>
    </row>
    <row r="19" spans="1:16" ht="14" x14ac:dyDescent="0.3">
      <c r="A19" s="18">
        <f t="shared" si="1"/>
        <v>8.5</v>
      </c>
      <c r="B19" s="64" t="str">
        <f>IF(+'XIV R IND'!B19+'XIV R ART'!B19+'XIV R ART MONITOREO'!B19&gt;0,+'XIV R IND'!B19+'XIV R ART'!B19+'XIV R ART MONITOREO'!B19," ")</f>
        <v xml:space="preserve"> </v>
      </c>
      <c r="C19" s="20" t="str">
        <f>IF(+'XIV R IND'!C19+'XIV R ART'!C19+'XIV R ART MONITOREO'!C19&gt;0,+'XIV R IND'!C19+'XIV R ART'!C19+'XIV R ART MONITOREO'!C19," ")</f>
        <v xml:space="preserve"> </v>
      </c>
      <c r="D19" s="20">
        <f>IF(+'XIV R IND'!D19+'XIV R ART'!D19+'XIV R ART MONITOREO'!D19&gt;0,+'XIV R IND'!D19+'XIV R ART'!D19+'XIV R ART MONITOREO'!D19," ")</f>
        <v>410624.41</v>
      </c>
      <c r="E19" s="20" t="str">
        <f>IF(+'XIV R IND'!E19+'XIV R ART'!E19+'XIV R ART MONITOREO'!E19&gt;0,+'XIV R IND'!E19+'XIV R ART'!E19+'XIV R ART MONITOREO'!E19," ")</f>
        <v xml:space="preserve"> </v>
      </c>
      <c r="F19" s="20">
        <f>IF(+'XIV R IND'!F19+'XIV R ART'!F19+'XIV R ART MONITOREO'!F19&gt;0,+'XIV R IND'!F19+'XIV R ART'!F19+'XIV R ART MONITOREO'!F19," ")</f>
        <v>112189.57</v>
      </c>
      <c r="G19" s="20">
        <f>IF(+'XIV R IND'!G19+'XIV R ART'!G19+'XIV R ART MONITOREO'!G19&gt;0,+'XIV R IND'!G19+'XIV R ART'!G19+'XIV R ART MONITOREO'!G19," ")</f>
        <v>265007.19</v>
      </c>
      <c r="H19" s="20" t="str">
        <f>IF(+'XIV R IND'!H19+'XIV R ART'!H19+'XIV R ART MONITOREO'!H19&gt;0,+'XIV R IND'!H19+'XIV R ART'!H19+'XIV R ART MONITOREO'!H19," ")</f>
        <v xml:space="preserve"> </v>
      </c>
      <c r="I19" s="20" t="str">
        <f>IF(+'XIV R IND'!I19+'XIV R ART'!I19+'XIV R ART MONITOREO'!I19&gt;0,+'XIV R IND'!I19+'XIV R ART'!I19+'XIV R ART MONITOREO'!I19," ")</f>
        <v xml:space="preserve"> </v>
      </c>
      <c r="J19" s="20" t="str">
        <f>IF(+'XIV R IND'!J19+'XIV R ART'!J19+'XIV R ART MONITOREO'!J19&gt;0,+'XIV R IND'!J19+'XIV R ART'!J19+'XIV R ART MONITOREO'!J19," ")</f>
        <v xml:space="preserve"> </v>
      </c>
      <c r="K19" s="20" t="str">
        <f>IF(+'XIV R IND'!K19+'XIV R ART'!K19+'XIV R ART MONITOREO'!K19&gt;0,+'XIV R IND'!K19+'XIV R ART'!K19+'XIV R ART MONITOREO'!K19," ")</f>
        <v xml:space="preserve"> </v>
      </c>
      <c r="L19" s="20" t="str">
        <f>IF(+'XIV R IND'!L19+'XIV R ART'!L19+'XIV R ART MONITOREO'!L19&gt;0,+'XIV R IND'!L19+'XIV R ART'!L19+'XIV R ART MONITOREO'!L19," ")</f>
        <v xml:space="preserve"> </v>
      </c>
      <c r="M19" s="21" t="str">
        <f>IF(+'XIV R IND'!M19+'XIV R ART'!M19+'XIV R ART MONITOREO'!M19&gt;0,+'XIV R IND'!M19+'XIV R ART'!M19+'XIV R ART MONITOREO'!M19," ")</f>
        <v xml:space="preserve"> </v>
      </c>
      <c r="N19" s="19">
        <f t="shared" si="2"/>
        <v>787821.16999999993</v>
      </c>
      <c r="O19" s="53">
        <f t="shared" si="0"/>
        <v>8.5</v>
      </c>
      <c r="P19" s="32">
        <f>+N19+'IX R FT'!N19</f>
        <v>961385.93515509553</v>
      </c>
    </row>
    <row r="20" spans="1:16" ht="14" x14ac:dyDescent="0.3">
      <c r="A20" s="14">
        <f t="shared" si="1"/>
        <v>9</v>
      </c>
      <c r="B20" s="60" t="str">
        <f>IF(+'XIV R IND'!B20+'XIV R ART'!B20+'XIV R ART MONITOREO'!B20&gt;0,+'XIV R IND'!B20+'XIV R ART'!B20+'XIV R ART MONITOREO'!B20," ")</f>
        <v xml:space="preserve"> </v>
      </c>
      <c r="C20" s="16">
        <f>IF(+'XIV R IND'!C20+'XIV R ART'!C20+'XIV R ART MONITOREO'!C20&gt;0,+'XIV R IND'!C20+'XIV R ART'!C20+'XIV R ART MONITOREO'!C20," ")</f>
        <v>280529</v>
      </c>
      <c r="D20" s="16">
        <f>IF(+'XIV R IND'!D20+'XIV R ART'!D20+'XIV R ART MONITOREO'!D20&gt;0,+'XIV R IND'!D20+'XIV R ART'!D20+'XIV R ART MONITOREO'!D20," ")</f>
        <v>1130466.69</v>
      </c>
      <c r="E20" s="16">
        <f>IF(+'XIV R IND'!E20+'XIV R ART'!E20+'XIV R ART MONITOREO'!E20&gt;0,+'XIV R IND'!E20+'XIV R ART'!E20+'XIV R ART MONITOREO'!E20," ")</f>
        <v>140781.26999999999</v>
      </c>
      <c r="F20" s="16">
        <f>IF(+'XIV R IND'!F20+'XIV R ART'!F20+'XIV R ART MONITOREO'!F20&gt;0,+'XIV R IND'!F20+'XIV R ART'!F20+'XIV R ART MONITOREO'!F20," ")</f>
        <v>1496233.79</v>
      </c>
      <c r="G20" s="16">
        <f>IF(+'XIV R IND'!G20+'XIV R ART'!G20+'XIV R ART MONITOREO'!G20&gt;0,+'XIV R IND'!G20+'XIV R ART'!G20+'XIV R ART MONITOREO'!G20," ")</f>
        <v>265007.19</v>
      </c>
      <c r="H20" s="16" t="str">
        <f>IF(+'XIV R IND'!H20+'XIV R ART'!H20+'XIV R ART MONITOREO'!H20&gt;0,+'XIV R IND'!H20+'XIV R ART'!H20+'XIV R ART MONITOREO'!H20," ")</f>
        <v xml:space="preserve"> </v>
      </c>
      <c r="I20" s="16" t="str">
        <f>IF(+'XIV R IND'!I20+'XIV R ART'!I20+'XIV R ART MONITOREO'!I20&gt;0,+'XIV R IND'!I20+'XIV R ART'!I20+'XIV R ART MONITOREO'!I20," ")</f>
        <v xml:space="preserve"> </v>
      </c>
      <c r="J20" s="16" t="str">
        <f>IF(+'XIV R IND'!J20+'XIV R ART'!J20+'XIV R ART MONITOREO'!J20&gt;0,+'XIV R IND'!J20+'XIV R ART'!J20+'XIV R ART MONITOREO'!J20," ")</f>
        <v xml:space="preserve"> </v>
      </c>
      <c r="K20" s="16" t="str">
        <f>IF(+'XIV R IND'!K20+'XIV R ART'!K20+'XIV R ART MONITOREO'!K20&gt;0,+'XIV R IND'!K20+'XIV R ART'!K20+'XIV R ART MONITOREO'!K20," ")</f>
        <v xml:space="preserve"> </v>
      </c>
      <c r="L20" s="16" t="str">
        <f>IF(+'XIV R IND'!L20+'XIV R ART'!L20+'XIV R ART MONITOREO'!L20&gt;0,+'XIV R IND'!L20+'XIV R ART'!L20+'XIV R ART MONITOREO'!L20," ")</f>
        <v xml:space="preserve"> </v>
      </c>
      <c r="M20" s="17" t="str">
        <f>IF(+'XIV R IND'!M20+'XIV R ART'!M20+'XIV R ART MONITOREO'!M20&gt;0,+'XIV R IND'!M20+'XIV R ART'!M20+'XIV R ART MONITOREO'!M20," ")</f>
        <v xml:space="preserve"> </v>
      </c>
      <c r="N20" s="15">
        <f t="shared" si="2"/>
        <v>3313017.94</v>
      </c>
      <c r="O20" s="53">
        <f t="shared" si="0"/>
        <v>9</v>
      </c>
      <c r="P20" s="32">
        <f>+N20+'IX R FT'!N20</f>
        <v>3554604.6639438695</v>
      </c>
    </row>
    <row r="21" spans="1:16" ht="14" x14ac:dyDescent="0.3">
      <c r="A21" s="14">
        <f t="shared" si="1"/>
        <v>9.5</v>
      </c>
      <c r="B21" s="60" t="str">
        <f>IF(+'XIV R IND'!B21+'XIV R ART'!B21+'XIV R ART MONITOREO'!B21&gt;0,+'XIV R IND'!B21+'XIV R ART'!B21+'XIV R ART MONITOREO'!B21," ")</f>
        <v xml:space="preserve"> </v>
      </c>
      <c r="C21" s="16">
        <f>IF(+'XIV R IND'!C21+'XIV R ART'!C21+'XIV R ART MONITOREO'!C21&gt;0,+'XIV R IND'!C21+'XIV R ART'!C21+'XIV R ART MONITOREO'!C21," ")</f>
        <v>960423.71</v>
      </c>
      <c r="D21" s="16">
        <f>IF(+'XIV R IND'!D21+'XIV R ART'!D21+'XIV R ART MONITOREO'!D21&gt;0,+'XIV R IND'!D21+'XIV R ART'!D21+'XIV R ART MONITOREO'!D21," ")</f>
        <v>2239158.7200000002</v>
      </c>
      <c r="E21" s="16">
        <f>IF(+'XIV R IND'!E21+'XIV R ART'!E21+'XIV R ART MONITOREO'!E21&gt;0,+'XIV R IND'!E21+'XIV R ART'!E21+'XIV R ART MONITOREO'!E21," ")</f>
        <v>73569.83</v>
      </c>
      <c r="F21" s="16">
        <f>IF(+'XIV R IND'!F21+'XIV R ART'!F21+'XIV R ART MONITOREO'!F21&gt;0,+'XIV R IND'!F21+'XIV R ART'!F21+'XIV R ART MONITOREO'!F21," ")</f>
        <v>4438041.92</v>
      </c>
      <c r="G21" s="16">
        <f>IF(+'XIV R IND'!G21+'XIV R ART'!G21+'XIV R ART MONITOREO'!G21&gt;0,+'XIV R IND'!G21+'XIV R ART'!G21+'XIV R ART MONITOREO'!G21," ")</f>
        <v>786212.42</v>
      </c>
      <c r="H21" s="16" t="str">
        <f>IF(+'XIV R IND'!H21+'XIV R ART'!H21+'XIV R ART MONITOREO'!H21&gt;0,+'XIV R IND'!H21+'XIV R ART'!H21+'XIV R ART MONITOREO'!H21," ")</f>
        <v xml:space="preserve"> </v>
      </c>
      <c r="I21" s="16" t="str">
        <f>IF(+'XIV R IND'!I21+'XIV R ART'!I21+'XIV R ART MONITOREO'!I21&gt;0,+'XIV R IND'!I21+'XIV R ART'!I21+'XIV R ART MONITOREO'!I21," ")</f>
        <v xml:space="preserve"> </v>
      </c>
      <c r="J21" s="16" t="str">
        <f>IF(+'XIV R IND'!J21+'XIV R ART'!J21+'XIV R ART MONITOREO'!J21&gt;0,+'XIV R IND'!J21+'XIV R ART'!J21+'XIV R ART MONITOREO'!J21," ")</f>
        <v xml:space="preserve"> </v>
      </c>
      <c r="K21" s="16" t="str">
        <f>IF(+'XIV R IND'!K21+'XIV R ART'!K21+'XIV R ART MONITOREO'!K21&gt;0,+'XIV R IND'!K21+'XIV R ART'!K21+'XIV R ART MONITOREO'!K21," ")</f>
        <v xml:space="preserve"> </v>
      </c>
      <c r="L21" s="16" t="str">
        <f>IF(+'XIV R IND'!L21+'XIV R ART'!L21+'XIV R ART MONITOREO'!L21&gt;0,+'XIV R IND'!L21+'XIV R ART'!L21+'XIV R ART MONITOREO'!L21," ")</f>
        <v xml:space="preserve"> </v>
      </c>
      <c r="M21" s="17" t="str">
        <f>IF(+'XIV R IND'!M21+'XIV R ART'!M21+'XIV R ART MONITOREO'!M21&gt;0,+'XIV R IND'!M21+'XIV R ART'!M21+'XIV R ART MONITOREO'!M21," ")</f>
        <v xml:space="preserve"> </v>
      </c>
      <c r="N21" s="15">
        <f t="shared" si="2"/>
        <v>8497406.5999999996</v>
      </c>
      <c r="O21" s="53">
        <f t="shared" si="0"/>
        <v>9.5</v>
      </c>
      <c r="P21" s="32">
        <f>+N21+'IX R FT'!N21</f>
        <v>8908615.0303101912</v>
      </c>
    </row>
    <row r="22" spans="1:16" ht="14" x14ac:dyDescent="0.3">
      <c r="A22" s="14">
        <f t="shared" si="1"/>
        <v>10</v>
      </c>
      <c r="B22" s="60" t="str">
        <f>IF(+'XIV R IND'!B22+'XIV R ART'!B22+'XIV R ART MONITOREO'!B22&gt;0,+'XIV R IND'!B22+'XIV R ART'!B22+'XIV R ART MONITOREO'!B22," ")</f>
        <v xml:space="preserve"> </v>
      </c>
      <c r="C22" s="16">
        <f>IF(+'XIV R IND'!C22+'XIV R ART'!C22+'XIV R ART MONITOREO'!C22&gt;0,+'XIV R IND'!C22+'XIV R ART'!C22+'XIV R ART MONITOREO'!C22," ")</f>
        <v>1678710.31</v>
      </c>
      <c r="D22" s="16">
        <f>IF(+'XIV R IND'!D22+'XIV R ART'!D22+'XIV R ART MONITOREO'!D22&gt;0,+'XIV R IND'!D22+'XIV R ART'!D22+'XIV R ART MONITOREO'!D22," ")</f>
        <v>3415514.68</v>
      </c>
      <c r="E22" s="16">
        <f>IF(+'XIV R IND'!E22+'XIV R ART'!E22+'XIV R ART MONITOREO'!E22&gt;0,+'XIV R IND'!E22+'XIV R ART'!E22+'XIV R ART MONITOREO'!E22," ")</f>
        <v>189184.85</v>
      </c>
      <c r="F22" s="16">
        <f>IF(+'XIV R IND'!F22+'XIV R ART'!F22+'XIV R ART MONITOREO'!F22&gt;0,+'XIV R IND'!F22+'XIV R ART'!F22+'XIV R ART MONITOREO'!F22," ")</f>
        <v>11749834.75</v>
      </c>
      <c r="G22" s="16">
        <f>IF(+'XIV R IND'!G22+'XIV R ART'!G22+'XIV R ART MONITOREO'!G22&gt;0,+'XIV R IND'!G22+'XIV R ART'!G22+'XIV R ART MONITOREO'!G22," ")</f>
        <v>379141.33</v>
      </c>
      <c r="H22" s="16" t="str">
        <f>IF(+'XIV R IND'!H22+'XIV R ART'!H22+'XIV R ART MONITOREO'!H22&gt;0,+'XIV R IND'!H22+'XIV R ART'!H22+'XIV R ART MONITOREO'!H22," ")</f>
        <v xml:space="preserve"> </v>
      </c>
      <c r="I22" s="16" t="str">
        <f>IF(+'XIV R IND'!I22+'XIV R ART'!I22+'XIV R ART MONITOREO'!I22&gt;0,+'XIV R IND'!I22+'XIV R ART'!I22+'XIV R ART MONITOREO'!I22," ")</f>
        <v xml:space="preserve"> </v>
      </c>
      <c r="J22" s="16" t="str">
        <f>IF(+'XIV R IND'!J22+'XIV R ART'!J22+'XIV R ART MONITOREO'!J22&gt;0,+'XIV R IND'!J22+'XIV R ART'!J22+'XIV R ART MONITOREO'!J22," ")</f>
        <v xml:space="preserve"> </v>
      </c>
      <c r="K22" s="16" t="str">
        <f>IF(+'XIV R IND'!K22+'XIV R ART'!K22+'XIV R ART MONITOREO'!K22&gt;0,+'XIV R IND'!K22+'XIV R ART'!K22+'XIV R ART MONITOREO'!K22," ")</f>
        <v xml:space="preserve"> </v>
      </c>
      <c r="L22" s="16" t="str">
        <f>IF(+'XIV R IND'!L22+'XIV R ART'!L22+'XIV R ART MONITOREO'!L22&gt;0,+'XIV R IND'!L22+'XIV R ART'!L22+'XIV R ART MONITOREO'!L22," ")</f>
        <v xml:space="preserve"> </v>
      </c>
      <c r="M22" s="17" t="str">
        <f>IF(+'XIV R IND'!M22+'XIV R ART'!M22+'XIV R ART MONITOREO'!M22&gt;0,+'XIV R IND'!M22+'XIV R ART'!M22+'XIV R ART MONITOREO'!M22," ")</f>
        <v xml:space="preserve"> </v>
      </c>
      <c r="N22" s="15">
        <f t="shared" si="2"/>
        <v>17412385.919999998</v>
      </c>
      <c r="O22" s="53">
        <f t="shared" si="0"/>
        <v>10</v>
      </c>
      <c r="P22" s="32">
        <f>+N22+'IX R FT'!N22</f>
        <v>18158209.110620379</v>
      </c>
    </row>
    <row r="23" spans="1:16" ht="14" x14ac:dyDescent="0.3">
      <c r="A23" s="14">
        <f t="shared" si="1"/>
        <v>10.5</v>
      </c>
      <c r="B23" s="60" t="str">
        <f>IF(+'XIV R IND'!B23+'XIV R ART'!B23+'XIV R ART MONITOREO'!B23&gt;0,+'XIV R IND'!B23+'XIV R ART'!B23+'XIV R ART MONITOREO'!B23," ")</f>
        <v xml:space="preserve"> </v>
      </c>
      <c r="C23" s="16">
        <f>IF(+'XIV R IND'!C23+'XIV R ART'!C23+'XIV R ART MONITOREO'!C23&gt;0,+'XIV R IND'!C23+'XIV R ART'!C23+'XIV R ART MONITOREO'!C23," ")</f>
        <v>626364.35</v>
      </c>
      <c r="D23" s="16">
        <f>IF(+'XIV R IND'!D23+'XIV R ART'!D23+'XIV R ART MONITOREO'!D23&gt;0,+'XIV R IND'!D23+'XIV R ART'!D23+'XIV R ART MONITOREO'!D23," ")</f>
        <v>2097559.29</v>
      </c>
      <c r="E23" s="16">
        <f>IF(+'XIV R IND'!E23+'XIV R ART'!E23+'XIV R ART MONITOREO'!E23&gt;0,+'XIV R IND'!E23+'XIV R ART'!E23+'XIV R ART MONITOREO'!E23," ")</f>
        <v>414054.45</v>
      </c>
      <c r="F23" s="16">
        <f>IF(+'XIV R IND'!F23+'XIV R ART'!F23+'XIV R ART MONITOREO'!F23&gt;0,+'XIV R IND'!F23+'XIV R ART'!F23+'XIV R ART MONITOREO'!F23," ")</f>
        <v>13063652.32</v>
      </c>
      <c r="G23" s="16">
        <f>IF(+'XIV R IND'!G23+'XIV R ART'!G23+'XIV R ART MONITOREO'!G23&gt;0,+'XIV R IND'!G23+'XIV R ART'!G23+'XIV R ART MONITOREO'!G23," ")</f>
        <v>665766.14</v>
      </c>
      <c r="H23" s="16" t="str">
        <f>IF(+'XIV R IND'!H23+'XIV R ART'!H23+'XIV R ART MONITOREO'!H23&gt;0,+'XIV R IND'!H23+'XIV R ART'!H23+'XIV R ART MONITOREO'!H23," ")</f>
        <v xml:space="preserve"> </v>
      </c>
      <c r="I23" s="16" t="str">
        <f>IF(+'XIV R IND'!I23+'XIV R ART'!I23+'XIV R ART MONITOREO'!I23&gt;0,+'XIV R IND'!I23+'XIV R ART'!I23+'XIV R ART MONITOREO'!I23," ")</f>
        <v xml:space="preserve"> </v>
      </c>
      <c r="J23" s="16" t="str">
        <f>IF(+'XIV R IND'!J23+'XIV R ART'!J23+'XIV R ART MONITOREO'!J23&gt;0,+'XIV R IND'!J23+'XIV R ART'!J23+'XIV R ART MONITOREO'!J23," ")</f>
        <v xml:space="preserve"> </v>
      </c>
      <c r="K23" s="16" t="str">
        <f>IF(+'XIV R IND'!K23+'XIV R ART'!K23+'XIV R ART MONITOREO'!K23&gt;0,+'XIV R IND'!K23+'XIV R ART'!K23+'XIV R ART MONITOREO'!K23," ")</f>
        <v xml:space="preserve"> </v>
      </c>
      <c r="L23" s="16" t="str">
        <f>IF(+'XIV R IND'!L23+'XIV R ART'!L23+'XIV R ART MONITOREO'!L23&gt;0,+'XIV R IND'!L23+'XIV R ART'!L23+'XIV R ART MONITOREO'!L23," ")</f>
        <v xml:space="preserve"> </v>
      </c>
      <c r="M23" s="17" t="str">
        <f>IF(+'XIV R IND'!M23+'XIV R ART'!M23+'XIV R ART MONITOREO'!M23&gt;0,+'XIV R IND'!M23+'XIV R ART'!M23+'XIV R ART MONITOREO'!M23," ")</f>
        <v xml:space="preserve"> </v>
      </c>
      <c r="N23" s="15">
        <f t="shared" si="2"/>
        <v>16867396.550000001</v>
      </c>
      <c r="O23" s="53">
        <f t="shared" si="0"/>
        <v>10.5</v>
      </c>
      <c r="P23" s="32">
        <f>+N23+'IX R FT'!N23</f>
        <v>17568228.350620382</v>
      </c>
    </row>
    <row r="24" spans="1:16" ht="14" x14ac:dyDescent="0.3">
      <c r="A24" s="22">
        <f t="shared" si="1"/>
        <v>11</v>
      </c>
      <c r="B24" s="65" t="str">
        <f>IF(+'XIV R IND'!B24+'XIV R ART'!B24+'XIV R ART MONITOREO'!B24&gt;0,+'XIV R IND'!B24+'XIV R ART'!B24+'XIV R ART MONITOREO'!B24," ")</f>
        <v xml:space="preserve"> </v>
      </c>
      <c r="C24" s="24">
        <f>IF(+'XIV R IND'!C24+'XIV R ART'!C24+'XIV R ART MONITOREO'!C24&gt;0,+'XIV R IND'!C24+'XIV R ART'!C24+'XIV R ART MONITOREO'!C24," ")</f>
        <v>546071.27</v>
      </c>
      <c r="D24" s="24">
        <f>IF(+'XIV R IND'!D24+'XIV R ART'!D24+'XIV R ART MONITOREO'!D24&gt;0,+'XIV R IND'!D24+'XIV R ART'!D24+'XIV R ART MONITOREO'!D24," ")</f>
        <v>826381.13</v>
      </c>
      <c r="E24" s="24">
        <f>IF(+'XIV R IND'!E24+'XIV R ART'!E24+'XIV R ART MONITOREO'!E24&gt;0,+'XIV R IND'!E24+'XIV R ART'!E24+'XIV R ART MONITOREO'!E24," ")</f>
        <v>115615.02</v>
      </c>
      <c r="F24" s="24">
        <f>IF(+'XIV R IND'!F24+'XIV R ART'!F24+'XIV R ART MONITOREO'!F24&gt;0,+'XIV R IND'!F24+'XIV R ART'!F24+'XIV R ART MONITOREO'!F24," ")</f>
        <v>11591519.289999999</v>
      </c>
      <c r="G24" s="24">
        <f>IF(+'XIV R IND'!G24+'XIV R ART'!G24+'XIV R ART MONITOREO'!G24&gt;0,+'XIV R IND'!G24+'XIV R ART'!G24+'XIV R ART MONITOREO'!G24," ")</f>
        <v>321316.96999999997</v>
      </c>
      <c r="H24" s="24" t="str">
        <f>IF(+'XIV R IND'!H24+'XIV R ART'!H24+'XIV R ART MONITOREO'!H24&gt;0,+'XIV R IND'!H24+'XIV R ART'!H24+'XIV R ART MONITOREO'!H24," ")</f>
        <v xml:space="preserve"> </v>
      </c>
      <c r="I24" s="24" t="str">
        <f>IF(+'XIV R IND'!I24+'XIV R ART'!I24+'XIV R ART MONITOREO'!I24&gt;0,+'XIV R IND'!I24+'XIV R ART'!I24+'XIV R ART MONITOREO'!I24," ")</f>
        <v xml:space="preserve"> </v>
      </c>
      <c r="J24" s="24" t="str">
        <f>IF(+'XIV R IND'!J24+'XIV R ART'!J24+'XIV R ART MONITOREO'!J24&gt;0,+'XIV R IND'!J24+'XIV R ART'!J24+'XIV R ART MONITOREO'!J24," ")</f>
        <v xml:space="preserve"> </v>
      </c>
      <c r="K24" s="24" t="str">
        <f>IF(+'XIV R IND'!K24+'XIV R ART'!K24+'XIV R ART MONITOREO'!K24&gt;0,+'XIV R IND'!K24+'XIV R ART'!K24+'XIV R ART MONITOREO'!K24," ")</f>
        <v xml:space="preserve"> </v>
      </c>
      <c r="L24" s="24" t="str">
        <f>IF(+'XIV R IND'!L24+'XIV R ART'!L24+'XIV R ART MONITOREO'!L24&gt;0,+'XIV R IND'!L24+'XIV R ART'!L24+'XIV R ART MONITOREO'!L24," ")</f>
        <v xml:space="preserve"> </v>
      </c>
      <c r="M24" s="25" t="str">
        <f>IF(+'XIV R IND'!M24+'XIV R ART'!M24+'XIV R ART MONITOREO'!M24&gt;0,+'XIV R IND'!M24+'XIV R ART'!M24+'XIV R ART MONITOREO'!M24," ")</f>
        <v xml:space="preserve"> </v>
      </c>
      <c r="N24" s="23">
        <f t="shared" si="2"/>
        <v>13400903.68</v>
      </c>
      <c r="O24" s="53">
        <f t="shared" si="0"/>
        <v>11</v>
      </c>
      <c r="P24" s="32">
        <f>+N24+'IX R FT'!N24</f>
        <v>14198663.39819793</v>
      </c>
    </row>
    <row r="25" spans="1:16" ht="14" x14ac:dyDescent="0.3">
      <c r="A25" s="14">
        <f t="shared" si="1"/>
        <v>11.5</v>
      </c>
      <c r="B25" s="60" t="str">
        <f>IF(+'XIV R IND'!B25+'XIV R ART'!B25+'XIV R ART MONITOREO'!B25&gt;0,+'XIV R IND'!B25+'XIV R ART'!B25+'XIV R ART MONITOREO'!B25," ")</f>
        <v xml:space="preserve"> </v>
      </c>
      <c r="C25" s="16">
        <f>IF(+'XIV R IND'!C25+'XIV R ART'!C25+'XIV R ART MONITOREO'!C25&gt;0,+'XIV R IND'!C25+'XIV R ART'!C25+'XIV R ART MONITOREO'!C25," ")</f>
        <v>447022.74</v>
      </c>
      <c r="D25" s="16">
        <f>IF(+'XIV R IND'!D25+'XIV R ART'!D25+'XIV R ART MONITOREO'!D25&gt;0,+'XIV R IND'!D25+'XIV R ART'!D25+'XIV R ART MONITOREO'!D25," ")</f>
        <v>2210531.6800000002</v>
      </c>
      <c r="E25" s="16">
        <f>IF(+'XIV R IND'!E25+'XIV R ART'!E25+'XIV R ART MONITOREO'!E25&gt;0,+'XIV R IND'!E25+'XIV R ART'!E25+'XIV R ART MONITOREO'!E25," ")</f>
        <v>247872.51</v>
      </c>
      <c r="F25" s="16">
        <f>IF(+'XIV R IND'!F25+'XIV R ART'!F25+'XIV R ART MONITOREO'!F25&gt;0,+'XIV R IND'!F25+'XIV R ART'!F25+'XIV R ART MONITOREO'!F25," ")</f>
        <v>7044125.6799999997</v>
      </c>
      <c r="G25" s="16">
        <f>IF(+'XIV R IND'!G25+'XIV R ART'!G25+'XIV R ART MONITOREO'!G25&gt;0,+'XIV R IND'!G25+'XIV R ART'!G25+'XIV R ART MONITOREO'!G25," ")</f>
        <v>539474.39</v>
      </c>
      <c r="H25" s="16" t="str">
        <f>IF(+'XIV R IND'!H25+'XIV R ART'!H25+'XIV R ART MONITOREO'!H25&gt;0,+'XIV R IND'!H25+'XIV R ART'!H25+'XIV R ART MONITOREO'!H25," ")</f>
        <v xml:space="preserve"> </v>
      </c>
      <c r="I25" s="16" t="str">
        <f>IF(+'XIV R IND'!I25+'XIV R ART'!I25+'XIV R ART MONITOREO'!I25&gt;0,+'XIV R IND'!I25+'XIV R ART'!I25+'XIV R ART MONITOREO'!I25," ")</f>
        <v xml:space="preserve"> </v>
      </c>
      <c r="J25" s="16" t="str">
        <f>IF(+'XIV R IND'!J25+'XIV R ART'!J25+'XIV R ART MONITOREO'!J25&gt;0,+'XIV R IND'!J25+'XIV R ART'!J25+'XIV R ART MONITOREO'!J25," ")</f>
        <v xml:space="preserve"> </v>
      </c>
      <c r="K25" s="16" t="str">
        <f>IF(+'XIV R IND'!K25+'XIV R ART'!K25+'XIV R ART MONITOREO'!K25&gt;0,+'XIV R IND'!K25+'XIV R ART'!K25+'XIV R ART MONITOREO'!K25," ")</f>
        <v xml:space="preserve"> </v>
      </c>
      <c r="L25" s="16" t="str">
        <f>IF(+'XIV R IND'!L25+'XIV R ART'!L25+'XIV R ART MONITOREO'!L25&gt;0,+'XIV R IND'!L25+'XIV R ART'!L25+'XIV R ART MONITOREO'!L25," ")</f>
        <v xml:space="preserve"> </v>
      </c>
      <c r="M25" s="17" t="str">
        <f>IF(+'XIV R IND'!M25+'XIV R ART'!M25+'XIV R ART MONITOREO'!M25&gt;0,+'XIV R IND'!M25+'XIV R ART'!M25+'XIV R ART MONITOREO'!M25," ")</f>
        <v xml:space="preserve"> </v>
      </c>
      <c r="N25" s="15">
        <f t="shared" si="2"/>
        <v>10489027</v>
      </c>
      <c r="O25" s="53">
        <f t="shared" si="0"/>
        <v>11.5</v>
      </c>
      <c r="P25" s="32">
        <f>+N25+'IX R FT'!N25</f>
        <v>10786973.162732644</v>
      </c>
    </row>
    <row r="26" spans="1:16" ht="14" x14ac:dyDescent="0.3">
      <c r="A26" s="14">
        <f t="shared" si="1"/>
        <v>12</v>
      </c>
      <c r="B26" s="60" t="str">
        <f>IF(+'XIV R IND'!B26+'XIV R ART'!B26+'XIV R ART MONITOREO'!B26&gt;0,+'XIV R IND'!B26+'XIV R ART'!B26+'XIV R ART MONITOREO'!B26," ")</f>
        <v xml:space="preserve"> </v>
      </c>
      <c r="C26" s="16">
        <f>IF(+'XIV R IND'!C26+'XIV R ART'!C26+'XIV R ART MONITOREO'!C26&gt;0,+'XIV R IND'!C26+'XIV R ART'!C26+'XIV R ART MONITOREO'!C26," ")</f>
        <v>5947008.3499999996</v>
      </c>
      <c r="D26" s="16">
        <f>IF(+'XIV R IND'!D26+'XIV R ART'!D26+'XIV R ART MONITOREO'!D26&gt;0,+'XIV R IND'!D26+'XIV R ART'!D26+'XIV R ART MONITOREO'!D26," ")</f>
        <v>3782857.86</v>
      </c>
      <c r="E26" s="16">
        <f>IF(+'XIV R IND'!E26+'XIV R ART'!E26+'XIV R ART MONITOREO'!E26&gt;0,+'XIV R IND'!E26+'XIV R ART'!E26+'XIV R ART MONITOREO'!E26," ")</f>
        <v>847794.83</v>
      </c>
      <c r="F26" s="16">
        <f>IF(+'XIV R IND'!F26+'XIV R ART'!F26+'XIV R ART MONITOREO'!F26&gt;0,+'XIV R IND'!F26+'XIV R ART'!F26+'XIV R ART MONITOREO'!F26," ")</f>
        <v>10347449.939999999</v>
      </c>
      <c r="G26" s="16">
        <f>IF(+'XIV R IND'!G26+'XIV R ART'!G26+'XIV R ART MONITOREO'!G26&gt;0,+'XIV R IND'!G26+'XIV R ART'!G26+'XIV R ART MONITOREO'!G26," ")</f>
        <v>604269.93000000005</v>
      </c>
      <c r="H26" s="16" t="str">
        <f>IF(+'XIV R IND'!H26+'XIV R ART'!H26+'XIV R ART MONITOREO'!H26&gt;0,+'XIV R IND'!H26+'XIV R ART'!H26+'XIV R ART MONITOREO'!H26," ")</f>
        <v xml:space="preserve"> </v>
      </c>
      <c r="I26" s="16" t="str">
        <f>IF(+'XIV R IND'!I26+'XIV R ART'!I26+'XIV R ART MONITOREO'!I26&gt;0,+'XIV R IND'!I26+'XIV R ART'!I26+'XIV R ART MONITOREO'!I26," ")</f>
        <v xml:space="preserve"> </v>
      </c>
      <c r="J26" s="16" t="str">
        <f>IF(+'XIV R IND'!J26+'XIV R ART'!J26+'XIV R ART MONITOREO'!J26&gt;0,+'XIV R IND'!J26+'XIV R ART'!J26+'XIV R ART MONITOREO'!J26," ")</f>
        <v xml:space="preserve"> </v>
      </c>
      <c r="K26" s="16" t="str">
        <f>IF(+'XIV R IND'!K26+'XIV R ART'!K26+'XIV R ART MONITOREO'!K26&gt;0,+'XIV R IND'!K26+'XIV R ART'!K26+'XIV R ART MONITOREO'!K26," ")</f>
        <v xml:space="preserve"> </v>
      </c>
      <c r="L26" s="16" t="str">
        <f>IF(+'XIV R IND'!L26+'XIV R ART'!L26+'XIV R ART MONITOREO'!L26&gt;0,+'XIV R IND'!L26+'XIV R ART'!L26+'XIV R ART MONITOREO'!L26," ")</f>
        <v xml:space="preserve"> </v>
      </c>
      <c r="M26" s="17" t="str">
        <f>IF(+'XIV R IND'!M26+'XIV R ART'!M26+'XIV R ART MONITOREO'!M26&gt;0,+'XIV R IND'!M26+'XIV R ART'!M26+'XIV R ART MONITOREO'!M26," ")</f>
        <v xml:space="preserve"> </v>
      </c>
      <c r="N26" s="15">
        <f t="shared" si="2"/>
        <v>21529380.909999996</v>
      </c>
      <c r="O26" s="53">
        <f t="shared" si="0"/>
        <v>12</v>
      </c>
      <c r="P26" s="32">
        <f>+N26+'IX R FT'!N26</f>
        <v>22103836.661521412</v>
      </c>
    </row>
    <row r="27" spans="1:16" ht="14" x14ac:dyDescent="0.3">
      <c r="A27" s="14">
        <f t="shared" si="1"/>
        <v>12.5</v>
      </c>
      <c r="B27" s="60" t="str">
        <f>IF(+'XIV R IND'!B27+'XIV R ART'!B27+'XIV R ART MONITOREO'!B27&gt;0,+'XIV R IND'!B27+'XIV R ART'!B27+'XIV R ART MONITOREO'!B27," ")</f>
        <v xml:space="preserve"> </v>
      </c>
      <c r="C27" s="16">
        <f>IF(+'XIV R IND'!C27+'XIV R ART'!C27+'XIV R ART MONITOREO'!C27&gt;0,+'XIV R IND'!C27+'XIV R ART'!C27+'XIV R ART MONITOREO'!C27," ")</f>
        <v>9663513.5299999993</v>
      </c>
      <c r="D27" s="16">
        <f>IF(+'XIV R IND'!D27+'XIV R ART'!D27+'XIV R ART MONITOREO'!D27&gt;0,+'XIV R IND'!D27+'XIV R ART'!D27+'XIV R ART MONITOREO'!D27," ")</f>
        <v>9028666.0299999993</v>
      </c>
      <c r="E27" s="16">
        <f>IF(+'XIV R IND'!E27+'XIV R ART'!E27+'XIV R ART MONITOREO'!E27&gt;0,+'XIV R IND'!E27+'XIV R ART'!E27+'XIV R ART MONITOREO'!E27," ")</f>
        <v>2383404.66</v>
      </c>
      <c r="F27" s="16">
        <f>IF(+'XIV R IND'!F27+'XIV R ART'!F27+'XIV R ART MONITOREO'!F27&gt;0,+'XIV R IND'!F27+'XIV R ART'!F27+'XIV R ART MONITOREO'!F27," ")</f>
        <v>12820501.050000001</v>
      </c>
      <c r="G27" s="16">
        <f>IF(+'XIV R IND'!G27+'XIV R ART'!G27+'XIV R ART MONITOREO'!G27&gt;0,+'XIV R IND'!G27+'XIV R ART'!G27+'XIV R ART MONITOREO'!G27," ")</f>
        <v>3667716.85</v>
      </c>
      <c r="H27" s="16" t="str">
        <f>IF(+'XIV R IND'!H27+'XIV R ART'!H27+'XIV R ART MONITOREO'!H27&gt;0,+'XIV R IND'!H27+'XIV R ART'!H27+'XIV R ART MONITOREO'!H27," ")</f>
        <v xml:space="preserve"> </v>
      </c>
      <c r="I27" s="16" t="str">
        <f>IF(+'XIV R IND'!I27+'XIV R ART'!I27+'XIV R ART MONITOREO'!I27&gt;0,+'XIV R IND'!I27+'XIV R ART'!I27+'XIV R ART MONITOREO'!I27," ")</f>
        <v xml:space="preserve"> </v>
      </c>
      <c r="J27" s="16" t="str">
        <f>IF(+'XIV R IND'!J27+'XIV R ART'!J27+'XIV R ART MONITOREO'!J27&gt;0,+'XIV R IND'!J27+'XIV R ART'!J27+'XIV R ART MONITOREO'!J27," ")</f>
        <v xml:space="preserve"> </v>
      </c>
      <c r="K27" s="16" t="str">
        <f>IF(+'XIV R IND'!K27+'XIV R ART'!K27+'XIV R ART MONITOREO'!K27&gt;0,+'XIV R IND'!K27+'XIV R ART'!K27+'XIV R ART MONITOREO'!K27," ")</f>
        <v xml:space="preserve"> </v>
      </c>
      <c r="L27" s="16" t="str">
        <f>IF(+'XIV R IND'!L27+'XIV R ART'!L27+'XIV R ART MONITOREO'!L27&gt;0,+'XIV R IND'!L27+'XIV R ART'!L27+'XIV R ART MONITOREO'!L27," ")</f>
        <v xml:space="preserve"> </v>
      </c>
      <c r="M27" s="17" t="str">
        <f>IF(+'XIV R IND'!M27+'XIV R ART'!M27+'XIV R ART MONITOREO'!M27&gt;0,+'XIV R IND'!M27+'XIV R ART'!M27+'XIV R ART MONITOREO'!M27," ")</f>
        <v xml:space="preserve"> </v>
      </c>
      <c r="N27" s="15">
        <f t="shared" si="2"/>
        <v>37563802.119999997</v>
      </c>
      <c r="O27" s="53">
        <f t="shared" si="0"/>
        <v>12.5</v>
      </c>
      <c r="P27" s="32">
        <f>+N27+'IX R FT'!N27</f>
        <v>38642491.33273264</v>
      </c>
    </row>
    <row r="28" spans="1:16" ht="14" x14ac:dyDescent="0.3">
      <c r="A28" s="14">
        <f t="shared" si="1"/>
        <v>13</v>
      </c>
      <c r="B28" s="60" t="str">
        <f>IF(+'XIV R IND'!B28+'XIV R ART'!B28+'XIV R ART MONITOREO'!B28&gt;0,+'XIV R IND'!B28+'XIV R ART'!B28+'XIV R ART MONITOREO'!B28," ")</f>
        <v xml:space="preserve"> </v>
      </c>
      <c r="C28" s="16">
        <f>IF(+'XIV R IND'!C28+'XIV R ART'!C28+'XIV R ART MONITOREO'!C28&gt;0,+'XIV R IND'!C28+'XIV R ART'!C28+'XIV R ART MONITOREO'!C28," ")</f>
        <v>20793329</v>
      </c>
      <c r="D28" s="16">
        <f>IF(+'XIV R IND'!D28+'XIV R ART'!D28+'XIV R ART MONITOREO'!D28&gt;0,+'XIV R IND'!D28+'XIV R ART'!D28+'XIV R ART MONITOREO'!D28," ")</f>
        <v>30550596.48</v>
      </c>
      <c r="E28" s="16">
        <f>IF(+'XIV R IND'!E28+'XIV R ART'!E28+'XIV R ART MONITOREO'!E28&gt;0,+'XIV R IND'!E28+'XIV R ART'!E28+'XIV R ART MONITOREO'!E28," ")</f>
        <v>4732862.24</v>
      </c>
      <c r="F28" s="16">
        <f>IF(+'XIV R IND'!F28+'XIV R ART'!F28+'XIV R ART MONITOREO'!F28&gt;0,+'XIV R IND'!F28+'XIV R ART'!F28+'XIV R ART MONITOREO'!F28," ")</f>
        <v>21782349.449999999</v>
      </c>
      <c r="G28" s="16">
        <f>IF(+'XIV R IND'!G28+'XIV R ART'!G28+'XIV R ART MONITOREO'!G28&gt;0,+'XIV R IND'!G28+'XIV R ART'!G28+'XIV R ART MONITOREO'!G28," ")</f>
        <v>9902584.1600000001</v>
      </c>
      <c r="H28" s="16" t="str">
        <f>IF(+'XIV R IND'!H28+'XIV R ART'!H28+'XIV R ART MONITOREO'!H28&gt;0,+'XIV R IND'!H28+'XIV R ART'!H28+'XIV R ART MONITOREO'!H28," ")</f>
        <v xml:space="preserve"> </v>
      </c>
      <c r="I28" s="16" t="str">
        <f>IF(+'XIV R IND'!I28+'XIV R ART'!I28+'XIV R ART MONITOREO'!I28&gt;0,+'XIV R IND'!I28+'XIV R ART'!I28+'XIV R ART MONITOREO'!I28," ")</f>
        <v xml:space="preserve"> </v>
      </c>
      <c r="J28" s="16" t="str">
        <f>IF(+'XIV R IND'!J28+'XIV R ART'!J28+'XIV R ART MONITOREO'!J28&gt;0,+'XIV R IND'!J28+'XIV R ART'!J28+'XIV R ART MONITOREO'!J28," ")</f>
        <v xml:space="preserve"> </v>
      </c>
      <c r="K28" s="16" t="str">
        <f>IF(+'XIV R IND'!K28+'XIV R ART'!K28+'XIV R ART MONITOREO'!K28&gt;0,+'XIV R IND'!K28+'XIV R ART'!K28+'XIV R ART MONITOREO'!K28," ")</f>
        <v xml:space="preserve"> </v>
      </c>
      <c r="L28" s="16" t="str">
        <f>IF(+'XIV R IND'!L28+'XIV R ART'!L28+'XIV R ART MONITOREO'!L28&gt;0,+'XIV R IND'!L28+'XIV R ART'!L28+'XIV R ART MONITOREO'!L28," ")</f>
        <v xml:space="preserve"> </v>
      </c>
      <c r="M28" s="17" t="str">
        <f>IF(+'XIV R IND'!M28+'XIV R ART'!M28+'XIV R ART MONITOREO'!M28&gt;0,+'XIV R IND'!M28+'XIV R ART'!M28+'XIV R ART MONITOREO'!M28," ")</f>
        <v xml:space="preserve"> </v>
      </c>
      <c r="N28" s="15">
        <f t="shared" si="2"/>
        <v>87761721.329999998</v>
      </c>
      <c r="O28" s="53">
        <f t="shared" si="0"/>
        <v>13</v>
      </c>
      <c r="P28" s="32">
        <f>+N28+'IX R FT'!N28</f>
        <v>89842243.455465287</v>
      </c>
    </row>
    <row r="29" spans="1:16" ht="14" x14ac:dyDescent="0.3">
      <c r="A29" s="14">
        <f t="shared" si="1"/>
        <v>13.5</v>
      </c>
      <c r="B29" s="60" t="str">
        <f>IF(+'XIV R IND'!B29+'XIV R ART'!B29+'XIV R ART MONITOREO'!B29&gt;0,+'XIV R IND'!B29+'XIV R ART'!B29+'XIV R ART MONITOREO'!B29," ")</f>
        <v xml:space="preserve"> </v>
      </c>
      <c r="C29" s="16">
        <f>IF(+'XIV R IND'!C29+'XIV R ART'!C29+'XIV R ART MONITOREO'!C29&gt;0,+'XIV R IND'!C29+'XIV R ART'!C29+'XIV R ART MONITOREO'!C29," ")</f>
        <v>39386970.159999996</v>
      </c>
      <c r="D29" s="16">
        <f>IF(+'XIV R IND'!D29+'XIV R ART'!D29+'XIV R ART MONITOREO'!D29&gt;0,+'XIV R IND'!D29+'XIV R ART'!D29+'XIV R ART MONITOREO'!D29," ")</f>
        <v>49551995.520000003</v>
      </c>
      <c r="E29" s="16">
        <f>IF(+'XIV R IND'!E29+'XIV R ART'!E29+'XIV R ART MONITOREO'!E29&gt;0,+'XIV R IND'!E29+'XIV R ART'!E29+'XIV R ART MONITOREO'!E29," ")</f>
        <v>7932960.71</v>
      </c>
      <c r="F29" s="16">
        <f>IF(+'XIV R IND'!F29+'XIV R ART'!F29+'XIV R ART MONITOREO'!F29&gt;0,+'XIV R IND'!F29+'XIV R ART'!F29+'XIV R ART MONITOREO'!F29," ")</f>
        <v>24761596.32</v>
      </c>
      <c r="G29" s="16">
        <f>IF(+'XIV R IND'!G29+'XIV R ART'!G29+'XIV R ART MONITOREO'!G29&gt;0,+'XIV R IND'!G29+'XIV R ART'!G29+'XIV R ART MONITOREO'!G29," ")</f>
        <v>19216343.050000001</v>
      </c>
      <c r="H29" s="16" t="str">
        <f>IF(+'XIV R IND'!H29+'XIV R ART'!H29+'XIV R ART MONITOREO'!H29&gt;0,+'XIV R IND'!H29+'XIV R ART'!H29+'XIV R ART MONITOREO'!H29," ")</f>
        <v xml:space="preserve"> </v>
      </c>
      <c r="I29" s="16" t="str">
        <f>IF(+'XIV R IND'!I29+'XIV R ART'!I29+'XIV R ART MONITOREO'!I29&gt;0,+'XIV R IND'!I29+'XIV R ART'!I29+'XIV R ART MONITOREO'!I29," ")</f>
        <v xml:space="preserve"> </v>
      </c>
      <c r="J29" s="16" t="str">
        <f>IF(+'XIV R IND'!J29+'XIV R ART'!J29+'XIV R ART MONITOREO'!J29&gt;0,+'XIV R IND'!J29+'XIV R ART'!J29+'XIV R ART MONITOREO'!J29," ")</f>
        <v xml:space="preserve"> </v>
      </c>
      <c r="K29" s="16" t="str">
        <f>IF(+'XIV R IND'!K29+'XIV R ART'!K29+'XIV R ART MONITOREO'!K29&gt;0,+'XIV R IND'!K29+'XIV R ART'!K29+'XIV R ART MONITOREO'!K29," ")</f>
        <v xml:space="preserve"> </v>
      </c>
      <c r="L29" s="16" t="str">
        <f>IF(+'XIV R IND'!L29+'XIV R ART'!L29+'XIV R ART MONITOREO'!L29&gt;0,+'XIV R IND'!L29+'XIV R ART'!L29+'XIV R ART MONITOREO'!L29," ")</f>
        <v xml:space="preserve"> </v>
      </c>
      <c r="M29" s="17" t="str">
        <f>IF(+'XIV R IND'!M29+'XIV R ART'!M29+'XIV R ART MONITOREO'!M29&gt;0,+'XIV R IND'!M29+'XIV R ART'!M29+'XIV R ART MONITOREO'!M29," ")</f>
        <v xml:space="preserve"> </v>
      </c>
      <c r="N29" s="15">
        <f t="shared" si="2"/>
        <v>140849865.76000002</v>
      </c>
      <c r="O29" s="53">
        <f t="shared" si="0"/>
        <v>13.5</v>
      </c>
      <c r="P29" s="32">
        <f>+N29+'IX R FT'!N29</f>
        <v>143505135.24788776</v>
      </c>
    </row>
    <row r="30" spans="1:16" ht="14" x14ac:dyDescent="0.3">
      <c r="A30" s="14">
        <f t="shared" si="1"/>
        <v>14</v>
      </c>
      <c r="B30" s="60" t="str">
        <f>IF(+'XIV R IND'!B30+'XIV R ART'!B30+'XIV R ART MONITOREO'!B30&gt;0,+'XIV R IND'!B30+'XIV R ART'!B30+'XIV R ART MONITOREO'!B30," ")</f>
        <v xml:space="preserve"> </v>
      </c>
      <c r="C30" s="16">
        <f>IF(+'XIV R IND'!C30+'XIV R ART'!C30+'XIV R ART MONITOREO'!C30&gt;0,+'XIV R IND'!C30+'XIV R ART'!C30+'XIV R ART MONITOREO'!C30," ")</f>
        <v>69282426.760000005</v>
      </c>
      <c r="D30" s="16">
        <f>IF(+'XIV R IND'!D30+'XIV R ART'!D30+'XIV R ART MONITOREO'!D30&gt;0,+'XIV R IND'!D30+'XIV R ART'!D30+'XIV R ART MONITOREO'!D30," ")</f>
        <v>76625277.299999997</v>
      </c>
      <c r="E30" s="16">
        <f>IF(+'XIV R IND'!E30+'XIV R ART'!E30+'XIV R ART MONITOREO'!E30&gt;0,+'XIV R IND'!E30+'XIV R ART'!E30+'XIV R ART MONITOREO'!E30," ")</f>
        <v>20494371.93</v>
      </c>
      <c r="F30" s="16">
        <f>IF(+'XIV R IND'!F30+'XIV R ART'!F30+'XIV R ART MONITOREO'!F30&gt;0,+'XIV R IND'!F30+'XIV R ART'!F30+'XIV R ART MONITOREO'!F30," ")</f>
        <v>26749250.190000001</v>
      </c>
      <c r="G30" s="16">
        <f>IF(+'XIV R IND'!G30+'XIV R ART'!G30+'XIV R ART MONITOREO'!G30&gt;0,+'XIV R IND'!G30+'XIV R ART'!G30+'XIV R ART MONITOREO'!G30," ")</f>
        <v>44206403.490000002</v>
      </c>
      <c r="H30" s="16" t="str">
        <f>IF(+'XIV R IND'!H30+'XIV R ART'!H30+'XIV R ART MONITOREO'!H30&gt;0,+'XIV R IND'!H30+'XIV R ART'!H30+'XIV R ART MONITOREO'!H30," ")</f>
        <v xml:space="preserve"> </v>
      </c>
      <c r="I30" s="16" t="str">
        <f>IF(+'XIV R IND'!I30+'XIV R ART'!I30+'XIV R ART MONITOREO'!I30&gt;0,+'XIV R IND'!I30+'XIV R ART'!I30+'XIV R ART MONITOREO'!I30," ")</f>
        <v xml:space="preserve"> </v>
      </c>
      <c r="J30" s="16" t="str">
        <f>IF(+'XIV R IND'!J30+'XIV R ART'!J30+'XIV R ART MONITOREO'!J30&gt;0,+'XIV R IND'!J30+'XIV R ART'!J30+'XIV R ART MONITOREO'!J30," ")</f>
        <v xml:space="preserve"> </v>
      </c>
      <c r="K30" s="16" t="str">
        <f>IF(+'XIV R IND'!K30+'XIV R ART'!K30+'XIV R ART MONITOREO'!K30&gt;0,+'XIV R IND'!K30+'XIV R ART'!K30+'XIV R ART MONITOREO'!K30," ")</f>
        <v xml:space="preserve"> </v>
      </c>
      <c r="L30" s="16" t="str">
        <f>IF(+'XIV R IND'!L30+'XIV R ART'!L30+'XIV R ART MONITOREO'!L30&gt;0,+'XIV R IND'!L30+'XIV R ART'!L30+'XIV R ART MONITOREO'!L30," ")</f>
        <v xml:space="preserve"> </v>
      </c>
      <c r="M30" s="17" t="str">
        <f>IF(+'XIV R IND'!M30+'XIV R ART'!M30+'XIV R ART MONITOREO'!M30&gt;0,+'XIV R IND'!M30+'XIV R ART'!M30+'XIV R ART MONITOREO'!M30," ")</f>
        <v xml:space="preserve"> </v>
      </c>
      <c r="N30" s="15">
        <f t="shared" si="2"/>
        <v>237357729.67000002</v>
      </c>
      <c r="O30" s="53">
        <f t="shared" si="0"/>
        <v>14</v>
      </c>
      <c r="P30" s="32">
        <f>+N30+'IX R FT'!N30</f>
        <v>241239676.27667654</v>
      </c>
    </row>
    <row r="31" spans="1:16" ht="14" x14ac:dyDescent="0.3">
      <c r="A31" s="14">
        <f t="shared" si="1"/>
        <v>14.5</v>
      </c>
      <c r="B31" s="60" t="str">
        <f>IF(+'XIV R IND'!B31+'XIV R ART'!B31+'XIV R ART MONITOREO'!B31&gt;0,+'XIV R IND'!B31+'XIV R ART'!B31+'XIV R ART MONITOREO'!B31," ")</f>
        <v xml:space="preserve"> </v>
      </c>
      <c r="C31" s="16">
        <f>IF(+'XIV R IND'!C31+'XIV R ART'!C31+'XIV R ART MONITOREO'!C31&gt;0,+'XIV R IND'!C31+'XIV R ART'!C31+'XIV R ART MONITOREO'!C31," ")</f>
        <v>91870914.290000007</v>
      </c>
      <c r="D31" s="16">
        <f>IF(+'XIV R IND'!D31+'XIV R ART'!D31+'XIV R ART MONITOREO'!D31&gt;0,+'XIV R IND'!D31+'XIV R ART'!D31+'XIV R ART MONITOREO'!D31," ")</f>
        <v>101193653.59999999</v>
      </c>
      <c r="E31" s="16">
        <f>IF(+'XIV R IND'!E31+'XIV R ART'!E31+'XIV R ART MONITOREO'!E31&gt;0,+'XIV R IND'!E31+'XIV R ART'!E31+'XIV R ART MONITOREO'!E31," ")</f>
        <v>34792073.109999999</v>
      </c>
      <c r="F31" s="16">
        <f>IF(+'XIV R IND'!F31+'XIV R ART'!F31+'XIV R ART MONITOREO'!F31&gt;0,+'XIV R IND'!F31+'XIV R ART'!F31+'XIV R ART MONITOREO'!F31," ")</f>
        <v>24813637.18</v>
      </c>
      <c r="G31" s="16">
        <f>IF(+'XIV R IND'!G31+'XIV R ART'!G31+'XIV R ART MONITOREO'!G31&gt;0,+'XIV R IND'!G31+'XIV R ART'!G31+'XIV R ART MONITOREO'!G31," ")</f>
        <v>84919733.950000003</v>
      </c>
      <c r="H31" s="16" t="str">
        <f>IF(+'XIV R IND'!H31+'XIV R ART'!H31+'XIV R ART MONITOREO'!H31&gt;0,+'XIV R IND'!H31+'XIV R ART'!H31+'XIV R ART MONITOREO'!H31," ")</f>
        <v xml:space="preserve"> </v>
      </c>
      <c r="I31" s="16" t="str">
        <f>IF(+'XIV R IND'!I31+'XIV R ART'!I31+'XIV R ART MONITOREO'!I31&gt;0,+'XIV R IND'!I31+'XIV R ART'!I31+'XIV R ART MONITOREO'!I31," ")</f>
        <v xml:space="preserve"> </v>
      </c>
      <c r="J31" s="16" t="str">
        <f>IF(+'XIV R IND'!J31+'XIV R ART'!J31+'XIV R ART MONITOREO'!J31&gt;0,+'XIV R IND'!J31+'XIV R ART'!J31+'XIV R ART MONITOREO'!J31," ")</f>
        <v xml:space="preserve"> </v>
      </c>
      <c r="K31" s="16" t="str">
        <f>IF(+'XIV R IND'!K31+'XIV R ART'!K31+'XIV R ART MONITOREO'!K31&gt;0,+'XIV R IND'!K31+'XIV R ART'!K31+'XIV R ART MONITOREO'!K31," ")</f>
        <v xml:space="preserve"> </v>
      </c>
      <c r="L31" s="16" t="str">
        <f>IF(+'XIV R IND'!L31+'XIV R ART'!L31+'XIV R ART MONITOREO'!L31&gt;0,+'XIV R IND'!L31+'XIV R ART'!L31+'XIV R ART MONITOREO'!L31," ")</f>
        <v xml:space="preserve"> </v>
      </c>
      <c r="M31" s="17" t="str">
        <f>IF(+'XIV R IND'!M31+'XIV R ART'!M31+'XIV R ART MONITOREO'!M31&gt;0,+'XIV R IND'!M31+'XIV R ART'!M31+'XIV R ART MONITOREO'!M31," ")</f>
        <v xml:space="preserve"> </v>
      </c>
      <c r="N31" s="15">
        <f t="shared" si="2"/>
        <v>337590012.13</v>
      </c>
      <c r="O31" s="53">
        <f t="shared" si="0"/>
        <v>14.5</v>
      </c>
      <c r="P31" s="32">
        <f>+N31+'IX R FT'!N31</f>
        <v>342655234.48515511</v>
      </c>
    </row>
    <row r="32" spans="1:16" ht="14" x14ac:dyDescent="0.3">
      <c r="A32" s="14">
        <f t="shared" si="1"/>
        <v>15</v>
      </c>
      <c r="B32" s="60" t="str">
        <f>IF(+'XIV R IND'!B32+'XIV R ART'!B32+'XIV R ART MONITOREO'!B32&gt;0,+'XIV R IND'!B32+'XIV R ART'!B32+'XIV R ART MONITOREO'!B32," ")</f>
        <v xml:space="preserve"> </v>
      </c>
      <c r="C32" s="16">
        <f>IF(+'XIV R IND'!C32+'XIV R ART'!C32+'XIV R ART MONITOREO'!C32&gt;0,+'XIV R IND'!C32+'XIV R ART'!C32+'XIV R ART MONITOREO'!C32," ")</f>
        <v>89641438.950000003</v>
      </c>
      <c r="D32" s="16">
        <f>IF(+'XIV R IND'!D32+'XIV R ART'!D32+'XIV R ART MONITOREO'!D32&gt;0,+'XIV R IND'!D32+'XIV R ART'!D32+'XIV R ART MONITOREO'!D32," ")</f>
        <v>91492709.969999999</v>
      </c>
      <c r="E32" s="16">
        <f>IF(+'XIV R IND'!E32+'XIV R ART'!E32+'XIV R ART MONITOREO'!E32&gt;0,+'XIV R IND'!E32+'XIV R ART'!E32+'XIV R ART MONITOREO'!E32," ")</f>
        <v>42107648.530000001</v>
      </c>
      <c r="F32" s="16">
        <f>IF(+'XIV R IND'!F32+'XIV R ART'!F32+'XIV R ART MONITOREO'!F32&gt;0,+'XIV R IND'!F32+'XIV R ART'!F32+'XIV R ART MONITOREO'!F32," ")</f>
        <v>25136476.23</v>
      </c>
      <c r="G32" s="16">
        <f>IF(+'XIV R IND'!G32+'XIV R ART'!G32+'XIV R ART MONITOREO'!G32&gt;0,+'XIV R IND'!G32+'XIV R ART'!G32+'XIV R ART MONITOREO'!G32," ")</f>
        <v>98468732.540000007</v>
      </c>
      <c r="H32" s="16" t="str">
        <f>IF(+'XIV R IND'!H32+'XIV R ART'!H32+'XIV R ART MONITOREO'!H32&gt;0,+'XIV R IND'!H32+'XIV R ART'!H32+'XIV R ART MONITOREO'!H32," ")</f>
        <v xml:space="preserve"> </v>
      </c>
      <c r="I32" s="16" t="str">
        <f>IF(+'XIV R IND'!I32+'XIV R ART'!I32+'XIV R ART MONITOREO'!I32&gt;0,+'XIV R IND'!I32+'XIV R ART'!I32+'XIV R ART MONITOREO'!I32," ")</f>
        <v xml:space="preserve"> </v>
      </c>
      <c r="J32" s="16" t="str">
        <f>IF(+'XIV R IND'!J32+'XIV R ART'!J32+'XIV R ART MONITOREO'!J32&gt;0,+'XIV R IND'!J32+'XIV R ART'!J32+'XIV R ART MONITOREO'!J32," ")</f>
        <v xml:space="preserve"> </v>
      </c>
      <c r="K32" s="16" t="str">
        <f>IF(+'XIV R IND'!K32+'XIV R ART'!K32+'XIV R ART MONITOREO'!K32&gt;0,+'XIV R IND'!K32+'XIV R ART'!K32+'XIV R ART MONITOREO'!K32," ")</f>
        <v xml:space="preserve"> </v>
      </c>
      <c r="L32" s="16" t="str">
        <f>IF(+'XIV R IND'!L32+'XIV R ART'!L32+'XIV R ART MONITOREO'!L32&gt;0,+'XIV R IND'!L32+'XIV R ART'!L32+'XIV R ART MONITOREO'!L32," ")</f>
        <v xml:space="preserve"> </v>
      </c>
      <c r="M32" s="17" t="str">
        <f>IF(+'XIV R IND'!M32+'XIV R ART'!M32+'XIV R ART MONITOREO'!M32&gt;0,+'XIV R IND'!M32+'XIV R ART'!M32+'XIV R ART MONITOREO'!M32," ")</f>
        <v xml:space="preserve"> </v>
      </c>
      <c r="N32" s="15">
        <f t="shared" si="2"/>
        <v>346847006.22000003</v>
      </c>
      <c r="O32" s="53">
        <f t="shared" si="0"/>
        <v>15</v>
      </c>
      <c r="P32" s="32">
        <f>+N32+'IX R FT'!N32</f>
        <v>351833756.86000001</v>
      </c>
    </row>
    <row r="33" spans="1:17" ht="14" x14ac:dyDescent="0.3">
      <c r="A33" s="14">
        <f t="shared" si="1"/>
        <v>15.5</v>
      </c>
      <c r="B33" s="60" t="str">
        <f>IF(+'XIV R IND'!B33+'XIV R ART'!B33+'XIV R ART MONITOREO'!B33&gt;0,+'XIV R IND'!B33+'XIV R ART'!B33+'XIV R ART MONITOREO'!B33," ")</f>
        <v xml:space="preserve"> </v>
      </c>
      <c r="C33" s="16">
        <f>IF(+'XIV R IND'!C33+'XIV R ART'!C33+'XIV R ART MONITOREO'!C33&gt;0,+'XIV R IND'!C33+'XIV R ART'!C33+'XIV R ART MONITOREO'!C33," ")</f>
        <v>54332001.630000003</v>
      </c>
      <c r="D33" s="16">
        <f>IF(+'XIV R IND'!D33+'XIV R ART'!D33+'XIV R ART MONITOREO'!D33&gt;0,+'XIV R IND'!D33+'XIV R ART'!D33+'XIV R ART MONITOREO'!D33," ")</f>
        <v>68885593.379999995</v>
      </c>
      <c r="E33" s="16">
        <f>IF(+'XIV R IND'!E33+'XIV R ART'!E33+'XIV R ART MONITOREO'!E33&gt;0,+'XIV R IND'!E33+'XIV R ART'!E33+'XIV R ART MONITOREO'!E33," ")</f>
        <v>34269882.770000003</v>
      </c>
      <c r="F33" s="16">
        <f>IF(+'XIV R IND'!F33+'XIV R ART'!F33+'XIV R ART MONITOREO'!F33&gt;0,+'XIV R IND'!F33+'XIV R ART'!F33+'XIV R ART MONITOREO'!F33," ")</f>
        <v>18043686.989999998</v>
      </c>
      <c r="G33" s="16">
        <f>IF(+'XIV R IND'!G33+'XIV R ART'!G33+'XIV R ART MONITOREO'!G33&gt;0,+'XIV R IND'!G33+'XIV R ART'!G33+'XIV R ART MONITOREO'!G33," ")</f>
        <v>70020373.109999999</v>
      </c>
      <c r="H33" s="16" t="str">
        <f>IF(+'XIV R IND'!H33+'XIV R ART'!H33+'XIV R ART MONITOREO'!H33&gt;0,+'XIV R IND'!H33+'XIV R ART'!H33+'XIV R ART MONITOREO'!H33," ")</f>
        <v xml:space="preserve"> </v>
      </c>
      <c r="I33" s="16" t="str">
        <f>IF(+'XIV R IND'!I33+'XIV R ART'!I33+'XIV R ART MONITOREO'!I33&gt;0,+'XIV R IND'!I33+'XIV R ART'!I33+'XIV R ART MONITOREO'!I33," ")</f>
        <v xml:space="preserve"> </v>
      </c>
      <c r="J33" s="16" t="str">
        <f>IF(+'XIV R IND'!J33+'XIV R ART'!J33+'XIV R ART MONITOREO'!J33&gt;0,+'XIV R IND'!J33+'XIV R ART'!J33+'XIV R ART MONITOREO'!J33," ")</f>
        <v xml:space="preserve"> </v>
      </c>
      <c r="K33" s="16" t="str">
        <f>IF(+'XIV R IND'!K33+'XIV R ART'!K33+'XIV R ART MONITOREO'!K33&gt;0,+'XIV R IND'!K33+'XIV R ART'!K33+'XIV R ART MONITOREO'!K33," ")</f>
        <v xml:space="preserve"> </v>
      </c>
      <c r="L33" s="16" t="str">
        <f>IF(+'XIV R IND'!L33+'XIV R ART'!L33+'XIV R ART MONITOREO'!L33&gt;0,+'XIV R IND'!L33+'XIV R ART'!L33+'XIV R ART MONITOREO'!L33," ")</f>
        <v xml:space="preserve"> </v>
      </c>
      <c r="M33" s="17" t="str">
        <f>IF(+'XIV R IND'!M33+'XIV R ART'!M33+'XIV R ART MONITOREO'!M33&gt;0,+'XIV R IND'!M33+'XIV R ART'!M33+'XIV R ART MONITOREO'!M33," ")</f>
        <v xml:space="preserve"> </v>
      </c>
      <c r="N33" s="15">
        <f t="shared" si="2"/>
        <v>245551537.88</v>
      </c>
      <c r="O33" s="53">
        <f t="shared" si="0"/>
        <v>15.5</v>
      </c>
      <c r="P33" s="32">
        <f>+N33+'IX R FT'!N33</f>
        <v>250564667.25999999</v>
      </c>
    </row>
    <row r="34" spans="1:17" ht="14" x14ac:dyDescent="0.3">
      <c r="A34" s="14">
        <f t="shared" si="1"/>
        <v>16</v>
      </c>
      <c r="B34" s="60" t="str">
        <f>IF(+'XIV R IND'!B34+'XIV R ART'!B34+'XIV R ART MONITOREO'!B34&gt;0,+'XIV R IND'!B34+'XIV R ART'!B34+'XIV R ART MONITOREO'!B34," ")</f>
        <v xml:space="preserve"> </v>
      </c>
      <c r="C34" s="16">
        <f>IF(+'XIV R IND'!C34+'XIV R ART'!C34+'XIV R ART MONITOREO'!C34&gt;0,+'XIV R IND'!C34+'XIV R ART'!C34+'XIV R ART MONITOREO'!C34," ")</f>
        <v>46144221.609999999</v>
      </c>
      <c r="D34" s="16">
        <f>IF(+'XIV R IND'!D34+'XIV R ART'!D34+'XIV R ART MONITOREO'!D34&gt;0,+'XIV R IND'!D34+'XIV R ART'!D34+'XIV R ART MONITOREO'!D34," ")</f>
        <v>53699555</v>
      </c>
      <c r="E34" s="16">
        <f>IF(+'XIV R IND'!E34+'XIV R ART'!E34+'XIV R ART MONITOREO'!E34&gt;0,+'XIV R IND'!E34+'XIV R ART'!E34+'XIV R ART MONITOREO'!E34," ")</f>
        <v>27205147.239999998</v>
      </c>
      <c r="F34" s="16">
        <f>IF(+'XIV R IND'!F34+'XIV R ART'!F34+'XIV R ART MONITOREO'!F34&gt;0,+'XIV R IND'!F34+'XIV R ART'!F34+'XIV R ART MONITOREO'!F34," ")</f>
        <v>12123260.539999999</v>
      </c>
      <c r="G34" s="16">
        <f>IF(+'XIV R IND'!G34+'XIV R ART'!G34+'XIV R ART MONITOREO'!G34&gt;0,+'XIV R IND'!G34+'XIV R ART'!G34+'XIV R ART MONITOREO'!G34," ")</f>
        <v>43166473.670000002</v>
      </c>
      <c r="H34" s="16" t="str">
        <f>IF(+'XIV R IND'!H34+'XIV R ART'!H34+'XIV R ART MONITOREO'!H34&gt;0,+'XIV R IND'!H34+'XIV R ART'!H34+'XIV R ART MONITOREO'!H34," ")</f>
        <v xml:space="preserve"> </v>
      </c>
      <c r="I34" s="16" t="str">
        <f>IF(+'XIV R IND'!I34+'XIV R ART'!I34+'XIV R ART MONITOREO'!I34&gt;0,+'XIV R IND'!I34+'XIV R ART'!I34+'XIV R ART MONITOREO'!I34," ")</f>
        <v xml:space="preserve"> </v>
      </c>
      <c r="J34" s="16" t="str">
        <f>IF(+'XIV R IND'!J34+'XIV R ART'!J34+'XIV R ART MONITOREO'!J34&gt;0,+'XIV R IND'!J34+'XIV R ART'!J34+'XIV R ART MONITOREO'!J34," ")</f>
        <v xml:space="preserve"> </v>
      </c>
      <c r="K34" s="16" t="str">
        <f>IF(+'XIV R IND'!K34+'XIV R ART'!K34+'XIV R ART MONITOREO'!K34&gt;0,+'XIV R IND'!K34+'XIV R ART'!K34+'XIV R ART MONITOREO'!K34," ")</f>
        <v xml:space="preserve"> </v>
      </c>
      <c r="L34" s="16" t="str">
        <f>IF(+'XIV R IND'!L34+'XIV R ART'!L34+'XIV R ART MONITOREO'!L34&gt;0,+'XIV R IND'!L34+'XIV R ART'!L34+'XIV R ART MONITOREO'!L34," ")</f>
        <v xml:space="preserve"> </v>
      </c>
      <c r="M34" s="17" t="str">
        <f>IF(+'XIV R IND'!M34+'XIV R ART'!M34+'XIV R ART MONITOREO'!M34&gt;0,+'XIV R IND'!M34+'XIV R ART'!M34+'XIV R ART MONITOREO'!M34," ")</f>
        <v xml:space="preserve"> </v>
      </c>
      <c r="N34" s="15">
        <f t="shared" si="2"/>
        <v>182338658.06</v>
      </c>
      <c r="O34" s="53">
        <f t="shared" si="0"/>
        <v>16</v>
      </c>
      <c r="P34" s="32">
        <f>+N34+'IX R FT'!N34</f>
        <v>188152124.09</v>
      </c>
    </row>
    <row r="35" spans="1:17" ht="14" x14ac:dyDescent="0.3">
      <c r="A35" s="14">
        <f t="shared" si="1"/>
        <v>16.5</v>
      </c>
      <c r="B35" s="60" t="str">
        <f>IF(+'XIV R IND'!B35+'XIV R ART'!B35+'XIV R ART MONITOREO'!B35&gt;0,+'XIV R IND'!B35+'XIV R ART'!B35+'XIV R ART MONITOREO'!B35," ")</f>
        <v xml:space="preserve"> </v>
      </c>
      <c r="C35" s="16">
        <f>IF(+'XIV R IND'!C35+'XIV R ART'!C35+'XIV R ART MONITOREO'!C35&gt;0,+'XIV R IND'!C35+'XIV R ART'!C35+'XIV R ART MONITOREO'!C35," ")</f>
        <v>38750068.100000001</v>
      </c>
      <c r="D35" s="16">
        <f>IF(+'XIV R IND'!D35+'XIV R ART'!D35+'XIV R ART MONITOREO'!D35&gt;0,+'XIV R IND'!D35+'XIV R ART'!D35+'XIV R ART MONITOREO'!D35," ")</f>
        <v>43774247.049999997</v>
      </c>
      <c r="E35" s="16">
        <f>IF(+'XIV R IND'!E35+'XIV R ART'!E35+'XIV R ART MONITOREO'!E35&gt;0,+'XIV R IND'!E35+'XIV R ART'!E35+'XIV R ART MONITOREO'!E35," ")</f>
        <v>20752711.52</v>
      </c>
      <c r="F35" s="16">
        <f>IF(+'XIV R IND'!F35+'XIV R ART'!F35+'XIV R ART MONITOREO'!F35&gt;0,+'XIV R IND'!F35+'XIV R ART'!F35+'XIV R ART MONITOREO'!F35," ")</f>
        <v>6357568.2199999997</v>
      </c>
      <c r="G35" s="16">
        <f>IF(+'XIV R IND'!G35+'XIV R ART'!G35+'XIV R ART MONITOREO'!G35&gt;0,+'XIV R IND'!G35+'XIV R ART'!G35+'XIV R ART MONITOREO'!G35," ")</f>
        <v>24458895.789999999</v>
      </c>
      <c r="H35" s="16" t="str">
        <f>IF(+'XIV R IND'!H35+'XIV R ART'!H35+'XIV R ART MONITOREO'!H35&gt;0,+'XIV R IND'!H35+'XIV R ART'!H35+'XIV R ART MONITOREO'!H35," ")</f>
        <v xml:space="preserve"> </v>
      </c>
      <c r="I35" s="16" t="str">
        <f>IF(+'XIV R IND'!I35+'XIV R ART'!I35+'XIV R ART MONITOREO'!I35&gt;0,+'XIV R IND'!I35+'XIV R ART'!I35+'XIV R ART MONITOREO'!I35," ")</f>
        <v xml:space="preserve"> </v>
      </c>
      <c r="J35" s="16" t="str">
        <f>IF(+'XIV R IND'!J35+'XIV R ART'!J35+'XIV R ART MONITOREO'!J35&gt;0,+'XIV R IND'!J35+'XIV R ART'!J35+'XIV R ART MONITOREO'!J35," ")</f>
        <v xml:space="preserve"> </v>
      </c>
      <c r="K35" s="16" t="str">
        <f>IF(+'XIV R IND'!K35+'XIV R ART'!K35+'XIV R ART MONITOREO'!K35&gt;0,+'XIV R IND'!K35+'XIV R ART'!K35+'XIV R ART MONITOREO'!K35," ")</f>
        <v xml:space="preserve"> </v>
      </c>
      <c r="L35" s="16" t="str">
        <f>IF(+'XIV R IND'!L35+'XIV R ART'!L35+'XIV R ART MONITOREO'!L35&gt;0,+'XIV R IND'!L35+'XIV R ART'!L35+'XIV R ART MONITOREO'!L35," ")</f>
        <v xml:space="preserve"> </v>
      </c>
      <c r="M35" s="17" t="str">
        <f>IF(+'XIV R IND'!M35+'XIV R ART'!M35+'XIV R ART MONITOREO'!M35&gt;0,+'XIV R IND'!M35+'XIV R ART'!M35+'XIV R ART MONITOREO'!M35," ")</f>
        <v xml:space="preserve"> </v>
      </c>
      <c r="N35" s="15">
        <f t="shared" si="2"/>
        <v>134093490.68000001</v>
      </c>
      <c r="O35" s="53">
        <f t="shared" si="0"/>
        <v>16.5</v>
      </c>
      <c r="P35" s="32">
        <f>+N35+'IX R FT'!N35</f>
        <v>138518227.42878878</v>
      </c>
    </row>
    <row r="36" spans="1:17" ht="14" x14ac:dyDescent="0.3">
      <c r="A36" s="14">
        <f t="shared" si="1"/>
        <v>17</v>
      </c>
      <c r="B36" s="60" t="str">
        <f>IF(+'XIV R IND'!B36+'XIV R ART'!B36+'XIV R ART MONITOREO'!B36&gt;0,+'XIV R IND'!B36+'XIV R ART'!B36+'XIV R ART MONITOREO'!B36," ")</f>
        <v xml:space="preserve"> </v>
      </c>
      <c r="C36" s="16">
        <f>IF(+'XIV R IND'!C36+'XIV R ART'!C36+'XIV R ART MONITOREO'!C36&gt;0,+'XIV R IND'!C36+'XIV R ART'!C36+'XIV R ART MONITOREO'!C36," ")</f>
        <v>16395793.609999999</v>
      </c>
      <c r="D36" s="16">
        <f>IF(+'XIV R IND'!D36+'XIV R ART'!D36+'XIV R ART MONITOREO'!D36&gt;0,+'XIV R IND'!D36+'XIV R ART'!D36+'XIV R ART MONITOREO'!D36," ")</f>
        <v>15236216.68</v>
      </c>
      <c r="E36" s="16">
        <f>IF(+'XIV R IND'!E36+'XIV R ART'!E36+'XIV R ART MONITOREO'!E36&gt;0,+'XIV R IND'!E36+'XIV R ART'!E36+'XIV R ART MONITOREO'!E36," ")</f>
        <v>7464722.1299999999</v>
      </c>
      <c r="F36" s="16">
        <f>IF(+'XIV R IND'!F36+'XIV R ART'!F36+'XIV R ART MONITOREO'!F36&gt;0,+'XIV R IND'!F36+'XIV R ART'!F36+'XIV R ART MONITOREO'!F36," ")</f>
        <v>1527553.52</v>
      </c>
      <c r="G36" s="16">
        <f>IF(+'XIV R IND'!G36+'XIV R ART'!G36+'XIV R ART MONITOREO'!G36&gt;0,+'XIV R IND'!G36+'XIV R ART'!G36+'XIV R ART MONITOREO'!G36," ")</f>
        <v>6446982.7599999998</v>
      </c>
      <c r="H36" s="16" t="str">
        <f>IF(+'XIV R IND'!H36+'XIV R ART'!H36+'XIV R ART MONITOREO'!H36&gt;0,+'XIV R IND'!H36+'XIV R ART'!H36+'XIV R ART MONITOREO'!H36," ")</f>
        <v xml:space="preserve"> </v>
      </c>
      <c r="I36" s="16" t="str">
        <f>IF(+'XIV R IND'!I36+'XIV R ART'!I36+'XIV R ART MONITOREO'!I36&gt;0,+'XIV R IND'!I36+'XIV R ART'!I36+'XIV R ART MONITOREO'!I36," ")</f>
        <v xml:space="preserve"> </v>
      </c>
      <c r="J36" s="16" t="str">
        <f>IF(+'XIV R IND'!J36+'XIV R ART'!J36+'XIV R ART MONITOREO'!J36&gt;0,+'XIV R IND'!J36+'XIV R ART'!J36+'XIV R ART MONITOREO'!J36," ")</f>
        <v xml:space="preserve"> </v>
      </c>
      <c r="K36" s="16" t="str">
        <f>IF(+'XIV R IND'!K36+'XIV R ART'!K36+'XIV R ART MONITOREO'!K36&gt;0,+'XIV R IND'!K36+'XIV R ART'!K36+'XIV R ART MONITOREO'!K36," ")</f>
        <v xml:space="preserve"> </v>
      </c>
      <c r="L36" s="16" t="str">
        <f>IF(+'XIV R IND'!L36+'XIV R ART'!L36+'XIV R ART MONITOREO'!L36&gt;0,+'XIV R IND'!L36+'XIV R ART'!L36+'XIV R ART MONITOREO'!L36," ")</f>
        <v xml:space="preserve"> </v>
      </c>
      <c r="M36" s="17" t="str">
        <f>IF(+'XIV R IND'!M36+'XIV R ART'!M36+'XIV R ART MONITOREO'!M36&gt;0,+'XIV R IND'!M36+'XIV R ART'!M36+'XIV R ART MONITOREO'!M36," ")</f>
        <v xml:space="preserve"> </v>
      </c>
      <c r="N36" s="15">
        <f t="shared" si="2"/>
        <v>47071268.700000003</v>
      </c>
      <c r="O36" s="53">
        <f t="shared" si="0"/>
        <v>17</v>
      </c>
      <c r="P36" s="32">
        <f>+N36+'IX R FT'!N36</f>
        <v>48839401.890000001</v>
      </c>
    </row>
    <row r="37" spans="1:17" ht="14" x14ac:dyDescent="0.3">
      <c r="A37" s="14">
        <f t="shared" si="1"/>
        <v>17.5</v>
      </c>
      <c r="B37" s="60" t="str">
        <f>IF(+'XIV R IND'!B37+'XIV R ART'!B37+'XIV R ART MONITOREO'!B37&gt;0,+'XIV R IND'!B37+'XIV R ART'!B37+'XIV R ART MONITOREO'!B37," ")</f>
        <v xml:space="preserve"> </v>
      </c>
      <c r="C37" s="16">
        <f>IF(+'XIV R IND'!C37+'XIV R ART'!C37+'XIV R ART MONITOREO'!C37&gt;0,+'XIV R IND'!C37+'XIV R ART'!C37+'XIV R ART MONITOREO'!C37," ")</f>
        <v>2583239.66</v>
      </c>
      <c r="D37" s="16">
        <f>IF(+'XIV R IND'!D37+'XIV R ART'!D37+'XIV R ART MONITOREO'!D37&gt;0,+'XIV R IND'!D37+'XIV R ART'!D37+'XIV R ART MONITOREO'!D37," ")</f>
        <v>1762568.14</v>
      </c>
      <c r="E37" s="16">
        <f>IF(+'XIV R IND'!E37+'XIV R ART'!E37+'XIV R ART MONITOREO'!E37&gt;0,+'XIV R IND'!E37+'XIV R ART'!E37+'XIV R ART MONITOREO'!E37," ")</f>
        <v>1474551.15</v>
      </c>
      <c r="F37" s="16" t="str">
        <f>IF(+'XIV R IND'!F37+'XIV R ART'!F37+'XIV R ART MONITOREO'!F37&gt;0,+'XIV R IND'!F37+'XIV R ART'!F37+'XIV R ART MONITOREO'!F37," ")</f>
        <v xml:space="preserve"> </v>
      </c>
      <c r="G37" s="16">
        <f>IF(+'XIV R IND'!G37+'XIV R ART'!G37+'XIV R ART MONITOREO'!G37&gt;0,+'XIV R IND'!G37+'XIV R ART'!G37+'XIV R ART MONITOREO'!G37," ")</f>
        <v>1045128.52</v>
      </c>
      <c r="H37" s="16" t="str">
        <f>IF(+'XIV R IND'!H37+'XIV R ART'!H37+'XIV R ART MONITOREO'!H37&gt;0,+'XIV R IND'!H37+'XIV R ART'!H37+'XIV R ART MONITOREO'!H37," ")</f>
        <v xml:space="preserve"> </v>
      </c>
      <c r="I37" s="16" t="str">
        <f>IF(+'XIV R IND'!I37+'XIV R ART'!I37+'XIV R ART MONITOREO'!I37&gt;0,+'XIV R IND'!I37+'XIV R ART'!I37+'XIV R ART MONITOREO'!I37," ")</f>
        <v xml:space="preserve"> </v>
      </c>
      <c r="J37" s="16" t="str">
        <f>IF(+'XIV R IND'!J37+'XIV R ART'!J37+'XIV R ART MONITOREO'!J37&gt;0,+'XIV R IND'!J37+'XIV R ART'!J37+'XIV R ART MONITOREO'!J37," ")</f>
        <v xml:space="preserve"> </v>
      </c>
      <c r="K37" s="16" t="str">
        <f>IF(+'XIV R IND'!K37+'XIV R ART'!K37+'XIV R ART MONITOREO'!K37&gt;0,+'XIV R IND'!K37+'XIV R ART'!K37+'XIV R ART MONITOREO'!K37," ")</f>
        <v xml:space="preserve"> </v>
      </c>
      <c r="L37" s="16" t="str">
        <f>IF(+'XIV R IND'!L37+'XIV R ART'!L37+'XIV R ART MONITOREO'!L37&gt;0,+'XIV R IND'!L37+'XIV R ART'!L37+'XIV R ART MONITOREO'!L37," ")</f>
        <v xml:space="preserve"> </v>
      </c>
      <c r="M37" s="17" t="str">
        <f>IF(+'XIV R IND'!M37+'XIV R ART'!M37+'XIV R ART MONITOREO'!M37&gt;0,+'XIV R IND'!M37+'XIV R ART'!M37+'XIV R ART MONITOREO'!M37," ")</f>
        <v xml:space="preserve"> </v>
      </c>
      <c r="N37" s="15">
        <f t="shared" si="2"/>
        <v>6865487.4699999988</v>
      </c>
      <c r="O37" s="53">
        <f t="shared" si="0"/>
        <v>17.5</v>
      </c>
      <c r="P37" s="32">
        <f>+N37+'IX R FT'!N37</f>
        <v>7198168.2699999986</v>
      </c>
    </row>
    <row r="38" spans="1:17" ht="14" x14ac:dyDescent="0.3">
      <c r="A38" s="14">
        <f t="shared" si="1"/>
        <v>18</v>
      </c>
      <c r="B38" s="60" t="str">
        <f>IF(+'XIV R IND'!B38+'XIV R ART'!B38+'XIV R ART MONITOREO'!B38&gt;0,+'XIV R IND'!B38+'XIV R ART'!B38+'XIV R ART MONITOREO'!B38," ")</f>
        <v xml:space="preserve"> </v>
      </c>
      <c r="C38" s="16" t="str">
        <f>IF(+'XIV R IND'!C38+'XIV R ART'!C38+'XIV R ART MONITOREO'!C38&gt;0,+'XIV R IND'!C38+'XIV R ART'!C38+'XIV R ART MONITOREO'!C38," ")</f>
        <v xml:space="preserve"> </v>
      </c>
      <c r="D38" s="16">
        <f>IF(+'XIV R IND'!D38+'XIV R ART'!D38+'XIV R ART MONITOREO'!D38&gt;0,+'XIV R IND'!D38+'XIV R ART'!D38+'XIV R ART MONITOREO'!D38," ")</f>
        <v>243698.47</v>
      </c>
      <c r="E38" s="16" t="str">
        <f>IF(+'XIV R IND'!E38+'XIV R ART'!E38+'XIV R ART MONITOREO'!E38&gt;0,+'XIV R IND'!E38+'XIV R ART'!E38+'XIV R ART MONITOREO'!E38," ")</f>
        <v xml:space="preserve"> </v>
      </c>
      <c r="F38" s="16">
        <f>IF(+'XIV R IND'!F38+'XIV R ART'!F38+'XIV R ART MONITOREO'!F38&gt;0,+'XIV R IND'!F38+'XIV R ART'!F38+'XIV R ART MONITOREO'!F38," ")</f>
        <v>116985.8</v>
      </c>
      <c r="G38" s="16" t="str">
        <f>IF(+'XIV R IND'!G38+'XIV R ART'!G38+'XIV R ART MONITOREO'!G38&gt;0,+'XIV R IND'!G38+'XIV R ART'!G38+'XIV R ART MONITOREO'!G38," ")</f>
        <v xml:space="preserve"> </v>
      </c>
      <c r="H38" s="16" t="str">
        <f>IF(+'XIV R IND'!H38+'XIV R ART'!H38+'XIV R ART MONITOREO'!H38&gt;0,+'XIV R IND'!H38+'XIV R ART'!H38+'XIV R ART MONITOREO'!H38," ")</f>
        <v xml:space="preserve"> </v>
      </c>
      <c r="I38" s="16" t="str">
        <f>IF(+'XIV R IND'!I38+'XIV R ART'!I38+'XIV R ART MONITOREO'!I38&gt;0,+'XIV R IND'!I38+'XIV R ART'!I38+'XIV R ART MONITOREO'!I38," ")</f>
        <v xml:space="preserve"> </v>
      </c>
      <c r="J38" s="16" t="str">
        <f>IF(+'XIV R IND'!J38+'XIV R ART'!J38+'XIV R ART MONITOREO'!J38&gt;0,+'XIV R IND'!J38+'XIV R ART'!J38+'XIV R ART MONITOREO'!J38," ")</f>
        <v xml:space="preserve"> </v>
      </c>
      <c r="K38" s="16" t="str">
        <f>IF(+'XIV R IND'!K38+'XIV R ART'!K38+'XIV R ART MONITOREO'!K38&gt;0,+'XIV R IND'!K38+'XIV R ART'!K38+'XIV R ART MONITOREO'!K38," ")</f>
        <v xml:space="preserve"> </v>
      </c>
      <c r="L38" s="16" t="str">
        <f>IF(+'XIV R IND'!L38+'XIV R ART'!L38+'XIV R ART MONITOREO'!L38&gt;0,+'XIV R IND'!L38+'XIV R ART'!L38+'XIV R ART MONITOREO'!L38," ")</f>
        <v xml:space="preserve"> </v>
      </c>
      <c r="M38" s="17" t="str">
        <f>IF(+'XIV R IND'!M38+'XIV R ART'!M38+'XIV R ART MONITOREO'!M38&gt;0,+'XIV R IND'!M38+'XIV R ART'!M38+'XIV R ART MONITOREO'!M38," ")</f>
        <v xml:space="preserve"> </v>
      </c>
      <c r="N38" s="15">
        <f t="shared" si="2"/>
        <v>360684.27</v>
      </c>
      <c r="O38" s="53">
        <f t="shared" si="0"/>
        <v>18</v>
      </c>
      <c r="P38" s="32" t="e">
        <f>+N38+'IX R FT'!N38</f>
        <v>#VALUE!</v>
      </c>
    </row>
    <row r="39" spans="1:17" ht="14" x14ac:dyDescent="0.3">
      <c r="A39" s="14">
        <f t="shared" si="1"/>
        <v>18.5</v>
      </c>
      <c r="B39" s="60" t="str">
        <f>IF(+'XIV R IND'!B39+'XIV R ART'!B39+'XIV R ART MONITOREO'!B39&gt;0,+'XIV R IND'!B39+'XIV R ART'!B39+'XIV R ART MONITOREO'!B39," ")</f>
        <v xml:space="preserve"> </v>
      </c>
      <c r="C39" s="16" t="str">
        <f>IF(+'XIV R IND'!C39+'XIV R ART'!C39+'XIV R ART MONITOREO'!C39&gt;0,+'XIV R IND'!C39+'XIV R ART'!C39+'XIV R ART MONITOREO'!C39," ")</f>
        <v xml:space="preserve"> </v>
      </c>
      <c r="D39" s="16" t="str">
        <f>IF(+'XIV R IND'!D39+'XIV R ART'!D39+'XIV R ART MONITOREO'!D39&gt;0,+'XIV R IND'!D39+'XIV R ART'!D39+'XIV R ART MONITOREO'!D39," ")</f>
        <v xml:space="preserve"> </v>
      </c>
      <c r="E39" s="16" t="str">
        <f>IF(+'XIV R IND'!E39+'XIV R ART'!E39+'XIV R ART MONITOREO'!E39&gt;0,+'XIV R IND'!E39+'XIV R ART'!E39+'XIV R ART MONITOREO'!E39," ")</f>
        <v xml:space="preserve"> </v>
      </c>
      <c r="F39" s="16" t="str">
        <f>IF(+'XIV R IND'!F39+'XIV R ART'!F39+'XIV R ART MONITOREO'!F39&gt;0,+'XIV R IND'!F39+'XIV R ART'!F39+'XIV R ART MONITOREO'!F39," ")</f>
        <v xml:space="preserve"> </v>
      </c>
      <c r="G39" s="16" t="str">
        <f>IF(+'XIV R IND'!G39+'XIV R ART'!G39+'XIV R ART MONITOREO'!G39&gt;0,+'XIV R IND'!G39+'XIV R ART'!G39+'XIV R ART MONITOREO'!G39," ")</f>
        <v xml:space="preserve"> </v>
      </c>
      <c r="H39" s="16" t="str">
        <f>IF(+'XIV R IND'!H39+'XIV R ART'!H39+'XIV R ART MONITOREO'!H39&gt;0,+'XIV R IND'!H39+'XIV R ART'!H39+'XIV R ART MONITOREO'!H39," ")</f>
        <v xml:space="preserve"> </v>
      </c>
      <c r="I39" s="16" t="str">
        <f>IF(+'XIV R IND'!I39+'XIV R ART'!I39+'XIV R ART MONITOREO'!I39&gt;0,+'XIV R IND'!I39+'XIV R ART'!I39+'XIV R ART MONITOREO'!I39," ")</f>
        <v xml:space="preserve"> </v>
      </c>
      <c r="J39" s="16" t="str">
        <f>IF(+'XIV R IND'!J39+'XIV R ART'!J39+'XIV R ART MONITOREO'!J39&gt;0,+'XIV R IND'!J39+'XIV R ART'!J39+'XIV R ART MONITOREO'!J39," ")</f>
        <v xml:space="preserve"> </v>
      </c>
      <c r="K39" s="16" t="str">
        <f>IF(+'XIV R IND'!K39+'XIV R ART'!K39+'XIV R ART MONITOREO'!K39&gt;0,+'XIV R IND'!K39+'XIV R ART'!K39+'XIV R ART MONITOREO'!K39," ")</f>
        <v xml:space="preserve"> </v>
      </c>
      <c r="L39" s="16" t="str">
        <f>IF(+'XIV R IND'!L39+'XIV R ART'!L39+'XIV R ART MONITOREO'!L39&gt;0,+'XIV R IND'!L39+'XIV R ART'!L39+'XIV R ART MONITOREO'!L39," ")</f>
        <v xml:space="preserve"> </v>
      </c>
      <c r="M39" s="17" t="str">
        <f>IF(+'XIV R IND'!M39+'XIV R ART'!M39+'XIV R ART MONITOREO'!M39&gt;0,+'XIV R IND'!M39+'XIV R ART'!M39+'XIV R ART MONITOREO'!M39," ")</f>
        <v xml:space="preserve"> </v>
      </c>
      <c r="N39" s="15"/>
      <c r="O39" s="53">
        <f t="shared" si="0"/>
        <v>18.5</v>
      </c>
      <c r="P39" s="32" t="e">
        <f>+N39+'IX R FT'!N39</f>
        <v>#VALUE!</v>
      </c>
    </row>
    <row r="40" spans="1:17" ht="14" x14ac:dyDescent="0.3">
      <c r="A40" s="14">
        <f t="shared" si="1"/>
        <v>19</v>
      </c>
      <c r="B40" s="66" t="str">
        <f>IF(+'XIV R IND'!B40+'XIV R ART'!B40+'XIV R ART MONITOREO'!B40&gt;0,+'XIV R IND'!B40+'XIV R ART'!B40+'XIV R ART MONITOREO'!B40," ")</f>
        <v xml:space="preserve"> </v>
      </c>
      <c r="C40" s="16" t="str">
        <f>IF(+'XIV R IND'!C40+'XIV R ART'!C40+'XIV R ART MONITOREO'!C40&gt;0,+'XIV R IND'!C40+'XIV R ART'!C40+'XIV R ART MONITOREO'!C40," ")</f>
        <v xml:space="preserve"> </v>
      </c>
      <c r="D40" s="16" t="str">
        <f>IF(+'XIV R IND'!D40+'XIV R ART'!D40+'XIV R ART MONITOREO'!D40&gt;0,+'XIV R IND'!D40+'XIV R ART'!D40+'XIV R ART MONITOREO'!D40," ")</f>
        <v xml:space="preserve"> </v>
      </c>
      <c r="E40" s="16" t="str">
        <f>IF(+'XIV R IND'!E40+'XIV R ART'!E40+'XIV R ART MONITOREO'!E40&gt;0,+'XIV R IND'!E40+'XIV R ART'!E40+'XIV R ART MONITOREO'!E40," ")</f>
        <v xml:space="preserve"> </v>
      </c>
      <c r="F40" s="16" t="str">
        <f>IF(+'XIV R IND'!F40+'XIV R ART'!F40+'XIV R ART MONITOREO'!F40&gt;0,+'XIV R IND'!F40+'XIV R ART'!F40+'XIV R ART MONITOREO'!F40," ")</f>
        <v xml:space="preserve"> </v>
      </c>
      <c r="G40" s="16" t="str">
        <f>IF(+'XIV R IND'!G40+'XIV R ART'!G40+'XIV R ART MONITOREO'!G40&gt;0,+'XIV R IND'!G40+'XIV R ART'!G40+'XIV R ART MONITOREO'!G40," ")</f>
        <v xml:space="preserve"> </v>
      </c>
      <c r="H40" s="16" t="str">
        <f>IF(+'XIV R IND'!H40+'XIV R ART'!H40+'XIV R ART MONITOREO'!H40&gt;0,+'XIV R IND'!H40+'XIV R ART'!H40+'XIV R ART MONITOREO'!H40," ")</f>
        <v xml:space="preserve"> </v>
      </c>
      <c r="I40" s="16" t="str">
        <f>IF(+'XIV R IND'!I40+'XIV R ART'!I40+'XIV R ART MONITOREO'!I40&gt;0,+'XIV R IND'!I40+'XIV R ART'!I40+'XIV R ART MONITOREO'!I40," ")</f>
        <v xml:space="preserve"> </v>
      </c>
      <c r="J40" s="16" t="str">
        <f>IF(+'XIV R IND'!J40+'XIV R ART'!J40+'XIV R ART MONITOREO'!J40&gt;0,+'XIV R IND'!J40+'XIV R ART'!J40+'XIV R ART MONITOREO'!J40," ")</f>
        <v xml:space="preserve"> </v>
      </c>
      <c r="K40" s="16" t="str">
        <f>IF(+'XIV R IND'!K40+'XIV R ART'!K40+'XIV R ART MONITOREO'!K40&gt;0,+'XIV R IND'!K40+'XIV R ART'!K40+'XIV R ART MONITOREO'!K40," ")</f>
        <v xml:space="preserve"> </v>
      </c>
      <c r="L40" s="16" t="str">
        <f>IF(+'XIV R IND'!L40+'XIV R ART'!L40+'XIV R ART MONITOREO'!L40&gt;0,+'XIV R IND'!L40+'XIV R ART'!L40+'XIV R ART MONITOREO'!L40," ")</f>
        <v xml:space="preserve"> </v>
      </c>
      <c r="M40" s="17" t="str">
        <f>IF(+'XIV R IND'!M40+'XIV R ART'!M40+'XIV R ART MONITOREO'!M40&gt;0,+'XIV R IND'!M40+'XIV R ART'!M40+'XIV R ART MONITOREO'!M40," ")</f>
        <v xml:space="preserve"> </v>
      </c>
      <c r="N40" s="15"/>
      <c r="O40" s="53">
        <f t="shared" si="0"/>
        <v>19</v>
      </c>
      <c r="P40" s="32">
        <f>+N40+'IX R FT'!N40</f>
        <v>0</v>
      </c>
    </row>
    <row r="41" spans="1:17" ht="14" x14ac:dyDescent="0.3">
      <c r="A41" s="14">
        <f t="shared" si="1"/>
        <v>19.5</v>
      </c>
      <c r="B41" s="66" t="str">
        <f>IF(+'XIV R IND'!B41+'XIV R ART'!B41+'XIV R ART MONITOREO'!B41&gt;0,+'XIV R IND'!B41+'XIV R ART'!B41+'XIV R ART MONITOREO'!B41," ")</f>
        <v xml:space="preserve"> </v>
      </c>
      <c r="C41" s="26" t="str">
        <f>IF(+'XIV R IND'!C41+'XIV R ART'!C41+'XIV R ART MONITOREO'!C41&gt;0,+'XIV R IND'!C41+'XIV R ART'!C41+'XIV R ART MONITOREO'!C41," ")</f>
        <v xml:space="preserve"> </v>
      </c>
      <c r="D41" s="26" t="str">
        <f>IF(+'XIV R IND'!D41+'XIV R ART'!D41+'XIV R ART MONITOREO'!D41&gt;0,+'XIV R IND'!D41+'XIV R ART'!D41+'XIV R ART MONITOREO'!D41," ")</f>
        <v xml:space="preserve"> </v>
      </c>
      <c r="E41" s="26" t="str">
        <f>IF(+'XIV R IND'!E41+'XIV R ART'!E41+'XIV R ART MONITOREO'!E41&gt;0,+'XIV R IND'!E41+'XIV R ART'!E41+'XIV R ART MONITOREO'!E41," ")</f>
        <v xml:space="preserve"> </v>
      </c>
      <c r="F41" s="26" t="str">
        <f>IF(+'XIV R IND'!F41+'XIV R ART'!F41+'XIV R ART MONITOREO'!F41&gt;0,+'XIV R IND'!F41+'XIV R ART'!F41+'XIV R ART MONITOREO'!F41," ")</f>
        <v xml:space="preserve"> </v>
      </c>
      <c r="G41" s="26" t="str">
        <f>IF(+'XIV R IND'!G41+'XIV R ART'!G41+'XIV R ART MONITOREO'!G41&gt;0,+'XIV R IND'!G41+'XIV R ART'!G41+'XIV R ART MONITOREO'!G41," ")</f>
        <v xml:space="preserve"> </v>
      </c>
      <c r="H41" s="26" t="str">
        <f>IF(+'XIV R IND'!H41+'XIV R ART'!H41+'XIV R ART MONITOREO'!H41&gt;0,+'XIV R IND'!H41+'XIV R ART'!H41+'XIV R ART MONITOREO'!H41," ")</f>
        <v xml:space="preserve"> </v>
      </c>
      <c r="I41" s="26" t="str">
        <f>IF(+'XIV R IND'!I41+'XIV R ART'!I41+'XIV R ART MONITOREO'!I41&gt;0,+'XIV R IND'!I41+'XIV R ART'!I41+'XIV R ART MONITOREO'!I41," ")</f>
        <v xml:space="preserve"> </v>
      </c>
      <c r="J41" s="26" t="str">
        <f>IF(+'XIV R IND'!J41+'XIV R ART'!J41+'XIV R ART MONITOREO'!J41&gt;0,+'XIV R IND'!J41+'XIV R ART'!J41+'XIV R ART MONITOREO'!J41," ")</f>
        <v xml:space="preserve"> </v>
      </c>
      <c r="K41" s="26" t="str">
        <f>IF(+'XIV R IND'!K41+'XIV R ART'!K41+'XIV R ART MONITOREO'!K41&gt;0,+'XIV R IND'!K41+'XIV R ART'!K41+'XIV R ART MONITOREO'!K41," ")</f>
        <v xml:space="preserve"> </v>
      </c>
      <c r="L41" s="26" t="str">
        <f>IF(+'XIV R IND'!L41+'XIV R ART'!L41+'XIV R ART MONITOREO'!L41&gt;0,+'XIV R IND'!L41+'XIV R ART'!L41+'XIV R ART MONITOREO'!L41," ")</f>
        <v xml:space="preserve"> </v>
      </c>
      <c r="M41" s="76" t="str">
        <f>IF(+'XIV R IND'!M41+'XIV R ART'!M41+'XIV R ART MONITOREO'!M41&gt;0,+'XIV R IND'!M41+'XIV R ART'!M41+'XIV R ART MONITOREO'!M41," ")</f>
        <v xml:space="preserve"> </v>
      </c>
      <c r="N41" s="66"/>
      <c r="O41" s="53">
        <f t="shared" si="0"/>
        <v>19.5</v>
      </c>
      <c r="P41" s="32">
        <f>+N41+'IX R FT'!N41</f>
        <v>0</v>
      </c>
    </row>
    <row r="42" spans="1:17" ht="14" x14ac:dyDescent="0.3">
      <c r="A42" s="27" t="s">
        <v>13</v>
      </c>
      <c r="B42" s="67" t="str">
        <f>IF(SUM(B8:B41)&gt;0,SUM(B8:B41)," ")</f>
        <v xml:space="preserve"> </v>
      </c>
      <c r="C42" s="68">
        <f t="shared" ref="C42:M42" si="3">IF(SUM(C8:C41)&gt;0,SUM(C8:C41)," ")</f>
        <v>489441806.3900001</v>
      </c>
      <c r="D42" s="68">
        <f t="shared" si="3"/>
        <v>558466408.61999989</v>
      </c>
      <c r="E42" s="68">
        <f t="shared" si="3"/>
        <v>205639208.75000003</v>
      </c>
      <c r="F42" s="68">
        <f t="shared" si="3"/>
        <v>234532835.16000003</v>
      </c>
      <c r="G42" s="68">
        <f t="shared" si="3"/>
        <v>409345563.45000005</v>
      </c>
      <c r="H42" s="68" t="str">
        <f t="shared" si="3"/>
        <v xml:space="preserve"> </v>
      </c>
      <c r="I42" s="68" t="str">
        <f t="shared" si="3"/>
        <v xml:space="preserve"> </v>
      </c>
      <c r="J42" s="68" t="str">
        <f t="shared" si="3"/>
        <v xml:space="preserve"> </v>
      </c>
      <c r="K42" s="68" t="str">
        <f t="shared" si="3"/>
        <v xml:space="preserve"> </v>
      </c>
      <c r="L42" s="68" t="str">
        <f t="shared" si="3"/>
        <v xml:space="preserve"> </v>
      </c>
      <c r="M42" s="69" t="str">
        <f t="shared" si="3"/>
        <v xml:space="preserve"> </v>
      </c>
      <c r="N42" s="28">
        <f>SUM(N8:N41)</f>
        <v>1897069967.99</v>
      </c>
      <c r="O42" s="75">
        <f>+'XIV R ART'!N42+'XIV R ART MONITOREO'!N42+'XIV R IND'!N42</f>
        <v>1897425822.3700001</v>
      </c>
      <c r="P42" s="32" t="e">
        <f>SUM(P9:P41)</f>
        <v>#VALUE!</v>
      </c>
      <c r="Q42" s="32">
        <f>+O42-N42</f>
        <v>355854.38000011444</v>
      </c>
    </row>
    <row r="43" spans="1:17" ht="14" x14ac:dyDescent="0.3">
      <c r="A43" s="14" t="s">
        <v>39</v>
      </c>
      <c r="B43" s="77"/>
      <c r="C43" s="33" t="str">
        <f>IF(+'XIV R IND'!C43+'XIV R ART'!C43+'XIV R ART MONITOREO'!C43&gt;0,+'XIV R IND'!C43+'XIV R ART'!C43+'XIV R ART MONITOREO'!C43," ")</f>
        <v xml:space="preserve"> </v>
      </c>
      <c r="D43" s="33" t="str">
        <f>IF(+'XIV R IND'!D43+'XIV R ART'!D43+'XIV R ART MONITOREO'!D43&gt;0,+'XIV R IND'!D43+'XIV R ART'!D43+'XIV R ART MONITOREO'!D43," ")</f>
        <v xml:space="preserve"> </v>
      </c>
      <c r="E43" s="33" t="str">
        <f>IF(+'XIV R IND'!E43+'XIV R ART'!E43+'XIV R ART MONITOREO'!E43&gt;0,+'XIV R IND'!E43+'XIV R ART'!E43+'XIV R ART MONITOREO'!E43," ")</f>
        <v xml:space="preserve"> </v>
      </c>
      <c r="F43" s="33" t="str">
        <f>IF(+'XIV R IND'!F43+'XIV R ART'!F43+'XIV R ART MONITOREO'!F43&gt;0,+'XIV R IND'!F43+'XIV R ART'!F43+'XIV R ART MONITOREO'!F43," ")</f>
        <v xml:space="preserve"> </v>
      </c>
      <c r="G43" s="33" t="str">
        <f>IF(+'XIV R IND'!G43+'XIV R ART'!G43+'XIV R ART MONITOREO'!G43&gt;0,+'XIV R IND'!G43+'XIV R ART'!G43+'XIV R ART MONITOREO'!G43," ")</f>
        <v xml:space="preserve"> </v>
      </c>
      <c r="H43" s="33" t="str">
        <f>IF(+'XIV R IND'!H43+'XIV R ART'!H43+'XIV R ART MONITOREO'!H43&gt;0,+'XIV R IND'!H43+'XIV R ART'!H43+'XIV R ART MONITOREO'!H43," ")</f>
        <v xml:space="preserve"> </v>
      </c>
      <c r="I43" s="58" t="str">
        <f>IF(+'XIV R IND'!I43+'XIV R ART'!I43+'XIV R ART MONITOREO'!I43&gt;0,+'XIV R IND'!I43+'XIV R ART'!I43+'XIV R ART MONITOREO'!I43," ")</f>
        <v xml:space="preserve"> </v>
      </c>
      <c r="J43" s="58" t="str">
        <f>IF(+'XIV R IND'!J43+'XIV R ART'!J43+'XIV R ART MONITOREO'!J43&gt;0,+'XIV R IND'!J43+'XIV R ART'!J43+'XIV R ART MONITOREO'!J43," ")</f>
        <v xml:space="preserve"> </v>
      </c>
      <c r="K43" s="33" t="str">
        <f>IF(+'XIV R IND'!K43+'XIV R ART'!K43+'XIV R ART MONITOREO'!K43&gt;0,+'XIV R IND'!K43+'XIV R ART'!K43+'XIV R ART MONITOREO'!K43," ")</f>
        <v xml:space="preserve"> </v>
      </c>
      <c r="L43" s="33" t="str">
        <f>IF(+'XIV R IND'!L43+'XIV R ART'!L43+'XIV R ART MONITOREO'!L43&gt;0,+'XIV R IND'!L43+'XIV R ART'!L43+'XIV R ART MONITOREO'!L43," ")</f>
        <v xml:space="preserve"> </v>
      </c>
      <c r="M43" s="35" t="str">
        <f>IF(+'XIV R IND'!M43+'XIV R ART'!M43+'XIV R ART MONITOREO'!M43&gt;0,+'XIV R IND'!M43+'XIV R ART'!M43+'XIV R ART MONITOREO'!M43," ")</f>
        <v xml:space="preserve"> </v>
      </c>
      <c r="N43" s="71">
        <f>SUM(B43:M43)</f>
        <v>0</v>
      </c>
      <c r="O43" s="75">
        <f>+'XIV R ART'!N43+'XIV R ART MONITOREO'!N43+'XIV R IND'!N43</f>
        <v>0</v>
      </c>
      <c r="P43" s="32">
        <f>+N43+'IX R FT'!N43</f>
        <v>0</v>
      </c>
      <c r="Q43" s="32">
        <f t="shared" ref="Q43:Q45" si="4">+O43-N43</f>
        <v>0</v>
      </c>
    </row>
    <row r="44" spans="1:17" x14ac:dyDescent="0.3">
      <c r="A44" s="34" t="s">
        <v>14</v>
      </c>
      <c r="B44" s="77"/>
      <c r="C44" s="33" t="str">
        <f>IF(+'XIV R IND'!C44+'XIV R ART'!C44+'XIV R ART MONITOREO'!C44&gt;0,+'XIV R IND'!C44+'XIV R ART'!C44+'XIV R ART MONITOREO'!C44," ")</f>
        <v xml:space="preserve"> </v>
      </c>
      <c r="D44" s="33" t="str">
        <f>IF(+'XIV R IND'!D44+'XIV R ART'!D44+'XIV R ART MONITOREO'!D44&gt;0,+'XIV R IND'!D44+'XIV R ART'!D44+'XIV R ART MONITOREO'!D44," ")</f>
        <v xml:space="preserve"> </v>
      </c>
      <c r="E44" s="33" t="str">
        <f>IF(+'XIV R IND'!E44+'XIV R ART'!E44+'XIV R ART MONITOREO'!E44&gt;0,+'XIV R IND'!E44+'XIV R ART'!E44+'XIV R ART MONITOREO'!E44," ")</f>
        <v xml:space="preserve"> </v>
      </c>
      <c r="F44" s="33" t="str">
        <f>IF(+'XIV R IND'!F44+'XIV R ART'!F44+'XIV R ART MONITOREO'!F44&gt;0,+'XIV R IND'!F44+'XIV R ART'!F44+'XIV R ART MONITOREO'!F44," ")</f>
        <v xml:space="preserve"> </v>
      </c>
      <c r="G44" s="33" t="str">
        <f>IF(+'XIV R IND'!G44+'XIV R ART'!G44+'XIV R ART MONITOREO'!G44&gt;0,+'XIV R IND'!G44+'XIV R ART'!G44+'XIV R ART MONITOREO'!G44," ")</f>
        <v xml:space="preserve"> </v>
      </c>
      <c r="H44" s="33" t="str">
        <f>IF(+'XIV R IND'!H44+'XIV R ART'!H44+'XIV R ART MONITOREO'!H44&gt;0,+'XIV R IND'!H44+'XIV R ART'!H44+'XIV R ART MONITOREO'!H44," ")</f>
        <v xml:space="preserve"> </v>
      </c>
      <c r="I44" s="58"/>
      <c r="J44" s="58"/>
      <c r="K44" s="33" t="str">
        <f>IF(+'XIV R IND'!K44+'XIV R ART'!K44+'XIV R ART MONITOREO'!K44&gt;0,+'XIV R IND'!K44+'XIV R ART'!K44+'XIV R ART MONITOREO'!K44," ")</f>
        <v xml:space="preserve"> </v>
      </c>
      <c r="L44" s="33" t="str">
        <f>IF(+'XIV R IND'!L44+'XIV R ART'!L44+'XIV R ART MONITOREO'!L44&gt;0,+'XIV R IND'!L44+'XIV R ART'!L44+'XIV R ART MONITOREO'!L44," ")</f>
        <v xml:space="preserve"> </v>
      </c>
      <c r="M44" s="35" t="str">
        <f>IF(+'XIV R IND'!M44+'XIV R ART'!M44+'XIV R ART MONITOREO'!M44&gt;0,+'XIV R IND'!M44+'XIV R ART'!M44+'XIV R ART MONITOREO'!M44," ")</f>
        <v xml:space="preserve"> </v>
      </c>
      <c r="N44" s="71">
        <f>SUM(B44:M44)</f>
        <v>0</v>
      </c>
      <c r="O44" s="75">
        <f>+'XIV R ART'!N44+'XIV R ART MONITOREO'!N44+'XIV R IND'!N44</f>
        <v>0</v>
      </c>
      <c r="P44" s="32">
        <f>+N44+'IX R FT'!N44</f>
        <v>0</v>
      </c>
      <c r="Q44" s="32">
        <f t="shared" si="4"/>
        <v>0</v>
      </c>
    </row>
    <row r="45" spans="1:17" ht="14" x14ac:dyDescent="0.3">
      <c r="A45" s="14" t="s">
        <v>24</v>
      </c>
      <c r="B45" s="37"/>
      <c r="C45" s="38">
        <f>SUM(C8:C24)*100/C42</f>
        <v>0.85890864758909768</v>
      </c>
      <c r="D45" s="38">
        <f t="shared" ref="D45:N45" si="5">SUM(D8:D24)*100/D42</f>
        <v>1.8672996798086281</v>
      </c>
      <c r="E45" s="38">
        <f t="shared" si="5"/>
        <v>0.45380714391607962</v>
      </c>
      <c r="F45" s="38">
        <f t="shared" si="5"/>
        <v>18.295260883503826</v>
      </c>
      <c r="G45" s="38">
        <f t="shared" si="5"/>
        <v>0.65530238495614013</v>
      </c>
      <c r="H45" s="38" t="e">
        <f t="shared" si="5"/>
        <v>#VALUE!</v>
      </c>
      <c r="I45" s="38"/>
      <c r="J45" s="38"/>
      <c r="K45" s="38" t="e">
        <f t="shared" si="5"/>
        <v>#VALUE!</v>
      </c>
      <c r="L45" s="38" t="e">
        <f t="shared" si="5"/>
        <v>#VALUE!</v>
      </c>
      <c r="M45" s="39" t="e">
        <f t="shared" si="5"/>
        <v>#VALUE!</v>
      </c>
      <c r="N45" s="37">
        <f t="shared" si="5"/>
        <v>3.2049580044967798</v>
      </c>
      <c r="O45" s="8"/>
      <c r="P45" s="37" t="e">
        <f t="shared" ref="P45" si="6">SUM(P8:P24)*100/P42</f>
        <v>#VALUE!</v>
      </c>
      <c r="Q45" s="32">
        <f t="shared" si="4"/>
        <v>-3.2049580044967798</v>
      </c>
    </row>
    <row r="46" spans="1:17" ht="14" x14ac:dyDescent="0.3">
      <c r="A46" s="14" t="s">
        <v>25</v>
      </c>
      <c r="B46" s="37"/>
      <c r="C46" s="38">
        <f>SUM(C8:C19)*100/C42</f>
        <v>2.2834044526009942E-2</v>
      </c>
      <c r="D46" s="38">
        <f t="shared" ref="D46:K46" si="7">SUM(D8:D19)*100/D42</f>
        <v>0.1287742537240664</v>
      </c>
      <c r="E46" s="38">
        <f t="shared" si="7"/>
        <v>0</v>
      </c>
      <c r="F46" s="38">
        <f t="shared" si="7"/>
        <v>0.24265769848889074</v>
      </c>
      <c r="G46" s="38">
        <f t="shared" si="7"/>
        <v>6.4739235907797885E-2</v>
      </c>
      <c r="H46" s="38" t="e">
        <f t="shared" si="7"/>
        <v>#VALUE!</v>
      </c>
      <c r="I46" s="38"/>
      <c r="J46" s="38"/>
      <c r="K46" s="38" t="e">
        <f t="shared" si="7"/>
        <v>#VALUE!</v>
      </c>
      <c r="L46" s="38" t="e">
        <f>SUM(L8:L19)*100/L42</f>
        <v>#VALUE!</v>
      </c>
      <c r="M46" s="39" t="e">
        <f>SUM(M8:M19)*100/M42</f>
        <v>#VALUE!</v>
      </c>
      <c r="N46" s="37">
        <f>SUM(N8:N19)*100/N42</f>
        <v>6.9010902185496048E-2</v>
      </c>
      <c r="O46" s="8"/>
      <c r="P46" s="37" t="e">
        <f>SUM(P8:P19)*100/P42</f>
        <v>#VALUE!</v>
      </c>
    </row>
    <row r="47" spans="1:17" ht="14" x14ac:dyDescent="0.3">
      <c r="A47" s="22" t="s">
        <v>22</v>
      </c>
      <c r="B47" s="40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2"/>
      <c r="N47" s="141"/>
      <c r="O47" s="8"/>
      <c r="P47" s="32">
        <v>11</v>
      </c>
    </row>
    <row r="48" spans="1:17" x14ac:dyDescent="0.3">
      <c r="A48" s="43" t="s">
        <v>15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</row>
    <row r="49" spans="1:15" ht="15.5" x14ac:dyDescent="0.35">
      <c r="A49" s="45" t="s">
        <v>61</v>
      </c>
      <c r="B49" s="48"/>
    </row>
    <row r="50" spans="1:15" ht="15.5" x14ac:dyDescent="0.35">
      <c r="A50" s="46" t="s">
        <v>62</v>
      </c>
    </row>
    <row r="51" spans="1:15" x14ac:dyDescent="0.3"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5" x14ac:dyDescent="0.3">
      <c r="N52" s="47"/>
    </row>
    <row r="53" spans="1:15" x14ac:dyDescent="0.3">
      <c r="B53" s="5">
        <v>0</v>
      </c>
      <c r="C53" s="5">
        <v>1</v>
      </c>
      <c r="D53" s="5">
        <v>2</v>
      </c>
      <c r="E53" s="5">
        <v>3</v>
      </c>
      <c r="F53" s="5">
        <v>4</v>
      </c>
      <c r="G53" s="5">
        <v>5</v>
      </c>
      <c r="H53" s="5">
        <v>6</v>
      </c>
      <c r="I53" s="5">
        <v>7</v>
      </c>
      <c r="J53" s="5">
        <v>8</v>
      </c>
      <c r="K53" s="5">
        <v>9</v>
      </c>
      <c r="L53" s="5">
        <v>10</v>
      </c>
      <c r="M53" s="5">
        <v>11</v>
      </c>
      <c r="N53" s="5">
        <v>12</v>
      </c>
    </row>
    <row r="54" spans="1:15" x14ac:dyDescent="0.3">
      <c r="A54" s="3">
        <v>14</v>
      </c>
      <c r="B54" s="4" t="e">
        <f>+VLOOKUP(MAX(B8:B41),B8:$O$41,14,0)</f>
        <v>#N/A</v>
      </c>
      <c r="C54" s="49">
        <f>+VLOOKUP(MAX(C8:C41),C8:$O$41,+$A$54-C53,0)</f>
        <v>14.5</v>
      </c>
      <c r="D54" s="49">
        <f>+VLOOKUP(MAX(D8:D41),D8:$O$41,+$A$54-D53,0)</f>
        <v>14.5</v>
      </c>
      <c r="E54" s="49">
        <f>+VLOOKUP(MAX(E8:E41),E8:$O$41,+$A$54-E53,0)</f>
        <v>15</v>
      </c>
      <c r="F54" s="49">
        <f>+VLOOKUP(MAX(F8:F41),F8:$O$41,+$A$54-F53,0)</f>
        <v>14</v>
      </c>
      <c r="G54" s="49">
        <f>+VLOOKUP(MAX(G8:G41),G8:$O$41,+$A$54-G53,0)</f>
        <v>15</v>
      </c>
      <c r="H54" s="49" t="e">
        <f>+VLOOKUP(MAX(H8:H41),H8:$O$41,+$A$54-H53,0)</f>
        <v>#N/A</v>
      </c>
      <c r="I54" s="49" t="e">
        <f>+VLOOKUP(MAX(I8:I41),I8:$O$41,+$A$54-I53,0)</f>
        <v>#N/A</v>
      </c>
      <c r="J54" s="49" t="e">
        <f>+VLOOKUP(MAX(J8:J41),J8:$O$41,+$A$54-J53,0)</f>
        <v>#N/A</v>
      </c>
      <c r="K54" s="49" t="e">
        <f>+VLOOKUP(MAX(K8:K41),K8:$O$41,+$A$54-K53,0)</f>
        <v>#N/A</v>
      </c>
      <c r="L54" s="49" t="e">
        <f>+VLOOKUP(MAX(L8:L41),L8:$O$41,+$A$54-L53,0)</f>
        <v>#N/A</v>
      </c>
      <c r="M54" s="49" t="e">
        <f>+VLOOKUP(MAX(M8:M41),M8:$O$41,+$A$54-M53,0)</f>
        <v>#N/A</v>
      </c>
      <c r="N54" s="49">
        <f>+VLOOKUP(MAX(N8:N41),N8:$O$41,+$A$54-N53,0)</f>
        <v>15</v>
      </c>
    </row>
    <row r="55" spans="1:15" x14ac:dyDescent="0.3">
      <c r="A55" s="48">
        <v>0</v>
      </c>
    </row>
    <row r="57" spans="1:15" x14ac:dyDescent="0.3">
      <c r="N57" s="50">
        <f>(N43*1000000)/N42</f>
        <v>0</v>
      </c>
      <c r="O57" s="4" t="s">
        <v>16</v>
      </c>
    </row>
    <row r="58" spans="1:15" x14ac:dyDescent="0.3">
      <c r="A58" s="48" t="s">
        <v>36</v>
      </c>
      <c r="B58" s="32">
        <f>SUM(B8:B24)</f>
        <v>0</v>
      </c>
      <c r="C58" s="32">
        <f t="shared" ref="C58:M58" si="8">SUM(C8:C24)</f>
        <v>4203858</v>
      </c>
      <c r="D58" s="32">
        <f t="shared" si="8"/>
        <v>10428241.460000003</v>
      </c>
      <c r="E58" s="32">
        <f t="shared" si="8"/>
        <v>933205.41999999993</v>
      </c>
      <c r="F58" s="32">
        <f t="shared" si="8"/>
        <v>42908394.049999997</v>
      </c>
      <c r="G58" s="32">
        <f t="shared" si="8"/>
        <v>2682451.2400000002</v>
      </c>
      <c r="H58" s="32">
        <f t="shared" si="8"/>
        <v>0</v>
      </c>
      <c r="I58" s="32">
        <f t="shared" si="8"/>
        <v>0</v>
      </c>
      <c r="J58" s="32">
        <f t="shared" si="8"/>
        <v>0</v>
      </c>
      <c r="K58" s="32">
        <f t="shared" si="8"/>
        <v>0</v>
      </c>
      <c r="L58" s="32">
        <f t="shared" si="8"/>
        <v>0</v>
      </c>
      <c r="M58" s="32">
        <f t="shared" si="8"/>
        <v>0</v>
      </c>
    </row>
    <row r="59" spans="1:15" x14ac:dyDescent="0.3">
      <c r="A59" s="48" t="s">
        <v>37</v>
      </c>
      <c r="B59" s="32">
        <f>SUM(B8:B19)</f>
        <v>0</v>
      </c>
      <c r="C59" s="32">
        <f t="shared" ref="C59:M59" si="9">SUM(C8:C19)</f>
        <v>111759.36</v>
      </c>
      <c r="D59" s="32">
        <f t="shared" si="9"/>
        <v>719160.95</v>
      </c>
      <c r="E59" s="32">
        <f t="shared" si="9"/>
        <v>0</v>
      </c>
      <c r="F59" s="32">
        <f t="shared" si="9"/>
        <v>569111.98</v>
      </c>
      <c r="G59" s="32">
        <f t="shared" si="9"/>
        <v>265007.19</v>
      </c>
      <c r="H59" s="32">
        <f t="shared" si="9"/>
        <v>0</v>
      </c>
      <c r="I59" s="32">
        <f t="shared" si="9"/>
        <v>0</v>
      </c>
      <c r="J59" s="32">
        <f t="shared" si="9"/>
        <v>0</v>
      </c>
      <c r="K59" s="32">
        <f t="shared" si="9"/>
        <v>0</v>
      </c>
      <c r="L59" s="32">
        <f t="shared" si="9"/>
        <v>0</v>
      </c>
      <c r="M59" s="32">
        <f t="shared" si="9"/>
        <v>0</v>
      </c>
      <c r="N59" s="50">
        <f>(N44*1000000)/N42</f>
        <v>0</v>
      </c>
      <c r="O59" s="4" t="s">
        <v>17</v>
      </c>
    </row>
    <row r="60" spans="1:15" x14ac:dyDescent="0.3">
      <c r="A60" s="48" t="s">
        <v>38</v>
      </c>
      <c r="B60" s="32">
        <f>SUM(B25:B41)</f>
        <v>0</v>
      </c>
      <c r="C60" s="32">
        <f t="shared" ref="C60:M60" si="10">SUM(C25:C41)</f>
        <v>485237948.3900001</v>
      </c>
      <c r="D60" s="32">
        <f t="shared" si="10"/>
        <v>548038167.16000009</v>
      </c>
      <c r="E60" s="32">
        <f t="shared" si="10"/>
        <v>204706003.33000001</v>
      </c>
      <c r="F60" s="32">
        <f t="shared" si="10"/>
        <v>191624441.11000001</v>
      </c>
      <c r="G60" s="32">
        <f t="shared" si="10"/>
        <v>406663112.21000004</v>
      </c>
      <c r="H60" s="32">
        <f t="shared" si="10"/>
        <v>0</v>
      </c>
      <c r="I60" s="32">
        <f t="shared" si="10"/>
        <v>0</v>
      </c>
      <c r="J60" s="32">
        <f t="shared" si="10"/>
        <v>0</v>
      </c>
      <c r="K60" s="32">
        <f t="shared" si="10"/>
        <v>0</v>
      </c>
      <c r="L60" s="32">
        <f t="shared" si="10"/>
        <v>0</v>
      </c>
      <c r="M60" s="32">
        <f t="shared" si="10"/>
        <v>0</v>
      </c>
      <c r="N60" s="32"/>
    </row>
    <row r="61" spans="1:15" x14ac:dyDescent="0.3"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</row>
    <row r="64" spans="1:15" x14ac:dyDescent="0.3">
      <c r="N64" s="51"/>
    </row>
  </sheetData>
  <mergeCells count="4">
    <mergeCell ref="A1:N1"/>
    <mergeCell ref="A3:N3"/>
    <mergeCell ref="A4:N4"/>
    <mergeCell ref="B6:M6"/>
  </mergeCells>
  <printOptions horizontalCentered="1" verticalCentered="1"/>
  <pageMargins left="0" right="0" top="1.3779527559055118" bottom="0.98425196850393704" header="0.59055118110236227" footer="0.59055118110236227"/>
  <pageSetup scale="60" orientation="landscape" r:id="rId1"/>
  <headerFooter alignWithMargins="0">
    <oddHeader>&amp;C&amp;"Arial,Normal"&amp;12&amp;G
&amp;11INSTITUTO DE FOMENTO PESQUERO / DIVISIÓN INVESTIGACIÓN PESQUERA</oddHeader>
    <oddFooter>&amp;C&amp;"Arial,Normal"CONVENIO DE DESEMPEÑO IFOP / SUBSECRETARÍA DE ECONOMÍA Y EMT 2021:
"PROGRAMA DE SEGUIMIENTO DE LAS PRINCIPALES PESQUERÍAS PELÁGICAS, ENTRE LAS REGIONES DE VALPARAÍSO Y AYSÉN DEL GENERAL CARLOS IBÁÑEZ DEL CAMPO, AÑO 2021".  ANEXO 3B</oddFooter>
  </headerFooter>
  <drawing r:id="rId2"/>
  <legacyDrawingHF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1">
    <tabColor rgb="FFFFFF00"/>
  </sheetPr>
  <dimension ref="A1:T65"/>
  <sheetViews>
    <sheetView topLeftCell="A34" zoomScale="70" zoomScaleNormal="70" zoomScalePageLayoutView="70" workbookViewId="0">
      <selection activeCell="A65" sqref="A65"/>
    </sheetView>
  </sheetViews>
  <sheetFormatPr baseColWidth="10" defaultColWidth="16.08984375" defaultRowHeight="13" x14ac:dyDescent="0.3"/>
  <cols>
    <col min="1" max="1" width="18.453125" style="48" customWidth="1"/>
    <col min="2" max="7" width="17.453125" style="5" customWidth="1"/>
    <col min="8" max="13" width="11.90625" style="5" hidden="1" customWidth="1"/>
    <col min="14" max="14" width="14.90625" style="5" customWidth="1"/>
    <col min="15" max="16384" width="16.08984375" style="5"/>
  </cols>
  <sheetData>
    <row r="1" spans="1:20" s="1" customFormat="1" ht="20" x14ac:dyDescent="0.4">
      <c r="A1" s="148" t="s">
        <v>53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</row>
    <row r="2" spans="1:20" s="1" customFormat="1" ht="20" x14ac:dyDescent="0.4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</row>
    <row r="3" spans="1:20" s="2" customFormat="1" ht="18" x14ac:dyDescent="0.4">
      <c r="A3" s="149" t="s">
        <v>18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</row>
    <row r="4" spans="1:20" s="2" customFormat="1" ht="18" x14ac:dyDescent="0.4">
      <c r="A4" s="149" t="s">
        <v>71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</row>
    <row r="5" spans="1:20" x14ac:dyDescent="0.3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20" s="8" customFormat="1" ht="19.149999999999999" customHeight="1" thickBot="1" x14ac:dyDescent="0.35">
      <c r="A6" s="6"/>
      <c r="B6" s="151" t="s">
        <v>0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7"/>
      <c r="O6" s="6"/>
    </row>
    <row r="7" spans="1:20" s="8" customFormat="1" ht="19.149999999999999" customHeight="1" thickBot="1" x14ac:dyDescent="0.35">
      <c r="A7" s="9" t="s">
        <v>21</v>
      </c>
      <c r="B7" s="10" t="s">
        <v>1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 t="s">
        <v>10</v>
      </c>
      <c r="L7" s="11" t="s">
        <v>11</v>
      </c>
      <c r="M7" s="12" t="s">
        <v>12</v>
      </c>
      <c r="N7" s="140" t="s">
        <v>13</v>
      </c>
      <c r="O7" s="13" t="s">
        <v>21</v>
      </c>
    </row>
    <row r="8" spans="1:20" ht="14" x14ac:dyDescent="0.3">
      <c r="A8" s="14">
        <v>3</v>
      </c>
      <c r="B8" s="15" t="str">
        <f>IF(+'V R ART'!B8+'VIII R ART'!B8+'IX R ART'!B8+'XIV R ART'!B8+'XVI R ART'!B8&gt;0,+'V R ART'!B8+'VIII R ART'!B8+'IX R ART'!B8+'XIV R ART'!B8+'XVI R ART'!B8," ")</f>
        <v xml:space="preserve"> </v>
      </c>
      <c r="C8" s="16" t="str">
        <f>IF(+'V R ART'!C8+'VIII R ART'!C8+'IX R ART'!C8+'XIV R ART'!C8+'XVI R ART'!C8&gt;0,+'V R ART'!C8+'VIII R ART'!C8+'IX R ART'!C8+'XIV R ART'!C8+'XVI R ART'!C8," ")</f>
        <v xml:space="preserve"> </v>
      </c>
      <c r="D8" s="16" t="str">
        <f>IF(+'V R ART'!D8+'VIII R ART'!D8+'IX R ART'!D8+'XIV R ART'!D8+'XVI R ART'!D8&gt;0,+'V R ART'!D8+'VIII R ART'!D8+'IX R ART'!D8+'XIV R ART'!D8+'XVI R ART'!D8," ")</f>
        <v xml:space="preserve"> </v>
      </c>
      <c r="E8" s="16" t="str">
        <f>IF(+'V R ART'!E8+'VIII R ART'!E8+'IX R ART'!E8+'XIV R ART'!E8+'XVI R ART'!E8&gt;0,+'V R ART'!E8+'VIII R ART'!E8+'IX R ART'!E8+'XIV R ART'!E8+'XVI R ART'!E8," ")</f>
        <v xml:space="preserve"> </v>
      </c>
      <c r="F8" s="16" t="str">
        <f>IF(+'V R ART'!F8+'VIII R ART'!F8+'IX R ART'!F8+'XIV R ART'!F8+'XVI R ART'!F8&gt;0,+'V R ART'!F8+'VIII R ART'!F8+'IX R ART'!F8+'XIV R ART'!F8+'XVI R ART'!F8," ")</f>
        <v xml:space="preserve"> </v>
      </c>
      <c r="G8" s="16" t="str">
        <f>IF(+'V R ART'!G8+'VIII R ART'!G8+'IX R ART'!G8+'XIV R ART'!G8+'XVI R ART'!G8&gt;0,+'V R ART'!G8+'VIII R ART'!G8+'IX R ART'!G8+'XIV R ART'!G8+'XVI R ART'!G8," ")</f>
        <v xml:space="preserve"> </v>
      </c>
      <c r="H8" s="16" t="str">
        <f>IF(+'V R ART'!H8+'XVI R ART'!H8+'VIII R ART'!H8+'IX R ART'!H8+'XIV R ART'!H8&gt;0,+'V R ART'!H8+'XVI R ART'!H8+'VIII R ART'!H8+'IX R ART'!H8+'XIV R ART'!H8," ")</f>
        <v xml:space="preserve"> </v>
      </c>
      <c r="I8" s="16" t="str">
        <f>IF(+'V R ART'!I8+'XVI R ART'!I8+'VIII R ART'!I8+'IX R ART'!I8+'XIV R ART'!I8&gt;0,+'V R ART'!I8+'XVI R ART'!I8+'VIII R ART'!I8+'IX R ART'!I8+'XIV R ART'!I8," ")</f>
        <v xml:space="preserve"> </v>
      </c>
      <c r="J8" s="16" t="str">
        <f>IF(+'V R ART'!J8+'XVI R ART'!J8+'VIII R ART'!J8+'IX R ART'!J8+'XIV R ART'!J8&gt;0,+'V R ART'!J8+'XVI R ART'!J8+'VIII R ART'!J8+'IX R ART'!J8+'XIV R ART'!J8," ")</f>
        <v xml:space="preserve"> </v>
      </c>
      <c r="K8" s="16" t="str">
        <f>IF(+'V R ART'!K8+'XVI R ART'!K8+'VIII R ART'!K8+'IX R ART'!K8+'XIV R ART'!K8&gt;0,+'V R ART'!K8+'XVI R ART'!K8+'VIII R ART'!K8+'IX R ART'!K8+'XIV R ART'!K8," ")</f>
        <v xml:space="preserve"> </v>
      </c>
      <c r="L8" s="16" t="str">
        <f>IF(+'V R ART'!L8+'XVI R ART'!L8+'VIII R ART'!L8+'IX R ART'!L8+'XIV R ART'!L8&gt;0,+'V R ART'!L8+'XVI R ART'!L8+'VIII R ART'!L8+'IX R ART'!L8+'XIV R ART'!L8," ")</f>
        <v xml:space="preserve"> </v>
      </c>
      <c r="M8" s="17" t="str">
        <f>IF(+'V R ART'!M8+'XVI R ART'!M8+'VIII R ART'!M8+'IX R ART'!M8+'XIV R ART'!M8&gt;0,+'V R ART'!M8+'XVI R ART'!M8+'VIII R ART'!M8+'IX R ART'!M8+'XIV R ART'!M8," ")</f>
        <v xml:space="preserve"> </v>
      </c>
      <c r="N8" s="15"/>
      <c r="O8" s="53">
        <f>+A8</f>
        <v>3</v>
      </c>
      <c r="Q8" s="8"/>
      <c r="S8" s="8"/>
      <c r="T8" s="8"/>
    </row>
    <row r="9" spans="1:20" ht="14" x14ac:dyDescent="0.3">
      <c r="A9" s="14">
        <f>+A8+0.5</f>
        <v>3.5</v>
      </c>
      <c r="B9" s="60" t="str">
        <f>IF(+'V R ART'!B9+'VIII R ART'!B9+'IX R ART'!B9+'XIV R ART'!B9+'XVI R ART'!B9&gt;0,+'V R ART'!B9+'VIII R ART'!B9+'IX R ART'!B9+'XIV R ART'!B9+'XVI R ART'!B9," ")</f>
        <v xml:space="preserve"> </v>
      </c>
      <c r="C9" s="62" t="str">
        <f>IF(+'V R ART'!C9+'VIII R ART'!C9+'IX R ART'!C9+'XIV R ART'!C9+'XVI R ART'!C9&gt;0,+'V R ART'!C9+'VIII R ART'!C9+'IX R ART'!C9+'XIV R ART'!C9+'XVI R ART'!C9," ")</f>
        <v xml:space="preserve"> </v>
      </c>
      <c r="D9" s="62" t="str">
        <f>IF(+'V R ART'!D9+'VIII R ART'!D9+'IX R ART'!D9+'XIV R ART'!D9+'XVI R ART'!D9&gt;0,+'V R ART'!D9+'VIII R ART'!D9+'IX R ART'!D9+'XIV R ART'!D9+'XVI R ART'!D9," ")</f>
        <v xml:space="preserve"> </v>
      </c>
      <c r="E9" s="62" t="str">
        <f>IF(+'V R ART'!E9+'VIII R ART'!E9+'IX R ART'!E9+'XIV R ART'!E9+'XVI R ART'!E9&gt;0,+'V R ART'!E9+'VIII R ART'!E9+'IX R ART'!E9+'XIV R ART'!E9+'XVI R ART'!E9," ")</f>
        <v xml:space="preserve"> </v>
      </c>
      <c r="F9" s="62" t="str">
        <f>IF(+'V R ART'!F9+'VIII R ART'!F9+'IX R ART'!F9+'XIV R ART'!F9+'XVI R ART'!F9&gt;0,+'V R ART'!F9+'VIII R ART'!F9+'IX R ART'!F9+'XIV R ART'!F9+'XVI R ART'!F9," ")</f>
        <v xml:space="preserve"> </v>
      </c>
      <c r="G9" s="62" t="str">
        <f>IF(+'V R ART'!G9+'VIII R ART'!G9+'IX R ART'!G9+'XIV R ART'!G9+'XVI R ART'!G9&gt;0,+'V R ART'!G9+'VIII R ART'!G9+'IX R ART'!G9+'XIV R ART'!G9+'XVI R ART'!G9," ")</f>
        <v xml:space="preserve"> </v>
      </c>
      <c r="H9" s="62" t="str">
        <f>IF(+'V R ART'!H9+'XVI R ART'!H9+'VIII R ART'!H9+'IX R ART'!H9+'XIV R ART'!H9&gt;0,+'V R ART'!H9+'XVI R ART'!H9+'VIII R ART'!H9+'IX R ART'!H9+'XIV R ART'!H9," ")</f>
        <v xml:space="preserve"> </v>
      </c>
      <c r="I9" s="62" t="str">
        <f>IF(+'V R ART'!I9+'XVI R ART'!I9+'VIII R ART'!I9+'IX R ART'!I9+'XIV R ART'!I9&gt;0,+'V R ART'!I9+'XVI R ART'!I9+'VIII R ART'!I9+'IX R ART'!I9+'XIV R ART'!I9," ")</f>
        <v xml:space="preserve"> </v>
      </c>
      <c r="J9" s="62" t="str">
        <f>IF(+'V R ART'!J9+'XVI R ART'!J9+'VIII R ART'!J9+'IX R ART'!J9+'XIV R ART'!J9&gt;0,+'V R ART'!J9+'XVI R ART'!J9+'VIII R ART'!J9+'IX R ART'!J9+'XIV R ART'!J9," ")</f>
        <v xml:space="preserve"> </v>
      </c>
      <c r="K9" s="62" t="str">
        <f>IF(+'V R ART'!K9+'XVI R ART'!K9+'VIII R ART'!K9+'IX R ART'!K9+'XIV R ART'!K9&gt;0,+'V R ART'!K9+'XVI R ART'!K9+'VIII R ART'!K9+'IX R ART'!K9+'XIV R ART'!K9," ")</f>
        <v xml:space="preserve"> </v>
      </c>
      <c r="L9" s="62" t="str">
        <f>IF(+'V R ART'!L9+'XVI R ART'!L9+'VIII R ART'!L9+'IX R ART'!L9+'XIV R ART'!L9&gt;0,+'V R ART'!L9+'XVI R ART'!L9+'VIII R ART'!L9+'IX R ART'!L9+'XIV R ART'!L9," ")</f>
        <v xml:space="preserve"> </v>
      </c>
      <c r="M9" s="63" t="str">
        <f>IF(+'V R ART'!M9+'XVI R ART'!M9+'VIII R ART'!M9+'IX R ART'!M9+'XIV R ART'!M9&gt;0,+'V R ART'!M9+'XVI R ART'!M9+'VIII R ART'!M9+'IX R ART'!M9+'XIV R ART'!M9," ")</f>
        <v xml:space="preserve"> </v>
      </c>
      <c r="N9" s="15"/>
      <c r="O9" s="53">
        <f t="shared" ref="O9:O41" si="0">+A9</f>
        <v>3.5</v>
      </c>
      <c r="Q9" s="8"/>
      <c r="S9" s="8"/>
      <c r="T9" s="8"/>
    </row>
    <row r="10" spans="1:20" ht="14" x14ac:dyDescent="0.3">
      <c r="A10" s="14">
        <f t="shared" ref="A10:A41" si="1">+A9+0.5</f>
        <v>4</v>
      </c>
      <c r="B10" s="60" t="str">
        <f>IF(+'V R ART'!B10+'VIII R ART'!B10+'IX R ART'!B10+'XIV R ART'!B10+'XVI R ART'!B10&gt;0,+'V R ART'!B10+'VIII R ART'!B10+'IX R ART'!B10+'XIV R ART'!B10+'XVI R ART'!B10," ")</f>
        <v xml:space="preserve"> </v>
      </c>
      <c r="C10" s="62" t="str">
        <f>IF(+'V R ART'!C10+'VIII R ART'!C10+'IX R ART'!C10+'XIV R ART'!C10+'XVI R ART'!C10&gt;0,+'V R ART'!C10+'VIII R ART'!C10+'IX R ART'!C10+'XIV R ART'!C10+'XVI R ART'!C10," ")</f>
        <v xml:space="preserve"> </v>
      </c>
      <c r="D10" s="62" t="str">
        <f>IF(+'V R ART'!D10+'VIII R ART'!D10+'IX R ART'!D10+'XIV R ART'!D10+'XVI R ART'!D10&gt;0,+'V R ART'!D10+'VIII R ART'!D10+'IX R ART'!D10+'XIV R ART'!D10+'XVI R ART'!D10," ")</f>
        <v xml:space="preserve"> </v>
      </c>
      <c r="E10" s="62">
        <f>IF(+'V R ART'!E10+'VIII R ART'!E10+'IX R ART'!E10+'XIV R ART'!E10+'XVI R ART'!E10&gt;0,+'V R ART'!E10+'VIII R ART'!E10+'IX R ART'!E10+'XIV R ART'!E10+'XVI R ART'!E10," ")</f>
        <v>17053.150000000001</v>
      </c>
      <c r="F10" s="62" t="str">
        <f>IF(+'V R ART'!F10+'VIII R ART'!F10+'IX R ART'!F10+'XIV R ART'!F10+'XVI R ART'!F10&gt;0,+'V R ART'!F10+'VIII R ART'!F10+'IX R ART'!F10+'XIV R ART'!F10+'XVI R ART'!F10," ")</f>
        <v xml:space="preserve"> </v>
      </c>
      <c r="G10" s="62" t="str">
        <f>IF(+'V R ART'!G10+'VIII R ART'!G10+'IX R ART'!G10+'XIV R ART'!G10+'XVI R ART'!G10&gt;0,+'V R ART'!G10+'VIII R ART'!G10+'IX R ART'!G10+'XIV R ART'!G10+'XVI R ART'!G10," ")</f>
        <v xml:space="preserve"> </v>
      </c>
      <c r="H10" s="62" t="str">
        <f>IF(+'V R ART'!H10+'XVI R ART'!H10+'VIII R ART'!H10+'IX R ART'!H10+'XIV R ART'!H10&gt;0,+'V R ART'!H10+'XVI R ART'!H10+'VIII R ART'!H10+'IX R ART'!H10+'XIV R ART'!H10," ")</f>
        <v xml:space="preserve"> </v>
      </c>
      <c r="I10" s="62" t="str">
        <f>IF(+'V R ART'!I10+'XVI R ART'!I10+'VIII R ART'!I10+'IX R ART'!I10+'XIV R ART'!I10&gt;0,+'V R ART'!I10+'XVI R ART'!I10+'VIII R ART'!I10+'IX R ART'!I10+'XIV R ART'!I10," ")</f>
        <v xml:space="preserve"> </v>
      </c>
      <c r="J10" s="62" t="str">
        <f>IF(+'V R ART'!J10+'XVI R ART'!J10+'VIII R ART'!J10+'IX R ART'!J10+'XIV R ART'!J10&gt;0,+'V R ART'!J10+'XVI R ART'!J10+'VIII R ART'!J10+'IX R ART'!J10+'XIV R ART'!J10," ")</f>
        <v xml:space="preserve"> </v>
      </c>
      <c r="K10" s="62" t="str">
        <f>IF(+'V R ART'!K10+'XVI R ART'!K10+'VIII R ART'!K10+'IX R ART'!K10+'XIV R ART'!K10&gt;0,+'V R ART'!K10+'XVI R ART'!K10+'VIII R ART'!K10+'IX R ART'!K10+'XIV R ART'!K10," ")</f>
        <v xml:space="preserve"> </v>
      </c>
      <c r="L10" s="62" t="str">
        <f>IF(+'V R ART'!L10+'XVI R ART'!L10+'VIII R ART'!L10+'IX R ART'!L10+'XIV R ART'!L10&gt;0,+'V R ART'!L10+'XVI R ART'!L10+'VIII R ART'!L10+'IX R ART'!L10+'XIV R ART'!L10," ")</f>
        <v xml:space="preserve"> </v>
      </c>
      <c r="M10" s="63" t="str">
        <f>IF(+'V R ART'!M10+'XVI R ART'!M10+'VIII R ART'!M10+'IX R ART'!M10+'XIV R ART'!M10&gt;0,+'V R ART'!M10+'XVI R ART'!M10+'VIII R ART'!M10+'IX R ART'!M10+'XIV R ART'!M10," ")</f>
        <v xml:space="preserve"> </v>
      </c>
      <c r="N10" s="15">
        <f t="shared" ref="N10:N44" si="2">IF(SUM(B10:M10)&gt;0,SUM(B10:M10)," ")</f>
        <v>17053.150000000001</v>
      </c>
      <c r="O10" s="53">
        <f t="shared" si="0"/>
        <v>4</v>
      </c>
      <c r="Q10" s="8"/>
      <c r="S10" s="8"/>
      <c r="T10" s="8"/>
    </row>
    <row r="11" spans="1:20" ht="14" x14ac:dyDescent="0.3">
      <c r="A11" s="14">
        <f t="shared" si="1"/>
        <v>4.5</v>
      </c>
      <c r="B11" s="60" t="str">
        <f>IF(+'V R ART'!B11+'VIII R ART'!B11+'IX R ART'!B11+'XIV R ART'!B11+'XVI R ART'!B11&gt;0,+'V R ART'!B11+'VIII R ART'!B11+'IX R ART'!B11+'XIV R ART'!B11+'XVI R ART'!B11," ")</f>
        <v xml:space="preserve"> </v>
      </c>
      <c r="C11" s="16" t="str">
        <f>IF(+'V R ART'!C11+'VIII R ART'!C11+'IX R ART'!C11+'XIV R ART'!C11+'XVI R ART'!C11&gt;0,+'V R ART'!C11+'VIII R ART'!C11+'IX R ART'!C11+'XIV R ART'!C11+'XVI R ART'!C11," ")</f>
        <v xml:space="preserve"> </v>
      </c>
      <c r="D11" s="16" t="str">
        <f>IF(+'V R ART'!D11+'VIII R ART'!D11+'IX R ART'!D11+'XIV R ART'!D11+'XVI R ART'!D11&gt;0,+'V R ART'!D11+'VIII R ART'!D11+'IX R ART'!D11+'XIV R ART'!D11+'XVI R ART'!D11," ")</f>
        <v xml:space="preserve"> </v>
      </c>
      <c r="E11" s="16">
        <f>IF(+'V R ART'!E11+'VIII R ART'!E11+'IX R ART'!E11+'XIV R ART'!E11+'XVI R ART'!E11&gt;0,+'V R ART'!E11+'VIII R ART'!E11+'IX R ART'!E11+'XIV R ART'!E11+'XVI R ART'!E11," ")</f>
        <v>74071.88</v>
      </c>
      <c r="F11" s="16" t="str">
        <f>IF(+'V R ART'!F11+'VIII R ART'!F11+'IX R ART'!F11+'XIV R ART'!F11+'XVI R ART'!F11&gt;0,+'V R ART'!F11+'VIII R ART'!F11+'IX R ART'!F11+'XIV R ART'!F11+'XVI R ART'!F11," ")</f>
        <v xml:space="preserve"> </v>
      </c>
      <c r="G11" s="16">
        <f>IF(+'V R ART'!G11+'VIII R ART'!G11+'IX R ART'!G11+'XIV R ART'!G11+'XVI R ART'!G11&gt;0,+'V R ART'!G11+'VIII R ART'!G11+'IX R ART'!G11+'XIV R ART'!G11+'XVI R ART'!G11," ")</f>
        <v>58655.65</v>
      </c>
      <c r="H11" s="16" t="str">
        <f>IF(+'V R ART'!H11+'XVI R ART'!H11+'VIII R ART'!H11+'IX R ART'!H11+'XIV R ART'!H11&gt;0,+'V R ART'!H11+'XVI R ART'!H11+'VIII R ART'!H11+'IX R ART'!H11+'XIV R ART'!H11," ")</f>
        <v xml:space="preserve"> </v>
      </c>
      <c r="I11" s="16" t="str">
        <f>IF(+'V R ART'!I11+'XVI R ART'!I11+'VIII R ART'!I11+'IX R ART'!I11+'XIV R ART'!I11&gt;0,+'V R ART'!I11+'XVI R ART'!I11+'VIII R ART'!I11+'IX R ART'!I11+'XIV R ART'!I11," ")</f>
        <v xml:space="preserve"> </v>
      </c>
      <c r="J11" s="16" t="str">
        <f>IF(+'V R ART'!J11+'XVI R ART'!J11+'VIII R ART'!J11+'IX R ART'!J11+'XIV R ART'!J11&gt;0,+'V R ART'!J11+'XVI R ART'!J11+'VIII R ART'!J11+'IX R ART'!J11+'XIV R ART'!J11," ")</f>
        <v xml:space="preserve"> </v>
      </c>
      <c r="K11" s="16" t="str">
        <f>IF(+'V R ART'!K11+'XVI R ART'!K11+'VIII R ART'!K11+'IX R ART'!K11+'XIV R ART'!K11&gt;0,+'V R ART'!K11+'XVI R ART'!K11+'VIII R ART'!K11+'IX R ART'!K11+'XIV R ART'!K11," ")</f>
        <v xml:space="preserve"> </v>
      </c>
      <c r="L11" s="16" t="str">
        <f>IF(+'V R ART'!L11+'XVI R ART'!L11+'VIII R ART'!L11+'IX R ART'!L11+'XIV R ART'!L11&gt;0,+'V R ART'!L11+'XVI R ART'!L11+'VIII R ART'!L11+'IX R ART'!L11+'XIV R ART'!L11," ")</f>
        <v xml:space="preserve"> </v>
      </c>
      <c r="M11" s="17" t="str">
        <f>IF(+'V R ART'!M11+'XVI R ART'!M11+'VIII R ART'!M11+'IX R ART'!M11+'XIV R ART'!M11&gt;0,+'V R ART'!M11+'XVI R ART'!M11+'VIII R ART'!M11+'IX R ART'!M11+'XIV R ART'!M11," ")</f>
        <v xml:space="preserve"> </v>
      </c>
      <c r="N11" s="15">
        <f t="shared" si="2"/>
        <v>132727.53</v>
      </c>
      <c r="O11" s="53">
        <f t="shared" si="0"/>
        <v>4.5</v>
      </c>
      <c r="Q11" s="8"/>
      <c r="S11" s="8"/>
      <c r="T11" s="8"/>
    </row>
    <row r="12" spans="1:20" ht="14" x14ac:dyDescent="0.3">
      <c r="A12" s="14">
        <f t="shared" si="1"/>
        <v>5</v>
      </c>
      <c r="B12" s="60" t="str">
        <f>IF(+'V R ART'!B12+'VIII R ART'!B12+'IX R ART'!B12+'XIV R ART'!B12+'XVI R ART'!B12&gt;0,+'V R ART'!B12+'VIII R ART'!B12+'IX R ART'!B12+'XIV R ART'!B12+'XVI R ART'!B12," ")</f>
        <v xml:space="preserve"> </v>
      </c>
      <c r="C12" s="16" t="str">
        <f>IF(+'V R ART'!C12+'VIII R ART'!C12+'IX R ART'!C12+'XIV R ART'!C12+'XVI R ART'!C12&gt;0,+'V R ART'!C12+'VIII R ART'!C12+'IX R ART'!C12+'XIV R ART'!C12+'XVI R ART'!C12," ")</f>
        <v xml:space="preserve"> </v>
      </c>
      <c r="D12" s="16" t="str">
        <f>IF(+'V R ART'!D12+'VIII R ART'!D12+'IX R ART'!D12+'XIV R ART'!D12+'XVI R ART'!D12&gt;0,+'V R ART'!D12+'VIII R ART'!D12+'IX R ART'!D12+'XIV R ART'!D12+'XVI R ART'!D12," ")</f>
        <v xml:space="preserve"> </v>
      </c>
      <c r="E12" s="16">
        <f>IF(+'V R ART'!E12+'VIII R ART'!E12+'IX R ART'!E12+'XIV R ART'!E12+'XVI R ART'!E12&gt;0,+'V R ART'!E12+'VIII R ART'!E12+'IX R ART'!E12+'XIV R ART'!E12+'XVI R ART'!E12," ")</f>
        <v>103664.3</v>
      </c>
      <c r="F12" s="16" t="str">
        <f>IF(+'V R ART'!F12+'VIII R ART'!F12+'IX R ART'!F12+'XIV R ART'!F12+'XVI R ART'!F12&gt;0,+'V R ART'!F12+'VIII R ART'!F12+'IX R ART'!F12+'XIV R ART'!F12+'XVI R ART'!F12," ")</f>
        <v xml:space="preserve"> </v>
      </c>
      <c r="G12" s="16" t="str">
        <f>IF(+'V R ART'!G12+'VIII R ART'!G12+'IX R ART'!G12+'XIV R ART'!G12+'XVI R ART'!G12&gt;0,+'V R ART'!G12+'VIII R ART'!G12+'IX R ART'!G12+'XIV R ART'!G12+'XVI R ART'!G12," ")</f>
        <v xml:space="preserve"> </v>
      </c>
      <c r="H12" s="16" t="str">
        <f>IF(+'V R ART'!H12+'XVI R ART'!H12+'VIII R ART'!H12+'IX R ART'!H12+'XIV R ART'!H12&gt;0,+'V R ART'!H12+'XVI R ART'!H12+'VIII R ART'!H12+'IX R ART'!H12+'XIV R ART'!H12," ")</f>
        <v xml:space="preserve"> </v>
      </c>
      <c r="I12" s="16" t="str">
        <f>IF(+'V R ART'!I12+'XVI R ART'!I12+'VIII R ART'!I12+'IX R ART'!I12+'XIV R ART'!I12&gt;0,+'V R ART'!I12+'XVI R ART'!I12+'VIII R ART'!I12+'IX R ART'!I12+'XIV R ART'!I12," ")</f>
        <v xml:space="preserve"> </v>
      </c>
      <c r="J12" s="16" t="str">
        <f>IF(+'V R ART'!J12+'XVI R ART'!J12+'VIII R ART'!J12+'IX R ART'!J12+'XIV R ART'!J12&gt;0,+'V R ART'!J12+'XVI R ART'!J12+'VIII R ART'!J12+'IX R ART'!J12+'XIV R ART'!J12," ")</f>
        <v xml:space="preserve"> </v>
      </c>
      <c r="K12" s="16" t="str">
        <f>IF(+'V R ART'!K12+'XVI R ART'!K12+'VIII R ART'!K12+'IX R ART'!K12+'XIV R ART'!K12&gt;0,+'V R ART'!K12+'XVI R ART'!K12+'VIII R ART'!K12+'IX R ART'!K12+'XIV R ART'!K12," ")</f>
        <v xml:space="preserve"> </v>
      </c>
      <c r="L12" s="16" t="str">
        <f>IF(+'V R ART'!L12+'XVI R ART'!L12+'VIII R ART'!L12+'IX R ART'!L12+'XIV R ART'!L12&gt;0,+'V R ART'!L12+'XVI R ART'!L12+'VIII R ART'!L12+'IX R ART'!L12+'XIV R ART'!L12," ")</f>
        <v xml:space="preserve"> </v>
      </c>
      <c r="M12" s="17" t="str">
        <f>IF(+'V R ART'!M12+'XVI R ART'!M12+'VIII R ART'!M12+'IX R ART'!M12+'XIV R ART'!M12&gt;0,+'V R ART'!M12+'XVI R ART'!M12+'VIII R ART'!M12+'IX R ART'!M12+'XIV R ART'!M12," ")</f>
        <v xml:space="preserve"> </v>
      </c>
      <c r="N12" s="15">
        <f t="shared" si="2"/>
        <v>103664.3</v>
      </c>
      <c r="O12" s="53">
        <f t="shared" si="0"/>
        <v>5</v>
      </c>
      <c r="Q12" s="8"/>
      <c r="S12" s="8"/>
      <c r="T12" s="8"/>
    </row>
    <row r="13" spans="1:20" ht="14" x14ac:dyDescent="0.3">
      <c r="A13" s="14">
        <f t="shared" si="1"/>
        <v>5.5</v>
      </c>
      <c r="B13" s="60" t="str">
        <f>IF(+'V R ART'!B13+'VIII R ART'!B13+'IX R ART'!B13+'XIV R ART'!B13+'XVI R ART'!B13&gt;0,+'V R ART'!B13+'VIII R ART'!B13+'IX R ART'!B13+'XIV R ART'!B13+'XVI R ART'!B13," ")</f>
        <v xml:space="preserve"> </v>
      </c>
      <c r="C13" s="16" t="str">
        <f>IF(+'V R ART'!C13+'VIII R ART'!C13+'IX R ART'!C13+'XIV R ART'!C13+'XVI R ART'!C13&gt;0,+'V R ART'!C13+'VIII R ART'!C13+'IX R ART'!C13+'XIV R ART'!C13+'XVI R ART'!C13," ")</f>
        <v xml:space="preserve"> </v>
      </c>
      <c r="D13" s="16" t="str">
        <f>IF(+'V R ART'!D13+'VIII R ART'!D13+'IX R ART'!D13+'XIV R ART'!D13+'XVI R ART'!D13&gt;0,+'V R ART'!D13+'VIII R ART'!D13+'IX R ART'!D13+'XIV R ART'!D13+'XVI R ART'!D13," ")</f>
        <v xml:space="preserve"> </v>
      </c>
      <c r="E13" s="16">
        <f>IF(+'V R ART'!E13+'VIII R ART'!E13+'IX R ART'!E13+'XIV R ART'!E13+'XVI R ART'!E13&gt;0,+'V R ART'!E13+'VIII R ART'!E13+'IX R ART'!E13+'XIV R ART'!E13+'XVI R ART'!E13," ")</f>
        <v>171870.16</v>
      </c>
      <c r="F13" s="16">
        <f>IF(+'V R ART'!F13+'VIII R ART'!F13+'IX R ART'!F13+'XIV R ART'!F13+'XVI R ART'!F13&gt;0,+'V R ART'!F13+'VIII R ART'!F13+'IX R ART'!F13+'XIV R ART'!F13+'XVI R ART'!F13," ")</f>
        <v>872089.05979685567</v>
      </c>
      <c r="G13" s="16" t="str">
        <f>IF(+'V R ART'!G13+'VIII R ART'!G13+'IX R ART'!G13+'XIV R ART'!G13+'XVI R ART'!G13&gt;0,+'V R ART'!G13+'VIII R ART'!G13+'IX R ART'!G13+'XIV R ART'!G13+'XVI R ART'!G13," ")</f>
        <v xml:space="preserve"> </v>
      </c>
      <c r="H13" s="16" t="str">
        <f>IF(+'V R ART'!H13+'XVI R ART'!H13+'VIII R ART'!H13+'IX R ART'!H13+'XIV R ART'!H13&gt;0,+'V R ART'!H13+'XVI R ART'!H13+'VIII R ART'!H13+'IX R ART'!H13+'XIV R ART'!H13," ")</f>
        <v xml:space="preserve"> </v>
      </c>
      <c r="I13" s="16" t="str">
        <f>IF(+'V R ART'!I13+'XVI R ART'!I13+'VIII R ART'!I13+'IX R ART'!I13+'XIV R ART'!I13&gt;0,+'V R ART'!I13+'XVI R ART'!I13+'VIII R ART'!I13+'IX R ART'!I13+'XIV R ART'!I13," ")</f>
        <v xml:space="preserve"> </v>
      </c>
      <c r="J13" s="16" t="str">
        <f>IF(+'V R ART'!J13+'XVI R ART'!J13+'VIII R ART'!J13+'IX R ART'!J13+'XIV R ART'!J13&gt;0,+'V R ART'!J13+'XVI R ART'!J13+'VIII R ART'!J13+'IX R ART'!J13+'XIV R ART'!J13," ")</f>
        <v xml:space="preserve"> </v>
      </c>
      <c r="K13" s="16" t="str">
        <f>IF(+'V R ART'!K13+'XVI R ART'!K13+'VIII R ART'!K13+'IX R ART'!K13+'XIV R ART'!K13&gt;0,+'V R ART'!K13+'XVI R ART'!K13+'VIII R ART'!K13+'IX R ART'!K13+'XIV R ART'!K13," ")</f>
        <v xml:space="preserve"> </v>
      </c>
      <c r="L13" s="16" t="str">
        <f>IF(+'V R ART'!L13+'XVI R ART'!L13+'VIII R ART'!L13+'IX R ART'!L13+'XIV R ART'!L13&gt;0,+'V R ART'!L13+'XVI R ART'!L13+'VIII R ART'!L13+'IX R ART'!L13+'XIV R ART'!L13," ")</f>
        <v xml:space="preserve"> </v>
      </c>
      <c r="M13" s="17" t="str">
        <f>IF(+'V R ART'!M13+'XVI R ART'!M13+'VIII R ART'!M13+'IX R ART'!M13+'XIV R ART'!M13&gt;0,+'V R ART'!M13+'XVI R ART'!M13+'VIII R ART'!M13+'IX R ART'!M13+'XIV R ART'!M13," ")</f>
        <v xml:space="preserve"> </v>
      </c>
      <c r="N13" s="15">
        <f t="shared" si="2"/>
        <v>1043959.2197968557</v>
      </c>
      <c r="O13" s="53">
        <f t="shared" si="0"/>
        <v>5.5</v>
      </c>
      <c r="Q13" s="8"/>
      <c r="S13" s="8"/>
      <c r="T13" s="8"/>
    </row>
    <row r="14" spans="1:20" ht="14" x14ac:dyDescent="0.3">
      <c r="A14" s="14">
        <f t="shared" si="1"/>
        <v>6</v>
      </c>
      <c r="B14" s="60" t="str">
        <f>IF(+'V R ART'!B14+'VIII R ART'!B14+'IX R ART'!B14+'XIV R ART'!B14+'XVI R ART'!B14&gt;0,+'V R ART'!B14+'VIII R ART'!B14+'IX R ART'!B14+'XIV R ART'!B14+'XVI R ART'!B14," ")</f>
        <v xml:space="preserve"> </v>
      </c>
      <c r="C14" s="16" t="str">
        <f>IF(+'V R ART'!C14+'VIII R ART'!C14+'IX R ART'!C14+'XIV R ART'!C14+'XVI R ART'!C14&gt;0,+'V R ART'!C14+'VIII R ART'!C14+'IX R ART'!C14+'XIV R ART'!C14+'XVI R ART'!C14," ")</f>
        <v xml:space="preserve"> </v>
      </c>
      <c r="D14" s="16" t="str">
        <f>IF(+'V R ART'!D14+'VIII R ART'!D14+'IX R ART'!D14+'XIV R ART'!D14+'XVI R ART'!D14&gt;0,+'V R ART'!D14+'VIII R ART'!D14+'IX R ART'!D14+'XIV R ART'!D14+'XVI R ART'!D14," ")</f>
        <v xml:space="preserve"> </v>
      </c>
      <c r="E14" s="16">
        <f>IF(+'V R ART'!E14+'VIII R ART'!E14+'IX R ART'!E14+'XIV R ART'!E14+'XVI R ART'!E14&gt;0,+'V R ART'!E14+'VIII R ART'!E14+'IX R ART'!E14+'XIV R ART'!E14+'XVI R ART'!E14," ")</f>
        <v>69484.009999999995</v>
      </c>
      <c r="F14" s="16">
        <f>IF(+'V R ART'!F14+'VIII R ART'!F14+'IX R ART'!F14+'XIV R ART'!F14+'XVI R ART'!F14&gt;0,+'V R ART'!F14+'VIII R ART'!F14+'IX R ART'!F14+'XIV R ART'!F14+'XVI R ART'!F14," ")</f>
        <v>1832055.3695937113</v>
      </c>
      <c r="G14" s="16">
        <f>IF(+'V R ART'!G14+'VIII R ART'!G14+'IX R ART'!G14+'XIV R ART'!G14+'XVI R ART'!G14&gt;0,+'V R ART'!G14+'VIII R ART'!G14+'IX R ART'!G14+'XIV R ART'!G14+'XVI R ART'!G14," ")</f>
        <v>68198.820000000007</v>
      </c>
      <c r="H14" s="16" t="str">
        <f>IF(+'V R ART'!H14+'XVI R ART'!H14+'VIII R ART'!H14+'IX R ART'!H14+'XIV R ART'!H14&gt;0,+'V R ART'!H14+'XVI R ART'!H14+'VIII R ART'!H14+'IX R ART'!H14+'XIV R ART'!H14," ")</f>
        <v xml:space="preserve"> </v>
      </c>
      <c r="I14" s="16" t="str">
        <f>IF(+'V R ART'!I14+'XVI R ART'!I14+'VIII R ART'!I14+'IX R ART'!I14+'XIV R ART'!I14&gt;0,+'V R ART'!I14+'XVI R ART'!I14+'VIII R ART'!I14+'IX R ART'!I14+'XIV R ART'!I14," ")</f>
        <v xml:space="preserve"> </v>
      </c>
      <c r="J14" s="16" t="str">
        <f>IF(+'V R ART'!J14+'XVI R ART'!J14+'VIII R ART'!J14+'IX R ART'!J14+'XIV R ART'!J14&gt;0,+'V R ART'!J14+'XVI R ART'!J14+'VIII R ART'!J14+'IX R ART'!J14+'XIV R ART'!J14," ")</f>
        <v xml:space="preserve"> </v>
      </c>
      <c r="K14" s="16" t="str">
        <f>IF(+'V R ART'!K14+'XVI R ART'!K14+'VIII R ART'!K14+'IX R ART'!K14+'XIV R ART'!K14&gt;0,+'V R ART'!K14+'XVI R ART'!K14+'VIII R ART'!K14+'IX R ART'!K14+'XIV R ART'!K14," ")</f>
        <v xml:space="preserve"> </v>
      </c>
      <c r="L14" s="16" t="str">
        <f>IF(+'V R ART'!L14+'XVI R ART'!L14+'VIII R ART'!L14+'IX R ART'!L14+'XIV R ART'!L14&gt;0,+'V R ART'!L14+'XVI R ART'!L14+'VIII R ART'!L14+'IX R ART'!L14+'XIV R ART'!L14," ")</f>
        <v xml:space="preserve"> </v>
      </c>
      <c r="M14" s="17" t="str">
        <f>IF(+'V R ART'!M14+'XVI R ART'!M14+'VIII R ART'!M14+'IX R ART'!M14+'XIV R ART'!M14&gt;0,+'V R ART'!M14+'XVI R ART'!M14+'VIII R ART'!M14+'IX R ART'!M14+'XIV R ART'!M14," ")</f>
        <v xml:space="preserve"> </v>
      </c>
      <c r="N14" s="15">
        <f t="shared" si="2"/>
        <v>1969738.1995937114</v>
      </c>
      <c r="O14" s="53">
        <f t="shared" si="0"/>
        <v>6</v>
      </c>
      <c r="Q14" s="8"/>
      <c r="S14" s="8"/>
      <c r="T14" s="8"/>
    </row>
    <row r="15" spans="1:20" ht="14" x14ac:dyDescent="0.3">
      <c r="A15" s="14">
        <f t="shared" si="1"/>
        <v>6.5</v>
      </c>
      <c r="B15" s="60" t="str">
        <f>IF(+'V R ART'!B15+'VIII R ART'!B15+'IX R ART'!B15+'XIV R ART'!B15+'XVI R ART'!B15&gt;0,+'V R ART'!B15+'VIII R ART'!B15+'IX R ART'!B15+'XIV R ART'!B15+'XVI R ART'!B15," ")</f>
        <v xml:space="preserve"> </v>
      </c>
      <c r="C15" s="16" t="str">
        <f>IF(+'V R ART'!C15+'VIII R ART'!C15+'IX R ART'!C15+'XIV R ART'!C15+'XVI R ART'!C15&gt;0,+'V R ART'!C15+'VIII R ART'!C15+'IX R ART'!C15+'XIV R ART'!C15+'XVI R ART'!C15," ")</f>
        <v xml:space="preserve"> </v>
      </c>
      <c r="D15" s="16">
        <f>IF(+'V R ART'!D15+'VIII R ART'!D15+'IX R ART'!D15+'XIV R ART'!D15+'XVI R ART'!D15&gt;0,+'V R ART'!D15+'VIII R ART'!D15+'IX R ART'!D15+'XIV R ART'!D15+'XVI R ART'!D15," ")</f>
        <v>777683.12</v>
      </c>
      <c r="E15" s="16">
        <f>IF(+'V R ART'!E15+'VIII R ART'!E15+'IX R ART'!E15+'XIV R ART'!E15+'XVI R ART'!E15&gt;0,+'V R ART'!E15+'VIII R ART'!E15+'IX R ART'!E15+'XIV R ART'!E15+'XVI R ART'!E15," ")</f>
        <v>1464095.09</v>
      </c>
      <c r="F15" s="16">
        <f>IF(+'V R ART'!F15+'VIII R ART'!F15+'IX R ART'!F15+'XIV R ART'!F15+'XVI R ART'!F15&gt;0,+'V R ART'!F15+'VIII R ART'!F15+'IX R ART'!F15+'XIV R ART'!F15+'XVI R ART'!F15," ")</f>
        <v>1450842.2930624741</v>
      </c>
      <c r="G15" s="16">
        <f>IF(+'V R ART'!G15+'VIII R ART'!G15+'IX R ART'!G15+'XIV R ART'!G15+'XVI R ART'!G15&gt;0,+'V R ART'!G15+'VIII R ART'!G15+'IX R ART'!G15+'XIV R ART'!G15+'XVI R ART'!G15," ")</f>
        <v>140926.03</v>
      </c>
      <c r="H15" s="16" t="str">
        <f>IF(+'V R ART'!H15+'XVI R ART'!H15+'VIII R ART'!H15+'IX R ART'!H15+'XIV R ART'!H15&gt;0,+'V R ART'!H15+'XVI R ART'!H15+'VIII R ART'!H15+'IX R ART'!H15+'XIV R ART'!H15," ")</f>
        <v xml:space="preserve"> </v>
      </c>
      <c r="I15" s="16" t="str">
        <f>IF(+'V R ART'!I15+'XVI R ART'!I15+'VIII R ART'!I15+'IX R ART'!I15+'XIV R ART'!I15&gt;0,+'V R ART'!I15+'XVI R ART'!I15+'VIII R ART'!I15+'IX R ART'!I15+'XIV R ART'!I15," ")</f>
        <v xml:space="preserve"> </v>
      </c>
      <c r="J15" s="16" t="str">
        <f>IF(+'V R ART'!J15+'XVI R ART'!J15+'VIII R ART'!J15+'IX R ART'!J15+'XIV R ART'!J15&gt;0,+'V R ART'!J15+'XVI R ART'!J15+'VIII R ART'!J15+'IX R ART'!J15+'XIV R ART'!J15," ")</f>
        <v xml:space="preserve"> </v>
      </c>
      <c r="K15" s="16" t="str">
        <f>IF(+'V R ART'!K15+'XVI R ART'!K15+'VIII R ART'!K15+'IX R ART'!K15+'XIV R ART'!K15&gt;0,+'V R ART'!K15+'XVI R ART'!K15+'VIII R ART'!K15+'IX R ART'!K15+'XIV R ART'!K15," ")</f>
        <v xml:space="preserve"> </v>
      </c>
      <c r="L15" s="16" t="str">
        <f>IF(+'V R ART'!L15+'XVI R ART'!L15+'VIII R ART'!L15+'IX R ART'!L15+'XIV R ART'!L15&gt;0,+'V R ART'!L15+'XVI R ART'!L15+'VIII R ART'!L15+'IX R ART'!L15+'XIV R ART'!L15," ")</f>
        <v xml:space="preserve"> </v>
      </c>
      <c r="M15" s="17" t="str">
        <f>IF(+'V R ART'!M15+'XVI R ART'!M15+'VIII R ART'!M15+'IX R ART'!M15+'XIV R ART'!M15&gt;0,+'V R ART'!M15+'XVI R ART'!M15+'VIII R ART'!M15+'IX R ART'!M15+'XIV R ART'!M15," ")</f>
        <v xml:space="preserve"> </v>
      </c>
      <c r="N15" s="15">
        <f t="shared" si="2"/>
        <v>3833546.5330624739</v>
      </c>
      <c r="O15" s="53">
        <f t="shared" si="0"/>
        <v>6.5</v>
      </c>
      <c r="Q15" s="8"/>
      <c r="S15" s="8"/>
      <c r="T15" s="8"/>
    </row>
    <row r="16" spans="1:20" ht="14" x14ac:dyDescent="0.3">
      <c r="A16" s="14">
        <f t="shared" si="1"/>
        <v>7</v>
      </c>
      <c r="B16" s="60" t="str">
        <f>IF(+'V R ART'!B16+'VIII R ART'!B16+'IX R ART'!B16+'XIV R ART'!B16+'XVI R ART'!B16&gt;0,+'V R ART'!B16+'VIII R ART'!B16+'IX R ART'!B16+'XIV R ART'!B16+'XVI R ART'!B16," ")</f>
        <v xml:space="preserve"> </v>
      </c>
      <c r="C16" s="16" t="str">
        <f>IF(+'V R ART'!C16+'VIII R ART'!C16+'IX R ART'!C16+'XIV R ART'!C16+'XVI R ART'!C16&gt;0,+'V R ART'!C16+'VIII R ART'!C16+'IX R ART'!C16+'XIV R ART'!C16+'XVI R ART'!C16," ")</f>
        <v xml:space="preserve"> </v>
      </c>
      <c r="D16" s="16">
        <f>IF(+'V R ART'!D16+'VIII R ART'!D16+'IX R ART'!D16+'XIV R ART'!D16+'XVI R ART'!D16&gt;0,+'V R ART'!D16+'VIII R ART'!D16+'IX R ART'!D16+'XIV R ART'!D16+'XVI R ART'!D16," ")</f>
        <v>5454897.04</v>
      </c>
      <c r="E16" s="16">
        <f>IF(+'V R ART'!E16+'VIII R ART'!E16+'IX R ART'!E16+'XIV R ART'!E16+'XVI R ART'!E16&gt;0,+'V R ART'!E16+'VIII R ART'!E16+'IX R ART'!E16+'XIV R ART'!E16+'XVI R ART'!E16," ")</f>
        <v>5751209.21</v>
      </c>
      <c r="F16" s="16">
        <f>IF(+'V R ART'!F16+'VIII R ART'!F16+'IX R ART'!F16+'XIV R ART'!F16+'XVI R ART'!F16&gt;0,+'V R ART'!F16+'VIII R ART'!F16+'IX R ART'!F16+'XIV R ART'!F16+'XVI R ART'!F16," ")</f>
        <v>1130136.4797968557</v>
      </c>
      <c r="G16" s="16">
        <f>IF(+'V R ART'!G16+'VIII R ART'!G16+'IX R ART'!G16+'XIV R ART'!G16+'XVI R ART'!G16&gt;0,+'V R ART'!G16+'VIII R ART'!G16+'IX R ART'!G16+'XIV R ART'!G16+'XVI R ART'!G16," ")</f>
        <v>525597.47</v>
      </c>
      <c r="H16" s="16" t="str">
        <f>IF(+'V R ART'!H16+'XVI R ART'!H16+'VIII R ART'!H16+'IX R ART'!H16+'XIV R ART'!H16&gt;0,+'V R ART'!H16+'XVI R ART'!H16+'VIII R ART'!H16+'IX R ART'!H16+'XIV R ART'!H16," ")</f>
        <v xml:space="preserve"> </v>
      </c>
      <c r="I16" s="16" t="str">
        <f>IF(+'V R ART'!I16+'XVI R ART'!I16+'VIII R ART'!I16+'IX R ART'!I16+'XIV R ART'!I16&gt;0,+'V R ART'!I16+'XVI R ART'!I16+'VIII R ART'!I16+'IX R ART'!I16+'XIV R ART'!I16," ")</f>
        <v xml:space="preserve"> </v>
      </c>
      <c r="J16" s="16" t="str">
        <f>IF(+'V R ART'!J16+'XVI R ART'!J16+'VIII R ART'!J16+'IX R ART'!J16+'XIV R ART'!J16&gt;0,+'V R ART'!J16+'XVI R ART'!J16+'VIII R ART'!J16+'IX R ART'!J16+'XIV R ART'!J16," ")</f>
        <v xml:space="preserve"> </v>
      </c>
      <c r="K16" s="16" t="str">
        <f>IF(+'V R ART'!K16+'XVI R ART'!K16+'VIII R ART'!K16+'IX R ART'!K16+'XIV R ART'!K16&gt;0,+'V R ART'!K16+'XVI R ART'!K16+'VIII R ART'!K16+'IX R ART'!K16+'XIV R ART'!K16," ")</f>
        <v xml:space="preserve"> </v>
      </c>
      <c r="L16" s="16" t="str">
        <f>IF(+'V R ART'!L16+'XVI R ART'!L16+'VIII R ART'!L16+'IX R ART'!L16+'XIV R ART'!L16&gt;0,+'V R ART'!L16+'XVI R ART'!L16+'VIII R ART'!L16+'IX R ART'!L16+'XIV R ART'!L16," ")</f>
        <v xml:space="preserve"> </v>
      </c>
      <c r="M16" s="17" t="str">
        <f>IF(+'V R ART'!M16+'XVI R ART'!M16+'VIII R ART'!M16+'IX R ART'!M16+'XIV R ART'!M16&gt;0,+'V R ART'!M16+'XVI R ART'!M16+'VIII R ART'!M16+'IX R ART'!M16+'XIV R ART'!M16," ")</f>
        <v xml:space="preserve"> </v>
      </c>
      <c r="N16" s="15">
        <f t="shared" si="2"/>
        <v>12861840.199796857</v>
      </c>
      <c r="O16" s="53">
        <f t="shared" si="0"/>
        <v>7</v>
      </c>
      <c r="Q16" s="8"/>
      <c r="S16" s="8"/>
      <c r="T16" s="8"/>
    </row>
    <row r="17" spans="1:20" ht="14" x14ac:dyDescent="0.3">
      <c r="A17" s="14">
        <f t="shared" si="1"/>
        <v>7.5</v>
      </c>
      <c r="B17" s="60" t="str">
        <f>IF(+'V R ART'!B17+'VIII R ART'!B17+'IX R ART'!B17+'XIV R ART'!B17+'XVI R ART'!B17&gt;0,+'V R ART'!B17+'VIII R ART'!B17+'IX R ART'!B17+'XIV R ART'!B17+'XVI R ART'!B17," ")</f>
        <v xml:space="preserve"> </v>
      </c>
      <c r="C17" s="16" t="str">
        <f>IF(+'V R ART'!C17+'VIII R ART'!C17+'IX R ART'!C17+'XIV R ART'!C17+'XVI R ART'!C17&gt;0,+'V R ART'!C17+'VIII R ART'!C17+'IX R ART'!C17+'XIV R ART'!C17+'XVI R ART'!C17," ")</f>
        <v xml:space="preserve"> </v>
      </c>
      <c r="D17" s="16">
        <f>IF(+'V R ART'!D17+'VIII R ART'!D17+'IX R ART'!D17+'XIV R ART'!D17+'XVI R ART'!D17&gt;0,+'V R ART'!D17+'VIII R ART'!D17+'IX R ART'!D17+'XIV R ART'!D17+'XVI R ART'!D17," ")</f>
        <v>7616464.5199999996</v>
      </c>
      <c r="E17" s="16">
        <f>IF(+'V R ART'!E17+'VIII R ART'!E17+'IX R ART'!E17+'XIV R ART'!E17+'XVI R ART'!E17&gt;0,+'V R ART'!E17+'VIII R ART'!E17+'IX R ART'!E17+'XIV R ART'!E17+'XVI R ART'!E17," ")</f>
        <v>4500920.9000000004</v>
      </c>
      <c r="F17" s="16">
        <f>IF(+'V R ART'!F17+'VIII R ART'!F17+'IX R ART'!F17+'XIV R ART'!F17+'XVI R ART'!F17&gt;0,+'V R ART'!F17+'VIII R ART'!F17+'IX R ART'!F17+'XIV R ART'!F17+'XVI R ART'!F17," ")</f>
        <v>1050913.576531237</v>
      </c>
      <c r="G17" s="16">
        <f>IF(+'V R ART'!G17+'VIII R ART'!G17+'IX R ART'!G17+'XIV R ART'!G17+'XVI R ART'!G17&gt;0,+'V R ART'!G17+'VIII R ART'!G17+'IX R ART'!G17+'XIV R ART'!G17+'XVI R ART'!G17," ")</f>
        <v>188712.06</v>
      </c>
      <c r="H17" s="16" t="str">
        <f>IF(+'V R ART'!H17+'XVI R ART'!H17+'VIII R ART'!H17+'IX R ART'!H17+'XIV R ART'!H17&gt;0,+'V R ART'!H17+'XVI R ART'!H17+'VIII R ART'!H17+'IX R ART'!H17+'XIV R ART'!H17," ")</f>
        <v xml:space="preserve"> </v>
      </c>
      <c r="I17" s="16" t="str">
        <f>IF(+'V R ART'!I17+'XVI R ART'!I17+'VIII R ART'!I17+'IX R ART'!I17+'XIV R ART'!I17&gt;0,+'V R ART'!I17+'XVI R ART'!I17+'VIII R ART'!I17+'IX R ART'!I17+'XIV R ART'!I17," ")</f>
        <v xml:space="preserve"> </v>
      </c>
      <c r="J17" s="16" t="str">
        <f>IF(+'V R ART'!J17+'XVI R ART'!J17+'VIII R ART'!J17+'IX R ART'!J17+'XIV R ART'!J17&gt;0,+'V R ART'!J17+'XVI R ART'!J17+'VIII R ART'!J17+'IX R ART'!J17+'XIV R ART'!J17," ")</f>
        <v xml:space="preserve"> </v>
      </c>
      <c r="K17" s="16" t="str">
        <f>IF(+'V R ART'!K17+'XVI R ART'!K17+'VIII R ART'!K17+'IX R ART'!K17+'XIV R ART'!K17&gt;0,+'V R ART'!K17+'XVI R ART'!K17+'VIII R ART'!K17+'IX R ART'!K17+'XIV R ART'!K17," ")</f>
        <v xml:space="preserve"> </v>
      </c>
      <c r="L17" s="16" t="str">
        <f>IF(+'V R ART'!L17+'XVI R ART'!L17+'VIII R ART'!L17+'IX R ART'!L17+'XIV R ART'!L17&gt;0,+'V R ART'!L17+'XVI R ART'!L17+'VIII R ART'!L17+'IX R ART'!L17+'XIV R ART'!L17," ")</f>
        <v xml:space="preserve"> </v>
      </c>
      <c r="M17" s="17" t="str">
        <f>IF(+'V R ART'!M17+'XVI R ART'!M17+'VIII R ART'!M17+'IX R ART'!M17+'XIV R ART'!M17&gt;0,+'V R ART'!M17+'XVI R ART'!M17+'VIII R ART'!M17+'IX R ART'!M17+'XIV R ART'!M17," ")</f>
        <v xml:space="preserve"> </v>
      </c>
      <c r="N17" s="15">
        <f t="shared" si="2"/>
        <v>13357011.056531237</v>
      </c>
      <c r="O17" s="53">
        <f t="shared" si="0"/>
        <v>7.5</v>
      </c>
      <c r="Q17" s="8"/>
      <c r="S17" s="8"/>
      <c r="T17" s="8"/>
    </row>
    <row r="18" spans="1:20" ht="14" x14ac:dyDescent="0.3">
      <c r="A18" s="14">
        <f t="shared" si="1"/>
        <v>8</v>
      </c>
      <c r="B18" s="60" t="str">
        <f>IF(+'V R ART'!B18+'VIII R ART'!B18+'IX R ART'!B18+'XIV R ART'!B18+'XVI R ART'!B18&gt;0,+'V R ART'!B18+'VIII R ART'!B18+'IX R ART'!B18+'XIV R ART'!B18+'XVI R ART'!B18," ")</f>
        <v xml:space="preserve"> </v>
      </c>
      <c r="C18" s="16">
        <f>IF(+'V R ART'!C18+'VIII R ART'!C18+'IX R ART'!C18+'XIV R ART'!C18+'XVI R ART'!C18&gt;0,+'V R ART'!C18+'VIII R ART'!C18+'IX R ART'!C18+'XIV R ART'!C18+'XVI R ART'!C18," ")</f>
        <v>111759.36</v>
      </c>
      <c r="D18" s="16">
        <f>IF(+'V R ART'!D18+'VIII R ART'!D18+'IX R ART'!D18+'XIV R ART'!D18+'XVI R ART'!D18&gt;0,+'V R ART'!D18+'VIII R ART'!D18+'IX R ART'!D18+'XIV R ART'!D18+'XVI R ART'!D18," ")</f>
        <v>17848622.959999997</v>
      </c>
      <c r="E18" s="16">
        <f>IF(+'V R ART'!E18+'VIII R ART'!E18+'IX R ART'!E18+'XIV R ART'!E18+'XVI R ART'!E18&gt;0,+'V R ART'!E18+'VIII R ART'!E18+'IX R ART'!E18+'XIV R ART'!E18+'XVI R ART'!E18," ")</f>
        <v>17600667.154654801</v>
      </c>
      <c r="F18" s="16">
        <f>IF(+'V R ART'!F18+'VIII R ART'!F18+'IX R ART'!F18+'XIV R ART'!F18+'XVI R ART'!F18&gt;0,+'V R ART'!F18+'VIII R ART'!F18+'IX R ART'!F18+'XIV R ART'!F18+'XVI R ART'!F18," ")</f>
        <v>633198.21878877399</v>
      </c>
      <c r="G18" s="16">
        <f>IF(+'V R ART'!G18+'VIII R ART'!G18+'IX R ART'!G18+'XIV R ART'!G18+'XVI R ART'!G18&gt;0,+'V R ART'!G18+'VIII R ART'!G18+'IX R ART'!G18+'XIV R ART'!G18+'XVI R ART'!G18," ")</f>
        <v>590766.37</v>
      </c>
      <c r="H18" s="16" t="str">
        <f>IF(+'V R ART'!H18+'XVI R ART'!H18+'VIII R ART'!H18+'IX R ART'!H18+'XIV R ART'!H18&gt;0,+'V R ART'!H18+'XVI R ART'!H18+'VIII R ART'!H18+'IX R ART'!H18+'XIV R ART'!H18," ")</f>
        <v xml:space="preserve"> </v>
      </c>
      <c r="I18" s="16" t="str">
        <f>IF(+'V R ART'!I18+'XVI R ART'!I18+'VIII R ART'!I18+'IX R ART'!I18+'XIV R ART'!I18&gt;0,+'V R ART'!I18+'XVI R ART'!I18+'VIII R ART'!I18+'IX R ART'!I18+'XIV R ART'!I18," ")</f>
        <v xml:space="preserve"> </v>
      </c>
      <c r="J18" s="16" t="str">
        <f>IF(+'V R ART'!J18+'XVI R ART'!J18+'VIII R ART'!J18+'IX R ART'!J18+'XIV R ART'!J18&gt;0,+'V R ART'!J18+'XVI R ART'!J18+'VIII R ART'!J18+'IX R ART'!J18+'XIV R ART'!J18," ")</f>
        <v xml:space="preserve"> </v>
      </c>
      <c r="K18" s="16" t="str">
        <f>IF(+'V R ART'!K18+'XVI R ART'!K18+'VIII R ART'!K18+'IX R ART'!K18+'XIV R ART'!K18&gt;0,+'V R ART'!K18+'XVI R ART'!K18+'VIII R ART'!K18+'IX R ART'!K18+'XIV R ART'!K18," ")</f>
        <v xml:space="preserve"> </v>
      </c>
      <c r="L18" s="16" t="str">
        <f>IF(+'V R ART'!L18+'XVI R ART'!L18+'VIII R ART'!L18+'IX R ART'!L18+'XIV R ART'!L18&gt;0,+'V R ART'!L18+'XVI R ART'!L18+'VIII R ART'!L18+'IX R ART'!L18+'XIV R ART'!L18," ")</f>
        <v xml:space="preserve"> </v>
      </c>
      <c r="M18" s="17" t="str">
        <f>IF(+'V R ART'!M18+'XVI R ART'!M18+'VIII R ART'!M18+'IX R ART'!M18+'XIV R ART'!M18&gt;0,+'V R ART'!M18+'XVI R ART'!M18+'VIII R ART'!M18+'IX R ART'!M18+'XIV R ART'!M18," ")</f>
        <v xml:space="preserve"> </v>
      </c>
      <c r="N18" s="15">
        <f t="shared" si="2"/>
        <v>36785014.063443564</v>
      </c>
      <c r="O18" s="53">
        <f t="shared" si="0"/>
        <v>8</v>
      </c>
      <c r="Q18" s="8"/>
      <c r="S18" s="8"/>
      <c r="T18" s="8"/>
    </row>
    <row r="19" spans="1:20" ht="14" x14ac:dyDescent="0.3">
      <c r="A19" s="18">
        <f t="shared" si="1"/>
        <v>8.5</v>
      </c>
      <c r="B19" s="64" t="str">
        <f>IF(+'V R ART'!B19+'VIII R ART'!B19+'IX R ART'!B19+'XIV R ART'!B19+'XVI R ART'!B19&gt;0,+'V R ART'!B19+'VIII R ART'!B19+'IX R ART'!B19+'XIV R ART'!B19+'XVI R ART'!B19," ")</f>
        <v xml:space="preserve"> </v>
      </c>
      <c r="C19" s="20" t="str">
        <f>IF(+'V R ART'!C19+'VIII R ART'!C19+'IX R ART'!C19+'XIV R ART'!C19+'XVI R ART'!C19&gt;0,+'V R ART'!C19+'VIII R ART'!C19+'IX R ART'!C19+'XIV R ART'!C19+'XVI R ART'!C19," ")</f>
        <v xml:space="preserve"> </v>
      </c>
      <c r="D19" s="20">
        <f>IF(+'V R ART'!D19+'VIII R ART'!D19+'IX R ART'!D19+'XIV R ART'!D19+'XVI R ART'!D19&gt;0,+'V R ART'!D19+'VIII R ART'!D19+'IX R ART'!D19+'XIV R ART'!D19+'XVI R ART'!D19," ")</f>
        <v>39989124.359999999</v>
      </c>
      <c r="E19" s="20">
        <f>IF(+'V R ART'!E19+'VIII R ART'!E19+'IX R ART'!E19+'XIV R ART'!E19+'XVI R ART'!E19&gt;0,+'V R ART'!E19+'VIII R ART'!E19+'IX R ART'!E19+'XIV R ART'!E19+'XVI R ART'!E19," ")</f>
        <v>26155995.875122514</v>
      </c>
      <c r="F19" s="20">
        <f>IF(+'V R ART'!F19+'VIII R ART'!F19+'IX R ART'!F19+'XIV R ART'!F19+'XVI R ART'!F19&gt;0,+'V R ART'!F19+'VIII R ART'!F19+'IX R ART'!F19+'XIV R ART'!F19+'XVI R ART'!F19," ")</f>
        <v>2870237.7147488073</v>
      </c>
      <c r="G19" s="20">
        <f>IF(+'V R ART'!G19+'VIII R ART'!G19+'IX R ART'!G19+'XIV R ART'!G19+'XVI R ART'!G19&gt;0,+'V R ART'!G19+'VIII R ART'!G19+'IX R ART'!G19+'XIV R ART'!G19+'XVI R ART'!G19," ")</f>
        <v>1704616.27</v>
      </c>
      <c r="H19" s="20" t="str">
        <f>IF(+'V R ART'!H19+'XVI R ART'!H19+'VIII R ART'!H19+'IX R ART'!H19+'XIV R ART'!H19&gt;0,+'V R ART'!H19+'XVI R ART'!H19+'VIII R ART'!H19+'IX R ART'!H19+'XIV R ART'!H19," ")</f>
        <v xml:space="preserve"> </v>
      </c>
      <c r="I19" s="20" t="str">
        <f>IF(+'V R ART'!I19+'XVI R ART'!I19+'VIII R ART'!I19+'IX R ART'!I19+'XIV R ART'!I19&gt;0,+'V R ART'!I19+'XVI R ART'!I19+'VIII R ART'!I19+'IX R ART'!I19+'XIV R ART'!I19," ")</f>
        <v xml:space="preserve"> </v>
      </c>
      <c r="J19" s="20" t="str">
        <f>IF(+'V R ART'!J19+'XVI R ART'!J19+'VIII R ART'!J19+'IX R ART'!J19+'XIV R ART'!J19&gt;0,+'V R ART'!J19+'XVI R ART'!J19+'VIII R ART'!J19+'IX R ART'!J19+'XIV R ART'!J19," ")</f>
        <v xml:space="preserve"> </v>
      </c>
      <c r="K19" s="20" t="str">
        <f>IF(+'V R ART'!K19+'XVI R ART'!K19+'VIII R ART'!K19+'IX R ART'!K19+'XIV R ART'!K19&gt;0,+'V R ART'!K19+'XVI R ART'!K19+'VIII R ART'!K19+'IX R ART'!K19+'XIV R ART'!K19," ")</f>
        <v xml:space="preserve"> </v>
      </c>
      <c r="L19" s="20" t="str">
        <f>IF(+'V R ART'!L19+'XVI R ART'!L19+'VIII R ART'!L19+'IX R ART'!L19+'XIV R ART'!L19&gt;0,+'V R ART'!L19+'XVI R ART'!L19+'VIII R ART'!L19+'IX R ART'!L19+'XIV R ART'!L19," ")</f>
        <v xml:space="preserve"> </v>
      </c>
      <c r="M19" s="21" t="str">
        <f>IF(+'V R ART'!M19+'XVI R ART'!M19+'VIII R ART'!M19+'IX R ART'!M19+'XIV R ART'!M19&gt;0,+'V R ART'!M19+'XVI R ART'!M19+'VIII R ART'!M19+'IX R ART'!M19+'XIV R ART'!M19," ")</f>
        <v xml:space="preserve"> </v>
      </c>
      <c r="N19" s="19">
        <f t="shared" si="2"/>
        <v>70719974.219871327</v>
      </c>
      <c r="O19" s="53">
        <f t="shared" si="0"/>
        <v>8.5</v>
      </c>
      <c r="Q19" s="8"/>
      <c r="S19" s="8"/>
      <c r="T19" s="8"/>
    </row>
    <row r="20" spans="1:20" ht="14" x14ac:dyDescent="0.3">
      <c r="A20" s="14">
        <f t="shared" si="1"/>
        <v>9</v>
      </c>
      <c r="B20" s="60" t="str">
        <f>IF(+'V R ART'!B20+'VIII R ART'!B20+'IX R ART'!B20+'XIV R ART'!B20+'XVI R ART'!B20&gt;0,+'V R ART'!B20+'VIII R ART'!B20+'IX R ART'!B20+'XIV R ART'!B20+'XVI R ART'!B20," ")</f>
        <v xml:space="preserve"> </v>
      </c>
      <c r="C20" s="16">
        <f>IF(+'V R ART'!C20+'VIII R ART'!C20+'IX R ART'!C20+'XIV R ART'!C20+'XVI R ART'!C20&gt;0,+'V R ART'!C20+'VIII R ART'!C20+'IX R ART'!C20+'XIV R ART'!C20+'XVI R ART'!C20," ")</f>
        <v>280529</v>
      </c>
      <c r="D20" s="16">
        <f>IF(+'V R ART'!D20+'VIII R ART'!D20+'IX R ART'!D20+'XIV R ART'!D20+'XVI R ART'!D20&gt;0,+'V R ART'!D20+'VIII R ART'!D20+'IX R ART'!D20+'XIV R ART'!D20+'XVI R ART'!D20," ")</f>
        <v>69961541.499999985</v>
      </c>
      <c r="E20" s="16">
        <f>IF(+'V R ART'!E20+'VIII R ART'!E20+'IX R ART'!E20+'XIV R ART'!E20+'XVI R ART'!E20&gt;0,+'V R ART'!E20+'VIII R ART'!E20+'IX R ART'!E20+'XIV R ART'!E20+'XVI R ART'!E20," ")</f>
        <v>31475972.965590231</v>
      </c>
      <c r="F20" s="16">
        <f>IF(+'V R ART'!F20+'VIII R ART'!F20+'IX R ART'!F20+'XIV R ART'!F20+'XVI R ART'!F20&gt;0,+'V R ART'!F20+'VIII R ART'!F20+'IX R ART'!F20+'XIV R ART'!F20+'XVI R ART'!F20," ")</f>
        <v>6762340.0898656733</v>
      </c>
      <c r="G20" s="16">
        <f>IF(+'V R ART'!G20+'VIII R ART'!G20+'IX R ART'!G20+'XIV R ART'!G20+'XVI R ART'!G20&gt;0,+'V R ART'!G20+'VIII R ART'!G20+'IX R ART'!G20+'XIV R ART'!G20+'XVI R ART'!G20," ")</f>
        <v>3720812.83</v>
      </c>
      <c r="H20" s="16" t="str">
        <f>IF(+'V R ART'!H20+'XVI R ART'!H20+'VIII R ART'!H20+'IX R ART'!H20+'XIV R ART'!H20&gt;0,+'V R ART'!H20+'XVI R ART'!H20+'VIII R ART'!H20+'IX R ART'!H20+'XIV R ART'!H20," ")</f>
        <v xml:space="preserve"> </v>
      </c>
      <c r="I20" s="16" t="str">
        <f>IF(+'V R ART'!I20+'XVI R ART'!I20+'VIII R ART'!I20+'IX R ART'!I20+'XIV R ART'!I20&gt;0,+'V R ART'!I20+'XVI R ART'!I20+'VIII R ART'!I20+'IX R ART'!I20+'XIV R ART'!I20," ")</f>
        <v xml:space="preserve"> </v>
      </c>
      <c r="J20" s="16" t="str">
        <f>IF(+'V R ART'!J20+'XVI R ART'!J20+'VIII R ART'!J20+'IX R ART'!J20+'XIV R ART'!J20&gt;0,+'V R ART'!J20+'XVI R ART'!J20+'VIII R ART'!J20+'IX R ART'!J20+'XIV R ART'!J20," ")</f>
        <v xml:space="preserve"> </v>
      </c>
      <c r="K20" s="16" t="str">
        <f>IF(+'V R ART'!K20+'XVI R ART'!K20+'VIII R ART'!K20+'IX R ART'!K20+'XIV R ART'!K20&gt;0,+'V R ART'!K20+'XVI R ART'!K20+'VIII R ART'!K20+'IX R ART'!K20+'XIV R ART'!K20," ")</f>
        <v xml:space="preserve"> </v>
      </c>
      <c r="L20" s="16" t="str">
        <f>IF(+'V R ART'!L20+'XVI R ART'!L20+'VIII R ART'!L20+'IX R ART'!L20+'XIV R ART'!L20&gt;0,+'V R ART'!L20+'XVI R ART'!L20+'VIII R ART'!L20+'IX R ART'!L20+'XIV R ART'!L20," ")</f>
        <v xml:space="preserve"> </v>
      </c>
      <c r="M20" s="17" t="str">
        <f>IF(+'V R ART'!M20+'XVI R ART'!M20+'VIII R ART'!M20+'IX R ART'!M20+'XIV R ART'!M20&gt;0,+'V R ART'!M20+'XVI R ART'!M20+'VIII R ART'!M20+'IX R ART'!M20+'XIV R ART'!M20," ")</f>
        <v xml:space="preserve"> </v>
      </c>
      <c r="N20" s="15">
        <f t="shared" si="2"/>
        <v>112201196.38545588</v>
      </c>
      <c r="O20" s="53">
        <f t="shared" si="0"/>
        <v>9</v>
      </c>
      <c r="Q20" s="8"/>
      <c r="S20" s="8"/>
      <c r="T20" s="8"/>
    </row>
    <row r="21" spans="1:20" ht="14" x14ac:dyDescent="0.3">
      <c r="A21" s="14">
        <f t="shared" si="1"/>
        <v>9.5</v>
      </c>
      <c r="B21" s="60" t="str">
        <f>IF(+'V R ART'!B21+'VIII R ART'!B21+'IX R ART'!B21+'XIV R ART'!B21+'XVI R ART'!B21&gt;0,+'V R ART'!B21+'VIII R ART'!B21+'IX R ART'!B21+'XIV R ART'!B21+'XVI R ART'!B21," ")</f>
        <v xml:space="preserve"> </v>
      </c>
      <c r="C21" s="16">
        <f>IF(+'V R ART'!C21+'VIII R ART'!C21+'IX R ART'!C21+'XIV R ART'!C21+'XVI R ART'!C21&gt;0,+'V R ART'!C21+'VIII R ART'!C21+'IX R ART'!C21+'XIV R ART'!C21+'XVI R ART'!C21," ")</f>
        <v>966781.65999999992</v>
      </c>
      <c r="D21" s="16">
        <f>IF(+'V R ART'!D21+'VIII R ART'!D21+'IX R ART'!D21+'XIV R ART'!D21+'XVI R ART'!D21&gt;0,+'V R ART'!D21+'VIII R ART'!D21+'IX R ART'!D21+'XIV R ART'!D21+'XVI R ART'!D21," ")</f>
        <v>106553195.08</v>
      </c>
      <c r="E21" s="16">
        <f>IF(+'V R ART'!E21+'VIII R ART'!E21+'IX R ART'!E21+'XIV R ART'!E21+'XVI R ART'!E21&gt;0,+'V R ART'!E21+'VIII R ART'!E21+'IX R ART'!E21+'XIV R ART'!E21+'XVI R ART'!E21," ")</f>
        <v>32197783.44699337</v>
      </c>
      <c r="F21" s="16">
        <f>IF(+'V R ART'!F21+'VIII R ART'!F21+'IX R ART'!F21+'XIV R ART'!F21+'XVI R ART'!F21&gt;0,+'V R ART'!F21+'VIII R ART'!F21+'IX R ART'!F21+'XIV R ART'!F21+'XVI R ART'!F21," ")</f>
        <v>15387915.388685036</v>
      </c>
      <c r="G21" s="16">
        <f>IF(+'V R ART'!G21+'VIII R ART'!G21+'IX R ART'!G21+'XIV R ART'!G21+'XVI R ART'!G21&gt;0,+'V R ART'!G21+'VIII R ART'!G21+'IX R ART'!G21+'XIV R ART'!G21+'XVI R ART'!G21," ")</f>
        <v>9697496.0199999996</v>
      </c>
      <c r="H21" s="16" t="str">
        <f>IF(+'V R ART'!H21+'XVI R ART'!H21+'VIII R ART'!H21+'IX R ART'!H21+'XIV R ART'!H21&gt;0,+'V R ART'!H21+'XVI R ART'!H21+'VIII R ART'!H21+'IX R ART'!H21+'XIV R ART'!H21," ")</f>
        <v xml:space="preserve"> </v>
      </c>
      <c r="I21" s="16" t="str">
        <f>IF(+'V R ART'!I21+'XVI R ART'!I21+'VIII R ART'!I21+'IX R ART'!I21+'XIV R ART'!I21&gt;0,+'V R ART'!I21+'XVI R ART'!I21+'VIII R ART'!I21+'IX R ART'!I21+'XIV R ART'!I21," ")</f>
        <v xml:space="preserve"> </v>
      </c>
      <c r="J21" s="16" t="str">
        <f>IF(+'V R ART'!J21+'XVI R ART'!J21+'VIII R ART'!J21+'IX R ART'!J21+'XIV R ART'!J21&gt;0,+'V R ART'!J21+'XVI R ART'!J21+'VIII R ART'!J21+'IX R ART'!J21+'XIV R ART'!J21," ")</f>
        <v xml:space="preserve"> </v>
      </c>
      <c r="K21" s="16" t="str">
        <f>IF(+'V R ART'!K21+'XVI R ART'!K21+'VIII R ART'!K21+'IX R ART'!K21+'XIV R ART'!K21&gt;0,+'V R ART'!K21+'XVI R ART'!K21+'VIII R ART'!K21+'IX R ART'!K21+'XIV R ART'!K21," ")</f>
        <v xml:space="preserve"> </v>
      </c>
      <c r="L21" s="16" t="str">
        <f>IF(+'V R ART'!L21+'XVI R ART'!L21+'VIII R ART'!L21+'IX R ART'!L21+'XIV R ART'!L21&gt;0,+'V R ART'!L21+'XVI R ART'!L21+'VIII R ART'!L21+'IX R ART'!L21+'XIV R ART'!L21," ")</f>
        <v xml:space="preserve"> </v>
      </c>
      <c r="M21" s="17" t="str">
        <f>IF(+'V R ART'!M21+'XVI R ART'!M21+'VIII R ART'!M21+'IX R ART'!M21+'XIV R ART'!M21&gt;0,+'V R ART'!M21+'XVI R ART'!M21+'VIII R ART'!M21+'IX R ART'!M21+'XIV R ART'!M21," ")</f>
        <v xml:space="preserve"> </v>
      </c>
      <c r="N21" s="15">
        <f t="shared" si="2"/>
        <v>164803171.59567842</v>
      </c>
      <c r="O21" s="53">
        <f t="shared" si="0"/>
        <v>9.5</v>
      </c>
      <c r="Q21" s="8"/>
      <c r="S21" s="8"/>
      <c r="T21" s="8"/>
    </row>
    <row r="22" spans="1:20" ht="14" x14ac:dyDescent="0.3">
      <c r="A22" s="14">
        <f t="shared" si="1"/>
        <v>10</v>
      </c>
      <c r="B22" s="60" t="str">
        <f>IF(+'V R ART'!B22+'VIII R ART'!B22+'IX R ART'!B22+'XIV R ART'!B22+'XVI R ART'!B22&gt;0,+'V R ART'!B22+'VIII R ART'!B22+'IX R ART'!B22+'XIV R ART'!B22+'XVI R ART'!B22," ")</f>
        <v xml:space="preserve"> </v>
      </c>
      <c r="C22" s="16">
        <f>IF(+'V R ART'!C22+'VIII R ART'!C22+'IX R ART'!C22+'XIV R ART'!C22+'XVI R ART'!C22&gt;0,+'V R ART'!C22+'VIII R ART'!C22+'IX R ART'!C22+'XIV R ART'!C22+'XVI R ART'!C22," ")</f>
        <v>1691426.01</v>
      </c>
      <c r="D22" s="16">
        <f>IF(+'V R ART'!D22+'VIII R ART'!D22+'IX R ART'!D22+'XIV R ART'!D22+'XVI R ART'!D22&gt;0,+'V R ART'!D22+'VIII R ART'!D22+'IX R ART'!D22+'XIV R ART'!D22+'XVI R ART'!D22," ")</f>
        <v>148774711.35999998</v>
      </c>
      <c r="E22" s="16">
        <f>IF(+'V R ART'!E22+'VIII R ART'!E22+'IX R ART'!E22+'XIV R ART'!E22+'XVI R ART'!E22&gt;0,+'V R ART'!E22+'VIII R ART'!E22+'IX R ART'!E22+'XIV R ART'!E22+'XVI R ART'!E22," ")</f>
        <v>21807822.835590232</v>
      </c>
      <c r="F22" s="16">
        <f>IF(+'V R ART'!F22+'VIII R ART'!F22+'IX R ART'!F22+'XIV R ART'!F22+'XVI R ART'!F22&gt;0,+'V R ART'!F22+'VIII R ART'!F22+'IX R ART'!F22+'XIV R ART'!F22+'XVI R ART'!F22," ")</f>
        <v>21769766.372870278</v>
      </c>
      <c r="G22" s="16">
        <f>IF(+'V R ART'!G22+'VIII R ART'!G22+'IX R ART'!G22+'XIV R ART'!G22+'XVI R ART'!G22&gt;0,+'V R ART'!G22+'VIII R ART'!G22+'IX R ART'!G22+'XIV R ART'!G22+'XVI R ART'!G22," ")</f>
        <v>6735216.3799999999</v>
      </c>
      <c r="H22" s="16" t="str">
        <f>IF(+'V R ART'!H22+'XVI R ART'!H22+'VIII R ART'!H22+'IX R ART'!H22+'XIV R ART'!H22&gt;0,+'V R ART'!H22+'XVI R ART'!H22+'VIII R ART'!H22+'IX R ART'!H22+'XIV R ART'!H22," ")</f>
        <v xml:space="preserve"> </v>
      </c>
      <c r="I22" s="16" t="str">
        <f>IF(+'V R ART'!I22+'XVI R ART'!I22+'VIII R ART'!I22+'IX R ART'!I22+'XIV R ART'!I22&gt;0,+'V R ART'!I22+'XVI R ART'!I22+'VIII R ART'!I22+'IX R ART'!I22+'XIV R ART'!I22," ")</f>
        <v xml:space="preserve"> </v>
      </c>
      <c r="J22" s="16" t="str">
        <f>IF(+'V R ART'!J22+'XVI R ART'!J22+'VIII R ART'!J22+'IX R ART'!J22+'XIV R ART'!J22&gt;0,+'V R ART'!J22+'XVI R ART'!J22+'VIII R ART'!J22+'IX R ART'!J22+'XIV R ART'!J22," ")</f>
        <v xml:space="preserve"> </v>
      </c>
      <c r="K22" s="16" t="str">
        <f>IF(+'V R ART'!K22+'XVI R ART'!K22+'VIII R ART'!K22+'IX R ART'!K22+'XIV R ART'!K22&gt;0,+'V R ART'!K22+'XVI R ART'!K22+'VIII R ART'!K22+'IX R ART'!K22+'XIV R ART'!K22," ")</f>
        <v xml:space="preserve"> </v>
      </c>
      <c r="L22" s="16" t="str">
        <f>IF(+'V R ART'!L22+'XVI R ART'!L22+'VIII R ART'!L22+'IX R ART'!L22+'XIV R ART'!L22&gt;0,+'V R ART'!L22+'XVI R ART'!L22+'VIII R ART'!L22+'IX R ART'!L22+'XIV R ART'!L22," ")</f>
        <v xml:space="preserve"> </v>
      </c>
      <c r="M22" s="17" t="str">
        <f>IF(+'V R ART'!M22+'XVI R ART'!M22+'VIII R ART'!M22+'IX R ART'!M22+'XIV R ART'!M22&gt;0,+'V R ART'!M22+'XVI R ART'!M22+'VIII R ART'!M22+'IX R ART'!M22+'XIV R ART'!M22," ")</f>
        <v xml:space="preserve"> </v>
      </c>
      <c r="N22" s="15">
        <f t="shared" si="2"/>
        <v>200778942.95846048</v>
      </c>
      <c r="O22" s="53">
        <f t="shared" si="0"/>
        <v>10</v>
      </c>
      <c r="Q22" s="8"/>
      <c r="S22" s="8"/>
      <c r="T22" s="8"/>
    </row>
    <row r="23" spans="1:20" ht="14" x14ac:dyDescent="0.3">
      <c r="A23" s="14">
        <f t="shared" si="1"/>
        <v>10.5</v>
      </c>
      <c r="B23" s="60" t="str">
        <f>IF(+'V R ART'!B23+'VIII R ART'!B23+'IX R ART'!B23+'XIV R ART'!B23+'XVI R ART'!B23&gt;0,+'V R ART'!B23+'VIII R ART'!B23+'IX R ART'!B23+'XIV R ART'!B23+'XVI R ART'!B23," ")</f>
        <v xml:space="preserve"> </v>
      </c>
      <c r="C23" s="16">
        <f>IF(+'V R ART'!C23+'VIII R ART'!C23+'IX R ART'!C23+'XIV R ART'!C23+'XVI R ART'!C23&gt;0,+'V R ART'!C23+'VIII R ART'!C23+'IX R ART'!C23+'XIV R ART'!C23+'XVI R ART'!C23," ")</f>
        <v>626364.35</v>
      </c>
      <c r="D23" s="16">
        <f>IF(+'V R ART'!D23+'VIII R ART'!D23+'IX R ART'!D23+'XIV R ART'!D23+'XVI R ART'!D23&gt;0,+'V R ART'!D23+'VIII R ART'!D23+'IX R ART'!D23+'XIV R ART'!D23+'XVI R ART'!D23," ")</f>
        <v>139741426.49426627</v>
      </c>
      <c r="E23" s="16">
        <f>IF(+'V R ART'!E23+'VIII R ART'!E23+'IX R ART'!E23+'XIV R ART'!E23+'XVI R ART'!E23&gt;0,+'V R ART'!E23+'VIII R ART'!E23+'IX R ART'!E23+'XIV R ART'!E23+'XVI R ART'!E23," ")</f>
        <v>16937904.220000003</v>
      </c>
      <c r="F23" s="16">
        <f>IF(+'V R ART'!F23+'VIII R ART'!F23+'IX R ART'!F23+'XIV R ART'!F23+'XVI R ART'!F23&gt;0,+'V R ART'!F23+'VIII R ART'!F23+'IX R ART'!F23+'XIV R ART'!F23+'XVI R ART'!F23," ")</f>
        <v>23498318.289198376</v>
      </c>
      <c r="G23" s="16">
        <f>IF(+'V R ART'!G23+'VIII R ART'!G23+'IX R ART'!G23+'XIV R ART'!G23+'XVI R ART'!G23&gt;0,+'V R ART'!G23+'VIII R ART'!G23+'IX R ART'!G23+'XIV R ART'!G23+'XVI R ART'!G23," ")</f>
        <v>5449323.29</v>
      </c>
      <c r="H23" s="16" t="str">
        <f>IF(+'V R ART'!H23+'XVI R ART'!H23+'VIII R ART'!H23+'IX R ART'!H23+'XIV R ART'!H23&gt;0,+'V R ART'!H23+'XVI R ART'!H23+'VIII R ART'!H23+'IX R ART'!H23+'XIV R ART'!H23," ")</f>
        <v xml:space="preserve"> </v>
      </c>
      <c r="I23" s="16" t="str">
        <f>IF(+'V R ART'!I23+'XVI R ART'!I23+'VIII R ART'!I23+'IX R ART'!I23+'XIV R ART'!I23&gt;0,+'V R ART'!I23+'XVI R ART'!I23+'VIII R ART'!I23+'IX R ART'!I23+'XIV R ART'!I23," ")</f>
        <v xml:space="preserve"> </v>
      </c>
      <c r="J23" s="16" t="str">
        <f>IF(+'V R ART'!J23+'XVI R ART'!J23+'VIII R ART'!J23+'IX R ART'!J23+'XIV R ART'!J23&gt;0,+'V R ART'!J23+'XVI R ART'!J23+'VIII R ART'!J23+'IX R ART'!J23+'XIV R ART'!J23," ")</f>
        <v xml:space="preserve"> </v>
      </c>
      <c r="K23" s="16" t="str">
        <f>IF(+'V R ART'!K23+'XVI R ART'!K23+'VIII R ART'!K23+'IX R ART'!K23+'XIV R ART'!K23&gt;0,+'V R ART'!K23+'XVI R ART'!K23+'VIII R ART'!K23+'IX R ART'!K23+'XIV R ART'!K23," ")</f>
        <v xml:space="preserve"> </v>
      </c>
      <c r="L23" s="16" t="str">
        <f>IF(+'V R ART'!L23+'XVI R ART'!L23+'VIII R ART'!L23+'IX R ART'!L23+'XIV R ART'!L23&gt;0,+'V R ART'!L23+'XVI R ART'!L23+'VIII R ART'!L23+'IX R ART'!L23+'XIV R ART'!L23," ")</f>
        <v xml:space="preserve"> </v>
      </c>
      <c r="M23" s="17" t="str">
        <f>IF(+'V R ART'!M23+'XVI R ART'!M23+'VIII R ART'!M23+'IX R ART'!M23+'XIV R ART'!M23&gt;0,+'V R ART'!M23+'XVI R ART'!M23+'VIII R ART'!M23+'IX R ART'!M23+'XIV R ART'!M23," ")</f>
        <v xml:space="preserve"> </v>
      </c>
      <c r="N23" s="15">
        <f t="shared" si="2"/>
        <v>186253336.64346462</v>
      </c>
      <c r="O23" s="53">
        <f t="shared" si="0"/>
        <v>10.5</v>
      </c>
      <c r="Q23" s="8"/>
      <c r="S23" s="8"/>
      <c r="T23" s="8"/>
    </row>
    <row r="24" spans="1:20" ht="14" x14ac:dyDescent="0.3">
      <c r="A24" s="22">
        <f t="shared" si="1"/>
        <v>11</v>
      </c>
      <c r="B24" s="65" t="str">
        <f>IF(+'V R ART'!B24+'VIII R ART'!B24+'IX R ART'!B24+'XIV R ART'!B24+'XVI R ART'!B24&gt;0,+'V R ART'!B24+'VIII R ART'!B24+'IX R ART'!B24+'XIV R ART'!B24+'XVI R ART'!B24," ")</f>
        <v xml:space="preserve"> </v>
      </c>
      <c r="C24" s="24">
        <f>IF(+'V R ART'!C24+'VIII R ART'!C24+'IX R ART'!C24+'XIV R ART'!C24+'XVI R ART'!C24&gt;0,+'V R ART'!C24+'VIII R ART'!C24+'IX R ART'!C24+'XIV R ART'!C24+'XVI R ART'!C24," ")</f>
        <v>597984.04</v>
      </c>
      <c r="D24" s="24">
        <f>IF(+'V R ART'!D24+'VIII R ART'!D24+'IX R ART'!D24+'XIV R ART'!D24+'XVI R ART'!D24&gt;0,+'V R ART'!D24+'VIII R ART'!D24+'IX R ART'!D24+'XIV R ART'!D24+'XVI R ART'!D24," ")</f>
        <v>107829057.17</v>
      </c>
      <c r="E24" s="24">
        <f>IF(+'V R ART'!E24+'VIII R ART'!E24+'IX R ART'!E24+'XIV R ART'!E24+'XVI R ART'!E24&gt;0,+'V R ART'!E24+'VIII R ART'!E24+'IX R ART'!E24+'XIV R ART'!E24+'XVI R ART'!E24," ")</f>
        <v>13654830.389999999</v>
      </c>
      <c r="F24" s="24">
        <f>IF(+'V R ART'!F24+'VIII R ART'!F24+'IX R ART'!F24+'XIV R ART'!F24+'XVI R ART'!F24&gt;0,+'V R ART'!F24+'VIII R ART'!F24+'IX R ART'!F24+'XIV R ART'!F24+'XVI R ART'!F24," ")</f>
        <v>18816094.670854114</v>
      </c>
      <c r="G24" s="24">
        <f>IF(+'V R ART'!G24+'VIII R ART'!G24+'IX R ART'!G24+'XIV R ART'!G24+'XVI R ART'!G24&gt;0,+'V R ART'!G24+'VIII R ART'!G24+'IX R ART'!G24+'XIV R ART'!G24+'XVI R ART'!G24," ")</f>
        <v>3116874.3099999996</v>
      </c>
      <c r="H24" s="24" t="str">
        <f>IF(+'V R ART'!H24+'XVI R ART'!H24+'VIII R ART'!H24+'IX R ART'!H24+'XIV R ART'!H24&gt;0,+'V R ART'!H24+'XVI R ART'!H24+'VIII R ART'!H24+'IX R ART'!H24+'XIV R ART'!H24," ")</f>
        <v xml:space="preserve"> </v>
      </c>
      <c r="I24" s="24" t="str">
        <f>IF(+'V R ART'!I24+'XVI R ART'!I24+'VIII R ART'!I24+'IX R ART'!I24+'XIV R ART'!I24&gt;0,+'V R ART'!I24+'XVI R ART'!I24+'VIII R ART'!I24+'IX R ART'!I24+'XIV R ART'!I24," ")</f>
        <v xml:space="preserve"> </v>
      </c>
      <c r="J24" s="24" t="str">
        <f>IF(+'V R ART'!J24+'XVI R ART'!J24+'VIII R ART'!J24+'IX R ART'!J24+'XIV R ART'!J24&gt;0,+'V R ART'!J24+'XVI R ART'!J24+'VIII R ART'!J24+'IX R ART'!J24+'XIV R ART'!J24," ")</f>
        <v xml:space="preserve"> </v>
      </c>
      <c r="K24" s="24" t="str">
        <f>IF(+'V R ART'!K24+'XVI R ART'!K24+'VIII R ART'!K24+'IX R ART'!K24+'XIV R ART'!K24&gt;0,+'V R ART'!K24+'XVI R ART'!K24+'VIII R ART'!K24+'IX R ART'!K24+'XIV R ART'!K24," ")</f>
        <v xml:space="preserve"> </v>
      </c>
      <c r="L24" s="24" t="str">
        <f>IF(+'V R ART'!L24+'XVI R ART'!L24+'VIII R ART'!L24+'IX R ART'!L24+'XIV R ART'!L24&gt;0,+'V R ART'!L24+'XVI R ART'!L24+'VIII R ART'!L24+'IX R ART'!L24+'XIV R ART'!L24," ")</f>
        <v xml:space="preserve"> </v>
      </c>
      <c r="M24" s="25" t="str">
        <f>IF(+'V R ART'!M24+'XVI R ART'!M24+'VIII R ART'!M24+'IX R ART'!M24+'XIV R ART'!M24&gt;0,+'V R ART'!M24+'XVI R ART'!M24+'VIII R ART'!M24+'IX R ART'!M24+'XIV R ART'!M24," ")</f>
        <v xml:space="preserve"> </v>
      </c>
      <c r="N24" s="23">
        <f t="shared" si="2"/>
        <v>144014840.58085412</v>
      </c>
      <c r="O24" s="53">
        <f t="shared" si="0"/>
        <v>11</v>
      </c>
      <c r="Q24" s="8"/>
      <c r="S24" s="8"/>
      <c r="T24" s="8"/>
    </row>
    <row r="25" spans="1:20" ht="14" x14ac:dyDescent="0.3">
      <c r="A25" s="14">
        <f t="shared" si="1"/>
        <v>11.5</v>
      </c>
      <c r="B25" s="60" t="str">
        <f>IF(+'V R ART'!B25+'VIII R ART'!B25+'IX R ART'!B25+'XIV R ART'!B25+'XVI R ART'!B25&gt;0,+'V R ART'!B25+'VIII R ART'!B25+'IX R ART'!B25+'XIV R ART'!B25+'XVI R ART'!B25," ")</f>
        <v xml:space="preserve"> </v>
      </c>
      <c r="C25" s="16">
        <f>IF(+'V R ART'!C25+'VIII R ART'!C25+'IX R ART'!C25+'XIV R ART'!C25+'XVI R ART'!C25&gt;0,+'V R ART'!C25+'VIII R ART'!C25+'IX R ART'!C25+'XIV R ART'!C25+'XVI R ART'!C25," ")</f>
        <v>482520.2</v>
      </c>
      <c r="D25" s="16">
        <f>IF(+'V R ART'!D25+'VIII R ART'!D25+'IX R ART'!D25+'XIV R ART'!D25+'XVI R ART'!D25&gt;0,+'V R ART'!D25+'VIII R ART'!D25+'IX R ART'!D25+'XIV R ART'!D25+'XVI R ART'!D25," ")</f>
        <v>93848696.650000006</v>
      </c>
      <c r="E25" s="16">
        <f>IF(+'V R ART'!E25+'VIII R ART'!E25+'IX R ART'!E25+'XIV R ART'!E25+'XVI R ART'!E25&gt;0,+'V R ART'!E25+'VIII R ART'!E25+'IX R ART'!E25+'XIV R ART'!E25+'XVI R ART'!E25," ")</f>
        <v>10847594.799999999</v>
      </c>
      <c r="F25" s="16">
        <f>IF(+'V R ART'!F25+'VIII R ART'!F25+'IX R ART'!F25+'XIV R ART'!F25+'XVI R ART'!F25&gt;0,+'V R ART'!F25+'VIII R ART'!F25+'IX R ART'!F25+'XIV R ART'!F25+'XVI R ART'!F25," ")</f>
        <v>13278393.968654446</v>
      </c>
      <c r="G25" s="16">
        <f>IF(+'V R ART'!G25+'VIII R ART'!G25+'IX R ART'!G25+'XIV R ART'!G25+'XVI R ART'!G25&gt;0,+'V R ART'!G25+'VIII R ART'!G25+'IX R ART'!G25+'XIV R ART'!G25+'XVI R ART'!G25," ")</f>
        <v>1828890.1600000001</v>
      </c>
      <c r="H25" s="16" t="str">
        <f>IF(+'V R ART'!H25+'XVI R ART'!H25+'VIII R ART'!H25+'IX R ART'!H25+'XIV R ART'!H25&gt;0,+'V R ART'!H25+'XVI R ART'!H25+'VIII R ART'!H25+'IX R ART'!H25+'XIV R ART'!H25," ")</f>
        <v xml:space="preserve"> </v>
      </c>
      <c r="I25" s="16" t="str">
        <f>IF(+'V R ART'!I25+'XVI R ART'!I25+'VIII R ART'!I25+'IX R ART'!I25+'XIV R ART'!I25&gt;0,+'V R ART'!I25+'XVI R ART'!I25+'VIII R ART'!I25+'IX R ART'!I25+'XIV R ART'!I25," ")</f>
        <v xml:space="preserve"> </v>
      </c>
      <c r="J25" s="16" t="str">
        <f>IF(+'V R ART'!J25+'XVI R ART'!J25+'VIII R ART'!J25+'IX R ART'!J25+'XIV R ART'!J25&gt;0,+'V R ART'!J25+'XVI R ART'!J25+'VIII R ART'!J25+'IX R ART'!J25+'XIV R ART'!J25," ")</f>
        <v xml:space="preserve"> </v>
      </c>
      <c r="K25" s="16" t="str">
        <f>IF(+'V R ART'!K25+'XVI R ART'!K25+'VIII R ART'!K25+'IX R ART'!K25+'XIV R ART'!K25&gt;0,+'V R ART'!K25+'XVI R ART'!K25+'VIII R ART'!K25+'IX R ART'!K25+'XIV R ART'!K25," ")</f>
        <v xml:space="preserve"> </v>
      </c>
      <c r="L25" s="16" t="str">
        <f>IF(+'V R ART'!L25+'XVI R ART'!L25+'VIII R ART'!L25+'IX R ART'!L25+'XIV R ART'!L25&gt;0,+'V R ART'!L25+'XVI R ART'!L25+'VIII R ART'!L25+'IX R ART'!L25+'XIV R ART'!L25," ")</f>
        <v xml:space="preserve"> </v>
      </c>
      <c r="M25" s="17" t="str">
        <f>IF(+'V R ART'!M25+'XVI R ART'!M25+'VIII R ART'!M25+'IX R ART'!M25+'XIV R ART'!M25&gt;0,+'V R ART'!M25+'XVI R ART'!M25+'VIII R ART'!M25+'IX R ART'!M25+'XIV R ART'!M25," ")</f>
        <v xml:space="preserve"> </v>
      </c>
      <c r="N25" s="15">
        <f t="shared" si="2"/>
        <v>120286095.77865446</v>
      </c>
      <c r="O25" s="53">
        <f t="shared" si="0"/>
        <v>11.5</v>
      </c>
      <c r="Q25" s="8"/>
      <c r="S25" s="8"/>
      <c r="T25" s="8"/>
    </row>
    <row r="26" spans="1:20" ht="14" x14ac:dyDescent="0.3">
      <c r="A26" s="14">
        <f t="shared" si="1"/>
        <v>12</v>
      </c>
      <c r="B26" s="60" t="str">
        <f>IF(+'V R ART'!B26+'VIII R ART'!B26+'IX R ART'!B26+'XIV R ART'!B26+'XVI R ART'!B26&gt;0,+'V R ART'!B26+'VIII R ART'!B26+'IX R ART'!B26+'XIV R ART'!B26+'XVI R ART'!B26," ")</f>
        <v xml:space="preserve"> </v>
      </c>
      <c r="C26" s="16">
        <f>IF(+'V R ART'!C26+'VIII R ART'!C26+'IX R ART'!C26+'XIV R ART'!C26+'XVI R ART'!C26&gt;0,+'V R ART'!C26+'VIII R ART'!C26+'IX R ART'!C26+'XIV R ART'!C26+'XVI R ART'!C26," ")</f>
        <v>6174306.1999999993</v>
      </c>
      <c r="D26" s="16">
        <f>IF(+'V R ART'!D26+'VIII R ART'!D26+'IX R ART'!D26+'XIV R ART'!D26+'XVI R ART'!D26&gt;0,+'V R ART'!D26+'VIII R ART'!D26+'IX R ART'!D26+'XIV R ART'!D26+'XVI R ART'!D26," ")</f>
        <v>51486789.869999997</v>
      </c>
      <c r="E26" s="16">
        <f>IF(+'V R ART'!E26+'VIII R ART'!E26+'IX R ART'!E26+'XIV R ART'!E26+'XVI R ART'!E26&gt;0,+'V R ART'!E26+'VIII R ART'!E26+'IX R ART'!E26+'XIV R ART'!E26+'XVI R ART'!E26," ")</f>
        <v>8845436.9199999999</v>
      </c>
      <c r="F26" s="16">
        <f>IF(+'V R ART'!F26+'VIII R ART'!F26+'IX R ART'!F26+'XIV R ART'!F26+'XVI R ART'!F26&gt;0,+'V R ART'!F26+'VIII R ART'!F26+'IX R ART'!F26+'XIV R ART'!F26+'XVI R ART'!F26," ")</f>
        <v>12267913.934787035</v>
      </c>
      <c r="G26" s="16">
        <f>IF(+'V R ART'!G26+'VIII R ART'!G26+'IX R ART'!G26+'XIV R ART'!G26+'XVI R ART'!G26&gt;0,+'V R ART'!G26+'VIII R ART'!G26+'IX R ART'!G26+'XIV R ART'!G26+'XVI R ART'!G26," ")</f>
        <v>1172875.31</v>
      </c>
      <c r="H26" s="16" t="str">
        <f>IF(+'V R ART'!H26+'XVI R ART'!H26+'VIII R ART'!H26+'IX R ART'!H26+'XIV R ART'!H26&gt;0,+'V R ART'!H26+'XVI R ART'!H26+'VIII R ART'!H26+'IX R ART'!H26+'XIV R ART'!H26," ")</f>
        <v xml:space="preserve"> </v>
      </c>
      <c r="I26" s="16" t="str">
        <f>IF(+'V R ART'!I26+'XVI R ART'!I26+'VIII R ART'!I26+'IX R ART'!I26+'XIV R ART'!I26&gt;0,+'V R ART'!I26+'XVI R ART'!I26+'VIII R ART'!I26+'IX R ART'!I26+'XIV R ART'!I26," ")</f>
        <v xml:space="preserve"> </v>
      </c>
      <c r="J26" s="16" t="str">
        <f>IF(+'V R ART'!J26+'XVI R ART'!J26+'VIII R ART'!J26+'IX R ART'!J26+'XIV R ART'!J26&gt;0,+'V R ART'!J26+'XVI R ART'!J26+'VIII R ART'!J26+'IX R ART'!J26+'XIV R ART'!J26," ")</f>
        <v xml:space="preserve"> </v>
      </c>
      <c r="K26" s="16" t="str">
        <f>IF(+'V R ART'!K26+'XVI R ART'!K26+'VIII R ART'!K26+'IX R ART'!K26+'XIV R ART'!K26&gt;0,+'V R ART'!K26+'XVI R ART'!K26+'VIII R ART'!K26+'IX R ART'!K26+'XIV R ART'!K26," ")</f>
        <v xml:space="preserve"> </v>
      </c>
      <c r="L26" s="16" t="str">
        <f>IF(+'V R ART'!L26+'XVI R ART'!L26+'VIII R ART'!L26+'IX R ART'!L26+'XIV R ART'!L26&gt;0,+'V R ART'!L26+'XVI R ART'!L26+'VIII R ART'!L26+'IX R ART'!L26+'XIV R ART'!L26," ")</f>
        <v xml:space="preserve"> </v>
      </c>
      <c r="M26" s="17" t="str">
        <f>IF(+'V R ART'!M26+'XVI R ART'!M26+'VIII R ART'!M26+'IX R ART'!M26+'XIV R ART'!M26&gt;0,+'V R ART'!M26+'XVI R ART'!M26+'VIII R ART'!M26+'IX R ART'!M26+'XIV R ART'!M26," ")</f>
        <v xml:space="preserve"> </v>
      </c>
      <c r="N26" s="15">
        <f t="shared" si="2"/>
        <v>79947322.234787032</v>
      </c>
      <c r="O26" s="53">
        <f t="shared" si="0"/>
        <v>12</v>
      </c>
      <c r="Q26" s="8"/>
      <c r="S26" s="8"/>
      <c r="T26" s="8"/>
    </row>
    <row r="27" spans="1:20" ht="14" x14ac:dyDescent="0.3">
      <c r="A27" s="14">
        <f t="shared" si="1"/>
        <v>12.5</v>
      </c>
      <c r="B27" s="60" t="str">
        <f>IF(+'V R ART'!B27+'VIII R ART'!B27+'IX R ART'!B27+'XIV R ART'!B27+'XVI R ART'!B27&gt;0,+'V R ART'!B27+'VIII R ART'!B27+'IX R ART'!B27+'XIV R ART'!B27+'XVI R ART'!B27," ")</f>
        <v xml:space="preserve"> </v>
      </c>
      <c r="C27" s="16">
        <f>IF(+'V R ART'!C27+'VIII R ART'!C27+'IX R ART'!C27+'XIV R ART'!C27+'XVI R ART'!C27&gt;0,+'V R ART'!C27+'VIII R ART'!C27+'IX R ART'!C27+'XIV R ART'!C27+'XVI R ART'!C27," ")</f>
        <v>10279773.029999999</v>
      </c>
      <c r="D27" s="16">
        <f>IF(+'V R ART'!D27+'VIII R ART'!D27+'IX R ART'!D27+'XIV R ART'!D27+'XVI R ART'!D27&gt;0,+'V R ART'!D27+'VIII R ART'!D27+'IX R ART'!D27+'XIV R ART'!D27+'XVI R ART'!D27," ")</f>
        <v>41402908.460000001</v>
      </c>
      <c r="E27" s="16">
        <f>IF(+'V R ART'!E27+'VIII R ART'!E27+'IX R ART'!E27+'XIV R ART'!E27+'XVI R ART'!E27&gt;0,+'V R ART'!E27+'VIII R ART'!E27+'IX R ART'!E27+'XIV R ART'!E27+'XVI R ART'!E27," ")</f>
        <v>10479677.640000001</v>
      </c>
      <c r="F27" s="16">
        <f>IF(+'V R ART'!F27+'VIII R ART'!F27+'IX R ART'!F27+'XIV R ART'!F27+'XVI R ART'!F27&gt;0,+'V R ART'!F27+'VIII R ART'!F27+'IX R ART'!F27+'XIV R ART'!F27+'XVI R ART'!F27," ")</f>
        <v>16623391.905998264</v>
      </c>
      <c r="G27" s="16">
        <f>IF(+'V R ART'!G27+'VIII R ART'!G27+'IX R ART'!G27+'XIV R ART'!G27+'XVI R ART'!G27&gt;0,+'V R ART'!G27+'VIII R ART'!G27+'IX R ART'!G27+'XIV R ART'!G27+'XVI R ART'!G27," ")</f>
        <v>4284339.42</v>
      </c>
      <c r="H27" s="16" t="str">
        <f>IF(+'V R ART'!H27+'XVI R ART'!H27+'VIII R ART'!H27+'IX R ART'!H27+'XIV R ART'!H27&gt;0,+'V R ART'!H27+'XVI R ART'!H27+'VIII R ART'!H27+'IX R ART'!H27+'XIV R ART'!H27," ")</f>
        <v xml:space="preserve"> </v>
      </c>
      <c r="I27" s="16" t="str">
        <f>IF(+'V R ART'!I27+'XVI R ART'!I27+'VIII R ART'!I27+'IX R ART'!I27+'XIV R ART'!I27&gt;0,+'V R ART'!I27+'XVI R ART'!I27+'VIII R ART'!I27+'IX R ART'!I27+'XIV R ART'!I27," ")</f>
        <v xml:space="preserve"> </v>
      </c>
      <c r="J27" s="16" t="str">
        <f>IF(+'V R ART'!J27+'XVI R ART'!J27+'VIII R ART'!J27+'IX R ART'!J27+'XIV R ART'!J27&gt;0,+'V R ART'!J27+'XVI R ART'!J27+'VIII R ART'!J27+'IX R ART'!J27+'XIV R ART'!J27," ")</f>
        <v xml:space="preserve"> </v>
      </c>
      <c r="K27" s="16" t="str">
        <f>IF(+'V R ART'!K27+'XVI R ART'!K27+'VIII R ART'!K27+'IX R ART'!K27+'XIV R ART'!K27&gt;0,+'V R ART'!K27+'XVI R ART'!K27+'VIII R ART'!K27+'IX R ART'!K27+'XIV R ART'!K27," ")</f>
        <v xml:space="preserve"> </v>
      </c>
      <c r="L27" s="16" t="str">
        <f>IF(+'V R ART'!L27+'XVI R ART'!L27+'VIII R ART'!L27+'IX R ART'!L27+'XIV R ART'!L27&gt;0,+'V R ART'!L27+'XVI R ART'!L27+'VIII R ART'!L27+'IX R ART'!L27+'XIV R ART'!L27," ")</f>
        <v xml:space="preserve"> </v>
      </c>
      <c r="M27" s="17" t="str">
        <f>IF(+'V R ART'!M27+'XVI R ART'!M27+'VIII R ART'!M27+'IX R ART'!M27+'XIV R ART'!M27&gt;0,+'V R ART'!M27+'XVI R ART'!M27+'VIII R ART'!M27+'IX R ART'!M27+'XIV R ART'!M27," ")</f>
        <v xml:space="preserve"> </v>
      </c>
      <c r="N27" s="15">
        <f t="shared" si="2"/>
        <v>83070090.455998272</v>
      </c>
      <c r="O27" s="53">
        <f t="shared" si="0"/>
        <v>12.5</v>
      </c>
      <c r="Q27" s="8"/>
      <c r="S27" s="8"/>
      <c r="T27" s="8"/>
    </row>
    <row r="28" spans="1:20" ht="14" x14ac:dyDescent="0.3">
      <c r="A28" s="14">
        <f t="shared" si="1"/>
        <v>13</v>
      </c>
      <c r="B28" s="60" t="str">
        <f>IF(+'V R ART'!B28+'VIII R ART'!B28+'IX R ART'!B28+'XIV R ART'!B28+'XVI R ART'!B28&gt;0,+'V R ART'!B28+'VIII R ART'!B28+'IX R ART'!B28+'XIV R ART'!B28+'XVI R ART'!B28," ")</f>
        <v xml:space="preserve"> </v>
      </c>
      <c r="C28" s="16">
        <f>IF(+'V R ART'!C28+'VIII R ART'!C28+'IX R ART'!C28+'XIV R ART'!C28+'XVI R ART'!C28&gt;0,+'V R ART'!C28+'VIII R ART'!C28+'IX R ART'!C28+'XIV R ART'!C28+'XVI R ART'!C28," ")</f>
        <v>22088070.969999999</v>
      </c>
      <c r="D28" s="16">
        <f>IF(+'V R ART'!D28+'VIII R ART'!D28+'IX R ART'!D28+'XIV R ART'!D28+'XVI R ART'!D28&gt;0,+'V R ART'!D28+'VIII R ART'!D28+'IX R ART'!D28+'XIV R ART'!D28+'XVI R ART'!D28," ")</f>
        <v>55082450.334266305</v>
      </c>
      <c r="E28" s="16">
        <f>IF(+'V R ART'!E28+'VIII R ART'!E28+'IX R ART'!E28+'XIV R ART'!E28+'XVI R ART'!E28&gt;0,+'V R ART'!E28+'VIII R ART'!E28+'IX R ART'!E28+'XIV R ART'!E28+'XVI R ART'!E28," ")</f>
        <v>12021104</v>
      </c>
      <c r="F28" s="16">
        <f>IF(+'V R ART'!F28+'VIII R ART'!F28+'IX R ART'!F28+'XIV R ART'!F28+'XVI R ART'!F28&gt;0,+'V R ART'!F28+'VIII R ART'!F28+'IX R ART'!F28+'XIV R ART'!F28+'XVI R ART'!F28," ")</f>
        <v>24465643.325465284</v>
      </c>
      <c r="G28" s="16">
        <f>IF(+'V R ART'!G28+'VIII R ART'!G28+'IX R ART'!G28+'XIV R ART'!G28+'XVI R ART'!G28&gt;0,+'V R ART'!G28+'VIII R ART'!G28+'IX R ART'!G28+'XIV R ART'!G28+'XVI R ART'!G28," ")</f>
        <v>10118510.52</v>
      </c>
      <c r="H28" s="16" t="str">
        <f>IF(+'V R ART'!H28+'XVI R ART'!H28+'VIII R ART'!H28+'IX R ART'!H28+'XIV R ART'!H28&gt;0,+'V R ART'!H28+'XVI R ART'!H28+'VIII R ART'!H28+'IX R ART'!H28+'XIV R ART'!H28," ")</f>
        <v xml:space="preserve"> </v>
      </c>
      <c r="I28" s="16" t="str">
        <f>IF(+'V R ART'!I28+'XVI R ART'!I28+'VIII R ART'!I28+'IX R ART'!I28+'XIV R ART'!I28&gt;0,+'V R ART'!I28+'XVI R ART'!I28+'VIII R ART'!I28+'IX R ART'!I28+'XIV R ART'!I28," ")</f>
        <v xml:space="preserve"> </v>
      </c>
      <c r="J28" s="16" t="str">
        <f>IF(+'V R ART'!J28+'XVI R ART'!J28+'VIII R ART'!J28+'IX R ART'!J28+'XIV R ART'!J28&gt;0,+'V R ART'!J28+'XVI R ART'!J28+'VIII R ART'!J28+'IX R ART'!J28+'XIV R ART'!J28," ")</f>
        <v xml:space="preserve"> </v>
      </c>
      <c r="K28" s="16" t="str">
        <f>IF(+'V R ART'!K28+'XVI R ART'!K28+'VIII R ART'!K28+'IX R ART'!K28+'XIV R ART'!K28&gt;0,+'V R ART'!K28+'XVI R ART'!K28+'VIII R ART'!K28+'IX R ART'!K28+'XIV R ART'!K28," ")</f>
        <v xml:space="preserve"> </v>
      </c>
      <c r="L28" s="16" t="str">
        <f>IF(+'V R ART'!L28+'XVI R ART'!L28+'VIII R ART'!L28+'IX R ART'!L28+'XIV R ART'!L28&gt;0,+'V R ART'!L28+'XVI R ART'!L28+'VIII R ART'!L28+'IX R ART'!L28+'XIV R ART'!L28," ")</f>
        <v xml:space="preserve"> </v>
      </c>
      <c r="M28" s="17" t="str">
        <f>IF(+'V R ART'!M28+'XVI R ART'!M28+'VIII R ART'!M28+'IX R ART'!M28+'XIV R ART'!M28&gt;0,+'V R ART'!M28+'XVI R ART'!M28+'VIII R ART'!M28+'IX R ART'!M28+'XIV R ART'!M28," ")</f>
        <v xml:space="preserve"> </v>
      </c>
      <c r="N28" s="15">
        <f t="shared" si="2"/>
        <v>123775779.14973159</v>
      </c>
      <c r="O28" s="53">
        <f t="shared" si="0"/>
        <v>13</v>
      </c>
      <c r="Q28" s="8"/>
      <c r="S28" s="8"/>
      <c r="T28" s="8"/>
    </row>
    <row r="29" spans="1:20" ht="14" x14ac:dyDescent="0.3">
      <c r="A29" s="14">
        <f t="shared" si="1"/>
        <v>13.5</v>
      </c>
      <c r="B29" s="60" t="str">
        <f>IF(+'V R ART'!B29+'VIII R ART'!B29+'IX R ART'!B29+'XIV R ART'!B29+'XVI R ART'!B29&gt;0,+'V R ART'!B29+'VIII R ART'!B29+'IX R ART'!B29+'XIV R ART'!B29+'XVI R ART'!B29," ")</f>
        <v xml:space="preserve"> </v>
      </c>
      <c r="C29" s="16">
        <f>IF(+'V R ART'!C29+'VIII R ART'!C29+'IX R ART'!C29+'XIV R ART'!C29+'XVI R ART'!C29&gt;0,+'V R ART'!C29+'VIII R ART'!C29+'IX R ART'!C29+'XIV R ART'!C29+'XVI R ART'!C29," ")</f>
        <v>41128320.569999993</v>
      </c>
      <c r="D29" s="16">
        <f>IF(+'V R ART'!D29+'VIII R ART'!D29+'IX R ART'!D29+'XIV R ART'!D29+'XVI R ART'!D29&gt;0,+'V R ART'!D29+'VIII R ART'!D29+'IX R ART'!D29+'XIV R ART'!D29+'XVI R ART'!D29," ")</f>
        <v>83764175.662798911</v>
      </c>
      <c r="E29" s="16">
        <f>IF(+'V R ART'!E29+'VIII R ART'!E29+'IX R ART'!E29+'XIV R ART'!E29+'XVI R ART'!E29&gt;0,+'V R ART'!E29+'VIII R ART'!E29+'IX R ART'!E29+'XIV R ART'!E29+'XVI R ART'!E29," ")</f>
        <v>18194291.699999999</v>
      </c>
      <c r="F29" s="16">
        <f>IF(+'V R ART'!F29+'VIII R ART'!F29+'IX R ART'!F29+'XIV R ART'!F29+'XVI R ART'!F29&gt;0,+'V R ART'!F29+'VIII R ART'!F29+'IX R ART'!F29+'XIV R ART'!F29+'XVI R ART'!F29," ")</f>
        <v>27740211.337887738</v>
      </c>
      <c r="G29" s="16">
        <f>IF(+'V R ART'!G29+'VIII R ART'!G29+'IX R ART'!G29+'XIV R ART'!G29+'XVI R ART'!G29&gt;0,+'V R ART'!G29+'VIII R ART'!G29+'IX R ART'!G29+'XIV R ART'!G29+'XVI R ART'!G29," ")</f>
        <v>19530014.850000001</v>
      </c>
      <c r="H29" s="16" t="str">
        <f>IF(+'V R ART'!H29+'XVI R ART'!H29+'VIII R ART'!H29+'IX R ART'!H29+'XIV R ART'!H29&gt;0,+'V R ART'!H29+'XVI R ART'!H29+'VIII R ART'!H29+'IX R ART'!H29+'XIV R ART'!H29," ")</f>
        <v xml:space="preserve"> </v>
      </c>
      <c r="I29" s="16" t="str">
        <f>IF(+'V R ART'!I29+'XVI R ART'!I29+'VIII R ART'!I29+'IX R ART'!I29+'XIV R ART'!I29&gt;0,+'V R ART'!I29+'XVI R ART'!I29+'VIII R ART'!I29+'IX R ART'!I29+'XIV R ART'!I29," ")</f>
        <v xml:space="preserve"> </v>
      </c>
      <c r="J29" s="16" t="str">
        <f>IF(+'V R ART'!J29+'XVI R ART'!J29+'VIII R ART'!J29+'IX R ART'!J29+'XIV R ART'!J29&gt;0,+'V R ART'!J29+'XVI R ART'!J29+'VIII R ART'!J29+'IX R ART'!J29+'XIV R ART'!J29," ")</f>
        <v xml:space="preserve"> </v>
      </c>
      <c r="K29" s="16" t="str">
        <f>IF(+'V R ART'!K29+'XVI R ART'!K29+'VIII R ART'!K29+'IX R ART'!K29+'XIV R ART'!K29&gt;0,+'V R ART'!K29+'XVI R ART'!K29+'VIII R ART'!K29+'IX R ART'!K29+'XIV R ART'!K29," ")</f>
        <v xml:space="preserve"> </v>
      </c>
      <c r="L29" s="16" t="str">
        <f>IF(+'V R ART'!L29+'XVI R ART'!L29+'VIII R ART'!L29+'IX R ART'!L29+'XIV R ART'!L29&gt;0,+'V R ART'!L29+'XVI R ART'!L29+'VIII R ART'!L29+'IX R ART'!L29+'XIV R ART'!L29," ")</f>
        <v xml:space="preserve"> </v>
      </c>
      <c r="M29" s="17" t="str">
        <f>IF(+'V R ART'!M29+'XVI R ART'!M29+'VIII R ART'!M29+'IX R ART'!M29+'XIV R ART'!M29&gt;0,+'V R ART'!M29+'XVI R ART'!M29+'VIII R ART'!M29+'IX R ART'!M29+'XIV R ART'!M29," ")</f>
        <v xml:space="preserve"> </v>
      </c>
      <c r="N29" s="15">
        <f t="shared" si="2"/>
        <v>190357014.12068662</v>
      </c>
      <c r="O29" s="53">
        <f t="shared" si="0"/>
        <v>13.5</v>
      </c>
      <c r="Q29" s="8"/>
      <c r="S29" s="8"/>
      <c r="T29" s="8"/>
    </row>
    <row r="30" spans="1:20" ht="14" x14ac:dyDescent="0.3">
      <c r="A30" s="14">
        <f t="shared" si="1"/>
        <v>14</v>
      </c>
      <c r="B30" s="60" t="str">
        <f>IF(+'V R ART'!B30+'VIII R ART'!B30+'IX R ART'!B30+'XIV R ART'!B30+'XVI R ART'!B30&gt;0,+'V R ART'!B30+'VIII R ART'!B30+'IX R ART'!B30+'XIV R ART'!B30+'XVI R ART'!B30," ")</f>
        <v xml:space="preserve"> </v>
      </c>
      <c r="C30" s="16">
        <f>IF(+'V R ART'!C30+'VIII R ART'!C30+'IX R ART'!C30+'XIV R ART'!C30+'XVI R ART'!C30&gt;0,+'V R ART'!C30+'VIII R ART'!C30+'IX R ART'!C30+'XIV R ART'!C30+'XVI R ART'!C30," ")</f>
        <v>71979241.290000007</v>
      </c>
      <c r="D30" s="16">
        <f>IF(+'V R ART'!D30+'VIII R ART'!D30+'IX R ART'!D30+'XIV R ART'!D30+'XVI R ART'!D30&gt;0,+'V R ART'!D30+'VIII R ART'!D30+'IX R ART'!D30+'XIV R ART'!D30+'XVI R ART'!D30," ")</f>
        <v>168794967.69559783</v>
      </c>
      <c r="E30" s="16">
        <f>IF(+'V R ART'!E30+'VIII R ART'!E30+'IX R ART'!E30+'XIV R ART'!E30+'XVI R ART'!E30&gt;0,+'V R ART'!E30+'VIII R ART'!E30+'IX R ART'!E30+'XIV R ART'!E30+'XVI R ART'!E30," ")</f>
        <v>45219340.239999995</v>
      </c>
      <c r="F30" s="16">
        <f>IF(+'V R ART'!F30+'VIII R ART'!F30+'IX R ART'!F30+'XIV R ART'!F30+'XVI R ART'!F30&gt;0,+'V R ART'!F30+'VIII R ART'!F30+'IX R ART'!F30+'XIV R ART'!F30+'XVI R ART'!F30," ")</f>
        <v>29705839.536676515</v>
      </c>
      <c r="G30" s="16">
        <f>IF(+'V R ART'!G30+'VIII R ART'!G30+'IX R ART'!G30+'XIV R ART'!G30+'XVI R ART'!G30&gt;0,+'V R ART'!G30+'VIII R ART'!G30+'IX R ART'!G30+'XIV R ART'!G30+'XVI R ART'!G30," ")</f>
        <v>44741755.350000001</v>
      </c>
      <c r="H30" s="16" t="str">
        <f>IF(+'V R ART'!H30+'XVI R ART'!H30+'VIII R ART'!H30+'IX R ART'!H30+'XIV R ART'!H30&gt;0,+'V R ART'!H30+'XVI R ART'!H30+'VIII R ART'!H30+'IX R ART'!H30+'XIV R ART'!H30," ")</f>
        <v xml:space="preserve"> </v>
      </c>
      <c r="I30" s="16" t="str">
        <f>IF(+'V R ART'!I30+'XVI R ART'!I30+'VIII R ART'!I30+'IX R ART'!I30+'XIV R ART'!I30&gt;0,+'V R ART'!I30+'XVI R ART'!I30+'VIII R ART'!I30+'IX R ART'!I30+'XIV R ART'!I30," ")</f>
        <v xml:space="preserve"> </v>
      </c>
      <c r="J30" s="16" t="str">
        <f>IF(+'V R ART'!J30+'XVI R ART'!J30+'VIII R ART'!J30+'IX R ART'!J30+'XIV R ART'!J30&gt;0,+'V R ART'!J30+'XVI R ART'!J30+'VIII R ART'!J30+'IX R ART'!J30+'XIV R ART'!J30," ")</f>
        <v xml:space="preserve"> </v>
      </c>
      <c r="K30" s="16" t="str">
        <f>IF(+'V R ART'!K30+'XVI R ART'!K30+'VIII R ART'!K30+'IX R ART'!K30+'XIV R ART'!K30&gt;0,+'V R ART'!K30+'XVI R ART'!K30+'VIII R ART'!K30+'IX R ART'!K30+'XIV R ART'!K30," ")</f>
        <v xml:space="preserve"> </v>
      </c>
      <c r="L30" s="16" t="str">
        <f>IF(+'V R ART'!L30+'XVI R ART'!L30+'VIII R ART'!L30+'IX R ART'!L30+'XIV R ART'!L30&gt;0,+'V R ART'!L30+'XVI R ART'!L30+'VIII R ART'!L30+'IX R ART'!L30+'XIV R ART'!L30," ")</f>
        <v xml:space="preserve"> </v>
      </c>
      <c r="M30" s="17" t="str">
        <f>IF(+'V R ART'!M30+'XVI R ART'!M30+'VIII R ART'!M30+'IX R ART'!M30+'XIV R ART'!M30&gt;0,+'V R ART'!M30+'XVI R ART'!M30+'VIII R ART'!M30+'IX R ART'!M30+'XIV R ART'!M30," ")</f>
        <v xml:space="preserve"> </v>
      </c>
      <c r="N30" s="15">
        <f t="shared" si="2"/>
        <v>360441144.11227441</v>
      </c>
      <c r="O30" s="53">
        <f t="shared" si="0"/>
        <v>14</v>
      </c>
      <c r="Q30" s="8"/>
      <c r="S30" s="8"/>
      <c r="T30" s="8"/>
    </row>
    <row r="31" spans="1:20" ht="14" x14ac:dyDescent="0.3">
      <c r="A31" s="14">
        <f t="shared" si="1"/>
        <v>14.5</v>
      </c>
      <c r="B31" s="60" t="str">
        <f>IF(+'V R ART'!B31+'VIII R ART'!B31+'IX R ART'!B31+'XIV R ART'!B31+'XVI R ART'!B31&gt;0,+'V R ART'!B31+'VIII R ART'!B31+'IX R ART'!B31+'XIV R ART'!B31+'XVI R ART'!B31," ")</f>
        <v xml:space="preserve"> </v>
      </c>
      <c r="C31" s="16">
        <f>IF(+'V R ART'!C31+'VIII R ART'!C31+'IX R ART'!C31+'XIV R ART'!C31+'XVI R ART'!C31&gt;0,+'V R ART'!C31+'VIII R ART'!C31+'IX R ART'!C31+'XIV R ART'!C31+'XVI R ART'!C31," ")</f>
        <v>95215836.780000001</v>
      </c>
      <c r="D31" s="16">
        <f>IF(+'V R ART'!D31+'VIII R ART'!D31+'IX R ART'!D31+'XIV R ART'!D31+'XVI R ART'!D31&gt;0,+'V R ART'!D31+'VIII R ART'!D31+'IX R ART'!D31+'XIV R ART'!D31+'XVI R ART'!D31," ")</f>
        <v>349544474.02225548</v>
      </c>
      <c r="E31" s="16">
        <f>IF(+'V R ART'!E31+'VIII R ART'!E31+'IX R ART'!E31+'XIV R ART'!E31+'XVI R ART'!E31&gt;0,+'V R ART'!E31+'VIII R ART'!E31+'IX R ART'!E31+'XIV R ART'!E31+'XVI R ART'!E31," ")</f>
        <v>97210222.700000003</v>
      </c>
      <c r="F31" s="16">
        <f>IF(+'V R ART'!F31+'VIII R ART'!F31+'IX R ART'!F31+'XIV R ART'!F31+'XVI R ART'!F31&gt;0,+'V R ART'!F31+'VIII R ART'!F31+'IX R ART'!F31+'XIV R ART'!F31+'XVI R ART'!F31," ")</f>
        <v>31532098.365155093</v>
      </c>
      <c r="G31" s="16">
        <f>IF(+'V R ART'!G31+'VIII R ART'!G31+'IX R ART'!G31+'XIV R ART'!G31+'XVI R ART'!G31&gt;0,+'V R ART'!G31+'VIII R ART'!G31+'IX R ART'!G31+'XIV R ART'!G31+'XVI R ART'!G31," ")</f>
        <v>86277362.299999997</v>
      </c>
      <c r="H31" s="16" t="str">
        <f>IF(+'V R ART'!H31+'XVI R ART'!H31+'VIII R ART'!H31+'IX R ART'!H31+'XIV R ART'!H31&gt;0,+'V R ART'!H31+'XVI R ART'!H31+'VIII R ART'!H31+'IX R ART'!H31+'XIV R ART'!H31," ")</f>
        <v xml:space="preserve"> </v>
      </c>
      <c r="I31" s="16" t="str">
        <f>IF(+'V R ART'!I31+'XVI R ART'!I31+'VIII R ART'!I31+'IX R ART'!I31+'XIV R ART'!I31&gt;0,+'V R ART'!I31+'XVI R ART'!I31+'VIII R ART'!I31+'IX R ART'!I31+'XIV R ART'!I31," ")</f>
        <v xml:space="preserve"> </v>
      </c>
      <c r="J31" s="16" t="str">
        <f>IF(+'V R ART'!J31+'XVI R ART'!J31+'VIII R ART'!J31+'IX R ART'!J31+'XIV R ART'!J31&gt;0,+'V R ART'!J31+'XVI R ART'!J31+'VIII R ART'!J31+'IX R ART'!J31+'XIV R ART'!J31," ")</f>
        <v xml:space="preserve"> </v>
      </c>
      <c r="K31" s="16" t="str">
        <f>IF(+'V R ART'!K31+'XVI R ART'!K31+'VIII R ART'!K31+'IX R ART'!K31+'XIV R ART'!K31&gt;0,+'V R ART'!K31+'XVI R ART'!K31+'VIII R ART'!K31+'IX R ART'!K31+'XIV R ART'!K31," ")</f>
        <v xml:space="preserve"> </v>
      </c>
      <c r="L31" s="16" t="str">
        <f>IF(+'V R ART'!L31+'XVI R ART'!L31+'VIII R ART'!L31+'IX R ART'!L31+'XIV R ART'!L31&gt;0,+'V R ART'!L31+'XVI R ART'!L31+'VIII R ART'!L31+'IX R ART'!L31+'XIV R ART'!L31," ")</f>
        <v xml:space="preserve"> </v>
      </c>
      <c r="M31" s="17" t="str">
        <f>IF(+'V R ART'!M31+'XVI R ART'!M31+'VIII R ART'!M31+'IX R ART'!M31+'XIV R ART'!M31&gt;0,+'V R ART'!M31+'XVI R ART'!M31+'VIII R ART'!M31+'IX R ART'!M31+'XIV R ART'!M31," ")</f>
        <v xml:space="preserve"> </v>
      </c>
      <c r="N31" s="15">
        <f t="shared" si="2"/>
        <v>659779994.16741061</v>
      </c>
      <c r="O31" s="53">
        <f t="shared" si="0"/>
        <v>14.5</v>
      </c>
      <c r="Q31" s="8"/>
      <c r="S31" s="8"/>
      <c r="T31" s="8"/>
    </row>
    <row r="32" spans="1:20" ht="14" x14ac:dyDescent="0.3">
      <c r="A32" s="14">
        <f t="shared" si="1"/>
        <v>15</v>
      </c>
      <c r="B32" s="60" t="str">
        <f>IF(+'V R ART'!B32+'VIII R ART'!B32+'IX R ART'!B32+'XIV R ART'!B32+'XVI R ART'!B32&gt;0,+'V R ART'!B32+'VIII R ART'!B32+'IX R ART'!B32+'XIV R ART'!B32+'XVI R ART'!B32," ")</f>
        <v xml:space="preserve"> </v>
      </c>
      <c r="C32" s="16">
        <f>IF(+'V R ART'!C32+'VIII R ART'!C32+'IX R ART'!C32+'XIV R ART'!C32+'XVI R ART'!C32&gt;0,+'V R ART'!C32+'VIII R ART'!C32+'IX R ART'!C32+'XIV R ART'!C32+'XVI R ART'!C32," ")</f>
        <v>92804244.840000004</v>
      </c>
      <c r="D32" s="16">
        <f>IF(+'V R ART'!D32+'VIII R ART'!D32+'IX R ART'!D32+'XIV R ART'!D32+'XVI R ART'!D32&gt;0,+'V R ART'!D32+'VIII R ART'!D32+'IX R ART'!D32+'XIV R ART'!D32+'XVI R ART'!D32," ")</f>
        <v>457763613.14785331</v>
      </c>
      <c r="E32" s="16">
        <f>IF(+'V R ART'!E32+'VIII R ART'!E32+'IX R ART'!E32+'XIV R ART'!E32+'XVI R ART'!E32&gt;0,+'V R ART'!E32+'VIII R ART'!E32+'IX R ART'!E32+'XIV R ART'!E32+'XVI R ART'!E32," ")</f>
        <v>149516440.44</v>
      </c>
      <c r="F32" s="16">
        <f>IF(+'V R ART'!F32+'VIII R ART'!F32+'IX R ART'!F32+'XIV R ART'!F32+'XVI R ART'!F32&gt;0,+'V R ART'!F32+'VIII R ART'!F32+'IX R ART'!F32+'XIV R ART'!F32+'XVI R ART'!F32," ")</f>
        <v>44183419.68</v>
      </c>
      <c r="G32" s="16">
        <f>IF(+'V R ART'!G32+'VIII R ART'!G32+'IX R ART'!G32+'XIV R ART'!G32+'XVI R ART'!G32&gt;0,+'V R ART'!G32+'VIII R ART'!G32+'IX R ART'!G32+'XIV R ART'!G32+'XVI R ART'!G32," ")</f>
        <v>106231672.95</v>
      </c>
      <c r="H32" s="16" t="str">
        <f>IF(+'V R ART'!H32+'XVI R ART'!H32+'VIII R ART'!H32+'IX R ART'!H32+'XIV R ART'!H32&gt;0,+'V R ART'!H32+'XVI R ART'!H32+'VIII R ART'!H32+'IX R ART'!H32+'XIV R ART'!H32," ")</f>
        <v xml:space="preserve"> </v>
      </c>
      <c r="I32" s="16" t="str">
        <f>IF(+'V R ART'!I32+'XVI R ART'!I32+'VIII R ART'!I32+'IX R ART'!I32+'XIV R ART'!I32&gt;0,+'V R ART'!I32+'XVI R ART'!I32+'VIII R ART'!I32+'IX R ART'!I32+'XIV R ART'!I32," ")</f>
        <v xml:space="preserve"> </v>
      </c>
      <c r="J32" s="16" t="str">
        <f>IF(+'V R ART'!J32+'XVI R ART'!J32+'VIII R ART'!J32+'IX R ART'!J32+'XIV R ART'!J32&gt;0,+'V R ART'!J32+'XVI R ART'!J32+'VIII R ART'!J32+'IX R ART'!J32+'XIV R ART'!J32," ")</f>
        <v xml:space="preserve"> </v>
      </c>
      <c r="K32" s="16" t="str">
        <f>IF(+'V R ART'!K32+'XVI R ART'!K32+'VIII R ART'!K32+'IX R ART'!K32+'XIV R ART'!K32&gt;0,+'V R ART'!K32+'XVI R ART'!K32+'VIII R ART'!K32+'IX R ART'!K32+'XIV R ART'!K32," ")</f>
        <v xml:space="preserve"> </v>
      </c>
      <c r="L32" s="16" t="str">
        <f>IF(+'V R ART'!L32+'XVI R ART'!L32+'VIII R ART'!L32+'IX R ART'!L32+'XIV R ART'!L32&gt;0,+'V R ART'!L32+'XVI R ART'!L32+'VIII R ART'!L32+'IX R ART'!L32+'XIV R ART'!L32," ")</f>
        <v xml:space="preserve"> </v>
      </c>
      <c r="M32" s="17" t="str">
        <f>IF(+'V R ART'!M32+'XVI R ART'!M32+'VIII R ART'!M32+'IX R ART'!M32+'XIV R ART'!M32&gt;0,+'V R ART'!M32+'XVI R ART'!M32+'VIII R ART'!M32+'IX R ART'!M32+'XIV R ART'!M32," ")</f>
        <v xml:space="preserve"> </v>
      </c>
      <c r="N32" s="15">
        <f t="shared" si="2"/>
        <v>850499391.05785334</v>
      </c>
      <c r="O32" s="53">
        <f t="shared" si="0"/>
        <v>15</v>
      </c>
      <c r="Q32" s="8"/>
      <c r="S32" s="8"/>
      <c r="T32" s="8"/>
    </row>
    <row r="33" spans="1:20" ht="14" x14ac:dyDescent="0.3">
      <c r="A33" s="14">
        <f t="shared" si="1"/>
        <v>15.5</v>
      </c>
      <c r="B33" s="60" t="str">
        <f>IF(+'V R ART'!B33+'VIII R ART'!B33+'IX R ART'!B33+'XIV R ART'!B33+'XVI R ART'!B33&gt;0,+'V R ART'!B33+'VIII R ART'!B33+'IX R ART'!B33+'XIV R ART'!B33+'XVI R ART'!B33," ")</f>
        <v xml:space="preserve"> </v>
      </c>
      <c r="C33" s="16">
        <f>IF(+'V R ART'!C33+'VIII R ART'!C33+'IX R ART'!C33+'XIV R ART'!C33+'XVI R ART'!C33&gt;0,+'V R ART'!C33+'VIII R ART'!C33+'IX R ART'!C33+'XIV R ART'!C33+'XVI R ART'!C33," ")</f>
        <v>56761429.520000003</v>
      </c>
      <c r="D33" s="16">
        <f>IF(+'V R ART'!D33+'VIII R ART'!D33+'IX R ART'!D33+'XIV R ART'!D33+'XVI R ART'!D33&gt;0,+'V R ART'!D33+'VIII R ART'!D33+'IX R ART'!D33+'XIV R ART'!D33+'XVI R ART'!D33," ")</f>
        <v>402235474.20785332</v>
      </c>
      <c r="E33" s="16">
        <f>IF(+'V R ART'!E33+'VIII R ART'!E33+'IX R ART'!E33+'XIV R ART'!E33+'XVI R ART'!E33&gt;0,+'V R ART'!E33+'VIII R ART'!E33+'IX R ART'!E33+'XIV R ART'!E33+'XVI R ART'!E33," ")</f>
        <v>156448826.88</v>
      </c>
      <c r="F33" s="16">
        <f>IF(+'V R ART'!F33+'VIII R ART'!F33+'IX R ART'!F33+'XIV R ART'!F33+'XVI R ART'!F33&gt;0,+'V R ART'!F33+'VIII R ART'!F33+'IX R ART'!F33+'XIV R ART'!F33+'XVI R ART'!F33," ")</f>
        <v>44427879.879999995</v>
      </c>
      <c r="G33" s="16">
        <f>IF(+'V R ART'!G33+'VIII R ART'!G33+'IX R ART'!G33+'XIV R ART'!G33+'XVI R ART'!G33&gt;0,+'V R ART'!G33+'VIII R ART'!G33+'IX R ART'!G33+'XIV R ART'!G33+'XVI R ART'!G33," ")</f>
        <v>80902347.269999996</v>
      </c>
      <c r="H33" s="16" t="str">
        <f>IF(+'V R ART'!H33+'XVI R ART'!H33+'VIII R ART'!H33+'IX R ART'!H33+'XIV R ART'!H33&gt;0,+'V R ART'!H33+'XVI R ART'!H33+'VIII R ART'!H33+'IX R ART'!H33+'XIV R ART'!H33," ")</f>
        <v xml:space="preserve"> </v>
      </c>
      <c r="I33" s="16" t="str">
        <f>IF(+'V R ART'!I33+'XVI R ART'!I33+'VIII R ART'!I33+'IX R ART'!I33+'XIV R ART'!I33&gt;0,+'V R ART'!I33+'XVI R ART'!I33+'VIII R ART'!I33+'IX R ART'!I33+'XIV R ART'!I33," ")</f>
        <v xml:space="preserve"> </v>
      </c>
      <c r="J33" s="16" t="str">
        <f>IF(+'V R ART'!J33+'XVI R ART'!J33+'VIII R ART'!J33+'IX R ART'!J33+'XIV R ART'!J33&gt;0,+'V R ART'!J33+'XVI R ART'!J33+'VIII R ART'!J33+'IX R ART'!J33+'XIV R ART'!J33," ")</f>
        <v xml:space="preserve"> </v>
      </c>
      <c r="K33" s="16" t="str">
        <f>IF(+'V R ART'!K33+'XVI R ART'!K33+'VIII R ART'!K33+'IX R ART'!K33+'XIV R ART'!K33&gt;0,+'V R ART'!K33+'XVI R ART'!K33+'VIII R ART'!K33+'IX R ART'!K33+'XIV R ART'!K33," ")</f>
        <v xml:space="preserve"> </v>
      </c>
      <c r="L33" s="16" t="str">
        <f>IF(+'V R ART'!L33+'XVI R ART'!L33+'VIII R ART'!L33+'IX R ART'!L33+'XIV R ART'!L33&gt;0,+'V R ART'!L33+'XVI R ART'!L33+'VIII R ART'!L33+'IX R ART'!L33+'XIV R ART'!L33," ")</f>
        <v xml:space="preserve"> </v>
      </c>
      <c r="M33" s="17" t="str">
        <f>IF(+'V R ART'!M33+'XVI R ART'!M33+'VIII R ART'!M33+'IX R ART'!M33+'XIV R ART'!M33&gt;0,+'V R ART'!M33+'XVI R ART'!M33+'VIII R ART'!M33+'IX R ART'!M33+'XIV R ART'!M33," ")</f>
        <v xml:space="preserve"> </v>
      </c>
      <c r="N33" s="15">
        <f t="shared" si="2"/>
        <v>740775957.75785327</v>
      </c>
      <c r="O33" s="53">
        <f t="shared" si="0"/>
        <v>15.5</v>
      </c>
      <c r="Q33" s="8"/>
      <c r="S33" s="8"/>
      <c r="T33" s="8"/>
    </row>
    <row r="34" spans="1:20" ht="14" x14ac:dyDescent="0.3">
      <c r="A34" s="14">
        <f t="shared" si="1"/>
        <v>16</v>
      </c>
      <c r="B34" s="60" t="str">
        <f>IF(+'V R ART'!B34+'VIII R ART'!B34+'IX R ART'!B34+'XIV R ART'!B34+'XVI R ART'!B34&gt;0,+'V R ART'!B34+'VIII R ART'!B34+'IX R ART'!B34+'XIV R ART'!B34+'XVI R ART'!B34," ")</f>
        <v xml:space="preserve"> </v>
      </c>
      <c r="C34" s="16">
        <f>IF(+'V R ART'!C34+'VIII R ART'!C34+'IX R ART'!C34+'XIV R ART'!C34+'XVI R ART'!C34&gt;0,+'V R ART'!C34+'VIII R ART'!C34+'IX R ART'!C34+'XIV R ART'!C34+'XVI R ART'!C34," ")</f>
        <v>48602395.530000001</v>
      </c>
      <c r="D34" s="16">
        <f>IF(+'V R ART'!D34+'VIII R ART'!D34+'IX R ART'!D34+'XIV R ART'!D34+'XVI R ART'!D34&gt;0,+'V R ART'!D34+'VIII R ART'!D34+'IX R ART'!D34+'XIV R ART'!D34+'XVI R ART'!D34," ")</f>
        <v>241707331.75959247</v>
      </c>
      <c r="E34" s="16">
        <f>IF(+'V R ART'!E34+'VIII R ART'!E34+'IX R ART'!E34+'XIV R ART'!E34+'XVI R ART'!E34&gt;0,+'V R ART'!E34+'VIII R ART'!E34+'IX R ART'!E34+'XIV R ART'!E34+'XVI R ART'!E34," ")</f>
        <v>111088256.23999999</v>
      </c>
      <c r="F34" s="16">
        <f>IF(+'V R ART'!F34+'VIII R ART'!F34+'IX R ART'!F34+'XIV R ART'!F34+'XVI R ART'!F34&gt;0,+'V R ART'!F34+'VIII R ART'!F34+'IX R ART'!F34+'XIV R ART'!F34+'XVI R ART'!F34," ")</f>
        <v>34045808.879999995</v>
      </c>
      <c r="G34" s="16">
        <f>IF(+'V R ART'!G34+'VIII R ART'!G34+'IX R ART'!G34+'XIV R ART'!G34+'XVI R ART'!G34&gt;0,+'V R ART'!G34+'VIII R ART'!G34+'IX R ART'!G34+'XIV R ART'!G34+'XVI R ART'!G34," ")</f>
        <v>52426204.439999998</v>
      </c>
      <c r="H34" s="16" t="str">
        <f>IF(+'V R ART'!H34+'XVI R ART'!H34+'VIII R ART'!H34+'IX R ART'!H34+'XIV R ART'!H34&gt;0,+'V R ART'!H34+'XVI R ART'!H34+'VIII R ART'!H34+'IX R ART'!H34+'XIV R ART'!H34," ")</f>
        <v xml:space="preserve"> </v>
      </c>
      <c r="I34" s="16" t="str">
        <f>IF(+'V R ART'!I34+'XVI R ART'!I34+'VIII R ART'!I34+'IX R ART'!I34+'XIV R ART'!I34&gt;0,+'V R ART'!I34+'XVI R ART'!I34+'VIII R ART'!I34+'IX R ART'!I34+'XIV R ART'!I34," ")</f>
        <v xml:space="preserve"> </v>
      </c>
      <c r="J34" s="16" t="str">
        <f>IF(+'V R ART'!J34+'XVI R ART'!J34+'VIII R ART'!J34+'IX R ART'!J34+'XIV R ART'!J34&gt;0,+'V R ART'!J34+'XVI R ART'!J34+'VIII R ART'!J34+'IX R ART'!J34+'XIV R ART'!J34," ")</f>
        <v xml:space="preserve"> </v>
      </c>
      <c r="K34" s="16" t="str">
        <f>IF(+'V R ART'!K34+'XVI R ART'!K34+'VIII R ART'!K34+'IX R ART'!K34+'XIV R ART'!K34&gt;0,+'V R ART'!K34+'XVI R ART'!K34+'VIII R ART'!K34+'IX R ART'!K34+'XIV R ART'!K34," ")</f>
        <v xml:space="preserve"> </v>
      </c>
      <c r="L34" s="16" t="str">
        <f>IF(+'V R ART'!L34+'XVI R ART'!L34+'VIII R ART'!L34+'IX R ART'!L34+'XIV R ART'!L34&gt;0,+'V R ART'!L34+'XVI R ART'!L34+'VIII R ART'!L34+'IX R ART'!L34+'XIV R ART'!L34," ")</f>
        <v xml:space="preserve"> </v>
      </c>
      <c r="M34" s="17" t="str">
        <f>IF(+'V R ART'!M34+'XVI R ART'!M34+'VIII R ART'!M34+'IX R ART'!M34+'XIV R ART'!M34&gt;0,+'V R ART'!M34+'XVI R ART'!M34+'VIII R ART'!M34+'IX R ART'!M34+'XIV R ART'!M34," ")</f>
        <v xml:space="preserve"> </v>
      </c>
      <c r="N34" s="15">
        <f t="shared" si="2"/>
        <v>487869996.84959251</v>
      </c>
      <c r="O34" s="53">
        <f t="shared" si="0"/>
        <v>16</v>
      </c>
      <c r="Q34" s="8"/>
      <c r="S34" s="8"/>
      <c r="T34" s="8"/>
    </row>
    <row r="35" spans="1:20" ht="14" x14ac:dyDescent="0.3">
      <c r="A35" s="14">
        <f t="shared" si="1"/>
        <v>16.5</v>
      </c>
      <c r="B35" s="60" t="str">
        <f>IF(+'V R ART'!B35+'VIII R ART'!B35+'IX R ART'!B35+'XIV R ART'!B35+'XVI R ART'!B35&gt;0,+'V R ART'!B35+'VIII R ART'!B35+'IX R ART'!B35+'XIV R ART'!B35+'XVI R ART'!B35," ")</f>
        <v xml:space="preserve"> </v>
      </c>
      <c r="C35" s="16">
        <f>IF(+'V R ART'!C35+'VIII R ART'!C35+'IX R ART'!C35+'XIV R ART'!C35+'XVI R ART'!C35&gt;0,+'V R ART'!C35+'VIII R ART'!C35+'IX R ART'!C35+'XIV R ART'!C35+'XVI R ART'!C35," ")</f>
        <v>40534576.550000004</v>
      </c>
      <c r="D35" s="16">
        <f>IF(+'V R ART'!D35+'VIII R ART'!D35+'IX R ART'!D35+'XIV R ART'!D35+'XVI R ART'!D35&gt;0,+'V R ART'!D35+'VIII R ART'!D35+'IX R ART'!D35+'XIV R ART'!D35+'XVI R ART'!D35," ")</f>
        <v>157049898.51105982</v>
      </c>
      <c r="E35" s="16">
        <f>IF(+'V R ART'!E35+'VIII R ART'!E35+'IX R ART'!E35+'XIV R ART'!E35+'XVI R ART'!E35&gt;0,+'V R ART'!E35+'VIII R ART'!E35+'IX R ART'!E35+'XIV R ART'!E35+'XVI R ART'!E35," ")</f>
        <v>56610919.909999996</v>
      </c>
      <c r="F35" s="16">
        <f>IF(+'V R ART'!F35+'VIII R ART'!F35+'IX R ART'!F35+'XIV R ART'!F35+'XVI R ART'!F35&gt;0,+'V R ART'!F35+'VIII R ART'!F35+'IX R ART'!F35+'XIV R ART'!F35+'XVI R ART'!F35," ")</f>
        <v>15957204.638788775</v>
      </c>
      <c r="G35" s="16">
        <f>IF(+'V R ART'!G35+'VIII R ART'!G35+'IX R ART'!G35+'XIV R ART'!G35+'XVI R ART'!G35&gt;0,+'V R ART'!G35+'VIII R ART'!G35+'IX R ART'!G35+'XIV R ART'!G35+'XVI R ART'!G35," ")</f>
        <v>28374874.07</v>
      </c>
      <c r="H35" s="16" t="str">
        <f>IF(+'V R ART'!H35+'XVI R ART'!H35+'VIII R ART'!H35+'IX R ART'!H35+'XIV R ART'!H35&gt;0,+'V R ART'!H35+'XVI R ART'!H35+'VIII R ART'!H35+'IX R ART'!H35+'XIV R ART'!H35," ")</f>
        <v xml:space="preserve"> </v>
      </c>
      <c r="I35" s="16" t="str">
        <f>IF(+'V R ART'!I35+'XVI R ART'!I35+'VIII R ART'!I35+'IX R ART'!I35+'XIV R ART'!I35&gt;0,+'V R ART'!I35+'XVI R ART'!I35+'VIII R ART'!I35+'IX R ART'!I35+'XIV R ART'!I35," ")</f>
        <v xml:space="preserve"> </v>
      </c>
      <c r="J35" s="16" t="str">
        <f>IF(+'V R ART'!J35+'XVI R ART'!J35+'VIII R ART'!J35+'IX R ART'!J35+'XIV R ART'!J35&gt;0,+'V R ART'!J35+'XVI R ART'!J35+'VIII R ART'!J35+'IX R ART'!J35+'XIV R ART'!J35," ")</f>
        <v xml:space="preserve"> </v>
      </c>
      <c r="K35" s="16" t="str">
        <f>IF(+'V R ART'!K35+'XVI R ART'!K35+'VIII R ART'!K35+'IX R ART'!K35+'XIV R ART'!K35&gt;0,+'V R ART'!K35+'XVI R ART'!K35+'VIII R ART'!K35+'IX R ART'!K35+'XIV R ART'!K35," ")</f>
        <v xml:space="preserve"> </v>
      </c>
      <c r="L35" s="16" t="str">
        <f>IF(+'V R ART'!L35+'XVI R ART'!L35+'VIII R ART'!L35+'IX R ART'!L35+'XIV R ART'!L35&gt;0,+'V R ART'!L35+'XVI R ART'!L35+'VIII R ART'!L35+'IX R ART'!L35+'XIV R ART'!L35," ")</f>
        <v xml:space="preserve"> </v>
      </c>
      <c r="M35" s="17" t="str">
        <f>IF(+'V R ART'!M35+'XVI R ART'!M35+'VIII R ART'!M35+'IX R ART'!M35+'XIV R ART'!M35&gt;0,+'V R ART'!M35+'XVI R ART'!M35+'VIII R ART'!M35+'IX R ART'!M35+'XIV R ART'!M35," ")</f>
        <v xml:space="preserve"> </v>
      </c>
      <c r="N35" s="15">
        <f t="shared" si="2"/>
        <v>298527473.67984861</v>
      </c>
      <c r="O35" s="53">
        <f t="shared" si="0"/>
        <v>16.5</v>
      </c>
      <c r="Q35" s="8"/>
      <c r="S35" s="8"/>
      <c r="T35" s="8"/>
    </row>
    <row r="36" spans="1:20" ht="14" x14ac:dyDescent="0.3">
      <c r="A36" s="14">
        <f t="shared" si="1"/>
        <v>17</v>
      </c>
      <c r="B36" s="66" t="str">
        <f>IF(+'V R ART'!B36+'VIII R ART'!B36+'IX R ART'!B36+'XIV R ART'!B36+'XVI R ART'!B36&gt;0,+'V R ART'!B36+'VIII R ART'!B36+'IX R ART'!B36+'XIV R ART'!B36+'XVI R ART'!B36," ")</f>
        <v xml:space="preserve"> </v>
      </c>
      <c r="C36" s="16">
        <f>IF(+'V R ART'!C36+'VIII R ART'!C36+'IX R ART'!C36+'XIV R ART'!C36+'XVI R ART'!C36&gt;0,+'V R ART'!C36+'VIII R ART'!C36+'IX R ART'!C36+'XIV R ART'!C36+'XVI R ART'!C36," ")</f>
        <v>17117576</v>
      </c>
      <c r="D36" s="16">
        <f>IF(+'V R ART'!D36+'VIII R ART'!D36+'IX R ART'!D36+'XIV R ART'!D36+'XVI R ART'!D36&gt;0,+'V R ART'!D36+'VIII R ART'!D36+'IX R ART'!D36+'XIV R ART'!D36+'XVI R ART'!D36," ")</f>
        <v>78587917.777065217</v>
      </c>
      <c r="E36" s="16">
        <f>IF(+'V R ART'!E36+'VIII R ART'!E36+'IX R ART'!E36+'XIV R ART'!E36+'XVI R ART'!E36&gt;0,+'V R ART'!E36+'VIII R ART'!E36+'IX R ART'!E36+'XIV R ART'!E36+'XVI R ART'!E36," ")</f>
        <v>28982389.760000002</v>
      </c>
      <c r="F36" s="16">
        <f>IF(+'V R ART'!F36+'VIII R ART'!F36+'IX R ART'!F36+'XIV R ART'!F36+'XVI R ART'!F36&gt;0,+'V R ART'!F36+'VIII R ART'!F36+'IX R ART'!F36+'XIV R ART'!F36+'XVI R ART'!F36," ")</f>
        <v>5716308.4500000002</v>
      </c>
      <c r="G36" s="16">
        <f>IF(+'V R ART'!G36+'VIII R ART'!G36+'IX R ART'!G36+'XIV R ART'!G36+'XVI R ART'!G36&gt;0,+'V R ART'!G36+'VIII R ART'!G36+'IX R ART'!G36+'XIV R ART'!G36+'XVI R ART'!G36," ")</f>
        <v>8880196.8300000001</v>
      </c>
      <c r="H36" s="16" t="str">
        <f>IF(+'V R ART'!H36+'XVI R ART'!H36+'VIII R ART'!H36+'IX R ART'!H36+'XIV R ART'!H36&gt;0,+'V R ART'!H36+'XVI R ART'!H36+'VIII R ART'!H36+'IX R ART'!H36+'XIV R ART'!H36," ")</f>
        <v xml:space="preserve"> </v>
      </c>
      <c r="I36" s="16" t="str">
        <f>IF(+'V R ART'!I36+'XVI R ART'!I36+'VIII R ART'!I36+'IX R ART'!I36+'XIV R ART'!I36&gt;0,+'V R ART'!I36+'XVI R ART'!I36+'VIII R ART'!I36+'IX R ART'!I36+'XIV R ART'!I36," ")</f>
        <v xml:space="preserve"> </v>
      </c>
      <c r="J36" s="16" t="str">
        <f>IF(+'V R ART'!J36+'XVI R ART'!J36+'VIII R ART'!J36+'IX R ART'!J36+'XIV R ART'!J36&gt;0,+'V R ART'!J36+'XVI R ART'!J36+'VIII R ART'!J36+'IX R ART'!J36+'XIV R ART'!J36," ")</f>
        <v xml:space="preserve"> </v>
      </c>
      <c r="K36" s="16" t="str">
        <f>IF(+'V R ART'!K36+'XVI R ART'!K36+'VIII R ART'!K36+'IX R ART'!K36+'XIV R ART'!K36&gt;0,+'V R ART'!K36+'XVI R ART'!K36+'VIII R ART'!K36+'IX R ART'!K36+'XIV R ART'!K36," ")</f>
        <v xml:space="preserve"> </v>
      </c>
      <c r="L36" s="16" t="str">
        <f>IF(+'V R ART'!L36+'XVI R ART'!L36+'VIII R ART'!L36+'IX R ART'!L36+'XIV R ART'!L36&gt;0,+'V R ART'!L36+'XVI R ART'!L36+'VIII R ART'!L36+'IX R ART'!L36+'XIV R ART'!L36," ")</f>
        <v xml:space="preserve"> </v>
      </c>
      <c r="M36" s="17" t="str">
        <f>IF(+'V R ART'!M36+'XVI R ART'!M36+'VIII R ART'!M36+'IX R ART'!M36+'XIV R ART'!M36&gt;0,+'V R ART'!M36+'XVI R ART'!M36+'VIII R ART'!M36+'IX R ART'!M36+'XIV R ART'!M36," ")</f>
        <v xml:space="preserve"> </v>
      </c>
      <c r="N36" s="15">
        <f t="shared" si="2"/>
        <v>139284388.81706524</v>
      </c>
      <c r="O36" s="53">
        <f t="shared" si="0"/>
        <v>17</v>
      </c>
      <c r="Q36" s="8"/>
      <c r="S36" s="8"/>
      <c r="T36" s="8"/>
    </row>
    <row r="37" spans="1:20" ht="14" x14ac:dyDescent="0.3">
      <c r="A37" s="14">
        <f t="shared" si="1"/>
        <v>17.5</v>
      </c>
      <c r="B37" s="66" t="str">
        <f>IF(+'V R ART'!B37+'VIII R ART'!B37+'IX R ART'!B37+'XIV R ART'!B37+'XVI R ART'!B37&gt;0,+'V R ART'!B37+'VIII R ART'!B37+'IX R ART'!B37+'XIV R ART'!B37+'XVI R ART'!B37," ")</f>
        <v xml:space="preserve"> </v>
      </c>
      <c r="C37" s="16">
        <f>IF(+'V R ART'!C37+'VIII R ART'!C37+'IX R ART'!C37+'XIV R ART'!C37+'XVI R ART'!C37&gt;0,+'V R ART'!C37+'VIII R ART'!C37+'IX R ART'!C37+'XIV R ART'!C37+'XVI R ART'!C37," ")</f>
        <v>2741014.46</v>
      </c>
      <c r="D37" s="16">
        <f>IF(+'V R ART'!D37+'VIII R ART'!D37+'IX R ART'!D37+'XIV R ART'!D37+'XVI R ART'!D37&gt;0,+'V R ART'!D37+'VIII R ART'!D37+'IX R ART'!D37+'XIV R ART'!D37+'XVI R ART'!D37," ")</f>
        <v>31898714.579999998</v>
      </c>
      <c r="E37" s="16">
        <f>IF(+'V R ART'!E37+'VIII R ART'!E37+'IX R ART'!E37+'XIV R ART'!E37+'XVI R ART'!E37&gt;0,+'V R ART'!E37+'VIII R ART'!E37+'IX R ART'!E37+'XIV R ART'!E37+'XVI R ART'!E37," ")</f>
        <v>9486486.9399999995</v>
      </c>
      <c r="F37" s="16">
        <f>IF(+'V R ART'!F37+'VIII R ART'!F37+'IX R ART'!F37+'XIV R ART'!F37+'XVI R ART'!F37&gt;0,+'V R ART'!F37+'VIII R ART'!F37+'IX R ART'!F37+'XIV R ART'!F37+'XVI R ART'!F37," ")</f>
        <v>851814.85</v>
      </c>
      <c r="G37" s="16">
        <f>IF(+'V R ART'!G37+'VIII R ART'!G37+'IX R ART'!G37+'XIV R ART'!G37+'XVI R ART'!G37&gt;0,+'V R ART'!G37+'VIII R ART'!G37+'IX R ART'!G37+'XIV R ART'!G37+'XVI R ART'!G37," ")</f>
        <v>1128129.54</v>
      </c>
      <c r="H37" s="16" t="str">
        <f>IF(+'V R ART'!H37+'XVI R ART'!H37+'VIII R ART'!H37+'IX R ART'!H37+'XIV R ART'!H37&gt;0,+'V R ART'!H37+'XVI R ART'!H37+'VIII R ART'!H37+'IX R ART'!H37+'XIV R ART'!H37," ")</f>
        <v xml:space="preserve"> </v>
      </c>
      <c r="I37" s="16" t="str">
        <f>IF(+'V R ART'!I37+'XVI R ART'!I37+'VIII R ART'!I37+'IX R ART'!I37+'XIV R ART'!I37&gt;0,+'V R ART'!I37+'XVI R ART'!I37+'VIII R ART'!I37+'IX R ART'!I37+'XIV R ART'!I37," ")</f>
        <v xml:space="preserve"> </v>
      </c>
      <c r="J37" s="16" t="str">
        <f>IF(+'V R ART'!J37+'XVI R ART'!J37+'VIII R ART'!J37+'IX R ART'!J37+'XIV R ART'!J37&gt;0,+'V R ART'!J37+'XVI R ART'!J37+'VIII R ART'!J37+'IX R ART'!J37+'XIV R ART'!J37," ")</f>
        <v xml:space="preserve"> </v>
      </c>
      <c r="K37" s="16" t="str">
        <f>IF(+'V R ART'!K37+'XVI R ART'!K37+'VIII R ART'!K37+'IX R ART'!K37+'XIV R ART'!K37&gt;0,+'V R ART'!K37+'XVI R ART'!K37+'VIII R ART'!K37+'IX R ART'!K37+'XIV R ART'!K37," ")</f>
        <v xml:space="preserve"> </v>
      </c>
      <c r="L37" s="16" t="str">
        <f>IF(+'V R ART'!L37+'XVI R ART'!L37+'VIII R ART'!L37+'IX R ART'!L37+'XIV R ART'!L37&gt;0,+'V R ART'!L37+'XVI R ART'!L37+'VIII R ART'!L37+'IX R ART'!L37+'XIV R ART'!L37," ")</f>
        <v xml:space="preserve"> </v>
      </c>
      <c r="M37" s="17" t="str">
        <f>IF(+'V R ART'!M37+'XVI R ART'!M37+'VIII R ART'!M37+'IX R ART'!M37+'XIV R ART'!M37&gt;0,+'V R ART'!M37+'XVI R ART'!M37+'VIII R ART'!M37+'IX R ART'!M37+'XIV R ART'!M37," ")</f>
        <v xml:space="preserve"> </v>
      </c>
      <c r="N37" s="15">
        <f t="shared" si="2"/>
        <v>46106160.369999997</v>
      </c>
      <c r="O37" s="53">
        <f t="shared" si="0"/>
        <v>17.5</v>
      </c>
      <c r="Q37" s="8"/>
      <c r="S37" s="8"/>
      <c r="T37" s="8"/>
    </row>
    <row r="38" spans="1:20" ht="14" x14ac:dyDescent="0.3">
      <c r="A38" s="14">
        <f t="shared" si="1"/>
        <v>18</v>
      </c>
      <c r="B38" s="66" t="str">
        <f>IF(+'V R ART'!B38+'VIII R ART'!B38+'IX R ART'!B38+'XIV R ART'!B38+'XVI R ART'!B38&gt;0,+'V R ART'!B38+'VIII R ART'!B38+'IX R ART'!B38+'XIV R ART'!B38+'XVI R ART'!B38," ")</f>
        <v xml:space="preserve"> </v>
      </c>
      <c r="C38" s="16" t="str">
        <f>IF(+'V R ART'!C38+'VIII R ART'!C38+'IX R ART'!C38+'XIV R ART'!C38+'XVI R ART'!C38&gt;0,+'V R ART'!C38+'VIII R ART'!C38+'IX R ART'!C38+'XIV R ART'!C38+'XVI R ART'!C38," ")</f>
        <v xml:space="preserve"> </v>
      </c>
      <c r="D38" s="16">
        <f>IF(+'V R ART'!D38+'VIII R ART'!D38+'IX R ART'!D38+'XIV R ART'!D38+'XVI R ART'!D38&gt;0,+'V R ART'!D38+'VIII R ART'!D38+'IX R ART'!D38+'XIV R ART'!D38+'XVI R ART'!D38," ")</f>
        <v>6640928.8742663059</v>
      </c>
      <c r="E38" s="16">
        <f>IF(+'V R ART'!E38+'VIII R ART'!E38+'IX R ART'!E38+'XIV R ART'!E38+'XVI R ART'!E38&gt;0,+'V R ART'!E38+'VIII R ART'!E38+'IX R ART'!E38+'XIV R ART'!E38+'XVI R ART'!E38," ")</f>
        <v>335862.91</v>
      </c>
      <c r="F38" s="16">
        <f>IF(+'V R ART'!F38+'VIII R ART'!F38+'IX R ART'!F38+'XIV R ART'!F38+'XVI R ART'!F38&gt;0,+'V R ART'!F38+'VIII R ART'!F38+'IX R ART'!F38+'XIV R ART'!F38+'XVI R ART'!F38," ")</f>
        <v>379617.77999999997</v>
      </c>
      <c r="G38" s="16">
        <f>IF(+'V R ART'!G38+'VIII R ART'!G38+'IX R ART'!G38+'XIV R ART'!G38+'XVI R ART'!G38&gt;0,+'V R ART'!G38+'VIII R ART'!G38+'IX R ART'!G38+'XIV R ART'!G38+'XVI R ART'!G38," ")</f>
        <v>167638.79</v>
      </c>
      <c r="H38" s="16" t="str">
        <f>IF(+'V R ART'!H38+'XVI R ART'!H38+'VIII R ART'!H38+'IX R ART'!H38+'XIV R ART'!H38&gt;0,+'V R ART'!H38+'XVI R ART'!H38+'VIII R ART'!H38+'IX R ART'!H38+'XIV R ART'!H38," ")</f>
        <v xml:space="preserve"> </v>
      </c>
      <c r="I38" s="16" t="str">
        <f>IF(+'V R ART'!I38+'XVI R ART'!I38+'VIII R ART'!I38+'IX R ART'!I38+'XIV R ART'!I38&gt;0,+'V R ART'!I38+'XVI R ART'!I38+'VIII R ART'!I38+'IX R ART'!I38+'XIV R ART'!I38," ")</f>
        <v xml:space="preserve"> </v>
      </c>
      <c r="J38" s="16" t="str">
        <f>IF(+'V R ART'!J38+'XVI R ART'!J38+'VIII R ART'!J38+'IX R ART'!J38+'XIV R ART'!J38&gt;0,+'V R ART'!J38+'XVI R ART'!J38+'VIII R ART'!J38+'IX R ART'!J38+'XIV R ART'!J38," ")</f>
        <v xml:space="preserve"> </v>
      </c>
      <c r="K38" s="16" t="str">
        <f>IF(+'V R ART'!K38+'XVI R ART'!K38+'VIII R ART'!K38+'IX R ART'!K38+'XIV R ART'!K38&gt;0,+'V R ART'!K38+'XVI R ART'!K38+'VIII R ART'!K38+'IX R ART'!K38+'XIV R ART'!K38," ")</f>
        <v xml:space="preserve"> </v>
      </c>
      <c r="L38" s="16" t="str">
        <f>IF(+'V R ART'!L38+'XVI R ART'!L38+'VIII R ART'!L38+'IX R ART'!L38+'XIV R ART'!L38&gt;0,+'V R ART'!L38+'XVI R ART'!L38+'VIII R ART'!L38+'IX R ART'!L38+'XIV R ART'!L38," ")</f>
        <v xml:space="preserve"> </v>
      </c>
      <c r="M38" s="17" t="str">
        <f>IF(+'V R ART'!M38+'XVI R ART'!M38+'VIII R ART'!M38+'IX R ART'!M38+'XIV R ART'!M38&gt;0,+'V R ART'!M38+'XVI R ART'!M38+'VIII R ART'!M38+'IX R ART'!M38+'XIV R ART'!M38," ")</f>
        <v xml:space="preserve"> </v>
      </c>
      <c r="N38" s="15">
        <f t="shared" si="2"/>
        <v>7524048.3542663064</v>
      </c>
      <c r="O38" s="53">
        <f t="shared" si="0"/>
        <v>18</v>
      </c>
      <c r="Q38" s="8"/>
      <c r="S38" s="8"/>
      <c r="T38" s="8"/>
    </row>
    <row r="39" spans="1:20" ht="14" x14ac:dyDescent="0.3">
      <c r="A39" s="14">
        <f t="shared" si="1"/>
        <v>18.5</v>
      </c>
      <c r="B39" s="66" t="str">
        <f>IF(+'V R ART'!B39+'VIII R ART'!B39+'IX R ART'!B39+'XIV R ART'!B39+'XVI R ART'!B39&gt;0,+'V R ART'!B39+'VIII R ART'!B39+'IX R ART'!B39+'XIV R ART'!B39+'XVI R ART'!B39," ")</f>
        <v xml:space="preserve"> </v>
      </c>
      <c r="C39" s="16" t="str">
        <f>IF(+'V R ART'!C39+'VIII R ART'!C39+'IX R ART'!C39+'XIV R ART'!C39+'XVI R ART'!C39&gt;0,+'V R ART'!C39+'VIII R ART'!C39+'IX R ART'!C39+'XIV R ART'!C39+'XVI R ART'!C39," ")</f>
        <v xml:space="preserve"> </v>
      </c>
      <c r="D39" s="16">
        <f>IF(+'V R ART'!D39+'VIII R ART'!D39+'IX R ART'!D39+'XIV R ART'!D39+'XVI R ART'!D39&gt;0,+'V R ART'!D39+'VIII R ART'!D39+'IX R ART'!D39+'XIV R ART'!D39+'XVI R ART'!D39," ")</f>
        <v>3281031.48</v>
      </c>
      <c r="E39" s="16" t="str">
        <f>IF(+'V R ART'!E39+'VIII R ART'!E39+'IX R ART'!E39+'XIV R ART'!E39+'XVI R ART'!E39&gt;0,+'V R ART'!E39+'VIII R ART'!E39+'IX R ART'!E39+'XIV R ART'!E39+'XVI R ART'!E39," ")</f>
        <v xml:space="preserve"> </v>
      </c>
      <c r="F39" s="16" t="str">
        <f>IF(+'V R ART'!F39+'VIII R ART'!F39+'IX R ART'!F39+'XIV R ART'!F39+'XVI R ART'!F39&gt;0,+'V R ART'!F39+'VIII R ART'!F39+'IX R ART'!F39+'XIV R ART'!F39+'XVI R ART'!F39," ")</f>
        <v xml:space="preserve"> </v>
      </c>
      <c r="G39" s="16">
        <f>IF(+'V R ART'!G39+'VIII R ART'!G39+'IX R ART'!G39+'XIV R ART'!G39+'XVI R ART'!G39&gt;0,+'V R ART'!G39+'VIII R ART'!G39+'IX R ART'!G39+'XIV R ART'!G39+'XVI R ART'!G39," ")</f>
        <v>83001.02</v>
      </c>
      <c r="H39" s="16" t="str">
        <f>IF(+'V R ART'!H39+'XVI R ART'!H39+'VIII R ART'!H39+'IX R ART'!H39+'XIV R ART'!H39&gt;0,+'V R ART'!H39+'XVI R ART'!H39+'VIII R ART'!H39+'IX R ART'!H39+'XIV R ART'!H39," ")</f>
        <v xml:space="preserve"> </v>
      </c>
      <c r="I39" s="16" t="str">
        <f>IF(+'V R ART'!I39+'XVI R ART'!I39+'VIII R ART'!I39+'IX R ART'!I39+'XIV R ART'!I39&gt;0,+'V R ART'!I39+'XVI R ART'!I39+'VIII R ART'!I39+'IX R ART'!I39+'XIV R ART'!I39," ")</f>
        <v xml:space="preserve"> </v>
      </c>
      <c r="J39" s="16" t="str">
        <f>IF(+'V R ART'!J39+'XVI R ART'!J39+'VIII R ART'!J39+'IX R ART'!J39+'XIV R ART'!J39&gt;0,+'V R ART'!J39+'XVI R ART'!J39+'VIII R ART'!J39+'IX R ART'!J39+'XIV R ART'!J39," ")</f>
        <v xml:space="preserve"> </v>
      </c>
      <c r="K39" s="16" t="str">
        <f>IF(+'V R ART'!K39+'XVI R ART'!K39+'VIII R ART'!K39+'IX R ART'!K39+'XIV R ART'!K39&gt;0,+'V R ART'!K39+'XVI R ART'!K39+'VIII R ART'!K39+'IX R ART'!K39+'XIV R ART'!K39," ")</f>
        <v xml:space="preserve"> </v>
      </c>
      <c r="L39" s="16" t="str">
        <f>IF(+'V R ART'!L39+'XVI R ART'!L39+'VIII R ART'!L39+'IX R ART'!L39+'XIV R ART'!L39&gt;0,+'V R ART'!L39+'XVI R ART'!L39+'VIII R ART'!L39+'IX R ART'!L39+'XIV R ART'!L39," ")</f>
        <v xml:space="preserve"> </v>
      </c>
      <c r="M39" s="17" t="str">
        <f>IF(+'V R ART'!M39+'XVI R ART'!M39+'VIII R ART'!M39+'IX R ART'!M39+'XIV R ART'!M39&gt;0,+'V R ART'!M39+'XVI R ART'!M39+'VIII R ART'!M39+'IX R ART'!M39+'XIV R ART'!M39," ")</f>
        <v xml:space="preserve"> </v>
      </c>
      <c r="N39" s="15">
        <f t="shared" si="2"/>
        <v>3364032.5</v>
      </c>
      <c r="O39" s="53">
        <f t="shared" si="0"/>
        <v>18.5</v>
      </c>
      <c r="Q39" s="8"/>
      <c r="S39" s="8"/>
      <c r="T39" s="8"/>
    </row>
    <row r="40" spans="1:20" ht="14" x14ac:dyDescent="0.3">
      <c r="A40" s="14">
        <f t="shared" si="1"/>
        <v>19</v>
      </c>
      <c r="B40" s="66" t="str">
        <f>IF(+'V R ART'!B40+'VIII R ART'!B40+'IX R ART'!B40+'XIV R ART'!B40+'XVI R ART'!B40&gt;0,+'V R ART'!B40+'VIII R ART'!B40+'IX R ART'!B40+'XIV R ART'!B40+'XVI R ART'!B40," ")</f>
        <v xml:space="preserve"> </v>
      </c>
      <c r="C40" s="16" t="str">
        <f>IF(+'V R ART'!C40+'VIII R ART'!C40+'IX R ART'!C40+'XIV R ART'!C40+'XVI R ART'!C40&gt;0,+'V R ART'!C40+'VIII R ART'!C40+'IX R ART'!C40+'XIV R ART'!C40+'XVI R ART'!C40," ")</f>
        <v xml:space="preserve"> </v>
      </c>
      <c r="D40" s="16" t="str">
        <f>IF(+'V R ART'!D40+'VIII R ART'!D40+'IX R ART'!D40+'XIV R ART'!D40+'XVI R ART'!D40&gt;0,+'V R ART'!D40+'VIII R ART'!D40+'IX R ART'!D40+'XIV R ART'!D40+'XVI R ART'!D40," ")</f>
        <v xml:space="preserve"> </v>
      </c>
      <c r="E40" s="16" t="str">
        <f>IF(+'V R ART'!E40+'VIII R ART'!E40+'IX R ART'!E40+'XIV R ART'!E40+'XVI R ART'!E40&gt;0,+'V R ART'!E40+'VIII R ART'!E40+'IX R ART'!E40+'XIV R ART'!E40+'XVI R ART'!E40," ")</f>
        <v xml:space="preserve"> </v>
      </c>
      <c r="F40" s="16" t="str">
        <f>IF(+'V R ART'!F40+'VIII R ART'!F40+'IX R ART'!F40+'XIV R ART'!F40+'XVI R ART'!F40&gt;0,+'V R ART'!F40+'VIII R ART'!F40+'IX R ART'!F40+'XIV R ART'!F40+'XVI R ART'!F40," ")</f>
        <v xml:space="preserve"> </v>
      </c>
      <c r="G40" s="16" t="str">
        <f>IF(+'V R ART'!G40+'VIII R ART'!G40+'IX R ART'!G40+'XIV R ART'!G40+'XVI R ART'!G40&gt;0,+'V R ART'!G40+'VIII R ART'!G40+'IX R ART'!G40+'XIV R ART'!G40+'XVI R ART'!G40," ")</f>
        <v xml:space="preserve"> </v>
      </c>
      <c r="H40" s="16" t="str">
        <f>IF(+'V R ART'!H40+'XVI R ART'!H40+'VIII R ART'!H40+'IX R ART'!H40+'XIV R ART'!H40&gt;0,+'V R ART'!H40+'XVI R ART'!H40+'VIII R ART'!H40+'IX R ART'!H40+'XIV R ART'!H40," ")</f>
        <v xml:space="preserve"> </v>
      </c>
      <c r="I40" s="16" t="str">
        <f>IF(+'V R ART'!I40+'XVI R ART'!I40+'VIII R ART'!I40+'IX R ART'!I40+'XIV R ART'!I40&gt;0,+'V R ART'!I40+'XVI R ART'!I40+'VIII R ART'!I40+'IX R ART'!I40+'XIV R ART'!I40," ")</f>
        <v xml:space="preserve"> </v>
      </c>
      <c r="J40" s="16" t="str">
        <f>IF(+'V R ART'!J40+'XVI R ART'!J40+'VIII R ART'!J40+'IX R ART'!J40+'XIV R ART'!J40&gt;0,+'V R ART'!J40+'XVI R ART'!J40+'VIII R ART'!J40+'IX R ART'!J40+'XIV R ART'!J40," ")</f>
        <v xml:space="preserve"> </v>
      </c>
      <c r="K40" s="16" t="str">
        <f>IF(+'V R ART'!K40+'XVI R ART'!K40+'VIII R ART'!K40+'IX R ART'!K40+'XIV R ART'!K40&gt;0,+'V R ART'!K40+'XVI R ART'!K40+'VIII R ART'!K40+'IX R ART'!K40+'XIV R ART'!K40," ")</f>
        <v xml:space="preserve"> </v>
      </c>
      <c r="L40" s="16" t="str">
        <f>IF(+'V R ART'!L40+'XVI R ART'!L40+'VIII R ART'!L40+'IX R ART'!L40+'XIV R ART'!L40&gt;0,+'V R ART'!L40+'XVI R ART'!L40+'VIII R ART'!L40+'IX R ART'!L40+'XIV R ART'!L40," ")</f>
        <v xml:space="preserve"> </v>
      </c>
      <c r="M40" s="17" t="str">
        <f>IF(+'V R ART'!M40+'XVI R ART'!M40+'VIII R ART'!M40+'IX R ART'!M40+'XIV R ART'!M40&gt;0,+'V R ART'!M40+'XVI R ART'!M40+'VIII R ART'!M40+'IX R ART'!M40+'XIV R ART'!M40," ")</f>
        <v xml:space="preserve"> </v>
      </c>
      <c r="N40" s="15" t="str">
        <f t="shared" si="2"/>
        <v xml:space="preserve"> </v>
      </c>
      <c r="O40" s="53">
        <f t="shared" si="0"/>
        <v>19</v>
      </c>
      <c r="Q40" s="8"/>
      <c r="S40" s="8"/>
      <c r="T40" s="8"/>
    </row>
    <row r="41" spans="1:20" ht="14" x14ac:dyDescent="0.3">
      <c r="A41" s="14">
        <f t="shared" si="1"/>
        <v>19.5</v>
      </c>
      <c r="B41" s="66" t="str">
        <f>IF(+'V R ART'!B41+'VIII R ART'!B41+'IX R ART'!B41+'XIV R ART'!B41+'XVI R ART'!B41&gt;0,+'V R ART'!B41+'VIII R ART'!B41+'IX R ART'!B41+'XIV R ART'!B41+'XVI R ART'!B41," ")</f>
        <v xml:space="preserve"> </v>
      </c>
      <c r="C41" s="16" t="str">
        <f>IF(+'V R ART'!C41+'VIII R ART'!C41+'IX R ART'!C41+'XIV R ART'!C41+'XVI R ART'!C41&gt;0,+'V R ART'!C41+'VIII R ART'!C41+'IX R ART'!C41+'XIV R ART'!C41+'XVI R ART'!C41," ")</f>
        <v xml:space="preserve"> </v>
      </c>
      <c r="D41" s="16" t="str">
        <f>IF(+'V R ART'!D41+'VIII R ART'!D41+'IX R ART'!D41+'XIV R ART'!D41+'XVI R ART'!D41&gt;0,+'V R ART'!D41+'VIII R ART'!D41+'IX R ART'!D41+'XIV R ART'!D41+'XVI R ART'!D41," ")</f>
        <v xml:space="preserve"> </v>
      </c>
      <c r="E41" s="16" t="str">
        <f>IF(+'V R ART'!E41+'VIII R ART'!E41+'IX R ART'!E41+'XIV R ART'!E41+'XVI R ART'!E41&gt;0,+'V R ART'!E41+'VIII R ART'!E41+'IX R ART'!E41+'XIV R ART'!E41+'XVI R ART'!E41," ")</f>
        <v xml:space="preserve"> </v>
      </c>
      <c r="F41" s="16">
        <f>IF(+'V R ART'!F41+'VIII R ART'!F41+'IX R ART'!F41+'XIV R ART'!F41+'XVI R ART'!F41&gt;0,+'V R ART'!F41+'VIII R ART'!F41+'IX R ART'!F41+'XIV R ART'!F41+'XVI R ART'!F41," ")</f>
        <v>55580.639999999999</v>
      </c>
      <c r="G41" s="16" t="str">
        <f>IF(+'V R ART'!G41+'VIII R ART'!G41+'IX R ART'!G41+'XIV R ART'!G41+'XVI R ART'!G41&gt;0,+'V R ART'!G41+'VIII R ART'!G41+'IX R ART'!G41+'XIV R ART'!G41+'XVI R ART'!G41," ")</f>
        <v xml:space="preserve"> </v>
      </c>
      <c r="H41" s="16" t="str">
        <f>IF(+'V R ART'!H41+'XVI R ART'!H41+'VIII R ART'!H41+'IX R ART'!H41+'XIV R ART'!H41&gt;0,+'V R ART'!H41+'XVI R ART'!H41+'VIII R ART'!H41+'IX R ART'!H41+'XIV R ART'!H41," ")</f>
        <v xml:space="preserve"> </v>
      </c>
      <c r="I41" s="16" t="str">
        <f>IF(+'V R ART'!I41+'XVI R ART'!I41+'VIII R ART'!I41+'IX R ART'!I41+'XIV R ART'!I41&gt;0,+'V R ART'!I41+'XVI R ART'!I41+'VIII R ART'!I41+'IX R ART'!I41+'XIV R ART'!I41," ")</f>
        <v xml:space="preserve"> </v>
      </c>
      <c r="J41" s="16" t="str">
        <f>IF(+'V R ART'!J41+'XVI R ART'!J41+'VIII R ART'!J41+'IX R ART'!J41+'XIV R ART'!J41&gt;0,+'V R ART'!J41+'XVI R ART'!J41+'VIII R ART'!J41+'IX R ART'!J41+'XIV R ART'!J41," ")</f>
        <v xml:space="preserve"> </v>
      </c>
      <c r="K41" s="16" t="str">
        <f>IF(+'V R ART'!K41+'XVI R ART'!K41+'VIII R ART'!K41+'IX R ART'!K41+'XIV R ART'!K41&gt;0,+'V R ART'!K41+'XVI R ART'!K41+'VIII R ART'!K41+'IX R ART'!K41+'XIV R ART'!K41," ")</f>
        <v xml:space="preserve"> </v>
      </c>
      <c r="L41" s="16" t="str">
        <f>IF(+'V R ART'!L41+'XVI R ART'!L41+'VIII R ART'!L41+'IX R ART'!L41+'XIV R ART'!L41&gt;0,+'V R ART'!L41+'XVI R ART'!L41+'VIII R ART'!L41+'IX R ART'!L41+'XIV R ART'!L41," ")</f>
        <v xml:space="preserve"> </v>
      </c>
      <c r="M41" s="17" t="str">
        <f>IF(+'V R ART'!M41+'XVI R ART'!M41+'VIII R ART'!M41+'IX R ART'!M41+'XIV R ART'!M41&gt;0,+'V R ART'!M41+'XVI R ART'!M41+'VIII R ART'!M41+'IX R ART'!M41+'XIV R ART'!M41," ")</f>
        <v xml:space="preserve"> </v>
      </c>
      <c r="N41" s="15"/>
      <c r="O41" s="53">
        <f t="shared" si="0"/>
        <v>19.5</v>
      </c>
      <c r="Q41" s="8"/>
      <c r="S41" s="8"/>
      <c r="T41" s="8"/>
    </row>
    <row r="42" spans="1:20" ht="14" x14ac:dyDescent="0.3">
      <c r="A42" s="27" t="s">
        <v>13</v>
      </c>
      <c r="B42" s="67" t="str">
        <f>IF(SUM(B8:B41)&gt;0,SUM(B8:B41)," ")</f>
        <v xml:space="preserve"> </v>
      </c>
      <c r="C42" s="68">
        <f t="shared" ref="C42:M42" si="3">IF(SUM(C8:C41)&gt;0,SUM(C8:C41)," ")</f>
        <v>510184150.36000001</v>
      </c>
      <c r="D42" s="68">
        <f t="shared" si="3"/>
        <v>2867636096.6368747</v>
      </c>
      <c r="E42" s="68">
        <f t="shared" si="3"/>
        <v>887270196.66795111</v>
      </c>
      <c r="F42" s="68">
        <f t="shared" si="3"/>
        <v>397305034.69720531</v>
      </c>
      <c r="G42" s="68">
        <f t="shared" si="3"/>
        <v>478145008.31999993</v>
      </c>
      <c r="H42" s="68" t="str">
        <f t="shared" si="3"/>
        <v xml:space="preserve"> </v>
      </c>
      <c r="I42" s="68" t="str">
        <f t="shared" si="3"/>
        <v xml:space="preserve"> </v>
      </c>
      <c r="J42" s="68" t="str">
        <f t="shared" si="3"/>
        <v xml:space="preserve"> </v>
      </c>
      <c r="K42" s="68" t="str">
        <f t="shared" si="3"/>
        <v xml:space="preserve"> </v>
      </c>
      <c r="L42" s="68" t="str">
        <f t="shared" si="3"/>
        <v xml:space="preserve"> </v>
      </c>
      <c r="M42" s="69" t="str">
        <f t="shared" si="3"/>
        <v xml:space="preserve"> </v>
      </c>
      <c r="N42" s="28">
        <f>IF(SUM(B42:M42)&gt;0,SUM(B42:M42)," ")</f>
        <v>5140540486.6820307</v>
      </c>
      <c r="O42" s="32">
        <f>+'V R ART'!N42+'XVI R ART'!N42+'VIII R ART'!N42++'IX R ART'!N42+'XIV R ART'!N42</f>
        <v>5140540486.6820326</v>
      </c>
      <c r="P42" s="32">
        <f>+O42-N42</f>
        <v>0</v>
      </c>
      <c r="Q42" s="8"/>
      <c r="S42" s="8"/>
      <c r="T42" s="8"/>
    </row>
    <row r="43" spans="1:20" ht="14" x14ac:dyDescent="0.3">
      <c r="A43" s="14" t="s">
        <v>39</v>
      </c>
      <c r="B43" s="71" t="str">
        <f>IF(+'V R ART'!B43+'VIII R ART'!B43+'IX R ART'!B43+'XIV R ART'!B43+'XVI R ART'!B43&gt;0,+'V R ART'!B43+'VIII R ART'!B43+'IX R ART'!B43+'XIV R ART'!B43+'XVI R ART'!B43," ")</f>
        <v xml:space="preserve"> </v>
      </c>
      <c r="C43" s="33" t="str">
        <f>IF(+'V R ART'!C43+'VIII R ART'!C43+'IX R ART'!C43+'XIV R ART'!C43+'XVI R ART'!C43&gt;0,+'V R ART'!C43+'VIII R ART'!C43+'IX R ART'!C43+'XIV R ART'!C43+'XVI R ART'!C43," ")</f>
        <v xml:space="preserve"> </v>
      </c>
      <c r="D43" s="33" t="str">
        <f>IF(+'V R ART'!D43+'VIII R ART'!D43+'IX R ART'!D43+'XIV R ART'!D43+'XVI R ART'!D43&gt;0,+'V R ART'!D43+'VIII R ART'!D43+'IX R ART'!D43+'XIV R ART'!D43+'XVI R ART'!D43," ")</f>
        <v xml:space="preserve"> </v>
      </c>
      <c r="E43" s="33" t="str">
        <f>IF(+'V R ART'!E43+'VIII R ART'!E43+'IX R ART'!E43+'XIV R ART'!E43+'XVI R ART'!E43&gt;0,+'V R ART'!E43+'VIII R ART'!E43+'IX R ART'!E43+'XIV R ART'!E43+'XVI R ART'!E43," ")</f>
        <v xml:space="preserve"> </v>
      </c>
      <c r="F43" s="33" t="str">
        <f>IF(+'V R ART'!F43+'VIII R ART'!F43+'IX R ART'!F43+'XIV R ART'!F43+'XVI R ART'!F43&gt;0,+'V R ART'!F43+'VIII R ART'!F43+'IX R ART'!F43+'XIV R ART'!F43+'XVI R ART'!F43," ")</f>
        <v xml:space="preserve"> </v>
      </c>
      <c r="G43" s="33" t="str">
        <f>IF(+'V R ART'!G43+'VIII R ART'!G43+'IX R ART'!G43+'XIV R ART'!G43+'XVI R ART'!G43&gt;0,+'V R ART'!G43+'VIII R ART'!G43+'IX R ART'!G43+'XIV R ART'!G43+'XVI R ART'!G43," ")</f>
        <v xml:space="preserve"> </v>
      </c>
      <c r="H43" s="33" t="str">
        <f>IF(+'V R ART'!H43+'XVI R ART'!H43+'VIII R ART'!H43+'IX R ART'!H43+'XIV R ART'!H43&gt;0,+'V R ART'!H43+'XVI R ART'!H43+'VIII R ART'!H43+'IX R ART'!H43+'XIV R ART'!H43," ")</f>
        <v xml:space="preserve"> </v>
      </c>
      <c r="I43" s="33" t="str">
        <f>IF(+'V R ART'!I43+'XVI R ART'!I43+'VIII R ART'!I43+'IX R ART'!I43+'XIV R ART'!I43&gt;0,+'V R ART'!I43+'XVI R ART'!I43+'VIII R ART'!I43+'IX R ART'!I43+'XIV R ART'!I43," ")</f>
        <v xml:space="preserve"> </v>
      </c>
      <c r="J43" s="33" t="str">
        <f>IF(+'V R ART'!J43+'XVI R ART'!J43+'VIII R ART'!J43+'IX R ART'!J43+'XIV R ART'!J43&gt;0,+'V R ART'!J43+'XVI R ART'!J43+'VIII R ART'!J43+'IX R ART'!J43+'XIV R ART'!J43," ")</f>
        <v xml:space="preserve"> </v>
      </c>
      <c r="K43" s="58" t="str">
        <f>IF(+'V R ART'!K43+'XVI R ART'!K43+'VIII R ART'!K43+'IX R ART'!K43+'XIV R ART'!K43&gt;0,+'V R ART'!K43+'XVI R ART'!K43+'VIII R ART'!K43+'IX R ART'!K43+'XIV R ART'!K43," ")</f>
        <v xml:space="preserve"> </v>
      </c>
      <c r="L43" s="33" t="str">
        <f>IF(+'V R ART'!L43+'XVI R ART'!L43+'VIII R ART'!L43+'IX R ART'!L43+'XIV R ART'!L43&gt;0,+'V R ART'!L43+'XVI R ART'!L43+'VIII R ART'!L43+'IX R ART'!L43+'XIV R ART'!L43," ")</f>
        <v xml:space="preserve"> </v>
      </c>
      <c r="M43" s="35" t="str">
        <f>IF(+'V R ART'!M43+'XVI R ART'!M43+'VIII R ART'!M43+'IX R ART'!M43+'XIV R ART'!M43&gt;0,+'V R ART'!M43+'XVI R ART'!M43+'VIII R ART'!M43+'IX R ART'!M43+'XIV R ART'!M43," ")</f>
        <v xml:space="preserve"> </v>
      </c>
      <c r="N43" s="15" t="str">
        <f t="shared" si="2"/>
        <v xml:space="preserve"> </v>
      </c>
      <c r="O43" s="32" t="e">
        <f>+'V R ART'!N43+'XVI R ART'!N43+'VIII R ART'!N43++'IX R ART'!N43+'XIV R ART'!N43</f>
        <v>#VALUE!</v>
      </c>
      <c r="P43" s="32" t="e">
        <f t="shared" ref="P43:P44" si="4">+O43-N43</f>
        <v>#VALUE!</v>
      </c>
      <c r="Q43" s="8"/>
      <c r="S43" s="8"/>
      <c r="T43" s="8"/>
    </row>
    <row r="44" spans="1:20" x14ac:dyDescent="0.3">
      <c r="A44" s="34" t="s">
        <v>14</v>
      </c>
      <c r="B44" s="71" t="str">
        <f>IF(+'V R ART'!B44+'VIII R ART'!B44+'IX R ART'!B44+'XIV R ART'!B44+'XVI R ART'!B44&gt;0,+'V R ART'!B44+'VIII R ART'!B44+'IX R ART'!B44+'XIV R ART'!B44+'XVI R ART'!B44," ")</f>
        <v xml:space="preserve"> </v>
      </c>
      <c r="C44" s="33" t="str">
        <f>IF(+'V R ART'!C44+'VIII R ART'!C44+'IX R ART'!C44+'XIV R ART'!C44+'XVI R ART'!C44&gt;0,+'V R ART'!C44+'VIII R ART'!C44+'IX R ART'!C44+'XIV R ART'!C44+'XVI R ART'!C44," ")</f>
        <v xml:space="preserve"> </v>
      </c>
      <c r="D44" s="33" t="str">
        <f>IF(+'V R ART'!D44+'VIII R ART'!D44+'IX R ART'!D44+'XIV R ART'!D44+'XVI R ART'!D44&gt;0,+'V R ART'!D44+'VIII R ART'!D44+'IX R ART'!D44+'XIV R ART'!D44+'XVI R ART'!D44," ")</f>
        <v xml:space="preserve"> </v>
      </c>
      <c r="E44" s="33" t="str">
        <f>IF(+'V R ART'!E44+'VIII R ART'!E44+'IX R ART'!E44+'XIV R ART'!E44+'XVI R ART'!E44&gt;0,+'V R ART'!E44+'VIII R ART'!E44+'IX R ART'!E44+'XIV R ART'!E44+'XVI R ART'!E44," ")</f>
        <v xml:space="preserve"> </v>
      </c>
      <c r="F44" s="33" t="str">
        <f>IF(+'V R ART'!F44+'VIII R ART'!F44+'IX R ART'!F44+'XIV R ART'!F44+'XVI R ART'!F44&gt;0,+'V R ART'!F44+'VIII R ART'!F44+'IX R ART'!F44+'XIV R ART'!F44+'XVI R ART'!F44," ")</f>
        <v xml:space="preserve"> </v>
      </c>
      <c r="G44" s="33" t="str">
        <f>IF(+'V R ART'!G44+'VIII R ART'!G44+'IX R ART'!G44+'XIV R ART'!G44+'XVI R ART'!G44&gt;0,+'V R ART'!G44+'VIII R ART'!G44+'IX R ART'!G44+'XIV R ART'!G44+'XVI R ART'!G44," ")</f>
        <v xml:space="preserve"> </v>
      </c>
      <c r="H44" s="33" t="str">
        <f>IF(+'V R ART'!H44+'XVI R ART'!H44+'VIII R ART'!H44+'IX R ART'!H44+'XIV R ART'!H44&gt;0,+'V R ART'!H44+'XVI R ART'!H44+'VIII R ART'!H44+'IX R ART'!H44+'XIV R ART'!H44," ")</f>
        <v xml:space="preserve"> </v>
      </c>
      <c r="I44" s="33" t="str">
        <f>IF(+'V R ART'!I44+'XVI R ART'!I44+'VIII R ART'!I44+'IX R ART'!I44+'XIV R ART'!I44&gt;0,+'V R ART'!I44+'XVI R ART'!I44+'VIII R ART'!I44+'IX R ART'!I44+'XIV R ART'!I44," ")</f>
        <v xml:space="preserve"> </v>
      </c>
      <c r="J44" s="33" t="str">
        <f>IF(+'V R ART'!J44+'XVI R ART'!J44+'VIII R ART'!J44+'IX R ART'!J44+'XIV R ART'!J44&gt;0,+'V R ART'!J44+'XVI R ART'!J44+'VIII R ART'!J44+'IX R ART'!J44+'XIV R ART'!J44," ")</f>
        <v xml:space="preserve"> </v>
      </c>
      <c r="K44" s="58" t="str">
        <f>IF(+'V R ART'!K44+'XVI R ART'!K44+'VIII R ART'!K44+'IX R ART'!K44+'XIV R ART'!K44&gt;0,+'V R ART'!K44+'XVI R ART'!K44+'VIII R ART'!K44+'IX R ART'!K44+'XIV R ART'!K44," ")</f>
        <v xml:space="preserve"> </v>
      </c>
      <c r="L44" s="33" t="str">
        <f>IF(+'V R ART'!L44+'XVI R ART'!L44+'VIII R ART'!L44+'IX R ART'!L44+'XIV R ART'!L44&gt;0,+'V R ART'!L44+'XVI R ART'!L44+'VIII R ART'!L44+'IX R ART'!L44+'XIV R ART'!L44," ")</f>
        <v xml:space="preserve"> </v>
      </c>
      <c r="M44" s="35" t="str">
        <f>IF(+'V R ART'!M44+'XVI R ART'!M44+'VIII R ART'!M44+'IX R ART'!M44+'XIV R ART'!M44&gt;0,+'V R ART'!M44+'XVI R ART'!M44+'VIII R ART'!M44+'IX R ART'!M44+'XIV R ART'!M44," ")</f>
        <v xml:space="preserve"> </v>
      </c>
      <c r="N44" s="15" t="str">
        <f t="shared" si="2"/>
        <v xml:space="preserve"> </v>
      </c>
      <c r="O44" s="32" t="e">
        <f>+'V R ART'!N44+'XVI R ART'!N44+'VIII R ART'!N44++'IX R ART'!N44+'XIV R ART'!N44</f>
        <v>#VALUE!</v>
      </c>
      <c r="P44" s="32" t="e">
        <f t="shared" si="4"/>
        <v>#VALUE!</v>
      </c>
      <c r="Q44" s="8"/>
      <c r="S44" s="8"/>
      <c r="T44" s="8"/>
    </row>
    <row r="45" spans="1:20" ht="14" x14ac:dyDescent="0.3">
      <c r="A45" s="14" t="s">
        <v>24</v>
      </c>
      <c r="B45" s="37"/>
      <c r="C45" s="38">
        <f>SUM(C8:C24)*100/C42</f>
        <v>0.83790223921765339</v>
      </c>
      <c r="D45" s="38">
        <f t="shared" ref="D45:H45" si="5">SUM(D8:D24)*100/D42</f>
        <v>22.47658705231748</v>
      </c>
      <c r="E45" s="38">
        <f t="shared" si="5"/>
        <v>19.383424151269399</v>
      </c>
      <c r="F45" s="38">
        <f t="shared" si="5"/>
        <v>24.181396945299774</v>
      </c>
      <c r="G45" s="38">
        <f t="shared" si="5"/>
        <v>6.691943854527449</v>
      </c>
      <c r="H45" s="38" t="e">
        <f t="shared" si="5"/>
        <v>#VALUE!</v>
      </c>
      <c r="I45" s="38"/>
      <c r="J45" s="38"/>
      <c r="K45" s="38" t="e">
        <f t="shared" ref="K45:L45" si="6">SUM(K8:K24)*100/K42</f>
        <v>#VALUE!</v>
      </c>
      <c r="L45" s="38" t="e">
        <f t="shared" si="6"/>
        <v>#VALUE!</v>
      </c>
      <c r="M45" s="39" t="e">
        <f t="shared" ref="M45" si="7">SUM(M8:M24)*100/M42</f>
        <v>#VALUE!</v>
      </c>
      <c r="N45" s="142">
        <f t="shared" ref="N45" si="8">SUM(N8:N24)*100/N42</f>
        <v>18.458681905031803</v>
      </c>
      <c r="Q45" s="8"/>
      <c r="S45" s="8"/>
      <c r="T45" s="8"/>
    </row>
    <row r="46" spans="1:20" ht="14" x14ac:dyDescent="0.3">
      <c r="A46" s="14" t="s">
        <v>25</v>
      </c>
      <c r="B46" s="37"/>
      <c r="C46" s="38">
        <f t="shared" ref="C46:H46" si="9">SUM(C8:C19)*100/C42</f>
        <v>2.1905690312241082E-2</v>
      </c>
      <c r="D46" s="38">
        <f t="shared" si="9"/>
        <v>2.4998566618711946</v>
      </c>
      <c r="E46" s="38">
        <f t="shared" si="9"/>
        <v>6.3012408102670125</v>
      </c>
      <c r="F46" s="38">
        <f t="shared" si="9"/>
        <v>2.4765537441068646</v>
      </c>
      <c r="G46" s="38">
        <f t="shared" si="9"/>
        <v>0.68545579541145019</v>
      </c>
      <c r="H46" s="38" t="e">
        <f t="shared" si="9"/>
        <v>#VALUE!</v>
      </c>
      <c r="I46" s="38"/>
      <c r="J46" s="38"/>
      <c r="K46" s="38" t="e">
        <f>SUM(K8:K19)*100/K42</f>
        <v>#VALUE!</v>
      </c>
      <c r="L46" s="38" t="e">
        <f>SUM(L8:L19)*100/L42</f>
        <v>#VALUE!</v>
      </c>
      <c r="M46" s="39" t="e">
        <f>SUM(M8:M19)*100/M42</f>
        <v>#VALUE!</v>
      </c>
      <c r="N46" s="142">
        <f t="shared" ref="N46" si="10">SUM(N8:N19)*100/N42</f>
        <v>2.7394887529227772</v>
      </c>
      <c r="Q46" s="8"/>
      <c r="S46" s="8"/>
      <c r="T46" s="8"/>
    </row>
    <row r="47" spans="1:20" ht="14" x14ac:dyDescent="0.3">
      <c r="A47" s="22" t="s">
        <v>22</v>
      </c>
      <c r="B47" s="40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2"/>
      <c r="N47" s="40"/>
      <c r="P47" s="32">
        <f>+N42+'V-XIV R MONITOREO'!N42</f>
        <v>5140587178.788022</v>
      </c>
      <c r="Q47" s="8"/>
      <c r="S47" s="8"/>
      <c r="T47" s="8"/>
    </row>
    <row r="48" spans="1:20" x14ac:dyDescent="0.3">
      <c r="A48" s="43" t="s">
        <v>15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</row>
    <row r="49" spans="1:15" ht="15.5" x14ac:dyDescent="0.35">
      <c r="A49" s="45" t="s">
        <v>61</v>
      </c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5" ht="15.5" x14ac:dyDescent="0.35">
      <c r="A50" s="46" t="s">
        <v>62</v>
      </c>
      <c r="O50" s="32" t="e">
        <f>+N44+'V-XIV R MONITOREO'!N44</f>
        <v>#VALUE!</v>
      </c>
    </row>
    <row r="51" spans="1:15" x14ac:dyDescent="0.3">
      <c r="B51" s="5">
        <v>0</v>
      </c>
      <c r="C51" s="5">
        <v>1</v>
      </c>
      <c r="D51" s="5">
        <v>2</v>
      </c>
      <c r="E51" s="5">
        <v>3</v>
      </c>
      <c r="F51" s="5">
        <v>4</v>
      </c>
      <c r="G51" s="5">
        <v>5</v>
      </c>
      <c r="H51" s="5">
        <v>6</v>
      </c>
      <c r="I51" s="5">
        <v>7</v>
      </c>
      <c r="J51" s="5">
        <v>8</v>
      </c>
      <c r="K51" s="5">
        <v>9</v>
      </c>
      <c r="L51" s="5">
        <v>10</v>
      </c>
      <c r="M51" s="5">
        <v>11</v>
      </c>
      <c r="N51" s="5">
        <v>12</v>
      </c>
    </row>
    <row r="52" spans="1:15" x14ac:dyDescent="0.3">
      <c r="A52" s="3">
        <v>14</v>
      </c>
      <c r="B52" s="4" t="e">
        <f>+VLOOKUP(MAX(B8:B41),B8:$O$41,14,0)</f>
        <v>#N/A</v>
      </c>
      <c r="C52" s="49">
        <f>+VLOOKUP(MAX(C8:C41),C8:$O$41,+$A$52-C51,0)</f>
        <v>14.5</v>
      </c>
      <c r="D52" s="49">
        <f>+VLOOKUP(MAX(D8:D41),D8:$O$41,+$A$52-D51,0)</f>
        <v>15</v>
      </c>
      <c r="E52" s="49">
        <f>+VLOOKUP(MAX(E8:E41),E8:$O$41,+$A$52-E51,0)</f>
        <v>15.5</v>
      </c>
      <c r="F52" s="49">
        <f>+VLOOKUP(MAX(F8:F41),F8:$O$41,+$A$52-F51,0)</f>
        <v>15.5</v>
      </c>
      <c r="G52" s="49">
        <f>+VLOOKUP(MAX(G8:G41),G8:$O$41,+$A$52-G51,0)</f>
        <v>15</v>
      </c>
      <c r="H52" s="49" t="e">
        <f>+VLOOKUP(MAX(H8:H41),H8:$O$41,+$A$52-H51,0)</f>
        <v>#N/A</v>
      </c>
      <c r="I52" s="49" t="e">
        <f>+VLOOKUP(MAX(I8:I41),I8:$O$41,+$A$52-I51,0)</f>
        <v>#N/A</v>
      </c>
      <c r="J52" s="49" t="e">
        <f>+VLOOKUP(MAX(J8:J41),J8:$O$41,+$A$52-J51,0)</f>
        <v>#N/A</v>
      </c>
      <c r="K52" s="49" t="e">
        <f>+VLOOKUP(MAX(K8:K41),K8:$O$41,+$A$52-K51,0)</f>
        <v>#N/A</v>
      </c>
      <c r="L52" s="49" t="e">
        <f>+VLOOKUP(MAX(L8:L41),L8:$O$41,+$A$52-L51,0)</f>
        <v>#N/A</v>
      </c>
      <c r="M52" s="49" t="e">
        <f>+VLOOKUP(MAX(M8:M41),M8:$O$41,+$A$52-M51,0)</f>
        <v>#N/A</v>
      </c>
      <c r="N52" s="49">
        <f>+VLOOKUP(MAX(N8:N41),N8:$O$41,+$A$52-N51,0)</f>
        <v>15</v>
      </c>
    </row>
    <row r="53" spans="1:15" x14ac:dyDescent="0.3">
      <c r="A53" s="48">
        <v>0</v>
      </c>
    </row>
    <row r="54" spans="1:15" x14ac:dyDescent="0.3">
      <c r="A54" s="5"/>
    </row>
    <row r="55" spans="1:15" x14ac:dyDescent="0.3">
      <c r="N55" s="50" t="e">
        <f>(N43*1000000)/N42</f>
        <v>#VALUE!</v>
      </c>
      <c r="O55" s="4" t="s">
        <v>16</v>
      </c>
    </row>
    <row r="56" spans="1:15" x14ac:dyDescent="0.3">
      <c r="A56" s="57" t="s">
        <v>26</v>
      </c>
      <c r="B56" s="32">
        <f>SUM(B8:B24)</f>
        <v>0</v>
      </c>
      <c r="C56" s="32">
        <f t="shared" ref="C56:M56" si="11">SUM(C8:C24)</f>
        <v>4274844.42</v>
      </c>
      <c r="D56" s="32">
        <f t="shared" si="11"/>
        <v>644546723.60426617</v>
      </c>
      <c r="E56" s="32">
        <f t="shared" si="11"/>
        <v>171983345.58795112</v>
      </c>
      <c r="F56" s="32">
        <f t="shared" si="11"/>
        <v>96073907.523792207</v>
      </c>
      <c r="G56" s="32">
        <f t="shared" si="11"/>
        <v>31997195.499999996</v>
      </c>
      <c r="H56" s="32">
        <f t="shared" si="11"/>
        <v>0</v>
      </c>
      <c r="I56" s="32">
        <f t="shared" si="11"/>
        <v>0</v>
      </c>
      <c r="J56" s="32">
        <f t="shared" si="11"/>
        <v>0</v>
      </c>
      <c r="K56" s="32">
        <f t="shared" si="11"/>
        <v>0</v>
      </c>
      <c r="L56" s="32">
        <f t="shared" si="11"/>
        <v>0</v>
      </c>
      <c r="M56" s="32">
        <f t="shared" si="11"/>
        <v>0</v>
      </c>
      <c r="N56" s="32">
        <f>SUM(N8:N24)</f>
        <v>948876016.63600969</v>
      </c>
    </row>
    <row r="57" spans="1:15" x14ac:dyDescent="0.3">
      <c r="A57" s="57" t="s">
        <v>27</v>
      </c>
      <c r="B57" s="32">
        <f>SUM(B8:B19)</f>
        <v>0</v>
      </c>
      <c r="C57" s="32">
        <f t="shared" ref="C57:M57" si="12">SUM(C8:C19)</f>
        <v>111759.36</v>
      </c>
      <c r="D57" s="32">
        <f t="shared" si="12"/>
        <v>71686792</v>
      </c>
      <c r="E57" s="32">
        <f t="shared" si="12"/>
        <v>55909031.729777314</v>
      </c>
      <c r="F57" s="32">
        <f t="shared" si="12"/>
        <v>9839472.7123187147</v>
      </c>
      <c r="G57" s="32">
        <f t="shared" si="12"/>
        <v>3277472.67</v>
      </c>
      <c r="H57" s="32">
        <f t="shared" si="12"/>
        <v>0</v>
      </c>
      <c r="I57" s="32">
        <f t="shared" si="12"/>
        <v>0</v>
      </c>
      <c r="J57" s="32">
        <f t="shared" si="12"/>
        <v>0</v>
      </c>
      <c r="K57" s="32">
        <f t="shared" si="12"/>
        <v>0</v>
      </c>
      <c r="L57" s="32">
        <f t="shared" si="12"/>
        <v>0</v>
      </c>
      <c r="M57" s="32">
        <f t="shared" si="12"/>
        <v>0</v>
      </c>
      <c r="N57" s="32">
        <f>SUM(N8:N19)</f>
        <v>140824528.47209603</v>
      </c>
      <c r="O57" s="4" t="s">
        <v>17</v>
      </c>
    </row>
    <row r="58" spans="1:15" x14ac:dyDescent="0.3">
      <c r="A58" s="57" t="s">
        <v>28</v>
      </c>
      <c r="B58" s="32">
        <f>SUM(B25:B41)</f>
        <v>0</v>
      </c>
      <c r="C58" s="32">
        <f t="shared" ref="C58:M58" si="13">SUM(C25:C41)</f>
        <v>505909305.93999994</v>
      </c>
      <c r="D58" s="32">
        <f t="shared" si="13"/>
        <v>2223089373.0326085</v>
      </c>
      <c r="E58" s="32">
        <f t="shared" si="13"/>
        <v>715286851.07999992</v>
      </c>
      <c r="F58" s="32">
        <f t="shared" si="13"/>
        <v>301231127.1734131</v>
      </c>
      <c r="G58" s="32">
        <f t="shared" si="13"/>
        <v>446147812.81999999</v>
      </c>
      <c r="H58" s="32">
        <f t="shared" si="13"/>
        <v>0</v>
      </c>
      <c r="I58" s="32">
        <f t="shared" si="13"/>
        <v>0</v>
      </c>
      <c r="J58" s="32">
        <f t="shared" si="13"/>
        <v>0</v>
      </c>
      <c r="K58" s="32">
        <f t="shared" si="13"/>
        <v>0</v>
      </c>
      <c r="L58" s="32">
        <f t="shared" si="13"/>
        <v>0</v>
      </c>
      <c r="M58" s="32">
        <f t="shared" si="13"/>
        <v>0</v>
      </c>
      <c r="N58" s="32">
        <f>SUM(N25:N41)</f>
        <v>4191608889.4060225</v>
      </c>
    </row>
    <row r="62" spans="1:15" x14ac:dyDescent="0.3">
      <c r="O62" s="32"/>
    </row>
    <row r="63" spans="1:15" x14ac:dyDescent="0.3">
      <c r="A63" s="48">
        <v>14</v>
      </c>
      <c r="B63" s="5">
        <v>0</v>
      </c>
      <c r="C63" s="5">
        <v>1</v>
      </c>
      <c r="D63" s="5">
        <v>2</v>
      </c>
      <c r="E63" s="5">
        <v>3</v>
      </c>
      <c r="F63" s="5">
        <v>4</v>
      </c>
      <c r="G63" s="5">
        <v>5</v>
      </c>
      <c r="H63" s="5">
        <v>6</v>
      </c>
      <c r="I63" s="5">
        <v>7</v>
      </c>
      <c r="J63" s="5">
        <v>8</v>
      </c>
      <c r="K63" s="5">
        <v>9</v>
      </c>
      <c r="L63" s="5">
        <v>10</v>
      </c>
      <c r="M63" s="5">
        <v>11</v>
      </c>
    </row>
    <row r="65" spans="2:13" x14ac:dyDescent="0.3">
      <c r="B65" s="48" t="e">
        <f>+VLOOKUP(MAX(B8:B41),B8:O41,$A$63-B63,0)</f>
        <v>#N/A</v>
      </c>
      <c r="C65" s="48">
        <f>+VLOOKUP(MAX(C8:C41),C8:P41,$A$63-C63,0)</f>
        <v>14.5</v>
      </c>
      <c r="D65" s="48">
        <f>+VLOOKUP(MAX(D8:D41),D8:Q41,$A$63-D63,0)</f>
        <v>15</v>
      </c>
      <c r="E65" s="48">
        <f t="shared" ref="E65:M65" si="14">+VLOOKUP(MAX(E8:E41),E8:Q41,$A$63-E63,0)</f>
        <v>15.5</v>
      </c>
      <c r="F65" s="48">
        <f t="shared" si="14"/>
        <v>15.5</v>
      </c>
      <c r="G65" s="48">
        <f t="shared" si="14"/>
        <v>15</v>
      </c>
      <c r="H65" s="48" t="e">
        <f t="shared" si="14"/>
        <v>#N/A</v>
      </c>
      <c r="I65" s="48" t="e">
        <f t="shared" si="14"/>
        <v>#N/A</v>
      </c>
      <c r="J65" s="48" t="e">
        <f t="shared" si="14"/>
        <v>#N/A</v>
      </c>
      <c r="K65" s="48" t="e">
        <f t="shared" si="14"/>
        <v>#N/A</v>
      </c>
      <c r="L65" s="48" t="e">
        <f t="shared" si="14"/>
        <v>#N/A</v>
      </c>
      <c r="M65" s="48" t="e">
        <f t="shared" si="14"/>
        <v>#N/A</v>
      </c>
    </row>
  </sheetData>
  <mergeCells count="4">
    <mergeCell ref="A1:N1"/>
    <mergeCell ref="A3:N3"/>
    <mergeCell ref="A4:N4"/>
    <mergeCell ref="B6:M6"/>
  </mergeCells>
  <printOptions horizontalCentered="1" verticalCentered="1"/>
  <pageMargins left="0" right="0" top="1.3779527559055118" bottom="0.98425196850393704" header="0.59055118110236227" footer="0.59055118110236227"/>
  <pageSetup scale="60" orientation="landscape" r:id="rId1"/>
  <headerFooter alignWithMargins="0">
    <oddHeader>&amp;C&amp;"Arial,Normal"&amp;12&amp;G
&amp;11INSTITUTO DE FOMENTO PESQUERO / DIVISIÓN INVESTIGACIÓN PESQUERA</oddHeader>
    <oddFooter>&amp;C&amp;"Arial,Normal"CONVENIO DE DESEMPEÑO IFOP / SUBSECRETARÍA DE ECONOMÍA Y EMT 2021:
"PROGRAMA DE SEGUIMIENTO DE LAS PRINCIPALES PESQUERÍAS PELÁGICAS, ENTRE LAS REGIONES DE VALPARAÍSO Y AYSÉN DEL GENERAL CARLOS IBÁÑEZ DEL CAMPO, AÑO 2021".  ANEXO 3B</oddFooter>
  </headerFooter>
  <drawing r:id="rId2"/>
  <legacyDrawingHF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22">
    <tabColor rgb="FFFFFF00"/>
  </sheetPr>
  <dimension ref="A1:T65"/>
  <sheetViews>
    <sheetView topLeftCell="A19" zoomScale="60" zoomScaleNormal="60" zoomScalePageLayoutView="70" workbookViewId="0">
      <selection activeCell="E44" sqref="E44"/>
    </sheetView>
  </sheetViews>
  <sheetFormatPr baseColWidth="10" defaultColWidth="16.08984375" defaultRowHeight="13" x14ac:dyDescent="0.3"/>
  <cols>
    <col min="1" max="1" width="18.453125" style="48" customWidth="1"/>
    <col min="2" max="7" width="17.453125" style="5" customWidth="1"/>
    <col min="8" max="13" width="11.90625" style="5" hidden="1" customWidth="1"/>
    <col min="14" max="14" width="14.90625" style="5" customWidth="1"/>
    <col min="15" max="16384" width="16.08984375" style="5"/>
  </cols>
  <sheetData>
    <row r="1" spans="1:20" s="1" customFormat="1" ht="20" x14ac:dyDescent="0.4">
      <c r="A1" s="148" t="s">
        <v>54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</row>
    <row r="2" spans="1:20" s="1" customFormat="1" ht="20" x14ac:dyDescent="0.4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</row>
    <row r="3" spans="1:20" s="2" customFormat="1" ht="18" x14ac:dyDescent="0.4">
      <c r="A3" s="149" t="s">
        <v>18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</row>
    <row r="4" spans="1:20" s="2" customFormat="1" ht="18" x14ac:dyDescent="0.4">
      <c r="A4" s="150" t="s">
        <v>70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</row>
    <row r="5" spans="1:20" x14ac:dyDescent="0.3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20" s="8" customFormat="1" ht="19.149999999999999" customHeight="1" thickBot="1" x14ac:dyDescent="0.35">
      <c r="A6" s="6"/>
      <c r="B6" s="151" t="s">
        <v>0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7"/>
      <c r="O6" s="6"/>
    </row>
    <row r="7" spans="1:20" s="8" customFormat="1" ht="19.149999999999999" customHeight="1" thickBot="1" x14ac:dyDescent="0.35">
      <c r="A7" s="9" t="s">
        <v>21</v>
      </c>
      <c r="B7" s="10" t="s">
        <v>1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 t="s">
        <v>10</v>
      </c>
      <c r="L7" s="11" t="s">
        <v>11</v>
      </c>
      <c r="M7" s="12" t="s">
        <v>12</v>
      </c>
      <c r="N7" s="140" t="s">
        <v>13</v>
      </c>
      <c r="O7" s="13" t="s">
        <v>21</v>
      </c>
    </row>
    <row r="8" spans="1:20" ht="14" x14ac:dyDescent="0.3">
      <c r="A8" s="14">
        <v>3</v>
      </c>
      <c r="B8" s="60" t="str">
        <f>IF(+'V R MONITOREO'!B8+'XVI R MONITOREO'!B8+'VIII R MONITOREO'!B8+'IX R ART MONITOREO'!B8+'XIV R ART MONITOREO'!B8&gt;0,+'V R MONITOREO'!B8+'XVI R MONITOREO'!B8+'VIII R MONITOREO'!B8+'IX R ART MONITOREO'!B8+'XIV R ART MONITOREO'!B8," ")</f>
        <v xml:space="preserve"> </v>
      </c>
      <c r="C8" s="16" t="str">
        <f>IF(+'V R MONITOREO'!C8+'XVI R MONITOREO'!C8+'VIII R MONITOREO'!C8+'IX R ART MONITOREO'!C8+'XIV R ART MONITOREO'!C8&gt;0,+'V R MONITOREO'!C8+'XVI R MONITOREO'!C8+'VIII R MONITOREO'!C8+'IX R ART MONITOREO'!C8+'XIV R ART MONITOREO'!C8," ")</f>
        <v xml:space="preserve"> </v>
      </c>
      <c r="D8" s="16" t="str">
        <f>IF(+'V R MONITOREO'!D8+'XVI R MONITOREO'!D8+'VIII R MONITOREO'!D8+'IX R ART MONITOREO'!D8+'XIV R ART MONITOREO'!D8&gt;0,+'V R MONITOREO'!D8+'XVI R MONITOREO'!D8+'VIII R MONITOREO'!D8+'IX R ART MONITOREO'!D8+'XIV R ART MONITOREO'!D8," ")</f>
        <v xml:space="preserve"> </v>
      </c>
      <c r="E8" s="16" t="str">
        <f>IF(+'V R MONITOREO'!E8+'XVI R MONITOREO'!E8+'VIII R MONITOREO'!E8+'IX R ART MONITOREO'!E8+'XIV R ART MONITOREO'!E8&gt;0,+'V R MONITOREO'!E8+'XVI R MONITOREO'!E8+'VIII R MONITOREO'!E8+'IX R ART MONITOREO'!E8+'XIV R ART MONITOREO'!E8," ")</f>
        <v xml:space="preserve"> </v>
      </c>
      <c r="F8" s="16" t="str">
        <f>IF(+'V R MONITOREO'!F8+'XVI R MONITOREO'!F8+'VIII R MONITOREO'!F8+'IX R ART MONITOREO'!F8+'XIV R ART MONITOREO'!F8&gt;0,+'V R MONITOREO'!F8+'XVI R MONITOREO'!F8+'VIII R MONITOREO'!F8+'IX R ART MONITOREO'!F8+'XIV R ART MONITOREO'!F8," ")</f>
        <v xml:space="preserve"> </v>
      </c>
      <c r="G8" s="16" t="str">
        <f>IF(+'V R MONITOREO'!G8+'XVI R MONITOREO'!G8+'VIII R MONITOREO'!G8+'IX R ART MONITOREO'!G8+'XIV R ART MONITOREO'!G8&gt;0,+'V R MONITOREO'!G8+'XVI R MONITOREO'!G8+'VIII R MONITOREO'!G8+'IX R ART MONITOREO'!G8+'XIV R ART MONITOREO'!G8," ")</f>
        <v xml:space="preserve"> </v>
      </c>
      <c r="H8" s="16" t="str">
        <f>IF(+'V R MONITOREO'!H8+'XVI R MONITOREO'!H8+'VIII R MONITOREO'!H8+'IX R ART MONITOREO'!H8+'XIV R ART MONITOREO'!H8&gt;0,+'V R MONITOREO'!H8+'XVI R MONITOREO'!H8+'VIII R MONITOREO'!H8+'IX R ART MONITOREO'!H8+'XIV R ART MONITOREO'!H8," ")</f>
        <v xml:space="preserve"> </v>
      </c>
      <c r="I8" s="16" t="str">
        <f>IF(+'V R MONITOREO'!I8+'XVI R MONITOREO'!I8+'VIII R MONITOREO'!I8+'IX R ART MONITOREO'!I8+'XIV R ART MONITOREO'!I8&gt;0,+'V R MONITOREO'!I8+'XVI R MONITOREO'!I8+'VIII R MONITOREO'!I8+'IX R ART MONITOREO'!I8+'XIV R ART MONITOREO'!I8," ")</f>
        <v xml:space="preserve"> </v>
      </c>
      <c r="J8" s="16" t="str">
        <f>IF(+'V R MONITOREO'!J8+'XVI R MONITOREO'!J8+'VIII R MONITOREO'!J8+'IX R ART MONITOREO'!J8+'XIV R ART MONITOREO'!J8&gt;0,+'V R MONITOREO'!J8+'XVI R MONITOREO'!J8+'VIII R MONITOREO'!J8+'IX R ART MONITOREO'!J8+'XIV R ART MONITOREO'!J8," ")</f>
        <v xml:space="preserve"> </v>
      </c>
      <c r="K8" s="16" t="str">
        <f>IF(+'V R MONITOREO'!K8+'XVI R MONITOREO'!K8+'VIII R MONITOREO'!K8+'IX R ART MONITOREO'!K8+'XIV R ART MONITOREO'!K8&gt;0,+'V R MONITOREO'!K8+'XVI R MONITOREO'!K8+'VIII R MONITOREO'!K8+'IX R ART MONITOREO'!K8+'XIV R ART MONITOREO'!K8," ")</f>
        <v xml:space="preserve"> </v>
      </c>
      <c r="L8" s="16" t="str">
        <f>IF(+'V R MONITOREO'!L8+'XVI R MONITOREO'!L8+'VIII R MONITOREO'!L8+'IX R ART MONITOREO'!L8+'XIV R ART MONITOREO'!L8&gt;0,+'V R MONITOREO'!L8+'XVI R MONITOREO'!L8+'VIII R MONITOREO'!L8+'IX R ART MONITOREO'!L8+'XIV R ART MONITOREO'!L8," ")</f>
        <v xml:space="preserve"> </v>
      </c>
      <c r="M8" s="17" t="str">
        <f>IF(+'V R MONITOREO'!M8+'XVI R MONITOREO'!M8+'VIII R MONITOREO'!M8+'IX R ART MONITOREO'!M8+'XIV R ART MONITOREO'!M8&gt;0,+'V R MONITOREO'!M8+'XVI R MONITOREO'!M8+'VIII R MONITOREO'!M8+'IX R ART MONITOREO'!M8+'XIV R ART MONITOREO'!M8," ")</f>
        <v xml:space="preserve"> </v>
      </c>
      <c r="N8" s="15" t="str">
        <f t="shared" ref="N8:N44" si="0">IF(SUM(B8:M8)&gt;0,SUM(B8:M8)," ")</f>
        <v xml:space="preserve"> </v>
      </c>
      <c r="O8" s="53">
        <f>+A8</f>
        <v>3</v>
      </c>
      <c r="P8" s="32" t="e">
        <f>+N8+'V-XIV R ART'!N8</f>
        <v>#VALUE!</v>
      </c>
      <c r="Q8" s="8"/>
      <c r="S8" s="8"/>
      <c r="T8" s="8"/>
    </row>
    <row r="9" spans="1:20" ht="14" x14ac:dyDescent="0.3">
      <c r="A9" s="14">
        <f>+A8+0.5</f>
        <v>3.5</v>
      </c>
      <c r="B9" s="60" t="str">
        <f>IF(+'V R MONITOREO'!B9+'XVI R MONITOREO'!B9+'VIII R MONITOREO'!B9+'IX R ART MONITOREO'!B9+'XIV R ART MONITOREO'!B9&gt;0,+'V R MONITOREO'!B9+'XVI R MONITOREO'!B9+'VIII R MONITOREO'!B9+'IX R ART MONITOREO'!B9+'XIV R ART MONITOREO'!B9," ")</f>
        <v xml:space="preserve"> </v>
      </c>
      <c r="C9" s="61" t="str">
        <f>IF(+'V R MONITOREO'!C9+'XVI R MONITOREO'!C9+'VIII R MONITOREO'!C9+'IX R ART MONITOREO'!C9+'XIV R ART MONITOREO'!C9&gt;0,+'V R MONITOREO'!C9+'XVI R MONITOREO'!C9+'VIII R MONITOREO'!C9+'IX R ART MONITOREO'!C9+'XIV R ART MONITOREO'!C9," ")</f>
        <v xml:space="preserve"> </v>
      </c>
      <c r="D9" s="62" t="str">
        <f>IF(+'V R MONITOREO'!D9+'XVI R MONITOREO'!D9+'VIII R MONITOREO'!D9+'IX R ART MONITOREO'!D9+'XIV R ART MONITOREO'!D9&gt;0,+'V R MONITOREO'!D9+'XVI R MONITOREO'!D9+'VIII R MONITOREO'!D9+'IX R ART MONITOREO'!D9+'XIV R ART MONITOREO'!D9," ")</f>
        <v xml:space="preserve"> </v>
      </c>
      <c r="E9" s="62" t="str">
        <f>IF(+'V R MONITOREO'!E9+'XVI R MONITOREO'!E9+'VIII R MONITOREO'!E9+'IX R ART MONITOREO'!E9+'XIV R ART MONITOREO'!E9&gt;0,+'V R MONITOREO'!E9+'XVI R MONITOREO'!E9+'VIII R MONITOREO'!E9+'IX R ART MONITOREO'!E9+'XIV R ART MONITOREO'!E9," ")</f>
        <v xml:space="preserve"> </v>
      </c>
      <c r="F9" s="62" t="str">
        <f>IF(+'V R MONITOREO'!F9+'XVI R MONITOREO'!F9+'VIII R MONITOREO'!F9+'IX R ART MONITOREO'!F9+'XIV R ART MONITOREO'!F9&gt;0,+'V R MONITOREO'!F9+'XVI R MONITOREO'!F9+'VIII R MONITOREO'!F9+'IX R ART MONITOREO'!F9+'XIV R ART MONITOREO'!F9," ")</f>
        <v xml:space="preserve"> </v>
      </c>
      <c r="G9" s="62" t="str">
        <f>IF(+'V R MONITOREO'!G9+'XVI R MONITOREO'!G9+'VIII R MONITOREO'!G9+'IX R ART MONITOREO'!G9+'XIV R ART MONITOREO'!G9&gt;0,+'V R MONITOREO'!G9+'XVI R MONITOREO'!G9+'VIII R MONITOREO'!G9+'IX R ART MONITOREO'!G9+'XIV R ART MONITOREO'!G9," ")</f>
        <v xml:space="preserve"> </v>
      </c>
      <c r="H9" s="62" t="str">
        <f>IF(+'V R MONITOREO'!H9+'XVI R MONITOREO'!H9+'VIII R MONITOREO'!H9+'IX R ART MONITOREO'!H9+'XIV R ART MONITOREO'!H9&gt;0,+'V R MONITOREO'!H9+'XVI R MONITOREO'!H9+'VIII R MONITOREO'!H9+'IX R ART MONITOREO'!H9+'XIV R ART MONITOREO'!H9," ")</f>
        <v xml:space="preserve"> </v>
      </c>
      <c r="I9" s="62" t="str">
        <f>IF(+'V R MONITOREO'!I9+'XVI R MONITOREO'!I9+'VIII R MONITOREO'!I9+'IX R ART MONITOREO'!I9+'XIV R ART MONITOREO'!I9&gt;0,+'V R MONITOREO'!I9+'XVI R MONITOREO'!I9+'VIII R MONITOREO'!I9+'IX R ART MONITOREO'!I9+'XIV R ART MONITOREO'!I9," ")</f>
        <v xml:space="preserve"> </v>
      </c>
      <c r="J9" s="62" t="str">
        <f>IF(+'V R MONITOREO'!J9+'XVI R MONITOREO'!J9+'VIII R MONITOREO'!J9+'IX R ART MONITOREO'!J9+'XIV R ART MONITOREO'!J9&gt;0,+'V R MONITOREO'!J9+'XVI R MONITOREO'!J9+'VIII R MONITOREO'!J9+'IX R ART MONITOREO'!J9+'XIV R ART MONITOREO'!J9," ")</f>
        <v xml:space="preserve"> </v>
      </c>
      <c r="K9" s="61" t="str">
        <f>IF(+'V R MONITOREO'!K9+'XVI R MONITOREO'!K9+'VIII R MONITOREO'!K9+'IX R ART MONITOREO'!K9+'XIV R ART MONITOREO'!K9&gt;0,+'V R MONITOREO'!K9+'XVI R MONITOREO'!K9+'VIII R MONITOREO'!K9+'IX R ART MONITOREO'!K9+'XIV R ART MONITOREO'!K9," ")</f>
        <v xml:space="preserve"> </v>
      </c>
      <c r="L9" s="62" t="str">
        <f>IF(+'V R MONITOREO'!L9+'XVI R MONITOREO'!L9+'VIII R MONITOREO'!L9+'IX R ART MONITOREO'!L9+'XIV R ART MONITOREO'!L9&gt;0,+'V R MONITOREO'!L9+'XVI R MONITOREO'!L9+'VIII R MONITOREO'!L9+'IX R ART MONITOREO'!L9+'XIV R ART MONITOREO'!L9," ")</f>
        <v xml:space="preserve"> </v>
      </c>
      <c r="M9" s="63" t="str">
        <f>IF(+'V R MONITOREO'!M9+'XVI R MONITOREO'!M9+'VIII R MONITOREO'!M9+'IX R ART MONITOREO'!M9+'XIV R ART MONITOREO'!M9&gt;0,+'V R MONITOREO'!M9+'XVI R MONITOREO'!M9+'VIII R MONITOREO'!M9+'IX R ART MONITOREO'!M9+'XIV R ART MONITOREO'!M9," ")</f>
        <v xml:space="preserve"> </v>
      </c>
      <c r="N9" s="15" t="str">
        <f t="shared" si="0"/>
        <v xml:space="preserve"> </v>
      </c>
      <c r="O9" s="53">
        <f t="shared" ref="O9:O41" si="1">+A9</f>
        <v>3.5</v>
      </c>
      <c r="P9" s="32" t="e">
        <f>+N9+'V-XIV R ART'!N9</f>
        <v>#VALUE!</v>
      </c>
      <c r="Q9" s="8"/>
      <c r="S9" s="8"/>
      <c r="T9" s="8"/>
    </row>
    <row r="10" spans="1:20" ht="14" x14ac:dyDescent="0.3">
      <c r="A10" s="14">
        <f t="shared" ref="A10:A41" si="2">+A9+0.5</f>
        <v>4</v>
      </c>
      <c r="B10" s="60" t="str">
        <f>IF(+'V R MONITOREO'!B10+'XVI R MONITOREO'!B10+'VIII R MONITOREO'!B10+'IX R ART MONITOREO'!B10+'XIV R ART MONITOREO'!B10&gt;0,+'V R MONITOREO'!B10+'XVI R MONITOREO'!B10+'VIII R MONITOREO'!B10+'IX R ART MONITOREO'!B10+'XIV R ART MONITOREO'!B10," ")</f>
        <v xml:space="preserve"> </v>
      </c>
      <c r="C10" s="61">
        <f>IF(+'V R MONITOREO'!C10+'XVI R MONITOREO'!C10+'VIII R MONITOREO'!C10+'IX R ART MONITOREO'!C10+'XIV R ART MONITOREO'!C10&gt;0,+'V R MONITOREO'!C10+'XVI R MONITOREO'!C10+'VIII R MONITOREO'!C10+'IX R ART MONITOREO'!C10+'XIV R ART MONITOREO'!C10," ")</f>
        <v>4.8</v>
      </c>
      <c r="D10" s="62" t="str">
        <f>IF(+'V R MONITOREO'!D10+'XVI R MONITOREO'!D10+'VIII R MONITOREO'!D10+'IX R ART MONITOREO'!D10+'XIV R ART MONITOREO'!D10&gt;0,+'V R MONITOREO'!D10+'XVI R MONITOREO'!D10+'VIII R MONITOREO'!D10+'IX R ART MONITOREO'!D10+'XIV R ART MONITOREO'!D10," ")</f>
        <v xml:space="preserve"> </v>
      </c>
      <c r="E10" s="62" t="str">
        <f>IF(+'V R MONITOREO'!E10+'XVI R MONITOREO'!E10+'VIII R MONITOREO'!E10+'IX R ART MONITOREO'!E10+'XIV R ART MONITOREO'!E10&gt;0,+'V R MONITOREO'!E10+'XVI R MONITOREO'!E10+'VIII R MONITOREO'!E10+'IX R ART MONITOREO'!E10+'XIV R ART MONITOREO'!E10," ")</f>
        <v xml:space="preserve"> </v>
      </c>
      <c r="F10" s="62" t="str">
        <f>IF(+'V R MONITOREO'!F10+'XVI R MONITOREO'!F10+'VIII R MONITOREO'!F10+'IX R ART MONITOREO'!F10+'XIV R ART MONITOREO'!F10&gt;0,+'V R MONITOREO'!F10+'XVI R MONITOREO'!F10+'VIII R MONITOREO'!F10+'IX R ART MONITOREO'!F10+'XIV R ART MONITOREO'!F10," ")</f>
        <v xml:space="preserve"> </v>
      </c>
      <c r="G10" s="62" t="str">
        <f>IF(+'V R MONITOREO'!G10+'XVI R MONITOREO'!G10+'VIII R MONITOREO'!G10+'IX R ART MONITOREO'!G10+'XIV R ART MONITOREO'!G10&gt;0,+'V R MONITOREO'!G10+'XVI R MONITOREO'!G10+'VIII R MONITOREO'!G10+'IX R ART MONITOREO'!G10+'XIV R ART MONITOREO'!G10," ")</f>
        <v xml:space="preserve"> </v>
      </c>
      <c r="H10" s="62" t="str">
        <f>IF(+'V R MONITOREO'!H10+'XVI R MONITOREO'!H10+'VIII R MONITOREO'!H10+'IX R ART MONITOREO'!H10+'XIV R ART MONITOREO'!H10&gt;0,+'V R MONITOREO'!H10+'XVI R MONITOREO'!H10+'VIII R MONITOREO'!H10+'IX R ART MONITOREO'!H10+'XIV R ART MONITOREO'!H10," ")</f>
        <v xml:space="preserve"> </v>
      </c>
      <c r="I10" s="62" t="str">
        <f>IF(+'V R MONITOREO'!I10+'XVI R MONITOREO'!I10+'VIII R MONITOREO'!I10+'IX R ART MONITOREO'!I10+'XIV R ART MONITOREO'!I10&gt;0,+'V R MONITOREO'!I10+'XVI R MONITOREO'!I10+'VIII R MONITOREO'!I10+'IX R ART MONITOREO'!I10+'XIV R ART MONITOREO'!I10," ")</f>
        <v xml:space="preserve"> </v>
      </c>
      <c r="J10" s="62" t="str">
        <f>IF(+'V R MONITOREO'!J10+'XVI R MONITOREO'!J10+'VIII R MONITOREO'!J10+'IX R ART MONITOREO'!J10+'XIV R ART MONITOREO'!J10&gt;0,+'V R MONITOREO'!J10+'XVI R MONITOREO'!J10+'VIII R MONITOREO'!J10+'IX R ART MONITOREO'!J10+'XIV R ART MONITOREO'!J10," ")</f>
        <v xml:space="preserve"> </v>
      </c>
      <c r="K10" s="61" t="str">
        <f>IF(+'V R MONITOREO'!K10+'XVI R MONITOREO'!K10+'VIII R MONITOREO'!K10+'IX R ART MONITOREO'!K10+'XIV R ART MONITOREO'!K10&gt;0,+'V R MONITOREO'!K10+'XVI R MONITOREO'!K10+'VIII R MONITOREO'!K10+'IX R ART MONITOREO'!K10+'XIV R ART MONITOREO'!K10," ")</f>
        <v xml:space="preserve"> </v>
      </c>
      <c r="L10" s="62" t="str">
        <f>IF(+'V R MONITOREO'!L10+'XVI R MONITOREO'!L10+'VIII R MONITOREO'!L10+'IX R ART MONITOREO'!L10+'XIV R ART MONITOREO'!L10&gt;0,+'V R MONITOREO'!L10+'XVI R MONITOREO'!L10+'VIII R MONITOREO'!L10+'IX R ART MONITOREO'!L10+'XIV R ART MONITOREO'!L10," ")</f>
        <v xml:space="preserve"> </v>
      </c>
      <c r="M10" s="63" t="str">
        <f>IF(+'V R MONITOREO'!M10+'XVI R MONITOREO'!M10+'VIII R MONITOREO'!M10+'IX R ART MONITOREO'!M10+'XIV R ART MONITOREO'!M10&gt;0,+'V R MONITOREO'!M10+'XVI R MONITOREO'!M10+'VIII R MONITOREO'!M10+'IX R ART MONITOREO'!M10+'XIV R ART MONITOREO'!M10," ")</f>
        <v xml:space="preserve"> </v>
      </c>
      <c r="N10" s="15">
        <f t="shared" si="0"/>
        <v>4.8</v>
      </c>
      <c r="O10" s="53">
        <f t="shared" si="1"/>
        <v>4</v>
      </c>
      <c r="P10" s="32">
        <f>+N10+'V-XIV R ART'!N10</f>
        <v>17057.95</v>
      </c>
      <c r="Q10" s="8"/>
      <c r="S10" s="8"/>
      <c r="T10" s="8"/>
    </row>
    <row r="11" spans="1:20" ht="14" x14ac:dyDescent="0.3">
      <c r="A11" s="14">
        <f t="shared" si="2"/>
        <v>4.5</v>
      </c>
      <c r="B11" s="60" t="str">
        <f>IF(+'V R MONITOREO'!B11+'XVI R MONITOREO'!B11+'VIII R MONITOREO'!B11+'IX R ART MONITOREO'!B11+'XIV R ART MONITOREO'!B11&gt;0,+'V R MONITOREO'!B11+'XVI R MONITOREO'!B11+'VIII R MONITOREO'!B11+'IX R ART MONITOREO'!B11+'XIV R ART MONITOREO'!B11," ")</f>
        <v xml:space="preserve"> </v>
      </c>
      <c r="C11" s="16">
        <f>IF(+'V R MONITOREO'!C11+'XVI R MONITOREO'!C11+'VIII R MONITOREO'!C11+'IX R ART MONITOREO'!C11+'XIV R ART MONITOREO'!C11&gt;0,+'V R MONITOREO'!C11+'XVI R MONITOREO'!C11+'VIII R MONITOREO'!C11+'IX R ART MONITOREO'!C11+'XIV R ART MONITOREO'!C11," ")</f>
        <v>4.8</v>
      </c>
      <c r="D11" s="16" t="str">
        <f>IF(+'V R MONITOREO'!D11+'XVI R MONITOREO'!D11+'VIII R MONITOREO'!D11+'IX R ART MONITOREO'!D11+'XIV R ART MONITOREO'!D11&gt;0,+'V R MONITOREO'!D11+'XVI R MONITOREO'!D11+'VIII R MONITOREO'!D11+'IX R ART MONITOREO'!D11+'XIV R ART MONITOREO'!D11," ")</f>
        <v xml:space="preserve"> </v>
      </c>
      <c r="E11" s="16" t="str">
        <f>IF(+'V R MONITOREO'!E11+'XVI R MONITOREO'!E11+'VIII R MONITOREO'!E11+'IX R ART MONITOREO'!E11+'XIV R ART MONITOREO'!E11&gt;0,+'V R MONITOREO'!E11+'XVI R MONITOREO'!E11+'VIII R MONITOREO'!E11+'IX R ART MONITOREO'!E11+'XIV R ART MONITOREO'!E11," ")</f>
        <v xml:space="preserve"> </v>
      </c>
      <c r="F11" s="16" t="str">
        <f>IF(+'V R MONITOREO'!F11+'XVI R MONITOREO'!F11+'VIII R MONITOREO'!F11+'IX R ART MONITOREO'!F11+'XIV R ART MONITOREO'!F11&gt;0,+'V R MONITOREO'!F11+'XVI R MONITOREO'!F11+'VIII R MONITOREO'!F11+'IX R ART MONITOREO'!F11+'XIV R ART MONITOREO'!F11," ")</f>
        <v xml:space="preserve"> </v>
      </c>
      <c r="G11" s="16" t="str">
        <f>IF(+'V R MONITOREO'!G11+'XVI R MONITOREO'!G11+'VIII R MONITOREO'!G11+'IX R ART MONITOREO'!G11+'XIV R ART MONITOREO'!G11&gt;0,+'V R MONITOREO'!G11+'XVI R MONITOREO'!G11+'VIII R MONITOREO'!G11+'IX R ART MONITOREO'!G11+'XIV R ART MONITOREO'!G11," ")</f>
        <v xml:space="preserve"> </v>
      </c>
      <c r="H11" s="16" t="str">
        <f>IF(+'V R MONITOREO'!H11+'XVI R MONITOREO'!H11+'VIII R MONITOREO'!H11+'IX R ART MONITOREO'!H11+'XIV R ART MONITOREO'!H11&gt;0,+'V R MONITOREO'!H11+'XVI R MONITOREO'!H11+'VIII R MONITOREO'!H11+'IX R ART MONITOREO'!H11+'XIV R ART MONITOREO'!H11," ")</f>
        <v xml:space="preserve"> </v>
      </c>
      <c r="I11" s="16" t="str">
        <f>IF(+'V R MONITOREO'!I11+'XVI R MONITOREO'!I11+'VIII R MONITOREO'!I11+'IX R ART MONITOREO'!I11+'XIV R ART MONITOREO'!I11&gt;0,+'V R MONITOREO'!I11+'XVI R MONITOREO'!I11+'VIII R MONITOREO'!I11+'IX R ART MONITOREO'!I11+'XIV R ART MONITOREO'!I11," ")</f>
        <v xml:space="preserve"> </v>
      </c>
      <c r="J11" s="16" t="str">
        <f>IF(+'V R MONITOREO'!J11+'XVI R MONITOREO'!J11+'VIII R MONITOREO'!J11+'IX R ART MONITOREO'!J11+'XIV R ART MONITOREO'!J11&gt;0,+'V R MONITOREO'!J11+'XVI R MONITOREO'!J11+'VIII R MONITOREO'!J11+'IX R ART MONITOREO'!J11+'XIV R ART MONITOREO'!J11," ")</f>
        <v xml:space="preserve"> </v>
      </c>
      <c r="K11" s="16" t="str">
        <f>IF(+'V R MONITOREO'!K11+'XVI R MONITOREO'!K11+'VIII R MONITOREO'!K11+'IX R ART MONITOREO'!K11+'XIV R ART MONITOREO'!K11&gt;0,+'V R MONITOREO'!K11+'XVI R MONITOREO'!K11+'VIII R MONITOREO'!K11+'IX R ART MONITOREO'!K11+'XIV R ART MONITOREO'!K11," ")</f>
        <v xml:space="preserve"> </v>
      </c>
      <c r="L11" s="16" t="str">
        <f>IF(+'V R MONITOREO'!L11+'XVI R MONITOREO'!L11+'VIII R MONITOREO'!L11+'IX R ART MONITOREO'!L11+'XIV R ART MONITOREO'!L11&gt;0,+'V R MONITOREO'!L11+'XVI R MONITOREO'!L11+'VIII R MONITOREO'!L11+'IX R ART MONITOREO'!L11+'XIV R ART MONITOREO'!L11," ")</f>
        <v xml:space="preserve"> </v>
      </c>
      <c r="M11" s="17" t="str">
        <f>IF(+'V R MONITOREO'!M11+'XVI R MONITOREO'!M11+'VIII R MONITOREO'!M11+'IX R ART MONITOREO'!M11+'XIV R ART MONITOREO'!M11&gt;0,+'V R MONITOREO'!M11+'XVI R MONITOREO'!M11+'VIII R MONITOREO'!M11+'IX R ART MONITOREO'!M11+'XIV R ART MONITOREO'!M11," ")</f>
        <v xml:space="preserve"> </v>
      </c>
      <c r="N11" s="15">
        <f t="shared" si="0"/>
        <v>4.8</v>
      </c>
      <c r="O11" s="53">
        <f t="shared" si="1"/>
        <v>4.5</v>
      </c>
      <c r="P11" s="32">
        <f>+N11+'V-XIV R ART'!N11</f>
        <v>132732.32999999999</v>
      </c>
      <c r="Q11" s="8"/>
      <c r="S11" s="8"/>
      <c r="T11" s="8"/>
    </row>
    <row r="12" spans="1:20" ht="14" x14ac:dyDescent="0.3">
      <c r="A12" s="14">
        <f t="shared" si="2"/>
        <v>5</v>
      </c>
      <c r="B12" s="60" t="str">
        <f>IF(+'V R MONITOREO'!B12+'XVI R MONITOREO'!B12+'VIII R MONITOREO'!B12+'IX R ART MONITOREO'!B12+'XIV R ART MONITOREO'!B12&gt;0,+'V R MONITOREO'!B12+'XVI R MONITOREO'!B12+'VIII R MONITOREO'!B12+'IX R ART MONITOREO'!B12+'XIV R ART MONITOREO'!B12," ")</f>
        <v xml:space="preserve"> </v>
      </c>
      <c r="C12" s="16">
        <f>IF(+'V R MONITOREO'!C12+'XVI R MONITOREO'!C12+'VIII R MONITOREO'!C12+'IX R ART MONITOREO'!C12+'XIV R ART MONITOREO'!C12&gt;0,+'V R MONITOREO'!C12+'XVI R MONITOREO'!C12+'VIII R MONITOREO'!C12+'IX R ART MONITOREO'!C12+'XIV R ART MONITOREO'!C12," ")</f>
        <v>3.84</v>
      </c>
      <c r="D12" s="16" t="str">
        <f>IF(+'V R MONITOREO'!D12+'XVI R MONITOREO'!D12+'VIII R MONITOREO'!D12+'IX R ART MONITOREO'!D12+'XIV R ART MONITOREO'!D12&gt;0,+'V R MONITOREO'!D12+'XVI R MONITOREO'!D12+'VIII R MONITOREO'!D12+'IX R ART MONITOREO'!D12+'XIV R ART MONITOREO'!D12," ")</f>
        <v xml:space="preserve"> </v>
      </c>
      <c r="E12" s="16" t="str">
        <f>IF(+'V R MONITOREO'!E12+'XVI R MONITOREO'!E12+'VIII R MONITOREO'!E12+'IX R ART MONITOREO'!E12+'XIV R ART MONITOREO'!E12&gt;0,+'V R MONITOREO'!E12+'XVI R MONITOREO'!E12+'VIII R MONITOREO'!E12+'IX R ART MONITOREO'!E12+'XIV R ART MONITOREO'!E12," ")</f>
        <v xml:space="preserve"> </v>
      </c>
      <c r="F12" s="16" t="str">
        <f>IF(+'V R MONITOREO'!F12+'XVI R MONITOREO'!F12+'VIII R MONITOREO'!F12+'IX R ART MONITOREO'!F12+'XIV R ART MONITOREO'!F12&gt;0,+'V R MONITOREO'!F12+'XVI R MONITOREO'!F12+'VIII R MONITOREO'!F12+'IX R ART MONITOREO'!F12+'XIV R ART MONITOREO'!F12," ")</f>
        <v xml:space="preserve"> </v>
      </c>
      <c r="G12" s="16" t="str">
        <f>IF(+'V R MONITOREO'!G12+'XVI R MONITOREO'!G12+'VIII R MONITOREO'!G12+'IX R ART MONITOREO'!G12+'XIV R ART MONITOREO'!G12&gt;0,+'V R MONITOREO'!G12+'XVI R MONITOREO'!G12+'VIII R MONITOREO'!G12+'IX R ART MONITOREO'!G12+'XIV R ART MONITOREO'!G12," ")</f>
        <v xml:space="preserve"> </v>
      </c>
      <c r="H12" s="16" t="str">
        <f>IF(+'V R MONITOREO'!H12+'XVI R MONITOREO'!H12+'VIII R MONITOREO'!H12+'IX R ART MONITOREO'!H12+'XIV R ART MONITOREO'!H12&gt;0,+'V R MONITOREO'!H12+'XVI R MONITOREO'!H12+'VIII R MONITOREO'!H12+'IX R ART MONITOREO'!H12+'XIV R ART MONITOREO'!H12," ")</f>
        <v xml:space="preserve"> </v>
      </c>
      <c r="I12" s="16" t="str">
        <f>IF(+'V R MONITOREO'!I12+'XVI R MONITOREO'!I12+'VIII R MONITOREO'!I12+'IX R ART MONITOREO'!I12+'XIV R ART MONITOREO'!I12&gt;0,+'V R MONITOREO'!I12+'XVI R MONITOREO'!I12+'VIII R MONITOREO'!I12+'IX R ART MONITOREO'!I12+'XIV R ART MONITOREO'!I12," ")</f>
        <v xml:space="preserve"> </v>
      </c>
      <c r="J12" s="16" t="str">
        <f>IF(+'V R MONITOREO'!J12+'XVI R MONITOREO'!J12+'VIII R MONITOREO'!J12+'IX R ART MONITOREO'!J12+'XIV R ART MONITOREO'!J12&gt;0,+'V R MONITOREO'!J12+'XVI R MONITOREO'!J12+'VIII R MONITOREO'!J12+'IX R ART MONITOREO'!J12+'XIV R ART MONITOREO'!J12," ")</f>
        <v xml:space="preserve"> </v>
      </c>
      <c r="K12" s="16" t="str">
        <f>IF(+'V R MONITOREO'!K12+'XVI R MONITOREO'!K12+'VIII R MONITOREO'!K12+'IX R ART MONITOREO'!K12+'XIV R ART MONITOREO'!K12&gt;0,+'V R MONITOREO'!K12+'XVI R MONITOREO'!K12+'VIII R MONITOREO'!K12+'IX R ART MONITOREO'!K12+'XIV R ART MONITOREO'!K12," ")</f>
        <v xml:space="preserve"> </v>
      </c>
      <c r="L12" s="16" t="str">
        <f>IF(+'V R MONITOREO'!L12+'XVI R MONITOREO'!L12+'VIII R MONITOREO'!L12+'IX R ART MONITOREO'!L12+'XIV R ART MONITOREO'!L12&gt;0,+'V R MONITOREO'!L12+'XVI R MONITOREO'!L12+'VIII R MONITOREO'!L12+'IX R ART MONITOREO'!L12+'XIV R ART MONITOREO'!L12," ")</f>
        <v xml:space="preserve"> </v>
      </c>
      <c r="M12" s="17" t="str">
        <f>IF(+'V R MONITOREO'!M12+'XVI R MONITOREO'!M12+'VIII R MONITOREO'!M12+'IX R ART MONITOREO'!M12+'XIV R ART MONITOREO'!M12&gt;0,+'V R MONITOREO'!M12+'XVI R MONITOREO'!M12+'VIII R MONITOREO'!M12+'IX R ART MONITOREO'!M12+'XIV R ART MONITOREO'!M12," ")</f>
        <v xml:space="preserve"> </v>
      </c>
      <c r="N12" s="15">
        <f t="shared" si="0"/>
        <v>3.84</v>
      </c>
      <c r="O12" s="53">
        <f t="shared" si="1"/>
        <v>5</v>
      </c>
      <c r="P12" s="32">
        <f>+N12+'V-XIV R ART'!N12</f>
        <v>103668.14</v>
      </c>
      <c r="Q12" s="8"/>
      <c r="S12" s="8"/>
      <c r="T12" s="8"/>
    </row>
    <row r="13" spans="1:20" ht="14" x14ac:dyDescent="0.3">
      <c r="A13" s="14">
        <f t="shared" si="2"/>
        <v>5.5</v>
      </c>
      <c r="B13" s="60" t="str">
        <f>IF(+'V R MONITOREO'!B13+'XVI R MONITOREO'!B13+'VIII R MONITOREO'!B13+'IX R ART MONITOREO'!B13+'XIV R ART MONITOREO'!B13&gt;0,+'V R MONITOREO'!B13+'XVI R MONITOREO'!B13+'VIII R MONITOREO'!B13+'IX R ART MONITOREO'!B13+'XIV R ART MONITOREO'!B13," ")</f>
        <v xml:space="preserve"> </v>
      </c>
      <c r="C13" s="16">
        <f>IF(+'V R MONITOREO'!C13+'XVI R MONITOREO'!C13+'VIII R MONITOREO'!C13+'IX R ART MONITOREO'!C13+'XIV R ART MONITOREO'!C13&gt;0,+'V R MONITOREO'!C13+'XVI R MONITOREO'!C13+'VIII R MONITOREO'!C13+'IX R ART MONITOREO'!C13+'XIV R ART MONITOREO'!C13," ")</f>
        <v>65.39</v>
      </c>
      <c r="D13" s="16" t="str">
        <f>IF(+'V R MONITOREO'!D13+'XVI R MONITOREO'!D13+'VIII R MONITOREO'!D13+'IX R ART MONITOREO'!D13+'XIV R ART MONITOREO'!D13&gt;0,+'V R MONITOREO'!D13+'XVI R MONITOREO'!D13+'VIII R MONITOREO'!D13+'IX R ART MONITOREO'!D13+'XIV R ART MONITOREO'!D13," ")</f>
        <v xml:space="preserve"> </v>
      </c>
      <c r="E13" s="16" t="str">
        <f>IF(+'V R MONITOREO'!E13+'XVI R MONITOREO'!E13+'VIII R MONITOREO'!E13+'IX R ART MONITOREO'!E13+'XIV R ART MONITOREO'!E13&gt;0,+'V R MONITOREO'!E13+'XVI R MONITOREO'!E13+'VIII R MONITOREO'!E13+'IX R ART MONITOREO'!E13+'XIV R ART MONITOREO'!E13," ")</f>
        <v xml:space="preserve"> </v>
      </c>
      <c r="F13" s="16" t="str">
        <f>IF(+'V R MONITOREO'!F13+'XVI R MONITOREO'!F13+'VIII R MONITOREO'!F13+'IX R ART MONITOREO'!F13+'XIV R ART MONITOREO'!F13&gt;0,+'V R MONITOREO'!F13+'XVI R MONITOREO'!F13+'VIII R MONITOREO'!F13+'IX R ART MONITOREO'!F13+'XIV R ART MONITOREO'!F13," ")</f>
        <v xml:space="preserve"> </v>
      </c>
      <c r="G13" s="16" t="str">
        <f>IF(+'V R MONITOREO'!G13+'XVI R MONITOREO'!G13+'VIII R MONITOREO'!G13+'IX R ART MONITOREO'!G13+'XIV R ART MONITOREO'!G13&gt;0,+'V R MONITOREO'!G13+'XVI R MONITOREO'!G13+'VIII R MONITOREO'!G13+'IX R ART MONITOREO'!G13+'XIV R ART MONITOREO'!G13," ")</f>
        <v xml:space="preserve"> </v>
      </c>
      <c r="H13" s="16" t="str">
        <f>IF(+'V R MONITOREO'!H13+'XVI R MONITOREO'!H13+'VIII R MONITOREO'!H13+'IX R ART MONITOREO'!H13+'XIV R ART MONITOREO'!H13&gt;0,+'V R MONITOREO'!H13+'XVI R MONITOREO'!H13+'VIII R MONITOREO'!H13+'IX R ART MONITOREO'!H13+'XIV R ART MONITOREO'!H13," ")</f>
        <v xml:space="preserve"> </v>
      </c>
      <c r="I13" s="16" t="str">
        <f>IF(+'V R MONITOREO'!I13+'XVI R MONITOREO'!I13+'VIII R MONITOREO'!I13+'IX R ART MONITOREO'!I13+'XIV R ART MONITOREO'!I13&gt;0,+'V R MONITOREO'!I13+'XVI R MONITOREO'!I13+'VIII R MONITOREO'!I13+'IX R ART MONITOREO'!I13+'XIV R ART MONITOREO'!I13," ")</f>
        <v xml:space="preserve"> </v>
      </c>
      <c r="J13" s="16" t="str">
        <f>IF(+'V R MONITOREO'!J13+'XVI R MONITOREO'!J13+'VIII R MONITOREO'!J13+'IX R ART MONITOREO'!J13+'XIV R ART MONITOREO'!J13&gt;0,+'V R MONITOREO'!J13+'XVI R MONITOREO'!J13+'VIII R MONITOREO'!J13+'IX R ART MONITOREO'!J13+'XIV R ART MONITOREO'!J13," ")</f>
        <v xml:space="preserve"> </v>
      </c>
      <c r="K13" s="16" t="str">
        <f>IF(+'V R MONITOREO'!K13+'XVI R MONITOREO'!K13+'VIII R MONITOREO'!K13+'IX R ART MONITOREO'!K13+'XIV R ART MONITOREO'!K13&gt;0,+'V R MONITOREO'!K13+'XVI R MONITOREO'!K13+'VIII R MONITOREO'!K13+'IX R ART MONITOREO'!K13+'XIV R ART MONITOREO'!K13," ")</f>
        <v xml:space="preserve"> </v>
      </c>
      <c r="L13" s="16" t="str">
        <f>IF(+'V R MONITOREO'!L13+'XVI R MONITOREO'!L13+'VIII R MONITOREO'!L13+'IX R ART MONITOREO'!L13+'XIV R ART MONITOREO'!L13&gt;0,+'V R MONITOREO'!L13+'XVI R MONITOREO'!L13+'VIII R MONITOREO'!L13+'IX R ART MONITOREO'!L13+'XIV R ART MONITOREO'!L13," ")</f>
        <v xml:space="preserve"> </v>
      </c>
      <c r="M13" s="17" t="str">
        <f>IF(+'V R MONITOREO'!M13+'XVI R MONITOREO'!M13+'VIII R MONITOREO'!M13+'IX R ART MONITOREO'!M13+'XIV R ART MONITOREO'!M13&gt;0,+'V R MONITOREO'!M13+'XVI R MONITOREO'!M13+'VIII R MONITOREO'!M13+'IX R ART MONITOREO'!M13+'XIV R ART MONITOREO'!M13," ")</f>
        <v xml:space="preserve"> </v>
      </c>
      <c r="N13" s="15">
        <f t="shared" si="0"/>
        <v>65.39</v>
      </c>
      <c r="O13" s="53">
        <f t="shared" si="1"/>
        <v>5.5</v>
      </c>
      <c r="P13" s="32">
        <f>+N13+'V-XIV R ART'!N13</f>
        <v>1044024.6097968557</v>
      </c>
      <c r="Q13" s="8"/>
      <c r="S13" s="8"/>
      <c r="T13" s="8"/>
    </row>
    <row r="14" spans="1:20" ht="14" x14ac:dyDescent="0.3">
      <c r="A14" s="14">
        <f t="shared" si="2"/>
        <v>6</v>
      </c>
      <c r="B14" s="60">
        <f>IF(+'V R MONITOREO'!B14+'XVI R MONITOREO'!B14+'VIII R MONITOREO'!B14+'IX R ART MONITOREO'!B14+'XIV R ART MONITOREO'!B14&gt;0,+'V R MONITOREO'!B14+'XVI R MONITOREO'!B14+'VIII R MONITOREO'!B14+'IX R ART MONITOREO'!B14+'XIV R ART MONITOREO'!B14," ")</f>
        <v>10.72</v>
      </c>
      <c r="C14" s="16">
        <f>IF(+'V R MONITOREO'!C14+'XVI R MONITOREO'!C14+'VIII R MONITOREO'!C14+'IX R ART MONITOREO'!C14+'XIV R ART MONITOREO'!C14&gt;0,+'V R MONITOREO'!C14+'XVI R MONITOREO'!C14+'VIII R MONITOREO'!C14+'IX R ART MONITOREO'!C14+'XIV R ART MONITOREO'!C14," ")</f>
        <v>217.09</v>
      </c>
      <c r="D14" s="16" t="str">
        <f>IF(+'V R MONITOREO'!D14+'XVI R MONITOREO'!D14+'VIII R MONITOREO'!D14+'IX R ART MONITOREO'!D14+'XIV R ART MONITOREO'!D14&gt;0,+'V R MONITOREO'!D14+'XVI R MONITOREO'!D14+'VIII R MONITOREO'!D14+'IX R ART MONITOREO'!D14+'XIV R ART MONITOREO'!D14," ")</f>
        <v xml:space="preserve"> </v>
      </c>
      <c r="E14" s="16" t="str">
        <f>IF(+'V R MONITOREO'!E14+'XVI R MONITOREO'!E14+'VIII R MONITOREO'!E14+'IX R ART MONITOREO'!E14+'XIV R ART MONITOREO'!E14&gt;0,+'V R MONITOREO'!E14+'XVI R MONITOREO'!E14+'VIII R MONITOREO'!E14+'IX R ART MONITOREO'!E14+'XIV R ART MONITOREO'!E14," ")</f>
        <v xml:space="preserve"> </v>
      </c>
      <c r="F14" s="16" t="str">
        <f>IF(+'V R MONITOREO'!F14+'XVI R MONITOREO'!F14+'VIII R MONITOREO'!F14+'IX R ART MONITOREO'!F14+'XIV R ART MONITOREO'!F14&gt;0,+'V R MONITOREO'!F14+'XVI R MONITOREO'!F14+'VIII R MONITOREO'!F14+'IX R ART MONITOREO'!F14+'XIV R ART MONITOREO'!F14," ")</f>
        <v xml:space="preserve"> </v>
      </c>
      <c r="G14" s="16" t="str">
        <f>IF(+'V R MONITOREO'!G14+'XVI R MONITOREO'!G14+'VIII R MONITOREO'!G14+'IX R ART MONITOREO'!G14+'XIV R ART MONITOREO'!G14&gt;0,+'V R MONITOREO'!G14+'XVI R MONITOREO'!G14+'VIII R MONITOREO'!G14+'IX R ART MONITOREO'!G14+'XIV R ART MONITOREO'!G14," ")</f>
        <v xml:space="preserve"> </v>
      </c>
      <c r="H14" s="16" t="str">
        <f>IF(+'V R MONITOREO'!H14+'XVI R MONITOREO'!H14+'VIII R MONITOREO'!H14+'IX R ART MONITOREO'!H14+'XIV R ART MONITOREO'!H14&gt;0,+'V R MONITOREO'!H14+'XVI R MONITOREO'!H14+'VIII R MONITOREO'!H14+'IX R ART MONITOREO'!H14+'XIV R ART MONITOREO'!H14," ")</f>
        <v xml:space="preserve"> </v>
      </c>
      <c r="I14" s="16" t="str">
        <f>IF(+'V R MONITOREO'!I14+'XVI R MONITOREO'!I14+'VIII R MONITOREO'!I14+'IX R ART MONITOREO'!I14+'XIV R ART MONITOREO'!I14&gt;0,+'V R MONITOREO'!I14+'XVI R MONITOREO'!I14+'VIII R MONITOREO'!I14+'IX R ART MONITOREO'!I14+'XIV R ART MONITOREO'!I14," ")</f>
        <v xml:space="preserve"> </v>
      </c>
      <c r="J14" s="16" t="str">
        <f>IF(+'V R MONITOREO'!J14+'XVI R MONITOREO'!J14+'VIII R MONITOREO'!J14+'IX R ART MONITOREO'!J14+'XIV R ART MONITOREO'!J14&gt;0,+'V R MONITOREO'!J14+'XVI R MONITOREO'!J14+'VIII R MONITOREO'!J14+'IX R ART MONITOREO'!J14+'XIV R ART MONITOREO'!J14," ")</f>
        <v xml:space="preserve"> </v>
      </c>
      <c r="K14" s="16" t="str">
        <f>IF(+'V R MONITOREO'!K14+'XVI R MONITOREO'!K14+'VIII R MONITOREO'!K14+'IX R ART MONITOREO'!K14+'XIV R ART MONITOREO'!K14&gt;0,+'V R MONITOREO'!K14+'XVI R MONITOREO'!K14+'VIII R MONITOREO'!K14+'IX R ART MONITOREO'!K14+'XIV R ART MONITOREO'!K14," ")</f>
        <v xml:space="preserve"> </v>
      </c>
      <c r="L14" s="16" t="str">
        <f>IF(+'V R MONITOREO'!L14+'XVI R MONITOREO'!L14+'VIII R MONITOREO'!L14+'IX R ART MONITOREO'!L14+'XIV R ART MONITOREO'!L14&gt;0,+'V R MONITOREO'!L14+'XVI R MONITOREO'!L14+'VIII R MONITOREO'!L14+'IX R ART MONITOREO'!L14+'XIV R ART MONITOREO'!L14," ")</f>
        <v xml:space="preserve"> </v>
      </c>
      <c r="M14" s="17" t="str">
        <f>IF(+'V R MONITOREO'!M14+'XVI R MONITOREO'!M14+'VIII R MONITOREO'!M14+'IX R ART MONITOREO'!M14+'XIV R ART MONITOREO'!M14&gt;0,+'V R MONITOREO'!M14+'XVI R MONITOREO'!M14+'VIII R MONITOREO'!M14+'IX R ART MONITOREO'!M14+'XIV R ART MONITOREO'!M14," ")</f>
        <v xml:space="preserve"> </v>
      </c>
      <c r="N14" s="15">
        <f t="shared" si="0"/>
        <v>227.81</v>
      </c>
      <c r="O14" s="53">
        <f t="shared" si="1"/>
        <v>6</v>
      </c>
      <c r="P14" s="32">
        <f>+N14+'V-XIV R ART'!N14</f>
        <v>1969966.0095937115</v>
      </c>
      <c r="Q14" s="8"/>
      <c r="S14" s="8"/>
      <c r="T14" s="8"/>
    </row>
    <row r="15" spans="1:20" ht="14" x14ac:dyDescent="0.3">
      <c r="A15" s="14">
        <f t="shared" si="2"/>
        <v>6.5</v>
      </c>
      <c r="B15" s="60">
        <f>IF(+'V R MONITOREO'!B15+'XVI R MONITOREO'!B15+'VIII R MONITOREO'!B15+'IX R ART MONITOREO'!B15+'XIV R ART MONITOREO'!B15&gt;0,+'V R MONITOREO'!B15+'XVI R MONITOREO'!B15+'VIII R MONITOREO'!B15+'IX R ART MONITOREO'!B15+'XIV R ART MONITOREO'!B15," ")</f>
        <v>21.44</v>
      </c>
      <c r="C15" s="16">
        <f>IF(+'V R MONITOREO'!C15+'XVI R MONITOREO'!C15+'VIII R MONITOREO'!C15+'IX R ART MONITOREO'!C15+'XIV R ART MONITOREO'!C15&gt;0,+'V R MONITOREO'!C15+'XVI R MONITOREO'!C15+'VIII R MONITOREO'!C15+'IX R ART MONITOREO'!C15+'XIV R ART MONITOREO'!C15," ")</f>
        <v>823.78</v>
      </c>
      <c r="D15" s="16">
        <f>IF(+'V R MONITOREO'!D15+'XVI R MONITOREO'!D15+'VIII R MONITOREO'!D15+'IX R ART MONITOREO'!D15+'XIV R ART MONITOREO'!D15&gt;0,+'V R MONITOREO'!D15+'XVI R MONITOREO'!D15+'VIII R MONITOREO'!D15+'IX R ART MONITOREO'!D15+'XIV R ART MONITOREO'!D15," ")</f>
        <v>38.155961956425983</v>
      </c>
      <c r="E15" s="16" t="str">
        <f>IF(+'V R MONITOREO'!E15+'XVI R MONITOREO'!E15+'VIII R MONITOREO'!E15+'IX R ART MONITOREO'!E15+'XIV R ART MONITOREO'!E15&gt;0,+'V R MONITOREO'!E15+'XVI R MONITOREO'!E15+'VIII R MONITOREO'!E15+'IX R ART MONITOREO'!E15+'XIV R ART MONITOREO'!E15," ")</f>
        <v xml:space="preserve"> </v>
      </c>
      <c r="F15" s="16" t="str">
        <f>IF(+'V R MONITOREO'!F15+'XVI R MONITOREO'!F15+'VIII R MONITOREO'!F15+'IX R ART MONITOREO'!F15+'XIV R ART MONITOREO'!F15&gt;0,+'V R MONITOREO'!F15+'XVI R MONITOREO'!F15+'VIII R MONITOREO'!F15+'IX R ART MONITOREO'!F15+'XIV R ART MONITOREO'!F15," ")</f>
        <v xml:space="preserve"> </v>
      </c>
      <c r="G15" s="16" t="str">
        <f>IF(+'V R MONITOREO'!G15+'XVI R MONITOREO'!G15+'VIII R MONITOREO'!G15+'IX R ART MONITOREO'!G15+'XIV R ART MONITOREO'!G15&gt;0,+'V R MONITOREO'!G15+'XVI R MONITOREO'!G15+'VIII R MONITOREO'!G15+'IX R ART MONITOREO'!G15+'XIV R ART MONITOREO'!G15," ")</f>
        <v xml:space="preserve"> </v>
      </c>
      <c r="H15" s="16" t="str">
        <f>IF(+'V R MONITOREO'!H15+'XVI R MONITOREO'!H15+'VIII R MONITOREO'!H15+'IX R ART MONITOREO'!H15+'XIV R ART MONITOREO'!H15&gt;0,+'V R MONITOREO'!H15+'XVI R MONITOREO'!H15+'VIII R MONITOREO'!H15+'IX R ART MONITOREO'!H15+'XIV R ART MONITOREO'!H15," ")</f>
        <v xml:space="preserve"> </v>
      </c>
      <c r="I15" s="16" t="str">
        <f>IF(+'V R MONITOREO'!I15+'XVI R MONITOREO'!I15+'VIII R MONITOREO'!I15+'IX R ART MONITOREO'!I15+'XIV R ART MONITOREO'!I15&gt;0,+'V R MONITOREO'!I15+'XVI R MONITOREO'!I15+'VIII R MONITOREO'!I15+'IX R ART MONITOREO'!I15+'XIV R ART MONITOREO'!I15," ")</f>
        <v xml:space="preserve"> </v>
      </c>
      <c r="J15" s="16" t="str">
        <f>IF(+'V R MONITOREO'!J15+'XVI R MONITOREO'!J15+'VIII R MONITOREO'!J15+'IX R ART MONITOREO'!J15+'XIV R ART MONITOREO'!J15&gt;0,+'V R MONITOREO'!J15+'XVI R MONITOREO'!J15+'VIII R MONITOREO'!J15+'IX R ART MONITOREO'!J15+'XIV R ART MONITOREO'!J15," ")</f>
        <v xml:space="preserve"> </v>
      </c>
      <c r="K15" s="16" t="str">
        <f>IF(+'V R MONITOREO'!K15+'XVI R MONITOREO'!K15+'VIII R MONITOREO'!K15+'IX R ART MONITOREO'!K15+'XIV R ART MONITOREO'!K15&gt;0,+'V R MONITOREO'!K15+'XVI R MONITOREO'!K15+'VIII R MONITOREO'!K15+'IX R ART MONITOREO'!K15+'XIV R ART MONITOREO'!K15," ")</f>
        <v xml:space="preserve"> </v>
      </c>
      <c r="L15" s="16" t="str">
        <f>IF(+'V R MONITOREO'!L15+'XVI R MONITOREO'!L15+'VIII R MONITOREO'!L15+'IX R ART MONITOREO'!L15+'XIV R ART MONITOREO'!L15&gt;0,+'V R MONITOREO'!L15+'XVI R MONITOREO'!L15+'VIII R MONITOREO'!L15+'IX R ART MONITOREO'!L15+'XIV R ART MONITOREO'!L15," ")</f>
        <v xml:space="preserve"> </v>
      </c>
      <c r="M15" s="17" t="str">
        <f>IF(+'V R MONITOREO'!M15+'XVI R MONITOREO'!M15+'VIII R MONITOREO'!M15+'IX R ART MONITOREO'!M15+'XIV R ART MONITOREO'!M15&gt;0,+'V R MONITOREO'!M15+'XVI R MONITOREO'!M15+'VIII R MONITOREO'!M15+'IX R ART MONITOREO'!M15+'XIV R ART MONITOREO'!M15," ")</f>
        <v xml:space="preserve"> </v>
      </c>
      <c r="N15" s="15">
        <f t="shared" si="0"/>
        <v>883.37596195642595</v>
      </c>
      <c r="O15" s="53">
        <f t="shared" si="1"/>
        <v>6.5</v>
      </c>
      <c r="P15" s="32">
        <f>+N15+'V-XIV R ART'!N15</f>
        <v>3834429.9090244304</v>
      </c>
      <c r="Q15" s="8"/>
      <c r="S15" s="8"/>
      <c r="T15" s="8"/>
    </row>
    <row r="16" spans="1:20" ht="14" x14ac:dyDescent="0.3">
      <c r="A16" s="14">
        <f t="shared" si="2"/>
        <v>7</v>
      </c>
      <c r="B16" s="60">
        <f>IF(+'V R MONITOREO'!B16+'XVI R MONITOREO'!B16+'VIII R MONITOREO'!B16+'IX R ART MONITOREO'!B16+'XIV R ART MONITOREO'!B16&gt;0,+'V R MONITOREO'!B16+'XVI R MONITOREO'!B16+'VIII R MONITOREO'!B16+'IX R ART MONITOREO'!B16+'XIV R ART MONITOREO'!B16," ")</f>
        <v>21.44</v>
      </c>
      <c r="C16" s="16">
        <f>IF(+'V R MONITOREO'!C16+'XVI R MONITOREO'!C16+'VIII R MONITOREO'!C16+'IX R ART MONITOREO'!C16+'XIV R ART MONITOREO'!C16&gt;0,+'V R MONITOREO'!C16+'XVI R MONITOREO'!C16+'VIII R MONITOREO'!C16+'IX R ART MONITOREO'!C16+'XIV R ART MONITOREO'!C16," ")</f>
        <v>2767.61</v>
      </c>
      <c r="D16" s="16">
        <f>IF(+'V R MONITOREO'!D16+'XVI R MONITOREO'!D16+'VIII R MONITOREO'!D16+'IX R ART MONITOREO'!D16+'XIV R ART MONITOREO'!D16&gt;0,+'V R MONITOREO'!D16+'XVI R MONITOREO'!D16+'VIII R MONITOREO'!D16+'IX R ART MONITOREO'!D16+'XIV R ART MONITOREO'!D16," ")</f>
        <v>178.06115579665462</v>
      </c>
      <c r="E16" s="16" t="str">
        <f>IF(+'V R MONITOREO'!E16+'XVI R MONITOREO'!E16+'VIII R MONITOREO'!E16+'IX R ART MONITOREO'!E16+'XIV R ART MONITOREO'!E16&gt;0,+'V R MONITOREO'!E16+'XVI R MONITOREO'!E16+'VIII R MONITOREO'!E16+'IX R ART MONITOREO'!E16+'XIV R ART MONITOREO'!E16," ")</f>
        <v xml:space="preserve"> </v>
      </c>
      <c r="F16" s="16" t="str">
        <f>IF(+'V R MONITOREO'!F16+'XVI R MONITOREO'!F16+'VIII R MONITOREO'!F16+'IX R ART MONITOREO'!F16+'XIV R ART MONITOREO'!F16&gt;0,+'V R MONITOREO'!F16+'XVI R MONITOREO'!F16+'VIII R MONITOREO'!F16+'IX R ART MONITOREO'!F16+'XIV R ART MONITOREO'!F16," ")</f>
        <v xml:space="preserve"> </v>
      </c>
      <c r="G16" s="16" t="str">
        <f>IF(+'V R MONITOREO'!G16+'XVI R MONITOREO'!G16+'VIII R MONITOREO'!G16+'IX R ART MONITOREO'!G16+'XIV R ART MONITOREO'!G16&gt;0,+'V R MONITOREO'!G16+'XVI R MONITOREO'!G16+'VIII R MONITOREO'!G16+'IX R ART MONITOREO'!G16+'XIV R ART MONITOREO'!G16," ")</f>
        <v xml:space="preserve"> </v>
      </c>
      <c r="H16" s="16" t="str">
        <f>IF(+'V R MONITOREO'!H16+'XVI R MONITOREO'!H16+'VIII R MONITOREO'!H16+'IX R ART MONITOREO'!H16+'XIV R ART MONITOREO'!H16&gt;0,+'V R MONITOREO'!H16+'XVI R MONITOREO'!H16+'VIII R MONITOREO'!H16+'IX R ART MONITOREO'!H16+'XIV R ART MONITOREO'!H16," ")</f>
        <v xml:space="preserve"> </v>
      </c>
      <c r="I16" s="16" t="str">
        <f>IF(+'V R MONITOREO'!I16+'XVI R MONITOREO'!I16+'VIII R MONITOREO'!I16+'IX R ART MONITOREO'!I16+'XIV R ART MONITOREO'!I16&gt;0,+'V R MONITOREO'!I16+'XVI R MONITOREO'!I16+'VIII R MONITOREO'!I16+'IX R ART MONITOREO'!I16+'XIV R ART MONITOREO'!I16," ")</f>
        <v xml:space="preserve"> </v>
      </c>
      <c r="J16" s="16" t="str">
        <f>IF(+'V R MONITOREO'!J16+'XVI R MONITOREO'!J16+'VIII R MONITOREO'!J16+'IX R ART MONITOREO'!J16+'XIV R ART MONITOREO'!J16&gt;0,+'V R MONITOREO'!J16+'XVI R MONITOREO'!J16+'VIII R MONITOREO'!J16+'IX R ART MONITOREO'!J16+'XIV R ART MONITOREO'!J16," ")</f>
        <v xml:space="preserve"> </v>
      </c>
      <c r="K16" s="16" t="str">
        <f>IF(+'V R MONITOREO'!K16+'XVI R MONITOREO'!K16+'VIII R MONITOREO'!K16+'IX R ART MONITOREO'!K16+'XIV R ART MONITOREO'!K16&gt;0,+'V R MONITOREO'!K16+'XVI R MONITOREO'!K16+'VIII R MONITOREO'!K16+'IX R ART MONITOREO'!K16+'XIV R ART MONITOREO'!K16," ")</f>
        <v xml:space="preserve"> </v>
      </c>
      <c r="L16" s="16" t="str">
        <f>IF(+'V R MONITOREO'!L16+'XVI R MONITOREO'!L16+'VIII R MONITOREO'!L16+'IX R ART MONITOREO'!L16+'XIV R ART MONITOREO'!L16&gt;0,+'V R MONITOREO'!L16+'XVI R MONITOREO'!L16+'VIII R MONITOREO'!L16+'IX R ART MONITOREO'!L16+'XIV R ART MONITOREO'!L16," ")</f>
        <v xml:space="preserve"> </v>
      </c>
      <c r="M16" s="17" t="str">
        <f>IF(+'V R MONITOREO'!M16+'XVI R MONITOREO'!M16+'VIII R MONITOREO'!M16+'IX R ART MONITOREO'!M16+'XIV R ART MONITOREO'!M16&gt;0,+'V R MONITOREO'!M16+'XVI R MONITOREO'!M16+'VIII R MONITOREO'!M16+'IX R ART MONITOREO'!M16+'XIV R ART MONITOREO'!M16," ")</f>
        <v xml:space="preserve"> </v>
      </c>
      <c r="N16" s="15">
        <f t="shared" si="0"/>
        <v>2967.1111557966547</v>
      </c>
      <c r="O16" s="53">
        <f t="shared" si="1"/>
        <v>7</v>
      </c>
      <c r="P16" s="32">
        <f>+N16+'V-XIV R ART'!N16</f>
        <v>12864807.310952654</v>
      </c>
      <c r="Q16" s="8"/>
      <c r="S16" s="8"/>
      <c r="T16" s="8"/>
    </row>
    <row r="17" spans="1:20" ht="14" x14ac:dyDescent="0.3">
      <c r="A17" s="14">
        <f t="shared" si="2"/>
        <v>7.5</v>
      </c>
      <c r="B17" s="60">
        <f>IF(+'V R MONITOREO'!B17+'XVI R MONITOREO'!B17+'VIII R MONITOREO'!B17+'IX R ART MONITOREO'!B17+'XIV R ART MONITOREO'!B17&gt;0,+'V R MONITOREO'!B17+'XVI R MONITOREO'!B17+'VIII R MONITOREO'!B17+'IX R ART MONITOREO'!B17+'XIV R ART MONITOREO'!B17," ")</f>
        <v>75.680000000000007</v>
      </c>
      <c r="C17" s="16">
        <f>IF(+'V R MONITOREO'!C17+'XVI R MONITOREO'!C17+'VIII R MONITOREO'!C17+'IX R ART MONITOREO'!C17+'XIV R ART MONITOREO'!C17&gt;0,+'V R MONITOREO'!C17+'XVI R MONITOREO'!C17+'VIII R MONITOREO'!C17+'IX R ART MONITOREO'!C17+'XIV R ART MONITOREO'!C17," ")</f>
        <v>4772.1000000000004</v>
      </c>
      <c r="D17" s="16">
        <f>IF(+'V R MONITOREO'!D17+'XVI R MONITOREO'!D17+'VIII R MONITOREO'!D17+'IX R ART MONITOREO'!D17+'XIV R ART MONITOREO'!D17&gt;0,+'V R MONITOREO'!D17+'XVI R MONITOREO'!D17+'VIII R MONITOREO'!D17+'IX R ART MONITOREO'!D17+'XIV R ART MONITOREO'!D17," ")</f>
        <v>852.1498170268469</v>
      </c>
      <c r="E17" s="16" t="str">
        <f>IF(+'V R MONITOREO'!E17+'XVI R MONITOREO'!E17+'VIII R MONITOREO'!E17+'IX R ART MONITOREO'!E17+'XIV R ART MONITOREO'!E17&gt;0,+'V R MONITOREO'!E17+'XVI R MONITOREO'!E17+'VIII R MONITOREO'!E17+'IX R ART MONITOREO'!E17+'XIV R ART MONITOREO'!E17," ")</f>
        <v xml:space="preserve"> </v>
      </c>
      <c r="F17" s="16" t="str">
        <f>IF(+'V R MONITOREO'!F17+'XVI R MONITOREO'!F17+'VIII R MONITOREO'!F17+'IX R ART MONITOREO'!F17+'XIV R ART MONITOREO'!F17&gt;0,+'V R MONITOREO'!F17+'XVI R MONITOREO'!F17+'VIII R MONITOREO'!F17+'IX R ART MONITOREO'!F17+'XIV R ART MONITOREO'!F17," ")</f>
        <v xml:space="preserve"> </v>
      </c>
      <c r="G17" s="16" t="str">
        <f>IF(+'V R MONITOREO'!G17+'XVI R MONITOREO'!G17+'VIII R MONITOREO'!G17+'IX R ART MONITOREO'!G17+'XIV R ART MONITOREO'!G17&gt;0,+'V R MONITOREO'!G17+'XVI R MONITOREO'!G17+'VIII R MONITOREO'!G17+'IX R ART MONITOREO'!G17+'XIV R ART MONITOREO'!G17," ")</f>
        <v xml:space="preserve"> </v>
      </c>
      <c r="H17" s="16" t="str">
        <f>IF(+'V R MONITOREO'!H17+'XVI R MONITOREO'!H17+'VIII R MONITOREO'!H17+'IX R ART MONITOREO'!H17+'XIV R ART MONITOREO'!H17&gt;0,+'V R MONITOREO'!H17+'XVI R MONITOREO'!H17+'VIII R MONITOREO'!H17+'IX R ART MONITOREO'!H17+'XIV R ART MONITOREO'!H17," ")</f>
        <v xml:space="preserve"> </v>
      </c>
      <c r="I17" s="16" t="str">
        <f>IF(+'V R MONITOREO'!I17+'XVI R MONITOREO'!I17+'VIII R MONITOREO'!I17+'IX R ART MONITOREO'!I17+'XIV R ART MONITOREO'!I17&gt;0,+'V R MONITOREO'!I17+'XVI R MONITOREO'!I17+'VIII R MONITOREO'!I17+'IX R ART MONITOREO'!I17+'XIV R ART MONITOREO'!I17," ")</f>
        <v xml:space="preserve"> </v>
      </c>
      <c r="J17" s="16" t="str">
        <f>IF(+'V R MONITOREO'!J17+'XVI R MONITOREO'!J17+'VIII R MONITOREO'!J17+'IX R ART MONITOREO'!J17+'XIV R ART MONITOREO'!J17&gt;0,+'V R MONITOREO'!J17+'XVI R MONITOREO'!J17+'VIII R MONITOREO'!J17+'IX R ART MONITOREO'!J17+'XIV R ART MONITOREO'!J17," ")</f>
        <v xml:space="preserve"> </v>
      </c>
      <c r="K17" s="16" t="str">
        <f>IF(+'V R MONITOREO'!K17+'XVI R MONITOREO'!K17+'VIII R MONITOREO'!K17+'IX R ART MONITOREO'!K17+'XIV R ART MONITOREO'!K17&gt;0,+'V R MONITOREO'!K17+'XVI R MONITOREO'!K17+'VIII R MONITOREO'!K17+'IX R ART MONITOREO'!K17+'XIV R ART MONITOREO'!K17," ")</f>
        <v xml:space="preserve"> </v>
      </c>
      <c r="L17" s="16" t="str">
        <f>IF(+'V R MONITOREO'!L17+'XVI R MONITOREO'!L17+'VIII R MONITOREO'!L17+'IX R ART MONITOREO'!L17+'XIV R ART MONITOREO'!L17&gt;0,+'V R MONITOREO'!L17+'XVI R MONITOREO'!L17+'VIII R MONITOREO'!L17+'IX R ART MONITOREO'!L17+'XIV R ART MONITOREO'!L17," ")</f>
        <v xml:space="preserve"> </v>
      </c>
      <c r="M17" s="17" t="str">
        <f>IF(+'V R MONITOREO'!M17+'XVI R MONITOREO'!M17+'VIII R MONITOREO'!M17+'IX R ART MONITOREO'!M17+'XIV R ART MONITOREO'!M17&gt;0,+'V R MONITOREO'!M17+'XVI R MONITOREO'!M17+'VIII R MONITOREO'!M17+'IX R ART MONITOREO'!M17+'XIV R ART MONITOREO'!M17," ")</f>
        <v xml:space="preserve"> </v>
      </c>
      <c r="N17" s="15">
        <f t="shared" si="0"/>
        <v>5699.9298170268476</v>
      </c>
      <c r="O17" s="53">
        <f t="shared" si="1"/>
        <v>7.5</v>
      </c>
      <c r="P17" s="32">
        <f>+N17+'V-XIV R ART'!N17</f>
        <v>13362710.986348264</v>
      </c>
      <c r="Q17" s="8"/>
      <c r="S17" s="8"/>
      <c r="T17" s="8"/>
    </row>
    <row r="18" spans="1:20" ht="14" x14ac:dyDescent="0.3">
      <c r="A18" s="14">
        <f t="shared" si="2"/>
        <v>8</v>
      </c>
      <c r="B18" s="60">
        <f>IF(+'V R MONITOREO'!B18+'XVI R MONITOREO'!B18+'VIII R MONITOREO'!B18+'IX R ART MONITOREO'!B18+'XIV R ART MONITOREO'!B18&gt;0,+'V R MONITOREO'!B18+'XVI R MONITOREO'!B18+'VIII R MONITOREO'!B18+'IX R ART MONITOREO'!B18+'XIV R ART MONITOREO'!B18," ")</f>
        <v>150.69999999999999</v>
      </c>
      <c r="C18" s="16">
        <f>IF(+'V R MONITOREO'!C18+'XVI R MONITOREO'!C18+'VIII R MONITOREO'!C18+'IX R ART MONITOREO'!C18+'XIV R ART MONITOREO'!C18&gt;0,+'V R MONITOREO'!C18+'XVI R MONITOREO'!C18+'VIII R MONITOREO'!C18+'IX R ART MONITOREO'!C18+'XIV R ART MONITOREO'!C18," ")</f>
        <v>3167.23</v>
      </c>
      <c r="D18" s="16">
        <f>IF(+'V R MONITOREO'!D18+'XVI R MONITOREO'!D18+'VIII R MONITOREO'!D18+'IX R ART MONITOREO'!D18+'XIV R ART MONITOREO'!D18&gt;0,+'V R MONITOREO'!D18+'XVI R MONITOREO'!D18+'VIII R MONITOREO'!D18+'IX R ART MONITOREO'!D18+'XIV R ART MONITOREO'!D18," ")</f>
        <v>992.05501086707557</v>
      </c>
      <c r="E18" s="16" t="str">
        <f>IF(+'V R MONITOREO'!E18+'XVI R MONITOREO'!E18+'VIII R MONITOREO'!E18+'IX R ART MONITOREO'!E18+'XIV R ART MONITOREO'!E18&gt;0,+'V R MONITOREO'!E18+'XVI R MONITOREO'!E18+'VIII R MONITOREO'!E18+'IX R ART MONITOREO'!E18+'XIV R ART MONITOREO'!E18," ")</f>
        <v xml:space="preserve"> </v>
      </c>
      <c r="F18" s="16" t="str">
        <f>IF(+'V R MONITOREO'!F18+'XVI R MONITOREO'!F18+'VIII R MONITOREO'!F18+'IX R ART MONITOREO'!F18+'XIV R ART MONITOREO'!F18&gt;0,+'V R MONITOREO'!F18+'XVI R MONITOREO'!F18+'VIII R MONITOREO'!F18+'IX R ART MONITOREO'!F18+'XIV R ART MONITOREO'!F18," ")</f>
        <v xml:space="preserve"> </v>
      </c>
      <c r="G18" s="16" t="str">
        <f>IF(+'V R MONITOREO'!G18+'XVI R MONITOREO'!G18+'VIII R MONITOREO'!G18+'IX R ART MONITOREO'!G18+'XIV R ART MONITOREO'!G18&gt;0,+'V R MONITOREO'!G18+'XVI R MONITOREO'!G18+'VIII R MONITOREO'!G18+'IX R ART MONITOREO'!G18+'XIV R ART MONITOREO'!G18," ")</f>
        <v xml:space="preserve"> </v>
      </c>
      <c r="H18" s="16" t="str">
        <f>IF(+'V R MONITOREO'!H18+'XVI R MONITOREO'!H18+'VIII R MONITOREO'!H18+'IX R ART MONITOREO'!H18+'XIV R ART MONITOREO'!H18&gt;0,+'V R MONITOREO'!H18+'XVI R MONITOREO'!H18+'VIII R MONITOREO'!H18+'IX R ART MONITOREO'!H18+'XIV R ART MONITOREO'!H18," ")</f>
        <v xml:space="preserve"> </v>
      </c>
      <c r="I18" s="16" t="str">
        <f>IF(+'V R MONITOREO'!I18+'XVI R MONITOREO'!I18+'VIII R MONITOREO'!I18+'IX R ART MONITOREO'!I18+'XIV R ART MONITOREO'!I18&gt;0,+'V R MONITOREO'!I18+'XVI R MONITOREO'!I18+'VIII R MONITOREO'!I18+'IX R ART MONITOREO'!I18+'XIV R ART MONITOREO'!I18," ")</f>
        <v xml:space="preserve"> </v>
      </c>
      <c r="J18" s="16" t="str">
        <f>IF(+'V R MONITOREO'!J18+'XVI R MONITOREO'!J18+'VIII R MONITOREO'!J18+'IX R ART MONITOREO'!J18+'XIV R ART MONITOREO'!J18&gt;0,+'V R MONITOREO'!J18+'XVI R MONITOREO'!J18+'VIII R MONITOREO'!J18+'IX R ART MONITOREO'!J18+'XIV R ART MONITOREO'!J18," ")</f>
        <v xml:space="preserve"> </v>
      </c>
      <c r="K18" s="16" t="str">
        <f>IF(+'V R MONITOREO'!K18+'XVI R MONITOREO'!K18+'VIII R MONITOREO'!K18+'IX R ART MONITOREO'!K18+'XIV R ART MONITOREO'!K18&gt;0,+'V R MONITOREO'!K18+'XVI R MONITOREO'!K18+'VIII R MONITOREO'!K18+'IX R ART MONITOREO'!K18+'XIV R ART MONITOREO'!K18," ")</f>
        <v xml:space="preserve"> </v>
      </c>
      <c r="L18" s="16" t="str">
        <f>IF(+'V R MONITOREO'!L18+'XVI R MONITOREO'!L18+'VIII R MONITOREO'!L18+'IX R ART MONITOREO'!L18+'XIV R ART MONITOREO'!L18&gt;0,+'V R MONITOREO'!L18+'XVI R MONITOREO'!L18+'VIII R MONITOREO'!L18+'IX R ART MONITOREO'!L18+'XIV R ART MONITOREO'!L18," ")</f>
        <v xml:space="preserve"> </v>
      </c>
      <c r="M18" s="17" t="str">
        <f>IF(+'V R MONITOREO'!M18+'XVI R MONITOREO'!M18+'VIII R MONITOREO'!M18+'IX R ART MONITOREO'!M18+'XIV R ART MONITOREO'!M18&gt;0,+'V R MONITOREO'!M18+'XVI R MONITOREO'!M18+'VIII R MONITOREO'!M18+'IX R ART MONITOREO'!M18+'XIV R ART MONITOREO'!M18," ")</f>
        <v xml:space="preserve"> </v>
      </c>
      <c r="N18" s="15">
        <f t="shared" si="0"/>
        <v>4309.9850108670753</v>
      </c>
      <c r="O18" s="53">
        <f t="shared" si="1"/>
        <v>8</v>
      </c>
      <c r="P18" s="32">
        <f>+N18+'V-XIV R ART'!N18</f>
        <v>36789324.048454434</v>
      </c>
      <c r="Q18" s="8"/>
      <c r="S18" s="8"/>
      <c r="T18" s="8"/>
    </row>
    <row r="19" spans="1:20" ht="14" x14ac:dyDescent="0.3">
      <c r="A19" s="18">
        <f t="shared" si="2"/>
        <v>8.5</v>
      </c>
      <c r="B19" s="64">
        <f>IF(+'V R MONITOREO'!B19+'XVI R MONITOREO'!B19+'VIII R MONITOREO'!B19+'IX R ART MONITOREO'!B19+'XIV R ART MONITOREO'!B19&gt;0,+'V R MONITOREO'!B19+'XVI R MONITOREO'!B19+'VIII R MONITOREO'!B19+'IX R ART MONITOREO'!B19+'XIV R ART MONITOREO'!B19," ")</f>
        <v>248.79</v>
      </c>
      <c r="C19" s="20">
        <f>IF(+'V R MONITOREO'!C19+'XVI R MONITOREO'!C19+'VIII R MONITOREO'!C19+'IX R ART MONITOREO'!C19+'XIV R ART MONITOREO'!C19&gt;0,+'V R MONITOREO'!C19+'XVI R MONITOREO'!C19+'VIII R MONITOREO'!C19+'IX R ART MONITOREO'!C19+'XIV R ART MONITOREO'!C19," ")</f>
        <v>2775.02</v>
      </c>
      <c r="D19" s="20">
        <f>IF(+'V R MONITOREO'!D19+'XVI R MONITOREO'!D19+'VIII R MONITOREO'!D19+'IX R ART MONITOREO'!D19+'XIV R ART MONITOREO'!D19&gt;0,+'V R MONITOREO'!D19+'XVI R MONITOREO'!D19+'VIII R MONITOREO'!D19+'IX R ART MONITOREO'!D19+'XIV R ART MONITOREO'!D19," ")</f>
        <v>496.02750543353778</v>
      </c>
      <c r="E19" s="20" t="str">
        <f>IF(+'V R MONITOREO'!E19+'XVI R MONITOREO'!E19+'VIII R MONITOREO'!E19+'IX R ART MONITOREO'!E19+'XIV R ART MONITOREO'!E19&gt;0,+'V R MONITOREO'!E19+'XVI R MONITOREO'!E19+'VIII R MONITOREO'!E19+'IX R ART MONITOREO'!E19+'XIV R ART MONITOREO'!E19," ")</f>
        <v xml:space="preserve"> </v>
      </c>
      <c r="F19" s="20" t="str">
        <f>IF(+'V R MONITOREO'!F19+'XVI R MONITOREO'!F19+'VIII R MONITOREO'!F19+'IX R ART MONITOREO'!F19+'XIV R ART MONITOREO'!F19&gt;0,+'V R MONITOREO'!F19+'XVI R MONITOREO'!F19+'VIII R MONITOREO'!F19+'IX R ART MONITOREO'!F19+'XIV R ART MONITOREO'!F19," ")</f>
        <v xml:space="preserve"> </v>
      </c>
      <c r="G19" s="20" t="str">
        <f>IF(+'V R MONITOREO'!G19+'XVI R MONITOREO'!G19+'VIII R MONITOREO'!G19+'IX R ART MONITOREO'!G19+'XIV R ART MONITOREO'!G19&gt;0,+'V R MONITOREO'!G19+'XVI R MONITOREO'!G19+'VIII R MONITOREO'!G19+'IX R ART MONITOREO'!G19+'XIV R ART MONITOREO'!G19," ")</f>
        <v xml:space="preserve"> </v>
      </c>
      <c r="H19" s="20" t="str">
        <f>IF(+'V R MONITOREO'!H19+'XVI R MONITOREO'!H19+'VIII R MONITOREO'!H19+'IX R ART MONITOREO'!H19+'XIV R ART MONITOREO'!H19&gt;0,+'V R MONITOREO'!H19+'XVI R MONITOREO'!H19+'VIII R MONITOREO'!H19+'IX R ART MONITOREO'!H19+'XIV R ART MONITOREO'!H19," ")</f>
        <v xml:space="preserve"> </v>
      </c>
      <c r="I19" s="20" t="str">
        <f>IF(+'V R MONITOREO'!I19+'XVI R MONITOREO'!I19+'VIII R MONITOREO'!I19+'IX R ART MONITOREO'!I19+'XIV R ART MONITOREO'!I19&gt;0,+'V R MONITOREO'!I19+'XVI R MONITOREO'!I19+'VIII R MONITOREO'!I19+'IX R ART MONITOREO'!I19+'XIV R ART MONITOREO'!I19," ")</f>
        <v xml:space="preserve"> </v>
      </c>
      <c r="J19" s="20" t="str">
        <f>IF(+'V R MONITOREO'!J19+'XVI R MONITOREO'!J19+'VIII R MONITOREO'!J19+'IX R ART MONITOREO'!J19+'XIV R ART MONITOREO'!J19&gt;0,+'V R MONITOREO'!J19+'XVI R MONITOREO'!J19+'VIII R MONITOREO'!J19+'IX R ART MONITOREO'!J19+'XIV R ART MONITOREO'!J19," ")</f>
        <v xml:space="preserve"> </v>
      </c>
      <c r="K19" s="20" t="str">
        <f>IF(+'V R MONITOREO'!K19+'XVI R MONITOREO'!K19+'VIII R MONITOREO'!K19+'IX R ART MONITOREO'!K19+'XIV R ART MONITOREO'!K19&gt;0,+'V R MONITOREO'!K19+'XVI R MONITOREO'!K19+'VIII R MONITOREO'!K19+'IX R ART MONITOREO'!K19+'XIV R ART MONITOREO'!K19," ")</f>
        <v xml:space="preserve"> </v>
      </c>
      <c r="L19" s="20" t="str">
        <f>IF(+'V R MONITOREO'!L19+'XVI R MONITOREO'!L19+'VIII R MONITOREO'!L19+'IX R ART MONITOREO'!L19+'XIV R ART MONITOREO'!L19&gt;0,+'V R MONITOREO'!L19+'XVI R MONITOREO'!L19+'VIII R MONITOREO'!L19+'IX R ART MONITOREO'!L19+'XIV R ART MONITOREO'!L19," ")</f>
        <v xml:space="preserve"> </v>
      </c>
      <c r="M19" s="21" t="str">
        <f>IF(+'V R MONITOREO'!M19+'XVI R MONITOREO'!M19+'VIII R MONITOREO'!M19+'IX R ART MONITOREO'!M19+'XIV R ART MONITOREO'!M19&gt;0,+'V R MONITOREO'!M19+'XVI R MONITOREO'!M19+'VIII R MONITOREO'!M19+'IX R ART MONITOREO'!M19+'XIV R ART MONITOREO'!M19," ")</f>
        <v xml:space="preserve"> </v>
      </c>
      <c r="N19" s="19">
        <f t="shared" si="0"/>
        <v>3519.8375054335379</v>
      </c>
      <c r="O19" s="53">
        <f t="shared" si="1"/>
        <v>8.5</v>
      </c>
      <c r="P19" s="32">
        <f>+N19+'V-XIV R ART'!N19</f>
        <v>70723494.057376757</v>
      </c>
      <c r="Q19" s="8"/>
      <c r="S19" s="8"/>
      <c r="T19" s="8"/>
    </row>
    <row r="20" spans="1:20" ht="14" x14ac:dyDescent="0.3">
      <c r="A20" s="14">
        <f t="shared" si="2"/>
        <v>9</v>
      </c>
      <c r="B20" s="60">
        <f>IF(+'V R MONITOREO'!B20+'XVI R MONITOREO'!B20+'VIII R MONITOREO'!B20+'IX R ART MONITOREO'!B20+'XIV R ART MONITOREO'!B20&gt;0,+'V R MONITOREO'!B20+'XVI R MONITOREO'!B20+'VIII R MONITOREO'!B20+'IX R ART MONITOREO'!B20+'XIV R ART MONITOREO'!B20," ")</f>
        <v>302.06</v>
      </c>
      <c r="C20" s="16">
        <f>IF(+'V R MONITOREO'!C20+'XVI R MONITOREO'!C20+'VIII R MONITOREO'!C20+'IX R ART MONITOREO'!C20+'XIV R ART MONITOREO'!C20&gt;0,+'V R MONITOREO'!C20+'XVI R MONITOREO'!C20+'VIII R MONITOREO'!C20+'IX R ART MONITOREO'!C20+'XIV R ART MONITOREO'!C20," ")</f>
        <v>3030.2</v>
      </c>
      <c r="D20" s="16">
        <f>IF(+'V R MONITOREO'!D20+'XVI R MONITOREO'!D20+'VIII R MONITOREO'!D20+'IX R ART MONITOREO'!D20+'XIV R ART MONITOREO'!D20&gt;0,+'V R MONITOREO'!D20+'XVI R MONITOREO'!D20+'VIII R MONITOREO'!D20+'IX R ART MONITOREO'!D20+'XIV R ART MONITOREO'!D20," ")</f>
        <v>101.74923188380262</v>
      </c>
      <c r="E20" s="16" t="str">
        <f>IF(+'V R MONITOREO'!E20+'XVI R MONITOREO'!E20+'VIII R MONITOREO'!E20+'IX R ART MONITOREO'!E20+'XIV R ART MONITOREO'!E20&gt;0,+'V R MONITOREO'!E20+'XVI R MONITOREO'!E20+'VIII R MONITOREO'!E20+'IX R ART MONITOREO'!E20+'XIV R ART MONITOREO'!E20," ")</f>
        <v xml:space="preserve"> </v>
      </c>
      <c r="F20" s="16" t="str">
        <f>IF(+'V R MONITOREO'!F20+'XVI R MONITOREO'!F20+'VIII R MONITOREO'!F20+'IX R ART MONITOREO'!F20+'XIV R ART MONITOREO'!F20&gt;0,+'V R MONITOREO'!F20+'XVI R MONITOREO'!F20+'VIII R MONITOREO'!F20+'IX R ART MONITOREO'!F20+'XIV R ART MONITOREO'!F20," ")</f>
        <v xml:space="preserve"> </v>
      </c>
      <c r="G20" s="16" t="str">
        <f>IF(+'V R MONITOREO'!G20+'XVI R MONITOREO'!G20+'VIII R MONITOREO'!G20+'IX R ART MONITOREO'!G20+'XIV R ART MONITOREO'!G20&gt;0,+'V R MONITOREO'!G20+'XVI R MONITOREO'!G20+'VIII R MONITOREO'!G20+'IX R ART MONITOREO'!G20+'XIV R ART MONITOREO'!G20," ")</f>
        <v xml:space="preserve"> </v>
      </c>
      <c r="H20" s="16" t="str">
        <f>IF(+'V R MONITOREO'!H20+'XVI R MONITOREO'!H20+'VIII R MONITOREO'!H20+'IX R ART MONITOREO'!H20+'XIV R ART MONITOREO'!H20&gt;0,+'V R MONITOREO'!H20+'XVI R MONITOREO'!H20+'VIII R MONITOREO'!H20+'IX R ART MONITOREO'!H20+'XIV R ART MONITOREO'!H20," ")</f>
        <v xml:space="preserve"> </v>
      </c>
      <c r="I20" s="16" t="str">
        <f>IF(+'V R MONITOREO'!I20+'XVI R MONITOREO'!I20+'VIII R MONITOREO'!I20+'IX R ART MONITOREO'!I20+'XIV R ART MONITOREO'!I20&gt;0,+'V R MONITOREO'!I20+'XVI R MONITOREO'!I20+'VIII R MONITOREO'!I20+'IX R ART MONITOREO'!I20+'XIV R ART MONITOREO'!I20," ")</f>
        <v xml:space="preserve"> </v>
      </c>
      <c r="J20" s="16" t="str">
        <f>IF(+'V R MONITOREO'!J20+'XVI R MONITOREO'!J20+'VIII R MONITOREO'!J20+'IX R ART MONITOREO'!J20+'XIV R ART MONITOREO'!J20&gt;0,+'V R MONITOREO'!J20+'XVI R MONITOREO'!J20+'VIII R MONITOREO'!J20+'IX R ART MONITOREO'!J20+'XIV R ART MONITOREO'!J20," ")</f>
        <v xml:space="preserve"> </v>
      </c>
      <c r="K20" s="16" t="str">
        <f>IF(+'V R MONITOREO'!K20+'XVI R MONITOREO'!K20+'VIII R MONITOREO'!K20+'IX R ART MONITOREO'!K20+'XIV R ART MONITOREO'!K20&gt;0,+'V R MONITOREO'!K20+'XVI R MONITOREO'!K20+'VIII R MONITOREO'!K20+'IX R ART MONITOREO'!K20+'XIV R ART MONITOREO'!K20," ")</f>
        <v xml:space="preserve"> </v>
      </c>
      <c r="L20" s="16" t="str">
        <f>IF(+'V R MONITOREO'!L20+'XVI R MONITOREO'!L20+'VIII R MONITOREO'!L20+'IX R ART MONITOREO'!L20+'XIV R ART MONITOREO'!L20&gt;0,+'V R MONITOREO'!L20+'XVI R MONITOREO'!L20+'VIII R MONITOREO'!L20+'IX R ART MONITOREO'!L20+'XIV R ART MONITOREO'!L20," ")</f>
        <v xml:space="preserve"> </v>
      </c>
      <c r="M20" s="17" t="str">
        <f>IF(+'V R MONITOREO'!M20+'XVI R MONITOREO'!M20+'VIII R MONITOREO'!M20+'IX R ART MONITOREO'!M20+'XIV R ART MONITOREO'!M20&gt;0,+'V R MONITOREO'!M20+'XVI R MONITOREO'!M20+'VIII R MONITOREO'!M20+'IX R ART MONITOREO'!M20+'XIV R ART MONITOREO'!M20," ")</f>
        <v xml:space="preserve"> </v>
      </c>
      <c r="N20" s="15">
        <f t="shared" si="0"/>
        <v>3434.0092318838024</v>
      </c>
      <c r="O20" s="53">
        <f t="shared" si="1"/>
        <v>9</v>
      </c>
      <c r="P20" s="32">
        <f>+N20+'V-XIV R ART'!N20</f>
        <v>112204630.39468776</v>
      </c>
      <c r="Q20" s="8"/>
      <c r="S20" s="8"/>
      <c r="T20" s="8"/>
    </row>
    <row r="21" spans="1:20" ht="14" x14ac:dyDescent="0.3">
      <c r="A21" s="14">
        <f t="shared" si="2"/>
        <v>9.5</v>
      </c>
      <c r="B21" s="60">
        <f>IF(+'V R MONITOREO'!B21+'XVI R MONITOREO'!B21+'VIII R MONITOREO'!B21+'IX R ART MONITOREO'!B21+'XIV R ART MONITOREO'!B21&gt;0,+'V R MONITOREO'!B21+'XVI R MONITOREO'!B21+'VIII R MONITOREO'!B21+'IX R ART MONITOREO'!B21+'XIV R ART MONITOREO'!B21," ")</f>
        <v>612.24</v>
      </c>
      <c r="C21" s="16">
        <f>IF(+'V R MONITOREO'!C21+'XVI R MONITOREO'!C21+'VIII R MONITOREO'!C21+'IX R ART MONITOREO'!C21+'XIV R ART MONITOREO'!C21&gt;0,+'V R MONITOREO'!C21+'XVI R MONITOREO'!C21+'VIII R MONITOREO'!C21+'IX R ART MONITOREO'!C21+'XIV R ART MONITOREO'!C21," ")</f>
        <v>3415.5699999999997</v>
      </c>
      <c r="D21" s="16">
        <f>IF(+'V R MONITOREO'!D21+'XVI R MONITOREO'!D21+'VIII R MONITOREO'!D21+'IX R ART MONITOREO'!D21+'XIV R ART MONITOREO'!D21&gt;0,+'V R MONITOREO'!D21+'XVI R MONITOREO'!D21+'VIII R MONITOREO'!D21+'IX R ART MONITOREO'!D21+'XIV R ART MONITOREO'!D21," ")</f>
        <v>12.718653985475328</v>
      </c>
      <c r="E21" s="16" t="str">
        <f>IF(+'V R MONITOREO'!E21+'XVI R MONITOREO'!E21+'VIII R MONITOREO'!E21+'IX R ART MONITOREO'!E21+'XIV R ART MONITOREO'!E21&gt;0,+'V R MONITOREO'!E21+'XVI R MONITOREO'!E21+'VIII R MONITOREO'!E21+'IX R ART MONITOREO'!E21+'XIV R ART MONITOREO'!E21," ")</f>
        <v xml:space="preserve"> </v>
      </c>
      <c r="F21" s="16" t="str">
        <f>IF(+'V R MONITOREO'!F21+'XVI R MONITOREO'!F21+'VIII R MONITOREO'!F21+'IX R ART MONITOREO'!F21+'XIV R ART MONITOREO'!F21&gt;0,+'V R MONITOREO'!F21+'XVI R MONITOREO'!F21+'VIII R MONITOREO'!F21+'IX R ART MONITOREO'!F21+'XIV R ART MONITOREO'!F21," ")</f>
        <v xml:space="preserve"> </v>
      </c>
      <c r="G21" s="16" t="str">
        <f>IF(+'V R MONITOREO'!G21+'XVI R MONITOREO'!G21+'VIII R MONITOREO'!G21+'IX R ART MONITOREO'!G21+'XIV R ART MONITOREO'!G21&gt;0,+'V R MONITOREO'!G21+'XVI R MONITOREO'!G21+'VIII R MONITOREO'!G21+'IX R ART MONITOREO'!G21+'XIV R ART MONITOREO'!G21," ")</f>
        <v xml:space="preserve"> </v>
      </c>
      <c r="H21" s="16" t="str">
        <f>IF(+'V R MONITOREO'!H21+'XVI R MONITOREO'!H21+'VIII R MONITOREO'!H21+'IX R ART MONITOREO'!H21+'XIV R ART MONITOREO'!H21&gt;0,+'V R MONITOREO'!H21+'XVI R MONITOREO'!H21+'VIII R MONITOREO'!H21+'IX R ART MONITOREO'!H21+'XIV R ART MONITOREO'!H21," ")</f>
        <v xml:space="preserve"> </v>
      </c>
      <c r="I21" s="16" t="str">
        <f>IF(+'V R MONITOREO'!I21+'XVI R MONITOREO'!I21+'VIII R MONITOREO'!I21+'IX R ART MONITOREO'!I21+'XIV R ART MONITOREO'!I21&gt;0,+'V R MONITOREO'!I21+'XVI R MONITOREO'!I21+'VIII R MONITOREO'!I21+'IX R ART MONITOREO'!I21+'XIV R ART MONITOREO'!I21," ")</f>
        <v xml:space="preserve"> </v>
      </c>
      <c r="J21" s="16" t="str">
        <f>IF(+'V R MONITOREO'!J21+'XVI R MONITOREO'!J21+'VIII R MONITOREO'!J21+'IX R ART MONITOREO'!J21+'XIV R ART MONITOREO'!J21&gt;0,+'V R MONITOREO'!J21+'XVI R MONITOREO'!J21+'VIII R MONITOREO'!J21+'IX R ART MONITOREO'!J21+'XIV R ART MONITOREO'!J21," ")</f>
        <v xml:space="preserve"> </v>
      </c>
      <c r="K21" s="16" t="str">
        <f>IF(+'V R MONITOREO'!K21+'XVI R MONITOREO'!K21+'VIII R MONITOREO'!K21+'IX R ART MONITOREO'!K21+'XIV R ART MONITOREO'!K21&gt;0,+'V R MONITOREO'!K21+'XVI R MONITOREO'!K21+'VIII R MONITOREO'!K21+'IX R ART MONITOREO'!K21+'XIV R ART MONITOREO'!K21," ")</f>
        <v xml:space="preserve"> </v>
      </c>
      <c r="L21" s="16" t="str">
        <f>IF(+'V R MONITOREO'!L21+'XVI R MONITOREO'!L21+'VIII R MONITOREO'!L21+'IX R ART MONITOREO'!L21+'XIV R ART MONITOREO'!L21&gt;0,+'V R MONITOREO'!L21+'XVI R MONITOREO'!L21+'VIII R MONITOREO'!L21+'IX R ART MONITOREO'!L21+'XIV R ART MONITOREO'!L21," ")</f>
        <v xml:space="preserve"> </v>
      </c>
      <c r="M21" s="17" t="str">
        <f>IF(+'V R MONITOREO'!M21+'XVI R MONITOREO'!M21+'VIII R MONITOREO'!M21+'IX R ART MONITOREO'!M21+'XIV R ART MONITOREO'!M21&gt;0,+'V R MONITOREO'!M21+'XVI R MONITOREO'!M21+'VIII R MONITOREO'!M21+'IX R ART MONITOREO'!M21+'XIV R ART MONITOREO'!M21," ")</f>
        <v xml:space="preserve"> </v>
      </c>
      <c r="N21" s="15">
        <f t="shared" si="0"/>
        <v>4040.5286539854746</v>
      </c>
      <c r="O21" s="53">
        <f t="shared" si="1"/>
        <v>9.5</v>
      </c>
      <c r="P21" s="32">
        <f>+N21+'V-XIV R ART'!N21</f>
        <v>164807212.1243324</v>
      </c>
      <c r="Q21" s="8"/>
      <c r="S21" s="8"/>
      <c r="T21" s="8"/>
    </row>
    <row r="22" spans="1:20" ht="14" x14ac:dyDescent="0.3">
      <c r="A22" s="14">
        <f t="shared" si="2"/>
        <v>10</v>
      </c>
      <c r="B22" s="60">
        <f>IF(+'V R MONITOREO'!B22+'XVI R MONITOREO'!B22+'VIII R MONITOREO'!B22+'IX R ART MONITOREO'!B22+'XIV R ART MONITOREO'!B22&gt;0,+'V R MONITOREO'!B22+'XVI R MONITOREO'!B22+'VIII R MONITOREO'!B22+'IX R ART MONITOREO'!B22+'XIV R ART MONITOREO'!B22," ")</f>
        <v>312.13</v>
      </c>
      <c r="C22" s="16">
        <f>IF(+'V R MONITOREO'!C22+'XVI R MONITOREO'!C22+'VIII R MONITOREO'!C22+'IX R ART MONITOREO'!C22+'XIV R ART MONITOREO'!C22&gt;0,+'V R MONITOREO'!C22+'XVI R MONITOREO'!C22+'VIII R MONITOREO'!C22+'IX R ART MONITOREO'!C22+'XIV R ART MONITOREO'!C22," ")</f>
        <v>3443.09</v>
      </c>
      <c r="D22" s="16">
        <f>IF(+'V R MONITOREO'!D22+'XVI R MONITOREO'!D22+'VIII R MONITOREO'!D22+'IX R ART MONITOREO'!D22+'XIV R ART MONITOREO'!D22&gt;0,+'V R MONITOREO'!D22+'XVI R MONITOREO'!D22+'VIII R MONITOREO'!D22+'IX R ART MONITOREO'!D22+'XIV R ART MONITOREO'!D22," ")</f>
        <v>12.718653985475328</v>
      </c>
      <c r="E22" s="16" t="str">
        <f>IF(+'V R MONITOREO'!E22+'XVI R MONITOREO'!E22+'VIII R MONITOREO'!E22+'IX R ART MONITOREO'!E22+'XIV R ART MONITOREO'!E22&gt;0,+'V R MONITOREO'!E22+'XVI R MONITOREO'!E22+'VIII R MONITOREO'!E22+'IX R ART MONITOREO'!E22+'XIV R ART MONITOREO'!E22," ")</f>
        <v xml:space="preserve"> </v>
      </c>
      <c r="F22" s="16" t="str">
        <f>IF(+'V R MONITOREO'!F22+'XVI R MONITOREO'!F22+'VIII R MONITOREO'!F22+'IX R ART MONITOREO'!F22+'XIV R ART MONITOREO'!F22&gt;0,+'V R MONITOREO'!F22+'XVI R MONITOREO'!F22+'VIII R MONITOREO'!F22+'IX R ART MONITOREO'!F22+'XIV R ART MONITOREO'!F22," ")</f>
        <v xml:space="preserve"> </v>
      </c>
      <c r="G22" s="16" t="str">
        <f>IF(+'V R MONITOREO'!G22+'XVI R MONITOREO'!G22+'VIII R MONITOREO'!G22+'IX R ART MONITOREO'!G22+'XIV R ART MONITOREO'!G22&gt;0,+'V R MONITOREO'!G22+'XVI R MONITOREO'!G22+'VIII R MONITOREO'!G22+'IX R ART MONITOREO'!G22+'XIV R ART MONITOREO'!G22," ")</f>
        <v xml:space="preserve"> </v>
      </c>
      <c r="H22" s="16" t="str">
        <f>IF(+'V R MONITOREO'!H22+'XVI R MONITOREO'!H22+'VIII R MONITOREO'!H22+'IX R ART MONITOREO'!H22+'XIV R ART MONITOREO'!H22&gt;0,+'V R MONITOREO'!H22+'XVI R MONITOREO'!H22+'VIII R MONITOREO'!H22+'IX R ART MONITOREO'!H22+'XIV R ART MONITOREO'!H22," ")</f>
        <v xml:space="preserve"> </v>
      </c>
      <c r="I22" s="16" t="str">
        <f>IF(+'V R MONITOREO'!I22+'XVI R MONITOREO'!I22+'VIII R MONITOREO'!I22+'IX R ART MONITOREO'!I22+'XIV R ART MONITOREO'!I22&gt;0,+'V R MONITOREO'!I22+'XVI R MONITOREO'!I22+'VIII R MONITOREO'!I22+'IX R ART MONITOREO'!I22+'XIV R ART MONITOREO'!I22," ")</f>
        <v xml:space="preserve"> </v>
      </c>
      <c r="J22" s="16" t="str">
        <f>IF(+'V R MONITOREO'!J22+'XVI R MONITOREO'!J22+'VIII R MONITOREO'!J22+'IX R ART MONITOREO'!J22+'XIV R ART MONITOREO'!J22&gt;0,+'V R MONITOREO'!J22+'XVI R MONITOREO'!J22+'VIII R MONITOREO'!J22+'IX R ART MONITOREO'!J22+'XIV R ART MONITOREO'!J22," ")</f>
        <v xml:space="preserve"> </v>
      </c>
      <c r="K22" s="16" t="str">
        <f>IF(+'V R MONITOREO'!K22+'XVI R MONITOREO'!K22+'VIII R MONITOREO'!K22+'IX R ART MONITOREO'!K22+'XIV R ART MONITOREO'!K22&gt;0,+'V R MONITOREO'!K22+'XVI R MONITOREO'!K22+'VIII R MONITOREO'!K22+'IX R ART MONITOREO'!K22+'XIV R ART MONITOREO'!K22," ")</f>
        <v xml:space="preserve"> </v>
      </c>
      <c r="L22" s="16" t="str">
        <f>IF(+'V R MONITOREO'!L22+'XVI R MONITOREO'!L22+'VIII R MONITOREO'!L22+'IX R ART MONITOREO'!L22+'XIV R ART MONITOREO'!L22&gt;0,+'V R MONITOREO'!L22+'XVI R MONITOREO'!L22+'VIII R MONITOREO'!L22+'IX R ART MONITOREO'!L22+'XIV R ART MONITOREO'!L22," ")</f>
        <v xml:space="preserve"> </v>
      </c>
      <c r="M22" s="17" t="str">
        <f>IF(+'V R MONITOREO'!M22+'XVI R MONITOREO'!M22+'VIII R MONITOREO'!M22+'IX R ART MONITOREO'!M22+'XIV R ART MONITOREO'!M22&gt;0,+'V R MONITOREO'!M22+'XVI R MONITOREO'!M22+'VIII R MONITOREO'!M22+'IX R ART MONITOREO'!M22+'XIV R ART MONITOREO'!M22," ")</f>
        <v xml:space="preserve"> </v>
      </c>
      <c r="N22" s="15">
        <f t="shared" si="0"/>
        <v>3767.9386539854754</v>
      </c>
      <c r="O22" s="53">
        <f t="shared" si="1"/>
        <v>10</v>
      </c>
      <c r="P22" s="32">
        <f>+N22+'V-XIV R ART'!N22</f>
        <v>200782710.89711446</v>
      </c>
      <c r="Q22" s="8"/>
      <c r="S22" s="8"/>
      <c r="T22" s="8"/>
    </row>
    <row r="23" spans="1:20" ht="14" x14ac:dyDescent="0.3">
      <c r="A23" s="14">
        <f t="shared" si="2"/>
        <v>10.5</v>
      </c>
      <c r="B23" s="60">
        <f>IF(+'V R MONITOREO'!B23+'XVI R MONITOREO'!B23+'VIII R MONITOREO'!B23+'IX R ART MONITOREO'!B23+'XIV R ART MONITOREO'!B23&gt;0,+'V R MONITOREO'!B23+'XVI R MONITOREO'!B23+'VIII R MONITOREO'!B23+'IX R ART MONITOREO'!B23+'XIV R ART MONITOREO'!B23," ")</f>
        <v>193.58</v>
      </c>
      <c r="C23" s="16">
        <f>IF(+'V R MONITOREO'!C23+'XVI R MONITOREO'!C23+'VIII R MONITOREO'!C23+'IX R ART MONITOREO'!C23+'XIV R ART MONITOREO'!C23&gt;0,+'V R MONITOREO'!C23+'XVI R MONITOREO'!C23+'VIII R MONITOREO'!C23+'IX R ART MONITOREO'!C23+'XIV R ART MONITOREO'!C23," ")</f>
        <v>2008.62</v>
      </c>
      <c r="D23" s="16" t="str">
        <f>IF(+'V R MONITOREO'!D23+'XVI R MONITOREO'!D23+'VIII R MONITOREO'!D23+'IX R ART MONITOREO'!D23+'XIV R ART MONITOREO'!D23&gt;0,+'V R MONITOREO'!D23+'XVI R MONITOREO'!D23+'VIII R MONITOREO'!D23+'IX R ART MONITOREO'!D23+'XIV R ART MONITOREO'!D23," ")</f>
        <v xml:space="preserve"> </v>
      </c>
      <c r="E23" s="16" t="str">
        <f>IF(+'V R MONITOREO'!E23+'XVI R MONITOREO'!E23+'VIII R MONITOREO'!E23+'IX R ART MONITOREO'!E23+'XIV R ART MONITOREO'!E23&gt;0,+'V R MONITOREO'!E23+'XVI R MONITOREO'!E23+'VIII R MONITOREO'!E23+'IX R ART MONITOREO'!E23+'XIV R ART MONITOREO'!E23," ")</f>
        <v xml:space="preserve"> </v>
      </c>
      <c r="F23" s="16" t="str">
        <f>IF(+'V R MONITOREO'!F23+'XVI R MONITOREO'!F23+'VIII R MONITOREO'!F23+'IX R ART MONITOREO'!F23+'XIV R ART MONITOREO'!F23&gt;0,+'V R MONITOREO'!F23+'XVI R MONITOREO'!F23+'VIII R MONITOREO'!F23+'IX R ART MONITOREO'!F23+'XIV R ART MONITOREO'!F23," ")</f>
        <v xml:space="preserve"> </v>
      </c>
      <c r="G23" s="16" t="str">
        <f>IF(+'V R MONITOREO'!G23+'XVI R MONITOREO'!G23+'VIII R MONITOREO'!G23+'IX R ART MONITOREO'!G23+'XIV R ART MONITOREO'!G23&gt;0,+'V R MONITOREO'!G23+'XVI R MONITOREO'!G23+'VIII R MONITOREO'!G23+'IX R ART MONITOREO'!G23+'XIV R ART MONITOREO'!G23," ")</f>
        <v xml:space="preserve"> </v>
      </c>
      <c r="H23" s="16" t="str">
        <f>IF(+'V R MONITOREO'!H23+'XVI R MONITOREO'!H23+'VIII R MONITOREO'!H23+'IX R ART MONITOREO'!H23+'XIV R ART MONITOREO'!H23&gt;0,+'V R MONITOREO'!H23+'XVI R MONITOREO'!H23+'VIII R MONITOREO'!H23+'IX R ART MONITOREO'!H23+'XIV R ART MONITOREO'!H23," ")</f>
        <v xml:space="preserve"> </v>
      </c>
      <c r="I23" s="16" t="str">
        <f>IF(+'V R MONITOREO'!I23+'XVI R MONITOREO'!I23+'VIII R MONITOREO'!I23+'IX R ART MONITOREO'!I23+'XIV R ART MONITOREO'!I23&gt;0,+'V R MONITOREO'!I23+'XVI R MONITOREO'!I23+'VIII R MONITOREO'!I23+'IX R ART MONITOREO'!I23+'XIV R ART MONITOREO'!I23," ")</f>
        <v xml:space="preserve"> </v>
      </c>
      <c r="J23" s="16" t="str">
        <f>IF(+'V R MONITOREO'!J23+'XVI R MONITOREO'!J23+'VIII R MONITOREO'!J23+'IX R ART MONITOREO'!J23+'XIV R ART MONITOREO'!J23&gt;0,+'V R MONITOREO'!J23+'XVI R MONITOREO'!J23+'VIII R MONITOREO'!J23+'IX R ART MONITOREO'!J23+'XIV R ART MONITOREO'!J23," ")</f>
        <v xml:space="preserve"> </v>
      </c>
      <c r="K23" s="16" t="str">
        <f>IF(+'V R MONITOREO'!K23+'XVI R MONITOREO'!K23+'VIII R MONITOREO'!K23+'IX R ART MONITOREO'!K23+'XIV R ART MONITOREO'!K23&gt;0,+'V R MONITOREO'!K23+'XVI R MONITOREO'!K23+'VIII R MONITOREO'!K23+'IX R ART MONITOREO'!K23+'XIV R ART MONITOREO'!K23," ")</f>
        <v xml:space="preserve"> </v>
      </c>
      <c r="L23" s="16" t="str">
        <f>IF(+'V R MONITOREO'!L23+'XVI R MONITOREO'!L23+'VIII R MONITOREO'!L23+'IX R ART MONITOREO'!L23+'XIV R ART MONITOREO'!L23&gt;0,+'V R MONITOREO'!L23+'XVI R MONITOREO'!L23+'VIII R MONITOREO'!L23+'IX R ART MONITOREO'!L23+'XIV R ART MONITOREO'!L23," ")</f>
        <v xml:space="preserve"> </v>
      </c>
      <c r="M23" s="17" t="str">
        <f>IF(+'V R MONITOREO'!M23+'XVI R MONITOREO'!M23+'VIII R MONITOREO'!M23+'IX R ART MONITOREO'!M23+'XIV R ART MONITOREO'!M23&gt;0,+'V R MONITOREO'!M23+'XVI R MONITOREO'!M23+'VIII R MONITOREO'!M23+'IX R ART MONITOREO'!M23+'XIV R ART MONITOREO'!M23," ")</f>
        <v xml:space="preserve"> </v>
      </c>
      <c r="N23" s="15">
        <f t="shared" si="0"/>
        <v>2202.1999999999998</v>
      </c>
      <c r="O23" s="53">
        <f t="shared" si="1"/>
        <v>10.5</v>
      </c>
      <c r="P23" s="32">
        <f>+N23+'V-XIV R ART'!N23</f>
        <v>186255538.84346461</v>
      </c>
      <c r="Q23" s="8"/>
      <c r="S23" s="8"/>
      <c r="T23" s="8"/>
    </row>
    <row r="24" spans="1:20" ht="14" x14ac:dyDescent="0.3">
      <c r="A24" s="22">
        <f t="shared" si="2"/>
        <v>11</v>
      </c>
      <c r="B24" s="65">
        <f>IF(+'V R MONITOREO'!B24+'XVI R MONITOREO'!B24+'VIII R MONITOREO'!B24+'IX R ART MONITOREO'!B24+'XIV R ART MONITOREO'!B24&gt;0,+'V R MONITOREO'!B24+'XVI R MONITOREO'!B24+'VIII R MONITOREO'!B24+'IX R ART MONITOREO'!B24+'XIV R ART MONITOREO'!B24," ")</f>
        <v>118.55</v>
      </c>
      <c r="C24" s="24">
        <f>IF(+'V R MONITOREO'!C24+'XVI R MONITOREO'!C24+'VIII R MONITOREO'!C24+'IX R ART MONITOREO'!C24+'XIV R ART MONITOREO'!C24&gt;0,+'V R MONITOREO'!C24+'XVI R MONITOREO'!C24+'VIII R MONITOREO'!C24+'IX R ART MONITOREO'!C24+'XIV R ART MONITOREO'!C24," ")</f>
        <v>911.18</v>
      </c>
      <c r="D24" s="24" t="str">
        <f>IF(+'V R MONITOREO'!D24+'XVI R MONITOREO'!D24+'VIII R MONITOREO'!D24+'IX R ART MONITOREO'!D24+'XIV R ART MONITOREO'!D24&gt;0,+'V R MONITOREO'!D24+'XVI R MONITOREO'!D24+'VIII R MONITOREO'!D24+'IX R ART MONITOREO'!D24+'XIV R ART MONITOREO'!D24," ")</f>
        <v xml:space="preserve"> </v>
      </c>
      <c r="E24" s="24" t="str">
        <f>IF(+'V R MONITOREO'!E24+'XVI R MONITOREO'!E24+'VIII R MONITOREO'!E24+'IX R ART MONITOREO'!E24+'XIV R ART MONITOREO'!E24&gt;0,+'V R MONITOREO'!E24+'XVI R MONITOREO'!E24+'VIII R MONITOREO'!E24+'IX R ART MONITOREO'!E24+'XIV R ART MONITOREO'!E24," ")</f>
        <v xml:space="preserve"> </v>
      </c>
      <c r="F24" s="24" t="str">
        <f>IF(+'V R MONITOREO'!F24+'XVI R MONITOREO'!F24+'VIII R MONITOREO'!F24+'IX R ART MONITOREO'!F24+'XIV R ART MONITOREO'!F24&gt;0,+'V R MONITOREO'!F24+'XVI R MONITOREO'!F24+'VIII R MONITOREO'!F24+'IX R ART MONITOREO'!F24+'XIV R ART MONITOREO'!F24," ")</f>
        <v xml:space="preserve"> </v>
      </c>
      <c r="G24" s="24" t="str">
        <f>IF(+'V R MONITOREO'!G24+'XVI R MONITOREO'!G24+'VIII R MONITOREO'!G24+'IX R ART MONITOREO'!G24+'XIV R ART MONITOREO'!G24&gt;0,+'V R MONITOREO'!G24+'XVI R MONITOREO'!G24+'VIII R MONITOREO'!G24+'IX R ART MONITOREO'!G24+'XIV R ART MONITOREO'!G24," ")</f>
        <v xml:space="preserve"> </v>
      </c>
      <c r="H24" s="24" t="str">
        <f>IF(+'V R MONITOREO'!H24+'XVI R MONITOREO'!H24+'VIII R MONITOREO'!H24+'IX R ART MONITOREO'!H24+'XIV R ART MONITOREO'!H24&gt;0,+'V R MONITOREO'!H24+'XVI R MONITOREO'!H24+'VIII R MONITOREO'!H24+'IX R ART MONITOREO'!H24+'XIV R ART MONITOREO'!H24," ")</f>
        <v xml:space="preserve"> </v>
      </c>
      <c r="I24" s="24" t="str">
        <f>IF(+'V R MONITOREO'!I24+'XVI R MONITOREO'!I24+'VIII R MONITOREO'!I24+'IX R ART MONITOREO'!I24+'XIV R ART MONITOREO'!I24&gt;0,+'V R MONITOREO'!I24+'XVI R MONITOREO'!I24+'VIII R MONITOREO'!I24+'IX R ART MONITOREO'!I24+'XIV R ART MONITOREO'!I24," ")</f>
        <v xml:space="preserve"> </v>
      </c>
      <c r="J24" s="24" t="str">
        <f>IF(+'V R MONITOREO'!J24+'XVI R MONITOREO'!J24+'VIII R MONITOREO'!J24+'IX R ART MONITOREO'!J24+'XIV R ART MONITOREO'!J24&gt;0,+'V R MONITOREO'!J24+'XVI R MONITOREO'!J24+'VIII R MONITOREO'!J24+'IX R ART MONITOREO'!J24+'XIV R ART MONITOREO'!J24," ")</f>
        <v xml:space="preserve"> </v>
      </c>
      <c r="K24" s="24" t="str">
        <f>IF(+'V R MONITOREO'!K24+'XVI R MONITOREO'!K24+'VIII R MONITOREO'!K24+'IX R ART MONITOREO'!K24+'XIV R ART MONITOREO'!K24&gt;0,+'V R MONITOREO'!K24+'XVI R MONITOREO'!K24+'VIII R MONITOREO'!K24+'IX R ART MONITOREO'!K24+'XIV R ART MONITOREO'!K24," ")</f>
        <v xml:space="preserve"> </v>
      </c>
      <c r="L24" s="24" t="str">
        <f>IF(+'V R MONITOREO'!L24+'XVI R MONITOREO'!L24+'VIII R MONITOREO'!L24+'IX R ART MONITOREO'!L24+'XIV R ART MONITOREO'!L24&gt;0,+'V R MONITOREO'!L24+'XVI R MONITOREO'!L24+'VIII R MONITOREO'!L24+'IX R ART MONITOREO'!L24+'XIV R ART MONITOREO'!L24," ")</f>
        <v xml:space="preserve"> </v>
      </c>
      <c r="M24" s="25" t="str">
        <f>IF(+'V R MONITOREO'!M24+'XVI R MONITOREO'!M24+'VIII R MONITOREO'!M24+'IX R ART MONITOREO'!M24+'XIV R ART MONITOREO'!M24&gt;0,+'V R MONITOREO'!M24+'XVI R MONITOREO'!M24+'VIII R MONITOREO'!M24+'IX R ART MONITOREO'!M24+'XIV R ART MONITOREO'!M24," ")</f>
        <v xml:space="preserve"> </v>
      </c>
      <c r="N24" s="23">
        <f t="shared" si="0"/>
        <v>1029.73</v>
      </c>
      <c r="O24" s="53">
        <f t="shared" si="1"/>
        <v>11</v>
      </c>
      <c r="P24" s="32">
        <f>+N24+'V-XIV R ART'!N24</f>
        <v>144015870.31085411</v>
      </c>
      <c r="Q24" s="8"/>
      <c r="S24" s="8"/>
      <c r="T24" s="8"/>
    </row>
    <row r="25" spans="1:20" ht="14" x14ac:dyDescent="0.3">
      <c r="A25" s="14">
        <f t="shared" si="2"/>
        <v>11.5</v>
      </c>
      <c r="B25" s="60">
        <f>IF(+'V R MONITOREO'!B25+'XVI R MONITOREO'!B25+'VIII R MONITOREO'!B25+'IX R ART MONITOREO'!B25+'XIV R ART MONITOREO'!B25&gt;0,+'V R MONITOREO'!B25+'XVI R MONITOREO'!B25+'VIII R MONITOREO'!B25+'IX R ART MONITOREO'!B25+'XIV R ART MONITOREO'!B25," ")</f>
        <v>128.94</v>
      </c>
      <c r="C25" s="16">
        <f>IF(+'V R MONITOREO'!C25+'XVI R MONITOREO'!C25+'VIII R MONITOREO'!C25+'IX R ART MONITOREO'!C25+'XIV R ART MONITOREO'!C25&gt;0,+'V R MONITOREO'!C25+'XVI R MONITOREO'!C25+'VIII R MONITOREO'!C25+'IX R ART MONITOREO'!C25+'XIV R ART MONITOREO'!C25," ")</f>
        <v>518.76</v>
      </c>
      <c r="D25" s="16" t="str">
        <f>IF(+'V R MONITOREO'!D25+'XVI R MONITOREO'!D25+'VIII R MONITOREO'!D25+'IX R ART MONITOREO'!D25+'XIV R ART MONITOREO'!D25&gt;0,+'V R MONITOREO'!D25+'XVI R MONITOREO'!D25+'VIII R MONITOREO'!D25+'IX R ART MONITOREO'!D25+'XIV R ART MONITOREO'!D25," ")</f>
        <v xml:space="preserve"> </v>
      </c>
      <c r="E25" s="16" t="str">
        <f>IF(+'V R MONITOREO'!E25+'XVI R MONITOREO'!E25+'VIII R MONITOREO'!E25+'IX R ART MONITOREO'!E25+'XIV R ART MONITOREO'!E25&gt;0,+'V R MONITOREO'!E25+'XVI R MONITOREO'!E25+'VIII R MONITOREO'!E25+'IX R ART MONITOREO'!E25+'XIV R ART MONITOREO'!E25," ")</f>
        <v xml:space="preserve"> </v>
      </c>
      <c r="F25" s="16" t="str">
        <f>IF(+'V R MONITOREO'!F25+'XVI R MONITOREO'!F25+'VIII R MONITOREO'!F25+'IX R ART MONITOREO'!F25+'XIV R ART MONITOREO'!F25&gt;0,+'V R MONITOREO'!F25+'XVI R MONITOREO'!F25+'VIII R MONITOREO'!F25+'IX R ART MONITOREO'!F25+'XIV R ART MONITOREO'!F25," ")</f>
        <v xml:space="preserve"> </v>
      </c>
      <c r="G25" s="16" t="str">
        <f>IF(+'V R MONITOREO'!G25+'XVI R MONITOREO'!G25+'VIII R MONITOREO'!G25+'IX R ART MONITOREO'!G25+'XIV R ART MONITOREO'!G25&gt;0,+'V R MONITOREO'!G25+'XVI R MONITOREO'!G25+'VIII R MONITOREO'!G25+'IX R ART MONITOREO'!G25+'XIV R ART MONITOREO'!G25," ")</f>
        <v xml:space="preserve"> </v>
      </c>
      <c r="H25" s="16" t="str">
        <f>IF(+'V R MONITOREO'!H25+'XVI R MONITOREO'!H25+'VIII R MONITOREO'!H25+'IX R ART MONITOREO'!H25+'XIV R ART MONITOREO'!H25&gt;0,+'V R MONITOREO'!H25+'XVI R MONITOREO'!H25+'VIII R MONITOREO'!H25+'IX R ART MONITOREO'!H25+'XIV R ART MONITOREO'!H25," ")</f>
        <v xml:space="preserve"> </v>
      </c>
      <c r="I25" s="16" t="str">
        <f>IF(+'V R MONITOREO'!I25+'XVI R MONITOREO'!I25+'VIII R MONITOREO'!I25+'IX R ART MONITOREO'!I25+'XIV R ART MONITOREO'!I25&gt;0,+'V R MONITOREO'!I25+'XVI R MONITOREO'!I25+'VIII R MONITOREO'!I25+'IX R ART MONITOREO'!I25+'XIV R ART MONITOREO'!I25," ")</f>
        <v xml:space="preserve"> </v>
      </c>
      <c r="J25" s="16" t="str">
        <f>IF(+'V R MONITOREO'!J25+'XVI R MONITOREO'!J25+'VIII R MONITOREO'!J25+'IX R ART MONITOREO'!J25+'XIV R ART MONITOREO'!J25&gt;0,+'V R MONITOREO'!J25+'XVI R MONITOREO'!J25+'VIII R MONITOREO'!J25+'IX R ART MONITOREO'!J25+'XIV R ART MONITOREO'!J25," ")</f>
        <v xml:space="preserve"> </v>
      </c>
      <c r="K25" s="16" t="str">
        <f>IF(+'V R MONITOREO'!K25+'XVI R MONITOREO'!K25+'VIII R MONITOREO'!K25+'IX R ART MONITOREO'!K25+'XIV R ART MONITOREO'!K25&gt;0,+'V R MONITOREO'!K25+'XVI R MONITOREO'!K25+'VIII R MONITOREO'!K25+'IX R ART MONITOREO'!K25+'XIV R ART MONITOREO'!K25," ")</f>
        <v xml:space="preserve"> </v>
      </c>
      <c r="L25" s="16" t="str">
        <f>IF(+'V R MONITOREO'!L25+'XVI R MONITOREO'!L25+'VIII R MONITOREO'!L25+'IX R ART MONITOREO'!L25+'XIV R ART MONITOREO'!L25&gt;0,+'V R MONITOREO'!L25+'XVI R MONITOREO'!L25+'VIII R MONITOREO'!L25+'IX R ART MONITOREO'!L25+'XIV R ART MONITOREO'!L25," ")</f>
        <v xml:space="preserve"> </v>
      </c>
      <c r="M25" s="17" t="str">
        <f>IF(+'V R MONITOREO'!M25+'XVI R MONITOREO'!M25+'VIII R MONITOREO'!M25+'IX R ART MONITOREO'!M25+'XIV R ART MONITOREO'!M25&gt;0,+'V R MONITOREO'!M25+'XVI R MONITOREO'!M25+'VIII R MONITOREO'!M25+'IX R ART MONITOREO'!M25+'XIV R ART MONITOREO'!M25," ")</f>
        <v xml:space="preserve"> </v>
      </c>
      <c r="N25" s="15">
        <f t="shared" si="0"/>
        <v>647.70000000000005</v>
      </c>
      <c r="O25" s="53">
        <f t="shared" si="1"/>
        <v>11.5</v>
      </c>
      <c r="P25" s="32">
        <f>+N25+'V-XIV R ART'!N25</f>
        <v>120286743.47865446</v>
      </c>
      <c r="Q25" s="8"/>
      <c r="S25" s="8"/>
      <c r="T25" s="8"/>
    </row>
    <row r="26" spans="1:20" ht="14" x14ac:dyDescent="0.3">
      <c r="A26" s="14">
        <f t="shared" si="2"/>
        <v>12</v>
      </c>
      <c r="B26" s="60">
        <f>IF(+'V R MONITOREO'!B26+'XVI R MONITOREO'!B26+'VIII R MONITOREO'!B26+'IX R ART MONITOREO'!B26+'XIV R ART MONITOREO'!B26&gt;0,+'V R MONITOREO'!B26+'XVI R MONITOREO'!B26+'VIII R MONITOREO'!B26+'IX R ART MONITOREO'!B26+'XIV R ART MONITOREO'!B26," ")</f>
        <v>53.59</v>
      </c>
      <c r="C26" s="16">
        <f>IF(+'V R MONITOREO'!C26+'XVI R MONITOREO'!C26+'VIII R MONITOREO'!C26+'IX R ART MONITOREO'!C26+'XIV R ART MONITOREO'!C26&gt;0,+'V R MONITOREO'!C26+'XVI R MONITOREO'!C26+'VIII R MONITOREO'!C26+'IX R ART MONITOREO'!C26+'XIV R ART MONITOREO'!C26," ")</f>
        <v>440.92</v>
      </c>
      <c r="D26" s="16" t="str">
        <f>IF(+'V R MONITOREO'!D26+'XVI R MONITOREO'!D26+'VIII R MONITOREO'!D26+'IX R ART MONITOREO'!D26+'XIV R ART MONITOREO'!D26&gt;0,+'V R MONITOREO'!D26+'XVI R MONITOREO'!D26+'VIII R MONITOREO'!D26+'IX R ART MONITOREO'!D26+'XIV R ART MONITOREO'!D26," ")</f>
        <v xml:space="preserve"> </v>
      </c>
      <c r="E26" s="16" t="str">
        <f>IF(+'V R MONITOREO'!E26+'XVI R MONITOREO'!E26+'VIII R MONITOREO'!E26+'IX R ART MONITOREO'!E26+'XIV R ART MONITOREO'!E26&gt;0,+'V R MONITOREO'!E26+'XVI R MONITOREO'!E26+'VIII R MONITOREO'!E26+'IX R ART MONITOREO'!E26+'XIV R ART MONITOREO'!E26," ")</f>
        <v xml:space="preserve"> </v>
      </c>
      <c r="F26" s="16" t="str">
        <f>IF(+'V R MONITOREO'!F26+'XVI R MONITOREO'!F26+'VIII R MONITOREO'!F26+'IX R ART MONITOREO'!F26+'XIV R ART MONITOREO'!F26&gt;0,+'V R MONITOREO'!F26+'XVI R MONITOREO'!F26+'VIII R MONITOREO'!F26+'IX R ART MONITOREO'!F26+'XIV R ART MONITOREO'!F26," ")</f>
        <v xml:space="preserve"> </v>
      </c>
      <c r="G26" s="16" t="str">
        <f>IF(+'V R MONITOREO'!G26+'XVI R MONITOREO'!G26+'VIII R MONITOREO'!G26+'IX R ART MONITOREO'!G26+'XIV R ART MONITOREO'!G26&gt;0,+'V R MONITOREO'!G26+'XVI R MONITOREO'!G26+'VIII R MONITOREO'!G26+'IX R ART MONITOREO'!G26+'XIV R ART MONITOREO'!G26," ")</f>
        <v xml:space="preserve"> </v>
      </c>
      <c r="H26" s="16" t="str">
        <f>IF(+'V R MONITOREO'!H26+'XVI R MONITOREO'!H26+'VIII R MONITOREO'!H26+'IX R ART MONITOREO'!H26+'XIV R ART MONITOREO'!H26&gt;0,+'V R MONITOREO'!H26+'XVI R MONITOREO'!H26+'VIII R MONITOREO'!H26+'IX R ART MONITOREO'!H26+'XIV R ART MONITOREO'!H26," ")</f>
        <v xml:space="preserve"> </v>
      </c>
      <c r="I26" s="16" t="str">
        <f>IF(+'V R MONITOREO'!I26+'XVI R MONITOREO'!I26+'VIII R MONITOREO'!I26+'IX R ART MONITOREO'!I26+'XIV R ART MONITOREO'!I26&gt;0,+'V R MONITOREO'!I26+'XVI R MONITOREO'!I26+'VIII R MONITOREO'!I26+'IX R ART MONITOREO'!I26+'XIV R ART MONITOREO'!I26," ")</f>
        <v xml:space="preserve"> </v>
      </c>
      <c r="J26" s="16" t="str">
        <f>IF(+'V R MONITOREO'!J26+'XVI R MONITOREO'!J26+'VIII R MONITOREO'!J26+'IX R ART MONITOREO'!J26+'XIV R ART MONITOREO'!J26&gt;0,+'V R MONITOREO'!J26+'XVI R MONITOREO'!J26+'VIII R MONITOREO'!J26+'IX R ART MONITOREO'!J26+'XIV R ART MONITOREO'!J26," ")</f>
        <v xml:space="preserve"> </v>
      </c>
      <c r="K26" s="16" t="str">
        <f>IF(+'V R MONITOREO'!K26+'XVI R MONITOREO'!K26+'VIII R MONITOREO'!K26+'IX R ART MONITOREO'!K26+'XIV R ART MONITOREO'!K26&gt;0,+'V R MONITOREO'!K26+'XVI R MONITOREO'!K26+'VIII R MONITOREO'!K26+'IX R ART MONITOREO'!K26+'XIV R ART MONITOREO'!K26," ")</f>
        <v xml:space="preserve"> </v>
      </c>
      <c r="L26" s="16" t="str">
        <f>IF(+'V R MONITOREO'!L26+'XVI R MONITOREO'!L26+'VIII R MONITOREO'!L26+'IX R ART MONITOREO'!L26+'XIV R ART MONITOREO'!L26&gt;0,+'V R MONITOREO'!L26+'XVI R MONITOREO'!L26+'VIII R MONITOREO'!L26+'IX R ART MONITOREO'!L26+'XIV R ART MONITOREO'!L26," ")</f>
        <v xml:space="preserve"> </v>
      </c>
      <c r="M26" s="17" t="str">
        <f>IF(+'V R MONITOREO'!M26+'XVI R MONITOREO'!M26+'VIII R MONITOREO'!M26+'IX R ART MONITOREO'!M26+'XIV R ART MONITOREO'!M26&gt;0,+'V R MONITOREO'!M26+'XVI R MONITOREO'!M26+'VIII R MONITOREO'!M26+'IX R ART MONITOREO'!M26+'XIV R ART MONITOREO'!M26," ")</f>
        <v xml:space="preserve"> </v>
      </c>
      <c r="N26" s="15">
        <f t="shared" si="0"/>
        <v>494.51</v>
      </c>
      <c r="O26" s="53">
        <f t="shared" si="1"/>
        <v>12</v>
      </c>
      <c r="P26" s="32">
        <f>+N26+'V-XIV R ART'!N26</f>
        <v>79947816.744787037</v>
      </c>
      <c r="Q26" s="8"/>
      <c r="S26" s="8"/>
      <c r="T26" s="8"/>
    </row>
    <row r="27" spans="1:20" ht="14" x14ac:dyDescent="0.3">
      <c r="A27" s="14">
        <f t="shared" si="2"/>
        <v>12.5</v>
      </c>
      <c r="B27" s="60">
        <f>IF(+'V R MONITOREO'!B27+'XVI R MONITOREO'!B27+'VIII R MONITOREO'!B27+'IX R ART MONITOREO'!B27+'XIV R ART MONITOREO'!B27&gt;0,+'V R MONITOREO'!B27+'XVI R MONITOREO'!B27+'VIII R MONITOREO'!B27+'IX R ART MONITOREO'!B27+'XIV R ART MONITOREO'!B27," ")</f>
        <v>32.479999999999997</v>
      </c>
      <c r="C27" s="16">
        <f>IF(+'V R MONITOREO'!C27+'XVI R MONITOREO'!C27+'VIII R MONITOREO'!C27+'IX R ART MONITOREO'!C27+'XIV R ART MONITOREO'!C27&gt;0,+'V R MONITOREO'!C27+'XVI R MONITOREO'!C27+'VIII R MONITOREO'!C27+'IX R ART MONITOREO'!C27+'XIV R ART MONITOREO'!C27," ")</f>
        <v>273.77</v>
      </c>
      <c r="D27" s="16" t="str">
        <f>IF(+'V R MONITOREO'!D27+'XVI R MONITOREO'!D27+'VIII R MONITOREO'!D27+'IX R ART MONITOREO'!D27+'XIV R ART MONITOREO'!D27&gt;0,+'V R MONITOREO'!D27+'XVI R MONITOREO'!D27+'VIII R MONITOREO'!D27+'IX R ART MONITOREO'!D27+'XIV R ART MONITOREO'!D27," ")</f>
        <v xml:space="preserve"> </v>
      </c>
      <c r="E27" s="16" t="str">
        <f>IF(+'V R MONITOREO'!E27+'XVI R MONITOREO'!E27+'VIII R MONITOREO'!E27+'IX R ART MONITOREO'!E27+'XIV R ART MONITOREO'!E27&gt;0,+'V R MONITOREO'!E27+'XVI R MONITOREO'!E27+'VIII R MONITOREO'!E27+'IX R ART MONITOREO'!E27+'XIV R ART MONITOREO'!E27," ")</f>
        <v xml:space="preserve"> </v>
      </c>
      <c r="F27" s="16" t="str">
        <f>IF(+'V R MONITOREO'!F27+'XVI R MONITOREO'!F27+'VIII R MONITOREO'!F27+'IX R ART MONITOREO'!F27+'XIV R ART MONITOREO'!F27&gt;0,+'V R MONITOREO'!F27+'XVI R MONITOREO'!F27+'VIII R MONITOREO'!F27+'IX R ART MONITOREO'!F27+'XIV R ART MONITOREO'!F27," ")</f>
        <v xml:space="preserve"> </v>
      </c>
      <c r="G27" s="16" t="str">
        <f>IF(+'V R MONITOREO'!G27+'XVI R MONITOREO'!G27+'VIII R MONITOREO'!G27+'IX R ART MONITOREO'!G27+'XIV R ART MONITOREO'!G27&gt;0,+'V R MONITOREO'!G27+'XVI R MONITOREO'!G27+'VIII R MONITOREO'!G27+'IX R ART MONITOREO'!G27+'XIV R ART MONITOREO'!G27," ")</f>
        <v xml:space="preserve"> </v>
      </c>
      <c r="H27" s="16" t="str">
        <f>IF(+'V R MONITOREO'!H27+'XVI R MONITOREO'!H27+'VIII R MONITOREO'!H27+'IX R ART MONITOREO'!H27+'XIV R ART MONITOREO'!H27&gt;0,+'V R MONITOREO'!H27+'XVI R MONITOREO'!H27+'VIII R MONITOREO'!H27+'IX R ART MONITOREO'!H27+'XIV R ART MONITOREO'!H27," ")</f>
        <v xml:space="preserve"> </v>
      </c>
      <c r="I27" s="16" t="str">
        <f>IF(+'V R MONITOREO'!I27+'XVI R MONITOREO'!I27+'VIII R MONITOREO'!I27+'IX R ART MONITOREO'!I27+'XIV R ART MONITOREO'!I27&gt;0,+'V R MONITOREO'!I27+'XVI R MONITOREO'!I27+'VIII R MONITOREO'!I27+'IX R ART MONITOREO'!I27+'XIV R ART MONITOREO'!I27," ")</f>
        <v xml:space="preserve"> </v>
      </c>
      <c r="J27" s="16" t="str">
        <f>IF(+'V R MONITOREO'!J27+'XVI R MONITOREO'!J27+'VIII R MONITOREO'!J27+'IX R ART MONITOREO'!J27+'XIV R ART MONITOREO'!J27&gt;0,+'V R MONITOREO'!J27+'XVI R MONITOREO'!J27+'VIII R MONITOREO'!J27+'IX R ART MONITOREO'!J27+'XIV R ART MONITOREO'!J27," ")</f>
        <v xml:space="preserve"> </v>
      </c>
      <c r="K27" s="16" t="str">
        <f>IF(+'V R MONITOREO'!K27+'XVI R MONITOREO'!K27+'VIII R MONITOREO'!K27+'IX R ART MONITOREO'!K27+'XIV R ART MONITOREO'!K27&gt;0,+'V R MONITOREO'!K27+'XVI R MONITOREO'!K27+'VIII R MONITOREO'!K27+'IX R ART MONITOREO'!K27+'XIV R ART MONITOREO'!K27," ")</f>
        <v xml:space="preserve"> </v>
      </c>
      <c r="L27" s="16" t="str">
        <f>IF(+'V R MONITOREO'!L27+'XVI R MONITOREO'!L27+'VIII R MONITOREO'!L27+'IX R ART MONITOREO'!L27+'XIV R ART MONITOREO'!L27&gt;0,+'V R MONITOREO'!L27+'XVI R MONITOREO'!L27+'VIII R MONITOREO'!L27+'IX R ART MONITOREO'!L27+'XIV R ART MONITOREO'!L27," ")</f>
        <v xml:space="preserve"> </v>
      </c>
      <c r="M27" s="17" t="str">
        <f>IF(+'V R MONITOREO'!M27+'XVI R MONITOREO'!M27+'VIII R MONITOREO'!M27+'IX R ART MONITOREO'!M27+'XIV R ART MONITOREO'!M27&gt;0,+'V R MONITOREO'!M27+'XVI R MONITOREO'!M27+'VIII R MONITOREO'!M27+'IX R ART MONITOREO'!M27+'XIV R ART MONITOREO'!M27," ")</f>
        <v xml:space="preserve"> </v>
      </c>
      <c r="N27" s="15">
        <f t="shared" si="0"/>
        <v>306.25</v>
      </c>
      <c r="O27" s="53">
        <f t="shared" si="1"/>
        <v>12.5</v>
      </c>
      <c r="P27" s="32">
        <f>+N27+'V-XIV R ART'!N27</f>
        <v>83070396.705998272</v>
      </c>
      <c r="Q27" s="8"/>
      <c r="S27" s="8"/>
      <c r="T27" s="8"/>
    </row>
    <row r="28" spans="1:20" ht="14" x14ac:dyDescent="0.3">
      <c r="A28" s="14">
        <f t="shared" si="2"/>
        <v>13</v>
      </c>
      <c r="B28" s="60">
        <f>IF(+'V R MONITOREO'!B28+'XVI R MONITOREO'!B28+'VIII R MONITOREO'!B28+'IX R ART MONITOREO'!B28+'XIV R ART MONITOREO'!B28&gt;0,+'V R MONITOREO'!B28+'XVI R MONITOREO'!B28+'VIII R MONITOREO'!B28+'IX R ART MONITOREO'!B28+'XIV R ART MONITOREO'!B28," ")</f>
        <v>21.44</v>
      </c>
      <c r="C28" s="16">
        <f>IF(+'V R MONITOREO'!C28+'XVI R MONITOREO'!C28+'VIII R MONITOREO'!C28+'IX R ART MONITOREO'!C28+'XIV R ART MONITOREO'!C28&gt;0,+'V R MONITOREO'!C28+'XVI R MONITOREO'!C28+'VIII R MONITOREO'!C28+'IX R ART MONITOREO'!C28+'XIV R ART MONITOREO'!C28," ")</f>
        <v>184.88</v>
      </c>
      <c r="D28" s="16" t="str">
        <f>IF(+'V R MONITOREO'!D28+'XVI R MONITOREO'!D28+'VIII R MONITOREO'!D28+'IX R ART MONITOREO'!D28+'XIV R ART MONITOREO'!D28&gt;0,+'V R MONITOREO'!D28+'XVI R MONITOREO'!D28+'VIII R MONITOREO'!D28+'IX R ART MONITOREO'!D28+'XIV R ART MONITOREO'!D28," ")</f>
        <v xml:space="preserve"> </v>
      </c>
      <c r="E28" s="16" t="str">
        <f>IF(+'V R MONITOREO'!E28+'XVI R MONITOREO'!E28+'VIII R MONITOREO'!E28+'IX R ART MONITOREO'!E28+'XIV R ART MONITOREO'!E28&gt;0,+'V R MONITOREO'!E28+'XVI R MONITOREO'!E28+'VIII R MONITOREO'!E28+'IX R ART MONITOREO'!E28+'XIV R ART MONITOREO'!E28," ")</f>
        <v xml:space="preserve"> </v>
      </c>
      <c r="F28" s="16" t="str">
        <f>IF(+'V R MONITOREO'!F28+'XVI R MONITOREO'!F28+'VIII R MONITOREO'!F28+'IX R ART MONITOREO'!F28+'XIV R ART MONITOREO'!F28&gt;0,+'V R MONITOREO'!F28+'XVI R MONITOREO'!F28+'VIII R MONITOREO'!F28+'IX R ART MONITOREO'!F28+'XIV R ART MONITOREO'!F28," ")</f>
        <v xml:space="preserve"> </v>
      </c>
      <c r="G28" s="16" t="str">
        <f>IF(+'V R MONITOREO'!G28+'XVI R MONITOREO'!G28+'VIII R MONITOREO'!G28+'IX R ART MONITOREO'!G28+'XIV R ART MONITOREO'!G28&gt;0,+'V R MONITOREO'!G28+'XVI R MONITOREO'!G28+'VIII R MONITOREO'!G28+'IX R ART MONITOREO'!G28+'XIV R ART MONITOREO'!G28," ")</f>
        <v xml:space="preserve"> </v>
      </c>
      <c r="H28" s="16" t="str">
        <f>IF(+'V R MONITOREO'!H28+'XVI R MONITOREO'!H28+'VIII R MONITOREO'!H28+'IX R ART MONITOREO'!H28+'XIV R ART MONITOREO'!H28&gt;0,+'V R MONITOREO'!H28+'XVI R MONITOREO'!H28+'VIII R MONITOREO'!H28+'IX R ART MONITOREO'!H28+'XIV R ART MONITOREO'!H28," ")</f>
        <v xml:space="preserve"> </v>
      </c>
      <c r="I28" s="16" t="str">
        <f>IF(+'V R MONITOREO'!I28+'XVI R MONITOREO'!I28+'VIII R MONITOREO'!I28+'IX R ART MONITOREO'!I28+'XIV R ART MONITOREO'!I28&gt;0,+'V R MONITOREO'!I28+'XVI R MONITOREO'!I28+'VIII R MONITOREO'!I28+'IX R ART MONITOREO'!I28+'XIV R ART MONITOREO'!I28," ")</f>
        <v xml:space="preserve"> </v>
      </c>
      <c r="J28" s="16" t="str">
        <f>IF(+'V R MONITOREO'!J28+'XVI R MONITOREO'!J28+'VIII R MONITOREO'!J28+'IX R ART MONITOREO'!J28+'XIV R ART MONITOREO'!J28&gt;0,+'V R MONITOREO'!J28+'XVI R MONITOREO'!J28+'VIII R MONITOREO'!J28+'IX R ART MONITOREO'!J28+'XIV R ART MONITOREO'!J28," ")</f>
        <v xml:space="preserve"> </v>
      </c>
      <c r="K28" s="16" t="str">
        <f>IF(+'V R MONITOREO'!K28+'XVI R MONITOREO'!K28+'VIII R MONITOREO'!K28+'IX R ART MONITOREO'!K28+'XIV R ART MONITOREO'!K28&gt;0,+'V R MONITOREO'!K28+'XVI R MONITOREO'!K28+'VIII R MONITOREO'!K28+'IX R ART MONITOREO'!K28+'XIV R ART MONITOREO'!K28," ")</f>
        <v xml:space="preserve"> </v>
      </c>
      <c r="L28" s="16" t="str">
        <f>IF(+'V R MONITOREO'!L28+'XVI R MONITOREO'!L28+'VIII R MONITOREO'!L28+'IX R ART MONITOREO'!L28+'XIV R ART MONITOREO'!L28&gt;0,+'V R MONITOREO'!L28+'XVI R MONITOREO'!L28+'VIII R MONITOREO'!L28+'IX R ART MONITOREO'!L28+'XIV R ART MONITOREO'!L28," ")</f>
        <v xml:space="preserve"> </v>
      </c>
      <c r="M28" s="17" t="str">
        <f>IF(+'V R MONITOREO'!M28+'XVI R MONITOREO'!M28+'VIII R MONITOREO'!M28+'IX R ART MONITOREO'!M28+'XIV R ART MONITOREO'!M28&gt;0,+'V R MONITOREO'!M28+'XVI R MONITOREO'!M28+'VIII R MONITOREO'!M28+'IX R ART MONITOREO'!M28+'XIV R ART MONITOREO'!M28," ")</f>
        <v xml:space="preserve"> </v>
      </c>
      <c r="N28" s="15">
        <f t="shared" si="0"/>
        <v>206.32</v>
      </c>
      <c r="O28" s="53">
        <f t="shared" si="1"/>
        <v>13</v>
      </c>
      <c r="P28" s="32">
        <f>+N28+'V-XIV R ART'!N28</f>
        <v>123775985.46973158</v>
      </c>
      <c r="Q28" s="8"/>
      <c r="S28" s="8"/>
      <c r="T28" s="8"/>
    </row>
    <row r="29" spans="1:20" ht="14" x14ac:dyDescent="0.3">
      <c r="A29" s="14">
        <f t="shared" si="2"/>
        <v>13.5</v>
      </c>
      <c r="B29" s="60">
        <f>IF(+'V R MONITOREO'!B29+'XVI R MONITOREO'!B29+'VIII R MONITOREO'!B29+'IX R ART MONITOREO'!B29+'XIV R ART MONITOREO'!B29&gt;0,+'V R MONITOREO'!B29+'XVI R MONITOREO'!B29+'VIII R MONITOREO'!B29+'IX R ART MONITOREO'!B29+'XIV R ART MONITOREO'!B29," ")</f>
        <v>21.76</v>
      </c>
      <c r="C29" s="16">
        <f>IF(+'V R MONITOREO'!C29+'XVI R MONITOREO'!C29+'VIII R MONITOREO'!C29+'IX R ART MONITOREO'!C29+'XIV R ART MONITOREO'!C29&gt;0,+'V R MONITOREO'!C29+'XVI R MONITOREO'!C29+'VIII R MONITOREO'!C29+'IX R ART MONITOREO'!C29+'XIV R ART MONITOREO'!C29," ")</f>
        <v>571.66000000000008</v>
      </c>
      <c r="D29" s="16" t="str">
        <f>IF(+'V R MONITOREO'!D29+'XVI R MONITOREO'!D29+'VIII R MONITOREO'!D29+'IX R ART MONITOREO'!D29+'XIV R ART MONITOREO'!D29&gt;0,+'V R MONITOREO'!D29+'XVI R MONITOREO'!D29+'VIII R MONITOREO'!D29+'IX R ART MONITOREO'!D29+'XIV R ART MONITOREO'!D29," ")</f>
        <v xml:space="preserve"> </v>
      </c>
      <c r="E29" s="16" t="str">
        <f>IF(+'V R MONITOREO'!E29+'XVI R MONITOREO'!E29+'VIII R MONITOREO'!E29+'IX R ART MONITOREO'!E29+'XIV R ART MONITOREO'!E29&gt;0,+'V R MONITOREO'!E29+'XVI R MONITOREO'!E29+'VIII R MONITOREO'!E29+'IX R ART MONITOREO'!E29+'XIV R ART MONITOREO'!E29," ")</f>
        <v xml:space="preserve"> </v>
      </c>
      <c r="F29" s="16" t="str">
        <f>IF(+'V R MONITOREO'!F29+'XVI R MONITOREO'!F29+'VIII R MONITOREO'!F29+'IX R ART MONITOREO'!F29+'XIV R ART MONITOREO'!F29&gt;0,+'V R MONITOREO'!F29+'XVI R MONITOREO'!F29+'VIII R MONITOREO'!F29+'IX R ART MONITOREO'!F29+'XIV R ART MONITOREO'!F29," ")</f>
        <v xml:space="preserve"> </v>
      </c>
      <c r="G29" s="16" t="str">
        <f>IF(+'V R MONITOREO'!G29+'XVI R MONITOREO'!G29+'VIII R MONITOREO'!G29+'IX R ART MONITOREO'!G29+'XIV R ART MONITOREO'!G29&gt;0,+'V R MONITOREO'!G29+'XVI R MONITOREO'!G29+'VIII R MONITOREO'!G29+'IX R ART MONITOREO'!G29+'XIV R ART MONITOREO'!G29," ")</f>
        <v xml:space="preserve"> </v>
      </c>
      <c r="H29" s="16" t="str">
        <f>IF(+'V R MONITOREO'!H29+'XVI R MONITOREO'!H29+'VIII R MONITOREO'!H29+'IX R ART MONITOREO'!H29+'XIV R ART MONITOREO'!H29&gt;0,+'V R MONITOREO'!H29+'XVI R MONITOREO'!H29+'VIII R MONITOREO'!H29+'IX R ART MONITOREO'!H29+'XIV R ART MONITOREO'!H29," ")</f>
        <v xml:space="preserve"> </v>
      </c>
      <c r="I29" s="16" t="str">
        <f>IF(+'V R MONITOREO'!I29+'XVI R MONITOREO'!I29+'VIII R MONITOREO'!I29+'IX R ART MONITOREO'!I29+'XIV R ART MONITOREO'!I29&gt;0,+'V R MONITOREO'!I29+'XVI R MONITOREO'!I29+'VIII R MONITOREO'!I29+'IX R ART MONITOREO'!I29+'XIV R ART MONITOREO'!I29," ")</f>
        <v xml:space="preserve"> </v>
      </c>
      <c r="J29" s="16" t="str">
        <f>IF(+'V R MONITOREO'!J29+'XVI R MONITOREO'!J29+'VIII R MONITOREO'!J29+'IX R ART MONITOREO'!J29+'XIV R ART MONITOREO'!J29&gt;0,+'V R MONITOREO'!J29+'XVI R MONITOREO'!J29+'VIII R MONITOREO'!J29+'IX R ART MONITOREO'!J29+'XIV R ART MONITOREO'!J29," ")</f>
        <v xml:space="preserve"> </v>
      </c>
      <c r="K29" s="16" t="str">
        <f>IF(+'V R MONITOREO'!K29+'XVI R MONITOREO'!K29+'VIII R MONITOREO'!K29+'IX R ART MONITOREO'!K29+'XIV R ART MONITOREO'!K29&gt;0,+'V R MONITOREO'!K29+'XVI R MONITOREO'!K29+'VIII R MONITOREO'!K29+'IX R ART MONITOREO'!K29+'XIV R ART MONITOREO'!K29," ")</f>
        <v xml:space="preserve"> </v>
      </c>
      <c r="L29" s="16" t="str">
        <f>IF(+'V R MONITOREO'!L29+'XVI R MONITOREO'!L29+'VIII R MONITOREO'!L29+'IX R ART MONITOREO'!L29+'XIV R ART MONITOREO'!L29&gt;0,+'V R MONITOREO'!L29+'XVI R MONITOREO'!L29+'VIII R MONITOREO'!L29+'IX R ART MONITOREO'!L29+'XIV R ART MONITOREO'!L29," ")</f>
        <v xml:space="preserve"> </v>
      </c>
      <c r="M29" s="17" t="str">
        <f>IF(+'V R MONITOREO'!M29+'XVI R MONITOREO'!M29+'VIII R MONITOREO'!M29+'IX R ART MONITOREO'!M29+'XIV R ART MONITOREO'!M29&gt;0,+'V R MONITOREO'!M29+'XVI R MONITOREO'!M29+'VIII R MONITOREO'!M29+'IX R ART MONITOREO'!M29+'XIV R ART MONITOREO'!M29," ")</f>
        <v xml:space="preserve"> </v>
      </c>
      <c r="N29" s="15">
        <f t="shared" si="0"/>
        <v>593.42000000000007</v>
      </c>
      <c r="O29" s="53">
        <f t="shared" si="1"/>
        <v>13.5</v>
      </c>
      <c r="P29" s="32">
        <f>+N29+'V-XIV R ART'!N29</f>
        <v>190357607.54068661</v>
      </c>
      <c r="Q29" s="8"/>
      <c r="S29" s="8"/>
      <c r="T29" s="8"/>
    </row>
    <row r="30" spans="1:20" ht="14" x14ac:dyDescent="0.3">
      <c r="A30" s="14">
        <f t="shared" si="2"/>
        <v>14</v>
      </c>
      <c r="B30" s="60">
        <f>IF(+'V R MONITOREO'!B30+'XVI R MONITOREO'!B30+'VIII R MONITOREO'!B30+'IX R ART MONITOREO'!B30+'XIV R ART MONITOREO'!B30&gt;0,+'V R MONITOREO'!B30+'XVI R MONITOREO'!B30+'VIII R MONITOREO'!B30+'IX R ART MONITOREO'!B30+'XIV R ART MONITOREO'!B30," ")</f>
        <v>109.77</v>
      </c>
      <c r="C30" s="16">
        <f>IF(+'V R MONITOREO'!C30+'XVI R MONITOREO'!C30+'VIII R MONITOREO'!C30+'IX R ART MONITOREO'!C30+'XIV R ART MONITOREO'!C30&gt;0,+'V R MONITOREO'!C30+'XVI R MONITOREO'!C30+'VIII R MONITOREO'!C30+'IX R ART MONITOREO'!C30+'XIV R ART MONITOREO'!C30," ")</f>
        <v>1162.22</v>
      </c>
      <c r="D30" s="16">
        <f>IF(+'V R MONITOREO'!D30+'XVI R MONITOREO'!D30+'VIII R MONITOREO'!D30+'IX R ART MONITOREO'!D30+'XIV R ART MONITOREO'!D30&gt;0,+'V R MONITOREO'!D30+'XVI R MONITOREO'!D30+'VIII R MONITOREO'!D30+'IX R ART MONITOREO'!D30+'XIV R ART MONITOREO'!D30," ")</f>
        <v>81.78</v>
      </c>
      <c r="E30" s="16" t="str">
        <f>IF(+'V R MONITOREO'!E30+'XVI R MONITOREO'!E30+'VIII R MONITOREO'!E30+'IX R ART MONITOREO'!E30+'XIV R ART MONITOREO'!E30&gt;0,+'V R MONITOREO'!E30+'XVI R MONITOREO'!E30+'VIII R MONITOREO'!E30+'IX R ART MONITOREO'!E30+'XIV R ART MONITOREO'!E30," ")</f>
        <v xml:space="preserve"> </v>
      </c>
      <c r="F30" s="16" t="str">
        <f>IF(+'V R MONITOREO'!F30+'XVI R MONITOREO'!F30+'VIII R MONITOREO'!F30+'IX R ART MONITOREO'!F30+'XIV R ART MONITOREO'!F30&gt;0,+'V R MONITOREO'!F30+'XVI R MONITOREO'!F30+'VIII R MONITOREO'!F30+'IX R ART MONITOREO'!F30+'XIV R ART MONITOREO'!F30," ")</f>
        <v xml:space="preserve"> </v>
      </c>
      <c r="G30" s="16" t="str">
        <f>IF(+'V R MONITOREO'!G30+'XVI R MONITOREO'!G30+'VIII R MONITOREO'!G30+'IX R ART MONITOREO'!G30+'XIV R ART MONITOREO'!G30&gt;0,+'V R MONITOREO'!G30+'XVI R MONITOREO'!G30+'VIII R MONITOREO'!G30+'IX R ART MONITOREO'!G30+'XIV R ART MONITOREO'!G30," ")</f>
        <v xml:space="preserve"> </v>
      </c>
      <c r="H30" s="16" t="str">
        <f>IF(+'V R MONITOREO'!H30+'XVI R MONITOREO'!H30+'VIII R MONITOREO'!H30+'IX R ART MONITOREO'!H30+'XIV R ART MONITOREO'!H30&gt;0,+'V R MONITOREO'!H30+'XVI R MONITOREO'!H30+'VIII R MONITOREO'!H30+'IX R ART MONITOREO'!H30+'XIV R ART MONITOREO'!H30," ")</f>
        <v xml:space="preserve"> </v>
      </c>
      <c r="I30" s="16" t="str">
        <f>IF(+'V R MONITOREO'!I30+'XVI R MONITOREO'!I30+'VIII R MONITOREO'!I30+'IX R ART MONITOREO'!I30+'XIV R ART MONITOREO'!I30&gt;0,+'V R MONITOREO'!I30+'XVI R MONITOREO'!I30+'VIII R MONITOREO'!I30+'IX R ART MONITOREO'!I30+'XIV R ART MONITOREO'!I30," ")</f>
        <v xml:space="preserve"> </v>
      </c>
      <c r="J30" s="16" t="str">
        <f>IF(+'V R MONITOREO'!J30+'XVI R MONITOREO'!J30+'VIII R MONITOREO'!J30+'IX R ART MONITOREO'!J30+'XIV R ART MONITOREO'!J30&gt;0,+'V R MONITOREO'!J30+'XVI R MONITOREO'!J30+'VIII R MONITOREO'!J30+'IX R ART MONITOREO'!J30+'XIV R ART MONITOREO'!J30," ")</f>
        <v xml:space="preserve"> </v>
      </c>
      <c r="K30" s="16" t="str">
        <f>IF(+'V R MONITOREO'!K30+'XVI R MONITOREO'!K30+'VIII R MONITOREO'!K30+'IX R ART MONITOREO'!K30+'XIV R ART MONITOREO'!K30&gt;0,+'V R MONITOREO'!K30+'XVI R MONITOREO'!K30+'VIII R MONITOREO'!K30+'IX R ART MONITOREO'!K30+'XIV R ART MONITOREO'!K30," ")</f>
        <v xml:space="preserve"> </v>
      </c>
      <c r="L30" s="16" t="str">
        <f>IF(+'V R MONITOREO'!L30+'XVI R MONITOREO'!L30+'VIII R MONITOREO'!L30+'IX R ART MONITOREO'!L30+'XIV R ART MONITOREO'!L30&gt;0,+'V R MONITOREO'!L30+'XVI R MONITOREO'!L30+'VIII R MONITOREO'!L30+'IX R ART MONITOREO'!L30+'XIV R ART MONITOREO'!L30," ")</f>
        <v xml:space="preserve"> </v>
      </c>
      <c r="M30" s="17" t="str">
        <f>IF(+'V R MONITOREO'!M30+'XVI R MONITOREO'!M30+'VIII R MONITOREO'!M30+'IX R ART MONITOREO'!M30+'XIV R ART MONITOREO'!M30&gt;0,+'V R MONITOREO'!M30+'XVI R MONITOREO'!M30+'VIII R MONITOREO'!M30+'IX R ART MONITOREO'!M30+'XIV R ART MONITOREO'!M30," ")</f>
        <v xml:space="preserve"> </v>
      </c>
      <c r="N30" s="15">
        <f t="shared" si="0"/>
        <v>1353.77</v>
      </c>
      <c r="O30" s="53">
        <f t="shared" si="1"/>
        <v>14</v>
      </c>
      <c r="P30" s="32">
        <f>+N30+'V-XIV R ART'!N30</f>
        <v>360442497.88227439</v>
      </c>
      <c r="Q30" s="8"/>
      <c r="S30" s="8"/>
      <c r="T30" s="8"/>
    </row>
    <row r="31" spans="1:20" ht="14" x14ac:dyDescent="0.3">
      <c r="A31" s="14">
        <f t="shared" si="2"/>
        <v>14.5</v>
      </c>
      <c r="B31" s="60">
        <f>IF(+'V R MONITOREO'!B31+'XVI R MONITOREO'!B31+'VIII R MONITOREO'!B31+'IX R ART MONITOREO'!B31+'XIV R ART MONITOREO'!B31&gt;0,+'V R MONITOREO'!B31+'XVI R MONITOREO'!B31+'VIII R MONITOREO'!B31+'IX R ART MONITOREO'!B31+'XIV R ART MONITOREO'!B31," ")</f>
        <v>264.04000000000002</v>
      </c>
      <c r="C31" s="16">
        <f>IF(+'V R MONITOREO'!C31+'XVI R MONITOREO'!C31+'VIII R MONITOREO'!C31+'IX R ART MONITOREO'!C31+'XIV R ART MONITOREO'!C31&gt;0,+'V R MONITOREO'!C31+'XVI R MONITOREO'!C31+'VIII R MONITOREO'!C31+'IX R ART MONITOREO'!C31+'XIV R ART MONITOREO'!C31," ")</f>
        <v>2451.3500000000004</v>
      </c>
      <c r="D31" s="16">
        <f>IF(+'V R MONITOREO'!D31+'XVI R MONITOREO'!D31+'VIII R MONITOREO'!D31+'IX R ART MONITOREO'!D31+'XIV R ART MONITOREO'!D31&gt;0,+'V R MONITOREO'!D31+'XVI R MONITOREO'!D31+'VIII R MONITOREO'!D31+'IX R ART MONITOREO'!D31+'XIV R ART MONITOREO'!D31," ")</f>
        <v>140.19</v>
      </c>
      <c r="E31" s="16" t="str">
        <f>IF(+'V R MONITOREO'!E31+'XVI R MONITOREO'!E31+'VIII R MONITOREO'!E31+'IX R ART MONITOREO'!E31+'XIV R ART MONITOREO'!E31&gt;0,+'V R MONITOREO'!E31+'XVI R MONITOREO'!E31+'VIII R MONITOREO'!E31+'IX R ART MONITOREO'!E31+'XIV R ART MONITOREO'!E31," ")</f>
        <v xml:space="preserve"> </v>
      </c>
      <c r="F31" s="16" t="str">
        <f>IF(+'V R MONITOREO'!F31+'XVI R MONITOREO'!F31+'VIII R MONITOREO'!F31+'IX R ART MONITOREO'!F31+'XIV R ART MONITOREO'!F31&gt;0,+'V R MONITOREO'!F31+'XVI R MONITOREO'!F31+'VIII R MONITOREO'!F31+'IX R ART MONITOREO'!F31+'XIV R ART MONITOREO'!F31," ")</f>
        <v xml:space="preserve"> </v>
      </c>
      <c r="G31" s="16" t="str">
        <f>IF(+'V R MONITOREO'!G31+'XVI R MONITOREO'!G31+'VIII R MONITOREO'!G31+'IX R ART MONITOREO'!G31+'XIV R ART MONITOREO'!G31&gt;0,+'V R MONITOREO'!G31+'XVI R MONITOREO'!G31+'VIII R MONITOREO'!G31+'IX R ART MONITOREO'!G31+'XIV R ART MONITOREO'!G31," ")</f>
        <v xml:space="preserve"> </v>
      </c>
      <c r="H31" s="16" t="str">
        <f>IF(+'V R MONITOREO'!H31+'XVI R MONITOREO'!H31+'VIII R MONITOREO'!H31+'IX R ART MONITOREO'!H31+'XIV R ART MONITOREO'!H31&gt;0,+'V R MONITOREO'!H31+'XVI R MONITOREO'!H31+'VIII R MONITOREO'!H31+'IX R ART MONITOREO'!H31+'XIV R ART MONITOREO'!H31," ")</f>
        <v xml:space="preserve"> </v>
      </c>
      <c r="I31" s="16" t="str">
        <f>IF(+'V R MONITOREO'!I31+'XVI R MONITOREO'!I31+'VIII R MONITOREO'!I31+'IX R ART MONITOREO'!I31+'XIV R ART MONITOREO'!I31&gt;0,+'V R MONITOREO'!I31+'XVI R MONITOREO'!I31+'VIII R MONITOREO'!I31+'IX R ART MONITOREO'!I31+'XIV R ART MONITOREO'!I31," ")</f>
        <v xml:space="preserve"> </v>
      </c>
      <c r="J31" s="16" t="str">
        <f>IF(+'V R MONITOREO'!J31+'XVI R MONITOREO'!J31+'VIII R MONITOREO'!J31+'IX R ART MONITOREO'!J31+'XIV R ART MONITOREO'!J31&gt;0,+'V R MONITOREO'!J31+'XVI R MONITOREO'!J31+'VIII R MONITOREO'!J31+'IX R ART MONITOREO'!J31+'XIV R ART MONITOREO'!J31," ")</f>
        <v xml:space="preserve"> </v>
      </c>
      <c r="K31" s="16" t="str">
        <f>IF(+'V R MONITOREO'!K31+'XVI R MONITOREO'!K31+'VIII R MONITOREO'!K31+'IX R ART MONITOREO'!K31+'XIV R ART MONITOREO'!K31&gt;0,+'V R MONITOREO'!K31+'XVI R MONITOREO'!K31+'VIII R MONITOREO'!K31+'IX R ART MONITOREO'!K31+'XIV R ART MONITOREO'!K31," ")</f>
        <v xml:space="preserve"> </v>
      </c>
      <c r="L31" s="16" t="str">
        <f>IF(+'V R MONITOREO'!L31+'XVI R MONITOREO'!L31+'VIII R MONITOREO'!L31+'IX R ART MONITOREO'!L31+'XIV R ART MONITOREO'!L31&gt;0,+'V R MONITOREO'!L31+'XVI R MONITOREO'!L31+'VIII R MONITOREO'!L31+'IX R ART MONITOREO'!L31+'XIV R ART MONITOREO'!L31," ")</f>
        <v xml:space="preserve"> </v>
      </c>
      <c r="M31" s="17" t="str">
        <f>IF(+'V R MONITOREO'!M31+'XVI R MONITOREO'!M31+'VIII R MONITOREO'!M31+'IX R ART MONITOREO'!M31+'XIV R ART MONITOREO'!M31&gt;0,+'V R MONITOREO'!M31+'XVI R MONITOREO'!M31+'VIII R MONITOREO'!M31+'IX R ART MONITOREO'!M31+'XIV R ART MONITOREO'!M31," ")</f>
        <v xml:space="preserve"> </v>
      </c>
      <c r="N31" s="15">
        <f t="shared" si="0"/>
        <v>2855.5800000000004</v>
      </c>
      <c r="O31" s="53">
        <f t="shared" si="1"/>
        <v>14.5</v>
      </c>
      <c r="P31" s="32">
        <f>+N31+'V-XIV R ART'!N31</f>
        <v>659782849.74741066</v>
      </c>
      <c r="Q31" s="8"/>
      <c r="S31" s="8"/>
      <c r="T31" s="8"/>
    </row>
    <row r="32" spans="1:20" ht="14" x14ac:dyDescent="0.3">
      <c r="A32" s="14">
        <f t="shared" si="2"/>
        <v>15</v>
      </c>
      <c r="B32" s="60">
        <f>IF(+'V R MONITOREO'!B32+'XVI R MONITOREO'!B32+'VIII R MONITOREO'!B32+'IX R ART MONITOREO'!B32+'XIV R ART MONITOREO'!B32&gt;0,+'V R MONITOREO'!B32+'XVI R MONITOREO'!B32+'VIII R MONITOREO'!B32+'IX R ART MONITOREO'!B32+'XIV R ART MONITOREO'!B32," ")</f>
        <v>572.58000000000004</v>
      </c>
      <c r="C32" s="16">
        <f>IF(+'V R MONITOREO'!C32+'XVI R MONITOREO'!C32+'VIII R MONITOREO'!C32+'IX R ART MONITOREO'!C32+'XIV R ART MONITOREO'!C32&gt;0,+'V R MONITOREO'!C32+'XVI R MONITOREO'!C32+'VIII R MONITOREO'!C32+'IX R ART MONITOREO'!C32+'XIV R ART MONITOREO'!C32," ")</f>
        <v>2192.16</v>
      </c>
      <c r="D32" s="16">
        <f>IF(+'V R MONITOREO'!D32+'XVI R MONITOREO'!D32+'VIII R MONITOREO'!D32+'IX R ART MONITOREO'!D32+'XIV R ART MONITOREO'!D32&gt;0,+'V R MONITOREO'!D32+'XVI R MONITOREO'!D32+'VIII R MONITOREO'!D32+'IX R ART MONITOREO'!D32+'XIV R ART MONITOREO'!D32," ")</f>
        <v>175.24</v>
      </c>
      <c r="E32" s="16" t="str">
        <f>IF(+'V R MONITOREO'!E32+'XVI R MONITOREO'!E32+'VIII R MONITOREO'!E32+'IX R ART MONITOREO'!E32+'XIV R ART MONITOREO'!E32&gt;0,+'V R MONITOREO'!E32+'XVI R MONITOREO'!E32+'VIII R MONITOREO'!E32+'IX R ART MONITOREO'!E32+'XIV R ART MONITOREO'!E32," ")</f>
        <v xml:space="preserve"> </v>
      </c>
      <c r="F32" s="16" t="str">
        <f>IF(+'V R MONITOREO'!F32+'XVI R MONITOREO'!F32+'VIII R MONITOREO'!F32+'IX R ART MONITOREO'!F32+'XIV R ART MONITOREO'!F32&gt;0,+'V R MONITOREO'!F32+'XVI R MONITOREO'!F32+'VIII R MONITOREO'!F32+'IX R ART MONITOREO'!F32+'XIV R ART MONITOREO'!F32," ")</f>
        <v xml:space="preserve"> </v>
      </c>
      <c r="G32" s="16" t="str">
        <f>IF(+'V R MONITOREO'!G32+'XVI R MONITOREO'!G32+'VIII R MONITOREO'!G32+'IX R ART MONITOREO'!G32+'XIV R ART MONITOREO'!G32&gt;0,+'V R MONITOREO'!G32+'XVI R MONITOREO'!G32+'VIII R MONITOREO'!G32+'IX R ART MONITOREO'!G32+'XIV R ART MONITOREO'!G32," ")</f>
        <v xml:space="preserve"> </v>
      </c>
      <c r="H32" s="16" t="str">
        <f>IF(+'V R MONITOREO'!H32+'XVI R MONITOREO'!H32+'VIII R MONITOREO'!H32+'IX R ART MONITOREO'!H32+'XIV R ART MONITOREO'!H32&gt;0,+'V R MONITOREO'!H32+'XVI R MONITOREO'!H32+'VIII R MONITOREO'!H32+'IX R ART MONITOREO'!H32+'XIV R ART MONITOREO'!H32," ")</f>
        <v xml:space="preserve"> </v>
      </c>
      <c r="I32" s="16" t="str">
        <f>IF(+'V R MONITOREO'!I32+'XVI R MONITOREO'!I32+'VIII R MONITOREO'!I32+'IX R ART MONITOREO'!I32+'XIV R ART MONITOREO'!I32&gt;0,+'V R MONITOREO'!I32+'XVI R MONITOREO'!I32+'VIII R MONITOREO'!I32+'IX R ART MONITOREO'!I32+'XIV R ART MONITOREO'!I32," ")</f>
        <v xml:space="preserve"> </v>
      </c>
      <c r="J32" s="16" t="str">
        <f>IF(+'V R MONITOREO'!J32+'XVI R MONITOREO'!J32+'VIII R MONITOREO'!J32+'IX R ART MONITOREO'!J32+'XIV R ART MONITOREO'!J32&gt;0,+'V R MONITOREO'!J32+'XVI R MONITOREO'!J32+'VIII R MONITOREO'!J32+'IX R ART MONITOREO'!J32+'XIV R ART MONITOREO'!J32," ")</f>
        <v xml:space="preserve"> </v>
      </c>
      <c r="K32" s="16" t="str">
        <f>IF(+'V R MONITOREO'!K32+'XVI R MONITOREO'!K32+'VIII R MONITOREO'!K32+'IX R ART MONITOREO'!K32+'XIV R ART MONITOREO'!K32&gt;0,+'V R MONITOREO'!K32+'XVI R MONITOREO'!K32+'VIII R MONITOREO'!K32+'IX R ART MONITOREO'!K32+'XIV R ART MONITOREO'!K32," ")</f>
        <v xml:space="preserve"> </v>
      </c>
      <c r="L32" s="16" t="str">
        <f>IF(+'V R MONITOREO'!L32+'XVI R MONITOREO'!L32+'VIII R MONITOREO'!L32+'IX R ART MONITOREO'!L32+'XIV R ART MONITOREO'!L32&gt;0,+'V R MONITOREO'!L32+'XVI R MONITOREO'!L32+'VIII R MONITOREO'!L32+'IX R ART MONITOREO'!L32+'XIV R ART MONITOREO'!L32," ")</f>
        <v xml:space="preserve"> </v>
      </c>
      <c r="M32" s="17" t="str">
        <f>IF(+'V R MONITOREO'!M32+'XVI R MONITOREO'!M32+'VIII R MONITOREO'!M32+'IX R ART MONITOREO'!M32+'XIV R ART MONITOREO'!M32&gt;0,+'V R MONITOREO'!M32+'XVI R MONITOREO'!M32+'VIII R MONITOREO'!M32+'IX R ART MONITOREO'!M32+'XIV R ART MONITOREO'!M32," ")</f>
        <v xml:space="preserve"> </v>
      </c>
      <c r="N32" s="15">
        <f t="shared" si="0"/>
        <v>2939.9799999999996</v>
      </c>
      <c r="O32" s="53">
        <f t="shared" si="1"/>
        <v>15</v>
      </c>
      <c r="P32" s="32">
        <f>+N32+'V-XIV R ART'!N32</f>
        <v>850502331.03785336</v>
      </c>
      <c r="Q32" s="8"/>
      <c r="S32" s="8"/>
      <c r="T32" s="8"/>
    </row>
    <row r="33" spans="1:20" ht="14" x14ac:dyDescent="0.3">
      <c r="A33" s="14">
        <f t="shared" si="2"/>
        <v>15.5</v>
      </c>
      <c r="B33" s="60">
        <f>IF(+'V R MONITOREO'!B33+'XVI R MONITOREO'!B33+'VIII R MONITOREO'!B33+'IX R ART MONITOREO'!B33+'XIV R ART MONITOREO'!B33&gt;0,+'V R MONITOREO'!B33+'XVI R MONITOREO'!B33+'VIII R MONITOREO'!B33+'IX R ART MONITOREO'!B33+'XIV R ART MONITOREO'!B33," ")</f>
        <v>736.92</v>
      </c>
      <c r="C33" s="16">
        <f>IF(+'V R MONITOREO'!C33+'XVI R MONITOREO'!C33+'VIII R MONITOREO'!C33+'IX R ART MONITOREO'!C33+'XIV R ART MONITOREO'!C33&gt;0,+'V R MONITOREO'!C33+'XVI R MONITOREO'!C33+'VIII R MONITOREO'!C33+'IX R ART MONITOREO'!C33+'XIV R ART MONITOREO'!C33," ")</f>
        <v>1965.15</v>
      </c>
      <c r="D33" s="16">
        <f>IF(+'V R MONITOREO'!D33+'XVI R MONITOREO'!D33+'VIII R MONITOREO'!D33+'IX R ART MONITOREO'!D33+'XIV R ART MONITOREO'!D33&gt;0,+'V R MONITOREO'!D33+'XVI R MONITOREO'!D33+'VIII R MONITOREO'!D33+'IX R ART MONITOREO'!D33+'XIV R ART MONITOREO'!D33," ")</f>
        <v>144.09</v>
      </c>
      <c r="E33" s="16" t="str">
        <f>IF(+'V R MONITOREO'!E33+'XVI R MONITOREO'!E33+'VIII R MONITOREO'!E33+'IX R ART MONITOREO'!E33+'XIV R ART MONITOREO'!E33&gt;0,+'V R MONITOREO'!E33+'XVI R MONITOREO'!E33+'VIII R MONITOREO'!E33+'IX R ART MONITOREO'!E33+'XIV R ART MONITOREO'!E33," ")</f>
        <v xml:space="preserve"> </v>
      </c>
      <c r="F33" s="16" t="str">
        <f>IF(+'V R MONITOREO'!F33+'XVI R MONITOREO'!F33+'VIII R MONITOREO'!F33+'IX R ART MONITOREO'!F33+'XIV R ART MONITOREO'!F33&gt;0,+'V R MONITOREO'!F33+'XVI R MONITOREO'!F33+'VIII R MONITOREO'!F33+'IX R ART MONITOREO'!F33+'XIV R ART MONITOREO'!F33," ")</f>
        <v xml:space="preserve"> </v>
      </c>
      <c r="G33" s="16" t="str">
        <f>IF(+'V R MONITOREO'!G33+'XVI R MONITOREO'!G33+'VIII R MONITOREO'!G33+'IX R ART MONITOREO'!G33+'XIV R ART MONITOREO'!G33&gt;0,+'V R MONITOREO'!G33+'XVI R MONITOREO'!G33+'VIII R MONITOREO'!G33+'IX R ART MONITOREO'!G33+'XIV R ART MONITOREO'!G33," ")</f>
        <v xml:space="preserve"> </v>
      </c>
      <c r="H33" s="16" t="str">
        <f>IF(+'V R MONITOREO'!H33+'XVI R MONITOREO'!H33+'VIII R MONITOREO'!H33+'IX R ART MONITOREO'!H33+'XIV R ART MONITOREO'!H33&gt;0,+'V R MONITOREO'!H33+'XVI R MONITOREO'!H33+'VIII R MONITOREO'!H33+'IX R ART MONITOREO'!H33+'XIV R ART MONITOREO'!H33," ")</f>
        <v xml:space="preserve"> </v>
      </c>
      <c r="I33" s="16" t="str">
        <f>IF(+'V R MONITOREO'!I33+'XVI R MONITOREO'!I33+'VIII R MONITOREO'!I33+'IX R ART MONITOREO'!I33+'XIV R ART MONITOREO'!I33&gt;0,+'V R MONITOREO'!I33+'XVI R MONITOREO'!I33+'VIII R MONITOREO'!I33+'IX R ART MONITOREO'!I33+'XIV R ART MONITOREO'!I33," ")</f>
        <v xml:space="preserve"> </v>
      </c>
      <c r="J33" s="16" t="str">
        <f>IF(+'V R MONITOREO'!J33+'XVI R MONITOREO'!J33+'VIII R MONITOREO'!J33+'IX R ART MONITOREO'!J33+'XIV R ART MONITOREO'!J33&gt;0,+'V R MONITOREO'!J33+'XVI R MONITOREO'!J33+'VIII R MONITOREO'!J33+'IX R ART MONITOREO'!J33+'XIV R ART MONITOREO'!J33," ")</f>
        <v xml:space="preserve"> </v>
      </c>
      <c r="K33" s="16" t="str">
        <f>IF(+'V R MONITOREO'!K33+'XVI R MONITOREO'!K33+'VIII R MONITOREO'!K33+'IX R ART MONITOREO'!K33+'XIV R ART MONITOREO'!K33&gt;0,+'V R MONITOREO'!K33+'XVI R MONITOREO'!K33+'VIII R MONITOREO'!K33+'IX R ART MONITOREO'!K33+'XIV R ART MONITOREO'!K33," ")</f>
        <v xml:space="preserve"> </v>
      </c>
      <c r="L33" s="16" t="str">
        <f>IF(+'V R MONITOREO'!L33+'XVI R MONITOREO'!L33+'VIII R MONITOREO'!L33+'IX R ART MONITOREO'!L33+'XIV R ART MONITOREO'!L33&gt;0,+'V R MONITOREO'!L33+'XVI R MONITOREO'!L33+'VIII R MONITOREO'!L33+'IX R ART MONITOREO'!L33+'XIV R ART MONITOREO'!L33," ")</f>
        <v xml:space="preserve"> </v>
      </c>
      <c r="M33" s="17" t="str">
        <f>IF(+'V R MONITOREO'!M33+'XVI R MONITOREO'!M33+'VIII R MONITOREO'!M33+'IX R ART MONITOREO'!M33+'XIV R ART MONITOREO'!M33&gt;0,+'V R MONITOREO'!M33+'XVI R MONITOREO'!M33+'VIII R MONITOREO'!M33+'IX R ART MONITOREO'!M33+'XIV R ART MONITOREO'!M33," ")</f>
        <v xml:space="preserve"> </v>
      </c>
      <c r="N33" s="15">
        <f t="shared" si="0"/>
        <v>2846.1600000000003</v>
      </c>
      <c r="O33" s="53">
        <f t="shared" si="1"/>
        <v>15.5</v>
      </c>
      <c r="P33" s="32">
        <f>+N33+'V-XIV R ART'!N33</f>
        <v>740778803.91785324</v>
      </c>
      <c r="Q33" s="8"/>
      <c r="S33" s="8"/>
      <c r="T33" s="8"/>
    </row>
    <row r="34" spans="1:20" ht="14" x14ac:dyDescent="0.3">
      <c r="A34" s="14">
        <f t="shared" si="2"/>
        <v>16</v>
      </c>
      <c r="B34" s="60">
        <f>IF(+'V R MONITOREO'!B34+'XVI R MONITOREO'!B34+'VIII R MONITOREO'!B34+'IX R ART MONITOREO'!B34+'XIV R ART MONITOREO'!B34&gt;0,+'V R MONITOREO'!B34+'XVI R MONITOREO'!B34+'VIII R MONITOREO'!B34+'IX R ART MONITOREO'!B34+'XIV R ART MONITOREO'!B34," ")</f>
        <v>274.76</v>
      </c>
      <c r="C34" s="16">
        <f>IF(+'V R MONITOREO'!C34+'XVI R MONITOREO'!C34+'VIII R MONITOREO'!C34+'IX R ART MONITOREO'!C34+'XIV R ART MONITOREO'!C34&gt;0,+'V R MONITOREO'!C34+'XVI R MONITOREO'!C34+'VIII R MONITOREO'!C34+'IX R ART MONITOREO'!C34+'XIV R ART MONITOREO'!C34," ")</f>
        <v>892.22</v>
      </c>
      <c r="D34" s="16">
        <f>IF(+'V R MONITOREO'!D34+'XVI R MONITOREO'!D34+'VIII R MONITOREO'!D34+'IX R ART MONITOREO'!D34+'XIV R ART MONITOREO'!D34&gt;0,+'V R MONITOREO'!D34+'XVI R MONITOREO'!D34+'VIII R MONITOREO'!D34+'IX R ART MONITOREO'!D34+'XIV R ART MONITOREO'!D34," ")</f>
        <v>66.2</v>
      </c>
      <c r="E34" s="16" t="str">
        <f>IF(+'V R MONITOREO'!E34+'XVI R MONITOREO'!E34+'VIII R MONITOREO'!E34+'IX R ART MONITOREO'!E34+'XIV R ART MONITOREO'!E34&gt;0,+'V R MONITOREO'!E34+'XVI R MONITOREO'!E34+'VIII R MONITOREO'!E34+'IX R ART MONITOREO'!E34+'XIV R ART MONITOREO'!E34," ")</f>
        <v xml:space="preserve"> </v>
      </c>
      <c r="F34" s="16" t="str">
        <f>IF(+'V R MONITOREO'!F34+'XVI R MONITOREO'!F34+'VIII R MONITOREO'!F34+'IX R ART MONITOREO'!F34+'XIV R ART MONITOREO'!F34&gt;0,+'V R MONITOREO'!F34+'XVI R MONITOREO'!F34+'VIII R MONITOREO'!F34+'IX R ART MONITOREO'!F34+'XIV R ART MONITOREO'!F34," ")</f>
        <v xml:space="preserve"> </v>
      </c>
      <c r="G34" s="16" t="str">
        <f>IF(+'V R MONITOREO'!G34+'XVI R MONITOREO'!G34+'VIII R MONITOREO'!G34+'IX R ART MONITOREO'!G34+'XIV R ART MONITOREO'!G34&gt;0,+'V R MONITOREO'!G34+'XVI R MONITOREO'!G34+'VIII R MONITOREO'!G34+'IX R ART MONITOREO'!G34+'XIV R ART MONITOREO'!G34," ")</f>
        <v xml:space="preserve"> </v>
      </c>
      <c r="H34" s="16" t="str">
        <f>IF(+'V R MONITOREO'!H34+'XVI R MONITOREO'!H34+'VIII R MONITOREO'!H34+'IX R ART MONITOREO'!H34+'XIV R ART MONITOREO'!H34&gt;0,+'V R MONITOREO'!H34+'XVI R MONITOREO'!H34+'VIII R MONITOREO'!H34+'IX R ART MONITOREO'!H34+'XIV R ART MONITOREO'!H34," ")</f>
        <v xml:space="preserve"> </v>
      </c>
      <c r="I34" s="16" t="str">
        <f>IF(+'V R MONITOREO'!I34+'XVI R MONITOREO'!I34+'VIII R MONITOREO'!I34+'IX R ART MONITOREO'!I34+'XIV R ART MONITOREO'!I34&gt;0,+'V R MONITOREO'!I34+'XVI R MONITOREO'!I34+'VIII R MONITOREO'!I34+'IX R ART MONITOREO'!I34+'XIV R ART MONITOREO'!I34," ")</f>
        <v xml:space="preserve"> </v>
      </c>
      <c r="J34" s="16" t="str">
        <f>IF(+'V R MONITOREO'!J34+'XVI R MONITOREO'!J34+'VIII R MONITOREO'!J34+'IX R ART MONITOREO'!J34+'XIV R ART MONITOREO'!J34&gt;0,+'V R MONITOREO'!J34+'XVI R MONITOREO'!J34+'VIII R MONITOREO'!J34+'IX R ART MONITOREO'!J34+'XIV R ART MONITOREO'!J34," ")</f>
        <v xml:space="preserve"> </v>
      </c>
      <c r="K34" s="16" t="str">
        <f>IF(+'V R MONITOREO'!K34+'XVI R MONITOREO'!K34+'VIII R MONITOREO'!K34+'IX R ART MONITOREO'!K34+'XIV R ART MONITOREO'!K34&gt;0,+'V R MONITOREO'!K34+'XVI R MONITOREO'!K34+'VIII R MONITOREO'!K34+'IX R ART MONITOREO'!K34+'XIV R ART MONITOREO'!K34," ")</f>
        <v xml:space="preserve"> </v>
      </c>
      <c r="L34" s="16" t="str">
        <f>IF(+'V R MONITOREO'!L34+'XVI R MONITOREO'!L34+'VIII R MONITOREO'!L34+'IX R ART MONITOREO'!L34+'XIV R ART MONITOREO'!L34&gt;0,+'V R MONITOREO'!L34+'XVI R MONITOREO'!L34+'VIII R MONITOREO'!L34+'IX R ART MONITOREO'!L34+'XIV R ART MONITOREO'!L34," ")</f>
        <v xml:space="preserve"> </v>
      </c>
      <c r="M34" s="17" t="str">
        <f>IF(+'V R MONITOREO'!M34+'XVI R MONITOREO'!M34+'VIII R MONITOREO'!M34+'IX R ART MONITOREO'!M34+'XIV R ART MONITOREO'!M34&gt;0,+'V R MONITOREO'!M34+'XVI R MONITOREO'!M34+'VIII R MONITOREO'!M34+'IX R ART MONITOREO'!M34+'XIV R ART MONITOREO'!M34," ")</f>
        <v xml:space="preserve"> </v>
      </c>
      <c r="N34" s="15">
        <f t="shared" si="0"/>
        <v>1233.18</v>
      </c>
      <c r="O34" s="53">
        <f t="shared" si="1"/>
        <v>16</v>
      </c>
      <c r="P34" s="32">
        <f>+N34+'V-XIV R ART'!N34</f>
        <v>487871230.02959251</v>
      </c>
      <c r="Q34" s="8"/>
      <c r="S34" s="8"/>
      <c r="T34" s="8"/>
    </row>
    <row r="35" spans="1:20" ht="14" x14ac:dyDescent="0.3">
      <c r="A35" s="14">
        <f t="shared" si="2"/>
        <v>16.5</v>
      </c>
      <c r="B35" s="60">
        <f>IF(+'V R MONITOREO'!B35+'XVI R MONITOREO'!B35+'VIII R MONITOREO'!B35+'IX R ART MONITOREO'!B35+'XIV R ART MONITOREO'!B35&gt;0,+'V R MONITOREO'!B35+'XVI R MONITOREO'!B35+'VIII R MONITOREO'!B35+'IX R ART MONITOREO'!B35+'XIV R ART MONITOREO'!B35," ")</f>
        <v>175.7</v>
      </c>
      <c r="C35" s="16">
        <f>IF(+'V R MONITOREO'!C35+'XVI R MONITOREO'!C35+'VIII R MONITOREO'!C35+'IX R ART MONITOREO'!C35+'XIV R ART MONITOREO'!C35&gt;0,+'V R MONITOREO'!C35+'XVI R MONITOREO'!C35+'VIII R MONITOREO'!C35+'IX R ART MONITOREO'!C35+'XIV R ART MONITOREO'!C35," ")</f>
        <v>414.39</v>
      </c>
      <c r="D35" s="16">
        <f>IF(+'V R MONITOREO'!D35+'XVI R MONITOREO'!D35+'VIII R MONITOREO'!D35+'IX R ART MONITOREO'!D35+'XIV R ART MONITOREO'!D35&gt;0,+'V R MONITOREO'!D35+'XVI R MONITOREO'!D35+'VIII R MONITOREO'!D35+'IX R ART MONITOREO'!D35+'XIV R ART MONITOREO'!D35," ")</f>
        <v>54.52</v>
      </c>
      <c r="E35" s="16" t="str">
        <f>IF(+'V R MONITOREO'!E35+'XVI R MONITOREO'!E35+'VIII R MONITOREO'!E35+'IX R ART MONITOREO'!E35+'XIV R ART MONITOREO'!E35&gt;0,+'V R MONITOREO'!E35+'XVI R MONITOREO'!E35+'VIII R MONITOREO'!E35+'IX R ART MONITOREO'!E35+'XIV R ART MONITOREO'!E35," ")</f>
        <v xml:space="preserve"> </v>
      </c>
      <c r="F35" s="16" t="str">
        <f>IF(+'V R MONITOREO'!F35+'XVI R MONITOREO'!F35+'VIII R MONITOREO'!F35+'IX R ART MONITOREO'!F35+'XIV R ART MONITOREO'!F35&gt;0,+'V R MONITOREO'!F35+'XVI R MONITOREO'!F35+'VIII R MONITOREO'!F35+'IX R ART MONITOREO'!F35+'XIV R ART MONITOREO'!F35," ")</f>
        <v xml:space="preserve"> </v>
      </c>
      <c r="G35" s="16" t="str">
        <f>IF(+'V R MONITOREO'!G35+'XVI R MONITOREO'!G35+'VIII R MONITOREO'!G35+'IX R ART MONITOREO'!G35+'XIV R ART MONITOREO'!G35&gt;0,+'V R MONITOREO'!G35+'XVI R MONITOREO'!G35+'VIII R MONITOREO'!G35+'IX R ART MONITOREO'!G35+'XIV R ART MONITOREO'!G35," ")</f>
        <v xml:space="preserve"> </v>
      </c>
      <c r="H35" s="16" t="str">
        <f>IF(+'V R MONITOREO'!H35+'XVI R MONITOREO'!H35+'VIII R MONITOREO'!H35+'IX R ART MONITOREO'!H35+'XIV R ART MONITOREO'!H35&gt;0,+'V R MONITOREO'!H35+'XVI R MONITOREO'!H35+'VIII R MONITOREO'!H35+'IX R ART MONITOREO'!H35+'XIV R ART MONITOREO'!H35," ")</f>
        <v xml:space="preserve"> </v>
      </c>
      <c r="I35" s="16" t="str">
        <f>IF(+'V R MONITOREO'!I35+'XVI R MONITOREO'!I35+'VIII R MONITOREO'!I35+'IX R ART MONITOREO'!I35+'XIV R ART MONITOREO'!I35&gt;0,+'V R MONITOREO'!I35+'XVI R MONITOREO'!I35+'VIII R MONITOREO'!I35+'IX R ART MONITOREO'!I35+'XIV R ART MONITOREO'!I35," ")</f>
        <v xml:space="preserve"> </v>
      </c>
      <c r="J35" s="16" t="str">
        <f>IF(+'V R MONITOREO'!J35+'XVI R MONITOREO'!J35+'VIII R MONITOREO'!J35+'IX R ART MONITOREO'!J35+'XIV R ART MONITOREO'!J35&gt;0,+'V R MONITOREO'!J35+'XVI R MONITOREO'!J35+'VIII R MONITOREO'!J35+'IX R ART MONITOREO'!J35+'XIV R ART MONITOREO'!J35," ")</f>
        <v xml:space="preserve"> </v>
      </c>
      <c r="K35" s="16" t="str">
        <f>IF(+'V R MONITOREO'!K35+'XVI R MONITOREO'!K35+'VIII R MONITOREO'!K35+'IX R ART MONITOREO'!K35+'XIV R ART MONITOREO'!K35&gt;0,+'V R MONITOREO'!K35+'XVI R MONITOREO'!K35+'VIII R MONITOREO'!K35+'IX R ART MONITOREO'!K35+'XIV R ART MONITOREO'!K35," ")</f>
        <v xml:space="preserve"> </v>
      </c>
      <c r="L35" s="16" t="str">
        <f>IF(+'V R MONITOREO'!L35+'XVI R MONITOREO'!L35+'VIII R MONITOREO'!L35+'IX R ART MONITOREO'!L35+'XIV R ART MONITOREO'!L35&gt;0,+'V R MONITOREO'!L35+'XVI R MONITOREO'!L35+'VIII R MONITOREO'!L35+'IX R ART MONITOREO'!L35+'XIV R ART MONITOREO'!L35," ")</f>
        <v xml:space="preserve"> </v>
      </c>
      <c r="M35" s="17" t="str">
        <f>IF(+'V R MONITOREO'!M35+'XVI R MONITOREO'!M35+'VIII R MONITOREO'!M35+'IX R ART MONITOREO'!M35+'XIV R ART MONITOREO'!M35&gt;0,+'V R MONITOREO'!M35+'XVI R MONITOREO'!M35+'VIII R MONITOREO'!M35+'IX R ART MONITOREO'!M35+'XIV R ART MONITOREO'!M35," ")</f>
        <v xml:space="preserve"> </v>
      </c>
      <c r="N35" s="15">
        <f t="shared" si="0"/>
        <v>644.6099999999999</v>
      </c>
      <c r="O35" s="53">
        <f t="shared" si="1"/>
        <v>16.5</v>
      </c>
      <c r="P35" s="32">
        <f>+N35+'V-XIV R ART'!N35</f>
        <v>298528118.28984863</v>
      </c>
      <c r="Q35" s="8"/>
      <c r="S35" s="8"/>
      <c r="T35" s="8"/>
    </row>
    <row r="36" spans="1:20" ht="14" x14ac:dyDescent="0.3">
      <c r="A36" s="14">
        <f t="shared" si="2"/>
        <v>17</v>
      </c>
      <c r="B36" s="15">
        <f>IF(+'V R MONITOREO'!B36+'XVI R MONITOREO'!B36+'VIII R MONITOREO'!B36+'IX R ART MONITOREO'!B36+'XIV R ART MONITOREO'!B36&gt;0,+'V R MONITOREO'!B36+'XVI R MONITOREO'!B36+'VIII R MONITOREO'!B36+'IX R ART MONITOREO'!B36+'XIV R ART MONITOREO'!B36," ")</f>
        <v>55.21</v>
      </c>
      <c r="C36" s="16">
        <f>IF(+'V R MONITOREO'!C36+'XVI R MONITOREO'!C36+'VIII R MONITOREO'!C36+'IX R ART MONITOREO'!C36+'XIV R ART MONITOREO'!C36&gt;0,+'V R MONITOREO'!C36+'XVI R MONITOREO'!C36+'VIII R MONITOREO'!C36+'IX R ART MONITOREO'!C36+'XIV R ART MONITOREO'!C36," ")</f>
        <v>244.13</v>
      </c>
      <c r="D36" s="16">
        <f>IF(+'V R MONITOREO'!D36+'XVI R MONITOREO'!D36+'VIII R MONITOREO'!D36+'IX R ART MONITOREO'!D36+'XIV R ART MONITOREO'!D36&gt;0,+'V R MONITOREO'!D36+'XVI R MONITOREO'!D36+'VIII R MONITOREO'!D36+'IX R ART MONITOREO'!D36+'XIV R ART MONITOREO'!D36," ")</f>
        <v>7.79</v>
      </c>
      <c r="E36" s="16" t="str">
        <f>IF(+'V R MONITOREO'!E36+'XVI R MONITOREO'!E36+'VIII R MONITOREO'!E36+'IX R ART MONITOREO'!E36+'XIV R ART MONITOREO'!E36&gt;0,+'V R MONITOREO'!E36+'XVI R MONITOREO'!E36+'VIII R MONITOREO'!E36+'IX R ART MONITOREO'!E36+'XIV R ART MONITOREO'!E36," ")</f>
        <v xml:space="preserve"> </v>
      </c>
      <c r="F36" s="16" t="str">
        <f>IF(+'V R MONITOREO'!F36+'XVI R MONITOREO'!F36+'VIII R MONITOREO'!F36+'IX R ART MONITOREO'!F36+'XIV R ART MONITOREO'!F36&gt;0,+'V R MONITOREO'!F36+'XVI R MONITOREO'!F36+'VIII R MONITOREO'!F36+'IX R ART MONITOREO'!F36+'XIV R ART MONITOREO'!F36," ")</f>
        <v xml:space="preserve"> </v>
      </c>
      <c r="G36" s="16" t="str">
        <f>IF(+'V R MONITOREO'!G36+'XVI R MONITOREO'!G36+'VIII R MONITOREO'!G36+'IX R ART MONITOREO'!G36+'XIV R ART MONITOREO'!G36&gt;0,+'V R MONITOREO'!G36+'XVI R MONITOREO'!G36+'VIII R MONITOREO'!G36+'IX R ART MONITOREO'!G36+'XIV R ART MONITOREO'!G36," ")</f>
        <v xml:space="preserve"> </v>
      </c>
      <c r="H36" s="16" t="str">
        <f>IF(+'V R MONITOREO'!H36+'XVI R MONITOREO'!H36+'VIII R MONITOREO'!H36+'IX R ART MONITOREO'!H36+'XIV R ART MONITOREO'!H36&gt;0,+'V R MONITOREO'!H36+'XVI R MONITOREO'!H36+'VIII R MONITOREO'!H36+'IX R ART MONITOREO'!H36+'XIV R ART MONITOREO'!H36," ")</f>
        <v xml:space="preserve"> </v>
      </c>
      <c r="I36" s="16" t="str">
        <f>IF(+'V R MONITOREO'!I36+'XVI R MONITOREO'!I36+'VIII R MONITOREO'!I36+'IX R ART MONITOREO'!I36+'XIV R ART MONITOREO'!I36&gt;0,+'V R MONITOREO'!I36+'XVI R MONITOREO'!I36+'VIII R MONITOREO'!I36+'IX R ART MONITOREO'!I36+'XIV R ART MONITOREO'!I36," ")</f>
        <v xml:space="preserve"> </v>
      </c>
      <c r="J36" s="16" t="str">
        <f>IF(+'V R MONITOREO'!J36+'XVI R MONITOREO'!J36+'VIII R MONITOREO'!J36+'IX R ART MONITOREO'!J36+'XIV R ART MONITOREO'!J36&gt;0,+'V R MONITOREO'!J36+'XVI R MONITOREO'!J36+'VIII R MONITOREO'!J36+'IX R ART MONITOREO'!J36+'XIV R ART MONITOREO'!J36," ")</f>
        <v xml:space="preserve"> </v>
      </c>
      <c r="K36" s="16" t="str">
        <f>IF(+'V R MONITOREO'!K36+'XVI R MONITOREO'!K36+'VIII R MONITOREO'!K36+'IX R ART MONITOREO'!K36+'XIV R ART MONITOREO'!K36&gt;0,+'V R MONITOREO'!K36+'XVI R MONITOREO'!K36+'VIII R MONITOREO'!K36+'IX R ART MONITOREO'!K36+'XIV R ART MONITOREO'!K36," ")</f>
        <v xml:space="preserve"> </v>
      </c>
      <c r="L36" s="16" t="str">
        <f>IF(+'V R MONITOREO'!L36+'XVI R MONITOREO'!L36+'VIII R MONITOREO'!L36+'IX R ART MONITOREO'!L36+'XIV R ART MONITOREO'!L36&gt;0,+'V R MONITOREO'!L36+'XVI R MONITOREO'!L36+'VIII R MONITOREO'!L36+'IX R ART MONITOREO'!L36+'XIV R ART MONITOREO'!L36," ")</f>
        <v xml:space="preserve"> </v>
      </c>
      <c r="M36" s="17" t="str">
        <f>IF(+'V R MONITOREO'!M36+'XVI R MONITOREO'!M36+'VIII R MONITOREO'!M36+'IX R ART MONITOREO'!M36+'XIV R ART MONITOREO'!M36&gt;0,+'V R MONITOREO'!M36+'XVI R MONITOREO'!M36+'VIII R MONITOREO'!M36+'IX R ART MONITOREO'!M36+'XIV R ART MONITOREO'!M36," ")</f>
        <v xml:space="preserve"> </v>
      </c>
      <c r="N36" s="15">
        <f t="shared" si="0"/>
        <v>307.13</v>
      </c>
      <c r="O36" s="53">
        <f t="shared" si="1"/>
        <v>17</v>
      </c>
      <c r="P36" s="32"/>
      <c r="Q36" s="8"/>
      <c r="S36" s="8"/>
      <c r="T36" s="8"/>
    </row>
    <row r="37" spans="1:20" ht="14" x14ac:dyDescent="0.3">
      <c r="A37" s="14">
        <f t="shared" si="2"/>
        <v>17.5</v>
      </c>
      <c r="B37" s="15">
        <f>IF(+'V R MONITOREO'!B37+'XVI R MONITOREO'!B37+'VIII R MONITOREO'!B37+'IX R ART MONITOREO'!B37+'XIV R ART MONITOREO'!B37&gt;0,+'V R MONITOREO'!B37+'XVI R MONITOREO'!B37+'VIII R MONITOREO'!B37+'IX R ART MONITOREO'!B37+'XIV R ART MONITOREO'!B37," ")</f>
        <v>33.130000000000003</v>
      </c>
      <c r="C37" s="16">
        <f>IF(+'V R MONITOREO'!C37+'XVI R MONITOREO'!C37+'VIII R MONITOREO'!C37+'IX R ART MONITOREO'!C37+'XIV R ART MONITOREO'!C37&gt;0,+'V R MONITOREO'!C37+'XVI R MONITOREO'!C37+'VIII R MONITOREO'!C37+'IX R ART MONITOREO'!C37+'XIV R ART MONITOREO'!C37," ")</f>
        <v>69.08</v>
      </c>
      <c r="D37" s="16" t="str">
        <f>IF(+'V R MONITOREO'!D37+'XVI R MONITOREO'!D37+'VIII R MONITOREO'!D37+'IX R ART MONITOREO'!D37+'XIV R ART MONITOREO'!D37&gt;0,+'V R MONITOREO'!D37+'XVI R MONITOREO'!D37+'VIII R MONITOREO'!D37+'IX R ART MONITOREO'!D37+'XIV R ART MONITOREO'!D37," ")</f>
        <v xml:space="preserve"> </v>
      </c>
      <c r="E37" s="16" t="str">
        <f>IF(+'V R MONITOREO'!E37+'XVI R MONITOREO'!E37+'VIII R MONITOREO'!E37+'IX R ART MONITOREO'!E37+'XIV R ART MONITOREO'!E37&gt;0,+'V R MONITOREO'!E37+'XVI R MONITOREO'!E37+'VIII R MONITOREO'!E37+'IX R ART MONITOREO'!E37+'XIV R ART MONITOREO'!E37," ")</f>
        <v xml:space="preserve"> </v>
      </c>
      <c r="F37" s="16" t="str">
        <f>IF(+'V R MONITOREO'!F37+'XVI R MONITOREO'!F37+'VIII R MONITOREO'!F37+'IX R ART MONITOREO'!F37+'XIV R ART MONITOREO'!F37&gt;0,+'V R MONITOREO'!F37+'XVI R MONITOREO'!F37+'VIII R MONITOREO'!F37+'IX R ART MONITOREO'!F37+'XIV R ART MONITOREO'!F37," ")</f>
        <v xml:space="preserve"> </v>
      </c>
      <c r="G37" s="16" t="str">
        <f>IF(+'V R MONITOREO'!G37+'XVI R MONITOREO'!G37+'VIII R MONITOREO'!G37+'IX R ART MONITOREO'!G37+'XIV R ART MONITOREO'!G37&gt;0,+'V R MONITOREO'!G37+'XVI R MONITOREO'!G37+'VIII R MONITOREO'!G37+'IX R ART MONITOREO'!G37+'XIV R ART MONITOREO'!G37," ")</f>
        <v xml:space="preserve"> </v>
      </c>
      <c r="H37" s="16" t="str">
        <f>IF(+'V R MONITOREO'!H37+'XVI R MONITOREO'!H37+'VIII R MONITOREO'!H37+'IX R ART MONITOREO'!H37+'XIV R ART MONITOREO'!H37&gt;0,+'V R MONITOREO'!H37+'XVI R MONITOREO'!H37+'VIII R MONITOREO'!H37+'IX R ART MONITOREO'!H37+'XIV R ART MONITOREO'!H37," ")</f>
        <v xml:space="preserve"> </v>
      </c>
      <c r="I37" s="16" t="str">
        <f>IF(+'V R MONITOREO'!I37+'XVI R MONITOREO'!I37+'VIII R MONITOREO'!I37+'IX R ART MONITOREO'!I37+'XIV R ART MONITOREO'!I37&gt;0,+'V R MONITOREO'!I37+'XVI R MONITOREO'!I37+'VIII R MONITOREO'!I37+'IX R ART MONITOREO'!I37+'XIV R ART MONITOREO'!I37," ")</f>
        <v xml:space="preserve"> </v>
      </c>
      <c r="J37" s="16" t="str">
        <f>IF(+'V R MONITOREO'!J37+'XVI R MONITOREO'!J37+'VIII R MONITOREO'!J37+'IX R ART MONITOREO'!J37+'XIV R ART MONITOREO'!J37&gt;0,+'V R MONITOREO'!J37+'XVI R MONITOREO'!J37+'VIII R MONITOREO'!J37+'IX R ART MONITOREO'!J37+'XIV R ART MONITOREO'!J37," ")</f>
        <v xml:space="preserve"> </v>
      </c>
      <c r="K37" s="16" t="str">
        <f>IF(+'V R MONITOREO'!K37+'XVI R MONITOREO'!K37+'VIII R MONITOREO'!K37+'IX R ART MONITOREO'!K37+'XIV R ART MONITOREO'!K37&gt;0,+'V R MONITOREO'!K37+'XVI R MONITOREO'!K37+'VIII R MONITOREO'!K37+'IX R ART MONITOREO'!K37+'XIV R ART MONITOREO'!K37," ")</f>
        <v xml:space="preserve"> </v>
      </c>
      <c r="L37" s="16" t="str">
        <f>IF(+'V R MONITOREO'!L37+'XVI R MONITOREO'!L37+'VIII R MONITOREO'!L37+'IX R ART MONITOREO'!L37+'XIV R ART MONITOREO'!L37&gt;0,+'V R MONITOREO'!L37+'XVI R MONITOREO'!L37+'VIII R MONITOREO'!L37+'IX R ART MONITOREO'!L37+'XIV R ART MONITOREO'!L37," ")</f>
        <v xml:space="preserve"> </v>
      </c>
      <c r="M37" s="17" t="str">
        <f>IF(+'V R MONITOREO'!M37+'XVI R MONITOREO'!M37+'VIII R MONITOREO'!M37+'IX R ART MONITOREO'!M37+'XIV R ART MONITOREO'!M37&gt;0,+'V R MONITOREO'!M37+'XVI R MONITOREO'!M37+'VIII R MONITOREO'!M37+'IX R ART MONITOREO'!M37+'XIV R ART MONITOREO'!M37," ")</f>
        <v xml:space="preserve"> </v>
      </c>
      <c r="N37" s="15">
        <f t="shared" si="0"/>
        <v>102.21000000000001</v>
      </c>
      <c r="O37" s="53">
        <f t="shared" si="1"/>
        <v>17.5</v>
      </c>
      <c r="P37" s="32"/>
      <c r="Q37" s="8"/>
      <c r="S37" s="8"/>
      <c r="T37" s="8"/>
    </row>
    <row r="38" spans="1:20" ht="14" x14ac:dyDescent="0.3">
      <c r="A38" s="14">
        <f t="shared" si="2"/>
        <v>18</v>
      </c>
      <c r="B38" s="15" t="str">
        <f>IF(+'V R MONITOREO'!B38+'XVI R MONITOREO'!B38+'VIII R MONITOREO'!B38+'IX R ART MONITOREO'!B38+'XIV R ART MONITOREO'!B38&gt;0,+'V R MONITOREO'!B38+'XVI R MONITOREO'!B38+'VIII R MONITOREO'!B38+'IX R ART MONITOREO'!B38+'XIV R ART MONITOREO'!B38," ")</f>
        <v xml:space="preserve"> </v>
      </c>
      <c r="C38" s="16" t="str">
        <f>IF(+'V R MONITOREO'!C38+'XVI R MONITOREO'!C38+'VIII R MONITOREO'!C38+'IX R ART MONITOREO'!C38+'XIV R ART MONITOREO'!C38&gt;0,+'V R MONITOREO'!C38+'XVI R MONITOREO'!C38+'VIII R MONITOREO'!C38+'IX R ART MONITOREO'!C38+'XIV R ART MONITOREO'!C38," ")</f>
        <v xml:space="preserve"> </v>
      </c>
      <c r="D38" s="16" t="str">
        <f>IF(+'V R MONITOREO'!D38+'XVI R MONITOREO'!D38+'VIII R MONITOREO'!D38+'IX R ART MONITOREO'!D38+'XIV R ART MONITOREO'!D38&gt;0,+'V R MONITOREO'!D38+'XVI R MONITOREO'!D38+'VIII R MONITOREO'!D38+'IX R ART MONITOREO'!D38+'XIV R ART MONITOREO'!D38," ")</f>
        <v xml:space="preserve"> </v>
      </c>
      <c r="E38" s="16" t="str">
        <f>IF(+'V R MONITOREO'!E38+'XVI R MONITOREO'!E38+'VIII R MONITOREO'!E38+'IX R ART MONITOREO'!E38+'XIV R ART MONITOREO'!E38&gt;0,+'V R MONITOREO'!E38+'XVI R MONITOREO'!E38+'VIII R MONITOREO'!E38+'IX R ART MONITOREO'!E38+'XIV R ART MONITOREO'!E38," ")</f>
        <v xml:space="preserve"> </v>
      </c>
      <c r="F38" s="16" t="str">
        <f>IF(+'V R MONITOREO'!F38+'XVI R MONITOREO'!F38+'VIII R MONITOREO'!F38+'IX R ART MONITOREO'!F38+'XIV R ART MONITOREO'!F38&gt;0,+'V R MONITOREO'!F38+'XVI R MONITOREO'!F38+'VIII R MONITOREO'!F38+'IX R ART MONITOREO'!F38+'XIV R ART MONITOREO'!F38," ")</f>
        <v xml:space="preserve"> </v>
      </c>
      <c r="G38" s="16" t="str">
        <f>IF(+'V R MONITOREO'!G38+'XVI R MONITOREO'!G38+'VIII R MONITOREO'!G38+'IX R ART MONITOREO'!G38+'XIV R ART MONITOREO'!G38&gt;0,+'V R MONITOREO'!G38+'XVI R MONITOREO'!G38+'VIII R MONITOREO'!G38+'IX R ART MONITOREO'!G38+'XIV R ART MONITOREO'!G38," ")</f>
        <v xml:space="preserve"> </v>
      </c>
      <c r="H38" s="16" t="str">
        <f>IF(+'V R MONITOREO'!H38+'XVI R MONITOREO'!H38+'VIII R MONITOREO'!H38+'IX R ART MONITOREO'!H38+'XIV R ART MONITOREO'!H38&gt;0,+'V R MONITOREO'!H38+'XVI R MONITOREO'!H38+'VIII R MONITOREO'!H38+'IX R ART MONITOREO'!H38+'XIV R ART MONITOREO'!H38," ")</f>
        <v xml:space="preserve"> </v>
      </c>
      <c r="I38" s="16" t="str">
        <f>IF(+'V R MONITOREO'!I38+'XVI R MONITOREO'!I38+'VIII R MONITOREO'!I38+'IX R ART MONITOREO'!I38+'XIV R ART MONITOREO'!I38&gt;0,+'V R MONITOREO'!I38+'XVI R MONITOREO'!I38+'VIII R MONITOREO'!I38+'IX R ART MONITOREO'!I38+'XIV R ART MONITOREO'!I38," ")</f>
        <v xml:space="preserve"> </v>
      </c>
      <c r="J38" s="16" t="str">
        <f>IF(+'V R MONITOREO'!J38+'XVI R MONITOREO'!J38+'VIII R MONITOREO'!J38+'IX R ART MONITOREO'!J38+'XIV R ART MONITOREO'!J38&gt;0,+'V R MONITOREO'!J38+'XVI R MONITOREO'!J38+'VIII R MONITOREO'!J38+'IX R ART MONITOREO'!J38+'XIV R ART MONITOREO'!J38," ")</f>
        <v xml:space="preserve"> </v>
      </c>
      <c r="K38" s="16" t="str">
        <f>IF(+'V R MONITOREO'!K38+'XVI R MONITOREO'!K38+'VIII R MONITOREO'!K38+'IX R ART MONITOREO'!K38+'XIV R ART MONITOREO'!K38&gt;0,+'V R MONITOREO'!K38+'XVI R MONITOREO'!K38+'VIII R MONITOREO'!K38+'IX R ART MONITOREO'!K38+'XIV R ART MONITOREO'!K38," ")</f>
        <v xml:space="preserve"> </v>
      </c>
      <c r="L38" s="16" t="str">
        <f>IF(+'V R MONITOREO'!L38+'XVI R MONITOREO'!L38+'VIII R MONITOREO'!L38+'IX R ART MONITOREO'!L38+'XIV R ART MONITOREO'!L38&gt;0,+'V R MONITOREO'!L38+'XVI R MONITOREO'!L38+'VIII R MONITOREO'!L38+'IX R ART MONITOREO'!L38+'XIV R ART MONITOREO'!L38," ")</f>
        <v xml:space="preserve"> </v>
      </c>
      <c r="M38" s="17" t="str">
        <f>IF(+'V R MONITOREO'!M38+'XVI R MONITOREO'!M38+'VIII R MONITOREO'!M38+'IX R ART MONITOREO'!M38+'XIV R ART MONITOREO'!M38&gt;0,+'V R MONITOREO'!M38+'XVI R MONITOREO'!M38+'VIII R MONITOREO'!M38+'IX R ART MONITOREO'!M38+'XIV R ART MONITOREO'!M38," ")</f>
        <v xml:space="preserve"> </v>
      </c>
      <c r="N38" s="15" t="str">
        <f t="shared" si="0"/>
        <v xml:space="preserve"> </v>
      </c>
      <c r="O38" s="53">
        <f t="shared" si="1"/>
        <v>18</v>
      </c>
      <c r="P38" s="32"/>
      <c r="Q38" s="8"/>
      <c r="S38" s="8"/>
      <c r="T38" s="8"/>
    </row>
    <row r="39" spans="1:20" ht="14" x14ac:dyDescent="0.3">
      <c r="A39" s="14">
        <f t="shared" si="2"/>
        <v>18.5</v>
      </c>
      <c r="B39" s="66" t="str">
        <f>IF(+'V R MONITOREO'!B39+'XVI R MONITOREO'!B39+'VIII R MONITOREO'!B39+'IX R ART MONITOREO'!B39+'XIV R ART MONITOREO'!B39&gt;0,+'V R MONITOREO'!B39+'XVI R MONITOREO'!B39+'VIII R MONITOREO'!B39+'IX R ART MONITOREO'!B39+'XIV R ART MONITOREO'!B39," ")</f>
        <v xml:space="preserve"> </v>
      </c>
      <c r="C39" s="16" t="str">
        <f>IF(+'V R MONITOREO'!C39+'XVI R MONITOREO'!C39+'VIII R MONITOREO'!C39+'IX R ART MONITOREO'!C39+'XIV R ART MONITOREO'!C39&gt;0,+'V R MONITOREO'!C39+'XVI R MONITOREO'!C39+'VIII R MONITOREO'!C39+'IX R ART MONITOREO'!C39+'XIV R ART MONITOREO'!C39," ")</f>
        <v xml:space="preserve"> </v>
      </c>
      <c r="D39" s="16" t="str">
        <f>IF(+'V R MONITOREO'!D39+'XVI R MONITOREO'!D39+'VIII R MONITOREO'!D39+'IX R ART MONITOREO'!D39+'XIV R ART MONITOREO'!D39&gt;0,+'V R MONITOREO'!D39+'XVI R MONITOREO'!D39+'VIII R MONITOREO'!D39+'IX R ART MONITOREO'!D39+'XIV R ART MONITOREO'!D39," ")</f>
        <v xml:space="preserve"> </v>
      </c>
      <c r="E39" s="16" t="str">
        <f>IF(+'V R MONITOREO'!E39+'XVI R MONITOREO'!E39+'VIII R MONITOREO'!E39+'IX R ART MONITOREO'!E39+'XIV R ART MONITOREO'!E39&gt;0,+'V R MONITOREO'!E39+'XVI R MONITOREO'!E39+'VIII R MONITOREO'!E39+'IX R ART MONITOREO'!E39+'XIV R ART MONITOREO'!E39," ")</f>
        <v xml:space="preserve"> </v>
      </c>
      <c r="F39" s="16" t="str">
        <f>IF(+'V R MONITOREO'!F39+'XVI R MONITOREO'!F39+'VIII R MONITOREO'!F39+'IX R ART MONITOREO'!F39+'XIV R ART MONITOREO'!F39&gt;0,+'V R MONITOREO'!F39+'XVI R MONITOREO'!F39+'VIII R MONITOREO'!F39+'IX R ART MONITOREO'!F39+'XIV R ART MONITOREO'!F39," ")</f>
        <v xml:space="preserve"> </v>
      </c>
      <c r="G39" s="16" t="str">
        <f>IF(+'V R MONITOREO'!G39+'XVI R MONITOREO'!G39+'VIII R MONITOREO'!G39+'IX R ART MONITOREO'!G39+'XIV R ART MONITOREO'!G39&gt;0,+'V R MONITOREO'!G39+'XVI R MONITOREO'!G39+'VIII R MONITOREO'!G39+'IX R ART MONITOREO'!G39+'XIV R ART MONITOREO'!G39," ")</f>
        <v xml:space="preserve"> </v>
      </c>
      <c r="H39" s="16" t="str">
        <f>IF(+'V R MONITOREO'!H39+'XVI R MONITOREO'!H39+'VIII R MONITOREO'!H39+'IX R ART MONITOREO'!H39+'XIV R ART MONITOREO'!H39&gt;0,+'V R MONITOREO'!H39+'XVI R MONITOREO'!H39+'VIII R MONITOREO'!H39+'IX R ART MONITOREO'!H39+'XIV R ART MONITOREO'!H39," ")</f>
        <v xml:space="preserve"> </v>
      </c>
      <c r="I39" s="16" t="str">
        <f>IF(+'V R MONITOREO'!I39+'XVI R MONITOREO'!I39+'VIII R MONITOREO'!I39+'IX R ART MONITOREO'!I39+'XIV R ART MONITOREO'!I39&gt;0,+'V R MONITOREO'!I39+'XVI R MONITOREO'!I39+'VIII R MONITOREO'!I39+'IX R ART MONITOREO'!I39+'XIV R ART MONITOREO'!I39," ")</f>
        <v xml:space="preserve"> </v>
      </c>
      <c r="J39" s="16" t="str">
        <f>IF(+'V R MONITOREO'!J39+'XVI R MONITOREO'!J39+'VIII R MONITOREO'!J39+'IX R ART MONITOREO'!J39+'XIV R ART MONITOREO'!J39&gt;0,+'V R MONITOREO'!J39+'XVI R MONITOREO'!J39+'VIII R MONITOREO'!J39+'IX R ART MONITOREO'!J39+'XIV R ART MONITOREO'!J39," ")</f>
        <v xml:space="preserve"> </v>
      </c>
      <c r="K39" s="16" t="str">
        <f>IF(+'V R MONITOREO'!K39+'XVI R MONITOREO'!K39+'VIII R MONITOREO'!K39+'IX R ART MONITOREO'!K39+'XIV R ART MONITOREO'!K39&gt;0,+'V R MONITOREO'!K39+'XVI R MONITOREO'!K39+'VIII R MONITOREO'!K39+'IX R ART MONITOREO'!K39+'XIV R ART MONITOREO'!K39," ")</f>
        <v xml:space="preserve"> </v>
      </c>
      <c r="L39" s="16" t="str">
        <f>IF(+'V R MONITOREO'!L39+'XVI R MONITOREO'!L39+'VIII R MONITOREO'!L39+'IX R ART MONITOREO'!L39+'XIV R ART MONITOREO'!L39&gt;0,+'V R MONITOREO'!L39+'XVI R MONITOREO'!L39+'VIII R MONITOREO'!L39+'IX R ART MONITOREO'!L39+'XIV R ART MONITOREO'!L39," ")</f>
        <v xml:space="preserve"> </v>
      </c>
      <c r="M39" s="17" t="str">
        <f>IF(+'V R MONITOREO'!M39+'XVI R MONITOREO'!M39+'VIII R MONITOREO'!M39+'IX R ART MONITOREO'!M39+'XIV R ART MONITOREO'!M39&gt;0,+'V R MONITOREO'!M39+'XVI R MONITOREO'!M39+'VIII R MONITOREO'!M39+'IX R ART MONITOREO'!M39+'XIV R ART MONITOREO'!M39," ")</f>
        <v xml:space="preserve"> </v>
      </c>
      <c r="N39" s="15" t="str">
        <f t="shared" si="0"/>
        <v xml:space="preserve"> </v>
      </c>
      <c r="O39" s="53">
        <f t="shared" si="1"/>
        <v>18.5</v>
      </c>
      <c r="P39" s="32"/>
      <c r="Q39" s="8"/>
      <c r="S39" s="8"/>
      <c r="T39" s="8"/>
    </row>
    <row r="40" spans="1:20" ht="14" x14ac:dyDescent="0.3">
      <c r="A40" s="14">
        <f t="shared" si="2"/>
        <v>19</v>
      </c>
      <c r="B40" s="66" t="str">
        <f>IF(+'V R MONITOREO'!B40+'XVI R MONITOREO'!B40+'VIII R MONITOREO'!B40+'IX R ART MONITOREO'!B40+'XIV R ART MONITOREO'!B40&gt;0,+'V R MONITOREO'!B40+'XVI R MONITOREO'!B40+'VIII R MONITOREO'!B40+'IX R ART MONITOREO'!B40+'XIV R ART MONITOREO'!B40," ")</f>
        <v xml:space="preserve"> </v>
      </c>
      <c r="C40" s="26" t="str">
        <f>IF(+'V R MONITOREO'!C40+'XVI R MONITOREO'!C40+'VIII R MONITOREO'!C40+'IX R ART MONITOREO'!C40+'XIV R ART MONITOREO'!C40&gt;0,+'V R MONITOREO'!C40+'XVI R MONITOREO'!C40+'VIII R MONITOREO'!C40+'IX R ART MONITOREO'!C40+'XIV R ART MONITOREO'!C40," ")</f>
        <v xml:space="preserve"> </v>
      </c>
      <c r="D40" s="26" t="str">
        <f>IF(+'V R MONITOREO'!D40+'XVI R MONITOREO'!D40+'VIII R MONITOREO'!D40+'IX R ART MONITOREO'!D40+'XIV R ART MONITOREO'!D40&gt;0,+'V R MONITOREO'!D40+'XVI R MONITOREO'!D40+'VIII R MONITOREO'!D40+'IX R ART MONITOREO'!D40+'XIV R ART MONITOREO'!D40," ")</f>
        <v xml:space="preserve"> </v>
      </c>
      <c r="E40" s="26" t="str">
        <f>IF(+'V R MONITOREO'!E40+'XVI R MONITOREO'!E40+'VIII R MONITOREO'!E40+'IX R ART MONITOREO'!E40+'XIV R ART MONITOREO'!E40&gt;0,+'V R MONITOREO'!E40+'XVI R MONITOREO'!E40+'VIII R MONITOREO'!E40+'IX R ART MONITOREO'!E40+'XIV R ART MONITOREO'!E40," ")</f>
        <v xml:space="preserve"> </v>
      </c>
      <c r="F40" s="26" t="str">
        <f>IF(+'V R MONITOREO'!F40+'XVI R MONITOREO'!F40+'VIII R MONITOREO'!F40+'IX R ART MONITOREO'!F40+'XIV R ART MONITOREO'!F40&gt;0,+'V R MONITOREO'!F40+'XVI R MONITOREO'!F40+'VIII R MONITOREO'!F40+'IX R ART MONITOREO'!F40+'XIV R ART MONITOREO'!F40," ")</f>
        <v xml:space="preserve"> </v>
      </c>
      <c r="G40" s="26" t="str">
        <f>IF(+'V R MONITOREO'!G40+'XVI R MONITOREO'!G40+'VIII R MONITOREO'!G40+'IX R ART MONITOREO'!G40+'XIV R ART MONITOREO'!G40&gt;0,+'V R MONITOREO'!G40+'XVI R MONITOREO'!G40+'VIII R MONITOREO'!G40+'IX R ART MONITOREO'!G40+'XIV R ART MONITOREO'!G40," ")</f>
        <v xml:space="preserve"> </v>
      </c>
      <c r="H40" s="26" t="str">
        <f>IF(+'V R MONITOREO'!H40+'XVI R MONITOREO'!H40+'VIII R MONITOREO'!H40+'IX R ART MONITOREO'!H40+'XIV R ART MONITOREO'!H40&gt;0,+'V R MONITOREO'!H40+'XVI R MONITOREO'!H40+'VIII R MONITOREO'!H40+'IX R ART MONITOREO'!H40+'XIV R ART MONITOREO'!H40," ")</f>
        <v xml:space="preserve"> </v>
      </c>
      <c r="I40" s="26" t="str">
        <f>IF(+'V R MONITOREO'!I40+'XVI R MONITOREO'!I40+'VIII R MONITOREO'!I40+'IX R ART MONITOREO'!I40+'XIV R ART MONITOREO'!I40&gt;0,+'V R MONITOREO'!I40+'XVI R MONITOREO'!I40+'VIII R MONITOREO'!I40+'IX R ART MONITOREO'!I40+'XIV R ART MONITOREO'!I40," ")</f>
        <v xml:space="preserve"> </v>
      </c>
      <c r="J40" s="26" t="str">
        <f>IF(+'V R MONITOREO'!J40+'XVI R MONITOREO'!J40+'VIII R MONITOREO'!J40+'IX R ART MONITOREO'!J40+'XIV R ART MONITOREO'!J40&gt;0,+'V R MONITOREO'!J40+'XVI R MONITOREO'!J40+'VIII R MONITOREO'!J40+'IX R ART MONITOREO'!J40+'XIV R ART MONITOREO'!J40," ")</f>
        <v xml:space="preserve"> </v>
      </c>
      <c r="K40" s="26" t="str">
        <f>IF(+'V R MONITOREO'!K40+'XVI R MONITOREO'!K40+'VIII R MONITOREO'!K40+'IX R ART MONITOREO'!K40+'XIV R ART MONITOREO'!K40&gt;0,+'V R MONITOREO'!K40+'XVI R MONITOREO'!K40+'VIII R MONITOREO'!K40+'IX R ART MONITOREO'!K40+'XIV R ART MONITOREO'!K40," ")</f>
        <v xml:space="preserve"> </v>
      </c>
      <c r="L40" s="26" t="str">
        <f>IF(+'V R MONITOREO'!L40+'XVI R MONITOREO'!L40+'VIII R MONITOREO'!L40+'IX R ART MONITOREO'!L40+'XIV R ART MONITOREO'!L40&gt;0,+'V R MONITOREO'!L40+'XVI R MONITOREO'!L40+'VIII R MONITOREO'!L40+'IX R ART MONITOREO'!L40+'XIV R ART MONITOREO'!L40," ")</f>
        <v xml:space="preserve"> </v>
      </c>
      <c r="M40" s="76" t="str">
        <f>IF(+'V R MONITOREO'!M40+'XVI R MONITOREO'!M40+'VIII R MONITOREO'!M40+'IX R ART MONITOREO'!M40+'XIV R ART MONITOREO'!M40&gt;0,+'V R MONITOREO'!M40+'XVI R MONITOREO'!M40+'VIII R MONITOREO'!M40+'IX R ART MONITOREO'!M40+'XIV R ART MONITOREO'!M40," ")</f>
        <v xml:space="preserve"> </v>
      </c>
      <c r="N40" s="66"/>
      <c r="O40" s="53">
        <f t="shared" si="1"/>
        <v>19</v>
      </c>
      <c r="P40" s="32"/>
      <c r="Q40" s="8"/>
      <c r="S40" s="8"/>
      <c r="T40" s="8"/>
    </row>
    <row r="41" spans="1:20" ht="14" x14ac:dyDescent="0.3">
      <c r="A41" s="14">
        <f t="shared" si="2"/>
        <v>19.5</v>
      </c>
      <c r="B41" s="66" t="str">
        <f>IF(+'V R MONITOREO'!B41+'XVI R MONITOREO'!B41+'VIII R MONITOREO'!B41+'IX R ART MONITOREO'!B41+'XIV R ART MONITOREO'!B41&gt;0,+'V R MONITOREO'!B41+'XVI R MONITOREO'!B41+'VIII R MONITOREO'!B41+'IX R ART MONITOREO'!B41+'XIV R ART MONITOREO'!B41," ")</f>
        <v xml:space="preserve"> </v>
      </c>
      <c r="C41" s="26" t="str">
        <f>IF(+'V R MONITOREO'!C41+'XVI R MONITOREO'!C41+'VIII R MONITOREO'!C41+'IX R ART MONITOREO'!C41+'XIV R ART MONITOREO'!C41&gt;0,+'V R MONITOREO'!C41+'XVI R MONITOREO'!C41+'VIII R MONITOREO'!C41+'IX R ART MONITOREO'!C41+'XIV R ART MONITOREO'!C41," ")</f>
        <v xml:space="preserve"> </v>
      </c>
      <c r="D41" s="26" t="str">
        <f>IF(+'V R MONITOREO'!D41+'XVI R MONITOREO'!D41+'VIII R MONITOREO'!D41+'IX R ART MONITOREO'!D41+'XIV R ART MONITOREO'!D41&gt;0,+'V R MONITOREO'!D41+'XVI R MONITOREO'!D41+'VIII R MONITOREO'!D41+'IX R ART MONITOREO'!D41+'XIV R ART MONITOREO'!D41," ")</f>
        <v xml:space="preserve"> </v>
      </c>
      <c r="E41" s="26" t="str">
        <f>IF(+'V R MONITOREO'!E41+'XVI R MONITOREO'!E41+'VIII R MONITOREO'!E41+'IX R ART MONITOREO'!E41+'XIV R ART MONITOREO'!E41&gt;0,+'V R MONITOREO'!E41+'XVI R MONITOREO'!E41+'VIII R MONITOREO'!E41+'IX R ART MONITOREO'!E41+'XIV R ART MONITOREO'!E41," ")</f>
        <v xml:space="preserve"> </v>
      </c>
      <c r="F41" s="26" t="str">
        <f>IF(+'V R MONITOREO'!F41+'XVI R MONITOREO'!F41+'VIII R MONITOREO'!F41+'IX R ART MONITOREO'!F41+'XIV R ART MONITOREO'!F41&gt;0,+'V R MONITOREO'!F41+'XVI R MONITOREO'!F41+'VIII R MONITOREO'!F41+'IX R ART MONITOREO'!F41+'XIV R ART MONITOREO'!F41," ")</f>
        <v xml:space="preserve"> </v>
      </c>
      <c r="G41" s="26" t="str">
        <f>IF(+'V R MONITOREO'!G41+'XVI R MONITOREO'!G41+'VIII R MONITOREO'!G41+'IX R ART MONITOREO'!G41+'XIV R ART MONITOREO'!G41&gt;0,+'V R MONITOREO'!G41+'XVI R MONITOREO'!G41+'VIII R MONITOREO'!G41+'IX R ART MONITOREO'!G41+'XIV R ART MONITOREO'!G41," ")</f>
        <v xml:space="preserve"> </v>
      </c>
      <c r="H41" s="26" t="str">
        <f>IF(+'V R MONITOREO'!H41+'XVI R MONITOREO'!H41+'VIII R MONITOREO'!H41+'IX R ART MONITOREO'!H41+'XIV R ART MONITOREO'!H41&gt;0,+'V R MONITOREO'!H41+'XVI R MONITOREO'!H41+'VIII R MONITOREO'!H41+'IX R ART MONITOREO'!H41+'XIV R ART MONITOREO'!H41," ")</f>
        <v xml:space="preserve"> </v>
      </c>
      <c r="I41" s="26" t="str">
        <f>IF(+'V R MONITOREO'!I41+'XVI R MONITOREO'!I41+'VIII R MONITOREO'!I41+'IX R ART MONITOREO'!I41+'XIV R ART MONITOREO'!I41&gt;0,+'V R MONITOREO'!I41+'XVI R MONITOREO'!I41+'VIII R MONITOREO'!I41+'IX R ART MONITOREO'!I41+'XIV R ART MONITOREO'!I41," ")</f>
        <v xml:space="preserve"> </v>
      </c>
      <c r="J41" s="26" t="str">
        <f>IF(+'V R MONITOREO'!J41+'XVI R MONITOREO'!J41+'VIII R MONITOREO'!J41+'IX R ART MONITOREO'!J41+'XIV R ART MONITOREO'!J41&gt;0,+'V R MONITOREO'!J41+'XVI R MONITOREO'!J41+'VIII R MONITOREO'!J41+'IX R ART MONITOREO'!J41+'XIV R ART MONITOREO'!J41," ")</f>
        <v xml:space="preserve"> </v>
      </c>
      <c r="K41" s="26" t="str">
        <f>IF(+'V R MONITOREO'!K41+'XVI R MONITOREO'!K41+'VIII R MONITOREO'!K41+'IX R ART MONITOREO'!K41+'XIV R ART MONITOREO'!K41&gt;0,+'V R MONITOREO'!K41+'XVI R MONITOREO'!K41+'VIII R MONITOREO'!K41+'IX R ART MONITOREO'!K41+'XIV R ART MONITOREO'!K41," ")</f>
        <v xml:space="preserve"> </v>
      </c>
      <c r="L41" s="26" t="str">
        <f>IF(+'V R MONITOREO'!L41+'XVI R MONITOREO'!L41+'VIII R MONITOREO'!L41+'IX R ART MONITOREO'!L41+'XIV R ART MONITOREO'!L41&gt;0,+'V R MONITOREO'!L41+'XVI R MONITOREO'!L41+'VIII R MONITOREO'!L41+'IX R ART MONITOREO'!L41+'XIV R ART MONITOREO'!L41," ")</f>
        <v xml:space="preserve"> </v>
      </c>
      <c r="M41" s="76" t="str">
        <f>IF(+'V R MONITOREO'!M41+'XVI R MONITOREO'!M41+'VIII R MONITOREO'!M41+'IX R ART MONITOREO'!M41+'XIV R ART MONITOREO'!M41&gt;0,+'V R MONITOREO'!M41+'XVI R MONITOREO'!M41+'VIII R MONITOREO'!M41+'IX R ART MONITOREO'!M41+'XIV R ART MONITOREO'!M41," ")</f>
        <v xml:space="preserve"> </v>
      </c>
      <c r="N41" s="66"/>
      <c r="O41" s="53">
        <f t="shared" si="1"/>
        <v>19.5</v>
      </c>
      <c r="P41" s="32"/>
      <c r="Q41" s="8"/>
      <c r="S41" s="8"/>
      <c r="T41" s="8"/>
    </row>
    <row r="42" spans="1:20" ht="14" x14ac:dyDescent="0.3">
      <c r="A42" s="27" t="s">
        <v>13</v>
      </c>
      <c r="B42" s="67">
        <f>IF(SUM(B8:B41)&gt;0,SUM(B8:B41)," ")</f>
        <v>4547.6500000000005</v>
      </c>
      <c r="C42" s="68">
        <f t="shared" ref="C42:M42" si="3">IF(SUM(C8:C41)&gt;0,SUM(C8:C41)," ")</f>
        <v>38791.009999999995</v>
      </c>
      <c r="D42" s="68">
        <f t="shared" si="3"/>
        <v>3353.445990935294</v>
      </c>
      <c r="E42" s="68" t="str">
        <f t="shared" si="3"/>
        <v xml:space="preserve"> </v>
      </c>
      <c r="F42" s="68" t="str">
        <f t="shared" si="3"/>
        <v xml:space="preserve"> </v>
      </c>
      <c r="G42" s="68" t="str">
        <f t="shared" si="3"/>
        <v xml:space="preserve"> </v>
      </c>
      <c r="H42" s="68" t="str">
        <f t="shared" si="3"/>
        <v xml:space="preserve"> </v>
      </c>
      <c r="I42" s="68" t="str">
        <f t="shared" si="3"/>
        <v xml:space="preserve"> </v>
      </c>
      <c r="J42" s="68" t="str">
        <f t="shared" si="3"/>
        <v xml:space="preserve"> </v>
      </c>
      <c r="K42" s="68" t="str">
        <f t="shared" si="3"/>
        <v xml:space="preserve"> </v>
      </c>
      <c r="L42" s="68" t="str">
        <f t="shared" si="3"/>
        <v xml:space="preserve"> </v>
      </c>
      <c r="M42" s="69" t="str">
        <f t="shared" si="3"/>
        <v xml:space="preserve"> </v>
      </c>
      <c r="N42" s="28">
        <f>SUM(N8:N41)</f>
        <v>46692.105990935299</v>
      </c>
      <c r="O42" s="32">
        <f>+'V R MONITOREO'!N42+'VIII R MONITOREO'!N42+'IX R ART MONITOREO'!N42+'XIV R ART MONITOREO'!N42+'XVI R MONITOREO'!N42</f>
        <v>46692.105990935292</v>
      </c>
      <c r="P42" s="32">
        <f t="shared" ref="P42:P43" si="4">+O42-N42</f>
        <v>0</v>
      </c>
      <c r="Q42" s="8"/>
      <c r="S42" s="8"/>
      <c r="T42" s="8"/>
    </row>
    <row r="43" spans="1:20" ht="14" x14ac:dyDescent="0.3">
      <c r="A43" s="14" t="s">
        <v>39</v>
      </c>
      <c r="B43" s="77" t="str">
        <f>IF(+'V R MONITOREO'!B43+'XVI R MONITOREO'!B43+'VIII R MONITOREO'!B43+'IX R ART MONITOREO'!B43+'XIV R ART MONITOREO'!B43&gt;0,+'V R MONITOREO'!B43+'XVI R MONITOREO'!B43+'VIII R MONITOREO'!B43+'IX R ART MONITOREO'!B43+'XIV R ART MONITOREO'!B43," ")</f>
        <v xml:space="preserve"> </v>
      </c>
      <c r="C43" s="58" t="str">
        <f>IF(+'V R MONITOREO'!C43+'XVI R MONITOREO'!C43+'VIII R MONITOREO'!C43+'IX R ART MONITOREO'!C43+'XIV R ART MONITOREO'!C43&gt;0,+'V R MONITOREO'!C43+'XVI R MONITOREO'!C43+'VIII R MONITOREO'!C43+'IX R ART MONITOREO'!C43+'XIV R ART MONITOREO'!C43," ")</f>
        <v xml:space="preserve"> </v>
      </c>
      <c r="D43" s="58" t="str">
        <f>IF(+'V R MONITOREO'!D43+'XVI R MONITOREO'!D43+'VIII R MONITOREO'!D43+'IX R ART MONITOREO'!D43+'XIV R ART MONITOREO'!D43&gt;0,+'V R MONITOREO'!D43+'XVI R MONITOREO'!D43+'VIII R MONITOREO'!D43+'IX R ART MONITOREO'!D43+'XIV R ART MONITOREO'!D43," ")</f>
        <v xml:space="preserve"> </v>
      </c>
      <c r="E43" s="58" t="str">
        <f>IF(+'V R MONITOREO'!E43+'XVI R MONITOREO'!E43+'VIII R MONITOREO'!E43+'IX R ART MONITOREO'!E43+'XIV R ART MONITOREO'!E43&gt;0,+'V R MONITOREO'!E43+'XVI R MONITOREO'!E43+'VIII R MONITOREO'!E43+'IX R ART MONITOREO'!E43+'XIV R ART MONITOREO'!E43," ")</f>
        <v xml:space="preserve"> </v>
      </c>
      <c r="F43" s="58" t="str">
        <f>IF(+'V R MONITOREO'!F43+'XVI R MONITOREO'!F43+'VIII R MONITOREO'!F43+'IX R ART MONITOREO'!F43+'XIV R ART MONITOREO'!F43&gt;0,+'V R MONITOREO'!F43+'XVI R MONITOREO'!F43+'VIII R MONITOREO'!F43+'IX R ART MONITOREO'!F43+'XIV R ART MONITOREO'!F43," ")</f>
        <v xml:space="preserve"> </v>
      </c>
      <c r="G43" s="58" t="str">
        <f>IF(+'V R MONITOREO'!G43+'XVI R MONITOREO'!G43+'VIII R MONITOREO'!G43+'IX R ART MONITOREO'!G43+'XIV R ART MONITOREO'!G43&gt;0,+'V R MONITOREO'!G43+'XVI R MONITOREO'!G43+'VIII R MONITOREO'!G43+'IX R ART MONITOREO'!G43+'XIV R ART MONITOREO'!G43," ")</f>
        <v xml:space="preserve"> </v>
      </c>
      <c r="H43" s="58" t="str">
        <f>IF(+'V R MONITOREO'!H43+'XVI R MONITOREO'!H43+'VIII R MONITOREO'!H43+'IX R ART MONITOREO'!H43+'XIV R ART MONITOREO'!H43&gt;0,+'V R MONITOREO'!H43+'XVI R MONITOREO'!H43+'VIII R MONITOREO'!H43+'IX R ART MONITOREO'!H43+'XIV R ART MONITOREO'!H43," ")</f>
        <v xml:space="preserve"> </v>
      </c>
      <c r="I43" s="58" t="str">
        <f>IF(+'V R MONITOREO'!I43+'XVI R MONITOREO'!I43+'VIII R MONITOREO'!I43+'IX R ART MONITOREO'!I43+'XIV R ART MONITOREO'!I43&gt;0,+'V R MONITOREO'!I43+'XVI R MONITOREO'!I43+'VIII R MONITOREO'!I43+'IX R ART MONITOREO'!I43+'XIV R ART MONITOREO'!I43," ")</f>
        <v xml:space="preserve"> </v>
      </c>
      <c r="J43" s="58" t="str">
        <f>IF(+'V R MONITOREO'!J43+'XVI R MONITOREO'!J43+'VIII R MONITOREO'!J43+'IX R ART MONITOREO'!J43+'XIV R ART MONITOREO'!J43&gt;0,+'V R MONITOREO'!J43+'XVI R MONITOREO'!J43+'VIII R MONITOREO'!J43+'IX R ART MONITOREO'!J43+'XIV R ART MONITOREO'!J43," ")</f>
        <v xml:space="preserve"> </v>
      </c>
      <c r="K43" s="58" t="str">
        <f>IF(+'V R MONITOREO'!K43+'XVI R MONITOREO'!K43+'VIII R MONITOREO'!K43+'IX R ART MONITOREO'!K43+'XIV R ART MONITOREO'!K43&gt;0,+'V R MONITOREO'!K43+'XVI R MONITOREO'!K43+'VIII R MONITOREO'!K43+'IX R ART MONITOREO'!K43+'XIV R ART MONITOREO'!K43," ")</f>
        <v xml:space="preserve"> </v>
      </c>
      <c r="L43" s="58" t="str">
        <f>IF(+'V R MONITOREO'!L43+'XVI R MONITOREO'!L43+'VIII R MONITOREO'!L43+'IX R ART MONITOREO'!L43+'XIV R ART MONITOREO'!L43&gt;0,+'V R MONITOREO'!L43+'XVI R MONITOREO'!L43+'VIII R MONITOREO'!L43+'IX R ART MONITOREO'!L43+'XIV R ART MONITOREO'!L43," ")</f>
        <v xml:space="preserve"> </v>
      </c>
      <c r="M43" s="78" t="str">
        <f>IF(+'V R MONITOREO'!M43+'XVI R MONITOREO'!M43+'VIII R MONITOREO'!M43+'IX R ART MONITOREO'!M43+'XIV R ART MONITOREO'!M43&gt;0,+'V R MONITOREO'!M43+'XVI R MONITOREO'!M43+'VIII R MONITOREO'!M43+'IX R ART MONITOREO'!M43+'XIV R ART MONITOREO'!M43," ")</f>
        <v xml:space="preserve"> </v>
      </c>
      <c r="N43" s="77" t="str">
        <f t="shared" si="0"/>
        <v xml:space="preserve"> </v>
      </c>
      <c r="O43" s="32" t="e">
        <f>+'V R MONITOREO'!N43+'VIII R MONITOREO'!N43+'IX R ART MONITOREO'!N43+'XIV R ART MONITOREO'!N43+'XVI R MONITOREO'!N43</f>
        <v>#VALUE!</v>
      </c>
      <c r="P43" s="32" t="e">
        <f t="shared" si="4"/>
        <v>#VALUE!</v>
      </c>
      <c r="Q43" s="8"/>
      <c r="S43" s="8"/>
      <c r="T43" s="8"/>
    </row>
    <row r="44" spans="1:20" x14ac:dyDescent="0.3">
      <c r="A44" s="34" t="s">
        <v>14</v>
      </c>
      <c r="B44" s="77" t="str">
        <f>IF(+'V R MONITOREO'!B44+'XVI R MONITOREO'!B44+'VIII R MONITOREO'!B44+'IX R ART MONITOREO'!B44+'XIV R ART MONITOREO'!B44&gt;0,+'V R MONITOREO'!B44+'XVI R MONITOREO'!B44+'VIII R MONITOREO'!B44+'IX R ART MONITOREO'!B44+'XIV R ART MONITOREO'!B44," ")</f>
        <v xml:space="preserve"> </v>
      </c>
      <c r="C44" s="58" t="str">
        <f>IF(+'V R MONITOREO'!C44+'XVI R MONITOREO'!C44+'VIII R MONITOREO'!C44+'IX R ART MONITOREO'!C44+'XIV R ART MONITOREO'!C44&gt;0,+'V R MONITOREO'!C44+'XVI R MONITOREO'!C44+'VIII R MONITOREO'!C44+'IX R ART MONITOREO'!C44+'XIV R ART MONITOREO'!C44," ")</f>
        <v xml:space="preserve"> </v>
      </c>
      <c r="D44" s="58" t="str">
        <f>IF(+'V R MONITOREO'!D44+'XVI R MONITOREO'!D44+'VIII R MONITOREO'!D44+'IX R ART MONITOREO'!D44+'XIV R ART MONITOREO'!D44&gt;0,+'V R MONITOREO'!D44+'XVI R MONITOREO'!D44+'VIII R MONITOREO'!D44+'IX R ART MONITOREO'!D44+'XIV R ART MONITOREO'!D44," ")</f>
        <v xml:space="preserve"> </v>
      </c>
      <c r="E44" s="58" t="str">
        <f>IF(+'V R MONITOREO'!E44+'XVI R MONITOREO'!E44+'VIII R MONITOREO'!E44+'IX R ART MONITOREO'!E44+'XIV R ART MONITOREO'!E44&gt;0,+'V R MONITOREO'!E44+'XVI R MONITOREO'!E44+'VIII R MONITOREO'!E44+'IX R ART MONITOREO'!E44+'XIV R ART MONITOREO'!E44," ")</f>
        <v xml:space="preserve"> </v>
      </c>
      <c r="F44" s="58" t="str">
        <f>IF(+'V R MONITOREO'!F44+'XVI R MONITOREO'!F44+'VIII R MONITOREO'!F44+'IX R ART MONITOREO'!F44+'XIV R ART MONITOREO'!F44&gt;0,+'V R MONITOREO'!F44+'XVI R MONITOREO'!F44+'VIII R MONITOREO'!F44+'IX R ART MONITOREO'!F44+'XIV R ART MONITOREO'!F44," ")</f>
        <v xml:space="preserve"> </v>
      </c>
      <c r="G44" s="58" t="str">
        <f>IF(+'V R MONITOREO'!G44+'XVI R MONITOREO'!G44+'VIII R MONITOREO'!G44+'IX R ART MONITOREO'!G44+'XIV R ART MONITOREO'!G44&gt;0,+'V R MONITOREO'!G44+'XVI R MONITOREO'!G44+'VIII R MONITOREO'!G44+'IX R ART MONITOREO'!G44+'XIV R ART MONITOREO'!G44," ")</f>
        <v xml:space="preserve"> </v>
      </c>
      <c r="H44" s="58" t="str">
        <f>IF(+'V R MONITOREO'!H44+'XVI R MONITOREO'!H44+'VIII R MONITOREO'!H44+'IX R ART MONITOREO'!H44+'XIV R ART MONITOREO'!H44&gt;0,+'V R MONITOREO'!H44+'XVI R MONITOREO'!H44+'VIII R MONITOREO'!H44+'IX R ART MONITOREO'!H44+'XIV R ART MONITOREO'!H44," ")</f>
        <v xml:space="preserve"> </v>
      </c>
      <c r="I44" s="58" t="str">
        <f>IF(+'V R MONITOREO'!I44+'XVI R MONITOREO'!I44+'VIII R MONITOREO'!I44+'IX R ART MONITOREO'!I44+'XIV R ART MONITOREO'!I44&gt;0,+'V R MONITOREO'!I44+'XVI R MONITOREO'!I44+'VIII R MONITOREO'!I44+'IX R ART MONITOREO'!I44+'XIV R ART MONITOREO'!I44," ")</f>
        <v xml:space="preserve"> </v>
      </c>
      <c r="J44" s="58" t="str">
        <f>IF(+'V R MONITOREO'!J44+'XVI R MONITOREO'!J44+'VIII R MONITOREO'!J44+'IX R ART MONITOREO'!J44+'XIV R ART MONITOREO'!J44&gt;0,+'V R MONITOREO'!J44+'XVI R MONITOREO'!J44+'VIII R MONITOREO'!J44+'IX R ART MONITOREO'!J44+'XIV R ART MONITOREO'!J44," ")</f>
        <v xml:space="preserve"> </v>
      </c>
      <c r="K44" s="58" t="str">
        <f>IF(+'V R MONITOREO'!K44+'XVI R MONITOREO'!K44+'VIII R MONITOREO'!K44+'IX R ART MONITOREO'!K44+'XIV R ART MONITOREO'!K44&gt;0,+'V R MONITOREO'!K44+'XVI R MONITOREO'!K44+'VIII R MONITOREO'!K44+'IX R ART MONITOREO'!K44+'XIV R ART MONITOREO'!K44," ")</f>
        <v xml:space="preserve"> </v>
      </c>
      <c r="L44" s="58" t="str">
        <f>IF(+'V R MONITOREO'!L44+'XVI R MONITOREO'!L44+'VIII R MONITOREO'!L44+'IX R ART MONITOREO'!L44+'XIV R ART MONITOREO'!L44&gt;0,+'V R MONITOREO'!L44+'XVI R MONITOREO'!L44+'VIII R MONITOREO'!L44+'IX R ART MONITOREO'!L44+'XIV R ART MONITOREO'!L44," ")</f>
        <v xml:space="preserve"> </v>
      </c>
      <c r="M44" s="78" t="str">
        <f>IF(+'V R MONITOREO'!M44+'XVI R MONITOREO'!M44+'VIII R MONITOREO'!M44+'IX R ART MONITOREO'!M44+'XIV R ART MONITOREO'!M44&gt;0,+'V R MONITOREO'!M44+'XVI R MONITOREO'!M44+'VIII R MONITOREO'!M44+'IX R ART MONITOREO'!M44+'XIV R ART MONITOREO'!M44," ")</f>
        <v xml:space="preserve"> </v>
      </c>
      <c r="N44" s="77" t="str">
        <f t="shared" si="0"/>
        <v xml:space="preserve"> </v>
      </c>
      <c r="O44" s="32" t="e">
        <f>+'V R MONITOREO'!N44+'VIII R MONITOREO'!N44+'IX R ART MONITOREO'!N44+'XIV R ART MONITOREO'!N44+'XVI R MONITOREO'!N44</f>
        <v>#VALUE!</v>
      </c>
      <c r="P44" s="32" t="e">
        <f>+O44-N44</f>
        <v>#VALUE!</v>
      </c>
      <c r="Q44" s="75"/>
      <c r="S44" s="8"/>
      <c r="T44" s="8"/>
    </row>
    <row r="45" spans="1:20" ht="14" x14ac:dyDescent="0.3">
      <c r="A45" s="14" t="s">
        <v>24</v>
      </c>
      <c r="B45" s="38">
        <f>SUM(B8:B24)*100/B42</f>
        <v>45.459303156575366</v>
      </c>
      <c r="C45" s="38">
        <f>SUM(C8:C24)*100/C42</f>
        <v>70.661526987825283</v>
      </c>
      <c r="D45" s="38">
        <f t="shared" ref="D45:N45" si="5">SUM(D8:D24)*100/D42</f>
        <v>80.026217753004971</v>
      </c>
      <c r="E45" s="38"/>
      <c r="F45" s="38"/>
      <c r="G45" s="38"/>
      <c r="H45" s="38"/>
      <c r="I45" s="38" t="e">
        <f t="shared" ref="I45" si="6">SUM(I8:I24)*100/I42</f>
        <v>#VALUE!</v>
      </c>
      <c r="J45" s="38" t="e">
        <f t="shared" ref="J45:K45" si="7">SUM(J8:J24)*100/J42</f>
        <v>#VALUE!</v>
      </c>
      <c r="K45" s="38" t="e">
        <f t="shared" si="7"/>
        <v>#VALUE!</v>
      </c>
      <c r="L45" s="38" t="e">
        <f t="shared" ref="L45:M45" si="8">SUM(L8:L24)*100/L42</f>
        <v>#VALUE!</v>
      </c>
      <c r="M45" s="38" t="e">
        <f t="shared" si="8"/>
        <v>#VALUE!</v>
      </c>
      <c r="N45" s="37">
        <f t="shared" si="5"/>
        <v>68.879493242774302</v>
      </c>
      <c r="Q45" s="79"/>
      <c r="S45" s="8"/>
      <c r="T45" s="8"/>
    </row>
    <row r="46" spans="1:20" ht="14" x14ac:dyDescent="0.3">
      <c r="A46" s="14" t="s">
        <v>25</v>
      </c>
      <c r="B46" s="38">
        <f t="shared" ref="B46" si="9">SUM(B8:B19)*100/B42</f>
        <v>11.627324002506787</v>
      </c>
      <c r="C46" s="38">
        <f t="shared" ref="C46:K46" si="10">SUM(C8:C19)*100/C42</f>
        <v>37.641865989052626</v>
      </c>
      <c r="D46" s="38">
        <f t="shared" ref="D46" si="11">SUM(D8:D19)*100/D42</f>
        <v>76.233506011156408</v>
      </c>
      <c r="E46" s="38"/>
      <c r="F46" s="38"/>
      <c r="G46" s="38"/>
      <c r="H46" s="38"/>
      <c r="I46" s="38" t="e">
        <f t="shared" ref="I46:J46" si="12">SUM(I8:I19)*100/I42</f>
        <v>#VALUE!</v>
      </c>
      <c r="J46" s="38" t="e">
        <f t="shared" si="12"/>
        <v>#VALUE!</v>
      </c>
      <c r="K46" s="38" t="e">
        <f t="shared" si="10"/>
        <v>#VALUE!</v>
      </c>
      <c r="L46" s="38" t="e">
        <f t="shared" ref="L46:M46" si="13">SUM(L8:L19)*100/L42</f>
        <v>#VALUE!</v>
      </c>
      <c r="M46" s="38" t="e">
        <f t="shared" si="13"/>
        <v>#VALUE!</v>
      </c>
      <c r="N46" s="37">
        <f>SUM(N8:N19)*100/N42</f>
        <v>37.879806609096264</v>
      </c>
      <c r="Q46" s="8"/>
      <c r="S46" s="75"/>
      <c r="T46" s="8"/>
    </row>
    <row r="47" spans="1:20" ht="14" x14ac:dyDescent="0.3">
      <c r="A47" s="22" t="s">
        <v>22</v>
      </c>
      <c r="B47" s="40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2"/>
      <c r="N47" s="40"/>
      <c r="Q47" s="8"/>
      <c r="S47" s="79"/>
      <c r="T47" s="8"/>
    </row>
    <row r="48" spans="1:20" x14ac:dyDescent="0.3">
      <c r="A48" s="43" t="s">
        <v>15</v>
      </c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</row>
    <row r="49" spans="1:15" ht="15.5" x14ac:dyDescent="0.35">
      <c r="A49" s="45" t="s">
        <v>61</v>
      </c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5" ht="15.5" x14ac:dyDescent="0.35">
      <c r="A50" s="46" t="s">
        <v>62</v>
      </c>
    </row>
    <row r="51" spans="1:15" x14ac:dyDescent="0.3">
      <c r="B51" s="5">
        <v>0</v>
      </c>
      <c r="C51" s="5">
        <v>1</v>
      </c>
      <c r="D51" s="5">
        <v>2</v>
      </c>
      <c r="E51" s="5">
        <v>3</v>
      </c>
      <c r="F51" s="5">
        <v>4</v>
      </c>
      <c r="G51" s="5">
        <v>5</v>
      </c>
      <c r="H51" s="5">
        <v>6</v>
      </c>
      <c r="I51" s="5">
        <v>7</v>
      </c>
      <c r="J51" s="5">
        <v>8</v>
      </c>
      <c r="K51" s="5">
        <v>9</v>
      </c>
      <c r="L51" s="5">
        <v>10</v>
      </c>
      <c r="M51" s="5">
        <v>11</v>
      </c>
      <c r="N51" s="5">
        <v>12</v>
      </c>
    </row>
    <row r="52" spans="1:15" x14ac:dyDescent="0.3">
      <c r="A52" s="3">
        <v>14</v>
      </c>
      <c r="B52" s="4">
        <f>+VLOOKUP(MAX(B8:B41),B8:$O$41,14,0)</f>
        <v>15.5</v>
      </c>
      <c r="C52" s="49">
        <f>+VLOOKUP(MAX(C8:C41),C8:$O$41,+$A$52-C51,0)</f>
        <v>7.5</v>
      </c>
      <c r="D52" s="49">
        <f>+VLOOKUP(MAX(D8:D41),D8:$O$41,+$A$52-D51,0)</f>
        <v>8</v>
      </c>
      <c r="E52" s="49" t="e">
        <f>+VLOOKUP(MAX(E8:E41),E8:$O$41,+$A$52-E51,0)</f>
        <v>#N/A</v>
      </c>
      <c r="F52" s="49" t="e">
        <f>+VLOOKUP(MAX(F8:F41),F8:$O$41,+$A$52-F51,0)</f>
        <v>#N/A</v>
      </c>
      <c r="G52" s="49" t="e">
        <f>+VLOOKUP(MAX(G8:G41),G8:$O$41,+$A$52-G51,0)</f>
        <v>#N/A</v>
      </c>
      <c r="H52" s="49" t="e">
        <f>+VLOOKUP(MAX(H8:H41),H8:$O$41,+$A$52-H51,0)</f>
        <v>#N/A</v>
      </c>
      <c r="I52" s="49" t="e">
        <f>+VLOOKUP(MAX(I8:I41),I8:$O$41,+$A$52-I51,0)</f>
        <v>#N/A</v>
      </c>
      <c r="J52" s="49" t="e">
        <f>+VLOOKUP(MAX(J8:J41),J8:$O$41,+$A$52-J51,0)</f>
        <v>#N/A</v>
      </c>
      <c r="K52" s="49" t="e">
        <f>+VLOOKUP(MAX(K8:K41),K8:$O$41,+$A$52-K51,0)</f>
        <v>#N/A</v>
      </c>
      <c r="L52" s="49" t="e">
        <f>+VLOOKUP(MAX(L8:L41),L8:$O$41,+$A$52-L51,0)</f>
        <v>#N/A</v>
      </c>
      <c r="M52" s="49" t="e">
        <f>+VLOOKUP(MAX(M8:M41),M8:$O$41,+$A$52-M51,0)</f>
        <v>#N/A</v>
      </c>
      <c r="N52" s="49">
        <f>+VLOOKUP(MAX(N8:N41),N8:$O$41,+$A$52-N51,0)</f>
        <v>7.5</v>
      </c>
    </row>
    <row r="53" spans="1:15" x14ac:dyDescent="0.3">
      <c r="A53" s="48">
        <v>0</v>
      </c>
    </row>
    <row r="54" spans="1:15" x14ac:dyDescent="0.3">
      <c r="A54" s="5"/>
    </row>
    <row r="55" spans="1:15" x14ac:dyDescent="0.3">
      <c r="N55" s="50" t="e">
        <f>(N43*1000000)/N42</f>
        <v>#VALUE!</v>
      </c>
      <c r="O55" s="4" t="s">
        <v>16</v>
      </c>
    </row>
    <row r="56" spans="1:15" x14ac:dyDescent="0.3">
      <c r="A56" s="57" t="s">
        <v>26</v>
      </c>
      <c r="B56" s="32">
        <f>SUM(B8:B24)</f>
        <v>2067.33</v>
      </c>
      <c r="C56" s="32">
        <f t="shared" ref="C56:M56" si="14">SUM(C8:C24)</f>
        <v>27410.32</v>
      </c>
      <c r="D56" s="32">
        <f t="shared" si="14"/>
        <v>2683.6359909352941</v>
      </c>
      <c r="E56" s="32">
        <f t="shared" si="14"/>
        <v>0</v>
      </c>
      <c r="F56" s="32">
        <f t="shared" si="14"/>
        <v>0</v>
      </c>
      <c r="G56" s="32">
        <f t="shared" si="14"/>
        <v>0</v>
      </c>
      <c r="H56" s="32">
        <f t="shared" si="14"/>
        <v>0</v>
      </c>
      <c r="I56" s="32">
        <f t="shared" si="14"/>
        <v>0</v>
      </c>
      <c r="J56" s="32">
        <f t="shared" si="14"/>
        <v>0</v>
      </c>
      <c r="K56" s="32">
        <f t="shared" si="14"/>
        <v>0</v>
      </c>
      <c r="L56" s="32">
        <f t="shared" si="14"/>
        <v>0</v>
      </c>
      <c r="M56" s="32">
        <f t="shared" si="14"/>
        <v>0</v>
      </c>
      <c r="N56" s="32">
        <f>SUM(N8:N24)</f>
        <v>32161.285990935296</v>
      </c>
    </row>
    <row r="57" spans="1:15" x14ac:dyDescent="0.3">
      <c r="A57" s="57" t="s">
        <v>27</v>
      </c>
      <c r="B57" s="32">
        <f>SUM(B8:B19)</f>
        <v>528.77</v>
      </c>
      <c r="C57" s="32">
        <f t="shared" ref="C57:M57" si="15">SUM(C8:C19)</f>
        <v>14601.66</v>
      </c>
      <c r="D57" s="32">
        <f t="shared" si="15"/>
        <v>2556.4494510805412</v>
      </c>
      <c r="E57" s="32">
        <f t="shared" si="15"/>
        <v>0</v>
      </c>
      <c r="F57" s="32">
        <f t="shared" si="15"/>
        <v>0</v>
      </c>
      <c r="G57" s="32">
        <f t="shared" si="15"/>
        <v>0</v>
      </c>
      <c r="H57" s="32">
        <f t="shared" si="15"/>
        <v>0</v>
      </c>
      <c r="I57" s="32">
        <f t="shared" si="15"/>
        <v>0</v>
      </c>
      <c r="J57" s="32">
        <f t="shared" si="15"/>
        <v>0</v>
      </c>
      <c r="K57" s="32">
        <f t="shared" si="15"/>
        <v>0</v>
      </c>
      <c r="L57" s="32">
        <f t="shared" si="15"/>
        <v>0</v>
      </c>
      <c r="M57" s="32">
        <f t="shared" si="15"/>
        <v>0</v>
      </c>
      <c r="N57" s="32">
        <f>SUM(N8:N19)</f>
        <v>17686.879451080542</v>
      </c>
      <c r="O57" s="4" t="s">
        <v>17</v>
      </c>
    </row>
    <row r="58" spans="1:15" x14ac:dyDescent="0.3">
      <c r="A58" s="57" t="s">
        <v>28</v>
      </c>
      <c r="B58" s="32">
        <f>SUM(B25:B41)</f>
        <v>2480.3199999999997</v>
      </c>
      <c r="C58" s="32">
        <f t="shared" ref="C58:M58" si="16">SUM(C25:C41)</f>
        <v>11380.689999999999</v>
      </c>
      <c r="D58" s="32">
        <f t="shared" si="16"/>
        <v>669.81000000000006</v>
      </c>
      <c r="E58" s="32">
        <f t="shared" si="16"/>
        <v>0</v>
      </c>
      <c r="F58" s="32">
        <f t="shared" si="16"/>
        <v>0</v>
      </c>
      <c r="G58" s="32">
        <f t="shared" si="16"/>
        <v>0</v>
      </c>
      <c r="H58" s="32">
        <f t="shared" si="16"/>
        <v>0</v>
      </c>
      <c r="I58" s="32">
        <f t="shared" si="16"/>
        <v>0</v>
      </c>
      <c r="J58" s="32">
        <f t="shared" si="16"/>
        <v>0</v>
      </c>
      <c r="K58" s="32">
        <f t="shared" si="16"/>
        <v>0</v>
      </c>
      <c r="L58" s="32">
        <f t="shared" si="16"/>
        <v>0</v>
      </c>
      <c r="M58" s="32">
        <f t="shared" si="16"/>
        <v>0</v>
      </c>
      <c r="N58" s="32">
        <f>SUM(N25:N41)</f>
        <v>14530.819999999998</v>
      </c>
    </row>
    <row r="63" spans="1:15" x14ac:dyDescent="0.3">
      <c r="A63" s="48">
        <v>14</v>
      </c>
      <c r="B63" s="5">
        <v>0</v>
      </c>
      <c r="C63" s="5">
        <v>1</v>
      </c>
      <c r="D63" s="5">
        <v>2</v>
      </c>
      <c r="E63" s="5">
        <v>3</v>
      </c>
      <c r="F63" s="5">
        <v>4</v>
      </c>
      <c r="G63" s="5">
        <v>5</v>
      </c>
      <c r="H63" s="5">
        <v>6</v>
      </c>
      <c r="I63" s="5">
        <v>7</v>
      </c>
      <c r="J63" s="5">
        <v>8</v>
      </c>
      <c r="K63" s="5">
        <v>9</v>
      </c>
      <c r="L63" s="5">
        <v>10</v>
      </c>
      <c r="M63" s="5">
        <v>11</v>
      </c>
    </row>
    <row r="65" spans="2:13" x14ac:dyDescent="0.3">
      <c r="B65" s="48">
        <f>+VLOOKUP(MAX(B8:B41),B8:O41,$A$63-B63,0)</f>
        <v>15.5</v>
      </c>
      <c r="C65" s="48">
        <f>+VLOOKUP(MAX(C8:C41),C8:P41,$A$63-C63,0)</f>
        <v>7.5</v>
      </c>
      <c r="D65" s="48">
        <f>+VLOOKUP(MAX(D8:D41),D8:Q41,$A$63-D63,0)</f>
        <v>8</v>
      </c>
      <c r="E65" s="48" t="e">
        <f t="shared" ref="E65:M65" si="17">+VLOOKUP(MAX(E8:E41),E8:Q41,$A$63-E63,0)</f>
        <v>#N/A</v>
      </c>
      <c r="F65" s="48" t="e">
        <f t="shared" si="17"/>
        <v>#N/A</v>
      </c>
      <c r="G65" s="48" t="e">
        <f t="shared" si="17"/>
        <v>#N/A</v>
      </c>
      <c r="H65" s="48" t="e">
        <f t="shared" si="17"/>
        <v>#N/A</v>
      </c>
      <c r="I65" s="48" t="e">
        <f t="shared" si="17"/>
        <v>#N/A</v>
      </c>
      <c r="J65" s="48" t="e">
        <f t="shared" si="17"/>
        <v>#N/A</v>
      </c>
      <c r="K65" s="48" t="e">
        <f t="shared" si="17"/>
        <v>#N/A</v>
      </c>
      <c r="L65" s="48" t="e">
        <f t="shared" si="17"/>
        <v>#N/A</v>
      </c>
      <c r="M65" s="48" t="e">
        <f t="shared" si="17"/>
        <v>#N/A</v>
      </c>
    </row>
  </sheetData>
  <mergeCells count="4">
    <mergeCell ref="A1:N1"/>
    <mergeCell ref="A3:N3"/>
    <mergeCell ref="A4:N4"/>
    <mergeCell ref="B6:M6"/>
  </mergeCells>
  <printOptions horizontalCentered="1" verticalCentered="1"/>
  <pageMargins left="0" right="0" top="1.3779527559055118" bottom="0.98425196850393704" header="0.59055118110236227" footer="0.59055118110236227"/>
  <pageSetup scale="60" orientation="landscape" r:id="rId1"/>
  <headerFooter alignWithMargins="0">
    <oddHeader>&amp;C&amp;"Arial,Normal"&amp;12&amp;G
&amp;11INSTITUTO DE FOMENTO PESQUERO / DIVISIÓN INVESTIGACIÓN PESQUERA</oddHeader>
    <oddFooter>&amp;C&amp;"Arial,Normal"CONVENIO DE DESEMPEÑO IFOP / SUBSECRETARÍA DE ECONOMÍA Y EMT 2021:
"PROGRAMA DE SEGUIMIENTO DE LAS PRINCIPALES PESQUERÍAS PELÁGICAS, ENTRE LAS REGIONES DE VALPARAÍSO Y AYSÉN DEL GENERAL CARLOS IBÁÑEZ DEL CAMPO, AÑO 2021".  ANEXO 3B</oddFooter>
  </headerFooter>
  <ignoredErrors>
    <ignoredError sqref="N42" formula="1"/>
  </ignoredErrors>
  <drawing r:id="rId2"/>
  <legacyDrawingHF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3">
    <tabColor rgb="FFFFFF00"/>
  </sheetPr>
  <dimension ref="A1:T65"/>
  <sheetViews>
    <sheetView topLeftCell="A25" zoomScale="70" zoomScaleNormal="70" zoomScalePageLayoutView="70" workbookViewId="0">
      <selection activeCell="N13" sqref="N13"/>
    </sheetView>
  </sheetViews>
  <sheetFormatPr baseColWidth="10" defaultColWidth="16.08984375" defaultRowHeight="13" x14ac:dyDescent="0.3"/>
  <cols>
    <col min="1" max="1" width="18.453125" style="48" customWidth="1"/>
    <col min="2" max="7" width="17.453125" style="5" customWidth="1"/>
    <col min="8" max="13" width="11.90625" style="5" hidden="1" customWidth="1"/>
    <col min="14" max="14" width="14.90625" style="5" customWidth="1"/>
    <col min="15" max="16384" width="16.08984375" style="5"/>
  </cols>
  <sheetData>
    <row r="1" spans="1:20" s="1" customFormat="1" ht="20" x14ac:dyDescent="0.4">
      <c r="A1" s="148" t="s">
        <v>55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</row>
    <row r="2" spans="1:20" s="1" customFormat="1" ht="20" x14ac:dyDescent="0.4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</row>
    <row r="3" spans="1:20" s="2" customFormat="1" ht="18" x14ac:dyDescent="0.4">
      <c r="A3" s="149" t="s">
        <v>18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</row>
    <row r="4" spans="1:20" s="2" customFormat="1" ht="18" x14ac:dyDescent="0.4">
      <c r="A4" s="150" t="s">
        <v>69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</row>
    <row r="5" spans="1:20" x14ac:dyDescent="0.3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20" s="8" customFormat="1" ht="19.149999999999999" customHeight="1" thickBot="1" x14ac:dyDescent="0.35">
      <c r="A6" s="6"/>
      <c r="B6" s="151" t="s">
        <v>0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7"/>
      <c r="O6" s="6"/>
    </row>
    <row r="7" spans="1:20" s="8" customFormat="1" ht="19.149999999999999" customHeight="1" thickBot="1" x14ac:dyDescent="0.35">
      <c r="A7" s="9" t="s">
        <v>21</v>
      </c>
      <c r="B7" s="10" t="s">
        <v>1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 t="s">
        <v>10</v>
      </c>
      <c r="L7" s="11" t="s">
        <v>11</v>
      </c>
      <c r="M7" s="12" t="s">
        <v>12</v>
      </c>
      <c r="N7" s="140" t="s">
        <v>13</v>
      </c>
      <c r="O7" s="13" t="s">
        <v>21</v>
      </c>
    </row>
    <row r="8" spans="1:20" ht="14" x14ac:dyDescent="0.3">
      <c r="A8" s="14">
        <v>3</v>
      </c>
      <c r="B8" s="60" t="str">
        <f>IF('V R IND'!B8+'XVI R IND'!B8+'VIII R IND'!B8+'IX R IND'!B8+'XIV R IND'!B8&gt;0,+'V R IND'!B8+'XVI R IND'!B8+'VIII R IND'!B8+'IX R IND'!B8+'XIV R IND'!B8," ")</f>
        <v xml:space="preserve"> </v>
      </c>
      <c r="C8" s="16" t="str">
        <f>IF('V R IND'!C8+'XVI R IND'!C8+'VIII R IND'!C8+'IX R IND'!C8+'XIV R IND'!C8&gt;0,+'V R IND'!C8+'XVI R IND'!C8+'VIII R IND'!C8+'IX R IND'!C8+'XIV R IND'!C8," ")</f>
        <v xml:space="preserve"> </v>
      </c>
      <c r="D8" s="16" t="str">
        <f>IF('V R IND'!D8+'XVI R IND'!D8+'VIII R IND'!D8+'IX R IND'!D8+'XIV R IND'!D8&gt;0,+'V R IND'!D8+'XVI R IND'!D8+'VIII R IND'!D8+'IX R IND'!D8+'XIV R IND'!D8," ")</f>
        <v xml:space="preserve"> </v>
      </c>
      <c r="E8" s="16" t="str">
        <f>IF('V R IND'!E8+'XVI R IND'!E8+'VIII R IND'!E8+'IX R IND'!E8+'XIV R IND'!E8&gt;0,+'V R IND'!E8+'XVI R IND'!E8+'VIII R IND'!E8+'IX R IND'!E8+'XIV R IND'!E8," ")</f>
        <v xml:space="preserve"> </v>
      </c>
      <c r="F8" s="16" t="str">
        <f>IF('V R IND'!F8+'XVI R IND'!F8+'VIII R IND'!F8+'IX R IND'!F8+'XIV R IND'!F8&gt;0,+'V R IND'!F8+'XVI R IND'!F8+'VIII R IND'!F8+'IX R IND'!F8+'XIV R IND'!F8," ")</f>
        <v xml:space="preserve"> </v>
      </c>
      <c r="G8" s="16" t="str">
        <f>IF('V R IND'!G8+'XVI R IND'!G8+'VIII R IND'!G8+'IX R IND'!G8+'XIV R IND'!G8&gt;0,+'V R IND'!G8+'XVI R IND'!G8+'VIII R IND'!G8+'IX R IND'!G8+'XIV R IND'!G8," ")</f>
        <v xml:space="preserve"> </v>
      </c>
      <c r="H8" s="16" t="str">
        <f>IF(+'IX R IND'!H8+'XIV R IND'!H8+'V R IND'!H8+'XVI R IND'!H8+'VIII R IND'!H8&gt;0,+'IX R IND'!H8+'XIV R IND'!H8+'V R IND'!H8+'XVI R IND'!H8+'VIII R IND'!H8," ")</f>
        <v xml:space="preserve"> </v>
      </c>
      <c r="I8" s="16" t="str">
        <f>IF(+'IX R IND'!I8+'XIV R IND'!I8+'V R IND'!I8+'XVI R IND'!I8+'VIII R IND'!I8&gt;0,+'IX R IND'!I8+'XIV R IND'!I8+'V R IND'!I8+'XVI R IND'!I8+'VIII R IND'!I8," ")</f>
        <v xml:space="preserve"> </v>
      </c>
      <c r="J8" s="16" t="str">
        <f>IF(+'IX R IND'!J8+'XIV R IND'!J8+'V R IND'!J8+'XVI R IND'!J8+'VIII R IND'!J8&gt;0,+'IX R IND'!J8+'XIV R IND'!J8+'V R IND'!J8+'XVI R IND'!J8+'VIII R IND'!J8," ")</f>
        <v xml:space="preserve"> </v>
      </c>
      <c r="K8" s="16" t="str">
        <f>IF(+'IX R IND'!K8+'XIV R IND'!K8+'V R IND'!K8+'XVI R IND'!K8+'VIII R IND'!K8&gt;0,+'IX R IND'!K8+'XIV R IND'!K8+'V R IND'!K8+'XVI R IND'!K8+'VIII R IND'!K8," ")</f>
        <v xml:space="preserve"> </v>
      </c>
      <c r="L8" s="16" t="str">
        <f>IF(+'IX R IND'!L8+'XIV R IND'!L8+'V R IND'!L8+'XVI R IND'!L8+'VIII R IND'!L8&gt;0,+'IX R IND'!L8+'XIV R IND'!L8+'V R IND'!L8+'XVI R IND'!L8+'VIII R IND'!L8," ")</f>
        <v xml:space="preserve"> </v>
      </c>
      <c r="M8" s="17" t="str">
        <f>IF(+'IX R IND'!M8+'XIV R IND'!M8+'V R IND'!M8+'XVI R IND'!M8+'VIII R IND'!M8&gt;0,+'IX R IND'!M8+'XIV R IND'!M8+'V R IND'!M8+'XVI R IND'!M8+'VIII R IND'!M8," ")</f>
        <v xml:space="preserve"> </v>
      </c>
      <c r="N8" s="15" t="str">
        <f t="shared" ref="N8:N40" si="0">IF(SUM(B8:M8)&gt;0,SUM(B8:M8)," ")</f>
        <v xml:space="preserve"> </v>
      </c>
      <c r="O8" s="14">
        <f>+A8</f>
        <v>3</v>
      </c>
      <c r="Q8" s="8"/>
      <c r="S8" s="8"/>
      <c r="T8" s="8"/>
    </row>
    <row r="9" spans="1:20" ht="14" x14ac:dyDescent="0.3">
      <c r="A9" s="14">
        <f>+A8+0.5</f>
        <v>3.5</v>
      </c>
      <c r="B9" s="60" t="str">
        <f>IF('V R IND'!B9+'XVI R IND'!B9+'VIII R IND'!B9+'IX R IND'!B9+'XIV R IND'!B9&gt;0,+'V R IND'!B9+'XVI R IND'!B9+'VIII R IND'!B9+'IX R IND'!B9+'XIV R IND'!B9," ")</f>
        <v xml:space="preserve"> </v>
      </c>
      <c r="C9" s="62" t="str">
        <f>IF('V R IND'!C9+'XVI R IND'!C9+'VIII R IND'!C9+'IX R IND'!C9+'XIV R IND'!C9&gt;0,+'V R IND'!C9+'XVI R IND'!C9+'VIII R IND'!C9+'IX R IND'!C9+'XIV R IND'!C9," ")</f>
        <v xml:space="preserve"> </v>
      </c>
      <c r="D9" s="62" t="str">
        <f>IF('V R IND'!D9+'XVI R IND'!D9+'VIII R IND'!D9+'IX R IND'!D9+'XIV R IND'!D9&gt;0,+'V R IND'!D9+'XVI R IND'!D9+'VIII R IND'!D9+'IX R IND'!D9+'XIV R IND'!D9," ")</f>
        <v xml:space="preserve"> </v>
      </c>
      <c r="E9" s="62" t="str">
        <f>IF('V R IND'!E9+'XVI R IND'!E9+'VIII R IND'!E9+'IX R IND'!E9+'XIV R IND'!E9&gt;0,+'V R IND'!E9+'XVI R IND'!E9+'VIII R IND'!E9+'IX R IND'!E9+'XIV R IND'!E9," ")</f>
        <v xml:space="preserve"> </v>
      </c>
      <c r="F9" s="62" t="str">
        <f>IF('V R IND'!F9+'XVI R IND'!F9+'VIII R IND'!F9+'IX R IND'!F9+'XIV R IND'!F9&gt;0,+'V R IND'!F9+'XVI R IND'!F9+'VIII R IND'!F9+'IX R IND'!F9+'XIV R IND'!F9," ")</f>
        <v xml:space="preserve"> </v>
      </c>
      <c r="G9" s="62" t="str">
        <f>IF('V R IND'!G9+'XVI R IND'!G9+'VIII R IND'!G9+'IX R IND'!G9+'XIV R IND'!G9&gt;0,+'V R IND'!G9+'XVI R IND'!G9+'VIII R IND'!G9+'IX R IND'!G9+'XIV R IND'!G9," ")</f>
        <v xml:space="preserve"> </v>
      </c>
      <c r="H9" s="62" t="str">
        <f>IF(+'IX R IND'!H9+'XIV R IND'!H9+'V R IND'!H9+'XVI R IND'!H9+'VIII R IND'!H9&gt;0,+'IX R IND'!H9+'XIV R IND'!H9+'V R IND'!H9+'XVI R IND'!H9+'VIII R IND'!H9," ")</f>
        <v xml:space="preserve"> </v>
      </c>
      <c r="I9" s="62" t="str">
        <f>IF(+'IX R IND'!I9+'XIV R IND'!I9+'V R IND'!I9+'XVI R IND'!I9+'VIII R IND'!I9&gt;0,+'IX R IND'!I9+'XIV R IND'!I9+'V R IND'!I9+'XVI R IND'!I9+'VIII R IND'!I9," ")</f>
        <v xml:space="preserve"> </v>
      </c>
      <c r="J9" s="62" t="str">
        <f>IF(+'IX R IND'!J9+'XIV R IND'!J9+'V R IND'!J9+'XVI R IND'!J9+'VIII R IND'!J9&gt;0,+'IX R IND'!J9+'XIV R IND'!J9+'V R IND'!J9+'XVI R IND'!J9+'VIII R IND'!J9," ")</f>
        <v xml:space="preserve"> </v>
      </c>
      <c r="K9" s="62" t="str">
        <f>IF(+'IX R IND'!K9+'XIV R IND'!K9+'V R IND'!K9+'XVI R IND'!K9+'VIII R IND'!K9&gt;0,+'IX R IND'!K9+'XIV R IND'!K9+'V R IND'!K9+'XVI R IND'!K9+'VIII R IND'!K9," ")</f>
        <v xml:space="preserve"> </v>
      </c>
      <c r="L9" s="62" t="str">
        <f>IF(+'IX R IND'!L9+'XIV R IND'!L9+'V R IND'!L9+'XVI R IND'!L9+'VIII R IND'!L9&gt;0,+'IX R IND'!L9+'XIV R IND'!L9+'V R IND'!L9+'XVI R IND'!L9+'VIII R IND'!L9," ")</f>
        <v xml:space="preserve"> </v>
      </c>
      <c r="M9" s="63" t="str">
        <f>IF(+'IX R IND'!M9+'XIV R IND'!M9+'V R IND'!M9+'XVI R IND'!M9+'VIII R IND'!M9&gt;0,+'IX R IND'!M9+'XIV R IND'!M9+'V R IND'!M9+'XVI R IND'!M9+'VIII R IND'!M9," ")</f>
        <v xml:space="preserve"> </v>
      </c>
      <c r="N9" s="15" t="str">
        <f t="shared" si="0"/>
        <v xml:space="preserve"> </v>
      </c>
      <c r="O9" s="14">
        <f t="shared" ref="O9:O41" si="1">+A9</f>
        <v>3.5</v>
      </c>
      <c r="Q9" s="8"/>
      <c r="S9" s="8"/>
      <c r="T9" s="8"/>
    </row>
    <row r="10" spans="1:20" ht="14" x14ac:dyDescent="0.3">
      <c r="A10" s="14">
        <f t="shared" ref="A10:A41" si="2">+A9+0.5</f>
        <v>4</v>
      </c>
      <c r="B10" s="60" t="str">
        <f>IF('V R IND'!B10+'XVI R IND'!B10+'VIII R IND'!B10+'IX R IND'!B10+'XIV R IND'!B10&gt;0,+'V R IND'!B10+'XVI R IND'!B10+'VIII R IND'!B10+'IX R IND'!B10+'XIV R IND'!B10," ")</f>
        <v xml:space="preserve"> </v>
      </c>
      <c r="C10" s="62" t="str">
        <f>IF('V R IND'!C10+'XVI R IND'!C10+'VIII R IND'!C10+'IX R IND'!C10+'XIV R IND'!C10&gt;0,+'V R IND'!C10+'XVI R IND'!C10+'VIII R IND'!C10+'IX R IND'!C10+'XIV R IND'!C10," ")</f>
        <v xml:space="preserve"> </v>
      </c>
      <c r="D10" s="62" t="str">
        <f>IF('V R IND'!D10+'XVI R IND'!D10+'VIII R IND'!D10+'IX R IND'!D10+'XIV R IND'!D10&gt;0,+'V R IND'!D10+'XVI R IND'!D10+'VIII R IND'!D10+'IX R IND'!D10+'XIV R IND'!D10," ")</f>
        <v xml:space="preserve"> </v>
      </c>
      <c r="E10" s="62" t="str">
        <f>IF('V R IND'!E10+'XVI R IND'!E10+'VIII R IND'!E10+'IX R IND'!E10+'XIV R IND'!E10&gt;0,+'V R IND'!E10+'XVI R IND'!E10+'VIII R IND'!E10+'IX R IND'!E10+'XIV R IND'!E10," ")</f>
        <v xml:space="preserve"> </v>
      </c>
      <c r="F10" s="62" t="str">
        <f>IF('V R IND'!F10+'XVI R IND'!F10+'VIII R IND'!F10+'IX R IND'!F10+'XIV R IND'!F10&gt;0,+'V R IND'!F10+'XVI R IND'!F10+'VIII R IND'!F10+'IX R IND'!F10+'XIV R IND'!F10," ")</f>
        <v xml:space="preserve"> </v>
      </c>
      <c r="G10" s="62" t="str">
        <f>IF('V R IND'!G10+'XVI R IND'!G10+'VIII R IND'!G10+'IX R IND'!G10+'XIV R IND'!G10&gt;0,+'V R IND'!G10+'XVI R IND'!G10+'VIII R IND'!G10+'IX R IND'!G10+'XIV R IND'!G10," ")</f>
        <v xml:space="preserve"> </v>
      </c>
      <c r="H10" s="62" t="str">
        <f>IF(+'IX R IND'!H10+'XIV R IND'!H10+'V R IND'!H10+'XVI R IND'!H10+'VIII R IND'!H10&gt;0,+'IX R IND'!H10+'XIV R IND'!H10+'V R IND'!H10+'XVI R IND'!H10+'VIII R IND'!H10," ")</f>
        <v xml:space="preserve"> </v>
      </c>
      <c r="I10" s="62" t="str">
        <f>IF(+'IX R IND'!I10+'XIV R IND'!I10+'V R IND'!I10+'XVI R IND'!I10+'VIII R IND'!I10&gt;0,+'IX R IND'!I10+'XIV R IND'!I10+'V R IND'!I10+'XVI R IND'!I10+'VIII R IND'!I10," ")</f>
        <v xml:space="preserve"> </v>
      </c>
      <c r="J10" s="62" t="str">
        <f>IF(+'IX R IND'!J10+'XIV R IND'!J10+'V R IND'!J10+'XVI R IND'!J10+'VIII R IND'!J10&gt;0,+'IX R IND'!J10+'XIV R IND'!J10+'V R IND'!J10+'XVI R IND'!J10+'VIII R IND'!J10," ")</f>
        <v xml:space="preserve"> </v>
      </c>
      <c r="K10" s="62" t="str">
        <f>IF(+'IX R IND'!K10+'XIV R IND'!K10+'V R IND'!K10+'XVI R IND'!K10+'VIII R IND'!K10&gt;0,+'IX R IND'!K10+'XIV R IND'!K10+'V R IND'!K10+'XVI R IND'!K10+'VIII R IND'!K10," ")</f>
        <v xml:space="preserve"> </v>
      </c>
      <c r="L10" s="62" t="str">
        <f>IF(+'IX R IND'!L10+'XIV R IND'!L10+'V R IND'!L10+'XVI R IND'!L10+'VIII R IND'!L10&gt;0,+'IX R IND'!L10+'XIV R IND'!L10+'V R IND'!L10+'XVI R IND'!L10+'VIII R IND'!L10," ")</f>
        <v xml:space="preserve"> </v>
      </c>
      <c r="M10" s="63" t="str">
        <f>IF(+'IX R IND'!M10+'XIV R IND'!M10+'V R IND'!M10+'XVI R IND'!M10+'VIII R IND'!M10&gt;0,+'IX R IND'!M10+'XIV R IND'!M10+'V R IND'!M10+'XVI R IND'!M10+'VIII R IND'!M10," ")</f>
        <v xml:space="preserve"> </v>
      </c>
      <c r="N10" s="15" t="str">
        <f t="shared" si="0"/>
        <v xml:space="preserve"> </v>
      </c>
      <c r="O10" s="14">
        <f t="shared" si="1"/>
        <v>4</v>
      </c>
      <c r="Q10" s="8"/>
      <c r="S10" s="8"/>
      <c r="T10" s="8"/>
    </row>
    <row r="11" spans="1:20" ht="14" x14ac:dyDescent="0.3">
      <c r="A11" s="14">
        <f t="shared" si="2"/>
        <v>4.5</v>
      </c>
      <c r="B11" s="60" t="str">
        <f>IF('V R IND'!B11+'XVI R IND'!B11+'VIII R IND'!B11+'IX R IND'!B11+'XIV R IND'!B11&gt;0,+'V R IND'!B11+'XVI R IND'!B11+'VIII R IND'!B11+'IX R IND'!B11+'XIV R IND'!B11," ")</f>
        <v xml:space="preserve"> </v>
      </c>
      <c r="C11" s="16" t="str">
        <f>IF('V R IND'!C11+'XVI R IND'!C11+'VIII R IND'!C11+'IX R IND'!C11+'XIV R IND'!C11&gt;0,+'V R IND'!C11+'XVI R IND'!C11+'VIII R IND'!C11+'IX R IND'!C11+'XIV R IND'!C11," ")</f>
        <v xml:space="preserve"> </v>
      </c>
      <c r="D11" s="16" t="str">
        <f>IF('V R IND'!D11+'XVI R IND'!D11+'VIII R IND'!D11+'IX R IND'!D11+'XIV R IND'!D11&gt;0,+'V R IND'!D11+'XVI R IND'!D11+'VIII R IND'!D11+'IX R IND'!D11+'XIV R IND'!D11," ")</f>
        <v xml:space="preserve"> </v>
      </c>
      <c r="E11" s="16" t="str">
        <f>IF('V R IND'!E11+'XVI R IND'!E11+'VIII R IND'!E11+'IX R IND'!E11+'XIV R IND'!E11&gt;0,+'V R IND'!E11+'XVI R IND'!E11+'VIII R IND'!E11+'IX R IND'!E11+'XIV R IND'!E11," ")</f>
        <v xml:space="preserve"> </v>
      </c>
      <c r="F11" s="16" t="str">
        <f>IF('V R IND'!F11+'XVI R IND'!F11+'VIII R IND'!F11+'IX R IND'!F11+'XIV R IND'!F11&gt;0,+'V R IND'!F11+'XVI R IND'!F11+'VIII R IND'!F11+'IX R IND'!F11+'XIV R IND'!F11," ")</f>
        <v xml:space="preserve"> </v>
      </c>
      <c r="G11" s="16" t="str">
        <f>IF('V R IND'!G11+'XVI R IND'!G11+'VIII R IND'!G11+'IX R IND'!G11+'XIV R IND'!G11&gt;0,+'V R IND'!G11+'XVI R IND'!G11+'VIII R IND'!G11+'IX R IND'!G11+'XIV R IND'!G11," ")</f>
        <v xml:space="preserve"> </v>
      </c>
      <c r="H11" s="16" t="str">
        <f>IF(+'IX R IND'!H11+'XIV R IND'!H11+'V R IND'!H11+'XVI R IND'!H11+'VIII R IND'!H11&gt;0,+'IX R IND'!H11+'XIV R IND'!H11+'V R IND'!H11+'XVI R IND'!H11+'VIII R IND'!H11," ")</f>
        <v xml:space="preserve"> </v>
      </c>
      <c r="I11" s="16" t="str">
        <f>IF(+'IX R IND'!I11+'XIV R IND'!I11+'V R IND'!I11+'XVI R IND'!I11+'VIII R IND'!I11&gt;0,+'IX R IND'!I11+'XIV R IND'!I11+'V R IND'!I11+'XVI R IND'!I11+'VIII R IND'!I11," ")</f>
        <v xml:space="preserve"> </v>
      </c>
      <c r="J11" s="16" t="str">
        <f>IF(+'IX R IND'!J11+'XIV R IND'!J11+'V R IND'!J11+'XVI R IND'!J11+'VIII R IND'!J11&gt;0,+'IX R IND'!J11+'XIV R IND'!J11+'V R IND'!J11+'XVI R IND'!J11+'VIII R IND'!J11," ")</f>
        <v xml:space="preserve"> </v>
      </c>
      <c r="K11" s="16" t="str">
        <f>IF(+'IX R IND'!K11+'XIV R IND'!K11+'V R IND'!K11+'XVI R IND'!K11+'VIII R IND'!K11&gt;0,+'IX R IND'!K11+'XIV R IND'!K11+'V R IND'!K11+'XVI R IND'!K11+'VIII R IND'!K11," ")</f>
        <v xml:space="preserve"> </v>
      </c>
      <c r="L11" s="16" t="str">
        <f>IF(+'IX R IND'!L11+'XIV R IND'!L11+'V R IND'!L11+'XVI R IND'!L11+'VIII R IND'!L11&gt;0,+'IX R IND'!L11+'XIV R IND'!L11+'V R IND'!L11+'XVI R IND'!L11+'VIII R IND'!L11," ")</f>
        <v xml:space="preserve"> </v>
      </c>
      <c r="M11" s="17" t="str">
        <f>IF(+'IX R IND'!M11+'XIV R IND'!M11+'V R IND'!M11+'XVI R IND'!M11+'VIII R IND'!M11&gt;0,+'IX R IND'!M11+'XIV R IND'!M11+'V R IND'!M11+'XVI R IND'!M11+'VIII R IND'!M11," ")</f>
        <v xml:space="preserve"> </v>
      </c>
      <c r="N11" s="15" t="str">
        <f t="shared" si="0"/>
        <v xml:space="preserve"> </v>
      </c>
      <c r="O11" s="14">
        <f t="shared" si="1"/>
        <v>4.5</v>
      </c>
      <c r="Q11" s="8"/>
      <c r="S11" s="8"/>
      <c r="T11" s="8"/>
    </row>
    <row r="12" spans="1:20" ht="14" x14ac:dyDescent="0.3">
      <c r="A12" s="14">
        <f t="shared" si="2"/>
        <v>5</v>
      </c>
      <c r="B12" s="60" t="str">
        <f>IF('V R IND'!B12+'XVI R IND'!B12+'VIII R IND'!B12+'IX R IND'!B12+'XIV R IND'!B12&gt;0,+'V R IND'!B12+'XVI R IND'!B12+'VIII R IND'!B12+'IX R IND'!B12+'XIV R IND'!B12," ")</f>
        <v xml:space="preserve"> </v>
      </c>
      <c r="C12" s="16" t="str">
        <f>IF('V R IND'!C12+'XVI R IND'!C12+'VIII R IND'!C12+'IX R IND'!C12+'XIV R IND'!C12&gt;0,+'V R IND'!C12+'XVI R IND'!C12+'VIII R IND'!C12+'IX R IND'!C12+'XIV R IND'!C12," ")</f>
        <v xml:space="preserve"> </v>
      </c>
      <c r="D12" s="16" t="str">
        <f>IF('V R IND'!D12+'XVI R IND'!D12+'VIII R IND'!D12+'IX R IND'!D12+'XIV R IND'!D12&gt;0,+'V R IND'!D12+'XVI R IND'!D12+'VIII R IND'!D12+'IX R IND'!D12+'XIV R IND'!D12," ")</f>
        <v xml:space="preserve"> </v>
      </c>
      <c r="E12" s="16" t="str">
        <f>IF('V R IND'!E12+'XVI R IND'!E12+'VIII R IND'!E12+'IX R IND'!E12+'XIV R IND'!E12&gt;0,+'V R IND'!E12+'XVI R IND'!E12+'VIII R IND'!E12+'IX R IND'!E12+'XIV R IND'!E12," ")</f>
        <v xml:space="preserve"> </v>
      </c>
      <c r="F12" s="16" t="str">
        <f>IF('V R IND'!F12+'XVI R IND'!F12+'VIII R IND'!F12+'IX R IND'!F12+'XIV R IND'!F12&gt;0,+'V R IND'!F12+'XVI R IND'!F12+'VIII R IND'!F12+'IX R IND'!F12+'XIV R IND'!F12," ")</f>
        <v xml:space="preserve"> </v>
      </c>
      <c r="G12" s="16" t="str">
        <f>IF('V R IND'!G12+'XVI R IND'!G12+'VIII R IND'!G12+'IX R IND'!G12+'XIV R IND'!G12&gt;0,+'V R IND'!G12+'XVI R IND'!G12+'VIII R IND'!G12+'IX R IND'!G12+'XIV R IND'!G12," ")</f>
        <v xml:space="preserve"> </v>
      </c>
      <c r="H12" s="16" t="str">
        <f>IF(+'IX R IND'!H12+'XIV R IND'!H12+'V R IND'!H12+'XVI R IND'!H12+'VIII R IND'!H12&gt;0,+'IX R IND'!H12+'XIV R IND'!H12+'V R IND'!H12+'XVI R IND'!H12+'VIII R IND'!H12," ")</f>
        <v xml:space="preserve"> </v>
      </c>
      <c r="I12" s="16" t="str">
        <f>IF(+'IX R IND'!I12+'XIV R IND'!I12+'V R IND'!I12+'XVI R IND'!I12+'VIII R IND'!I12&gt;0,+'IX R IND'!I12+'XIV R IND'!I12+'V R IND'!I12+'XVI R IND'!I12+'VIII R IND'!I12," ")</f>
        <v xml:space="preserve"> </v>
      </c>
      <c r="J12" s="16" t="str">
        <f>IF(+'IX R IND'!J12+'XIV R IND'!J12+'V R IND'!J12+'XVI R IND'!J12+'VIII R IND'!J12&gt;0,+'IX R IND'!J12+'XIV R IND'!J12+'V R IND'!J12+'XVI R IND'!J12+'VIII R IND'!J12," ")</f>
        <v xml:space="preserve"> </v>
      </c>
      <c r="K12" s="16" t="str">
        <f>IF(+'IX R IND'!K12+'XIV R IND'!K12+'V R IND'!K12+'XVI R IND'!K12+'VIII R IND'!K12&gt;0,+'IX R IND'!K12+'XIV R IND'!K12+'V R IND'!K12+'XVI R IND'!K12+'VIII R IND'!K12," ")</f>
        <v xml:space="preserve"> </v>
      </c>
      <c r="L12" s="16" t="str">
        <f>IF(+'IX R IND'!L12+'XIV R IND'!L12+'V R IND'!L12+'XVI R IND'!L12+'VIII R IND'!L12&gt;0,+'IX R IND'!L12+'XIV R IND'!L12+'V R IND'!L12+'XVI R IND'!L12+'VIII R IND'!L12," ")</f>
        <v xml:space="preserve"> </v>
      </c>
      <c r="M12" s="17" t="str">
        <f>IF(+'IX R IND'!M12+'XIV R IND'!M12+'V R IND'!M12+'XVI R IND'!M12+'VIII R IND'!M12&gt;0,+'IX R IND'!M12+'XIV R IND'!M12+'V R IND'!M12+'XVI R IND'!M12+'VIII R IND'!M12," ")</f>
        <v xml:space="preserve"> </v>
      </c>
      <c r="N12" s="15" t="str">
        <f t="shared" si="0"/>
        <v xml:space="preserve"> </v>
      </c>
      <c r="O12" s="14">
        <f t="shared" si="1"/>
        <v>5</v>
      </c>
      <c r="Q12" s="8"/>
      <c r="S12" s="8"/>
      <c r="T12" s="8"/>
    </row>
    <row r="13" spans="1:20" ht="14" x14ac:dyDescent="0.3">
      <c r="A13" s="14">
        <f t="shared" si="2"/>
        <v>5.5</v>
      </c>
      <c r="B13" s="60" t="str">
        <f>IF('V R IND'!B13+'XVI R IND'!B13+'VIII R IND'!B13+'IX R IND'!B13+'XIV R IND'!B13&gt;0,+'V R IND'!B13+'XVI R IND'!B13+'VIII R IND'!B13+'IX R IND'!B13+'XIV R IND'!B13," ")</f>
        <v xml:space="preserve"> </v>
      </c>
      <c r="C13" s="16" t="str">
        <f>IF('V R IND'!C13+'XVI R IND'!C13+'VIII R IND'!C13+'IX R IND'!C13+'XIV R IND'!C13&gt;0,+'V R IND'!C13+'XVI R IND'!C13+'VIII R IND'!C13+'IX R IND'!C13+'XIV R IND'!C13," ")</f>
        <v xml:space="preserve"> </v>
      </c>
      <c r="D13" s="16" t="str">
        <f>IF('V R IND'!D13+'XVI R IND'!D13+'VIII R IND'!D13+'IX R IND'!D13+'XIV R IND'!D13&gt;0,+'V R IND'!D13+'XVI R IND'!D13+'VIII R IND'!D13+'IX R IND'!D13+'XIV R IND'!D13," ")</f>
        <v xml:space="preserve"> </v>
      </c>
      <c r="E13" s="16" t="str">
        <f>IF('V R IND'!E13+'XVI R IND'!E13+'VIII R IND'!E13+'IX R IND'!E13+'XIV R IND'!E13&gt;0,+'V R IND'!E13+'XVI R IND'!E13+'VIII R IND'!E13+'IX R IND'!E13+'XIV R IND'!E13," ")</f>
        <v xml:space="preserve"> </v>
      </c>
      <c r="F13" s="16" t="str">
        <f>IF('V R IND'!F13+'XVI R IND'!F13+'VIII R IND'!F13+'IX R IND'!F13+'XIV R IND'!F13&gt;0,+'V R IND'!F13+'XVI R IND'!F13+'VIII R IND'!F13+'IX R IND'!F13+'XIV R IND'!F13," ")</f>
        <v xml:space="preserve"> </v>
      </c>
      <c r="G13" s="16" t="str">
        <f>IF('V R IND'!G13+'XVI R IND'!G13+'VIII R IND'!G13+'IX R IND'!G13+'XIV R IND'!G13&gt;0,+'V R IND'!G13+'XVI R IND'!G13+'VIII R IND'!G13+'IX R IND'!G13+'XIV R IND'!G13," ")</f>
        <v xml:space="preserve"> </v>
      </c>
      <c r="H13" s="16" t="str">
        <f>IF(+'IX R IND'!H13+'XIV R IND'!H13+'V R IND'!H13+'XVI R IND'!H13+'VIII R IND'!H13&gt;0,+'IX R IND'!H13+'XIV R IND'!H13+'V R IND'!H13+'XVI R IND'!H13+'VIII R IND'!H13," ")</f>
        <v xml:space="preserve"> </v>
      </c>
      <c r="I13" s="16" t="str">
        <f>IF(+'IX R IND'!I13+'XIV R IND'!I13+'V R IND'!I13+'XVI R IND'!I13+'VIII R IND'!I13&gt;0,+'IX R IND'!I13+'XIV R IND'!I13+'V R IND'!I13+'XVI R IND'!I13+'VIII R IND'!I13," ")</f>
        <v xml:space="preserve"> </v>
      </c>
      <c r="J13" s="16" t="str">
        <f>IF(+'IX R IND'!J13+'XIV R IND'!J13+'V R IND'!J13+'XVI R IND'!J13+'VIII R IND'!J13&gt;0,+'IX R IND'!J13+'XIV R IND'!J13+'V R IND'!J13+'XVI R IND'!J13+'VIII R IND'!J13," ")</f>
        <v xml:space="preserve"> </v>
      </c>
      <c r="K13" s="16" t="str">
        <f>IF(+'IX R IND'!K13+'XIV R IND'!K13+'V R IND'!K13+'XVI R IND'!K13+'VIII R IND'!K13&gt;0,+'IX R IND'!K13+'XIV R IND'!K13+'V R IND'!K13+'XVI R IND'!K13+'VIII R IND'!K13," ")</f>
        <v xml:space="preserve"> </v>
      </c>
      <c r="L13" s="16" t="str">
        <f>IF(+'IX R IND'!L13+'XIV R IND'!L13+'V R IND'!L13+'XVI R IND'!L13+'VIII R IND'!L13&gt;0,+'IX R IND'!L13+'XIV R IND'!L13+'V R IND'!L13+'XVI R IND'!L13+'VIII R IND'!L13," ")</f>
        <v xml:space="preserve"> </v>
      </c>
      <c r="M13" s="17" t="str">
        <f>IF(+'IX R IND'!M13+'XIV R IND'!M13+'V R IND'!M13+'XVI R IND'!M13+'VIII R IND'!M13&gt;0,+'IX R IND'!M13+'XIV R IND'!M13+'V R IND'!M13+'XVI R IND'!M13+'VIII R IND'!M13," ")</f>
        <v xml:space="preserve"> </v>
      </c>
      <c r="N13" s="15" t="str">
        <f t="shared" si="0"/>
        <v xml:space="preserve"> </v>
      </c>
      <c r="O13" s="14">
        <f t="shared" si="1"/>
        <v>5.5</v>
      </c>
      <c r="Q13" s="8"/>
      <c r="S13" s="8"/>
      <c r="T13" s="8"/>
    </row>
    <row r="14" spans="1:20" ht="14" x14ac:dyDescent="0.3">
      <c r="A14" s="14">
        <f t="shared" si="2"/>
        <v>6</v>
      </c>
      <c r="B14" s="60" t="str">
        <f>IF('V R IND'!B14+'XVI R IND'!B14+'VIII R IND'!B14+'IX R IND'!B14+'XIV R IND'!B14&gt;0,+'V R IND'!B14+'XVI R IND'!B14+'VIII R IND'!B14+'IX R IND'!B14+'XIV R IND'!B14," ")</f>
        <v xml:space="preserve"> </v>
      </c>
      <c r="C14" s="16" t="str">
        <f>IF('V R IND'!C14+'XVI R IND'!C14+'VIII R IND'!C14+'IX R IND'!C14+'XIV R IND'!C14&gt;0,+'V R IND'!C14+'XVI R IND'!C14+'VIII R IND'!C14+'IX R IND'!C14+'XIV R IND'!C14," ")</f>
        <v xml:space="preserve"> </v>
      </c>
      <c r="D14" s="16" t="str">
        <f>IF('V R IND'!D14+'XVI R IND'!D14+'VIII R IND'!D14+'IX R IND'!D14+'XIV R IND'!D14&gt;0,+'V R IND'!D14+'XVI R IND'!D14+'VIII R IND'!D14+'IX R IND'!D14+'XIV R IND'!D14," ")</f>
        <v xml:space="preserve"> </v>
      </c>
      <c r="E14" s="16" t="str">
        <f>IF('V R IND'!E14+'XVI R IND'!E14+'VIII R IND'!E14+'IX R IND'!E14+'XIV R IND'!E14&gt;0,+'V R IND'!E14+'XVI R IND'!E14+'VIII R IND'!E14+'IX R IND'!E14+'XIV R IND'!E14," ")</f>
        <v xml:space="preserve"> </v>
      </c>
      <c r="F14" s="16" t="str">
        <f>IF('V R IND'!F14+'XVI R IND'!F14+'VIII R IND'!F14+'IX R IND'!F14+'XIV R IND'!F14&gt;0,+'V R IND'!F14+'XVI R IND'!F14+'VIII R IND'!F14+'IX R IND'!F14+'XIV R IND'!F14," ")</f>
        <v xml:space="preserve"> </v>
      </c>
      <c r="G14" s="16" t="str">
        <f>IF('V R IND'!G14+'XVI R IND'!G14+'VIII R IND'!G14+'IX R IND'!G14+'XIV R IND'!G14&gt;0,+'V R IND'!G14+'XVI R IND'!G14+'VIII R IND'!G14+'IX R IND'!G14+'XIV R IND'!G14," ")</f>
        <v xml:space="preserve"> </v>
      </c>
      <c r="H14" s="16" t="str">
        <f>IF(+'IX R IND'!H14+'XIV R IND'!H14+'V R IND'!H14+'XVI R IND'!H14+'VIII R IND'!H14&gt;0,+'IX R IND'!H14+'XIV R IND'!H14+'V R IND'!H14+'XVI R IND'!H14+'VIII R IND'!H14," ")</f>
        <v xml:space="preserve"> </v>
      </c>
      <c r="I14" s="16" t="str">
        <f>IF(+'IX R IND'!I14+'XIV R IND'!I14+'V R IND'!I14+'XVI R IND'!I14+'VIII R IND'!I14&gt;0,+'IX R IND'!I14+'XIV R IND'!I14+'V R IND'!I14+'XVI R IND'!I14+'VIII R IND'!I14," ")</f>
        <v xml:space="preserve"> </v>
      </c>
      <c r="J14" s="16" t="str">
        <f>IF(+'IX R IND'!J14+'XIV R IND'!J14+'V R IND'!J14+'XVI R IND'!J14+'VIII R IND'!J14&gt;0,+'IX R IND'!J14+'XIV R IND'!J14+'V R IND'!J14+'XVI R IND'!J14+'VIII R IND'!J14," ")</f>
        <v xml:space="preserve"> </v>
      </c>
      <c r="K14" s="16" t="str">
        <f>IF(+'IX R IND'!K14+'XIV R IND'!K14+'V R IND'!K14+'XVI R IND'!K14+'VIII R IND'!K14&gt;0,+'IX R IND'!K14+'XIV R IND'!K14+'V R IND'!K14+'XVI R IND'!K14+'VIII R IND'!K14," ")</f>
        <v xml:space="preserve"> </v>
      </c>
      <c r="L14" s="16" t="str">
        <f>IF(+'IX R IND'!L14+'XIV R IND'!L14+'V R IND'!L14+'XVI R IND'!L14+'VIII R IND'!L14&gt;0,+'IX R IND'!L14+'XIV R IND'!L14+'V R IND'!L14+'XVI R IND'!L14+'VIII R IND'!L14," ")</f>
        <v xml:space="preserve"> </v>
      </c>
      <c r="M14" s="17" t="str">
        <f>IF(+'IX R IND'!M14+'XIV R IND'!M14+'V R IND'!M14+'XVI R IND'!M14+'VIII R IND'!M14&gt;0,+'IX R IND'!M14+'XIV R IND'!M14+'V R IND'!M14+'XVI R IND'!M14+'VIII R IND'!M14," ")</f>
        <v xml:space="preserve"> </v>
      </c>
      <c r="N14" s="15"/>
      <c r="O14" s="14">
        <f t="shared" si="1"/>
        <v>6</v>
      </c>
      <c r="Q14" s="8"/>
      <c r="S14" s="8"/>
      <c r="T14" s="8"/>
    </row>
    <row r="15" spans="1:20" ht="14" x14ac:dyDescent="0.3">
      <c r="A15" s="14">
        <f t="shared" si="2"/>
        <v>6.5</v>
      </c>
      <c r="B15" s="60" t="str">
        <f>IF('V R IND'!B15+'XVI R IND'!B15+'VIII R IND'!B15+'IX R IND'!B15+'XIV R IND'!B15&gt;0,+'V R IND'!B15+'XVI R IND'!B15+'VIII R IND'!B15+'IX R IND'!B15+'XIV R IND'!B15," ")</f>
        <v xml:space="preserve"> </v>
      </c>
      <c r="C15" s="16" t="str">
        <f>IF('V R IND'!C15+'XVI R IND'!C15+'VIII R IND'!C15+'IX R IND'!C15+'XIV R IND'!C15&gt;0,+'V R IND'!C15+'XVI R IND'!C15+'VIII R IND'!C15+'IX R IND'!C15+'XIV R IND'!C15," ")</f>
        <v xml:space="preserve"> </v>
      </c>
      <c r="D15" s="16" t="str">
        <f>IF('V R IND'!D15+'XVI R IND'!D15+'VIII R IND'!D15+'IX R IND'!D15+'XIV R IND'!D15&gt;0,+'V R IND'!D15+'XVI R IND'!D15+'VIII R IND'!D15+'IX R IND'!D15+'XIV R IND'!D15," ")</f>
        <v xml:space="preserve"> </v>
      </c>
      <c r="E15" s="16" t="str">
        <f>IF('V R IND'!E15+'XVI R IND'!E15+'VIII R IND'!E15+'IX R IND'!E15+'XIV R IND'!E15&gt;0,+'V R IND'!E15+'XVI R IND'!E15+'VIII R IND'!E15+'IX R IND'!E15+'XIV R IND'!E15," ")</f>
        <v xml:space="preserve"> </v>
      </c>
      <c r="F15" s="16" t="str">
        <f>IF('V R IND'!F15+'XVI R IND'!F15+'VIII R IND'!F15+'IX R IND'!F15+'XIV R IND'!F15&gt;0,+'V R IND'!F15+'XVI R IND'!F15+'VIII R IND'!F15+'IX R IND'!F15+'XIV R IND'!F15," ")</f>
        <v xml:space="preserve"> </v>
      </c>
      <c r="G15" s="16" t="str">
        <f>IF('V R IND'!G15+'XVI R IND'!G15+'VIII R IND'!G15+'IX R IND'!G15+'XIV R IND'!G15&gt;0,+'V R IND'!G15+'XVI R IND'!G15+'VIII R IND'!G15+'IX R IND'!G15+'XIV R IND'!G15," ")</f>
        <v xml:space="preserve"> </v>
      </c>
      <c r="H15" s="16" t="str">
        <f>IF(+'IX R IND'!H15+'XIV R IND'!H15+'V R IND'!H15+'XVI R IND'!H15+'VIII R IND'!H15&gt;0,+'IX R IND'!H15+'XIV R IND'!H15+'V R IND'!H15+'XVI R IND'!H15+'VIII R IND'!H15," ")</f>
        <v xml:space="preserve"> </v>
      </c>
      <c r="I15" s="16" t="str">
        <f>IF(+'IX R IND'!I15+'XIV R IND'!I15+'V R IND'!I15+'XVI R IND'!I15+'VIII R IND'!I15&gt;0,+'IX R IND'!I15+'XIV R IND'!I15+'V R IND'!I15+'XVI R IND'!I15+'VIII R IND'!I15," ")</f>
        <v xml:space="preserve"> </v>
      </c>
      <c r="J15" s="16" t="str">
        <f>IF(+'IX R IND'!J15+'XIV R IND'!J15+'V R IND'!J15+'XVI R IND'!J15+'VIII R IND'!J15&gt;0,+'IX R IND'!J15+'XIV R IND'!J15+'V R IND'!J15+'XVI R IND'!J15+'VIII R IND'!J15," ")</f>
        <v xml:space="preserve"> </v>
      </c>
      <c r="K15" s="16" t="str">
        <f>IF(+'IX R IND'!K15+'XIV R IND'!K15+'V R IND'!K15+'XVI R IND'!K15+'VIII R IND'!K15&gt;0,+'IX R IND'!K15+'XIV R IND'!K15+'V R IND'!K15+'XVI R IND'!K15+'VIII R IND'!K15," ")</f>
        <v xml:space="preserve"> </v>
      </c>
      <c r="L15" s="16" t="str">
        <f>IF(+'IX R IND'!L15+'XIV R IND'!L15+'V R IND'!L15+'XVI R IND'!L15+'VIII R IND'!L15&gt;0,+'IX R IND'!L15+'XIV R IND'!L15+'V R IND'!L15+'XVI R IND'!L15+'VIII R IND'!L15," ")</f>
        <v xml:space="preserve"> </v>
      </c>
      <c r="M15" s="17" t="str">
        <f>IF(+'IX R IND'!M15+'XIV R IND'!M15+'V R IND'!M15+'XVI R IND'!M15+'VIII R IND'!M15&gt;0,+'IX R IND'!M15+'XIV R IND'!M15+'V R IND'!M15+'XVI R IND'!M15+'VIII R IND'!M15," ")</f>
        <v xml:space="preserve"> </v>
      </c>
      <c r="N15" s="15"/>
      <c r="O15" s="14">
        <f t="shared" si="1"/>
        <v>6.5</v>
      </c>
      <c r="Q15" s="8"/>
      <c r="S15" s="8"/>
      <c r="T15" s="8"/>
    </row>
    <row r="16" spans="1:20" ht="14" x14ac:dyDescent="0.3">
      <c r="A16" s="14">
        <f t="shared" si="2"/>
        <v>7</v>
      </c>
      <c r="B16" s="60" t="str">
        <f>IF('V R IND'!B16+'XVI R IND'!B16+'VIII R IND'!B16+'IX R IND'!B16+'XIV R IND'!B16&gt;0,+'V R IND'!B16+'XVI R IND'!B16+'VIII R IND'!B16+'IX R IND'!B16+'XIV R IND'!B16," ")</f>
        <v xml:space="preserve"> </v>
      </c>
      <c r="C16" s="16" t="str">
        <f>IF('V R IND'!C16+'XVI R IND'!C16+'VIII R IND'!C16+'IX R IND'!C16+'XIV R IND'!C16&gt;0,+'V R IND'!C16+'XVI R IND'!C16+'VIII R IND'!C16+'IX R IND'!C16+'XIV R IND'!C16," ")</f>
        <v xml:space="preserve"> </v>
      </c>
      <c r="D16" s="16" t="str">
        <f>IF('V R IND'!D16+'XVI R IND'!D16+'VIII R IND'!D16+'IX R IND'!D16+'XIV R IND'!D16&gt;0,+'V R IND'!D16+'XVI R IND'!D16+'VIII R IND'!D16+'IX R IND'!D16+'XIV R IND'!D16," ")</f>
        <v xml:space="preserve"> </v>
      </c>
      <c r="E16" s="16" t="str">
        <f>IF('V R IND'!E16+'XVI R IND'!E16+'VIII R IND'!E16+'IX R IND'!E16+'XIV R IND'!E16&gt;0,+'V R IND'!E16+'XVI R IND'!E16+'VIII R IND'!E16+'IX R IND'!E16+'XIV R IND'!E16," ")</f>
        <v xml:space="preserve"> </v>
      </c>
      <c r="F16" s="16" t="str">
        <f>IF('V R IND'!F16+'XVI R IND'!F16+'VIII R IND'!F16+'IX R IND'!F16+'XIV R IND'!F16&gt;0,+'V R IND'!F16+'XVI R IND'!F16+'VIII R IND'!F16+'IX R IND'!F16+'XIV R IND'!F16," ")</f>
        <v xml:space="preserve"> </v>
      </c>
      <c r="G16" s="16" t="str">
        <f>IF('V R IND'!G16+'XVI R IND'!G16+'VIII R IND'!G16+'IX R IND'!G16+'XIV R IND'!G16&gt;0,+'V R IND'!G16+'XVI R IND'!G16+'VIII R IND'!G16+'IX R IND'!G16+'XIV R IND'!G16," ")</f>
        <v xml:space="preserve"> </v>
      </c>
      <c r="H16" s="16" t="str">
        <f>IF(+'IX R IND'!H16+'XIV R IND'!H16+'V R IND'!H16+'XVI R IND'!H16+'VIII R IND'!H16&gt;0,+'IX R IND'!H16+'XIV R IND'!H16+'V R IND'!H16+'XVI R IND'!H16+'VIII R IND'!H16," ")</f>
        <v xml:space="preserve"> </v>
      </c>
      <c r="I16" s="16" t="str">
        <f>IF(+'IX R IND'!I16+'XIV R IND'!I16+'V R IND'!I16+'XVI R IND'!I16+'VIII R IND'!I16&gt;0,+'IX R IND'!I16+'XIV R IND'!I16+'V R IND'!I16+'XVI R IND'!I16+'VIII R IND'!I16," ")</f>
        <v xml:space="preserve"> </v>
      </c>
      <c r="J16" s="16" t="str">
        <f>IF(+'IX R IND'!J16+'XIV R IND'!J16+'V R IND'!J16+'XVI R IND'!J16+'VIII R IND'!J16&gt;0,+'IX R IND'!J16+'XIV R IND'!J16+'V R IND'!J16+'XVI R IND'!J16+'VIII R IND'!J16," ")</f>
        <v xml:space="preserve"> </v>
      </c>
      <c r="K16" s="16" t="str">
        <f>IF(+'IX R IND'!K16+'XIV R IND'!K16+'V R IND'!K16+'XVI R IND'!K16+'VIII R IND'!K16&gt;0,+'IX R IND'!K16+'XIV R IND'!K16+'V R IND'!K16+'XVI R IND'!K16+'VIII R IND'!K16," ")</f>
        <v xml:space="preserve"> </v>
      </c>
      <c r="L16" s="16" t="str">
        <f>IF(+'IX R IND'!L16+'XIV R IND'!L16+'V R IND'!L16+'XVI R IND'!L16+'VIII R IND'!L16&gt;0,+'IX R IND'!L16+'XIV R IND'!L16+'V R IND'!L16+'XVI R IND'!L16+'VIII R IND'!L16," ")</f>
        <v xml:space="preserve"> </v>
      </c>
      <c r="M16" s="17" t="str">
        <f>IF(+'IX R IND'!M16+'XIV R IND'!M16+'V R IND'!M16+'XVI R IND'!M16+'VIII R IND'!M16&gt;0,+'IX R IND'!M16+'XIV R IND'!M16+'V R IND'!M16+'XVI R IND'!M16+'VIII R IND'!M16," ")</f>
        <v xml:space="preserve"> </v>
      </c>
      <c r="N16" s="15"/>
      <c r="O16" s="14">
        <f t="shared" si="1"/>
        <v>7</v>
      </c>
      <c r="Q16" s="8"/>
      <c r="S16" s="8"/>
      <c r="T16" s="8"/>
    </row>
    <row r="17" spans="1:20" ht="14" x14ac:dyDescent="0.3">
      <c r="A17" s="14">
        <f t="shared" si="2"/>
        <v>7.5</v>
      </c>
      <c r="B17" s="60" t="str">
        <f>IF('V R IND'!B17+'XVI R IND'!B17+'VIII R IND'!B17+'IX R IND'!B17+'XIV R IND'!B17&gt;0,+'V R IND'!B17+'XVI R IND'!B17+'VIII R IND'!B17+'IX R IND'!B17+'XIV R IND'!B17," ")</f>
        <v xml:space="preserve"> </v>
      </c>
      <c r="C17" s="16" t="str">
        <f>IF('V R IND'!C17+'XVI R IND'!C17+'VIII R IND'!C17+'IX R IND'!C17+'XIV R IND'!C17&gt;0,+'V R IND'!C17+'XVI R IND'!C17+'VIII R IND'!C17+'IX R IND'!C17+'XIV R IND'!C17," ")</f>
        <v xml:space="preserve"> </v>
      </c>
      <c r="D17" s="16" t="str">
        <f>IF('V R IND'!D17+'XVI R IND'!D17+'VIII R IND'!D17+'IX R IND'!D17+'XIV R IND'!D17&gt;0,+'V R IND'!D17+'XVI R IND'!D17+'VIII R IND'!D17+'IX R IND'!D17+'XIV R IND'!D17," ")</f>
        <v xml:space="preserve"> </v>
      </c>
      <c r="E17" s="16" t="str">
        <f>IF('V R IND'!E17+'XVI R IND'!E17+'VIII R IND'!E17+'IX R IND'!E17+'XIV R IND'!E17&gt;0,+'V R IND'!E17+'XVI R IND'!E17+'VIII R IND'!E17+'IX R IND'!E17+'XIV R IND'!E17," ")</f>
        <v xml:space="preserve"> </v>
      </c>
      <c r="F17" s="16" t="str">
        <f>IF('V R IND'!F17+'XVI R IND'!F17+'VIII R IND'!F17+'IX R IND'!F17+'XIV R IND'!F17&gt;0,+'V R IND'!F17+'XVI R IND'!F17+'VIII R IND'!F17+'IX R IND'!F17+'XIV R IND'!F17," ")</f>
        <v xml:space="preserve"> </v>
      </c>
      <c r="G17" s="16" t="str">
        <f>IF('V R IND'!G17+'XVI R IND'!G17+'VIII R IND'!G17+'IX R IND'!G17+'XIV R IND'!G17&gt;0,+'V R IND'!G17+'XVI R IND'!G17+'VIII R IND'!G17+'IX R IND'!G17+'XIV R IND'!G17," ")</f>
        <v xml:space="preserve"> </v>
      </c>
      <c r="H17" s="16" t="str">
        <f>IF(+'IX R IND'!H17+'XIV R IND'!H17+'V R IND'!H17+'XVI R IND'!H17+'VIII R IND'!H17&gt;0,+'IX R IND'!H17+'XIV R IND'!H17+'V R IND'!H17+'XVI R IND'!H17+'VIII R IND'!H17," ")</f>
        <v xml:space="preserve"> </v>
      </c>
      <c r="I17" s="16" t="str">
        <f>IF(+'IX R IND'!I17+'XIV R IND'!I17+'V R IND'!I17+'XVI R IND'!I17+'VIII R IND'!I17&gt;0,+'IX R IND'!I17+'XIV R IND'!I17+'V R IND'!I17+'XVI R IND'!I17+'VIII R IND'!I17," ")</f>
        <v xml:space="preserve"> </v>
      </c>
      <c r="J17" s="16" t="str">
        <f>IF(+'IX R IND'!J17+'XIV R IND'!J17+'V R IND'!J17+'XVI R IND'!J17+'VIII R IND'!J17&gt;0,+'IX R IND'!J17+'XIV R IND'!J17+'V R IND'!J17+'XVI R IND'!J17+'VIII R IND'!J17," ")</f>
        <v xml:space="preserve"> </v>
      </c>
      <c r="K17" s="16" t="str">
        <f>IF(+'IX R IND'!K17+'XIV R IND'!K17+'V R IND'!K17+'XVI R IND'!K17+'VIII R IND'!K17&gt;0,+'IX R IND'!K17+'XIV R IND'!K17+'V R IND'!K17+'XVI R IND'!K17+'VIII R IND'!K17," ")</f>
        <v xml:space="preserve"> </v>
      </c>
      <c r="L17" s="16" t="str">
        <f>IF(+'IX R IND'!L17+'XIV R IND'!L17+'V R IND'!L17+'XVI R IND'!L17+'VIII R IND'!L17&gt;0,+'IX R IND'!L17+'XIV R IND'!L17+'V R IND'!L17+'XVI R IND'!L17+'VIII R IND'!L17," ")</f>
        <v xml:space="preserve"> </v>
      </c>
      <c r="M17" s="17" t="str">
        <f>IF(+'IX R IND'!M17+'XIV R IND'!M17+'V R IND'!M17+'XVI R IND'!M17+'VIII R IND'!M17&gt;0,+'IX R IND'!M17+'XIV R IND'!M17+'V R IND'!M17+'XVI R IND'!M17+'VIII R IND'!M17," ")</f>
        <v xml:space="preserve"> </v>
      </c>
      <c r="N17" s="15" t="str">
        <f t="shared" si="0"/>
        <v xml:space="preserve"> </v>
      </c>
      <c r="O17" s="14">
        <f t="shared" si="1"/>
        <v>7.5</v>
      </c>
      <c r="P17" s="32"/>
      <c r="Q17" s="75"/>
      <c r="S17" s="8"/>
      <c r="T17" s="8"/>
    </row>
    <row r="18" spans="1:20" ht="14" x14ac:dyDescent="0.3">
      <c r="A18" s="14">
        <f t="shared" si="2"/>
        <v>8</v>
      </c>
      <c r="B18" s="60" t="str">
        <f>IF('V R IND'!B18+'XVI R IND'!B18+'VIII R IND'!B18+'IX R IND'!B18+'XIV R IND'!B18&gt;0,+'V R IND'!B18+'XVI R IND'!B18+'VIII R IND'!B18+'IX R IND'!B18+'XIV R IND'!B18," ")</f>
        <v xml:space="preserve"> </v>
      </c>
      <c r="C18" s="16" t="str">
        <f>IF('V R IND'!C18+'XVI R IND'!C18+'VIII R IND'!C18+'IX R IND'!C18+'XIV R IND'!C18&gt;0,+'V R IND'!C18+'XVI R IND'!C18+'VIII R IND'!C18+'IX R IND'!C18+'XIV R IND'!C18," ")</f>
        <v xml:space="preserve"> </v>
      </c>
      <c r="D18" s="16" t="str">
        <f>IF('V R IND'!D18+'XVI R IND'!D18+'VIII R IND'!D18+'IX R IND'!D18+'XIV R IND'!D18&gt;0,+'V R IND'!D18+'XVI R IND'!D18+'VIII R IND'!D18+'IX R IND'!D18+'XIV R IND'!D18," ")</f>
        <v xml:space="preserve"> </v>
      </c>
      <c r="E18" s="16" t="str">
        <f>IF('V R IND'!E18+'XVI R IND'!E18+'VIII R IND'!E18+'IX R IND'!E18+'XIV R IND'!E18&gt;0,+'V R IND'!E18+'XVI R IND'!E18+'VIII R IND'!E18+'IX R IND'!E18+'XIV R IND'!E18," ")</f>
        <v xml:space="preserve"> </v>
      </c>
      <c r="F18" s="16" t="str">
        <f>IF('V R IND'!F18+'XVI R IND'!F18+'VIII R IND'!F18+'IX R IND'!F18+'XIV R IND'!F18&gt;0,+'V R IND'!F18+'XVI R IND'!F18+'VIII R IND'!F18+'IX R IND'!F18+'XIV R IND'!F18," ")</f>
        <v xml:space="preserve"> </v>
      </c>
      <c r="G18" s="16" t="str">
        <f>IF('V R IND'!G18+'XVI R IND'!G18+'VIII R IND'!G18+'IX R IND'!G18+'XIV R IND'!G18&gt;0,+'V R IND'!G18+'XVI R IND'!G18+'VIII R IND'!G18+'IX R IND'!G18+'XIV R IND'!G18," ")</f>
        <v xml:space="preserve"> </v>
      </c>
      <c r="H18" s="16" t="str">
        <f>IF(+'IX R IND'!H18+'XIV R IND'!H18+'V R IND'!H18+'XVI R IND'!H18+'VIII R IND'!H18&gt;0,+'IX R IND'!H18+'XIV R IND'!H18+'V R IND'!H18+'XVI R IND'!H18+'VIII R IND'!H18," ")</f>
        <v xml:space="preserve"> </v>
      </c>
      <c r="I18" s="16" t="str">
        <f>IF(+'IX R IND'!I18+'XIV R IND'!I18+'V R IND'!I18+'XVI R IND'!I18+'VIII R IND'!I18&gt;0,+'IX R IND'!I18+'XIV R IND'!I18+'V R IND'!I18+'XVI R IND'!I18+'VIII R IND'!I18," ")</f>
        <v xml:space="preserve"> </v>
      </c>
      <c r="J18" s="16" t="str">
        <f>IF(+'IX R IND'!J18+'XIV R IND'!J18+'V R IND'!J18+'XVI R IND'!J18+'VIII R IND'!J18&gt;0,+'IX R IND'!J18+'XIV R IND'!J18+'V R IND'!J18+'XVI R IND'!J18+'VIII R IND'!J18," ")</f>
        <v xml:space="preserve"> </v>
      </c>
      <c r="K18" s="16" t="str">
        <f>IF(+'IX R IND'!K18+'XIV R IND'!K18+'V R IND'!K18+'XVI R IND'!K18+'VIII R IND'!K18&gt;0,+'IX R IND'!K18+'XIV R IND'!K18+'V R IND'!K18+'XVI R IND'!K18+'VIII R IND'!K18," ")</f>
        <v xml:space="preserve"> </v>
      </c>
      <c r="L18" s="16" t="str">
        <f>IF(+'IX R IND'!L18+'XIV R IND'!L18+'V R IND'!L18+'XVI R IND'!L18+'VIII R IND'!L18&gt;0,+'IX R IND'!L18+'XIV R IND'!L18+'V R IND'!L18+'XVI R IND'!L18+'VIII R IND'!L18," ")</f>
        <v xml:space="preserve"> </v>
      </c>
      <c r="M18" s="17" t="str">
        <f>IF(+'IX R IND'!M18+'XIV R IND'!M18+'V R IND'!M18+'XVI R IND'!M18+'VIII R IND'!M18&gt;0,+'IX R IND'!M18+'XIV R IND'!M18+'V R IND'!M18+'XVI R IND'!M18+'VIII R IND'!M18," ")</f>
        <v xml:space="preserve"> </v>
      </c>
      <c r="N18" s="15" t="str">
        <f t="shared" si="0"/>
        <v xml:space="preserve"> </v>
      </c>
      <c r="O18" s="14">
        <f t="shared" si="1"/>
        <v>8</v>
      </c>
      <c r="P18" s="32"/>
      <c r="Q18" s="75"/>
      <c r="S18" s="8"/>
      <c r="T18" s="8"/>
    </row>
    <row r="19" spans="1:20" ht="14" x14ac:dyDescent="0.3">
      <c r="A19" s="18">
        <f t="shared" si="2"/>
        <v>8.5</v>
      </c>
      <c r="B19" s="64" t="str">
        <f>IF('V R IND'!B19+'XVI R IND'!B19+'VIII R IND'!B19+'IX R IND'!B19+'XIV R IND'!B19&gt;0,+'V R IND'!B19+'XVI R IND'!B19+'VIII R IND'!B19+'IX R IND'!B19+'XIV R IND'!B19," ")</f>
        <v xml:space="preserve"> </v>
      </c>
      <c r="C19" s="20" t="str">
        <f>IF('V R IND'!C19+'XVI R IND'!C19+'VIII R IND'!C19+'IX R IND'!C19+'XIV R IND'!C19&gt;0,+'V R IND'!C19+'XVI R IND'!C19+'VIII R IND'!C19+'IX R IND'!C19+'XIV R IND'!C19," ")</f>
        <v xml:space="preserve"> </v>
      </c>
      <c r="D19" s="20" t="str">
        <f>IF('V R IND'!D19+'XVI R IND'!D19+'VIII R IND'!D19+'IX R IND'!D19+'XIV R IND'!D19&gt;0,+'V R IND'!D19+'XVI R IND'!D19+'VIII R IND'!D19+'IX R IND'!D19+'XIV R IND'!D19," ")</f>
        <v xml:space="preserve"> </v>
      </c>
      <c r="E19" s="20" t="str">
        <f>IF('V R IND'!E19+'XVI R IND'!E19+'VIII R IND'!E19+'IX R IND'!E19+'XIV R IND'!E19&gt;0,+'V R IND'!E19+'XVI R IND'!E19+'VIII R IND'!E19+'IX R IND'!E19+'XIV R IND'!E19," ")</f>
        <v xml:space="preserve"> </v>
      </c>
      <c r="F19" s="20" t="str">
        <f>IF('V R IND'!F19+'XVI R IND'!F19+'VIII R IND'!F19+'IX R IND'!F19+'XIV R IND'!F19&gt;0,+'V R IND'!F19+'XVI R IND'!F19+'VIII R IND'!F19+'IX R IND'!F19+'XIV R IND'!F19," ")</f>
        <v xml:space="preserve"> </v>
      </c>
      <c r="G19" s="20" t="str">
        <f>IF('V R IND'!G19+'XVI R IND'!G19+'VIII R IND'!G19+'IX R IND'!G19+'XIV R IND'!G19&gt;0,+'V R IND'!G19+'XVI R IND'!G19+'VIII R IND'!G19+'IX R IND'!G19+'XIV R IND'!G19," ")</f>
        <v xml:space="preserve"> </v>
      </c>
      <c r="H19" s="20" t="str">
        <f>IF(+'IX R IND'!H19+'XIV R IND'!H19+'V R IND'!H19+'XVI R IND'!H19+'VIII R IND'!H19&gt;0,+'IX R IND'!H19+'XIV R IND'!H19+'V R IND'!H19+'XVI R IND'!H19+'VIII R IND'!H19," ")</f>
        <v xml:space="preserve"> </v>
      </c>
      <c r="I19" s="20" t="str">
        <f>IF(+'IX R IND'!I19+'XIV R IND'!I19+'V R IND'!I19+'XVI R IND'!I19+'VIII R IND'!I19&gt;0,+'IX R IND'!I19+'XIV R IND'!I19+'V R IND'!I19+'XVI R IND'!I19+'VIII R IND'!I19," ")</f>
        <v xml:space="preserve"> </v>
      </c>
      <c r="J19" s="20" t="str">
        <f>IF(+'IX R IND'!J19+'XIV R IND'!J19+'V R IND'!J19+'XVI R IND'!J19+'VIII R IND'!J19&gt;0,+'IX R IND'!J19+'XIV R IND'!J19+'V R IND'!J19+'XVI R IND'!J19+'VIII R IND'!J19," ")</f>
        <v xml:space="preserve"> </v>
      </c>
      <c r="K19" s="20" t="str">
        <f>IF(+'IX R IND'!K19+'XIV R IND'!K19+'V R IND'!K19+'XVI R IND'!K19+'VIII R IND'!K19&gt;0,+'IX R IND'!K19+'XIV R IND'!K19+'V R IND'!K19+'XVI R IND'!K19+'VIII R IND'!K19," ")</f>
        <v xml:space="preserve"> </v>
      </c>
      <c r="L19" s="20" t="str">
        <f>IF(+'IX R IND'!L19+'XIV R IND'!L19+'V R IND'!L19+'XVI R IND'!L19+'VIII R IND'!L19&gt;0,+'IX R IND'!L19+'XIV R IND'!L19+'V R IND'!L19+'XVI R IND'!L19+'VIII R IND'!L19," ")</f>
        <v xml:space="preserve"> </v>
      </c>
      <c r="M19" s="21" t="str">
        <f>IF(+'IX R IND'!M19+'XIV R IND'!M19+'V R IND'!M19+'XVI R IND'!M19+'VIII R IND'!M19&gt;0,+'IX R IND'!M19+'XIV R IND'!M19+'V R IND'!M19+'XVI R IND'!M19+'VIII R IND'!M19," ")</f>
        <v xml:space="preserve"> </v>
      </c>
      <c r="N19" s="19" t="str">
        <f t="shared" si="0"/>
        <v xml:space="preserve"> </v>
      </c>
      <c r="O19" s="14">
        <f t="shared" si="1"/>
        <v>8.5</v>
      </c>
      <c r="P19" s="32"/>
      <c r="Q19" s="75"/>
      <c r="S19" s="8"/>
      <c r="T19" s="8"/>
    </row>
    <row r="20" spans="1:20" ht="14" x14ac:dyDescent="0.3">
      <c r="A20" s="14">
        <f t="shared" si="2"/>
        <v>9</v>
      </c>
      <c r="B20" s="60" t="str">
        <f>IF('V R IND'!B20+'XVI R IND'!B20+'VIII R IND'!B20+'IX R IND'!B20+'XIV R IND'!B20&gt;0,+'V R IND'!B20+'XVI R IND'!B20+'VIII R IND'!B20+'IX R IND'!B20+'XIV R IND'!B20," ")</f>
        <v xml:space="preserve"> </v>
      </c>
      <c r="C20" s="16" t="str">
        <f>IF('V R IND'!C20+'XVI R IND'!C20+'VIII R IND'!C20+'IX R IND'!C20+'XIV R IND'!C20&gt;0,+'V R IND'!C20+'XVI R IND'!C20+'VIII R IND'!C20+'IX R IND'!C20+'XIV R IND'!C20," ")</f>
        <v xml:space="preserve"> </v>
      </c>
      <c r="D20" s="16" t="str">
        <f>IF('V R IND'!D20+'XVI R IND'!D20+'VIII R IND'!D20+'IX R IND'!D20+'XIV R IND'!D20&gt;0,+'V R IND'!D20+'XVI R IND'!D20+'VIII R IND'!D20+'IX R IND'!D20+'XIV R IND'!D20," ")</f>
        <v xml:space="preserve"> </v>
      </c>
      <c r="E20" s="16" t="str">
        <f>IF('V R IND'!E20+'XVI R IND'!E20+'VIII R IND'!E20+'IX R IND'!E20+'XIV R IND'!E20&gt;0,+'V R IND'!E20+'XVI R IND'!E20+'VIII R IND'!E20+'IX R IND'!E20+'XIV R IND'!E20," ")</f>
        <v xml:space="preserve"> </v>
      </c>
      <c r="F20" s="16" t="str">
        <f>IF('V R IND'!F20+'XVI R IND'!F20+'VIII R IND'!F20+'IX R IND'!F20+'XIV R IND'!F20&gt;0,+'V R IND'!F20+'XVI R IND'!F20+'VIII R IND'!F20+'IX R IND'!F20+'XIV R IND'!F20," ")</f>
        <v xml:space="preserve"> </v>
      </c>
      <c r="G20" s="16" t="str">
        <f>IF('V R IND'!G20+'XVI R IND'!G20+'VIII R IND'!G20+'IX R IND'!G20+'XIV R IND'!G20&gt;0,+'V R IND'!G20+'XVI R IND'!G20+'VIII R IND'!G20+'IX R IND'!G20+'XIV R IND'!G20," ")</f>
        <v xml:space="preserve"> </v>
      </c>
      <c r="H20" s="16" t="str">
        <f>IF(+'IX R IND'!H20+'XIV R IND'!H20+'V R IND'!H20+'XVI R IND'!H20+'VIII R IND'!H20&gt;0,+'IX R IND'!H20+'XIV R IND'!H20+'V R IND'!H20+'XVI R IND'!H20+'VIII R IND'!H20," ")</f>
        <v xml:space="preserve"> </v>
      </c>
      <c r="I20" s="16" t="str">
        <f>IF(+'IX R IND'!I20+'XIV R IND'!I20+'V R IND'!I20+'XVI R IND'!I20+'VIII R IND'!I20&gt;0,+'IX R IND'!I20+'XIV R IND'!I20+'V R IND'!I20+'XVI R IND'!I20+'VIII R IND'!I20," ")</f>
        <v xml:space="preserve"> </v>
      </c>
      <c r="J20" s="16" t="str">
        <f>IF(+'IX R IND'!J20+'XIV R IND'!J20+'V R IND'!J20+'XVI R IND'!J20+'VIII R IND'!J20&gt;0,+'IX R IND'!J20+'XIV R IND'!J20+'V R IND'!J20+'XVI R IND'!J20+'VIII R IND'!J20," ")</f>
        <v xml:space="preserve"> </v>
      </c>
      <c r="K20" s="16" t="str">
        <f>IF(+'IX R IND'!K20+'XIV R IND'!K20+'V R IND'!K20+'XVI R IND'!K20+'VIII R IND'!K20&gt;0,+'IX R IND'!K20+'XIV R IND'!K20+'V R IND'!K20+'XVI R IND'!K20+'VIII R IND'!K20," ")</f>
        <v xml:space="preserve"> </v>
      </c>
      <c r="L20" s="16" t="str">
        <f>IF(+'IX R IND'!L20+'XIV R IND'!L20+'V R IND'!L20+'XVI R IND'!L20+'VIII R IND'!L20&gt;0,+'IX R IND'!L20+'XIV R IND'!L20+'V R IND'!L20+'XVI R IND'!L20+'VIII R IND'!L20," ")</f>
        <v xml:space="preserve"> </v>
      </c>
      <c r="M20" s="17" t="str">
        <f>IF(+'IX R IND'!M20+'XIV R IND'!M20+'V R IND'!M20+'XVI R IND'!M20+'VIII R IND'!M20&gt;0,+'IX R IND'!M20+'XIV R IND'!M20+'V R IND'!M20+'XVI R IND'!M20+'VIII R IND'!M20," ")</f>
        <v xml:space="preserve"> </v>
      </c>
      <c r="N20" s="15" t="str">
        <f t="shared" si="0"/>
        <v xml:space="preserve"> </v>
      </c>
      <c r="O20" s="14">
        <f t="shared" si="1"/>
        <v>9</v>
      </c>
      <c r="P20" s="32"/>
      <c r="Q20" s="75"/>
      <c r="S20" s="8"/>
      <c r="T20" s="8"/>
    </row>
    <row r="21" spans="1:20" ht="14" x14ac:dyDescent="0.3">
      <c r="A21" s="14">
        <f t="shared" si="2"/>
        <v>9.5</v>
      </c>
      <c r="B21" s="60" t="str">
        <f>IF('V R IND'!B21+'XVI R IND'!B21+'VIII R IND'!B21+'IX R IND'!B21+'XIV R IND'!B21&gt;0,+'V R IND'!B21+'XVI R IND'!B21+'VIII R IND'!B21+'IX R IND'!B21+'XIV R IND'!B21," ")</f>
        <v xml:space="preserve"> </v>
      </c>
      <c r="C21" s="16" t="str">
        <f>IF('V R IND'!C21+'XVI R IND'!C21+'VIII R IND'!C21+'IX R IND'!C21+'XIV R IND'!C21&gt;0,+'V R IND'!C21+'XVI R IND'!C21+'VIII R IND'!C21+'IX R IND'!C21+'XIV R IND'!C21," ")</f>
        <v xml:space="preserve"> </v>
      </c>
      <c r="D21" s="16" t="str">
        <f>IF('V R IND'!D21+'XVI R IND'!D21+'VIII R IND'!D21+'IX R IND'!D21+'XIV R IND'!D21&gt;0,+'V R IND'!D21+'XVI R IND'!D21+'VIII R IND'!D21+'IX R IND'!D21+'XIV R IND'!D21," ")</f>
        <v xml:space="preserve"> </v>
      </c>
      <c r="E21" s="16" t="str">
        <f>IF('V R IND'!E21+'XVI R IND'!E21+'VIII R IND'!E21+'IX R IND'!E21+'XIV R IND'!E21&gt;0,+'V R IND'!E21+'XVI R IND'!E21+'VIII R IND'!E21+'IX R IND'!E21+'XIV R IND'!E21," ")</f>
        <v xml:space="preserve"> </v>
      </c>
      <c r="F21" s="16" t="str">
        <f>IF('V R IND'!F21+'XVI R IND'!F21+'VIII R IND'!F21+'IX R IND'!F21+'XIV R IND'!F21&gt;0,+'V R IND'!F21+'XVI R IND'!F21+'VIII R IND'!F21+'IX R IND'!F21+'XIV R IND'!F21," ")</f>
        <v xml:space="preserve"> </v>
      </c>
      <c r="G21" s="16" t="str">
        <f>IF('V R IND'!G21+'XVI R IND'!G21+'VIII R IND'!G21+'IX R IND'!G21+'XIV R IND'!G21&gt;0,+'V R IND'!G21+'XVI R IND'!G21+'VIII R IND'!G21+'IX R IND'!G21+'XIV R IND'!G21," ")</f>
        <v xml:space="preserve"> </v>
      </c>
      <c r="H21" s="16" t="str">
        <f>IF(+'IX R IND'!H21+'XIV R IND'!H21+'V R IND'!H21+'XVI R IND'!H21+'VIII R IND'!H21&gt;0,+'IX R IND'!H21+'XIV R IND'!H21+'V R IND'!H21+'XVI R IND'!H21+'VIII R IND'!H21," ")</f>
        <v xml:space="preserve"> </v>
      </c>
      <c r="I21" s="16" t="str">
        <f>IF(+'IX R IND'!I21+'XIV R IND'!I21+'V R IND'!I21+'XVI R IND'!I21+'VIII R IND'!I21&gt;0,+'IX R IND'!I21+'XIV R IND'!I21+'V R IND'!I21+'XVI R IND'!I21+'VIII R IND'!I21," ")</f>
        <v xml:space="preserve"> </v>
      </c>
      <c r="J21" s="16" t="str">
        <f>IF(+'IX R IND'!J21+'XIV R IND'!J21+'V R IND'!J21+'XVI R IND'!J21+'VIII R IND'!J21&gt;0,+'IX R IND'!J21+'XIV R IND'!J21+'V R IND'!J21+'XVI R IND'!J21+'VIII R IND'!J21," ")</f>
        <v xml:space="preserve"> </v>
      </c>
      <c r="K21" s="16" t="str">
        <f>IF(+'IX R IND'!K21+'XIV R IND'!K21+'V R IND'!K21+'XVI R IND'!K21+'VIII R IND'!K21&gt;0,+'IX R IND'!K21+'XIV R IND'!K21+'V R IND'!K21+'XVI R IND'!K21+'VIII R IND'!K21," ")</f>
        <v xml:space="preserve"> </v>
      </c>
      <c r="L21" s="16" t="str">
        <f>IF(+'IX R IND'!L21+'XIV R IND'!L21+'V R IND'!L21+'XVI R IND'!L21+'VIII R IND'!L21&gt;0,+'IX R IND'!L21+'XIV R IND'!L21+'V R IND'!L21+'XVI R IND'!L21+'VIII R IND'!L21," ")</f>
        <v xml:space="preserve"> </v>
      </c>
      <c r="M21" s="17" t="str">
        <f>IF(+'IX R IND'!M21+'XIV R IND'!M21+'V R IND'!M21+'XVI R IND'!M21+'VIII R IND'!M21&gt;0,+'IX R IND'!M21+'XIV R IND'!M21+'V R IND'!M21+'XVI R IND'!M21+'VIII R IND'!M21," ")</f>
        <v xml:space="preserve"> </v>
      </c>
      <c r="N21" s="15" t="str">
        <f t="shared" si="0"/>
        <v xml:space="preserve"> </v>
      </c>
      <c r="O21" s="14">
        <f t="shared" si="1"/>
        <v>9.5</v>
      </c>
      <c r="P21" s="32"/>
      <c r="Q21" s="75"/>
      <c r="S21" s="8"/>
      <c r="T21" s="8"/>
    </row>
    <row r="22" spans="1:20" ht="14" x14ac:dyDescent="0.3">
      <c r="A22" s="14">
        <f t="shared" si="2"/>
        <v>10</v>
      </c>
      <c r="B22" s="60" t="str">
        <f>IF('V R IND'!B22+'XVI R IND'!B22+'VIII R IND'!B22+'IX R IND'!B22+'XIV R IND'!B22&gt;0,+'V R IND'!B22+'XVI R IND'!B22+'VIII R IND'!B22+'IX R IND'!B22+'XIV R IND'!B22," ")</f>
        <v xml:space="preserve"> </v>
      </c>
      <c r="C22" s="16" t="str">
        <f>IF('V R IND'!C22+'XVI R IND'!C22+'VIII R IND'!C22+'IX R IND'!C22+'XIV R IND'!C22&gt;0,+'V R IND'!C22+'XVI R IND'!C22+'VIII R IND'!C22+'IX R IND'!C22+'XIV R IND'!C22," ")</f>
        <v xml:space="preserve"> </v>
      </c>
      <c r="D22" s="16" t="str">
        <f>IF('V R IND'!D22+'XVI R IND'!D22+'VIII R IND'!D22+'IX R IND'!D22+'XIV R IND'!D22&gt;0,+'V R IND'!D22+'XVI R IND'!D22+'VIII R IND'!D22+'IX R IND'!D22+'XIV R IND'!D22," ")</f>
        <v xml:space="preserve"> </v>
      </c>
      <c r="E22" s="16" t="str">
        <f>IF('V R IND'!E22+'XVI R IND'!E22+'VIII R IND'!E22+'IX R IND'!E22+'XIV R IND'!E22&gt;0,+'V R IND'!E22+'XVI R IND'!E22+'VIII R IND'!E22+'IX R IND'!E22+'XIV R IND'!E22," ")</f>
        <v xml:space="preserve"> </v>
      </c>
      <c r="F22" s="16" t="str">
        <f>IF('V R IND'!F22+'XVI R IND'!F22+'VIII R IND'!F22+'IX R IND'!F22+'XIV R IND'!F22&gt;0,+'V R IND'!F22+'XVI R IND'!F22+'VIII R IND'!F22+'IX R IND'!F22+'XIV R IND'!F22," ")</f>
        <v xml:space="preserve"> </v>
      </c>
      <c r="G22" s="16" t="str">
        <f>IF('V R IND'!G22+'XVI R IND'!G22+'VIII R IND'!G22+'IX R IND'!G22+'XIV R IND'!G22&gt;0,+'V R IND'!G22+'XVI R IND'!G22+'VIII R IND'!G22+'IX R IND'!G22+'XIV R IND'!G22," ")</f>
        <v xml:space="preserve"> </v>
      </c>
      <c r="H22" s="16" t="str">
        <f>IF(+'IX R IND'!H22+'XIV R IND'!H22+'V R IND'!H22+'XVI R IND'!H22+'VIII R IND'!H22&gt;0,+'IX R IND'!H22+'XIV R IND'!H22+'V R IND'!H22+'XVI R IND'!H22+'VIII R IND'!H22," ")</f>
        <v xml:space="preserve"> </v>
      </c>
      <c r="I22" s="16" t="str">
        <f>IF(+'IX R IND'!I22+'XIV R IND'!I22+'V R IND'!I22+'XVI R IND'!I22+'VIII R IND'!I22&gt;0,+'IX R IND'!I22+'XIV R IND'!I22+'V R IND'!I22+'XVI R IND'!I22+'VIII R IND'!I22," ")</f>
        <v xml:space="preserve"> </v>
      </c>
      <c r="J22" s="16" t="str">
        <f>IF(+'IX R IND'!J22+'XIV R IND'!J22+'V R IND'!J22+'XVI R IND'!J22+'VIII R IND'!J22&gt;0,+'IX R IND'!J22+'XIV R IND'!J22+'V R IND'!J22+'XVI R IND'!J22+'VIII R IND'!J22," ")</f>
        <v xml:space="preserve"> </v>
      </c>
      <c r="K22" s="16" t="str">
        <f>IF(+'IX R IND'!K22+'XIV R IND'!K22+'V R IND'!K22+'XVI R IND'!K22+'VIII R IND'!K22&gt;0,+'IX R IND'!K22+'XIV R IND'!K22+'V R IND'!K22+'XVI R IND'!K22+'VIII R IND'!K22," ")</f>
        <v xml:space="preserve"> </v>
      </c>
      <c r="L22" s="16" t="str">
        <f>IF(+'IX R IND'!L22+'XIV R IND'!L22+'V R IND'!L22+'XVI R IND'!L22+'VIII R IND'!L22&gt;0,+'IX R IND'!L22+'XIV R IND'!L22+'V R IND'!L22+'XVI R IND'!L22+'VIII R IND'!L22," ")</f>
        <v xml:space="preserve"> </v>
      </c>
      <c r="M22" s="17" t="str">
        <f>IF(+'IX R IND'!M22+'XIV R IND'!M22+'V R IND'!M22+'XVI R IND'!M22+'VIII R IND'!M22&gt;0,+'IX R IND'!M22+'XIV R IND'!M22+'V R IND'!M22+'XVI R IND'!M22+'VIII R IND'!M22," ")</f>
        <v xml:space="preserve"> </v>
      </c>
      <c r="N22" s="15" t="str">
        <f t="shared" si="0"/>
        <v xml:space="preserve"> </v>
      </c>
      <c r="O22" s="14">
        <f t="shared" si="1"/>
        <v>10</v>
      </c>
      <c r="P22" s="32"/>
      <c r="Q22" s="75"/>
      <c r="S22" s="8"/>
      <c r="T22" s="8"/>
    </row>
    <row r="23" spans="1:20" ht="14" x14ac:dyDescent="0.3">
      <c r="A23" s="14">
        <f t="shared" si="2"/>
        <v>10.5</v>
      </c>
      <c r="B23" s="60" t="str">
        <f>IF('V R IND'!B23+'XVI R IND'!B23+'VIII R IND'!B23+'IX R IND'!B23+'XIV R IND'!B23&gt;0,+'V R IND'!B23+'XVI R IND'!B23+'VIII R IND'!B23+'IX R IND'!B23+'XIV R IND'!B23," ")</f>
        <v xml:space="preserve"> </v>
      </c>
      <c r="C23" s="16" t="str">
        <f>IF('V R IND'!C23+'XVI R IND'!C23+'VIII R IND'!C23+'IX R IND'!C23+'XIV R IND'!C23&gt;0,+'V R IND'!C23+'XVI R IND'!C23+'VIII R IND'!C23+'IX R IND'!C23+'XIV R IND'!C23," ")</f>
        <v xml:space="preserve"> </v>
      </c>
      <c r="D23" s="16" t="str">
        <f>IF('V R IND'!D23+'XVI R IND'!D23+'VIII R IND'!D23+'IX R IND'!D23+'XIV R IND'!D23&gt;0,+'V R IND'!D23+'XVI R IND'!D23+'VIII R IND'!D23+'IX R IND'!D23+'XIV R IND'!D23," ")</f>
        <v xml:space="preserve"> </v>
      </c>
      <c r="E23" s="16" t="str">
        <f>IF('V R IND'!E23+'XVI R IND'!E23+'VIII R IND'!E23+'IX R IND'!E23+'XIV R IND'!E23&gt;0,+'V R IND'!E23+'XVI R IND'!E23+'VIII R IND'!E23+'IX R IND'!E23+'XIV R IND'!E23," ")</f>
        <v xml:space="preserve"> </v>
      </c>
      <c r="F23" s="16" t="str">
        <f>IF('V R IND'!F23+'XVI R IND'!F23+'VIII R IND'!F23+'IX R IND'!F23+'XIV R IND'!F23&gt;0,+'V R IND'!F23+'XVI R IND'!F23+'VIII R IND'!F23+'IX R IND'!F23+'XIV R IND'!F23," ")</f>
        <v xml:space="preserve"> </v>
      </c>
      <c r="G23" s="16" t="str">
        <f>IF('V R IND'!G23+'XVI R IND'!G23+'VIII R IND'!G23+'IX R IND'!G23+'XIV R IND'!G23&gt;0,+'V R IND'!G23+'XVI R IND'!G23+'VIII R IND'!G23+'IX R IND'!G23+'XIV R IND'!G23," ")</f>
        <v xml:space="preserve"> </v>
      </c>
      <c r="H23" s="16" t="str">
        <f>IF(+'IX R IND'!H23+'XIV R IND'!H23+'V R IND'!H23+'XVI R IND'!H23+'VIII R IND'!H23&gt;0,+'IX R IND'!H23+'XIV R IND'!H23+'V R IND'!H23+'XVI R IND'!H23+'VIII R IND'!H23," ")</f>
        <v xml:space="preserve"> </v>
      </c>
      <c r="I23" s="16" t="str">
        <f>IF(+'IX R IND'!I23+'XIV R IND'!I23+'V R IND'!I23+'XVI R IND'!I23+'VIII R IND'!I23&gt;0,+'IX R IND'!I23+'XIV R IND'!I23+'V R IND'!I23+'XVI R IND'!I23+'VIII R IND'!I23," ")</f>
        <v xml:space="preserve"> </v>
      </c>
      <c r="J23" s="16" t="str">
        <f>IF(+'IX R IND'!J23+'XIV R IND'!J23+'V R IND'!J23+'XVI R IND'!J23+'VIII R IND'!J23&gt;0,+'IX R IND'!J23+'XIV R IND'!J23+'V R IND'!J23+'XVI R IND'!J23+'VIII R IND'!J23," ")</f>
        <v xml:space="preserve"> </v>
      </c>
      <c r="K23" s="16" t="str">
        <f>IF(+'IX R IND'!K23+'XIV R IND'!K23+'V R IND'!K23+'XVI R IND'!K23+'VIII R IND'!K23&gt;0,+'IX R IND'!K23+'XIV R IND'!K23+'V R IND'!K23+'XVI R IND'!K23+'VIII R IND'!K23," ")</f>
        <v xml:space="preserve"> </v>
      </c>
      <c r="L23" s="16" t="str">
        <f>IF(+'IX R IND'!L23+'XIV R IND'!L23+'V R IND'!L23+'XVI R IND'!L23+'VIII R IND'!L23&gt;0,+'IX R IND'!L23+'XIV R IND'!L23+'V R IND'!L23+'XVI R IND'!L23+'VIII R IND'!L23," ")</f>
        <v xml:space="preserve"> </v>
      </c>
      <c r="M23" s="17" t="str">
        <f>IF(+'IX R IND'!M23+'XIV R IND'!M23+'V R IND'!M23+'XVI R IND'!M23+'VIII R IND'!M23&gt;0,+'IX R IND'!M23+'XIV R IND'!M23+'V R IND'!M23+'XVI R IND'!M23+'VIII R IND'!M23," ")</f>
        <v xml:space="preserve"> </v>
      </c>
      <c r="N23" s="15" t="str">
        <f t="shared" si="0"/>
        <v xml:space="preserve"> </v>
      </c>
      <c r="O23" s="14">
        <f t="shared" si="1"/>
        <v>10.5</v>
      </c>
      <c r="P23" s="32"/>
      <c r="Q23" s="75"/>
      <c r="S23" s="8"/>
      <c r="T23" s="8"/>
    </row>
    <row r="24" spans="1:20" ht="14" x14ac:dyDescent="0.3">
      <c r="A24" s="22">
        <f t="shared" si="2"/>
        <v>11</v>
      </c>
      <c r="B24" s="65" t="str">
        <f>IF('V R IND'!B24+'XVI R IND'!B24+'VIII R IND'!B24+'IX R IND'!B24+'XIV R IND'!B24&gt;0,+'V R IND'!B24+'XVI R IND'!B24+'VIII R IND'!B24+'IX R IND'!B24+'XIV R IND'!B24," ")</f>
        <v xml:space="preserve"> </v>
      </c>
      <c r="C24" s="24" t="str">
        <f>IF('V R IND'!C24+'XVI R IND'!C24+'VIII R IND'!C24+'IX R IND'!C24+'XIV R IND'!C24&gt;0,+'V R IND'!C24+'XVI R IND'!C24+'VIII R IND'!C24+'IX R IND'!C24+'XIV R IND'!C24," ")</f>
        <v xml:space="preserve"> </v>
      </c>
      <c r="D24" s="24" t="str">
        <f>IF('V R IND'!D24+'XVI R IND'!D24+'VIII R IND'!D24+'IX R IND'!D24+'XIV R IND'!D24&gt;0,+'V R IND'!D24+'XVI R IND'!D24+'VIII R IND'!D24+'IX R IND'!D24+'XIV R IND'!D24," ")</f>
        <v xml:space="preserve"> </v>
      </c>
      <c r="E24" s="24" t="str">
        <f>IF('V R IND'!E24+'XVI R IND'!E24+'VIII R IND'!E24+'IX R IND'!E24+'XIV R IND'!E24&gt;0,+'V R IND'!E24+'XVI R IND'!E24+'VIII R IND'!E24+'IX R IND'!E24+'XIV R IND'!E24," ")</f>
        <v xml:space="preserve"> </v>
      </c>
      <c r="F24" s="24" t="str">
        <f>IF('V R IND'!F24+'XVI R IND'!F24+'VIII R IND'!F24+'IX R IND'!F24+'XIV R IND'!F24&gt;0,+'V R IND'!F24+'XVI R IND'!F24+'VIII R IND'!F24+'IX R IND'!F24+'XIV R IND'!F24," ")</f>
        <v xml:space="preserve"> </v>
      </c>
      <c r="G24" s="24" t="str">
        <f>IF('V R IND'!G24+'XVI R IND'!G24+'VIII R IND'!G24+'IX R IND'!G24+'XIV R IND'!G24&gt;0,+'V R IND'!G24+'XVI R IND'!G24+'VIII R IND'!G24+'IX R IND'!G24+'XIV R IND'!G24," ")</f>
        <v xml:space="preserve"> </v>
      </c>
      <c r="H24" s="24" t="str">
        <f>IF(+'IX R IND'!H24+'XIV R IND'!H24+'V R IND'!H24+'XVI R IND'!H24+'VIII R IND'!H24&gt;0,+'IX R IND'!H24+'XIV R IND'!H24+'V R IND'!H24+'XVI R IND'!H24+'VIII R IND'!H24," ")</f>
        <v xml:space="preserve"> </v>
      </c>
      <c r="I24" s="24" t="str">
        <f>IF(+'IX R IND'!I24+'XIV R IND'!I24+'V R IND'!I24+'XVI R IND'!I24+'VIII R IND'!I24&gt;0,+'IX R IND'!I24+'XIV R IND'!I24+'V R IND'!I24+'XVI R IND'!I24+'VIII R IND'!I24," ")</f>
        <v xml:space="preserve"> </v>
      </c>
      <c r="J24" s="24" t="str">
        <f>IF(+'IX R IND'!J24+'XIV R IND'!J24+'V R IND'!J24+'XVI R IND'!J24+'VIII R IND'!J24&gt;0,+'IX R IND'!J24+'XIV R IND'!J24+'V R IND'!J24+'XVI R IND'!J24+'VIII R IND'!J24," ")</f>
        <v xml:space="preserve"> </v>
      </c>
      <c r="K24" s="24" t="str">
        <f>IF(+'IX R IND'!K24+'XIV R IND'!K24+'V R IND'!K24+'XVI R IND'!K24+'VIII R IND'!K24&gt;0,+'IX R IND'!K24+'XIV R IND'!K24+'V R IND'!K24+'XVI R IND'!K24+'VIII R IND'!K24," ")</f>
        <v xml:space="preserve"> </v>
      </c>
      <c r="L24" s="24" t="str">
        <f>IF(+'IX R IND'!L24+'XIV R IND'!L24+'V R IND'!L24+'XVI R IND'!L24+'VIII R IND'!L24&gt;0,+'IX R IND'!L24+'XIV R IND'!L24+'V R IND'!L24+'XVI R IND'!L24+'VIII R IND'!L24," ")</f>
        <v xml:space="preserve"> </v>
      </c>
      <c r="M24" s="25" t="str">
        <f>IF(+'IX R IND'!M24+'XIV R IND'!M24+'V R IND'!M24+'XVI R IND'!M24+'VIII R IND'!M24&gt;0,+'IX R IND'!M24+'XIV R IND'!M24+'V R IND'!M24+'XVI R IND'!M24+'VIII R IND'!M24," ")</f>
        <v xml:space="preserve"> </v>
      </c>
      <c r="N24" s="23" t="str">
        <f t="shared" si="0"/>
        <v xml:space="preserve"> </v>
      </c>
      <c r="O24" s="14">
        <f t="shared" si="1"/>
        <v>11</v>
      </c>
      <c r="P24" s="32"/>
      <c r="Q24" s="75"/>
      <c r="S24" s="8"/>
      <c r="T24" s="8"/>
    </row>
    <row r="25" spans="1:20" ht="14" x14ac:dyDescent="0.3">
      <c r="A25" s="14">
        <f t="shared" si="2"/>
        <v>11.5</v>
      </c>
      <c r="B25" s="60" t="str">
        <f>IF('V R IND'!B25+'XVI R IND'!B25+'VIII R IND'!B25+'IX R IND'!B25+'XIV R IND'!B25&gt;0,+'V R IND'!B25+'XVI R IND'!B25+'VIII R IND'!B25+'IX R IND'!B25+'XIV R IND'!B25," ")</f>
        <v xml:space="preserve"> </v>
      </c>
      <c r="C25" s="16" t="str">
        <f>IF('V R IND'!C25+'XVI R IND'!C25+'VIII R IND'!C25+'IX R IND'!C25+'XIV R IND'!C25&gt;0,+'V R IND'!C25+'XVI R IND'!C25+'VIII R IND'!C25+'IX R IND'!C25+'XIV R IND'!C25," ")</f>
        <v xml:space="preserve"> </v>
      </c>
      <c r="D25" s="16" t="str">
        <f>IF('V R IND'!D25+'XVI R IND'!D25+'VIII R IND'!D25+'IX R IND'!D25+'XIV R IND'!D25&gt;0,+'V R IND'!D25+'XVI R IND'!D25+'VIII R IND'!D25+'IX R IND'!D25+'XIV R IND'!D25," ")</f>
        <v xml:space="preserve"> </v>
      </c>
      <c r="E25" s="16" t="str">
        <f>IF('V R IND'!E25+'XVI R IND'!E25+'VIII R IND'!E25+'IX R IND'!E25+'XIV R IND'!E25&gt;0,+'V R IND'!E25+'XVI R IND'!E25+'VIII R IND'!E25+'IX R IND'!E25+'XIV R IND'!E25," ")</f>
        <v xml:space="preserve"> </v>
      </c>
      <c r="F25" s="16" t="str">
        <f>IF('V R IND'!F25+'XVI R IND'!F25+'VIII R IND'!F25+'IX R IND'!F25+'XIV R IND'!F25&gt;0,+'V R IND'!F25+'XVI R IND'!F25+'VIII R IND'!F25+'IX R IND'!F25+'XIV R IND'!F25," ")</f>
        <v xml:space="preserve"> </v>
      </c>
      <c r="G25" s="16" t="str">
        <f>IF('V R IND'!G25+'XVI R IND'!G25+'VIII R IND'!G25+'IX R IND'!G25+'XIV R IND'!G25&gt;0,+'V R IND'!G25+'XVI R IND'!G25+'VIII R IND'!G25+'IX R IND'!G25+'XIV R IND'!G25," ")</f>
        <v xml:space="preserve"> </v>
      </c>
      <c r="H25" s="16" t="str">
        <f>IF(+'IX R IND'!H25+'XIV R IND'!H25+'V R IND'!H25+'XVI R IND'!H25+'VIII R IND'!H25&gt;0,+'IX R IND'!H25+'XIV R IND'!H25+'V R IND'!H25+'XVI R IND'!H25+'VIII R IND'!H25," ")</f>
        <v xml:space="preserve"> </v>
      </c>
      <c r="I25" s="16" t="str">
        <f>IF(+'IX R IND'!I25+'XIV R IND'!I25+'V R IND'!I25+'XVI R IND'!I25+'VIII R IND'!I25&gt;0,+'IX R IND'!I25+'XIV R IND'!I25+'V R IND'!I25+'XVI R IND'!I25+'VIII R IND'!I25," ")</f>
        <v xml:space="preserve"> </v>
      </c>
      <c r="J25" s="16" t="str">
        <f>IF(+'IX R IND'!J25+'XIV R IND'!J25+'V R IND'!J25+'XVI R IND'!J25+'VIII R IND'!J25&gt;0,+'IX R IND'!J25+'XIV R IND'!J25+'V R IND'!J25+'XVI R IND'!J25+'VIII R IND'!J25," ")</f>
        <v xml:space="preserve"> </v>
      </c>
      <c r="K25" s="16" t="str">
        <f>IF(+'IX R IND'!K25+'XIV R IND'!K25+'V R IND'!K25+'XVI R IND'!K25+'VIII R IND'!K25&gt;0,+'IX R IND'!K25+'XIV R IND'!K25+'V R IND'!K25+'XVI R IND'!K25+'VIII R IND'!K25," ")</f>
        <v xml:space="preserve"> </v>
      </c>
      <c r="L25" s="16" t="str">
        <f>IF(+'IX R IND'!L25+'XIV R IND'!L25+'V R IND'!L25+'XVI R IND'!L25+'VIII R IND'!L25&gt;0,+'IX R IND'!L25+'XIV R IND'!L25+'V R IND'!L25+'XVI R IND'!L25+'VIII R IND'!L25," ")</f>
        <v xml:space="preserve"> </v>
      </c>
      <c r="M25" s="17" t="str">
        <f>IF(+'IX R IND'!M25+'XIV R IND'!M25+'V R IND'!M25+'XVI R IND'!M25+'VIII R IND'!M25&gt;0,+'IX R IND'!M25+'XIV R IND'!M25+'V R IND'!M25+'XVI R IND'!M25+'VIII R IND'!M25," ")</f>
        <v xml:space="preserve"> </v>
      </c>
      <c r="N25" s="15" t="str">
        <f t="shared" si="0"/>
        <v xml:space="preserve"> </v>
      </c>
      <c r="O25" s="14">
        <f t="shared" si="1"/>
        <v>11.5</v>
      </c>
      <c r="P25" s="32"/>
      <c r="Q25" s="75"/>
      <c r="S25" s="8"/>
      <c r="T25" s="8"/>
    </row>
    <row r="26" spans="1:20" ht="14" x14ac:dyDescent="0.3">
      <c r="A26" s="14">
        <f t="shared" si="2"/>
        <v>12</v>
      </c>
      <c r="B26" s="60" t="str">
        <f>IF('V R IND'!B26+'XVI R IND'!B26+'VIII R IND'!B26+'IX R IND'!B26+'XIV R IND'!B26&gt;0,+'V R IND'!B26+'XVI R IND'!B26+'VIII R IND'!B26+'IX R IND'!B26+'XIV R IND'!B26," ")</f>
        <v xml:space="preserve"> </v>
      </c>
      <c r="C26" s="16" t="str">
        <f>IF('V R IND'!C26+'XVI R IND'!C26+'VIII R IND'!C26+'IX R IND'!C26+'XIV R IND'!C26&gt;0,+'V R IND'!C26+'XVI R IND'!C26+'VIII R IND'!C26+'IX R IND'!C26+'XIV R IND'!C26," ")</f>
        <v xml:space="preserve"> </v>
      </c>
      <c r="D26" s="16" t="str">
        <f>IF('V R IND'!D26+'XVI R IND'!D26+'VIII R IND'!D26+'IX R IND'!D26+'XIV R IND'!D26&gt;0,+'V R IND'!D26+'XVI R IND'!D26+'VIII R IND'!D26+'IX R IND'!D26+'XIV R IND'!D26," ")</f>
        <v xml:space="preserve"> </v>
      </c>
      <c r="E26" s="16" t="str">
        <f>IF('V R IND'!E26+'XVI R IND'!E26+'VIII R IND'!E26+'IX R IND'!E26+'XIV R IND'!E26&gt;0,+'V R IND'!E26+'XVI R IND'!E26+'VIII R IND'!E26+'IX R IND'!E26+'XIV R IND'!E26," ")</f>
        <v xml:space="preserve"> </v>
      </c>
      <c r="F26" s="16" t="str">
        <f>IF('V R IND'!F26+'XVI R IND'!F26+'VIII R IND'!F26+'IX R IND'!F26+'XIV R IND'!F26&gt;0,+'V R IND'!F26+'XVI R IND'!F26+'VIII R IND'!F26+'IX R IND'!F26+'XIV R IND'!F26," ")</f>
        <v xml:space="preserve"> </v>
      </c>
      <c r="G26" s="16" t="str">
        <f>IF('V R IND'!G26+'XVI R IND'!G26+'VIII R IND'!G26+'IX R IND'!G26+'XIV R IND'!G26&gt;0,+'V R IND'!G26+'XVI R IND'!G26+'VIII R IND'!G26+'IX R IND'!G26+'XIV R IND'!G26," ")</f>
        <v xml:space="preserve"> </v>
      </c>
      <c r="H26" s="16" t="str">
        <f>IF(+'IX R IND'!H26+'XIV R IND'!H26+'V R IND'!H26+'XVI R IND'!H26+'VIII R IND'!H26&gt;0,+'IX R IND'!H26+'XIV R IND'!H26+'V R IND'!H26+'XVI R IND'!H26+'VIII R IND'!H26," ")</f>
        <v xml:space="preserve"> </v>
      </c>
      <c r="I26" s="16" t="str">
        <f>IF(+'IX R IND'!I26+'XIV R IND'!I26+'V R IND'!I26+'XVI R IND'!I26+'VIII R IND'!I26&gt;0,+'IX R IND'!I26+'XIV R IND'!I26+'V R IND'!I26+'XVI R IND'!I26+'VIII R IND'!I26," ")</f>
        <v xml:space="preserve"> </v>
      </c>
      <c r="J26" s="16" t="str">
        <f>IF(+'IX R IND'!J26+'XIV R IND'!J26+'V R IND'!J26+'XVI R IND'!J26+'VIII R IND'!J26&gt;0,+'IX R IND'!J26+'XIV R IND'!J26+'V R IND'!J26+'XVI R IND'!J26+'VIII R IND'!J26," ")</f>
        <v xml:space="preserve"> </v>
      </c>
      <c r="K26" s="16" t="str">
        <f>IF(+'IX R IND'!K26+'XIV R IND'!K26+'V R IND'!K26+'XVI R IND'!K26+'VIII R IND'!K26&gt;0,+'IX R IND'!K26+'XIV R IND'!K26+'V R IND'!K26+'XVI R IND'!K26+'VIII R IND'!K26," ")</f>
        <v xml:space="preserve"> </v>
      </c>
      <c r="L26" s="16" t="str">
        <f>IF(+'IX R IND'!L26+'XIV R IND'!L26+'V R IND'!L26+'XVI R IND'!L26+'VIII R IND'!L26&gt;0,+'IX R IND'!L26+'XIV R IND'!L26+'V R IND'!L26+'XVI R IND'!L26+'VIII R IND'!L26," ")</f>
        <v xml:space="preserve"> </v>
      </c>
      <c r="M26" s="17" t="str">
        <f>IF(+'IX R IND'!M26+'XIV R IND'!M26+'V R IND'!M26+'XVI R IND'!M26+'VIII R IND'!M26&gt;0,+'IX R IND'!M26+'XIV R IND'!M26+'V R IND'!M26+'XVI R IND'!M26+'VIII R IND'!M26," ")</f>
        <v xml:space="preserve"> </v>
      </c>
      <c r="N26" s="15" t="str">
        <f t="shared" si="0"/>
        <v xml:space="preserve"> </v>
      </c>
      <c r="O26" s="14">
        <f t="shared" si="1"/>
        <v>12</v>
      </c>
      <c r="P26" s="32"/>
      <c r="Q26" s="75"/>
      <c r="S26" s="8"/>
      <c r="T26" s="8"/>
    </row>
    <row r="27" spans="1:20" ht="14" x14ac:dyDescent="0.3">
      <c r="A27" s="14">
        <f t="shared" si="2"/>
        <v>12.5</v>
      </c>
      <c r="B27" s="60" t="str">
        <f>IF('V R IND'!B27+'XVI R IND'!B27+'VIII R IND'!B27+'IX R IND'!B27+'XIV R IND'!B27&gt;0,+'V R IND'!B27+'XVI R IND'!B27+'VIII R IND'!B27+'IX R IND'!B27+'XIV R IND'!B27," ")</f>
        <v xml:space="preserve"> </v>
      </c>
      <c r="C27" s="16" t="str">
        <f>IF('V R IND'!C27+'XVI R IND'!C27+'VIII R IND'!C27+'IX R IND'!C27+'XIV R IND'!C27&gt;0,+'V R IND'!C27+'XVI R IND'!C27+'VIII R IND'!C27+'IX R IND'!C27+'XIV R IND'!C27," ")</f>
        <v xml:space="preserve"> </v>
      </c>
      <c r="D27" s="16" t="str">
        <f>IF('V R IND'!D27+'XVI R IND'!D27+'VIII R IND'!D27+'IX R IND'!D27+'XIV R IND'!D27&gt;0,+'V R IND'!D27+'XVI R IND'!D27+'VIII R IND'!D27+'IX R IND'!D27+'XIV R IND'!D27," ")</f>
        <v xml:space="preserve"> </v>
      </c>
      <c r="E27" s="16" t="str">
        <f>IF('V R IND'!E27+'XVI R IND'!E27+'VIII R IND'!E27+'IX R IND'!E27+'XIV R IND'!E27&gt;0,+'V R IND'!E27+'XVI R IND'!E27+'VIII R IND'!E27+'IX R IND'!E27+'XIV R IND'!E27," ")</f>
        <v xml:space="preserve"> </v>
      </c>
      <c r="F27" s="16" t="str">
        <f>IF('V R IND'!F27+'XVI R IND'!F27+'VIII R IND'!F27+'IX R IND'!F27+'XIV R IND'!F27&gt;0,+'V R IND'!F27+'XVI R IND'!F27+'VIII R IND'!F27+'IX R IND'!F27+'XIV R IND'!F27," ")</f>
        <v xml:space="preserve"> </v>
      </c>
      <c r="G27" s="16" t="str">
        <f>IF('V R IND'!G27+'XVI R IND'!G27+'VIII R IND'!G27+'IX R IND'!G27+'XIV R IND'!G27&gt;0,+'V R IND'!G27+'XVI R IND'!G27+'VIII R IND'!G27+'IX R IND'!G27+'XIV R IND'!G27," ")</f>
        <v xml:space="preserve"> </v>
      </c>
      <c r="H27" s="16" t="str">
        <f>IF(+'IX R IND'!H27+'XIV R IND'!H27+'V R IND'!H27+'XVI R IND'!H27+'VIII R IND'!H27&gt;0,+'IX R IND'!H27+'XIV R IND'!H27+'V R IND'!H27+'XVI R IND'!H27+'VIII R IND'!H27," ")</f>
        <v xml:space="preserve"> </v>
      </c>
      <c r="I27" s="16" t="str">
        <f>IF(+'IX R IND'!I27+'XIV R IND'!I27+'V R IND'!I27+'XVI R IND'!I27+'VIII R IND'!I27&gt;0,+'IX R IND'!I27+'XIV R IND'!I27+'V R IND'!I27+'XVI R IND'!I27+'VIII R IND'!I27," ")</f>
        <v xml:space="preserve"> </v>
      </c>
      <c r="J27" s="16" t="str">
        <f>IF(+'IX R IND'!J27+'XIV R IND'!J27+'V R IND'!J27+'XVI R IND'!J27+'VIII R IND'!J27&gt;0,+'IX R IND'!J27+'XIV R IND'!J27+'V R IND'!J27+'XVI R IND'!J27+'VIII R IND'!J27," ")</f>
        <v xml:space="preserve"> </v>
      </c>
      <c r="K27" s="16" t="str">
        <f>IF(+'IX R IND'!K27+'XIV R IND'!K27+'V R IND'!K27+'XVI R IND'!K27+'VIII R IND'!K27&gt;0,+'IX R IND'!K27+'XIV R IND'!K27+'V R IND'!K27+'XVI R IND'!K27+'VIII R IND'!K27," ")</f>
        <v xml:space="preserve"> </v>
      </c>
      <c r="L27" s="16" t="str">
        <f>IF(+'IX R IND'!L27+'XIV R IND'!L27+'V R IND'!L27+'XVI R IND'!L27+'VIII R IND'!L27&gt;0,+'IX R IND'!L27+'XIV R IND'!L27+'V R IND'!L27+'XVI R IND'!L27+'VIII R IND'!L27," ")</f>
        <v xml:space="preserve"> </v>
      </c>
      <c r="M27" s="17" t="str">
        <f>IF(+'IX R IND'!M27+'XIV R IND'!M27+'V R IND'!M27+'XVI R IND'!M27+'VIII R IND'!M27&gt;0,+'IX R IND'!M27+'XIV R IND'!M27+'V R IND'!M27+'XVI R IND'!M27+'VIII R IND'!M27," ")</f>
        <v xml:space="preserve"> </v>
      </c>
      <c r="N27" s="15" t="str">
        <f t="shared" si="0"/>
        <v xml:space="preserve"> </v>
      </c>
      <c r="O27" s="14">
        <f t="shared" si="1"/>
        <v>12.5</v>
      </c>
      <c r="P27" s="32"/>
      <c r="Q27" s="75"/>
      <c r="S27" s="8"/>
      <c r="T27" s="8"/>
    </row>
    <row r="28" spans="1:20" ht="14" x14ac:dyDescent="0.3">
      <c r="A28" s="14">
        <f t="shared" si="2"/>
        <v>13</v>
      </c>
      <c r="B28" s="60" t="str">
        <f>IF('V R IND'!B28+'XVI R IND'!B28+'VIII R IND'!B28+'IX R IND'!B28+'XIV R IND'!B28&gt;0,+'V R IND'!B28+'XVI R IND'!B28+'VIII R IND'!B28+'IX R IND'!B28+'XIV R IND'!B28," ")</f>
        <v xml:space="preserve"> </v>
      </c>
      <c r="C28" s="16" t="str">
        <f>IF('V R IND'!C28+'XVI R IND'!C28+'VIII R IND'!C28+'IX R IND'!C28+'XIV R IND'!C28&gt;0,+'V R IND'!C28+'XVI R IND'!C28+'VIII R IND'!C28+'IX R IND'!C28+'XIV R IND'!C28," ")</f>
        <v xml:space="preserve"> </v>
      </c>
      <c r="D28" s="16" t="str">
        <f>IF('V R IND'!D28+'XVI R IND'!D28+'VIII R IND'!D28+'IX R IND'!D28+'XIV R IND'!D28&gt;0,+'V R IND'!D28+'XVI R IND'!D28+'VIII R IND'!D28+'IX R IND'!D28+'XIV R IND'!D28," ")</f>
        <v xml:space="preserve"> </v>
      </c>
      <c r="E28" s="16" t="str">
        <f>IF('V R IND'!E28+'XVI R IND'!E28+'VIII R IND'!E28+'IX R IND'!E28+'XIV R IND'!E28&gt;0,+'V R IND'!E28+'XVI R IND'!E28+'VIII R IND'!E28+'IX R IND'!E28+'XIV R IND'!E28," ")</f>
        <v xml:space="preserve"> </v>
      </c>
      <c r="F28" s="16" t="str">
        <f>IF('V R IND'!F28+'XVI R IND'!F28+'VIII R IND'!F28+'IX R IND'!F28+'XIV R IND'!F28&gt;0,+'V R IND'!F28+'XVI R IND'!F28+'VIII R IND'!F28+'IX R IND'!F28+'XIV R IND'!F28," ")</f>
        <v xml:space="preserve"> </v>
      </c>
      <c r="G28" s="16" t="str">
        <f>IF('V R IND'!G28+'XVI R IND'!G28+'VIII R IND'!G28+'IX R IND'!G28+'XIV R IND'!G28&gt;0,+'V R IND'!G28+'XVI R IND'!G28+'VIII R IND'!G28+'IX R IND'!G28+'XIV R IND'!G28," ")</f>
        <v xml:space="preserve"> </v>
      </c>
      <c r="H28" s="16" t="str">
        <f>IF(+'IX R IND'!H28+'XIV R IND'!H28+'V R IND'!H28+'XVI R IND'!H28+'VIII R IND'!H28&gt;0,+'IX R IND'!H28+'XIV R IND'!H28+'V R IND'!H28+'XVI R IND'!H28+'VIII R IND'!H28," ")</f>
        <v xml:space="preserve"> </v>
      </c>
      <c r="I28" s="16" t="str">
        <f>IF(+'IX R IND'!I28+'XIV R IND'!I28+'V R IND'!I28+'XVI R IND'!I28+'VIII R IND'!I28&gt;0,+'IX R IND'!I28+'XIV R IND'!I28+'V R IND'!I28+'XVI R IND'!I28+'VIII R IND'!I28," ")</f>
        <v xml:space="preserve"> </v>
      </c>
      <c r="J28" s="16" t="str">
        <f>IF(+'IX R IND'!J28+'XIV R IND'!J28+'V R IND'!J28+'XVI R IND'!J28+'VIII R IND'!J28&gt;0,+'IX R IND'!J28+'XIV R IND'!J28+'V R IND'!J28+'XVI R IND'!J28+'VIII R IND'!J28," ")</f>
        <v xml:space="preserve"> </v>
      </c>
      <c r="K28" s="16" t="str">
        <f>IF(+'IX R IND'!K28+'XIV R IND'!K28+'V R IND'!K28+'XVI R IND'!K28+'VIII R IND'!K28&gt;0,+'IX R IND'!K28+'XIV R IND'!K28+'V R IND'!K28+'XVI R IND'!K28+'VIII R IND'!K28," ")</f>
        <v xml:space="preserve"> </v>
      </c>
      <c r="L28" s="16" t="str">
        <f>IF(+'IX R IND'!L28+'XIV R IND'!L28+'V R IND'!L28+'XVI R IND'!L28+'VIII R IND'!L28&gt;0,+'IX R IND'!L28+'XIV R IND'!L28+'V R IND'!L28+'XVI R IND'!L28+'VIII R IND'!L28," ")</f>
        <v xml:space="preserve"> </v>
      </c>
      <c r="M28" s="17" t="str">
        <f>IF(+'IX R IND'!M28+'XIV R IND'!M28+'V R IND'!M28+'XVI R IND'!M28+'VIII R IND'!M28&gt;0,+'IX R IND'!M28+'XIV R IND'!M28+'V R IND'!M28+'XVI R IND'!M28+'VIII R IND'!M28," ")</f>
        <v xml:space="preserve"> </v>
      </c>
      <c r="N28" s="15" t="str">
        <f t="shared" si="0"/>
        <v xml:space="preserve"> </v>
      </c>
      <c r="O28" s="14">
        <f t="shared" si="1"/>
        <v>13</v>
      </c>
      <c r="P28" s="32"/>
      <c r="Q28" s="75"/>
      <c r="S28" s="8"/>
      <c r="T28" s="8"/>
    </row>
    <row r="29" spans="1:20" ht="14" x14ac:dyDescent="0.3">
      <c r="A29" s="14">
        <f t="shared" si="2"/>
        <v>13.5</v>
      </c>
      <c r="B29" s="60" t="str">
        <f>IF('V R IND'!B29+'XVI R IND'!B29+'VIII R IND'!B29+'IX R IND'!B29+'XIV R IND'!B29&gt;0,+'V R IND'!B29+'XVI R IND'!B29+'VIII R IND'!B29+'IX R IND'!B29+'XIV R IND'!B29," ")</f>
        <v xml:space="preserve"> </v>
      </c>
      <c r="C29" s="16" t="str">
        <f>IF('V R IND'!C29+'XVI R IND'!C29+'VIII R IND'!C29+'IX R IND'!C29+'XIV R IND'!C29&gt;0,+'V R IND'!C29+'XVI R IND'!C29+'VIII R IND'!C29+'IX R IND'!C29+'XIV R IND'!C29," ")</f>
        <v xml:space="preserve"> </v>
      </c>
      <c r="D29" s="16" t="str">
        <f>IF('V R IND'!D29+'XVI R IND'!D29+'VIII R IND'!D29+'IX R IND'!D29+'XIV R IND'!D29&gt;0,+'V R IND'!D29+'XVI R IND'!D29+'VIII R IND'!D29+'IX R IND'!D29+'XIV R IND'!D29," ")</f>
        <v xml:space="preserve"> </v>
      </c>
      <c r="E29" s="16" t="str">
        <f>IF('V R IND'!E29+'XVI R IND'!E29+'VIII R IND'!E29+'IX R IND'!E29+'XIV R IND'!E29&gt;0,+'V R IND'!E29+'XVI R IND'!E29+'VIII R IND'!E29+'IX R IND'!E29+'XIV R IND'!E29," ")</f>
        <v xml:space="preserve"> </v>
      </c>
      <c r="F29" s="16" t="str">
        <f>IF('V R IND'!F29+'XVI R IND'!F29+'VIII R IND'!F29+'IX R IND'!F29+'XIV R IND'!F29&gt;0,+'V R IND'!F29+'XVI R IND'!F29+'VIII R IND'!F29+'IX R IND'!F29+'XIV R IND'!F29," ")</f>
        <v xml:space="preserve"> </v>
      </c>
      <c r="G29" s="16" t="str">
        <f>IF('V R IND'!G29+'XVI R IND'!G29+'VIII R IND'!G29+'IX R IND'!G29+'XIV R IND'!G29&gt;0,+'V R IND'!G29+'XVI R IND'!G29+'VIII R IND'!G29+'IX R IND'!G29+'XIV R IND'!G29," ")</f>
        <v xml:space="preserve"> </v>
      </c>
      <c r="H29" s="16" t="str">
        <f>IF(+'IX R IND'!H29+'XIV R IND'!H29+'V R IND'!H29+'XVI R IND'!H29+'VIII R IND'!H29&gt;0,+'IX R IND'!H29+'XIV R IND'!H29+'V R IND'!H29+'XVI R IND'!H29+'VIII R IND'!H29," ")</f>
        <v xml:space="preserve"> </v>
      </c>
      <c r="I29" s="16" t="str">
        <f>IF(+'IX R IND'!I29+'XIV R IND'!I29+'V R IND'!I29+'XVI R IND'!I29+'VIII R IND'!I29&gt;0,+'IX R IND'!I29+'XIV R IND'!I29+'V R IND'!I29+'XVI R IND'!I29+'VIII R IND'!I29," ")</f>
        <v xml:space="preserve"> </v>
      </c>
      <c r="J29" s="16" t="str">
        <f>IF(+'IX R IND'!J29+'XIV R IND'!J29+'V R IND'!J29+'XVI R IND'!J29+'VIII R IND'!J29&gt;0,+'IX R IND'!J29+'XIV R IND'!J29+'V R IND'!J29+'XVI R IND'!J29+'VIII R IND'!J29," ")</f>
        <v xml:space="preserve"> </v>
      </c>
      <c r="K29" s="16" t="str">
        <f>IF(+'IX R IND'!K29+'XIV R IND'!K29+'V R IND'!K29+'XVI R IND'!K29+'VIII R IND'!K29&gt;0,+'IX R IND'!K29+'XIV R IND'!K29+'V R IND'!K29+'XVI R IND'!K29+'VIII R IND'!K29," ")</f>
        <v xml:space="preserve"> </v>
      </c>
      <c r="L29" s="16" t="str">
        <f>IF(+'IX R IND'!L29+'XIV R IND'!L29+'V R IND'!L29+'XVI R IND'!L29+'VIII R IND'!L29&gt;0,+'IX R IND'!L29+'XIV R IND'!L29+'V R IND'!L29+'XVI R IND'!L29+'VIII R IND'!L29," ")</f>
        <v xml:space="preserve"> </v>
      </c>
      <c r="M29" s="17" t="str">
        <f>IF(+'IX R IND'!M29+'XIV R IND'!M29+'V R IND'!M29+'XVI R IND'!M29+'VIII R IND'!M29&gt;0,+'IX R IND'!M29+'XIV R IND'!M29+'V R IND'!M29+'XVI R IND'!M29+'VIII R IND'!M29," ")</f>
        <v xml:space="preserve"> </v>
      </c>
      <c r="N29" s="15" t="str">
        <f t="shared" si="0"/>
        <v xml:space="preserve"> </v>
      </c>
      <c r="O29" s="14">
        <f t="shared" si="1"/>
        <v>13.5</v>
      </c>
      <c r="P29" s="32"/>
      <c r="Q29" s="75"/>
      <c r="S29" s="8"/>
      <c r="T29" s="8"/>
    </row>
    <row r="30" spans="1:20" ht="14" x14ac:dyDescent="0.3">
      <c r="A30" s="14">
        <f t="shared" si="2"/>
        <v>14</v>
      </c>
      <c r="B30" s="60" t="str">
        <f>IF('V R IND'!B30+'XVI R IND'!B30+'VIII R IND'!B30+'IX R IND'!B30+'XIV R IND'!B30&gt;0,+'V R IND'!B30+'XVI R IND'!B30+'VIII R IND'!B30+'IX R IND'!B30+'XIV R IND'!B30," ")</f>
        <v xml:space="preserve"> </v>
      </c>
      <c r="C30" s="16" t="str">
        <f>IF('V R IND'!C30+'XVI R IND'!C30+'VIII R IND'!C30+'IX R IND'!C30+'XIV R IND'!C30&gt;0,+'V R IND'!C30+'XVI R IND'!C30+'VIII R IND'!C30+'IX R IND'!C30+'XIV R IND'!C30," ")</f>
        <v xml:space="preserve"> </v>
      </c>
      <c r="D30" s="16" t="str">
        <f>IF('V R IND'!D30+'XVI R IND'!D30+'VIII R IND'!D30+'IX R IND'!D30+'XIV R IND'!D30&gt;0,+'V R IND'!D30+'XVI R IND'!D30+'VIII R IND'!D30+'IX R IND'!D30+'XIV R IND'!D30," ")</f>
        <v xml:space="preserve"> </v>
      </c>
      <c r="E30" s="16" t="str">
        <f>IF('V R IND'!E30+'XVI R IND'!E30+'VIII R IND'!E30+'IX R IND'!E30+'XIV R IND'!E30&gt;0,+'V R IND'!E30+'XVI R IND'!E30+'VIII R IND'!E30+'IX R IND'!E30+'XIV R IND'!E30," ")</f>
        <v xml:space="preserve"> </v>
      </c>
      <c r="F30" s="16" t="str">
        <f>IF('V R IND'!F30+'XVI R IND'!F30+'VIII R IND'!F30+'IX R IND'!F30+'XIV R IND'!F30&gt;0,+'V R IND'!F30+'XVI R IND'!F30+'VIII R IND'!F30+'IX R IND'!F30+'XIV R IND'!F30," ")</f>
        <v xml:space="preserve"> </v>
      </c>
      <c r="G30" s="16" t="str">
        <f>IF('V R IND'!G30+'XVI R IND'!G30+'VIII R IND'!G30+'IX R IND'!G30+'XIV R IND'!G30&gt;0,+'V R IND'!G30+'XVI R IND'!G30+'VIII R IND'!G30+'IX R IND'!G30+'XIV R IND'!G30," ")</f>
        <v xml:space="preserve"> </v>
      </c>
      <c r="H30" s="16" t="str">
        <f>IF(+'IX R IND'!H30+'XIV R IND'!H30+'V R IND'!H30+'XVI R IND'!H30+'VIII R IND'!H30&gt;0,+'IX R IND'!H30+'XIV R IND'!H30+'V R IND'!H30+'XVI R IND'!H30+'VIII R IND'!H30," ")</f>
        <v xml:space="preserve"> </v>
      </c>
      <c r="I30" s="16" t="str">
        <f>IF(+'IX R IND'!I30+'XIV R IND'!I30+'V R IND'!I30+'XVI R IND'!I30+'VIII R IND'!I30&gt;0,+'IX R IND'!I30+'XIV R IND'!I30+'V R IND'!I30+'XVI R IND'!I30+'VIII R IND'!I30," ")</f>
        <v xml:space="preserve"> </v>
      </c>
      <c r="J30" s="16" t="str">
        <f>IF(+'IX R IND'!J30+'XIV R IND'!J30+'V R IND'!J30+'XVI R IND'!J30+'VIII R IND'!J30&gt;0,+'IX R IND'!J30+'XIV R IND'!J30+'V R IND'!J30+'XVI R IND'!J30+'VIII R IND'!J30," ")</f>
        <v xml:space="preserve"> </v>
      </c>
      <c r="K30" s="16" t="str">
        <f>IF(+'IX R IND'!K30+'XIV R IND'!K30+'V R IND'!K30+'XVI R IND'!K30+'VIII R IND'!K30&gt;0,+'IX R IND'!K30+'XIV R IND'!K30+'V R IND'!K30+'XVI R IND'!K30+'VIII R IND'!K30," ")</f>
        <v xml:space="preserve"> </v>
      </c>
      <c r="L30" s="16" t="str">
        <f>IF(+'IX R IND'!L30+'XIV R IND'!L30+'V R IND'!L30+'XVI R IND'!L30+'VIII R IND'!L30&gt;0,+'IX R IND'!L30+'XIV R IND'!L30+'V R IND'!L30+'XVI R IND'!L30+'VIII R IND'!L30," ")</f>
        <v xml:space="preserve"> </v>
      </c>
      <c r="M30" s="17" t="str">
        <f>IF(+'IX R IND'!M30+'XIV R IND'!M30+'V R IND'!M30+'XVI R IND'!M30+'VIII R IND'!M30&gt;0,+'IX R IND'!M30+'XIV R IND'!M30+'V R IND'!M30+'XVI R IND'!M30+'VIII R IND'!M30," ")</f>
        <v xml:space="preserve"> </v>
      </c>
      <c r="N30" s="15" t="str">
        <f t="shared" si="0"/>
        <v xml:space="preserve"> </v>
      </c>
      <c r="O30" s="14">
        <f t="shared" si="1"/>
        <v>14</v>
      </c>
      <c r="P30" s="32"/>
      <c r="Q30" s="75"/>
      <c r="S30" s="8"/>
      <c r="T30" s="8"/>
    </row>
    <row r="31" spans="1:20" ht="14" x14ac:dyDescent="0.3">
      <c r="A31" s="14">
        <f t="shared" si="2"/>
        <v>14.5</v>
      </c>
      <c r="B31" s="60" t="str">
        <f>IF('V R IND'!B31+'XVI R IND'!B31+'VIII R IND'!B31+'IX R IND'!B31+'XIV R IND'!B31&gt;0,+'V R IND'!B31+'XVI R IND'!B31+'VIII R IND'!B31+'IX R IND'!B31+'XIV R IND'!B31," ")</f>
        <v xml:space="preserve"> </v>
      </c>
      <c r="C31" s="16" t="str">
        <f>IF('V R IND'!C31+'XVI R IND'!C31+'VIII R IND'!C31+'IX R IND'!C31+'XIV R IND'!C31&gt;0,+'V R IND'!C31+'XVI R IND'!C31+'VIII R IND'!C31+'IX R IND'!C31+'XIV R IND'!C31," ")</f>
        <v xml:space="preserve"> </v>
      </c>
      <c r="D31" s="16" t="str">
        <f>IF('V R IND'!D31+'XVI R IND'!D31+'VIII R IND'!D31+'IX R IND'!D31+'XIV R IND'!D31&gt;0,+'V R IND'!D31+'XVI R IND'!D31+'VIII R IND'!D31+'IX R IND'!D31+'XIV R IND'!D31," ")</f>
        <v xml:space="preserve"> </v>
      </c>
      <c r="E31" s="16" t="str">
        <f>IF('V R IND'!E31+'XVI R IND'!E31+'VIII R IND'!E31+'IX R IND'!E31+'XIV R IND'!E31&gt;0,+'V R IND'!E31+'XVI R IND'!E31+'VIII R IND'!E31+'IX R IND'!E31+'XIV R IND'!E31," ")</f>
        <v xml:space="preserve"> </v>
      </c>
      <c r="F31" s="16" t="str">
        <f>IF('V R IND'!F31+'XVI R IND'!F31+'VIII R IND'!F31+'IX R IND'!F31+'XIV R IND'!F31&gt;0,+'V R IND'!F31+'XVI R IND'!F31+'VIII R IND'!F31+'IX R IND'!F31+'XIV R IND'!F31," ")</f>
        <v xml:space="preserve"> </v>
      </c>
      <c r="G31" s="16" t="str">
        <f>IF('V R IND'!G31+'XVI R IND'!G31+'VIII R IND'!G31+'IX R IND'!G31+'XIV R IND'!G31&gt;0,+'V R IND'!G31+'XVI R IND'!G31+'VIII R IND'!G31+'IX R IND'!G31+'XIV R IND'!G31," ")</f>
        <v xml:space="preserve"> </v>
      </c>
      <c r="H31" s="16" t="str">
        <f>IF(+'IX R IND'!H31+'XIV R IND'!H31+'V R IND'!H31+'XVI R IND'!H31+'VIII R IND'!H31&gt;0,+'IX R IND'!H31+'XIV R IND'!H31+'V R IND'!H31+'XVI R IND'!H31+'VIII R IND'!H31," ")</f>
        <v xml:space="preserve"> </v>
      </c>
      <c r="I31" s="16" t="str">
        <f>IF(+'IX R IND'!I31+'XIV R IND'!I31+'V R IND'!I31+'XVI R IND'!I31+'VIII R IND'!I31&gt;0,+'IX R IND'!I31+'XIV R IND'!I31+'V R IND'!I31+'XVI R IND'!I31+'VIII R IND'!I31," ")</f>
        <v xml:space="preserve"> </v>
      </c>
      <c r="J31" s="16" t="str">
        <f>IF(+'IX R IND'!J31+'XIV R IND'!J31+'V R IND'!J31+'XVI R IND'!J31+'VIII R IND'!J31&gt;0,+'IX R IND'!J31+'XIV R IND'!J31+'V R IND'!J31+'XVI R IND'!J31+'VIII R IND'!J31," ")</f>
        <v xml:space="preserve"> </v>
      </c>
      <c r="K31" s="16" t="str">
        <f>IF(+'IX R IND'!K31+'XIV R IND'!K31+'V R IND'!K31+'XVI R IND'!K31+'VIII R IND'!K31&gt;0,+'IX R IND'!K31+'XIV R IND'!K31+'V R IND'!K31+'XVI R IND'!K31+'VIII R IND'!K31," ")</f>
        <v xml:space="preserve"> </v>
      </c>
      <c r="L31" s="16" t="str">
        <f>IF(+'IX R IND'!L31+'XIV R IND'!L31+'V R IND'!L31+'XVI R IND'!L31+'VIII R IND'!L31&gt;0,+'IX R IND'!L31+'XIV R IND'!L31+'V R IND'!L31+'XVI R IND'!L31+'VIII R IND'!L31," ")</f>
        <v xml:space="preserve"> </v>
      </c>
      <c r="M31" s="17" t="str">
        <f>IF(+'IX R IND'!M31+'XIV R IND'!M31+'V R IND'!M31+'XVI R IND'!M31+'VIII R IND'!M31&gt;0,+'IX R IND'!M31+'XIV R IND'!M31+'V R IND'!M31+'XVI R IND'!M31+'VIII R IND'!M31," ")</f>
        <v xml:space="preserve"> </v>
      </c>
      <c r="N31" s="15" t="str">
        <f t="shared" si="0"/>
        <v xml:space="preserve"> </v>
      </c>
      <c r="O31" s="14">
        <f t="shared" si="1"/>
        <v>14.5</v>
      </c>
      <c r="P31" s="32"/>
      <c r="Q31" s="75"/>
      <c r="S31" s="8"/>
      <c r="T31" s="8"/>
    </row>
    <row r="32" spans="1:20" ht="14" x14ac:dyDescent="0.3">
      <c r="A32" s="14">
        <f t="shared" si="2"/>
        <v>15</v>
      </c>
      <c r="B32" s="60" t="str">
        <f>IF('V R IND'!B32+'XVI R IND'!B32+'VIII R IND'!B32+'IX R IND'!B32+'XIV R IND'!B32&gt;0,+'V R IND'!B32+'XVI R IND'!B32+'VIII R IND'!B32+'IX R IND'!B32+'XIV R IND'!B32," ")</f>
        <v xml:space="preserve"> </v>
      </c>
      <c r="C32" s="16" t="str">
        <f>IF('V R IND'!C32+'XVI R IND'!C32+'VIII R IND'!C32+'IX R IND'!C32+'XIV R IND'!C32&gt;0,+'V R IND'!C32+'XVI R IND'!C32+'VIII R IND'!C32+'IX R IND'!C32+'XIV R IND'!C32," ")</f>
        <v xml:space="preserve"> </v>
      </c>
      <c r="D32" s="16" t="str">
        <f>IF('V R IND'!D32+'XVI R IND'!D32+'VIII R IND'!D32+'IX R IND'!D32+'XIV R IND'!D32&gt;0,+'V R IND'!D32+'XVI R IND'!D32+'VIII R IND'!D32+'IX R IND'!D32+'XIV R IND'!D32," ")</f>
        <v xml:space="preserve"> </v>
      </c>
      <c r="E32" s="16" t="str">
        <f>IF('V R IND'!E32+'XVI R IND'!E32+'VIII R IND'!E32+'IX R IND'!E32+'XIV R IND'!E32&gt;0,+'V R IND'!E32+'XVI R IND'!E32+'VIII R IND'!E32+'IX R IND'!E32+'XIV R IND'!E32," ")</f>
        <v xml:space="preserve"> </v>
      </c>
      <c r="F32" s="16" t="str">
        <f>IF('V R IND'!F32+'XVI R IND'!F32+'VIII R IND'!F32+'IX R IND'!F32+'XIV R IND'!F32&gt;0,+'V R IND'!F32+'XVI R IND'!F32+'VIII R IND'!F32+'IX R IND'!F32+'XIV R IND'!F32," ")</f>
        <v xml:space="preserve"> </v>
      </c>
      <c r="G32" s="16" t="str">
        <f>IF('V R IND'!G32+'XVI R IND'!G32+'VIII R IND'!G32+'IX R IND'!G32+'XIV R IND'!G32&gt;0,+'V R IND'!G32+'XVI R IND'!G32+'VIII R IND'!G32+'IX R IND'!G32+'XIV R IND'!G32," ")</f>
        <v xml:space="preserve"> </v>
      </c>
      <c r="H32" s="16" t="str">
        <f>IF(+'IX R IND'!H32+'XIV R IND'!H32+'V R IND'!H32+'XVI R IND'!H32+'VIII R IND'!H32&gt;0,+'IX R IND'!H32+'XIV R IND'!H32+'V R IND'!H32+'XVI R IND'!H32+'VIII R IND'!H32," ")</f>
        <v xml:space="preserve"> </v>
      </c>
      <c r="I32" s="16" t="str">
        <f>IF(+'IX R IND'!I32+'XIV R IND'!I32+'V R IND'!I32+'XVI R IND'!I32+'VIII R IND'!I32&gt;0,+'IX R IND'!I32+'XIV R IND'!I32+'V R IND'!I32+'XVI R IND'!I32+'VIII R IND'!I32," ")</f>
        <v xml:space="preserve"> </v>
      </c>
      <c r="J32" s="16" t="str">
        <f>IF(+'IX R IND'!J32+'XIV R IND'!J32+'V R IND'!J32+'XVI R IND'!J32+'VIII R IND'!J32&gt;0,+'IX R IND'!J32+'XIV R IND'!J32+'V R IND'!J32+'XVI R IND'!J32+'VIII R IND'!J32," ")</f>
        <v xml:space="preserve"> </v>
      </c>
      <c r="K32" s="16" t="str">
        <f>IF(+'IX R IND'!K32+'XIV R IND'!K32+'V R IND'!K32+'XVI R IND'!K32+'VIII R IND'!K32&gt;0,+'IX R IND'!K32+'XIV R IND'!K32+'V R IND'!K32+'XVI R IND'!K32+'VIII R IND'!K32," ")</f>
        <v xml:space="preserve"> </v>
      </c>
      <c r="L32" s="16" t="str">
        <f>IF(+'IX R IND'!L32+'XIV R IND'!L32+'V R IND'!L32+'XVI R IND'!L32+'VIII R IND'!L32&gt;0,+'IX R IND'!L32+'XIV R IND'!L32+'V R IND'!L32+'XVI R IND'!L32+'VIII R IND'!L32," ")</f>
        <v xml:space="preserve"> </v>
      </c>
      <c r="M32" s="17" t="str">
        <f>IF(+'IX R IND'!M32+'XIV R IND'!M32+'V R IND'!M32+'XVI R IND'!M32+'VIII R IND'!M32&gt;0,+'IX R IND'!M32+'XIV R IND'!M32+'V R IND'!M32+'XVI R IND'!M32+'VIII R IND'!M32," ")</f>
        <v xml:space="preserve"> </v>
      </c>
      <c r="N32" s="15" t="str">
        <f t="shared" si="0"/>
        <v xml:space="preserve"> </v>
      </c>
      <c r="O32" s="14">
        <f t="shared" si="1"/>
        <v>15</v>
      </c>
      <c r="P32" s="32"/>
      <c r="Q32" s="75"/>
      <c r="S32" s="8"/>
      <c r="T32" s="8"/>
    </row>
    <row r="33" spans="1:20" ht="14" x14ac:dyDescent="0.3">
      <c r="A33" s="14">
        <f t="shared" si="2"/>
        <v>15.5</v>
      </c>
      <c r="B33" s="60" t="str">
        <f>IF('V R IND'!B33+'XVI R IND'!B33+'VIII R IND'!B33+'IX R IND'!B33+'XIV R IND'!B33&gt;0,+'V R IND'!B33+'XVI R IND'!B33+'VIII R IND'!B33+'IX R IND'!B33+'XIV R IND'!B33," ")</f>
        <v xml:space="preserve"> </v>
      </c>
      <c r="C33" s="16" t="str">
        <f>IF('V R IND'!C33+'XVI R IND'!C33+'VIII R IND'!C33+'IX R IND'!C33+'XIV R IND'!C33&gt;0,+'V R IND'!C33+'XVI R IND'!C33+'VIII R IND'!C33+'IX R IND'!C33+'XIV R IND'!C33," ")</f>
        <v xml:space="preserve"> </v>
      </c>
      <c r="D33" s="16" t="str">
        <f>IF('V R IND'!D33+'XVI R IND'!D33+'VIII R IND'!D33+'IX R IND'!D33+'XIV R IND'!D33&gt;0,+'V R IND'!D33+'XVI R IND'!D33+'VIII R IND'!D33+'IX R IND'!D33+'XIV R IND'!D33," ")</f>
        <v xml:space="preserve"> </v>
      </c>
      <c r="E33" s="16" t="str">
        <f>IF('V R IND'!E33+'XVI R IND'!E33+'VIII R IND'!E33+'IX R IND'!E33+'XIV R IND'!E33&gt;0,+'V R IND'!E33+'XVI R IND'!E33+'VIII R IND'!E33+'IX R IND'!E33+'XIV R IND'!E33," ")</f>
        <v xml:space="preserve"> </v>
      </c>
      <c r="F33" s="16" t="str">
        <f>IF('V R IND'!F33+'XVI R IND'!F33+'VIII R IND'!F33+'IX R IND'!F33+'XIV R IND'!F33&gt;0,+'V R IND'!F33+'XVI R IND'!F33+'VIII R IND'!F33+'IX R IND'!F33+'XIV R IND'!F33," ")</f>
        <v xml:space="preserve"> </v>
      </c>
      <c r="G33" s="16" t="str">
        <f>IF('V R IND'!G33+'XVI R IND'!G33+'VIII R IND'!G33+'IX R IND'!G33+'XIV R IND'!G33&gt;0,+'V R IND'!G33+'XVI R IND'!G33+'VIII R IND'!G33+'IX R IND'!G33+'XIV R IND'!G33," ")</f>
        <v xml:space="preserve"> </v>
      </c>
      <c r="H33" s="16" t="str">
        <f>IF(+'IX R IND'!H33+'XIV R IND'!H33+'V R IND'!H33+'XVI R IND'!H33+'VIII R IND'!H33&gt;0,+'IX R IND'!H33+'XIV R IND'!H33+'V R IND'!H33+'XVI R IND'!H33+'VIII R IND'!H33," ")</f>
        <v xml:space="preserve"> </v>
      </c>
      <c r="I33" s="16" t="str">
        <f>IF(+'IX R IND'!I33+'XIV R IND'!I33+'V R IND'!I33+'XVI R IND'!I33+'VIII R IND'!I33&gt;0,+'IX R IND'!I33+'XIV R IND'!I33+'V R IND'!I33+'XVI R IND'!I33+'VIII R IND'!I33," ")</f>
        <v xml:space="preserve"> </v>
      </c>
      <c r="J33" s="16" t="str">
        <f>IF(+'IX R IND'!J33+'XIV R IND'!J33+'V R IND'!J33+'XVI R IND'!J33+'VIII R IND'!J33&gt;0,+'IX R IND'!J33+'XIV R IND'!J33+'V R IND'!J33+'XVI R IND'!J33+'VIII R IND'!J33," ")</f>
        <v xml:space="preserve"> </v>
      </c>
      <c r="K33" s="16" t="str">
        <f>IF(+'IX R IND'!K33+'XIV R IND'!K33+'V R IND'!K33+'XVI R IND'!K33+'VIII R IND'!K33&gt;0,+'IX R IND'!K33+'XIV R IND'!K33+'V R IND'!K33+'XVI R IND'!K33+'VIII R IND'!K33," ")</f>
        <v xml:space="preserve"> </v>
      </c>
      <c r="L33" s="16" t="str">
        <f>IF(+'IX R IND'!L33+'XIV R IND'!L33+'V R IND'!L33+'XVI R IND'!L33+'VIII R IND'!L33&gt;0,+'IX R IND'!L33+'XIV R IND'!L33+'V R IND'!L33+'XVI R IND'!L33+'VIII R IND'!L33," ")</f>
        <v xml:space="preserve"> </v>
      </c>
      <c r="M33" s="17" t="str">
        <f>IF(+'IX R IND'!M33+'XIV R IND'!M33+'V R IND'!M33+'XVI R IND'!M33+'VIII R IND'!M33&gt;0,+'IX R IND'!M33+'XIV R IND'!M33+'V R IND'!M33+'XVI R IND'!M33+'VIII R IND'!M33," ")</f>
        <v xml:space="preserve"> </v>
      </c>
      <c r="N33" s="15" t="str">
        <f t="shared" si="0"/>
        <v xml:space="preserve"> </v>
      </c>
      <c r="O33" s="14">
        <f t="shared" si="1"/>
        <v>15.5</v>
      </c>
      <c r="P33" s="32"/>
      <c r="Q33" s="75"/>
      <c r="S33" s="8"/>
      <c r="T33" s="8"/>
    </row>
    <row r="34" spans="1:20" ht="14" x14ac:dyDescent="0.3">
      <c r="A34" s="14">
        <f t="shared" si="2"/>
        <v>16</v>
      </c>
      <c r="B34" s="60" t="str">
        <f>IF('V R IND'!B34+'XVI R IND'!B34+'VIII R IND'!B34+'IX R IND'!B34+'XIV R IND'!B34&gt;0,+'V R IND'!B34+'XVI R IND'!B34+'VIII R IND'!B34+'IX R IND'!B34+'XIV R IND'!B34," ")</f>
        <v xml:space="preserve"> </v>
      </c>
      <c r="C34" s="16" t="str">
        <f>IF('V R IND'!C34+'XVI R IND'!C34+'VIII R IND'!C34+'IX R IND'!C34+'XIV R IND'!C34&gt;0,+'V R IND'!C34+'XVI R IND'!C34+'VIII R IND'!C34+'IX R IND'!C34+'XIV R IND'!C34," ")</f>
        <v xml:space="preserve"> </v>
      </c>
      <c r="D34" s="16" t="str">
        <f>IF('V R IND'!D34+'XVI R IND'!D34+'VIII R IND'!D34+'IX R IND'!D34+'XIV R IND'!D34&gt;0,+'V R IND'!D34+'XVI R IND'!D34+'VIII R IND'!D34+'IX R IND'!D34+'XIV R IND'!D34," ")</f>
        <v xml:space="preserve"> </v>
      </c>
      <c r="E34" s="16" t="str">
        <f>IF('V R IND'!E34+'XVI R IND'!E34+'VIII R IND'!E34+'IX R IND'!E34+'XIV R IND'!E34&gt;0,+'V R IND'!E34+'XVI R IND'!E34+'VIII R IND'!E34+'IX R IND'!E34+'XIV R IND'!E34," ")</f>
        <v xml:space="preserve"> </v>
      </c>
      <c r="F34" s="16" t="str">
        <f>IF('V R IND'!F34+'XVI R IND'!F34+'VIII R IND'!F34+'IX R IND'!F34+'XIV R IND'!F34&gt;0,+'V R IND'!F34+'XVI R IND'!F34+'VIII R IND'!F34+'IX R IND'!F34+'XIV R IND'!F34," ")</f>
        <v xml:space="preserve"> </v>
      </c>
      <c r="G34" s="16" t="str">
        <f>IF('V R IND'!G34+'XVI R IND'!G34+'VIII R IND'!G34+'IX R IND'!G34+'XIV R IND'!G34&gt;0,+'V R IND'!G34+'XVI R IND'!G34+'VIII R IND'!G34+'IX R IND'!G34+'XIV R IND'!G34," ")</f>
        <v xml:space="preserve"> </v>
      </c>
      <c r="H34" s="16" t="str">
        <f>IF(+'IX R IND'!H34+'XIV R IND'!H34+'V R IND'!H34+'XVI R IND'!H34+'VIII R IND'!H34&gt;0,+'IX R IND'!H34+'XIV R IND'!H34+'V R IND'!H34+'XVI R IND'!H34+'VIII R IND'!H34," ")</f>
        <v xml:space="preserve"> </v>
      </c>
      <c r="I34" s="16" t="str">
        <f>IF(+'IX R IND'!I34+'XIV R IND'!I34+'V R IND'!I34+'XVI R IND'!I34+'VIII R IND'!I34&gt;0,+'IX R IND'!I34+'XIV R IND'!I34+'V R IND'!I34+'XVI R IND'!I34+'VIII R IND'!I34," ")</f>
        <v xml:space="preserve"> </v>
      </c>
      <c r="J34" s="16" t="str">
        <f>IF(+'IX R IND'!J34+'XIV R IND'!J34+'V R IND'!J34+'XVI R IND'!J34+'VIII R IND'!J34&gt;0,+'IX R IND'!J34+'XIV R IND'!J34+'V R IND'!J34+'XVI R IND'!J34+'VIII R IND'!J34," ")</f>
        <v xml:space="preserve"> </v>
      </c>
      <c r="K34" s="16" t="str">
        <f>IF(+'IX R IND'!K34+'XIV R IND'!K34+'V R IND'!K34+'XVI R IND'!K34+'VIII R IND'!K34&gt;0,+'IX R IND'!K34+'XIV R IND'!K34+'V R IND'!K34+'XVI R IND'!K34+'VIII R IND'!K34," ")</f>
        <v xml:space="preserve"> </v>
      </c>
      <c r="L34" s="16" t="str">
        <f>IF(+'IX R IND'!L34+'XIV R IND'!L34+'V R IND'!L34+'XVI R IND'!L34+'VIII R IND'!L34&gt;0,+'IX R IND'!L34+'XIV R IND'!L34+'V R IND'!L34+'XVI R IND'!L34+'VIII R IND'!L34," ")</f>
        <v xml:space="preserve"> </v>
      </c>
      <c r="M34" s="17" t="str">
        <f>IF(+'IX R IND'!M34+'XIV R IND'!M34+'V R IND'!M34+'XVI R IND'!M34+'VIII R IND'!M34&gt;0,+'IX R IND'!M34+'XIV R IND'!M34+'V R IND'!M34+'XVI R IND'!M34+'VIII R IND'!M34," ")</f>
        <v xml:space="preserve"> </v>
      </c>
      <c r="N34" s="15" t="str">
        <f t="shared" si="0"/>
        <v xml:space="preserve"> </v>
      </c>
      <c r="O34" s="14">
        <f t="shared" si="1"/>
        <v>16</v>
      </c>
      <c r="P34" s="32"/>
      <c r="Q34" s="75"/>
      <c r="S34" s="8"/>
      <c r="T34" s="8"/>
    </row>
    <row r="35" spans="1:20" ht="14" x14ac:dyDescent="0.3">
      <c r="A35" s="14">
        <f t="shared" si="2"/>
        <v>16.5</v>
      </c>
      <c r="B35" s="60" t="str">
        <f>IF('V R IND'!B35+'XVI R IND'!B35+'VIII R IND'!B35+'IX R IND'!B35+'XIV R IND'!B35&gt;0,+'V R IND'!B35+'XVI R IND'!B35+'VIII R IND'!B35+'IX R IND'!B35+'XIV R IND'!B35," ")</f>
        <v xml:space="preserve"> </v>
      </c>
      <c r="C35" s="16" t="str">
        <f>IF('V R IND'!C35+'XVI R IND'!C35+'VIII R IND'!C35+'IX R IND'!C35+'XIV R IND'!C35&gt;0,+'V R IND'!C35+'XVI R IND'!C35+'VIII R IND'!C35+'IX R IND'!C35+'XIV R IND'!C35," ")</f>
        <v xml:space="preserve"> </v>
      </c>
      <c r="D35" s="16" t="str">
        <f>IF('V R IND'!D35+'XVI R IND'!D35+'VIII R IND'!D35+'IX R IND'!D35+'XIV R IND'!D35&gt;0,+'V R IND'!D35+'XVI R IND'!D35+'VIII R IND'!D35+'IX R IND'!D35+'XIV R IND'!D35," ")</f>
        <v xml:space="preserve"> </v>
      </c>
      <c r="E35" s="16" t="str">
        <f>IF('V R IND'!E35+'XVI R IND'!E35+'VIII R IND'!E35+'IX R IND'!E35+'XIV R IND'!E35&gt;0,+'V R IND'!E35+'XVI R IND'!E35+'VIII R IND'!E35+'IX R IND'!E35+'XIV R IND'!E35," ")</f>
        <v xml:space="preserve"> </v>
      </c>
      <c r="F35" s="16" t="str">
        <f>IF('V R IND'!F35+'XVI R IND'!F35+'VIII R IND'!F35+'IX R IND'!F35+'XIV R IND'!F35&gt;0,+'V R IND'!F35+'XVI R IND'!F35+'VIII R IND'!F35+'IX R IND'!F35+'XIV R IND'!F35," ")</f>
        <v xml:space="preserve"> </v>
      </c>
      <c r="G35" s="16" t="str">
        <f>IF('V R IND'!G35+'XVI R IND'!G35+'VIII R IND'!G35+'IX R IND'!G35+'XIV R IND'!G35&gt;0,+'V R IND'!G35+'XVI R IND'!G35+'VIII R IND'!G35+'IX R IND'!G35+'XIV R IND'!G35," ")</f>
        <v xml:space="preserve"> </v>
      </c>
      <c r="H35" s="16" t="str">
        <f>IF(+'IX R IND'!H35+'XIV R IND'!H35+'V R IND'!H35+'XVI R IND'!H35+'VIII R IND'!H35&gt;0,+'IX R IND'!H35+'XIV R IND'!H35+'V R IND'!H35+'XVI R IND'!H35+'VIII R IND'!H35," ")</f>
        <v xml:space="preserve"> </v>
      </c>
      <c r="I35" s="16" t="str">
        <f>IF(+'IX R IND'!I35+'XIV R IND'!I35+'V R IND'!I35+'XVI R IND'!I35+'VIII R IND'!I35&gt;0,+'IX R IND'!I35+'XIV R IND'!I35+'V R IND'!I35+'XVI R IND'!I35+'VIII R IND'!I35," ")</f>
        <v xml:space="preserve"> </v>
      </c>
      <c r="J35" s="16" t="str">
        <f>IF(+'IX R IND'!J35+'XIV R IND'!J35+'V R IND'!J35+'XVI R IND'!J35+'VIII R IND'!J35&gt;0,+'IX R IND'!J35+'XIV R IND'!J35+'V R IND'!J35+'XVI R IND'!J35+'VIII R IND'!J35," ")</f>
        <v xml:space="preserve"> </v>
      </c>
      <c r="K35" s="16" t="str">
        <f>IF(+'IX R IND'!K35+'XIV R IND'!K35+'V R IND'!K35+'XVI R IND'!K35+'VIII R IND'!K35&gt;0,+'IX R IND'!K35+'XIV R IND'!K35+'V R IND'!K35+'XVI R IND'!K35+'VIII R IND'!K35," ")</f>
        <v xml:space="preserve"> </v>
      </c>
      <c r="L35" s="16" t="str">
        <f>IF(+'IX R IND'!L35+'XIV R IND'!L35+'V R IND'!L35+'XVI R IND'!L35+'VIII R IND'!L35&gt;0,+'IX R IND'!L35+'XIV R IND'!L35+'V R IND'!L35+'XVI R IND'!L35+'VIII R IND'!L35," ")</f>
        <v xml:space="preserve"> </v>
      </c>
      <c r="M35" s="17" t="str">
        <f>IF(+'IX R IND'!M35+'XIV R IND'!M35+'V R IND'!M35+'XVI R IND'!M35+'VIII R IND'!M35&gt;0,+'IX R IND'!M35+'XIV R IND'!M35+'V R IND'!M35+'XVI R IND'!M35+'VIII R IND'!M35," ")</f>
        <v xml:space="preserve"> </v>
      </c>
      <c r="N35" s="15" t="str">
        <f t="shared" si="0"/>
        <v xml:space="preserve"> </v>
      </c>
      <c r="O35" s="14">
        <f t="shared" si="1"/>
        <v>16.5</v>
      </c>
      <c r="P35" s="32"/>
      <c r="Q35" s="75"/>
      <c r="S35" s="8"/>
      <c r="T35" s="8"/>
    </row>
    <row r="36" spans="1:20" ht="14" x14ac:dyDescent="0.3">
      <c r="A36" s="14">
        <f t="shared" si="2"/>
        <v>17</v>
      </c>
      <c r="B36" s="66" t="str">
        <f>IF('V R IND'!B36+'XVI R IND'!B36+'VIII R IND'!B36+'IX R IND'!B36+'XIV R IND'!B36&gt;0,+'V R IND'!B36+'XVI R IND'!B36+'VIII R IND'!B36+'IX R IND'!B36+'XIV R IND'!B36," ")</f>
        <v xml:space="preserve"> </v>
      </c>
      <c r="C36" s="16" t="str">
        <f>IF('V R IND'!C36+'XVI R IND'!C36+'VIII R IND'!C36+'IX R IND'!C36+'XIV R IND'!C36&gt;0,+'V R IND'!C36+'XVI R IND'!C36+'VIII R IND'!C36+'IX R IND'!C36+'XIV R IND'!C36," ")</f>
        <v xml:space="preserve"> </v>
      </c>
      <c r="D36" s="16" t="str">
        <f>IF('V R IND'!D36+'XVI R IND'!D36+'VIII R IND'!D36+'IX R IND'!D36+'XIV R IND'!D36&gt;0,+'V R IND'!D36+'XVI R IND'!D36+'VIII R IND'!D36+'IX R IND'!D36+'XIV R IND'!D36," ")</f>
        <v xml:space="preserve"> </v>
      </c>
      <c r="E36" s="16" t="str">
        <f>IF('V R IND'!E36+'XVI R IND'!E36+'VIII R IND'!E36+'IX R IND'!E36+'XIV R IND'!E36&gt;0,+'V R IND'!E36+'XVI R IND'!E36+'VIII R IND'!E36+'IX R IND'!E36+'XIV R IND'!E36," ")</f>
        <v xml:space="preserve"> </v>
      </c>
      <c r="F36" s="16" t="str">
        <f>IF('V R IND'!F36+'XVI R IND'!F36+'VIII R IND'!F36+'IX R IND'!F36+'XIV R IND'!F36&gt;0,+'V R IND'!F36+'XVI R IND'!F36+'VIII R IND'!F36+'IX R IND'!F36+'XIV R IND'!F36," ")</f>
        <v xml:space="preserve"> </v>
      </c>
      <c r="G36" s="16" t="str">
        <f>IF('V R IND'!G36+'XVI R IND'!G36+'VIII R IND'!G36+'IX R IND'!G36+'XIV R IND'!G36&gt;0,+'V R IND'!G36+'XVI R IND'!G36+'VIII R IND'!G36+'IX R IND'!G36+'XIV R IND'!G36," ")</f>
        <v xml:space="preserve"> </v>
      </c>
      <c r="H36" s="16" t="str">
        <f>IF(+'IX R IND'!H36+'XIV R IND'!H36+'V R IND'!H36+'XVI R IND'!H36+'VIII R IND'!H36&gt;0,+'IX R IND'!H36+'XIV R IND'!H36+'V R IND'!H36+'XVI R IND'!H36+'VIII R IND'!H36," ")</f>
        <v xml:space="preserve"> </v>
      </c>
      <c r="I36" s="16" t="str">
        <f>IF(+'IX R IND'!I36+'XIV R IND'!I36+'V R IND'!I36+'XVI R IND'!I36+'VIII R IND'!I36&gt;0,+'IX R IND'!I36+'XIV R IND'!I36+'V R IND'!I36+'XVI R IND'!I36+'VIII R IND'!I36," ")</f>
        <v xml:space="preserve"> </v>
      </c>
      <c r="J36" s="16" t="str">
        <f>IF(+'IX R IND'!J36+'XIV R IND'!J36+'V R IND'!J36+'XVI R IND'!J36+'VIII R IND'!J36&gt;0,+'IX R IND'!J36+'XIV R IND'!J36+'V R IND'!J36+'XVI R IND'!J36+'VIII R IND'!J36," ")</f>
        <v xml:space="preserve"> </v>
      </c>
      <c r="K36" s="16" t="str">
        <f>IF(+'IX R IND'!K36+'XIV R IND'!K36+'V R IND'!K36+'XVI R IND'!K36+'VIII R IND'!K36&gt;0,+'IX R IND'!K36+'XIV R IND'!K36+'V R IND'!K36+'XVI R IND'!K36+'VIII R IND'!K36," ")</f>
        <v xml:space="preserve"> </v>
      </c>
      <c r="L36" s="16" t="str">
        <f>IF(+'IX R IND'!L36+'XIV R IND'!L36+'V R IND'!L36+'XVI R IND'!L36+'VIII R IND'!L36&gt;0,+'IX R IND'!L36+'XIV R IND'!L36+'V R IND'!L36+'XVI R IND'!L36+'VIII R IND'!L36," ")</f>
        <v xml:space="preserve"> </v>
      </c>
      <c r="M36" s="17" t="str">
        <f>IF(+'IX R IND'!M36+'XIV R IND'!M36+'V R IND'!M36+'XVI R IND'!M36+'VIII R IND'!M36&gt;0,+'IX R IND'!M36+'XIV R IND'!M36+'V R IND'!M36+'XVI R IND'!M36+'VIII R IND'!M36," ")</f>
        <v xml:space="preserve"> </v>
      </c>
      <c r="N36" s="15" t="str">
        <f t="shared" si="0"/>
        <v xml:space="preserve"> </v>
      </c>
      <c r="O36" s="14">
        <f t="shared" si="1"/>
        <v>17</v>
      </c>
      <c r="P36" s="32"/>
      <c r="Q36" s="75"/>
      <c r="S36" s="8"/>
      <c r="T36" s="8"/>
    </row>
    <row r="37" spans="1:20" ht="14" x14ac:dyDescent="0.3">
      <c r="A37" s="14">
        <f t="shared" si="2"/>
        <v>17.5</v>
      </c>
      <c r="B37" s="66" t="str">
        <f>IF('V R IND'!B37+'XVI R IND'!B37+'VIII R IND'!B37+'IX R IND'!B37+'XIV R IND'!B37&gt;0,+'V R IND'!B37+'XVI R IND'!B37+'VIII R IND'!B37+'IX R IND'!B37+'XIV R IND'!B37," ")</f>
        <v xml:space="preserve"> </v>
      </c>
      <c r="C37" s="16" t="str">
        <f>IF('V R IND'!C37+'XVI R IND'!C37+'VIII R IND'!C37+'IX R IND'!C37+'XIV R IND'!C37&gt;0,+'V R IND'!C37+'XVI R IND'!C37+'VIII R IND'!C37+'IX R IND'!C37+'XIV R IND'!C37," ")</f>
        <v xml:space="preserve"> </v>
      </c>
      <c r="D37" s="16" t="str">
        <f>IF('V R IND'!D37+'XVI R IND'!D37+'VIII R IND'!D37+'IX R IND'!D37+'XIV R IND'!D37&gt;0,+'V R IND'!D37+'XVI R IND'!D37+'VIII R IND'!D37+'IX R IND'!D37+'XIV R IND'!D37," ")</f>
        <v xml:space="preserve"> </v>
      </c>
      <c r="E37" s="16" t="str">
        <f>IF('V R IND'!E37+'XVI R IND'!E37+'VIII R IND'!E37+'IX R IND'!E37+'XIV R IND'!E37&gt;0,+'V R IND'!E37+'XVI R IND'!E37+'VIII R IND'!E37+'IX R IND'!E37+'XIV R IND'!E37," ")</f>
        <v xml:space="preserve"> </v>
      </c>
      <c r="F37" s="16" t="str">
        <f>IF('V R IND'!F37+'XVI R IND'!F37+'VIII R IND'!F37+'IX R IND'!F37+'XIV R IND'!F37&gt;0,+'V R IND'!F37+'XVI R IND'!F37+'VIII R IND'!F37+'IX R IND'!F37+'XIV R IND'!F37," ")</f>
        <v xml:space="preserve"> </v>
      </c>
      <c r="G37" s="16" t="str">
        <f>IF('V R IND'!G37+'XVI R IND'!G37+'VIII R IND'!G37+'IX R IND'!G37+'XIV R IND'!G37&gt;0,+'V R IND'!G37+'XVI R IND'!G37+'VIII R IND'!G37+'IX R IND'!G37+'XIV R IND'!G37," ")</f>
        <v xml:space="preserve"> </v>
      </c>
      <c r="H37" s="16" t="str">
        <f>IF(+'IX R IND'!H37+'XIV R IND'!H37+'V R IND'!H37+'XVI R IND'!H37+'VIII R IND'!H37&gt;0,+'IX R IND'!H37+'XIV R IND'!H37+'V R IND'!H37+'XVI R IND'!H37+'VIII R IND'!H37," ")</f>
        <v xml:space="preserve"> </v>
      </c>
      <c r="I37" s="16" t="str">
        <f>IF(+'IX R IND'!I37+'XIV R IND'!I37+'V R IND'!I37+'XVI R IND'!I37+'VIII R IND'!I37&gt;0,+'IX R IND'!I37+'XIV R IND'!I37+'V R IND'!I37+'XVI R IND'!I37+'VIII R IND'!I37," ")</f>
        <v xml:space="preserve"> </v>
      </c>
      <c r="J37" s="16" t="str">
        <f>IF(+'IX R IND'!J37+'XIV R IND'!J37+'V R IND'!J37+'XVI R IND'!J37+'VIII R IND'!J37&gt;0,+'IX R IND'!J37+'XIV R IND'!J37+'V R IND'!J37+'XVI R IND'!J37+'VIII R IND'!J37," ")</f>
        <v xml:space="preserve"> </v>
      </c>
      <c r="K37" s="16" t="str">
        <f>IF(+'IX R IND'!K37+'XIV R IND'!K37+'V R IND'!K37+'XVI R IND'!K37+'VIII R IND'!K37&gt;0,+'IX R IND'!K37+'XIV R IND'!K37+'V R IND'!K37+'XVI R IND'!K37+'VIII R IND'!K37," ")</f>
        <v xml:space="preserve"> </v>
      </c>
      <c r="L37" s="16" t="str">
        <f>IF(+'IX R IND'!L37+'XIV R IND'!L37+'V R IND'!L37+'XVI R IND'!L37+'VIII R IND'!L37&gt;0,+'IX R IND'!L37+'XIV R IND'!L37+'V R IND'!L37+'XVI R IND'!L37+'VIII R IND'!L37," ")</f>
        <v xml:space="preserve"> </v>
      </c>
      <c r="M37" s="17" t="str">
        <f>IF(+'IX R IND'!M37+'XIV R IND'!M37+'V R IND'!M37+'XVI R IND'!M37+'VIII R IND'!M37&gt;0,+'IX R IND'!M37+'XIV R IND'!M37+'V R IND'!M37+'XVI R IND'!M37+'VIII R IND'!M37," ")</f>
        <v xml:space="preserve"> </v>
      </c>
      <c r="N37" s="15" t="str">
        <f t="shared" si="0"/>
        <v xml:space="preserve"> </v>
      </c>
      <c r="O37" s="14">
        <f t="shared" si="1"/>
        <v>17.5</v>
      </c>
      <c r="P37" s="32"/>
      <c r="Q37" s="75"/>
      <c r="S37" s="8"/>
      <c r="T37" s="8"/>
    </row>
    <row r="38" spans="1:20" ht="14" x14ac:dyDescent="0.3">
      <c r="A38" s="14">
        <f t="shared" si="2"/>
        <v>18</v>
      </c>
      <c r="B38" s="66" t="str">
        <f>IF('V R IND'!B38+'XVI R IND'!B38+'VIII R IND'!B38+'IX R IND'!B38+'XIV R IND'!B38&gt;0,+'V R IND'!B38+'XVI R IND'!B38+'VIII R IND'!B38+'IX R IND'!B38+'XIV R IND'!B38," ")</f>
        <v xml:space="preserve"> </v>
      </c>
      <c r="C38" s="16" t="str">
        <f>IF('V R IND'!C38+'XVI R IND'!C38+'VIII R IND'!C38+'IX R IND'!C38+'XIV R IND'!C38&gt;0,+'V R IND'!C38+'XVI R IND'!C38+'VIII R IND'!C38+'IX R IND'!C38+'XIV R IND'!C38," ")</f>
        <v xml:space="preserve"> </v>
      </c>
      <c r="D38" s="16" t="str">
        <f>IF('V R IND'!D38+'XVI R IND'!D38+'VIII R IND'!D38+'IX R IND'!D38+'XIV R IND'!D38&gt;0,+'V R IND'!D38+'XVI R IND'!D38+'VIII R IND'!D38+'IX R IND'!D38+'XIV R IND'!D38," ")</f>
        <v xml:space="preserve"> </v>
      </c>
      <c r="E38" s="16" t="str">
        <f>IF('V R IND'!E38+'XVI R IND'!E38+'VIII R IND'!E38+'IX R IND'!E38+'XIV R IND'!E38&gt;0,+'V R IND'!E38+'XVI R IND'!E38+'VIII R IND'!E38+'IX R IND'!E38+'XIV R IND'!E38," ")</f>
        <v xml:space="preserve"> </v>
      </c>
      <c r="F38" s="16" t="str">
        <f>IF('V R IND'!F38+'XVI R IND'!F38+'VIII R IND'!F38+'IX R IND'!F38+'XIV R IND'!F38&gt;0,+'V R IND'!F38+'XVI R IND'!F38+'VIII R IND'!F38+'IX R IND'!F38+'XIV R IND'!F38," ")</f>
        <v xml:space="preserve"> </v>
      </c>
      <c r="G38" s="16" t="str">
        <f>IF('V R IND'!G38+'XVI R IND'!G38+'VIII R IND'!G38+'IX R IND'!G38+'XIV R IND'!G38&gt;0,+'V R IND'!G38+'XVI R IND'!G38+'VIII R IND'!G38+'IX R IND'!G38+'XIV R IND'!G38," ")</f>
        <v xml:space="preserve"> </v>
      </c>
      <c r="H38" s="16" t="str">
        <f>IF(+'IX R IND'!H38+'XIV R IND'!H38+'V R IND'!H38+'XVI R IND'!H38+'VIII R IND'!H38&gt;0,+'IX R IND'!H38+'XIV R IND'!H38+'V R IND'!H38+'XVI R IND'!H38+'VIII R IND'!H38," ")</f>
        <v xml:space="preserve"> </v>
      </c>
      <c r="I38" s="16" t="str">
        <f>IF(+'IX R IND'!I38+'XIV R IND'!I38+'V R IND'!I38+'XVI R IND'!I38+'VIII R IND'!I38&gt;0,+'IX R IND'!I38+'XIV R IND'!I38+'V R IND'!I38+'XVI R IND'!I38+'VIII R IND'!I38," ")</f>
        <v xml:space="preserve"> </v>
      </c>
      <c r="J38" s="16" t="str">
        <f>IF(+'IX R IND'!J38+'XIV R IND'!J38+'V R IND'!J38+'XVI R IND'!J38+'VIII R IND'!J38&gt;0,+'IX R IND'!J38+'XIV R IND'!J38+'V R IND'!J38+'XVI R IND'!J38+'VIII R IND'!J38," ")</f>
        <v xml:space="preserve"> </v>
      </c>
      <c r="K38" s="16" t="str">
        <f>IF(+'IX R IND'!K38+'XIV R IND'!K38+'V R IND'!K38+'XVI R IND'!K38+'VIII R IND'!K38&gt;0,+'IX R IND'!K38+'XIV R IND'!K38+'V R IND'!K38+'XVI R IND'!K38+'VIII R IND'!K38," ")</f>
        <v xml:space="preserve"> </v>
      </c>
      <c r="L38" s="16" t="str">
        <f>IF(+'IX R IND'!L38+'XIV R IND'!L38+'V R IND'!L38+'XVI R IND'!L38+'VIII R IND'!L38&gt;0,+'IX R IND'!L38+'XIV R IND'!L38+'V R IND'!L38+'XVI R IND'!L38+'VIII R IND'!L38," ")</f>
        <v xml:space="preserve"> </v>
      </c>
      <c r="M38" s="17" t="str">
        <f>IF(+'IX R IND'!M38+'XIV R IND'!M38+'V R IND'!M38+'XVI R IND'!M38+'VIII R IND'!M38&gt;0,+'IX R IND'!M38+'XIV R IND'!M38+'V R IND'!M38+'XVI R IND'!M38+'VIII R IND'!M38," ")</f>
        <v xml:space="preserve"> </v>
      </c>
      <c r="N38" s="15"/>
      <c r="O38" s="14">
        <f t="shared" si="1"/>
        <v>18</v>
      </c>
      <c r="P38" s="32"/>
      <c r="Q38" s="75"/>
      <c r="S38" s="8"/>
      <c r="T38" s="8"/>
    </row>
    <row r="39" spans="1:20" ht="14" x14ac:dyDescent="0.3">
      <c r="A39" s="14">
        <f t="shared" si="2"/>
        <v>18.5</v>
      </c>
      <c r="B39" s="66" t="str">
        <f>IF('V R IND'!B39+'XVI R IND'!B39+'VIII R IND'!B39+'IX R IND'!B39+'XIV R IND'!B39&gt;0,+'V R IND'!B39+'XVI R IND'!B39+'VIII R IND'!B39+'IX R IND'!B39+'XIV R IND'!B39," ")</f>
        <v xml:space="preserve"> </v>
      </c>
      <c r="C39" s="16" t="str">
        <f>IF('V R IND'!C39+'XVI R IND'!C39+'VIII R IND'!C39+'IX R IND'!C39+'XIV R IND'!C39&gt;0,+'V R IND'!C39+'XVI R IND'!C39+'VIII R IND'!C39+'IX R IND'!C39+'XIV R IND'!C39," ")</f>
        <v xml:space="preserve"> </v>
      </c>
      <c r="D39" s="16" t="str">
        <f>IF('V R IND'!D39+'XVI R IND'!D39+'VIII R IND'!D39+'IX R IND'!D39+'XIV R IND'!D39&gt;0,+'V R IND'!D39+'XVI R IND'!D39+'VIII R IND'!D39+'IX R IND'!D39+'XIV R IND'!D39," ")</f>
        <v xml:space="preserve"> </v>
      </c>
      <c r="E39" s="16" t="str">
        <f>IF('V R IND'!E39+'XVI R IND'!E39+'VIII R IND'!E39+'IX R IND'!E39+'XIV R IND'!E39&gt;0,+'V R IND'!E39+'XVI R IND'!E39+'VIII R IND'!E39+'IX R IND'!E39+'XIV R IND'!E39," ")</f>
        <v xml:space="preserve"> </v>
      </c>
      <c r="F39" s="16" t="str">
        <f>IF('V R IND'!F39+'XVI R IND'!F39+'VIII R IND'!F39+'IX R IND'!F39+'XIV R IND'!F39&gt;0,+'V R IND'!F39+'XVI R IND'!F39+'VIII R IND'!F39+'IX R IND'!F39+'XIV R IND'!F39," ")</f>
        <v xml:space="preserve"> </v>
      </c>
      <c r="G39" s="16" t="str">
        <f>IF('V R IND'!G39+'XVI R IND'!G39+'VIII R IND'!G39+'IX R IND'!G39+'XIV R IND'!G39&gt;0,+'V R IND'!G39+'XVI R IND'!G39+'VIII R IND'!G39+'IX R IND'!G39+'XIV R IND'!G39," ")</f>
        <v xml:space="preserve"> </v>
      </c>
      <c r="H39" s="16" t="str">
        <f>IF(+'IX R IND'!H39+'XIV R IND'!H39+'V R IND'!H39+'XVI R IND'!H39+'VIII R IND'!H39&gt;0,+'IX R IND'!H39+'XIV R IND'!H39+'V R IND'!H39+'XVI R IND'!H39+'VIII R IND'!H39," ")</f>
        <v xml:space="preserve"> </v>
      </c>
      <c r="I39" s="16" t="str">
        <f>IF(+'IX R IND'!I39+'XIV R IND'!I39+'V R IND'!I39+'XVI R IND'!I39+'VIII R IND'!I39&gt;0,+'IX R IND'!I39+'XIV R IND'!I39+'V R IND'!I39+'XVI R IND'!I39+'VIII R IND'!I39," ")</f>
        <v xml:space="preserve"> </v>
      </c>
      <c r="J39" s="16" t="str">
        <f>IF(+'IX R IND'!J39+'XIV R IND'!J39+'V R IND'!J39+'XVI R IND'!J39+'VIII R IND'!J39&gt;0,+'IX R IND'!J39+'XIV R IND'!J39+'V R IND'!J39+'XVI R IND'!J39+'VIII R IND'!J39," ")</f>
        <v xml:space="preserve"> </v>
      </c>
      <c r="K39" s="16" t="str">
        <f>IF(+'IX R IND'!K39+'XIV R IND'!K39+'V R IND'!K39+'XVI R IND'!K39+'VIII R IND'!K39&gt;0,+'IX R IND'!K39+'XIV R IND'!K39+'V R IND'!K39+'XVI R IND'!K39+'VIII R IND'!K39," ")</f>
        <v xml:space="preserve"> </v>
      </c>
      <c r="L39" s="16" t="str">
        <f>IF(+'IX R IND'!L39+'XIV R IND'!L39+'V R IND'!L39+'XVI R IND'!L39+'VIII R IND'!L39&gt;0,+'IX R IND'!L39+'XIV R IND'!L39+'V R IND'!L39+'XVI R IND'!L39+'VIII R IND'!L39," ")</f>
        <v xml:space="preserve"> </v>
      </c>
      <c r="M39" s="17" t="str">
        <f>IF(+'IX R IND'!M39+'XIV R IND'!M39+'V R IND'!M39+'XVI R IND'!M39+'VIII R IND'!M39&gt;0,+'IX R IND'!M39+'XIV R IND'!M39+'V R IND'!M39+'XVI R IND'!M39+'VIII R IND'!M39," ")</f>
        <v xml:space="preserve"> </v>
      </c>
      <c r="N39" s="15" t="str">
        <f t="shared" si="0"/>
        <v xml:space="preserve"> </v>
      </c>
      <c r="O39" s="14">
        <f t="shared" si="1"/>
        <v>18.5</v>
      </c>
      <c r="P39" s="32"/>
      <c r="Q39" s="75"/>
      <c r="S39" s="8"/>
      <c r="T39" s="8"/>
    </row>
    <row r="40" spans="1:20" ht="14" x14ac:dyDescent="0.3">
      <c r="A40" s="14">
        <f t="shared" si="2"/>
        <v>19</v>
      </c>
      <c r="B40" s="66" t="str">
        <f>IF('V R IND'!B40+'XVI R IND'!B40+'VIII R IND'!B40+'IX R IND'!B40+'XIV R IND'!B40&gt;0,+'V R IND'!B40+'XVI R IND'!B40+'VIII R IND'!B40+'IX R IND'!B40+'XIV R IND'!B40," ")</f>
        <v xml:space="preserve"> </v>
      </c>
      <c r="C40" s="16" t="str">
        <f>IF('V R IND'!C40+'XVI R IND'!C40+'VIII R IND'!C40+'IX R IND'!C40+'XIV R IND'!C40&gt;0,+'V R IND'!C40+'XVI R IND'!C40+'VIII R IND'!C40+'IX R IND'!C40+'XIV R IND'!C40," ")</f>
        <v xml:space="preserve"> </v>
      </c>
      <c r="D40" s="16" t="str">
        <f>IF('V R IND'!D40+'XVI R IND'!D40+'VIII R IND'!D40+'IX R IND'!D40+'XIV R IND'!D40&gt;0,+'V R IND'!D40+'XVI R IND'!D40+'VIII R IND'!D40+'IX R IND'!D40+'XIV R IND'!D40," ")</f>
        <v xml:space="preserve"> </v>
      </c>
      <c r="E40" s="16" t="str">
        <f>IF('V R IND'!E40+'XVI R IND'!E40+'VIII R IND'!E40+'IX R IND'!E40+'XIV R IND'!E40&gt;0,+'V R IND'!E40+'XVI R IND'!E40+'VIII R IND'!E40+'IX R IND'!E40+'XIV R IND'!E40," ")</f>
        <v xml:space="preserve"> </v>
      </c>
      <c r="F40" s="16" t="str">
        <f>IF('V R IND'!F40+'XVI R IND'!F40+'VIII R IND'!F40+'IX R IND'!F40+'XIV R IND'!F40&gt;0,+'V R IND'!F40+'XVI R IND'!F40+'VIII R IND'!F40+'IX R IND'!F40+'XIV R IND'!F40," ")</f>
        <v xml:space="preserve"> </v>
      </c>
      <c r="G40" s="16" t="str">
        <f>IF('V R IND'!G40+'XVI R IND'!G40+'VIII R IND'!G40+'IX R IND'!G40+'XIV R IND'!G40&gt;0,+'V R IND'!G40+'XVI R IND'!G40+'VIII R IND'!G40+'IX R IND'!G40+'XIV R IND'!G40," ")</f>
        <v xml:space="preserve"> </v>
      </c>
      <c r="H40" s="16" t="str">
        <f>IF(+'IX R IND'!H40+'XIV R IND'!H40+'V R IND'!H40+'XVI R IND'!H40+'VIII R IND'!H40&gt;0,+'IX R IND'!H40+'XIV R IND'!H40+'V R IND'!H40+'XVI R IND'!H40+'VIII R IND'!H40," ")</f>
        <v xml:space="preserve"> </v>
      </c>
      <c r="I40" s="16" t="str">
        <f>IF(+'IX R IND'!I40+'XIV R IND'!I40+'V R IND'!I40+'XVI R IND'!I40+'VIII R IND'!I40&gt;0,+'IX R IND'!I40+'XIV R IND'!I40+'V R IND'!I40+'XVI R IND'!I40+'VIII R IND'!I40," ")</f>
        <v xml:space="preserve"> </v>
      </c>
      <c r="J40" s="16" t="str">
        <f>IF(+'IX R IND'!J40+'XIV R IND'!J40+'V R IND'!J40+'XVI R IND'!J40+'VIII R IND'!J40&gt;0,+'IX R IND'!J40+'XIV R IND'!J40+'V R IND'!J40+'XVI R IND'!J40+'VIII R IND'!J40," ")</f>
        <v xml:space="preserve"> </v>
      </c>
      <c r="K40" s="16" t="str">
        <f>IF(+'IX R IND'!K40+'XIV R IND'!K40+'V R IND'!K40+'XVI R IND'!K40+'VIII R IND'!K40&gt;0,+'IX R IND'!K40+'XIV R IND'!K40+'V R IND'!K40+'XVI R IND'!K40+'VIII R IND'!K40," ")</f>
        <v xml:space="preserve"> </v>
      </c>
      <c r="L40" s="16" t="str">
        <f>IF(+'IX R IND'!L40+'XIV R IND'!L40+'V R IND'!L40+'XVI R IND'!L40+'VIII R IND'!L40&gt;0,+'IX R IND'!L40+'XIV R IND'!L40+'V R IND'!L40+'XVI R IND'!L40+'VIII R IND'!L40," ")</f>
        <v xml:space="preserve"> </v>
      </c>
      <c r="M40" s="17" t="str">
        <f>IF(+'IX R IND'!M40+'XIV R IND'!M40+'V R IND'!M40+'XVI R IND'!M40+'VIII R IND'!M40&gt;0,+'IX R IND'!M40+'XIV R IND'!M40+'V R IND'!M40+'XVI R IND'!M40+'VIII R IND'!M40," ")</f>
        <v xml:space="preserve"> </v>
      </c>
      <c r="N40" s="15" t="str">
        <f t="shared" si="0"/>
        <v xml:space="preserve"> </v>
      </c>
      <c r="O40" s="14">
        <f t="shared" si="1"/>
        <v>19</v>
      </c>
      <c r="P40" s="32"/>
      <c r="Q40" s="75"/>
      <c r="S40" s="8"/>
      <c r="T40" s="8"/>
    </row>
    <row r="41" spans="1:20" ht="14" x14ac:dyDescent="0.3">
      <c r="A41" s="14">
        <f t="shared" si="2"/>
        <v>19.5</v>
      </c>
      <c r="B41" s="66" t="str">
        <f>IF('V R IND'!B41+'XVI R IND'!B41+'VIII R IND'!B41+'IX R IND'!B41+'XIV R IND'!B41&gt;0,+'V R IND'!B41+'XVI R IND'!B41+'VIII R IND'!B41+'IX R IND'!B41+'XIV R IND'!B41," ")</f>
        <v xml:space="preserve"> </v>
      </c>
      <c r="C41" s="16" t="str">
        <f>IF('V R IND'!C41+'XVI R IND'!C41+'VIII R IND'!C41+'IX R IND'!C41+'XIV R IND'!C41&gt;0,+'V R IND'!C41+'XVI R IND'!C41+'VIII R IND'!C41+'IX R IND'!C41+'XIV R IND'!C41," ")</f>
        <v xml:space="preserve"> </v>
      </c>
      <c r="D41" s="16" t="str">
        <f>IF('V R IND'!D41+'XVI R IND'!D41+'VIII R IND'!D41+'IX R IND'!D41+'XIV R IND'!D41&gt;0,+'V R IND'!D41+'XVI R IND'!D41+'VIII R IND'!D41+'IX R IND'!D41+'XIV R IND'!D41," ")</f>
        <v xml:space="preserve"> </v>
      </c>
      <c r="E41" s="16" t="str">
        <f>IF('V R IND'!E41+'XVI R IND'!E41+'VIII R IND'!E41+'IX R IND'!E41+'XIV R IND'!E41&gt;0,+'V R IND'!E41+'XVI R IND'!E41+'VIII R IND'!E41+'IX R IND'!E41+'XIV R IND'!E41," ")</f>
        <v xml:space="preserve"> </v>
      </c>
      <c r="F41" s="16" t="str">
        <f>IF('V R IND'!F41+'XVI R IND'!F41+'VIII R IND'!F41+'IX R IND'!F41+'XIV R IND'!F41&gt;0,+'V R IND'!F41+'XVI R IND'!F41+'VIII R IND'!F41+'IX R IND'!F41+'XIV R IND'!F41," ")</f>
        <v xml:space="preserve"> </v>
      </c>
      <c r="G41" s="16" t="str">
        <f>IF('V R IND'!G41+'XVI R IND'!G41+'VIII R IND'!G41+'IX R IND'!G41+'XIV R IND'!G41&gt;0,+'V R IND'!G41+'XVI R IND'!G41+'VIII R IND'!G41+'IX R IND'!G41+'XIV R IND'!G41," ")</f>
        <v xml:space="preserve"> </v>
      </c>
      <c r="H41" s="16" t="str">
        <f>IF(+'IX R IND'!H41+'XIV R IND'!H41+'V R IND'!H41+'XVI R IND'!H41+'VIII R IND'!H41&gt;0,+'IX R IND'!H41+'XIV R IND'!H41+'V R IND'!H41+'XVI R IND'!H41+'VIII R IND'!H41," ")</f>
        <v xml:space="preserve"> </v>
      </c>
      <c r="I41" s="16" t="str">
        <f>IF(+'IX R IND'!I41+'XIV R IND'!I41+'V R IND'!I41+'XVI R IND'!I41+'VIII R IND'!I41&gt;0,+'IX R IND'!I41+'XIV R IND'!I41+'V R IND'!I41+'XVI R IND'!I41+'VIII R IND'!I41," ")</f>
        <v xml:space="preserve"> </v>
      </c>
      <c r="J41" s="16" t="str">
        <f>IF(+'IX R IND'!J41+'XIV R IND'!J41+'V R IND'!J41+'XVI R IND'!J41+'VIII R IND'!J41&gt;0,+'IX R IND'!J41+'XIV R IND'!J41+'V R IND'!J41+'XVI R IND'!J41+'VIII R IND'!J41," ")</f>
        <v xml:space="preserve"> </v>
      </c>
      <c r="K41" s="16" t="str">
        <f>IF(+'IX R IND'!K41+'XIV R IND'!K41+'V R IND'!K41+'XVI R IND'!K41+'VIII R IND'!K41&gt;0,+'IX R IND'!K41+'XIV R IND'!K41+'V R IND'!K41+'XVI R IND'!K41+'VIII R IND'!K41," ")</f>
        <v xml:space="preserve"> </v>
      </c>
      <c r="L41" s="16" t="str">
        <f>IF(+'IX R IND'!L41+'XIV R IND'!L41+'V R IND'!L41+'XVI R IND'!L41+'VIII R IND'!L41&gt;0,+'IX R IND'!L41+'XIV R IND'!L41+'V R IND'!L41+'XVI R IND'!L41+'VIII R IND'!L41," ")</f>
        <v xml:space="preserve"> </v>
      </c>
      <c r="M41" s="17" t="str">
        <f>IF(+'IX R IND'!M41+'XIV R IND'!M41+'V R IND'!M41+'XVI R IND'!M41+'VIII R IND'!M41&gt;0,+'IX R IND'!M41+'XIV R IND'!M41+'V R IND'!M41+'XVI R IND'!M41+'VIII R IND'!M41," ")</f>
        <v xml:space="preserve"> </v>
      </c>
      <c r="N41" s="15" t="str">
        <f t="shared" ref="N41" si="3">IF(SUM(B41:M41)&gt;0,SUM(B41:M41)," ")</f>
        <v xml:space="preserve"> </v>
      </c>
      <c r="O41" s="14">
        <f t="shared" si="1"/>
        <v>19.5</v>
      </c>
      <c r="Q41" s="8"/>
      <c r="S41" s="8"/>
      <c r="T41" s="8"/>
    </row>
    <row r="42" spans="1:20" ht="14" x14ac:dyDescent="0.3">
      <c r="A42" s="27" t="s">
        <v>13</v>
      </c>
      <c r="B42" s="67" t="str">
        <f>IF(SUM(B8:B41)&gt;0,SUM(B8:B41)," ")</f>
        <v xml:space="preserve"> </v>
      </c>
      <c r="C42" s="68" t="str">
        <f t="shared" ref="C42:M42" si="4">IF(SUM(C8:C41)&gt;0,SUM(C8:C41)," ")</f>
        <v xml:space="preserve"> </v>
      </c>
      <c r="D42" s="68" t="str">
        <f t="shared" si="4"/>
        <v xml:space="preserve"> </v>
      </c>
      <c r="E42" s="68" t="str">
        <f t="shared" si="4"/>
        <v xml:space="preserve"> </v>
      </c>
      <c r="F42" s="68" t="str">
        <f t="shared" si="4"/>
        <v xml:space="preserve"> </v>
      </c>
      <c r="G42" s="68" t="str">
        <f t="shared" si="4"/>
        <v xml:space="preserve"> </v>
      </c>
      <c r="H42" s="68" t="str">
        <f t="shared" si="4"/>
        <v xml:space="preserve"> </v>
      </c>
      <c r="I42" s="68" t="str">
        <f t="shared" si="4"/>
        <v xml:space="preserve"> </v>
      </c>
      <c r="J42" s="68" t="str">
        <f t="shared" si="4"/>
        <v xml:space="preserve"> </v>
      </c>
      <c r="K42" s="68" t="str">
        <f t="shared" si="4"/>
        <v xml:space="preserve"> </v>
      </c>
      <c r="L42" s="68" t="str">
        <f t="shared" si="4"/>
        <v xml:space="preserve"> </v>
      </c>
      <c r="M42" s="69" t="str">
        <f t="shared" si="4"/>
        <v xml:space="preserve"> </v>
      </c>
      <c r="N42" s="28"/>
      <c r="O42" s="32">
        <f>+'V R IND'!N42+'XVI R IND'!N42+'VIII R IND'!N42+'IX R IND'!N42+'XIV R IND'!N42</f>
        <v>0</v>
      </c>
      <c r="P42" s="32">
        <f>+N42-O42</f>
        <v>0</v>
      </c>
      <c r="Q42" s="8"/>
      <c r="R42" s="72">
        <f>+N42*100/'V-XIV Total'!N42</f>
        <v>0</v>
      </c>
      <c r="S42" s="8"/>
      <c r="T42" s="8"/>
    </row>
    <row r="43" spans="1:20" ht="14" x14ac:dyDescent="0.3">
      <c r="A43" s="14" t="s">
        <v>39</v>
      </c>
      <c r="B43" s="60" t="str">
        <f>IF('V R IND'!B43+'XVI R IND'!B43+'VIII R IND'!B43+'IX R IND'!B43+'XIV R IND'!B43&gt;0,+'V R IND'!B43+'XVI R IND'!B43+'VIII R IND'!B43+'IX R IND'!B43+'XIV R IND'!B43," ")</f>
        <v xml:space="preserve"> </v>
      </c>
      <c r="C43" s="16" t="str">
        <f>IF('V R IND'!C43+'XVI R IND'!C43+'VIII R IND'!C43+'IX R IND'!C43+'XIV R IND'!C43&gt;0,+'V R IND'!C43+'XVI R IND'!C43+'VIII R IND'!C43+'IX R IND'!C43+'XIV R IND'!C43," ")</f>
        <v xml:space="preserve"> </v>
      </c>
      <c r="D43" s="16" t="str">
        <f>IF('V R IND'!D43+'XVI R IND'!D43+'VIII R IND'!D43+'IX R IND'!D43+'XIV R IND'!D43&gt;0,+'V R IND'!D43+'XVI R IND'!D43+'VIII R IND'!D43+'IX R IND'!D43+'XIV R IND'!D43," ")</f>
        <v xml:space="preserve"> </v>
      </c>
      <c r="E43" s="16" t="str">
        <f>IF('V R IND'!E43+'XVI R IND'!E43+'VIII R IND'!E43+'IX R IND'!E43+'XIV R IND'!E43&gt;0,+'V R IND'!E43+'XVI R IND'!E43+'VIII R IND'!E43+'IX R IND'!E43+'XIV R IND'!E43," ")</f>
        <v xml:space="preserve"> </v>
      </c>
      <c r="F43" s="16" t="str">
        <f>IF('V R IND'!F43+'XVI R IND'!F43+'VIII R IND'!F43+'IX R IND'!F43+'XIV R IND'!F43&gt;0,+'V R IND'!F43+'XVI R IND'!F43+'VIII R IND'!F43+'IX R IND'!F43+'XIV R IND'!F43," ")</f>
        <v xml:space="preserve"> </v>
      </c>
      <c r="G43" s="16" t="str">
        <f>IF('V R IND'!G43+'XVI R IND'!G43+'VIII R IND'!G43+'IX R IND'!G43+'XIV R IND'!G43&gt;0,+'V R IND'!G43+'XVI R IND'!G43+'VIII R IND'!G43+'IX R IND'!G43+'XIV R IND'!G43," ")</f>
        <v xml:space="preserve"> </v>
      </c>
      <c r="H43" s="16" t="str">
        <f>IF(+'IX R IND'!H43+'XIV R IND'!H43+'V R IND'!H43+'XVI R IND'!H43+'VIII R IND'!H43&gt;0,+'IX R IND'!H43+'XIV R IND'!H43+'V R IND'!H43+'XVI R IND'!H43+'VIII R IND'!H43," ")</f>
        <v xml:space="preserve"> </v>
      </c>
      <c r="I43" s="16" t="str">
        <f>IF(+'IX R IND'!I43+'XIV R IND'!I43+'V R IND'!I43+'XVI R IND'!I43+'VIII R IND'!I43&gt;0,+'IX R IND'!I43+'XIV R IND'!I43+'V R IND'!I43+'XVI R IND'!I43+'VIII R IND'!I43," ")</f>
        <v xml:space="preserve"> </v>
      </c>
      <c r="J43" s="16" t="str">
        <f>IF(+'IX R IND'!J43+'XIV R IND'!J43+'V R IND'!J43+'XVI R IND'!J43+'VIII R IND'!J43&gt;0,+'IX R IND'!J43+'XIV R IND'!J43+'V R IND'!J43+'XVI R IND'!J43+'VIII R IND'!J43," ")</f>
        <v xml:space="preserve"> </v>
      </c>
      <c r="K43" s="16" t="str">
        <f>IF(+'IX R IND'!K43+'XIV R IND'!K43+'V R IND'!K43+'XVI R IND'!K43+'VIII R IND'!K43&gt;0,+'IX R IND'!K43+'XIV R IND'!K43+'V R IND'!K43+'XVI R IND'!K43+'VIII R IND'!K43," ")</f>
        <v xml:space="preserve"> </v>
      </c>
      <c r="L43" s="16" t="str">
        <f>IF(+'IX R IND'!L43+'XIV R IND'!L43+'V R IND'!L43+'XVI R IND'!L43+'VIII R IND'!L43&gt;0,+'IX R IND'!L43+'XIV R IND'!L43+'V R IND'!L43+'XVI R IND'!L43+'VIII R IND'!L43," ")</f>
        <v xml:space="preserve"> </v>
      </c>
      <c r="M43" s="17" t="str">
        <f>IF(+'IX R IND'!M43+'XIV R IND'!M43+'V R IND'!M43+'XVI R IND'!M43+'VIII R IND'!M43&gt;0,+'IX R IND'!M43+'XIV R IND'!M43+'V R IND'!M43+'XVI R IND'!M43+'VIII R IND'!M43," ")</f>
        <v xml:space="preserve"> </v>
      </c>
      <c r="N43" s="71"/>
      <c r="O43" s="32">
        <f>+'V R IND'!N43+'XVI R IND'!N43+'VIII R IND'!N43+'IX R IND'!N43+'XIV R IND'!N43</f>
        <v>0</v>
      </c>
      <c r="P43" s="32">
        <f>+N43-O43</f>
        <v>0</v>
      </c>
      <c r="Q43" s="8"/>
      <c r="R43" s="72">
        <f>100-R42</f>
        <v>100</v>
      </c>
      <c r="S43" s="8"/>
      <c r="T43" s="8"/>
    </row>
    <row r="44" spans="1:20" x14ac:dyDescent="0.3">
      <c r="A44" s="34" t="s">
        <v>14</v>
      </c>
      <c r="B44" s="60" t="str">
        <f>IF('V R IND'!B44+'XVI R IND'!B44+'VIII R IND'!B44+'IX R IND'!B44+'XIV R IND'!B44&gt;0,+'V R IND'!B44+'XVI R IND'!B44+'VIII R IND'!B44+'IX R IND'!B44+'XIV R IND'!B44," ")</f>
        <v xml:space="preserve"> </v>
      </c>
      <c r="C44" s="16" t="str">
        <f>IF('V R IND'!C44+'XVI R IND'!C44+'VIII R IND'!C44+'IX R IND'!C44+'XIV R IND'!C44&gt;0,+'V R IND'!C44+'XVI R IND'!C44+'VIII R IND'!C44+'IX R IND'!C44+'XIV R IND'!C44," ")</f>
        <v xml:space="preserve"> </v>
      </c>
      <c r="D44" s="16" t="str">
        <f>IF('V R IND'!D44+'XVI R IND'!D44+'VIII R IND'!D44+'IX R IND'!D44+'XIV R IND'!D44&gt;0,+'V R IND'!D44+'XVI R IND'!D44+'VIII R IND'!D44+'IX R IND'!D44+'XIV R IND'!D44," ")</f>
        <v xml:space="preserve"> </v>
      </c>
      <c r="E44" s="16" t="str">
        <f>IF('V R IND'!E44+'XVI R IND'!E44+'VIII R IND'!E44+'IX R IND'!E44+'XIV R IND'!E44&gt;0,+'V R IND'!E44+'XVI R IND'!E44+'VIII R IND'!E44+'IX R IND'!E44+'XIV R IND'!E44," ")</f>
        <v xml:space="preserve"> </v>
      </c>
      <c r="F44" s="16" t="str">
        <f>IF('V R IND'!F44+'XVI R IND'!F44+'VIII R IND'!F44+'IX R IND'!F44+'XIV R IND'!F44&gt;0,+'V R IND'!F44+'XVI R IND'!F44+'VIII R IND'!F44+'IX R IND'!F44+'XIV R IND'!F44," ")</f>
        <v xml:space="preserve"> </v>
      </c>
      <c r="G44" s="16" t="str">
        <f>IF('V R IND'!G44+'XVI R IND'!G44+'VIII R IND'!G44+'IX R IND'!G44+'XIV R IND'!G44&gt;0,+'V R IND'!G44+'XVI R IND'!G44+'VIII R IND'!G44+'IX R IND'!G44+'XIV R IND'!G44," ")</f>
        <v xml:space="preserve"> </v>
      </c>
      <c r="H44" s="16" t="str">
        <f>IF(+'IX R IND'!H44+'XIV R IND'!H44+'V R IND'!H44+'XVI R IND'!H44+'VIII R IND'!H44&gt;0,+'IX R IND'!H44+'XIV R IND'!H44+'V R IND'!H44+'XVI R IND'!H44+'VIII R IND'!H44," ")</f>
        <v xml:space="preserve"> </v>
      </c>
      <c r="I44" s="16" t="str">
        <f>IF(+'IX R IND'!I44+'XIV R IND'!I44+'V R IND'!I44+'XVI R IND'!I44+'VIII R IND'!I44&gt;0,+'IX R IND'!I44+'XIV R IND'!I44+'V R IND'!I44+'XVI R IND'!I44+'VIII R IND'!I44," ")</f>
        <v xml:space="preserve"> </v>
      </c>
      <c r="J44" s="16" t="str">
        <f>IF(+'IX R IND'!J44+'XIV R IND'!J44+'V R IND'!J44+'XVI R IND'!J44+'VIII R IND'!J44&gt;0,+'IX R IND'!J44+'XIV R IND'!J44+'V R IND'!J44+'XVI R IND'!J44+'VIII R IND'!J44," ")</f>
        <v xml:space="preserve"> </v>
      </c>
      <c r="K44" s="16"/>
      <c r="L44" s="16"/>
      <c r="M44" s="17"/>
      <c r="N44" s="71"/>
      <c r="O44" s="32">
        <f>+'V R IND'!N44+'XVI R IND'!N44+'VIII R IND'!N44+'IX R IND'!N44+'XIV R IND'!N44</f>
        <v>0</v>
      </c>
      <c r="P44" s="32">
        <f>+N44-O44</f>
        <v>0</v>
      </c>
      <c r="Q44" s="8"/>
      <c r="S44" s="8"/>
      <c r="T44" s="8"/>
    </row>
    <row r="45" spans="1:20" ht="14" x14ac:dyDescent="0.3">
      <c r="A45" s="14" t="s">
        <v>24</v>
      </c>
      <c r="B45" s="37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7"/>
      <c r="Q45" s="8"/>
      <c r="S45" s="8"/>
      <c r="T45" s="8"/>
    </row>
    <row r="46" spans="1:20" ht="14" x14ac:dyDescent="0.3">
      <c r="A46" s="14" t="s">
        <v>25</v>
      </c>
      <c r="B46" s="37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7"/>
      <c r="Q46" s="8"/>
      <c r="S46" s="8"/>
      <c r="T46" s="8"/>
    </row>
    <row r="47" spans="1:20" ht="14" x14ac:dyDescent="0.3">
      <c r="A47" s="22" t="s">
        <v>22</v>
      </c>
      <c r="B47" s="40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2"/>
      <c r="N47" s="40"/>
      <c r="Q47" s="8"/>
      <c r="S47" s="8"/>
      <c r="T47" s="8"/>
    </row>
    <row r="48" spans="1:20" x14ac:dyDescent="0.3">
      <c r="A48" s="43" t="s">
        <v>15</v>
      </c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</row>
    <row r="49" spans="1:15" ht="15.5" x14ac:dyDescent="0.35">
      <c r="A49" s="45" t="s">
        <v>61</v>
      </c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5" ht="15.5" x14ac:dyDescent="0.35">
      <c r="A50" s="46" t="s">
        <v>62</v>
      </c>
    </row>
    <row r="51" spans="1:15" x14ac:dyDescent="0.3">
      <c r="B51" s="5">
        <v>0</v>
      </c>
      <c r="C51" s="5">
        <v>1</v>
      </c>
      <c r="D51" s="5">
        <v>2</v>
      </c>
      <c r="E51" s="5">
        <v>3</v>
      </c>
      <c r="F51" s="5">
        <v>4</v>
      </c>
      <c r="G51" s="5">
        <v>5</v>
      </c>
      <c r="H51" s="5">
        <v>6</v>
      </c>
      <c r="I51" s="5">
        <v>7</v>
      </c>
      <c r="J51" s="5">
        <v>8</v>
      </c>
      <c r="K51" s="5">
        <v>9</v>
      </c>
      <c r="L51" s="5">
        <v>10</v>
      </c>
      <c r="M51" s="5">
        <v>11</v>
      </c>
      <c r="N51" s="5">
        <v>12</v>
      </c>
    </row>
    <row r="52" spans="1:15" x14ac:dyDescent="0.3">
      <c r="A52" s="3">
        <v>14</v>
      </c>
      <c r="B52" s="4" t="e">
        <f>+VLOOKUP(MAX(B8:B41),B8:$O$41,14,0)</f>
        <v>#N/A</v>
      </c>
      <c r="C52" s="49" t="e">
        <f>+VLOOKUP(MAX(C8:C41),C8:$O$41,+$A$52-C51,0)</f>
        <v>#N/A</v>
      </c>
      <c r="D52" s="49" t="e">
        <f>+VLOOKUP(MAX(D8:D41),D8:$O$41,+$A$52-D51,0)</f>
        <v>#N/A</v>
      </c>
      <c r="E52" s="49" t="e">
        <f>+VLOOKUP(MAX(E8:E41),E8:$O$41,+$A$52-E51,0)</f>
        <v>#N/A</v>
      </c>
      <c r="F52" s="49" t="e">
        <f>+VLOOKUP(MAX(F8:F41),F8:$O$41,+$A$52-F51,0)</f>
        <v>#N/A</v>
      </c>
      <c r="G52" s="49" t="e">
        <f>+VLOOKUP(MAX(G8:G41),G8:$O$41,+$A$52-G51,0)</f>
        <v>#N/A</v>
      </c>
      <c r="H52" s="49" t="e">
        <f>+VLOOKUP(MAX(H8:H41),H8:$O$41,+$A$52-H51,0)</f>
        <v>#N/A</v>
      </c>
      <c r="I52" s="49" t="e">
        <f>+VLOOKUP(MAX(I8:I41),I8:$O$41,+$A$52-I51,0)</f>
        <v>#N/A</v>
      </c>
      <c r="J52" s="49" t="e">
        <f>+VLOOKUP(MAX(J8:J41),J8:$O$41,+$A$52-J51,0)</f>
        <v>#N/A</v>
      </c>
      <c r="K52" s="49" t="e">
        <f>+VLOOKUP(MAX(K8:K41),K8:$O$41,+$A$52-K51,0)</f>
        <v>#N/A</v>
      </c>
      <c r="L52" s="49" t="e">
        <f>+VLOOKUP(MAX(L8:L41),L8:$O$41,+$A$52-L51,0)</f>
        <v>#N/A</v>
      </c>
      <c r="M52" s="49" t="e">
        <f>+VLOOKUP(MAX(M8:M41),M8:$O$41,+$A$52-M51,0)</f>
        <v>#N/A</v>
      </c>
      <c r="N52" s="49" t="e">
        <f>+VLOOKUP(MAX(N8:N41),N8:$O$41,+$A$52-N51,0)</f>
        <v>#N/A</v>
      </c>
    </row>
    <row r="53" spans="1:15" x14ac:dyDescent="0.3">
      <c r="A53" s="48">
        <v>0</v>
      </c>
    </row>
    <row r="54" spans="1:15" x14ac:dyDescent="0.3">
      <c r="A54" s="5"/>
    </row>
    <row r="55" spans="1:15" x14ac:dyDescent="0.3">
      <c r="N55" s="50" t="e">
        <f>(N43*1000000)/N42</f>
        <v>#DIV/0!</v>
      </c>
      <c r="O55" s="4" t="s">
        <v>16</v>
      </c>
    </row>
    <row r="56" spans="1:15" x14ac:dyDescent="0.3">
      <c r="A56" s="57" t="s">
        <v>26</v>
      </c>
      <c r="B56" s="32">
        <f>SUM(B8:B24)</f>
        <v>0</v>
      </c>
      <c r="C56" s="32">
        <f t="shared" ref="C56:M56" si="5">SUM(C8:C24)</f>
        <v>0</v>
      </c>
      <c r="D56" s="32">
        <f t="shared" si="5"/>
        <v>0</v>
      </c>
      <c r="E56" s="32">
        <f t="shared" si="5"/>
        <v>0</v>
      </c>
      <c r="F56" s="32">
        <f t="shared" si="5"/>
        <v>0</v>
      </c>
      <c r="G56" s="32">
        <f t="shared" si="5"/>
        <v>0</v>
      </c>
      <c r="H56" s="32">
        <f t="shared" si="5"/>
        <v>0</v>
      </c>
      <c r="I56" s="32">
        <f t="shared" si="5"/>
        <v>0</v>
      </c>
      <c r="J56" s="32">
        <f t="shared" si="5"/>
        <v>0</v>
      </c>
      <c r="K56" s="32">
        <f t="shared" si="5"/>
        <v>0</v>
      </c>
      <c r="L56" s="32">
        <f t="shared" si="5"/>
        <v>0</v>
      </c>
      <c r="M56" s="32">
        <f t="shared" si="5"/>
        <v>0</v>
      </c>
      <c r="N56" s="32">
        <f>SUM(N8:N24)</f>
        <v>0</v>
      </c>
    </row>
    <row r="57" spans="1:15" x14ac:dyDescent="0.3">
      <c r="A57" s="57" t="s">
        <v>27</v>
      </c>
      <c r="B57" s="32">
        <f>SUM(B8:B19)</f>
        <v>0</v>
      </c>
      <c r="C57" s="32">
        <f t="shared" ref="C57:M57" si="6">SUM(C8:C19)</f>
        <v>0</v>
      </c>
      <c r="D57" s="32">
        <f t="shared" si="6"/>
        <v>0</v>
      </c>
      <c r="E57" s="32">
        <f t="shared" si="6"/>
        <v>0</v>
      </c>
      <c r="F57" s="32">
        <f t="shared" si="6"/>
        <v>0</v>
      </c>
      <c r="G57" s="32">
        <f t="shared" si="6"/>
        <v>0</v>
      </c>
      <c r="H57" s="32">
        <f t="shared" si="6"/>
        <v>0</v>
      </c>
      <c r="I57" s="32">
        <f t="shared" si="6"/>
        <v>0</v>
      </c>
      <c r="J57" s="32">
        <f t="shared" si="6"/>
        <v>0</v>
      </c>
      <c r="K57" s="32">
        <f t="shared" si="6"/>
        <v>0</v>
      </c>
      <c r="L57" s="32">
        <f t="shared" si="6"/>
        <v>0</v>
      </c>
      <c r="M57" s="32">
        <f t="shared" si="6"/>
        <v>0</v>
      </c>
      <c r="N57" s="32">
        <f>SUM(N8:N19)</f>
        <v>0</v>
      </c>
      <c r="O57" s="4" t="s">
        <v>17</v>
      </c>
    </row>
    <row r="58" spans="1:15" x14ac:dyDescent="0.3">
      <c r="A58" s="57" t="s">
        <v>28</v>
      </c>
      <c r="B58" s="32">
        <f>SUM(B25:B41)</f>
        <v>0</v>
      </c>
      <c r="C58" s="32">
        <f t="shared" ref="C58:M58" si="7">SUM(C25:C41)</f>
        <v>0</v>
      </c>
      <c r="D58" s="32">
        <f t="shared" si="7"/>
        <v>0</v>
      </c>
      <c r="E58" s="32">
        <f t="shared" si="7"/>
        <v>0</v>
      </c>
      <c r="F58" s="32">
        <f t="shared" si="7"/>
        <v>0</v>
      </c>
      <c r="G58" s="32">
        <f t="shared" si="7"/>
        <v>0</v>
      </c>
      <c r="H58" s="32">
        <f t="shared" si="7"/>
        <v>0</v>
      </c>
      <c r="I58" s="32">
        <f t="shared" si="7"/>
        <v>0</v>
      </c>
      <c r="J58" s="32">
        <f t="shared" si="7"/>
        <v>0</v>
      </c>
      <c r="K58" s="32">
        <f t="shared" si="7"/>
        <v>0</v>
      </c>
      <c r="L58" s="32">
        <f t="shared" si="7"/>
        <v>0</v>
      </c>
      <c r="M58" s="32">
        <f t="shared" si="7"/>
        <v>0</v>
      </c>
      <c r="N58" s="32">
        <f>SUM(N25:N41)</f>
        <v>0</v>
      </c>
    </row>
    <row r="61" spans="1:15" x14ac:dyDescent="0.3">
      <c r="N61" s="32"/>
    </row>
    <row r="62" spans="1:15" x14ac:dyDescent="0.3">
      <c r="N62" s="72"/>
    </row>
    <row r="63" spans="1:15" x14ac:dyDescent="0.3">
      <c r="A63" s="48">
        <v>14</v>
      </c>
      <c r="B63" s="5">
        <v>0</v>
      </c>
      <c r="C63" s="5">
        <v>1</v>
      </c>
      <c r="D63" s="5">
        <v>2</v>
      </c>
      <c r="E63" s="5">
        <v>3</v>
      </c>
      <c r="F63" s="5">
        <v>4</v>
      </c>
      <c r="G63" s="5">
        <v>5</v>
      </c>
      <c r="H63" s="5">
        <v>6</v>
      </c>
      <c r="I63" s="5">
        <v>7</v>
      </c>
      <c r="J63" s="5">
        <v>8</v>
      </c>
      <c r="K63" s="5">
        <v>9</v>
      </c>
      <c r="L63" s="5">
        <v>10</v>
      </c>
      <c r="M63" s="5">
        <v>11</v>
      </c>
    </row>
    <row r="65" spans="2:13" x14ac:dyDescent="0.3">
      <c r="B65" s="48" t="e">
        <f>+VLOOKUP(MAX(B8:B41),B8:O41,$A$63-B63,0)</f>
        <v>#N/A</v>
      </c>
      <c r="C65" s="48" t="e">
        <f>+VLOOKUP(MAX(C8:C41),C8:P41,$A$63-C63,0)</f>
        <v>#N/A</v>
      </c>
      <c r="D65" s="48" t="e">
        <f>+VLOOKUP(MAX(D8:D41),D8:Q41,$A$63-D63,0)</f>
        <v>#N/A</v>
      </c>
      <c r="E65" s="48" t="e">
        <f t="shared" ref="E65:M65" si="8">+VLOOKUP(MAX(E8:E41),E8:Q41,$A$63-E63,0)</f>
        <v>#N/A</v>
      </c>
      <c r="F65" s="48" t="e">
        <f t="shared" si="8"/>
        <v>#N/A</v>
      </c>
      <c r="G65" s="48" t="e">
        <f t="shared" si="8"/>
        <v>#N/A</v>
      </c>
      <c r="H65" s="48" t="e">
        <f t="shared" si="8"/>
        <v>#N/A</v>
      </c>
      <c r="I65" s="48" t="e">
        <f t="shared" si="8"/>
        <v>#N/A</v>
      </c>
      <c r="J65" s="48" t="e">
        <f t="shared" si="8"/>
        <v>#N/A</v>
      </c>
      <c r="K65" s="48" t="e">
        <f t="shared" si="8"/>
        <v>#N/A</v>
      </c>
      <c r="L65" s="48" t="e">
        <f t="shared" si="8"/>
        <v>#N/A</v>
      </c>
      <c r="M65" s="48" t="e">
        <f t="shared" si="8"/>
        <v>#N/A</v>
      </c>
    </row>
  </sheetData>
  <mergeCells count="4">
    <mergeCell ref="A1:N1"/>
    <mergeCell ref="A3:N3"/>
    <mergeCell ref="A4:N4"/>
    <mergeCell ref="B6:M6"/>
  </mergeCells>
  <printOptions horizontalCentered="1" verticalCentered="1"/>
  <pageMargins left="0" right="0" top="1.3779527559055118" bottom="0.98425196850393704" header="0.59055118110236227" footer="0.59055118110236227"/>
  <pageSetup scale="60" orientation="landscape" r:id="rId1"/>
  <headerFooter alignWithMargins="0">
    <oddHeader>&amp;C&amp;"Arial,Normal"&amp;12&amp;G
&amp;11INSTITUTO DE FOMENTO PESQUERO / DIVISIÓN INVESTIGACIÓN PESQUERA</oddHeader>
    <oddFooter>&amp;C&amp;"Arial,Normal"CONVENIO DE DESEMPEÑO IFOP / SUBSECRETARÍA DE ECONOMÍA Y EMT 2021:
"PROGRAMA DE SEGUIMIENTO DE LAS PRINCIPALES PESQUERÍAS PELÁGICAS, ENTRE LAS REGIONES DE VALPARAÍSO Y AYSÉN DEL GENERAL CARLOS IBÁÑEZ DEL CAMPO, AÑO 2021".  ANEXO 3B</oddFooter>
  </headerFooter>
  <drawing r:id="rId2"/>
  <legacyDrawingHF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4">
    <tabColor rgb="FFFFFF00"/>
  </sheetPr>
  <dimension ref="A1:T71"/>
  <sheetViews>
    <sheetView topLeftCell="A25" zoomScale="70" zoomScaleNormal="70" zoomScalePageLayoutView="70" workbookViewId="0">
      <selection activeCell="O49" sqref="O49"/>
    </sheetView>
  </sheetViews>
  <sheetFormatPr baseColWidth="10" defaultColWidth="16.08984375" defaultRowHeight="13" x14ac:dyDescent="0.3"/>
  <cols>
    <col min="1" max="1" width="18.453125" style="48" customWidth="1"/>
    <col min="2" max="7" width="17.453125" style="5" customWidth="1"/>
    <col min="8" max="13" width="11.90625" style="5" hidden="1" customWidth="1"/>
    <col min="14" max="14" width="14.90625" style="5" customWidth="1"/>
    <col min="15" max="16384" width="16.08984375" style="5"/>
  </cols>
  <sheetData>
    <row r="1" spans="1:20" s="1" customFormat="1" ht="20" x14ac:dyDescent="0.4">
      <c r="A1" s="148" t="s">
        <v>56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</row>
    <row r="2" spans="1:20" s="1" customFormat="1" ht="20" x14ac:dyDescent="0.4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</row>
    <row r="3" spans="1:20" s="2" customFormat="1" ht="18" x14ac:dyDescent="0.4">
      <c r="A3" s="149" t="s">
        <v>18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</row>
    <row r="4" spans="1:20" s="2" customFormat="1" ht="18" x14ac:dyDescent="0.4">
      <c r="A4" s="149" t="s">
        <v>68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</row>
    <row r="5" spans="1:20" x14ac:dyDescent="0.3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20" s="8" customFormat="1" ht="19.149999999999999" customHeight="1" thickBot="1" x14ac:dyDescent="0.35">
      <c r="A6" s="6"/>
      <c r="B6" s="151" t="s">
        <v>0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7"/>
      <c r="O6" s="6"/>
    </row>
    <row r="7" spans="1:20" s="8" customFormat="1" ht="19.149999999999999" customHeight="1" thickBot="1" x14ac:dyDescent="0.35">
      <c r="A7" s="9" t="s">
        <v>21</v>
      </c>
      <c r="B7" s="10" t="s">
        <v>1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 t="s">
        <v>10</v>
      </c>
      <c r="L7" s="11" t="s">
        <v>11</v>
      </c>
      <c r="M7" s="12" t="s">
        <v>12</v>
      </c>
      <c r="N7" s="140" t="s">
        <v>13</v>
      </c>
      <c r="O7" s="13" t="s">
        <v>21</v>
      </c>
    </row>
    <row r="8" spans="1:20" ht="14" x14ac:dyDescent="0.3">
      <c r="A8" s="14">
        <v>3</v>
      </c>
      <c r="B8" s="60" t="str">
        <f>IF(+'V R ART'!B8+'V R IND'!B8+'V R MONITOREO'!B8+'XVI R ART'!B8+'XVI R MONITOREO'!B8+'XVI R IND'!B8+'VIII R ART'!B8+'VIII R IND'!B8+'VIII R MONITOREO'!B8+'IX R ART'!B8+'IX R ART MONITOREO'!B8+'IX R IND'!B8+'XIV R ART'!B8+'XIV R ART MONITOREO'!B8+'XIV R IND'!B8&gt;0,+'V R ART'!B8+'V R IND'!B8+'V R MONITOREO'!B8+'XVI R ART'!B8+'XVI R MONITOREO'!B8+'XVI R IND'!B8+'VIII R ART'!B8+'VIII R IND'!B8+'VIII R MONITOREO'!B8+'IX R ART'!B8+'IX R ART MONITOREO'!B8+'IX R IND'!B8+'XIV R ART'!B8+'XIV R ART MONITOREO'!B8+'XIV R IND'!B8," ")</f>
        <v xml:space="preserve"> </v>
      </c>
      <c r="C8" s="16" t="str">
        <f>IF(+'V R ART'!C8+'V R IND'!C8+'V R MONITOREO'!C8+'XVI R ART'!C8+'XVI R MONITOREO'!C8+'XVI R IND'!C8+'VIII R ART'!C8+'VIII R IND'!C8+'VIII R MONITOREO'!C8+'IX R ART'!C8+'IX R ART MONITOREO'!C8+'IX R IND'!C8+'XIV R ART'!C8+'XIV R ART MONITOREO'!C8+'XIV R IND'!C8&gt;0,+'V R ART'!C8+'V R IND'!C8+'V R MONITOREO'!C8+'XVI R ART'!C8+'XVI R MONITOREO'!C8+'XVI R IND'!C8+'VIII R ART'!C8+'VIII R IND'!C8+'VIII R MONITOREO'!C8+'IX R ART'!C8+'IX R ART MONITOREO'!C8+'IX R IND'!C8+'XIV R ART'!C8+'XIV R ART MONITOREO'!C8+'XIV R IND'!C8," ")</f>
        <v xml:space="preserve"> </v>
      </c>
      <c r="D8" s="16" t="str">
        <f>IF(+'V R ART'!D8+'V R IND'!D8+'V R MONITOREO'!D8+'XVI R ART'!D8+'XVI R MONITOREO'!D8+'XVI R IND'!D8+'VIII R ART'!D8+'VIII R IND'!D8+'VIII R MONITOREO'!D8+'IX R ART'!D8+'IX R ART MONITOREO'!D8+'IX R IND'!D8+'XIV R ART'!D8+'XIV R ART MONITOREO'!D8+'XIV R IND'!D8&gt;0,+'V R ART'!D8+'V R IND'!D8+'V R MONITOREO'!D8+'XVI R ART'!D8+'XVI R MONITOREO'!D8+'XVI R IND'!D8+'VIII R ART'!D8+'VIII R IND'!D8+'VIII R MONITOREO'!D8+'IX R ART'!D8+'IX R ART MONITOREO'!D8+'IX R IND'!D8+'XIV R ART'!D8+'XIV R ART MONITOREO'!D8+'XIV R IND'!D8," ")</f>
        <v xml:space="preserve"> </v>
      </c>
      <c r="E8" s="16" t="str">
        <f>IF(+'V R ART'!E8+'V R IND'!E8+'V R MONITOREO'!E8+'XVI R ART'!E8+'XVI R MONITOREO'!E8+'XVI R IND'!E8+'VIII R ART'!E8+'VIII R IND'!E8+'VIII R MONITOREO'!E8+'IX R ART'!E8+'IX R ART MONITOREO'!E8+'IX R IND'!E8+'XIV R ART'!E8+'XIV R ART MONITOREO'!E8+'XIV R IND'!E8&gt;0,+'V R ART'!E8+'V R IND'!E8+'V R MONITOREO'!E8+'XVI R ART'!E8+'XVI R MONITOREO'!E8+'XVI R IND'!E8+'VIII R ART'!E8+'VIII R IND'!E8+'VIII R MONITOREO'!E8+'IX R ART'!E8+'IX R ART MONITOREO'!E8+'IX R IND'!E8+'XIV R ART'!E8+'XIV R ART MONITOREO'!E8+'XIV R IND'!E8," ")</f>
        <v xml:space="preserve"> </v>
      </c>
      <c r="F8" s="16" t="str">
        <f>IF(+'V R ART'!F8+'V R IND'!F8+'V R MONITOREO'!F8+'XVI R ART'!F8+'XVI R MONITOREO'!F8+'XVI R IND'!F8+'VIII R ART'!F8+'VIII R IND'!F8+'VIII R MONITOREO'!F8+'IX R ART'!F8+'IX R ART MONITOREO'!F8+'IX R IND'!F8+'XIV R ART'!F8+'XIV R ART MONITOREO'!F8+'XIV R IND'!F8&gt;0,+'V R ART'!F8+'V R IND'!F8+'V R MONITOREO'!F8+'XVI R ART'!F8+'XVI R MONITOREO'!F8+'XVI R IND'!F8+'VIII R ART'!F8+'VIII R IND'!F8+'VIII R MONITOREO'!F8+'IX R ART'!F8+'IX R ART MONITOREO'!F8+'IX R IND'!F8+'XIV R ART'!F8+'XIV R ART MONITOREO'!F8+'XIV R IND'!F8," ")</f>
        <v xml:space="preserve"> </v>
      </c>
      <c r="G8" s="16" t="str">
        <f>IF(+'V R ART'!G8+'V R IND'!G8+'V R MONITOREO'!G8+'XVI R ART'!G8+'XVI R MONITOREO'!G8+'XVI R IND'!G8+'VIII R ART'!G8+'VIII R IND'!G8+'VIII R MONITOREO'!G8+'IX R ART'!G8+'IX R ART MONITOREO'!G8+'IX R IND'!G8+'XIV R ART'!G8+'XIV R ART MONITOREO'!G8+'XIV R IND'!G8&gt;0,+'V R ART'!G8+'V R IND'!G8+'V R MONITOREO'!G8+'XVI R ART'!G8+'XVI R MONITOREO'!G8+'XVI R IND'!G8+'VIII R ART'!G8+'VIII R IND'!G8+'VIII R MONITOREO'!G8+'IX R ART'!G8+'IX R ART MONITOREO'!G8+'IX R IND'!G8+'XIV R ART'!G8+'XIV R ART MONITOREO'!G8+'XIV R IND'!G8," ")</f>
        <v xml:space="preserve"> </v>
      </c>
      <c r="H8" s="16" t="str">
        <f>IF(+'V R ART'!H8+'V R IND'!H8+'V R MONITOREO'!H8+'XVI R ART'!H8+'XVI R MONITOREO'!H8+'XVI R IND'!H8+'VIII R ART'!H8+'VIII R IND'!H8+'VIII R MONITOREO'!H8+'IX R ART'!H8+'IX R ART MONITOREO'!H8+'IX R IND'!H8+'XIV R ART'!H8+'XIV R ART MONITOREO'!H8+'XIV R IND'!H8&gt;0,+'V R ART'!H8+'V R IND'!H8+'V R MONITOREO'!H8+'XVI R ART'!H8+'XVI R MONITOREO'!H8+'XVI R IND'!H8+'VIII R ART'!H8+'VIII R IND'!H8+'VIII R MONITOREO'!H8+'IX R ART'!H8+'IX R ART MONITOREO'!H8+'IX R IND'!H8+'XIV R ART'!H8+'XIV R ART MONITOREO'!H8+'XIV R IND'!H8," ")</f>
        <v xml:space="preserve"> </v>
      </c>
      <c r="I8" s="16" t="str">
        <f>IF(+'V R ART'!I8+'V R IND'!I8+'V R MONITOREO'!I8+'XVI R ART'!I8+'XVI R MONITOREO'!I8+'XVI R IND'!I8+'VIII R ART'!I8+'VIII R IND'!I8+'VIII R MONITOREO'!I8+'IX R ART'!I8+'IX R ART MONITOREO'!I8+'IX R IND'!I8+'XIV R ART'!I8+'XIV R ART MONITOREO'!I8+'XIV R IND'!I8&gt;0,+'V R ART'!I8+'V R IND'!I8+'V R MONITOREO'!I8+'XVI R ART'!I8+'XVI R MONITOREO'!I8+'XVI R IND'!I8+'VIII R ART'!I8+'VIII R IND'!I8+'VIII R MONITOREO'!I8+'IX R ART'!I8+'IX R ART MONITOREO'!I8+'IX R IND'!I8+'XIV R ART'!I8+'XIV R ART MONITOREO'!I8+'XIV R IND'!I8," ")</f>
        <v xml:space="preserve"> </v>
      </c>
      <c r="J8" s="16" t="str">
        <f>IF(+'V R ART'!J8+'V R IND'!J8+'V R MONITOREO'!J8+'XVI R ART'!J8+'XVI R MONITOREO'!J8+'XVI R IND'!J8+'VIII R ART'!J8+'VIII R IND'!J8+'VIII R MONITOREO'!J8+'IX R ART'!J8+'IX R ART MONITOREO'!J8+'IX R IND'!J8+'XIV R ART'!J8+'XIV R ART MONITOREO'!J8+'XIV R IND'!J8&gt;0,+'V R ART'!J8+'V R IND'!J8+'V R MONITOREO'!J8+'XVI R ART'!J8+'XVI R MONITOREO'!J8+'XVI R IND'!J8+'VIII R ART'!J8+'VIII R IND'!J8+'VIII R MONITOREO'!J8+'IX R ART'!J8+'IX R ART MONITOREO'!J8+'IX R IND'!J8+'XIV R ART'!J8+'XIV R ART MONITOREO'!J8+'XIV R IND'!J8," ")</f>
        <v xml:space="preserve"> </v>
      </c>
      <c r="K8" s="16" t="str">
        <f>IF(+'V R ART'!K8+'V R IND'!K8+'V R MONITOREO'!K8+'XVI R ART'!K8+'XVI R MONITOREO'!K8+'XVI R IND'!K8+'VIII R ART'!K8+'VIII R IND'!K8+'VIII R MONITOREO'!K8+'IX R ART'!K8+'IX R ART MONITOREO'!K8+'IX R IND'!K8+'XIV R ART'!K8+'XIV R ART MONITOREO'!K8+'XIV R IND'!K8&gt;0,+'V R ART'!K8+'V R IND'!K8+'V R MONITOREO'!K8+'XVI R ART'!K8+'XVI R MONITOREO'!K8+'XVI R IND'!K8+'VIII R ART'!K8+'VIII R IND'!K8+'VIII R MONITOREO'!K8+'IX R ART'!K8+'IX R ART MONITOREO'!K8+'IX R IND'!K8+'XIV R ART'!K8+'XIV R ART MONITOREO'!K8+'XIV R IND'!K8," ")</f>
        <v xml:space="preserve"> </v>
      </c>
      <c r="L8" s="16" t="str">
        <f>IF(+'V R ART'!L8+'V R IND'!L8+'V R MONITOREO'!L8+'XVI R ART'!L8+'XVI R MONITOREO'!L8+'XVI R IND'!L8+'VIII R ART'!L8+'VIII R IND'!L8+'VIII R MONITOREO'!L8+'IX R ART'!L8+'IX R ART MONITOREO'!L8+'IX R IND'!L8+'XIV R ART'!L8+'XIV R ART MONITOREO'!L8+'XIV R IND'!L8&gt;0,+'V R ART'!L8+'V R IND'!L8+'V R MONITOREO'!L8+'XVI R ART'!L8+'XVI R MONITOREO'!L8+'XVI R IND'!L8+'VIII R ART'!L8+'VIII R IND'!L8+'VIII R MONITOREO'!L8+'IX R ART'!L8+'IX R ART MONITOREO'!L8+'IX R IND'!L8+'XIV R ART'!L8+'XIV R ART MONITOREO'!L8+'XIV R IND'!L8," ")</f>
        <v xml:space="preserve"> </v>
      </c>
      <c r="M8" s="17" t="str">
        <f>IF(+'V R ART'!M8+'V R IND'!M8+'V R MONITOREO'!M8+'XVI R ART'!M8+'XVI R MONITOREO'!M8+'XVI R IND'!M8+'VIII R ART'!M8+'VIII R IND'!M8+'VIII R MONITOREO'!M8+'IX R ART'!M8+'IX R ART MONITOREO'!M8+'IX R IND'!M8+'XIV R ART'!M8+'XIV R ART MONITOREO'!M8+'XIV R IND'!M8&gt;0,+'V R ART'!M8+'V R IND'!M8+'V R MONITOREO'!M8+'XVI R ART'!M8+'XVI R MONITOREO'!M8+'XVI R IND'!M8+'VIII R ART'!M8+'VIII R IND'!M8+'VIII R MONITOREO'!M8+'IX R ART'!M8+'IX R ART MONITOREO'!M8+'IX R IND'!M8+'XIV R ART'!M8+'XIV R ART MONITOREO'!M8+'XIV R IND'!M8," ")</f>
        <v xml:space="preserve"> </v>
      </c>
      <c r="N8" s="15" t="str">
        <f t="shared" ref="N8:N41" si="0">IF(SUM(B8:M8)&gt;0,SUM(B8:M8)," ")</f>
        <v xml:space="preserve"> </v>
      </c>
      <c r="O8" s="14">
        <f>+A8</f>
        <v>3</v>
      </c>
      <c r="P8" s="32"/>
      <c r="Q8" s="8"/>
      <c r="S8" s="8"/>
      <c r="T8" s="8"/>
    </row>
    <row r="9" spans="1:20" ht="14" x14ac:dyDescent="0.3">
      <c r="A9" s="14">
        <f>+A8+0.5</f>
        <v>3.5</v>
      </c>
      <c r="B9" s="60" t="str">
        <f>IF(+'V R ART'!B9+'V R IND'!B9+'V R MONITOREO'!B9+'XVI R ART'!B9+'XVI R MONITOREO'!B9+'XVI R IND'!B9+'VIII R ART'!B9+'VIII R IND'!B9+'VIII R MONITOREO'!B9+'IX R ART'!B9+'IX R ART MONITOREO'!B9+'IX R IND'!B9+'XIV R ART'!B9+'XIV R ART MONITOREO'!B9+'XIV R IND'!B9&gt;0,+'V R ART'!B9+'V R IND'!B9+'V R MONITOREO'!B9+'XVI R ART'!B9+'XVI R MONITOREO'!B9+'XVI R IND'!B9+'VIII R ART'!B9+'VIII R IND'!B9+'VIII R MONITOREO'!B9+'IX R ART'!B9+'IX R ART MONITOREO'!B9+'IX R IND'!B9+'XIV R ART'!B9+'XIV R ART MONITOREO'!B9+'XIV R IND'!B9," ")</f>
        <v xml:space="preserve"> </v>
      </c>
      <c r="C9" s="61" t="str">
        <f>IF(+'V R ART'!C9+'V R IND'!C9+'V R MONITOREO'!C9+'XVI R ART'!C9+'XVI R MONITOREO'!C9+'XVI R IND'!C9+'VIII R ART'!C9+'VIII R IND'!C9+'VIII R MONITOREO'!C9+'IX R ART'!C9+'IX R ART MONITOREO'!C9+'IX R IND'!C9+'XIV R ART'!C9+'XIV R ART MONITOREO'!C9+'XIV R IND'!C9&gt;0,+'V R ART'!C9+'V R IND'!C9+'V R MONITOREO'!C9+'XVI R ART'!C9+'XVI R MONITOREO'!C9+'XVI R IND'!C9+'VIII R ART'!C9+'VIII R IND'!C9+'VIII R MONITOREO'!C9+'IX R ART'!C9+'IX R ART MONITOREO'!C9+'IX R IND'!C9+'XIV R ART'!C9+'XIV R ART MONITOREO'!C9+'XIV R IND'!C9," ")</f>
        <v xml:space="preserve"> </v>
      </c>
      <c r="D9" s="62" t="str">
        <f>IF(+'V R ART'!D9+'V R IND'!D9+'V R MONITOREO'!D9+'XVI R ART'!D9+'XVI R MONITOREO'!D9+'XVI R IND'!D9+'VIII R ART'!D9+'VIII R IND'!D9+'VIII R MONITOREO'!D9+'IX R ART'!D9+'IX R ART MONITOREO'!D9+'IX R IND'!D9+'XIV R ART'!D9+'XIV R ART MONITOREO'!D9+'XIV R IND'!D9&gt;0,+'V R ART'!D9+'V R IND'!D9+'V R MONITOREO'!D9+'XVI R ART'!D9+'XVI R MONITOREO'!D9+'XVI R IND'!D9+'VIII R ART'!D9+'VIII R IND'!D9+'VIII R MONITOREO'!D9+'IX R ART'!D9+'IX R ART MONITOREO'!D9+'IX R IND'!D9+'XIV R ART'!D9+'XIV R ART MONITOREO'!D9+'XIV R IND'!D9," ")</f>
        <v xml:space="preserve"> </v>
      </c>
      <c r="E9" s="62" t="str">
        <f>IF(+'V R ART'!E9+'V R IND'!E9+'V R MONITOREO'!E9+'XVI R ART'!E9+'XVI R MONITOREO'!E9+'XVI R IND'!E9+'VIII R ART'!E9+'VIII R IND'!E9+'VIII R MONITOREO'!E9+'IX R ART'!E9+'IX R ART MONITOREO'!E9+'IX R IND'!E9+'XIV R ART'!E9+'XIV R ART MONITOREO'!E9+'XIV R IND'!E9&gt;0,+'V R ART'!E9+'V R IND'!E9+'V R MONITOREO'!E9+'XVI R ART'!E9+'XVI R MONITOREO'!E9+'XVI R IND'!E9+'VIII R ART'!E9+'VIII R IND'!E9+'VIII R MONITOREO'!E9+'IX R ART'!E9+'IX R ART MONITOREO'!E9+'IX R IND'!E9+'XIV R ART'!E9+'XIV R ART MONITOREO'!E9+'XIV R IND'!E9," ")</f>
        <v xml:space="preserve"> </v>
      </c>
      <c r="F9" s="16" t="str">
        <f>IF(+'V R ART'!F9+'V R IND'!F9+'V R MONITOREO'!F9+'XVI R ART'!F9+'XVI R MONITOREO'!F9+'XVI R IND'!F9+'VIII R ART'!F9+'VIII R IND'!F9+'VIII R MONITOREO'!F9+'IX R ART'!F9+'IX R ART MONITOREO'!F9+'IX R IND'!F9+'XIV R ART'!F9+'XIV R ART MONITOREO'!F9+'XIV R IND'!F9&gt;0,+'V R ART'!F9+'V R IND'!F9+'V R MONITOREO'!F9+'XVI R ART'!F9+'XVI R MONITOREO'!F9+'XVI R IND'!F9+'VIII R ART'!F9+'VIII R IND'!F9+'VIII R MONITOREO'!F9+'IX R ART'!F9+'IX R ART MONITOREO'!F9+'IX R IND'!F9+'XIV R ART'!F9+'XIV R ART MONITOREO'!F9+'XIV R IND'!F9," ")</f>
        <v xml:space="preserve"> </v>
      </c>
      <c r="G9" s="16" t="str">
        <f>IF(+'V R ART'!G9+'V R IND'!G9+'V R MONITOREO'!G9+'XVI R ART'!G9+'XVI R MONITOREO'!G9+'XVI R IND'!G9+'VIII R ART'!G9+'VIII R IND'!G9+'VIII R MONITOREO'!G9+'IX R ART'!G9+'IX R ART MONITOREO'!G9+'IX R IND'!G9+'XIV R ART'!G9+'XIV R ART MONITOREO'!G9+'XIV R IND'!G9&gt;0,+'V R ART'!G9+'V R IND'!G9+'V R MONITOREO'!G9+'XVI R ART'!G9+'XVI R MONITOREO'!G9+'XVI R IND'!G9+'VIII R ART'!G9+'VIII R IND'!G9+'VIII R MONITOREO'!G9+'IX R ART'!G9+'IX R ART MONITOREO'!G9+'IX R IND'!G9+'XIV R ART'!G9+'XIV R ART MONITOREO'!G9+'XIV R IND'!G9," ")</f>
        <v xml:space="preserve"> </v>
      </c>
      <c r="H9" s="62" t="str">
        <f>IF(+'V R ART'!H9+'V R IND'!H9+'V R MONITOREO'!H9+'XVI R ART'!H9+'XVI R MONITOREO'!H9+'XVI R IND'!H9+'VIII R ART'!H9+'VIII R IND'!H9+'VIII R MONITOREO'!H9+'IX R ART'!H9+'IX R ART MONITOREO'!H9+'IX R IND'!H9+'XIV R ART'!H9+'XIV R ART MONITOREO'!H9+'XIV R IND'!H9&gt;0,+'V R ART'!H9+'V R IND'!H9+'V R MONITOREO'!H9+'XVI R ART'!H9+'XVI R MONITOREO'!H9+'XVI R IND'!H9+'VIII R ART'!H9+'VIII R IND'!H9+'VIII R MONITOREO'!H9+'IX R ART'!H9+'IX R ART MONITOREO'!H9+'IX R IND'!H9+'XIV R ART'!H9+'XIV R ART MONITOREO'!H9+'XIV R IND'!H9," ")</f>
        <v xml:space="preserve"> </v>
      </c>
      <c r="I9" s="62" t="str">
        <f>IF(+'V R ART'!I9+'V R IND'!I9+'V R MONITOREO'!I9+'XVI R ART'!I9+'XVI R MONITOREO'!I9+'XVI R IND'!I9+'VIII R ART'!I9+'VIII R IND'!I9+'VIII R MONITOREO'!I9+'IX R ART'!I9+'IX R ART MONITOREO'!I9+'IX R IND'!I9+'XIV R ART'!I9+'XIV R ART MONITOREO'!I9+'XIV R IND'!I9&gt;0,+'V R ART'!I9+'V R IND'!I9+'V R MONITOREO'!I9+'XVI R ART'!I9+'XVI R MONITOREO'!I9+'XVI R IND'!I9+'VIII R ART'!I9+'VIII R IND'!I9+'VIII R MONITOREO'!I9+'IX R ART'!I9+'IX R ART MONITOREO'!I9+'IX R IND'!I9+'XIV R ART'!I9+'XIV R ART MONITOREO'!I9+'XIV R IND'!I9," ")</f>
        <v xml:space="preserve"> </v>
      </c>
      <c r="J9" s="62" t="str">
        <f>IF(+'V R ART'!J9+'V R IND'!J9+'V R MONITOREO'!J9+'XVI R ART'!J9+'XVI R MONITOREO'!J9+'XVI R IND'!J9+'VIII R ART'!J9+'VIII R IND'!J9+'VIII R MONITOREO'!J9+'IX R ART'!J9+'IX R ART MONITOREO'!J9+'IX R IND'!J9+'XIV R ART'!J9+'XIV R ART MONITOREO'!J9+'XIV R IND'!J9&gt;0,+'V R ART'!J9+'V R IND'!J9+'V R MONITOREO'!J9+'XVI R ART'!J9+'XVI R MONITOREO'!J9+'XVI R IND'!J9+'VIII R ART'!J9+'VIII R IND'!J9+'VIII R MONITOREO'!J9+'IX R ART'!J9+'IX R ART MONITOREO'!J9+'IX R IND'!J9+'XIV R ART'!J9+'XIV R ART MONITOREO'!J9+'XIV R IND'!J9," ")</f>
        <v xml:space="preserve"> </v>
      </c>
      <c r="K9" s="61" t="str">
        <f>IF(+'V R ART'!K9+'V R IND'!K9+'V R MONITOREO'!K9+'XVI R ART'!K9+'XVI R MONITOREO'!K9+'XVI R IND'!K9+'VIII R ART'!K9+'VIII R IND'!K9+'VIII R MONITOREO'!K9+'IX R ART'!K9+'IX R ART MONITOREO'!K9+'IX R IND'!K9+'XIV R ART'!K9+'XIV R ART MONITOREO'!K9+'XIV R IND'!K9&gt;0,+'V R ART'!K9+'V R IND'!K9+'V R MONITOREO'!K9+'XVI R ART'!K9+'XVI R MONITOREO'!K9+'XVI R IND'!K9+'VIII R ART'!K9+'VIII R IND'!K9+'VIII R MONITOREO'!K9+'IX R ART'!K9+'IX R ART MONITOREO'!K9+'IX R IND'!K9+'XIV R ART'!K9+'XIV R ART MONITOREO'!K9+'XIV R IND'!K9," ")</f>
        <v xml:space="preserve"> </v>
      </c>
      <c r="L9" s="16" t="str">
        <f>IF(+'V R ART'!L9+'V R IND'!L9+'V R MONITOREO'!L9+'XVI R ART'!L9+'XVI R MONITOREO'!L9+'XVI R IND'!L9+'VIII R ART'!L9+'VIII R IND'!L9+'VIII R MONITOREO'!L9+'IX R ART'!L9+'IX R ART MONITOREO'!L9+'IX R IND'!L9+'XIV R ART'!L9+'XIV R ART MONITOREO'!L9+'XIV R IND'!L9&gt;0,+'V R ART'!L9+'V R IND'!L9+'V R MONITOREO'!L9+'XVI R ART'!L9+'XVI R MONITOREO'!L9+'XVI R IND'!L9+'VIII R ART'!L9+'VIII R IND'!L9+'VIII R MONITOREO'!L9+'IX R ART'!L9+'IX R ART MONITOREO'!L9+'IX R IND'!L9+'XIV R ART'!L9+'XIV R ART MONITOREO'!L9+'XIV R IND'!L9," ")</f>
        <v xml:space="preserve"> </v>
      </c>
      <c r="M9" s="63" t="str">
        <f>IF(+'V R ART'!M9+'V R IND'!M9+'V R MONITOREO'!M9+'XVI R ART'!M9+'XVI R MONITOREO'!M9+'XVI R IND'!M9+'VIII R ART'!M9+'VIII R IND'!M9+'VIII R MONITOREO'!M9+'IX R ART'!M9+'IX R ART MONITOREO'!M9+'IX R IND'!M9+'XIV R ART'!M9+'XIV R ART MONITOREO'!M9+'XIV R IND'!M9&gt;0,+'V R ART'!M9+'V R IND'!M9+'V R MONITOREO'!M9+'XVI R ART'!M9+'XVI R MONITOREO'!M9+'XVI R IND'!M9+'VIII R ART'!M9+'VIII R IND'!M9+'VIII R MONITOREO'!M9+'IX R ART'!M9+'IX R ART MONITOREO'!M9+'IX R IND'!M9+'XIV R ART'!M9+'XIV R ART MONITOREO'!M9+'XIV R IND'!M9," ")</f>
        <v xml:space="preserve"> </v>
      </c>
      <c r="N9" s="15" t="str">
        <f t="shared" si="0"/>
        <v xml:space="preserve"> </v>
      </c>
      <c r="O9" s="14">
        <f t="shared" ref="O9:O41" si="1">+A9</f>
        <v>3.5</v>
      </c>
      <c r="P9" s="32"/>
      <c r="Q9" s="8"/>
      <c r="S9" s="8"/>
      <c r="T9" s="8"/>
    </row>
    <row r="10" spans="1:20" ht="14" x14ac:dyDescent="0.3">
      <c r="A10" s="14">
        <f t="shared" ref="A10:A41" si="2">+A9+0.5</f>
        <v>4</v>
      </c>
      <c r="B10" s="60" t="str">
        <f>IF(+'V R ART'!B10+'V R IND'!B10+'V R MONITOREO'!B10+'XVI R ART'!B10+'XVI R MONITOREO'!B10+'XVI R IND'!B10+'VIII R ART'!B10+'VIII R IND'!B10+'VIII R MONITOREO'!B10+'IX R ART'!B10+'IX R ART MONITOREO'!B10+'IX R IND'!B10+'XIV R ART'!B10+'XIV R ART MONITOREO'!B10+'XIV R IND'!B10&gt;0,+'V R ART'!B10+'V R IND'!B10+'V R MONITOREO'!B10+'XVI R ART'!B10+'XVI R MONITOREO'!B10+'XVI R IND'!B10+'VIII R ART'!B10+'VIII R IND'!B10+'VIII R MONITOREO'!B10+'IX R ART'!B10+'IX R ART MONITOREO'!B10+'IX R IND'!B10+'XIV R ART'!B10+'XIV R ART MONITOREO'!B10+'XIV R IND'!B10," ")</f>
        <v xml:space="preserve"> </v>
      </c>
      <c r="C10" s="16">
        <f>IF(+'V R ART'!C10+'V R IND'!C10+'V R MONITOREO'!C10+'XVI R ART'!C10+'XVI R MONITOREO'!C10+'XVI R IND'!C10+'VIII R ART'!C10+'VIII R IND'!C10+'VIII R MONITOREO'!C10+'IX R ART'!C10+'IX R ART MONITOREO'!C10+'IX R IND'!C10+'XIV R ART'!C10+'XIV R ART MONITOREO'!C10+'XIV R IND'!C10&gt;0,+'V R ART'!C10+'V R IND'!C10+'V R MONITOREO'!C10+'XVI R ART'!C10+'XVI R MONITOREO'!C10+'XVI R IND'!C10+'VIII R ART'!C10+'VIII R IND'!C10+'VIII R MONITOREO'!C10+'IX R ART'!C10+'IX R ART MONITOREO'!C10+'IX R IND'!C10+'XIV R ART'!C10+'XIV R ART MONITOREO'!C10+'XIV R IND'!C10," ")</f>
        <v>4.8</v>
      </c>
      <c r="D10" s="16" t="str">
        <f>IF(+'V R ART'!D10+'V R IND'!D10+'V R MONITOREO'!D10+'XVI R ART'!D10+'XVI R MONITOREO'!D10+'XVI R IND'!D10+'VIII R ART'!D10+'VIII R IND'!D10+'VIII R MONITOREO'!D10+'IX R ART'!D10+'IX R ART MONITOREO'!D10+'IX R IND'!D10+'XIV R ART'!D10+'XIV R ART MONITOREO'!D10+'XIV R IND'!D10&gt;0,+'V R ART'!D10+'V R IND'!D10+'V R MONITOREO'!D10+'XVI R ART'!D10+'XVI R MONITOREO'!D10+'XVI R IND'!D10+'VIII R ART'!D10+'VIII R IND'!D10+'VIII R MONITOREO'!D10+'IX R ART'!D10+'IX R ART MONITOREO'!D10+'IX R IND'!D10+'XIV R ART'!D10+'XIV R ART MONITOREO'!D10+'XIV R IND'!D10," ")</f>
        <v xml:space="preserve"> </v>
      </c>
      <c r="E10" s="16">
        <f>IF(+'V R ART'!E10+'V R IND'!E10+'V R MONITOREO'!E10+'XVI R ART'!E10+'XVI R MONITOREO'!E10+'XVI R IND'!E10+'VIII R ART'!E10+'VIII R IND'!E10+'VIII R MONITOREO'!E10+'IX R ART'!E10+'IX R ART MONITOREO'!E10+'IX R IND'!E10+'XIV R ART'!E10+'XIV R ART MONITOREO'!E10+'XIV R IND'!E10&gt;0,+'V R ART'!E10+'V R IND'!E10+'V R MONITOREO'!E10+'XVI R ART'!E10+'XVI R MONITOREO'!E10+'XVI R IND'!E10+'VIII R ART'!E10+'VIII R IND'!E10+'VIII R MONITOREO'!E10+'IX R ART'!E10+'IX R ART MONITOREO'!E10+'IX R IND'!E10+'XIV R ART'!E10+'XIV R ART MONITOREO'!E10+'XIV R IND'!E10," ")</f>
        <v>17053.150000000001</v>
      </c>
      <c r="F10" s="16" t="str">
        <f>IF(+'V R ART'!F10+'V R IND'!F10+'V R MONITOREO'!F10+'XVI R ART'!F10+'XVI R MONITOREO'!F10+'XVI R IND'!F10+'VIII R ART'!F10+'VIII R IND'!F10+'VIII R MONITOREO'!F10+'IX R ART'!F10+'IX R ART MONITOREO'!F10+'IX R IND'!F10+'XIV R ART'!F10+'XIV R ART MONITOREO'!F10+'XIV R IND'!F10&gt;0,+'V R ART'!F10+'V R IND'!F10+'V R MONITOREO'!F10+'XVI R ART'!F10+'XVI R MONITOREO'!F10+'XVI R IND'!F10+'VIII R ART'!F10+'VIII R IND'!F10+'VIII R MONITOREO'!F10+'IX R ART'!F10+'IX R ART MONITOREO'!F10+'IX R IND'!F10+'XIV R ART'!F10+'XIV R ART MONITOREO'!F10+'XIV R IND'!F10," ")</f>
        <v xml:space="preserve"> </v>
      </c>
      <c r="G10" s="16" t="str">
        <f>IF(+'V R ART'!G10+'V R IND'!G10+'V R MONITOREO'!G10+'XVI R ART'!G10+'XVI R MONITOREO'!G10+'XVI R IND'!G10+'VIII R ART'!G10+'VIII R IND'!G10+'VIII R MONITOREO'!G10+'IX R ART'!G10+'IX R ART MONITOREO'!G10+'IX R IND'!G10+'XIV R ART'!G10+'XIV R ART MONITOREO'!G10+'XIV R IND'!G10&gt;0,+'V R ART'!G10+'V R IND'!G10+'V R MONITOREO'!G10+'XVI R ART'!G10+'XVI R MONITOREO'!G10+'XVI R IND'!G10+'VIII R ART'!G10+'VIII R IND'!G10+'VIII R MONITOREO'!G10+'IX R ART'!G10+'IX R ART MONITOREO'!G10+'IX R IND'!G10+'XIV R ART'!G10+'XIV R ART MONITOREO'!G10+'XIV R IND'!G10," ")</f>
        <v xml:space="preserve"> </v>
      </c>
      <c r="H10" s="62" t="str">
        <f>IF(+'V R ART'!H10+'V R IND'!H10+'V R MONITOREO'!H10+'XVI R ART'!H10+'XVI R MONITOREO'!H10+'XVI R IND'!H10+'VIII R ART'!H10+'VIII R IND'!H10+'VIII R MONITOREO'!H10+'IX R ART'!H10+'IX R ART MONITOREO'!H10+'IX R IND'!H10+'XIV R ART'!H10+'XIV R ART MONITOREO'!H10+'XIV R IND'!H10&gt;0,+'V R ART'!H10+'V R IND'!H10+'V R MONITOREO'!H10+'XVI R ART'!H10+'XVI R MONITOREO'!H10+'XVI R IND'!H10+'VIII R ART'!H10+'VIII R IND'!H10+'VIII R MONITOREO'!H10+'IX R ART'!H10+'IX R ART MONITOREO'!H10+'IX R IND'!H10+'XIV R ART'!H10+'XIV R ART MONITOREO'!H10+'XIV R IND'!H10," ")</f>
        <v xml:space="preserve"> </v>
      </c>
      <c r="I10" s="62" t="str">
        <f>IF(+'V R ART'!I10+'V R IND'!I10+'V R MONITOREO'!I10+'XVI R ART'!I10+'XVI R MONITOREO'!I10+'XVI R IND'!I10+'VIII R ART'!I10+'VIII R IND'!I10+'VIII R MONITOREO'!I10+'IX R ART'!I10+'IX R ART MONITOREO'!I10+'IX R IND'!I10+'XIV R ART'!I10+'XIV R ART MONITOREO'!I10+'XIV R IND'!I10&gt;0,+'V R ART'!I10+'V R IND'!I10+'V R MONITOREO'!I10+'XVI R ART'!I10+'XVI R MONITOREO'!I10+'XVI R IND'!I10+'VIII R ART'!I10+'VIII R IND'!I10+'VIII R MONITOREO'!I10+'IX R ART'!I10+'IX R ART MONITOREO'!I10+'IX R IND'!I10+'XIV R ART'!I10+'XIV R ART MONITOREO'!I10+'XIV R IND'!I10," ")</f>
        <v xml:space="preserve"> </v>
      </c>
      <c r="J10" s="62" t="str">
        <f>IF(+'V R ART'!J10+'V R IND'!J10+'V R MONITOREO'!J10+'XVI R ART'!J10+'XVI R MONITOREO'!J10+'XVI R IND'!J10+'VIII R ART'!J10+'VIII R IND'!J10+'VIII R MONITOREO'!J10+'IX R ART'!J10+'IX R ART MONITOREO'!J10+'IX R IND'!J10+'XIV R ART'!J10+'XIV R ART MONITOREO'!J10+'XIV R IND'!J10&gt;0,+'V R ART'!J10+'V R IND'!J10+'V R MONITOREO'!J10+'XVI R ART'!J10+'XVI R MONITOREO'!J10+'XVI R IND'!J10+'VIII R ART'!J10+'VIII R IND'!J10+'VIII R MONITOREO'!J10+'IX R ART'!J10+'IX R ART MONITOREO'!J10+'IX R IND'!J10+'XIV R ART'!J10+'XIV R ART MONITOREO'!J10+'XIV R IND'!J10," ")</f>
        <v xml:space="preserve"> </v>
      </c>
      <c r="K10" s="61" t="str">
        <f>IF(+'V R ART'!K10+'V R IND'!K10+'V R MONITOREO'!K10+'XVI R ART'!K10+'XVI R MONITOREO'!K10+'XVI R IND'!K10+'VIII R ART'!K10+'VIII R IND'!K10+'VIII R MONITOREO'!K10+'IX R ART'!K10+'IX R ART MONITOREO'!K10+'IX R IND'!K10+'XIV R ART'!K10+'XIV R ART MONITOREO'!K10+'XIV R IND'!K10&gt;0,+'V R ART'!K10+'V R IND'!K10+'V R MONITOREO'!K10+'XVI R ART'!K10+'XVI R MONITOREO'!K10+'XVI R IND'!K10+'VIII R ART'!K10+'VIII R IND'!K10+'VIII R MONITOREO'!K10+'IX R ART'!K10+'IX R ART MONITOREO'!K10+'IX R IND'!K10+'XIV R ART'!K10+'XIV R ART MONITOREO'!K10+'XIV R IND'!K10," ")</f>
        <v xml:space="preserve"> </v>
      </c>
      <c r="L10" s="16" t="str">
        <f>IF(+'V R ART'!L10+'V R IND'!L10+'V R MONITOREO'!L10+'XVI R ART'!L10+'XVI R MONITOREO'!L10+'XVI R IND'!L10+'VIII R ART'!L10+'VIII R IND'!L10+'VIII R MONITOREO'!L10+'IX R ART'!L10+'IX R ART MONITOREO'!L10+'IX R IND'!L10+'XIV R ART'!L10+'XIV R ART MONITOREO'!L10+'XIV R IND'!L10&gt;0,+'V R ART'!L10+'V R IND'!L10+'V R MONITOREO'!L10+'XVI R ART'!L10+'XVI R MONITOREO'!L10+'XVI R IND'!L10+'VIII R ART'!L10+'VIII R IND'!L10+'VIII R MONITOREO'!L10+'IX R ART'!L10+'IX R ART MONITOREO'!L10+'IX R IND'!L10+'XIV R ART'!L10+'XIV R ART MONITOREO'!L10+'XIV R IND'!L10," ")</f>
        <v xml:space="preserve"> </v>
      </c>
      <c r="M10" s="17" t="str">
        <f>IF(+'V R ART'!M10+'V R IND'!M10+'V R MONITOREO'!M10+'XVI R ART'!M10+'XVI R MONITOREO'!M10+'XVI R IND'!M10+'VIII R ART'!M10+'VIII R IND'!M10+'VIII R MONITOREO'!M10+'IX R ART'!M10+'IX R ART MONITOREO'!M10+'IX R IND'!M10+'XIV R ART'!M10+'XIV R ART MONITOREO'!M10+'XIV R IND'!M10&gt;0,+'V R ART'!M10+'V R IND'!M10+'V R MONITOREO'!M10+'XVI R ART'!M10+'XVI R MONITOREO'!M10+'XVI R IND'!M10+'VIII R ART'!M10+'VIII R IND'!M10+'VIII R MONITOREO'!M10+'IX R ART'!M10+'IX R ART MONITOREO'!M10+'IX R IND'!M10+'XIV R ART'!M10+'XIV R ART MONITOREO'!M10+'XIV R IND'!M10," ")</f>
        <v xml:space="preserve"> </v>
      </c>
      <c r="N10" s="15">
        <f t="shared" si="0"/>
        <v>17057.95</v>
      </c>
      <c r="O10" s="14">
        <f t="shared" si="1"/>
        <v>4</v>
      </c>
      <c r="P10" s="32"/>
      <c r="Q10" s="8"/>
      <c r="S10" s="8"/>
      <c r="T10" s="8"/>
    </row>
    <row r="11" spans="1:20" ht="14" x14ac:dyDescent="0.3">
      <c r="A11" s="14">
        <f t="shared" si="2"/>
        <v>4.5</v>
      </c>
      <c r="B11" s="60" t="str">
        <f>IF(+'V R ART'!B11+'V R IND'!B11+'V R MONITOREO'!B11+'XVI R ART'!B11+'XVI R MONITOREO'!B11+'XVI R IND'!B11+'VIII R ART'!B11+'VIII R IND'!B11+'VIII R MONITOREO'!B11+'IX R ART'!B11+'IX R ART MONITOREO'!B11+'IX R IND'!B11+'XIV R ART'!B11+'XIV R ART MONITOREO'!B11+'XIV R IND'!B11&gt;0,+'V R ART'!B11+'V R IND'!B11+'V R MONITOREO'!B11+'XVI R ART'!B11+'XVI R MONITOREO'!B11+'XVI R IND'!B11+'VIII R ART'!B11+'VIII R IND'!B11+'VIII R MONITOREO'!B11+'IX R ART'!B11+'IX R ART MONITOREO'!B11+'IX R IND'!B11+'XIV R ART'!B11+'XIV R ART MONITOREO'!B11+'XIV R IND'!B11," ")</f>
        <v xml:space="preserve"> </v>
      </c>
      <c r="C11" s="16">
        <f>IF(+'V R ART'!C11+'V R IND'!C11+'V R MONITOREO'!C11+'XVI R ART'!C11+'XVI R MONITOREO'!C11+'XVI R IND'!C11+'VIII R ART'!C11+'VIII R IND'!C11+'VIII R MONITOREO'!C11+'IX R ART'!C11+'IX R ART MONITOREO'!C11+'IX R IND'!C11+'XIV R ART'!C11+'XIV R ART MONITOREO'!C11+'XIV R IND'!C11&gt;0,+'V R ART'!C11+'V R IND'!C11+'V R MONITOREO'!C11+'XVI R ART'!C11+'XVI R MONITOREO'!C11+'XVI R IND'!C11+'VIII R ART'!C11+'VIII R IND'!C11+'VIII R MONITOREO'!C11+'IX R ART'!C11+'IX R ART MONITOREO'!C11+'IX R IND'!C11+'XIV R ART'!C11+'XIV R ART MONITOREO'!C11+'XIV R IND'!C11," ")</f>
        <v>4.8</v>
      </c>
      <c r="D11" s="16" t="str">
        <f>IF(+'V R ART'!D11+'V R IND'!D11+'V R MONITOREO'!D11+'XVI R ART'!D11+'XVI R MONITOREO'!D11+'XVI R IND'!D11+'VIII R ART'!D11+'VIII R IND'!D11+'VIII R MONITOREO'!D11+'IX R ART'!D11+'IX R ART MONITOREO'!D11+'IX R IND'!D11+'XIV R ART'!D11+'XIV R ART MONITOREO'!D11+'XIV R IND'!D11&gt;0,+'V R ART'!D11+'V R IND'!D11+'V R MONITOREO'!D11+'XVI R ART'!D11+'XVI R MONITOREO'!D11+'XVI R IND'!D11+'VIII R ART'!D11+'VIII R IND'!D11+'VIII R MONITOREO'!D11+'IX R ART'!D11+'IX R ART MONITOREO'!D11+'IX R IND'!D11+'XIV R ART'!D11+'XIV R ART MONITOREO'!D11+'XIV R IND'!D11," ")</f>
        <v xml:space="preserve"> </v>
      </c>
      <c r="E11" s="16">
        <f>IF(+'V R ART'!E11+'V R IND'!E11+'V R MONITOREO'!E11+'XVI R ART'!E11+'XVI R MONITOREO'!E11+'XVI R IND'!E11+'VIII R ART'!E11+'VIII R IND'!E11+'VIII R MONITOREO'!E11+'IX R ART'!E11+'IX R ART MONITOREO'!E11+'IX R IND'!E11+'XIV R ART'!E11+'XIV R ART MONITOREO'!E11+'XIV R IND'!E11&gt;0,+'V R ART'!E11+'V R IND'!E11+'V R MONITOREO'!E11+'XVI R ART'!E11+'XVI R MONITOREO'!E11+'XVI R IND'!E11+'VIII R ART'!E11+'VIII R IND'!E11+'VIII R MONITOREO'!E11+'IX R ART'!E11+'IX R ART MONITOREO'!E11+'IX R IND'!E11+'XIV R ART'!E11+'XIV R ART MONITOREO'!E11+'XIV R IND'!E11," ")</f>
        <v>74071.88</v>
      </c>
      <c r="F11" s="16" t="str">
        <f>IF(+'V R ART'!F11+'V R IND'!F11+'V R MONITOREO'!F11+'XVI R ART'!F11+'XVI R MONITOREO'!F11+'XVI R IND'!F11+'VIII R ART'!F11+'VIII R IND'!F11+'VIII R MONITOREO'!F11+'IX R ART'!F11+'IX R ART MONITOREO'!F11+'IX R IND'!F11+'XIV R ART'!F11+'XIV R ART MONITOREO'!F11+'XIV R IND'!F11&gt;0,+'V R ART'!F11+'V R IND'!F11+'V R MONITOREO'!F11+'XVI R ART'!F11+'XVI R MONITOREO'!F11+'XVI R IND'!F11+'VIII R ART'!F11+'VIII R IND'!F11+'VIII R MONITOREO'!F11+'IX R ART'!F11+'IX R ART MONITOREO'!F11+'IX R IND'!F11+'XIV R ART'!F11+'XIV R ART MONITOREO'!F11+'XIV R IND'!F11," ")</f>
        <v xml:space="preserve"> </v>
      </c>
      <c r="G11" s="16">
        <f>IF(+'V R ART'!G11+'V R IND'!G11+'V R MONITOREO'!G11+'XVI R ART'!G11+'XVI R MONITOREO'!G11+'XVI R IND'!G11+'VIII R ART'!G11+'VIII R IND'!G11+'VIII R MONITOREO'!G11+'IX R ART'!G11+'IX R ART MONITOREO'!G11+'IX R IND'!G11+'XIV R ART'!G11+'XIV R ART MONITOREO'!G11+'XIV R IND'!G11&gt;0,+'V R ART'!G11+'V R IND'!G11+'V R MONITOREO'!G11+'XVI R ART'!G11+'XVI R MONITOREO'!G11+'XVI R IND'!G11+'VIII R ART'!G11+'VIII R IND'!G11+'VIII R MONITOREO'!G11+'IX R ART'!G11+'IX R ART MONITOREO'!G11+'IX R IND'!G11+'XIV R ART'!G11+'XIV R ART MONITOREO'!G11+'XIV R IND'!G11," ")</f>
        <v>58655.65</v>
      </c>
      <c r="H11" s="16" t="str">
        <f>IF(+'V R ART'!H11+'V R IND'!H11+'V R MONITOREO'!H11+'XVI R ART'!H11+'XVI R MONITOREO'!H11+'XVI R IND'!H11+'VIII R ART'!H11+'VIII R IND'!H11+'VIII R MONITOREO'!H11+'IX R ART'!H11+'IX R ART MONITOREO'!H11+'IX R IND'!H11+'XIV R ART'!H11+'XIV R ART MONITOREO'!H11+'XIV R IND'!H11&gt;0,+'V R ART'!H11+'V R IND'!H11+'V R MONITOREO'!H11+'XVI R ART'!H11+'XVI R MONITOREO'!H11+'XVI R IND'!H11+'VIII R ART'!H11+'VIII R IND'!H11+'VIII R MONITOREO'!H11+'IX R ART'!H11+'IX R ART MONITOREO'!H11+'IX R IND'!H11+'XIV R ART'!H11+'XIV R ART MONITOREO'!H11+'XIV R IND'!H11," ")</f>
        <v xml:space="preserve"> </v>
      </c>
      <c r="I11" s="16" t="str">
        <f>IF(+'V R ART'!I11+'V R IND'!I11+'V R MONITOREO'!I11+'XVI R ART'!I11+'XVI R MONITOREO'!I11+'XVI R IND'!I11+'VIII R ART'!I11+'VIII R IND'!I11+'VIII R MONITOREO'!I11+'IX R ART'!I11+'IX R ART MONITOREO'!I11+'IX R IND'!I11+'XIV R ART'!I11+'XIV R ART MONITOREO'!I11+'XIV R IND'!I11&gt;0,+'V R ART'!I11+'V R IND'!I11+'V R MONITOREO'!I11+'XVI R ART'!I11+'XVI R MONITOREO'!I11+'XVI R IND'!I11+'VIII R ART'!I11+'VIII R IND'!I11+'VIII R MONITOREO'!I11+'IX R ART'!I11+'IX R ART MONITOREO'!I11+'IX R IND'!I11+'XIV R ART'!I11+'XIV R ART MONITOREO'!I11+'XIV R IND'!I11," ")</f>
        <v xml:space="preserve"> </v>
      </c>
      <c r="J11" s="16" t="str">
        <f>IF(+'V R ART'!J11+'V R IND'!J11+'V R MONITOREO'!J11+'XVI R ART'!J11+'XVI R MONITOREO'!J11+'XVI R IND'!J11+'VIII R ART'!J11+'VIII R IND'!J11+'VIII R MONITOREO'!J11+'IX R ART'!J11+'IX R ART MONITOREO'!J11+'IX R IND'!J11+'XIV R ART'!J11+'XIV R ART MONITOREO'!J11+'XIV R IND'!J11&gt;0,+'V R ART'!J11+'V R IND'!J11+'V R MONITOREO'!J11+'XVI R ART'!J11+'XVI R MONITOREO'!J11+'XVI R IND'!J11+'VIII R ART'!J11+'VIII R IND'!J11+'VIII R MONITOREO'!J11+'IX R ART'!J11+'IX R ART MONITOREO'!J11+'IX R IND'!J11+'XIV R ART'!J11+'XIV R ART MONITOREO'!J11+'XIV R IND'!J11," ")</f>
        <v xml:space="preserve"> </v>
      </c>
      <c r="K11" s="16" t="str">
        <f>IF(+'V R ART'!K11+'V R IND'!K11+'V R MONITOREO'!K11+'XVI R ART'!K11+'XVI R MONITOREO'!K11+'XVI R IND'!K11+'VIII R ART'!K11+'VIII R IND'!K11+'VIII R MONITOREO'!K11+'IX R ART'!K11+'IX R ART MONITOREO'!K11+'IX R IND'!K11+'XIV R ART'!K11+'XIV R ART MONITOREO'!K11+'XIV R IND'!K11&gt;0,+'V R ART'!K11+'V R IND'!K11+'V R MONITOREO'!K11+'XVI R ART'!K11+'XVI R MONITOREO'!K11+'XVI R IND'!K11+'VIII R ART'!K11+'VIII R IND'!K11+'VIII R MONITOREO'!K11+'IX R ART'!K11+'IX R ART MONITOREO'!K11+'IX R IND'!K11+'XIV R ART'!K11+'XIV R ART MONITOREO'!K11+'XIV R IND'!K11," ")</f>
        <v xml:space="preserve"> </v>
      </c>
      <c r="L11" s="16" t="str">
        <f>IF(+'V R ART'!L11+'V R IND'!L11+'V R MONITOREO'!L11+'XVI R ART'!L11+'XVI R MONITOREO'!L11+'XVI R IND'!L11+'VIII R ART'!L11+'VIII R IND'!L11+'VIII R MONITOREO'!L11+'IX R ART'!L11+'IX R ART MONITOREO'!L11+'IX R IND'!L11+'XIV R ART'!L11+'XIV R ART MONITOREO'!L11+'XIV R IND'!L11&gt;0,+'V R ART'!L11+'V R IND'!L11+'V R MONITOREO'!L11+'XVI R ART'!L11+'XVI R MONITOREO'!L11+'XVI R IND'!L11+'VIII R ART'!L11+'VIII R IND'!L11+'VIII R MONITOREO'!L11+'IX R ART'!L11+'IX R ART MONITOREO'!L11+'IX R IND'!L11+'XIV R ART'!L11+'XIV R ART MONITOREO'!L11+'XIV R IND'!L11," ")</f>
        <v xml:space="preserve"> </v>
      </c>
      <c r="M11" s="17" t="str">
        <f>IF(+'V R ART'!M11+'V R IND'!M11+'V R MONITOREO'!M11+'XVI R ART'!M11+'XVI R MONITOREO'!M11+'XVI R IND'!M11+'VIII R ART'!M11+'VIII R IND'!M11+'VIII R MONITOREO'!M11+'IX R ART'!M11+'IX R ART MONITOREO'!M11+'IX R IND'!M11+'XIV R ART'!M11+'XIV R ART MONITOREO'!M11+'XIV R IND'!M11&gt;0,+'V R ART'!M11+'V R IND'!M11+'V R MONITOREO'!M11+'XVI R ART'!M11+'XVI R MONITOREO'!M11+'XVI R IND'!M11+'VIII R ART'!M11+'VIII R IND'!M11+'VIII R MONITOREO'!M11+'IX R ART'!M11+'IX R ART MONITOREO'!M11+'IX R IND'!M11+'XIV R ART'!M11+'XIV R ART MONITOREO'!M11+'XIV R IND'!M11," ")</f>
        <v xml:space="preserve"> </v>
      </c>
      <c r="N11" s="15">
        <f t="shared" si="0"/>
        <v>132732.33000000002</v>
      </c>
      <c r="O11" s="14">
        <f t="shared" si="1"/>
        <v>4.5</v>
      </c>
      <c r="P11" s="32"/>
      <c r="Q11" s="8"/>
      <c r="S11" s="8"/>
      <c r="T11" s="8"/>
    </row>
    <row r="12" spans="1:20" ht="14" x14ac:dyDescent="0.3">
      <c r="A12" s="14">
        <f t="shared" si="2"/>
        <v>5</v>
      </c>
      <c r="B12" s="60" t="str">
        <f>IF(+'V R ART'!B12+'V R IND'!B12+'V R MONITOREO'!B12+'XVI R ART'!B12+'XVI R MONITOREO'!B12+'XVI R IND'!B12+'VIII R ART'!B12+'VIII R IND'!B12+'VIII R MONITOREO'!B12+'IX R ART'!B12+'IX R ART MONITOREO'!B12+'IX R IND'!B12+'XIV R ART'!B12+'XIV R ART MONITOREO'!B12+'XIV R IND'!B12&gt;0,+'V R ART'!B12+'V R IND'!B12+'V R MONITOREO'!B12+'XVI R ART'!B12+'XVI R MONITOREO'!B12+'XVI R IND'!B12+'VIII R ART'!B12+'VIII R IND'!B12+'VIII R MONITOREO'!B12+'IX R ART'!B12+'IX R ART MONITOREO'!B12+'IX R IND'!B12+'XIV R ART'!B12+'XIV R ART MONITOREO'!B12+'XIV R IND'!B12," ")</f>
        <v xml:space="preserve"> </v>
      </c>
      <c r="C12" s="16">
        <f>IF(+'V R ART'!C12+'V R IND'!C12+'V R MONITOREO'!C12+'XVI R ART'!C12+'XVI R MONITOREO'!C12+'XVI R IND'!C12+'VIII R ART'!C12+'VIII R IND'!C12+'VIII R MONITOREO'!C12+'IX R ART'!C12+'IX R ART MONITOREO'!C12+'IX R IND'!C12+'XIV R ART'!C12+'XIV R ART MONITOREO'!C12+'XIV R IND'!C12&gt;0,+'V R ART'!C12+'V R IND'!C12+'V R MONITOREO'!C12+'XVI R ART'!C12+'XVI R MONITOREO'!C12+'XVI R IND'!C12+'VIII R ART'!C12+'VIII R IND'!C12+'VIII R MONITOREO'!C12+'IX R ART'!C12+'IX R ART MONITOREO'!C12+'IX R IND'!C12+'XIV R ART'!C12+'XIV R ART MONITOREO'!C12+'XIV R IND'!C12," ")</f>
        <v>3.84</v>
      </c>
      <c r="D12" s="16" t="str">
        <f>IF(+'V R ART'!D12+'V R IND'!D12+'V R MONITOREO'!D12+'XVI R ART'!D12+'XVI R MONITOREO'!D12+'XVI R IND'!D12+'VIII R ART'!D12+'VIII R IND'!D12+'VIII R MONITOREO'!D12+'IX R ART'!D12+'IX R ART MONITOREO'!D12+'IX R IND'!D12+'XIV R ART'!D12+'XIV R ART MONITOREO'!D12+'XIV R IND'!D12&gt;0,+'V R ART'!D12+'V R IND'!D12+'V R MONITOREO'!D12+'XVI R ART'!D12+'XVI R MONITOREO'!D12+'XVI R IND'!D12+'VIII R ART'!D12+'VIII R IND'!D12+'VIII R MONITOREO'!D12+'IX R ART'!D12+'IX R ART MONITOREO'!D12+'IX R IND'!D12+'XIV R ART'!D12+'XIV R ART MONITOREO'!D12+'XIV R IND'!D12," ")</f>
        <v xml:space="preserve"> </v>
      </c>
      <c r="E12" s="16">
        <f>IF(+'V R ART'!E12+'V R IND'!E12+'V R MONITOREO'!E12+'XVI R ART'!E12+'XVI R MONITOREO'!E12+'XVI R IND'!E12+'VIII R ART'!E12+'VIII R IND'!E12+'VIII R MONITOREO'!E12+'IX R ART'!E12+'IX R ART MONITOREO'!E12+'IX R IND'!E12+'XIV R ART'!E12+'XIV R ART MONITOREO'!E12+'XIV R IND'!E12&gt;0,+'V R ART'!E12+'V R IND'!E12+'V R MONITOREO'!E12+'XVI R ART'!E12+'XVI R MONITOREO'!E12+'XVI R IND'!E12+'VIII R ART'!E12+'VIII R IND'!E12+'VIII R MONITOREO'!E12+'IX R ART'!E12+'IX R ART MONITOREO'!E12+'IX R IND'!E12+'XIV R ART'!E12+'XIV R ART MONITOREO'!E12+'XIV R IND'!E12," ")</f>
        <v>103664.3</v>
      </c>
      <c r="F12" s="16" t="str">
        <f>IF(+'V R ART'!F12+'V R IND'!F12+'V R MONITOREO'!F12+'XVI R ART'!F12+'XVI R MONITOREO'!F12+'XVI R IND'!F12+'VIII R ART'!F12+'VIII R IND'!F12+'VIII R MONITOREO'!F12+'IX R ART'!F12+'IX R ART MONITOREO'!F12+'IX R IND'!F12+'XIV R ART'!F12+'XIV R ART MONITOREO'!F12+'XIV R IND'!F12&gt;0,+'V R ART'!F12+'V R IND'!F12+'V R MONITOREO'!F12+'XVI R ART'!F12+'XVI R MONITOREO'!F12+'XVI R IND'!F12+'VIII R ART'!F12+'VIII R IND'!F12+'VIII R MONITOREO'!F12+'IX R ART'!F12+'IX R ART MONITOREO'!F12+'IX R IND'!F12+'XIV R ART'!F12+'XIV R ART MONITOREO'!F12+'XIV R IND'!F12," ")</f>
        <v xml:space="preserve"> </v>
      </c>
      <c r="G12" s="16" t="str">
        <f>IF(+'V R ART'!G12+'V R IND'!G12+'V R MONITOREO'!G12+'XVI R ART'!G12+'XVI R MONITOREO'!G12+'XVI R IND'!G12+'VIII R ART'!G12+'VIII R IND'!G12+'VIII R MONITOREO'!G12+'IX R ART'!G12+'IX R ART MONITOREO'!G12+'IX R IND'!G12+'XIV R ART'!G12+'XIV R ART MONITOREO'!G12+'XIV R IND'!G12&gt;0,+'V R ART'!G12+'V R IND'!G12+'V R MONITOREO'!G12+'XVI R ART'!G12+'XVI R MONITOREO'!G12+'XVI R IND'!G12+'VIII R ART'!G12+'VIII R IND'!G12+'VIII R MONITOREO'!G12+'IX R ART'!G12+'IX R ART MONITOREO'!G12+'IX R IND'!G12+'XIV R ART'!G12+'XIV R ART MONITOREO'!G12+'XIV R IND'!G12," ")</f>
        <v xml:space="preserve"> </v>
      </c>
      <c r="H12" s="16" t="str">
        <f>IF(+'V R ART'!H12+'V R IND'!H12+'V R MONITOREO'!H12+'XVI R ART'!H12+'XVI R MONITOREO'!H12+'XVI R IND'!H12+'VIII R ART'!H12+'VIII R IND'!H12+'VIII R MONITOREO'!H12+'IX R ART'!H12+'IX R ART MONITOREO'!H12+'IX R IND'!H12+'XIV R ART'!H12+'XIV R ART MONITOREO'!H12+'XIV R IND'!H12&gt;0,+'V R ART'!H12+'V R IND'!H12+'V R MONITOREO'!H12+'XVI R ART'!H12+'XVI R MONITOREO'!H12+'XVI R IND'!H12+'VIII R ART'!H12+'VIII R IND'!H12+'VIII R MONITOREO'!H12+'IX R ART'!H12+'IX R ART MONITOREO'!H12+'IX R IND'!H12+'XIV R ART'!H12+'XIV R ART MONITOREO'!H12+'XIV R IND'!H12," ")</f>
        <v xml:space="preserve"> </v>
      </c>
      <c r="I12" s="16" t="str">
        <f>IF(+'V R ART'!I12+'V R IND'!I12+'V R MONITOREO'!I12+'XVI R ART'!I12+'XVI R MONITOREO'!I12+'XVI R IND'!I12+'VIII R ART'!I12+'VIII R IND'!I12+'VIII R MONITOREO'!I12+'IX R ART'!I12+'IX R ART MONITOREO'!I12+'IX R IND'!I12+'XIV R ART'!I12+'XIV R ART MONITOREO'!I12+'XIV R IND'!I12&gt;0,+'V R ART'!I12+'V R IND'!I12+'V R MONITOREO'!I12+'XVI R ART'!I12+'XVI R MONITOREO'!I12+'XVI R IND'!I12+'VIII R ART'!I12+'VIII R IND'!I12+'VIII R MONITOREO'!I12+'IX R ART'!I12+'IX R ART MONITOREO'!I12+'IX R IND'!I12+'XIV R ART'!I12+'XIV R ART MONITOREO'!I12+'XIV R IND'!I12," ")</f>
        <v xml:space="preserve"> </v>
      </c>
      <c r="J12" s="16" t="str">
        <f>IF(+'V R ART'!J12+'V R IND'!J12+'V R MONITOREO'!J12+'XVI R ART'!J12+'XVI R MONITOREO'!J12+'XVI R IND'!J12+'VIII R ART'!J12+'VIII R IND'!J12+'VIII R MONITOREO'!J12+'IX R ART'!J12+'IX R ART MONITOREO'!J12+'IX R IND'!J12+'XIV R ART'!J12+'XIV R ART MONITOREO'!J12+'XIV R IND'!J12&gt;0,+'V R ART'!J12+'V R IND'!J12+'V R MONITOREO'!J12+'XVI R ART'!J12+'XVI R MONITOREO'!J12+'XVI R IND'!J12+'VIII R ART'!J12+'VIII R IND'!J12+'VIII R MONITOREO'!J12+'IX R ART'!J12+'IX R ART MONITOREO'!J12+'IX R IND'!J12+'XIV R ART'!J12+'XIV R ART MONITOREO'!J12+'XIV R IND'!J12," ")</f>
        <v xml:space="preserve"> </v>
      </c>
      <c r="K12" s="16" t="str">
        <f>IF(+'V R ART'!K12+'V R IND'!K12+'V R MONITOREO'!K12+'XVI R ART'!K12+'XVI R MONITOREO'!K12+'XVI R IND'!K12+'VIII R ART'!K12+'VIII R IND'!K12+'VIII R MONITOREO'!K12+'IX R ART'!K12+'IX R ART MONITOREO'!K12+'IX R IND'!K12+'XIV R ART'!K12+'XIV R ART MONITOREO'!K12+'XIV R IND'!K12&gt;0,+'V R ART'!K12+'V R IND'!K12+'V R MONITOREO'!K12+'XVI R ART'!K12+'XVI R MONITOREO'!K12+'XVI R IND'!K12+'VIII R ART'!K12+'VIII R IND'!K12+'VIII R MONITOREO'!K12+'IX R ART'!K12+'IX R ART MONITOREO'!K12+'IX R IND'!K12+'XIV R ART'!K12+'XIV R ART MONITOREO'!K12+'XIV R IND'!K12," ")</f>
        <v xml:space="preserve"> </v>
      </c>
      <c r="L12" s="16" t="str">
        <f>IF(+'V R ART'!L12+'V R IND'!L12+'V R MONITOREO'!L12+'XVI R ART'!L12+'XVI R MONITOREO'!L12+'XVI R IND'!L12+'VIII R ART'!L12+'VIII R IND'!L12+'VIII R MONITOREO'!L12+'IX R ART'!L12+'IX R ART MONITOREO'!L12+'IX R IND'!L12+'XIV R ART'!L12+'XIV R ART MONITOREO'!L12+'XIV R IND'!L12&gt;0,+'V R ART'!L12+'V R IND'!L12+'V R MONITOREO'!L12+'XVI R ART'!L12+'XVI R MONITOREO'!L12+'XVI R IND'!L12+'VIII R ART'!L12+'VIII R IND'!L12+'VIII R MONITOREO'!L12+'IX R ART'!L12+'IX R ART MONITOREO'!L12+'IX R IND'!L12+'XIV R ART'!L12+'XIV R ART MONITOREO'!L12+'XIV R IND'!L12," ")</f>
        <v xml:space="preserve"> </v>
      </c>
      <c r="M12" s="17" t="str">
        <f>IF(+'V R ART'!M12+'V R IND'!M12+'V R MONITOREO'!M12+'XVI R ART'!M12+'XVI R MONITOREO'!M12+'XVI R IND'!M12+'VIII R ART'!M12+'VIII R IND'!M12+'VIII R MONITOREO'!M12+'IX R ART'!M12+'IX R ART MONITOREO'!M12+'IX R IND'!M12+'XIV R ART'!M12+'XIV R ART MONITOREO'!M12+'XIV R IND'!M12&gt;0,+'V R ART'!M12+'V R IND'!M12+'V R MONITOREO'!M12+'XVI R ART'!M12+'XVI R MONITOREO'!M12+'XVI R IND'!M12+'VIII R ART'!M12+'VIII R IND'!M12+'VIII R MONITOREO'!M12+'IX R ART'!M12+'IX R ART MONITOREO'!M12+'IX R IND'!M12+'XIV R ART'!M12+'XIV R ART MONITOREO'!M12+'XIV R IND'!M12," ")</f>
        <v xml:space="preserve"> </v>
      </c>
      <c r="N12" s="15">
        <f>IF(SUM(B12:M12)&gt;0,SUM(B12:M12)," ")</f>
        <v>103668.14</v>
      </c>
      <c r="O12" s="14">
        <f t="shared" si="1"/>
        <v>5</v>
      </c>
      <c r="P12" s="32"/>
      <c r="Q12" s="8"/>
      <c r="S12" s="8"/>
      <c r="T12" s="8"/>
    </row>
    <row r="13" spans="1:20" ht="14" x14ac:dyDescent="0.3">
      <c r="A13" s="14">
        <f t="shared" si="2"/>
        <v>5.5</v>
      </c>
      <c r="B13" s="60" t="str">
        <f>IF(+'V R ART'!B13+'V R IND'!B13+'V R MONITOREO'!B13+'XVI R ART'!B13+'XVI R MONITOREO'!B13+'XVI R IND'!B13+'VIII R ART'!B13+'VIII R IND'!B13+'VIII R MONITOREO'!B13+'IX R ART'!B13+'IX R ART MONITOREO'!B13+'IX R IND'!B13+'XIV R ART'!B13+'XIV R ART MONITOREO'!B13+'XIV R IND'!B13&gt;0,+'V R ART'!B13+'V R IND'!B13+'V R MONITOREO'!B13+'XVI R ART'!B13+'XVI R MONITOREO'!B13+'XVI R IND'!B13+'VIII R ART'!B13+'VIII R IND'!B13+'VIII R MONITOREO'!B13+'IX R ART'!B13+'IX R ART MONITOREO'!B13+'IX R IND'!B13+'XIV R ART'!B13+'XIV R ART MONITOREO'!B13+'XIV R IND'!B13," ")</f>
        <v xml:space="preserve"> </v>
      </c>
      <c r="C13" s="16">
        <f>IF(+'V R ART'!C13+'V R IND'!C13+'V R MONITOREO'!C13+'XVI R ART'!C13+'XVI R MONITOREO'!C13+'XVI R IND'!C13+'VIII R ART'!C13+'VIII R IND'!C13+'VIII R MONITOREO'!C13+'IX R ART'!C13+'IX R ART MONITOREO'!C13+'IX R IND'!C13+'XIV R ART'!C13+'XIV R ART MONITOREO'!C13+'XIV R IND'!C13&gt;0,+'V R ART'!C13+'V R IND'!C13+'V R MONITOREO'!C13+'XVI R ART'!C13+'XVI R MONITOREO'!C13+'XVI R IND'!C13+'VIII R ART'!C13+'VIII R IND'!C13+'VIII R MONITOREO'!C13+'IX R ART'!C13+'IX R ART MONITOREO'!C13+'IX R IND'!C13+'XIV R ART'!C13+'XIV R ART MONITOREO'!C13+'XIV R IND'!C13," ")</f>
        <v>65.39</v>
      </c>
      <c r="D13" s="16" t="str">
        <f>IF(+'V R ART'!D13+'V R IND'!D13+'V R MONITOREO'!D13+'XVI R ART'!D13+'XVI R MONITOREO'!D13+'XVI R IND'!D13+'VIII R ART'!D13+'VIII R IND'!D13+'VIII R MONITOREO'!D13+'IX R ART'!D13+'IX R ART MONITOREO'!D13+'IX R IND'!D13+'XIV R ART'!D13+'XIV R ART MONITOREO'!D13+'XIV R IND'!D13&gt;0,+'V R ART'!D13+'V R IND'!D13+'V R MONITOREO'!D13+'XVI R ART'!D13+'XVI R MONITOREO'!D13+'XVI R IND'!D13+'VIII R ART'!D13+'VIII R IND'!D13+'VIII R MONITOREO'!D13+'IX R ART'!D13+'IX R ART MONITOREO'!D13+'IX R IND'!D13+'XIV R ART'!D13+'XIV R ART MONITOREO'!D13+'XIV R IND'!D13," ")</f>
        <v xml:space="preserve"> </v>
      </c>
      <c r="E13" s="16">
        <f>IF(+'V R ART'!E13+'V R IND'!E13+'V R MONITOREO'!E13+'XVI R ART'!E13+'XVI R MONITOREO'!E13+'XVI R IND'!E13+'VIII R ART'!E13+'VIII R IND'!E13+'VIII R MONITOREO'!E13+'IX R ART'!E13+'IX R ART MONITOREO'!E13+'IX R IND'!E13+'XIV R ART'!E13+'XIV R ART MONITOREO'!E13+'XIV R IND'!E13&gt;0,+'V R ART'!E13+'V R IND'!E13+'V R MONITOREO'!E13+'XVI R ART'!E13+'XVI R MONITOREO'!E13+'XVI R IND'!E13+'VIII R ART'!E13+'VIII R IND'!E13+'VIII R MONITOREO'!E13+'IX R ART'!E13+'IX R ART MONITOREO'!E13+'IX R IND'!E13+'XIV R ART'!E13+'XIV R ART MONITOREO'!E13+'XIV R IND'!E13," ")</f>
        <v>171870.16</v>
      </c>
      <c r="F13" s="16">
        <f>IF(+'V R ART'!F13+'V R IND'!F13+'V R MONITOREO'!F13+'XVI R ART'!F13+'XVI R MONITOREO'!F13+'XVI R IND'!F13+'VIII R ART'!F13+'VIII R IND'!F13+'VIII R MONITOREO'!F13+'IX R ART'!F13+'IX R ART MONITOREO'!F13+'IX R IND'!F13+'XIV R ART'!F13+'XIV R ART MONITOREO'!F13+'XIV R IND'!F13&gt;0,+'V R ART'!F13+'V R IND'!F13+'V R MONITOREO'!F13+'XVI R ART'!F13+'XVI R MONITOREO'!F13+'XVI R IND'!F13+'VIII R ART'!F13+'VIII R IND'!F13+'VIII R MONITOREO'!F13+'IX R ART'!F13+'IX R ART MONITOREO'!F13+'IX R IND'!F13+'XIV R ART'!F13+'XIV R ART MONITOREO'!F13+'XIV R IND'!F13," ")</f>
        <v>872089.05979685567</v>
      </c>
      <c r="G13" s="16" t="str">
        <f>IF(+'V R ART'!G13+'V R IND'!G13+'V R MONITOREO'!G13+'XVI R ART'!G13+'XVI R MONITOREO'!G13+'XVI R IND'!G13+'VIII R ART'!G13+'VIII R IND'!G13+'VIII R MONITOREO'!G13+'IX R ART'!G13+'IX R ART MONITOREO'!G13+'IX R IND'!G13+'XIV R ART'!G13+'XIV R ART MONITOREO'!G13+'XIV R IND'!G13&gt;0,+'V R ART'!G13+'V R IND'!G13+'V R MONITOREO'!G13+'XVI R ART'!G13+'XVI R MONITOREO'!G13+'XVI R IND'!G13+'VIII R ART'!G13+'VIII R IND'!G13+'VIII R MONITOREO'!G13+'IX R ART'!G13+'IX R ART MONITOREO'!G13+'IX R IND'!G13+'XIV R ART'!G13+'XIV R ART MONITOREO'!G13+'XIV R IND'!G13," ")</f>
        <v xml:space="preserve"> </v>
      </c>
      <c r="H13" s="16" t="str">
        <f>IF(+'V R ART'!H13+'V R IND'!H13+'V R MONITOREO'!H13+'XVI R ART'!H13+'XVI R MONITOREO'!H13+'XVI R IND'!H13+'VIII R ART'!H13+'VIII R IND'!H13+'VIII R MONITOREO'!H13+'IX R ART'!H13+'IX R ART MONITOREO'!H13+'IX R IND'!H13+'XIV R ART'!H13+'XIV R ART MONITOREO'!H13+'XIV R IND'!H13&gt;0,+'V R ART'!H13+'V R IND'!H13+'V R MONITOREO'!H13+'XVI R ART'!H13+'XVI R MONITOREO'!H13+'XVI R IND'!H13+'VIII R ART'!H13+'VIII R IND'!H13+'VIII R MONITOREO'!H13+'IX R ART'!H13+'IX R ART MONITOREO'!H13+'IX R IND'!H13+'XIV R ART'!H13+'XIV R ART MONITOREO'!H13+'XIV R IND'!H13," ")</f>
        <v xml:space="preserve"> </v>
      </c>
      <c r="I13" s="16" t="str">
        <f>IF(+'V R ART'!I13+'V R IND'!I13+'V R MONITOREO'!I13+'XVI R ART'!I13+'XVI R MONITOREO'!I13+'XVI R IND'!I13+'VIII R ART'!I13+'VIII R IND'!I13+'VIII R MONITOREO'!I13+'IX R ART'!I13+'IX R ART MONITOREO'!I13+'IX R IND'!I13+'XIV R ART'!I13+'XIV R ART MONITOREO'!I13+'XIV R IND'!I13&gt;0,+'V R ART'!I13+'V R IND'!I13+'V R MONITOREO'!I13+'XVI R ART'!I13+'XVI R MONITOREO'!I13+'XVI R IND'!I13+'VIII R ART'!I13+'VIII R IND'!I13+'VIII R MONITOREO'!I13+'IX R ART'!I13+'IX R ART MONITOREO'!I13+'IX R IND'!I13+'XIV R ART'!I13+'XIV R ART MONITOREO'!I13+'XIV R IND'!I13," ")</f>
        <v xml:space="preserve"> </v>
      </c>
      <c r="J13" s="16" t="str">
        <f>IF(+'V R ART'!J13+'V R IND'!J13+'V R MONITOREO'!J13+'XVI R ART'!J13+'XVI R MONITOREO'!J13+'XVI R IND'!J13+'VIII R ART'!J13+'VIII R IND'!J13+'VIII R MONITOREO'!J13+'IX R ART'!J13+'IX R ART MONITOREO'!J13+'IX R IND'!J13+'XIV R ART'!J13+'XIV R ART MONITOREO'!J13+'XIV R IND'!J13&gt;0,+'V R ART'!J13+'V R IND'!J13+'V R MONITOREO'!J13+'XVI R ART'!J13+'XVI R MONITOREO'!J13+'XVI R IND'!J13+'VIII R ART'!J13+'VIII R IND'!J13+'VIII R MONITOREO'!J13+'IX R ART'!J13+'IX R ART MONITOREO'!J13+'IX R IND'!J13+'XIV R ART'!J13+'XIV R ART MONITOREO'!J13+'XIV R IND'!J13," ")</f>
        <v xml:space="preserve"> </v>
      </c>
      <c r="K13" s="16" t="str">
        <f>IF(+'V R ART'!K13+'V R IND'!K13+'V R MONITOREO'!K13+'XVI R ART'!K13+'XVI R MONITOREO'!K13+'XVI R IND'!K13+'VIII R ART'!K13+'VIII R IND'!K13+'VIII R MONITOREO'!K13+'IX R ART'!K13+'IX R ART MONITOREO'!K13+'IX R IND'!K13+'XIV R ART'!K13+'XIV R ART MONITOREO'!K13+'XIV R IND'!K13&gt;0,+'V R ART'!K13+'V R IND'!K13+'V R MONITOREO'!K13+'XVI R ART'!K13+'XVI R MONITOREO'!K13+'XVI R IND'!K13+'VIII R ART'!K13+'VIII R IND'!K13+'VIII R MONITOREO'!K13+'IX R ART'!K13+'IX R ART MONITOREO'!K13+'IX R IND'!K13+'XIV R ART'!K13+'XIV R ART MONITOREO'!K13+'XIV R IND'!K13," ")</f>
        <v xml:space="preserve"> </v>
      </c>
      <c r="L13" s="16" t="str">
        <f>IF(+'V R ART'!L13+'V R IND'!L13+'V R MONITOREO'!L13+'XVI R ART'!L13+'XVI R MONITOREO'!L13+'XVI R IND'!L13+'VIII R ART'!L13+'VIII R IND'!L13+'VIII R MONITOREO'!L13+'IX R ART'!L13+'IX R ART MONITOREO'!L13+'IX R IND'!L13+'XIV R ART'!L13+'XIV R ART MONITOREO'!L13+'XIV R IND'!L13&gt;0,+'V R ART'!L13+'V R IND'!L13+'V R MONITOREO'!L13+'XVI R ART'!L13+'XVI R MONITOREO'!L13+'XVI R IND'!L13+'VIII R ART'!L13+'VIII R IND'!L13+'VIII R MONITOREO'!L13+'IX R ART'!L13+'IX R ART MONITOREO'!L13+'IX R IND'!L13+'XIV R ART'!L13+'XIV R ART MONITOREO'!L13+'XIV R IND'!L13," ")</f>
        <v xml:space="preserve"> </v>
      </c>
      <c r="M13" s="17" t="str">
        <f>IF(+'V R ART'!M13+'V R IND'!M13+'V R MONITOREO'!M13+'XVI R ART'!M13+'XVI R MONITOREO'!M13+'XVI R IND'!M13+'VIII R ART'!M13+'VIII R IND'!M13+'VIII R MONITOREO'!M13+'IX R ART'!M13+'IX R ART MONITOREO'!M13+'IX R IND'!M13+'XIV R ART'!M13+'XIV R ART MONITOREO'!M13+'XIV R IND'!M13&gt;0,+'V R ART'!M13+'V R IND'!M13+'V R MONITOREO'!M13+'XVI R ART'!M13+'XVI R MONITOREO'!M13+'XVI R IND'!M13+'VIII R ART'!M13+'VIII R IND'!M13+'VIII R MONITOREO'!M13+'IX R ART'!M13+'IX R ART MONITOREO'!M13+'IX R IND'!M13+'XIV R ART'!M13+'XIV R ART MONITOREO'!M13+'XIV R IND'!M13," ")</f>
        <v xml:space="preserve"> </v>
      </c>
      <c r="N13" s="15">
        <f t="shared" si="0"/>
        <v>1044024.6097968557</v>
      </c>
      <c r="O13" s="14">
        <f t="shared" si="1"/>
        <v>5.5</v>
      </c>
      <c r="P13" s="32"/>
      <c r="Q13" s="8"/>
      <c r="S13" s="8"/>
      <c r="T13" s="8"/>
    </row>
    <row r="14" spans="1:20" ht="14" x14ac:dyDescent="0.3">
      <c r="A14" s="14">
        <f t="shared" si="2"/>
        <v>6</v>
      </c>
      <c r="B14" s="60">
        <f>IF(+'V R ART'!B14+'V R IND'!B14+'V R MONITOREO'!B14+'XVI R ART'!B14+'XVI R MONITOREO'!B14+'XVI R IND'!B14+'VIII R ART'!B14+'VIII R IND'!B14+'VIII R MONITOREO'!B14+'IX R ART'!B14+'IX R ART MONITOREO'!B14+'IX R IND'!B14+'XIV R ART'!B14+'XIV R ART MONITOREO'!B14+'XIV R IND'!B14&gt;0,+'V R ART'!B14+'V R IND'!B14+'V R MONITOREO'!B14+'XVI R ART'!B14+'XVI R MONITOREO'!B14+'XVI R IND'!B14+'VIII R ART'!B14+'VIII R IND'!B14+'VIII R MONITOREO'!B14+'IX R ART'!B14+'IX R ART MONITOREO'!B14+'IX R IND'!B14+'XIV R ART'!B14+'XIV R ART MONITOREO'!B14+'XIV R IND'!B14," ")</f>
        <v>10.72</v>
      </c>
      <c r="C14" s="16">
        <f>IF(+'V R ART'!C14+'V R IND'!C14+'V R MONITOREO'!C14+'XVI R ART'!C14+'XVI R MONITOREO'!C14+'XVI R IND'!C14+'VIII R ART'!C14+'VIII R IND'!C14+'VIII R MONITOREO'!C14+'IX R ART'!C14+'IX R ART MONITOREO'!C14+'IX R IND'!C14+'XIV R ART'!C14+'XIV R ART MONITOREO'!C14+'XIV R IND'!C14&gt;0,+'V R ART'!C14+'V R IND'!C14+'V R MONITOREO'!C14+'XVI R ART'!C14+'XVI R MONITOREO'!C14+'XVI R IND'!C14+'VIII R ART'!C14+'VIII R IND'!C14+'VIII R MONITOREO'!C14+'IX R ART'!C14+'IX R ART MONITOREO'!C14+'IX R IND'!C14+'XIV R ART'!C14+'XIV R ART MONITOREO'!C14+'XIV R IND'!C14," ")</f>
        <v>217.09</v>
      </c>
      <c r="D14" s="16" t="str">
        <f>IF(+'V R ART'!D14+'V R IND'!D14+'V R MONITOREO'!D14+'XVI R ART'!D14+'XVI R MONITOREO'!D14+'XVI R IND'!D14+'VIII R ART'!D14+'VIII R IND'!D14+'VIII R MONITOREO'!D14+'IX R ART'!D14+'IX R ART MONITOREO'!D14+'IX R IND'!D14+'XIV R ART'!D14+'XIV R ART MONITOREO'!D14+'XIV R IND'!D14&gt;0,+'V R ART'!D14+'V R IND'!D14+'V R MONITOREO'!D14+'XVI R ART'!D14+'XVI R MONITOREO'!D14+'XVI R IND'!D14+'VIII R ART'!D14+'VIII R IND'!D14+'VIII R MONITOREO'!D14+'IX R ART'!D14+'IX R ART MONITOREO'!D14+'IX R IND'!D14+'XIV R ART'!D14+'XIV R ART MONITOREO'!D14+'XIV R IND'!D14," ")</f>
        <v xml:space="preserve"> </v>
      </c>
      <c r="E14" s="16">
        <f>IF(+'V R ART'!E14+'V R IND'!E14+'V R MONITOREO'!E14+'XVI R ART'!E14+'XVI R MONITOREO'!E14+'XVI R IND'!E14+'VIII R ART'!E14+'VIII R IND'!E14+'VIII R MONITOREO'!E14+'IX R ART'!E14+'IX R ART MONITOREO'!E14+'IX R IND'!E14+'XIV R ART'!E14+'XIV R ART MONITOREO'!E14+'XIV R IND'!E14&gt;0,+'V R ART'!E14+'V R IND'!E14+'V R MONITOREO'!E14+'XVI R ART'!E14+'XVI R MONITOREO'!E14+'XVI R IND'!E14+'VIII R ART'!E14+'VIII R IND'!E14+'VIII R MONITOREO'!E14+'IX R ART'!E14+'IX R ART MONITOREO'!E14+'IX R IND'!E14+'XIV R ART'!E14+'XIV R ART MONITOREO'!E14+'XIV R IND'!E14," ")</f>
        <v>69484.009999999995</v>
      </c>
      <c r="F14" s="16">
        <f>IF(+'V R ART'!F14+'V R IND'!F14+'V R MONITOREO'!F14+'XVI R ART'!F14+'XVI R MONITOREO'!F14+'XVI R IND'!F14+'VIII R ART'!F14+'VIII R IND'!F14+'VIII R MONITOREO'!F14+'IX R ART'!F14+'IX R ART MONITOREO'!F14+'IX R IND'!F14+'XIV R ART'!F14+'XIV R ART MONITOREO'!F14+'XIV R IND'!F14&gt;0,+'V R ART'!F14+'V R IND'!F14+'V R MONITOREO'!F14+'XVI R ART'!F14+'XVI R MONITOREO'!F14+'XVI R IND'!F14+'VIII R ART'!F14+'VIII R IND'!F14+'VIII R MONITOREO'!F14+'IX R ART'!F14+'IX R ART MONITOREO'!F14+'IX R IND'!F14+'XIV R ART'!F14+'XIV R ART MONITOREO'!F14+'XIV R IND'!F14," ")</f>
        <v>1832055.3695937113</v>
      </c>
      <c r="G14" s="16">
        <f>IF(+'V R ART'!G14+'V R IND'!G14+'V R MONITOREO'!G14+'XVI R ART'!G14+'XVI R MONITOREO'!G14+'XVI R IND'!G14+'VIII R ART'!G14+'VIII R IND'!G14+'VIII R MONITOREO'!G14+'IX R ART'!G14+'IX R ART MONITOREO'!G14+'IX R IND'!G14+'XIV R ART'!G14+'XIV R ART MONITOREO'!G14+'XIV R IND'!G14&gt;0,+'V R ART'!G14+'V R IND'!G14+'V R MONITOREO'!G14+'XVI R ART'!G14+'XVI R MONITOREO'!G14+'XVI R IND'!G14+'VIII R ART'!G14+'VIII R IND'!G14+'VIII R MONITOREO'!G14+'IX R ART'!G14+'IX R ART MONITOREO'!G14+'IX R IND'!G14+'XIV R ART'!G14+'XIV R ART MONITOREO'!G14+'XIV R IND'!G14," ")</f>
        <v>68198.820000000007</v>
      </c>
      <c r="H14" s="16" t="str">
        <f>IF(+'V R ART'!H14+'V R IND'!H14+'V R MONITOREO'!H14+'XVI R ART'!H14+'XVI R MONITOREO'!H14+'XVI R IND'!H14+'VIII R ART'!H14+'VIII R IND'!H14+'VIII R MONITOREO'!H14+'IX R ART'!H14+'IX R ART MONITOREO'!H14+'IX R IND'!H14+'XIV R ART'!H14+'XIV R ART MONITOREO'!H14+'XIV R IND'!H14&gt;0,+'V R ART'!H14+'V R IND'!H14+'V R MONITOREO'!H14+'XVI R ART'!H14+'XVI R MONITOREO'!H14+'XVI R IND'!H14+'VIII R ART'!H14+'VIII R IND'!H14+'VIII R MONITOREO'!H14+'IX R ART'!H14+'IX R ART MONITOREO'!H14+'IX R IND'!H14+'XIV R ART'!H14+'XIV R ART MONITOREO'!H14+'XIV R IND'!H14," ")</f>
        <v xml:space="preserve"> </v>
      </c>
      <c r="I14" s="16" t="str">
        <f>IF(+'V R ART'!I14+'V R IND'!I14+'V R MONITOREO'!I14+'XVI R ART'!I14+'XVI R MONITOREO'!I14+'XVI R IND'!I14+'VIII R ART'!I14+'VIII R IND'!I14+'VIII R MONITOREO'!I14+'IX R ART'!I14+'IX R ART MONITOREO'!I14+'IX R IND'!I14+'XIV R ART'!I14+'XIV R ART MONITOREO'!I14+'XIV R IND'!I14&gt;0,+'V R ART'!I14+'V R IND'!I14+'V R MONITOREO'!I14+'XVI R ART'!I14+'XVI R MONITOREO'!I14+'XVI R IND'!I14+'VIII R ART'!I14+'VIII R IND'!I14+'VIII R MONITOREO'!I14+'IX R ART'!I14+'IX R ART MONITOREO'!I14+'IX R IND'!I14+'XIV R ART'!I14+'XIV R ART MONITOREO'!I14+'XIV R IND'!I14," ")</f>
        <v xml:space="preserve"> </v>
      </c>
      <c r="J14" s="16" t="str">
        <f>IF(+'V R ART'!J14+'V R IND'!J14+'V R MONITOREO'!J14+'XVI R ART'!J14+'XVI R MONITOREO'!J14+'XVI R IND'!J14+'VIII R ART'!J14+'VIII R IND'!J14+'VIII R MONITOREO'!J14+'IX R ART'!J14+'IX R ART MONITOREO'!J14+'IX R IND'!J14+'XIV R ART'!J14+'XIV R ART MONITOREO'!J14+'XIV R IND'!J14&gt;0,+'V R ART'!J14+'V R IND'!J14+'V R MONITOREO'!J14+'XVI R ART'!J14+'XVI R MONITOREO'!J14+'XVI R IND'!J14+'VIII R ART'!J14+'VIII R IND'!J14+'VIII R MONITOREO'!J14+'IX R ART'!J14+'IX R ART MONITOREO'!J14+'IX R IND'!J14+'XIV R ART'!J14+'XIV R ART MONITOREO'!J14+'XIV R IND'!J14," ")</f>
        <v xml:space="preserve"> </v>
      </c>
      <c r="K14" s="16" t="str">
        <f>IF(+'V R ART'!K14+'V R IND'!K14+'V R MONITOREO'!K14+'XVI R ART'!K14+'XVI R MONITOREO'!K14+'XVI R IND'!K14+'VIII R ART'!K14+'VIII R IND'!K14+'VIII R MONITOREO'!K14+'IX R ART'!K14+'IX R ART MONITOREO'!K14+'IX R IND'!K14+'XIV R ART'!K14+'XIV R ART MONITOREO'!K14+'XIV R IND'!K14&gt;0,+'V R ART'!K14+'V R IND'!K14+'V R MONITOREO'!K14+'XVI R ART'!K14+'XVI R MONITOREO'!K14+'XVI R IND'!K14+'VIII R ART'!K14+'VIII R IND'!K14+'VIII R MONITOREO'!K14+'IX R ART'!K14+'IX R ART MONITOREO'!K14+'IX R IND'!K14+'XIV R ART'!K14+'XIV R ART MONITOREO'!K14+'XIV R IND'!K14," ")</f>
        <v xml:space="preserve"> </v>
      </c>
      <c r="L14" s="16" t="str">
        <f>IF(+'V R ART'!L14+'V R IND'!L14+'V R MONITOREO'!L14+'XVI R ART'!L14+'XVI R MONITOREO'!L14+'XVI R IND'!L14+'VIII R ART'!L14+'VIII R IND'!L14+'VIII R MONITOREO'!L14+'IX R ART'!L14+'IX R ART MONITOREO'!L14+'IX R IND'!L14+'XIV R ART'!L14+'XIV R ART MONITOREO'!L14+'XIV R IND'!L14&gt;0,+'V R ART'!L14+'V R IND'!L14+'V R MONITOREO'!L14+'XVI R ART'!L14+'XVI R MONITOREO'!L14+'XVI R IND'!L14+'VIII R ART'!L14+'VIII R IND'!L14+'VIII R MONITOREO'!L14+'IX R ART'!L14+'IX R ART MONITOREO'!L14+'IX R IND'!L14+'XIV R ART'!L14+'XIV R ART MONITOREO'!L14+'XIV R IND'!L14," ")</f>
        <v xml:space="preserve"> </v>
      </c>
      <c r="M14" s="17" t="str">
        <f>IF(+'V R ART'!M14+'V R IND'!M14+'V R MONITOREO'!M14+'XVI R ART'!M14+'XVI R MONITOREO'!M14+'XVI R IND'!M14+'VIII R ART'!M14+'VIII R IND'!M14+'VIII R MONITOREO'!M14+'IX R ART'!M14+'IX R ART MONITOREO'!M14+'IX R IND'!M14+'XIV R ART'!M14+'XIV R ART MONITOREO'!M14+'XIV R IND'!M14&gt;0,+'V R ART'!M14+'V R IND'!M14+'V R MONITOREO'!M14+'XVI R ART'!M14+'XVI R MONITOREO'!M14+'XVI R IND'!M14+'VIII R ART'!M14+'VIII R IND'!M14+'VIII R MONITOREO'!M14+'IX R ART'!M14+'IX R ART MONITOREO'!M14+'IX R IND'!M14+'XIV R ART'!M14+'XIV R ART MONITOREO'!M14+'XIV R IND'!M14," ")</f>
        <v xml:space="preserve"> </v>
      </c>
      <c r="N14" s="15">
        <f t="shared" si="0"/>
        <v>1969966.0095937115</v>
      </c>
      <c r="O14" s="14">
        <f t="shared" si="1"/>
        <v>6</v>
      </c>
      <c r="P14" s="32"/>
      <c r="Q14" s="8"/>
      <c r="S14" s="8"/>
      <c r="T14" s="8"/>
    </row>
    <row r="15" spans="1:20" ht="14" x14ac:dyDescent="0.3">
      <c r="A15" s="14">
        <f t="shared" si="2"/>
        <v>6.5</v>
      </c>
      <c r="B15" s="60">
        <f>IF(+'V R ART'!B15+'V R IND'!B15+'V R MONITOREO'!B15+'XVI R ART'!B15+'XVI R MONITOREO'!B15+'XVI R IND'!B15+'VIII R ART'!B15+'VIII R IND'!B15+'VIII R MONITOREO'!B15+'IX R ART'!B15+'IX R ART MONITOREO'!B15+'IX R IND'!B15+'XIV R ART'!B15+'XIV R ART MONITOREO'!B15+'XIV R IND'!B15&gt;0,+'V R ART'!B15+'V R IND'!B15+'V R MONITOREO'!B15+'XVI R ART'!B15+'XVI R MONITOREO'!B15+'XVI R IND'!B15+'VIII R ART'!B15+'VIII R IND'!B15+'VIII R MONITOREO'!B15+'IX R ART'!B15+'IX R ART MONITOREO'!B15+'IX R IND'!B15+'XIV R ART'!B15+'XIV R ART MONITOREO'!B15+'XIV R IND'!B15," ")</f>
        <v>21.44</v>
      </c>
      <c r="C15" s="16">
        <f>IF(+'V R ART'!C15+'V R IND'!C15+'V R MONITOREO'!C15+'XVI R ART'!C15+'XVI R MONITOREO'!C15+'XVI R IND'!C15+'VIII R ART'!C15+'VIII R IND'!C15+'VIII R MONITOREO'!C15+'IX R ART'!C15+'IX R ART MONITOREO'!C15+'IX R IND'!C15+'XIV R ART'!C15+'XIV R ART MONITOREO'!C15+'XIV R IND'!C15&gt;0,+'V R ART'!C15+'V R IND'!C15+'V R MONITOREO'!C15+'XVI R ART'!C15+'XVI R MONITOREO'!C15+'XVI R IND'!C15+'VIII R ART'!C15+'VIII R IND'!C15+'VIII R MONITOREO'!C15+'IX R ART'!C15+'IX R ART MONITOREO'!C15+'IX R IND'!C15+'XIV R ART'!C15+'XIV R ART MONITOREO'!C15+'XIV R IND'!C15," ")</f>
        <v>823.78</v>
      </c>
      <c r="D15" s="16">
        <f>IF(+'V R ART'!D15+'V R IND'!D15+'V R MONITOREO'!D15+'XVI R ART'!D15+'XVI R MONITOREO'!D15+'XVI R IND'!D15+'VIII R ART'!D15+'VIII R IND'!D15+'VIII R MONITOREO'!D15+'IX R ART'!D15+'IX R ART MONITOREO'!D15+'IX R IND'!D15+'XIV R ART'!D15+'XIV R ART MONITOREO'!D15+'XIV R IND'!D15&gt;0,+'V R ART'!D15+'V R IND'!D15+'V R MONITOREO'!D15+'XVI R ART'!D15+'XVI R MONITOREO'!D15+'XVI R IND'!D15+'VIII R ART'!D15+'VIII R IND'!D15+'VIII R MONITOREO'!D15+'IX R ART'!D15+'IX R ART MONITOREO'!D15+'IX R IND'!D15+'XIV R ART'!D15+'XIV R ART MONITOREO'!D15+'XIV R IND'!D15," ")</f>
        <v>777721.27596195647</v>
      </c>
      <c r="E15" s="16">
        <f>IF(+'V R ART'!E15+'V R IND'!E15+'V R MONITOREO'!E15+'XVI R ART'!E15+'XVI R MONITOREO'!E15+'XVI R IND'!E15+'VIII R ART'!E15+'VIII R IND'!E15+'VIII R MONITOREO'!E15+'IX R ART'!E15+'IX R ART MONITOREO'!E15+'IX R IND'!E15+'XIV R ART'!E15+'XIV R ART MONITOREO'!E15+'XIV R IND'!E15&gt;0,+'V R ART'!E15+'V R IND'!E15+'V R MONITOREO'!E15+'XVI R ART'!E15+'XVI R MONITOREO'!E15+'XVI R IND'!E15+'VIII R ART'!E15+'VIII R IND'!E15+'VIII R MONITOREO'!E15+'IX R ART'!E15+'IX R ART MONITOREO'!E15+'IX R IND'!E15+'XIV R ART'!E15+'XIV R ART MONITOREO'!E15+'XIV R IND'!E15," ")</f>
        <v>1464095.09</v>
      </c>
      <c r="F15" s="16">
        <f>IF(+'V R ART'!F15+'V R IND'!F15+'V R MONITOREO'!F15+'XVI R ART'!F15+'XVI R MONITOREO'!F15+'XVI R IND'!F15+'VIII R ART'!F15+'VIII R IND'!F15+'VIII R MONITOREO'!F15+'IX R ART'!F15+'IX R ART MONITOREO'!F15+'IX R IND'!F15+'XIV R ART'!F15+'XIV R ART MONITOREO'!F15+'XIV R IND'!F15&gt;0,+'V R ART'!F15+'V R IND'!F15+'V R MONITOREO'!F15+'XVI R ART'!F15+'XVI R MONITOREO'!F15+'XVI R IND'!F15+'VIII R ART'!F15+'VIII R IND'!F15+'VIII R MONITOREO'!F15+'IX R ART'!F15+'IX R ART MONITOREO'!F15+'IX R IND'!F15+'XIV R ART'!F15+'XIV R ART MONITOREO'!F15+'XIV R IND'!F15," ")</f>
        <v>1450842.2930624741</v>
      </c>
      <c r="G15" s="16">
        <f>IF(+'V R ART'!G15+'V R IND'!G15+'V R MONITOREO'!G15+'XVI R ART'!G15+'XVI R MONITOREO'!G15+'XVI R IND'!G15+'VIII R ART'!G15+'VIII R IND'!G15+'VIII R MONITOREO'!G15+'IX R ART'!G15+'IX R ART MONITOREO'!G15+'IX R IND'!G15+'XIV R ART'!G15+'XIV R ART MONITOREO'!G15+'XIV R IND'!G15&gt;0,+'V R ART'!G15+'V R IND'!G15+'V R MONITOREO'!G15+'XVI R ART'!G15+'XVI R MONITOREO'!G15+'XVI R IND'!G15+'VIII R ART'!G15+'VIII R IND'!G15+'VIII R MONITOREO'!G15+'IX R ART'!G15+'IX R ART MONITOREO'!G15+'IX R IND'!G15+'XIV R ART'!G15+'XIV R ART MONITOREO'!G15+'XIV R IND'!G15," ")</f>
        <v>140926.03</v>
      </c>
      <c r="H15" s="16" t="str">
        <f>IF(+'V R ART'!H15+'V R IND'!H15+'V R MONITOREO'!H15+'XVI R ART'!H15+'XVI R MONITOREO'!H15+'XVI R IND'!H15+'VIII R ART'!H15+'VIII R IND'!H15+'VIII R MONITOREO'!H15+'IX R ART'!H15+'IX R ART MONITOREO'!H15+'IX R IND'!H15+'XIV R ART'!H15+'XIV R ART MONITOREO'!H15+'XIV R IND'!H15&gt;0,+'V R ART'!H15+'V R IND'!H15+'V R MONITOREO'!H15+'XVI R ART'!H15+'XVI R MONITOREO'!H15+'XVI R IND'!H15+'VIII R ART'!H15+'VIII R IND'!H15+'VIII R MONITOREO'!H15+'IX R ART'!H15+'IX R ART MONITOREO'!H15+'IX R IND'!H15+'XIV R ART'!H15+'XIV R ART MONITOREO'!H15+'XIV R IND'!H15," ")</f>
        <v xml:space="preserve"> </v>
      </c>
      <c r="I15" s="16" t="str">
        <f>IF(+'V R ART'!I15+'V R IND'!I15+'V R MONITOREO'!I15+'XVI R ART'!I15+'XVI R MONITOREO'!I15+'XVI R IND'!I15+'VIII R ART'!I15+'VIII R IND'!I15+'VIII R MONITOREO'!I15+'IX R ART'!I15+'IX R ART MONITOREO'!I15+'IX R IND'!I15+'XIV R ART'!I15+'XIV R ART MONITOREO'!I15+'XIV R IND'!I15&gt;0,+'V R ART'!I15+'V R IND'!I15+'V R MONITOREO'!I15+'XVI R ART'!I15+'XVI R MONITOREO'!I15+'XVI R IND'!I15+'VIII R ART'!I15+'VIII R IND'!I15+'VIII R MONITOREO'!I15+'IX R ART'!I15+'IX R ART MONITOREO'!I15+'IX R IND'!I15+'XIV R ART'!I15+'XIV R ART MONITOREO'!I15+'XIV R IND'!I15," ")</f>
        <v xml:space="preserve"> </v>
      </c>
      <c r="J15" s="16" t="str">
        <f>IF(+'V R ART'!J15+'V R IND'!J15+'V R MONITOREO'!J15+'XVI R ART'!J15+'XVI R MONITOREO'!J15+'XVI R IND'!J15+'VIII R ART'!J15+'VIII R IND'!J15+'VIII R MONITOREO'!J15+'IX R ART'!J15+'IX R ART MONITOREO'!J15+'IX R IND'!J15+'XIV R ART'!J15+'XIV R ART MONITOREO'!J15+'XIV R IND'!J15&gt;0,+'V R ART'!J15+'V R IND'!J15+'V R MONITOREO'!J15+'XVI R ART'!J15+'XVI R MONITOREO'!J15+'XVI R IND'!J15+'VIII R ART'!J15+'VIII R IND'!J15+'VIII R MONITOREO'!J15+'IX R ART'!J15+'IX R ART MONITOREO'!J15+'IX R IND'!J15+'XIV R ART'!J15+'XIV R ART MONITOREO'!J15+'XIV R IND'!J15," ")</f>
        <v xml:space="preserve"> </v>
      </c>
      <c r="K15" s="16" t="str">
        <f>IF(+'V R ART'!K15+'V R IND'!K15+'V R MONITOREO'!K15+'XVI R ART'!K15+'XVI R MONITOREO'!K15+'XVI R IND'!K15+'VIII R ART'!K15+'VIII R IND'!K15+'VIII R MONITOREO'!K15+'IX R ART'!K15+'IX R ART MONITOREO'!K15+'IX R IND'!K15+'XIV R ART'!K15+'XIV R ART MONITOREO'!K15+'XIV R IND'!K15&gt;0,+'V R ART'!K15+'V R IND'!K15+'V R MONITOREO'!K15+'XVI R ART'!K15+'XVI R MONITOREO'!K15+'XVI R IND'!K15+'VIII R ART'!K15+'VIII R IND'!K15+'VIII R MONITOREO'!K15+'IX R ART'!K15+'IX R ART MONITOREO'!K15+'IX R IND'!K15+'XIV R ART'!K15+'XIV R ART MONITOREO'!K15+'XIV R IND'!K15," ")</f>
        <v xml:space="preserve"> </v>
      </c>
      <c r="L15" s="16" t="str">
        <f>IF(+'V R ART'!L15+'V R IND'!L15+'V R MONITOREO'!L15+'XVI R ART'!L15+'XVI R MONITOREO'!L15+'XVI R IND'!L15+'VIII R ART'!L15+'VIII R IND'!L15+'VIII R MONITOREO'!L15+'IX R ART'!L15+'IX R ART MONITOREO'!L15+'IX R IND'!L15+'XIV R ART'!L15+'XIV R ART MONITOREO'!L15+'XIV R IND'!L15&gt;0,+'V R ART'!L15+'V R IND'!L15+'V R MONITOREO'!L15+'XVI R ART'!L15+'XVI R MONITOREO'!L15+'XVI R IND'!L15+'VIII R ART'!L15+'VIII R IND'!L15+'VIII R MONITOREO'!L15+'IX R ART'!L15+'IX R ART MONITOREO'!L15+'IX R IND'!L15+'XIV R ART'!L15+'XIV R ART MONITOREO'!L15+'XIV R IND'!L15," ")</f>
        <v xml:space="preserve"> </v>
      </c>
      <c r="M15" s="17" t="str">
        <f>IF(+'V R ART'!M15+'V R IND'!M15+'V R MONITOREO'!M15+'XVI R ART'!M15+'XVI R MONITOREO'!M15+'XVI R IND'!M15+'VIII R ART'!M15+'VIII R IND'!M15+'VIII R MONITOREO'!M15+'IX R ART'!M15+'IX R ART MONITOREO'!M15+'IX R IND'!M15+'XIV R ART'!M15+'XIV R ART MONITOREO'!M15+'XIV R IND'!M15&gt;0,+'V R ART'!M15+'V R IND'!M15+'V R MONITOREO'!M15+'XVI R ART'!M15+'XVI R MONITOREO'!M15+'XVI R IND'!M15+'VIII R ART'!M15+'VIII R IND'!M15+'VIII R MONITOREO'!M15+'IX R ART'!M15+'IX R ART MONITOREO'!M15+'IX R IND'!M15+'XIV R ART'!M15+'XIV R ART MONITOREO'!M15+'XIV R IND'!M15," ")</f>
        <v xml:space="preserve"> </v>
      </c>
      <c r="N15" s="15">
        <f t="shared" si="0"/>
        <v>3834429.9090244304</v>
      </c>
      <c r="O15" s="14">
        <f t="shared" si="1"/>
        <v>6.5</v>
      </c>
      <c r="P15" s="32"/>
      <c r="Q15" s="8"/>
      <c r="S15" s="8"/>
      <c r="T15" s="8"/>
    </row>
    <row r="16" spans="1:20" ht="14" x14ac:dyDescent="0.3">
      <c r="A16" s="14">
        <f t="shared" si="2"/>
        <v>7</v>
      </c>
      <c r="B16" s="60">
        <f>IF(+'V R ART'!B16+'V R IND'!B16+'V R MONITOREO'!B16+'XVI R ART'!B16+'XVI R MONITOREO'!B16+'XVI R IND'!B16+'VIII R ART'!B16+'VIII R IND'!B16+'VIII R MONITOREO'!B16+'IX R ART'!B16+'IX R ART MONITOREO'!B16+'IX R IND'!B16+'XIV R ART'!B16+'XIV R ART MONITOREO'!B16+'XIV R IND'!B16&gt;0,+'V R ART'!B16+'V R IND'!B16+'V R MONITOREO'!B16+'XVI R ART'!B16+'XVI R MONITOREO'!B16+'XVI R IND'!B16+'VIII R ART'!B16+'VIII R IND'!B16+'VIII R MONITOREO'!B16+'IX R ART'!B16+'IX R ART MONITOREO'!B16+'IX R IND'!B16+'XIV R ART'!B16+'XIV R ART MONITOREO'!B16+'XIV R IND'!B16," ")</f>
        <v>21.44</v>
      </c>
      <c r="C16" s="16">
        <f>IF(+'V R ART'!C16+'V R IND'!C16+'V R MONITOREO'!C16+'XVI R ART'!C16+'XVI R MONITOREO'!C16+'XVI R IND'!C16+'VIII R ART'!C16+'VIII R IND'!C16+'VIII R MONITOREO'!C16+'IX R ART'!C16+'IX R ART MONITOREO'!C16+'IX R IND'!C16+'XIV R ART'!C16+'XIV R ART MONITOREO'!C16+'XIV R IND'!C16&gt;0,+'V R ART'!C16+'V R IND'!C16+'V R MONITOREO'!C16+'XVI R ART'!C16+'XVI R MONITOREO'!C16+'XVI R IND'!C16+'VIII R ART'!C16+'VIII R IND'!C16+'VIII R MONITOREO'!C16+'IX R ART'!C16+'IX R ART MONITOREO'!C16+'IX R IND'!C16+'XIV R ART'!C16+'XIV R ART MONITOREO'!C16+'XIV R IND'!C16," ")</f>
        <v>2767.61</v>
      </c>
      <c r="D16" s="16">
        <f>IF(+'V R ART'!D16+'V R IND'!D16+'V R MONITOREO'!D16+'XVI R ART'!D16+'XVI R MONITOREO'!D16+'XVI R IND'!D16+'VIII R ART'!D16+'VIII R IND'!D16+'VIII R MONITOREO'!D16+'IX R ART'!D16+'IX R ART MONITOREO'!D16+'IX R IND'!D16+'XIV R ART'!D16+'XIV R ART MONITOREO'!D16+'XIV R IND'!D16&gt;0,+'V R ART'!D16+'V R IND'!D16+'V R MONITOREO'!D16+'XVI R ART'!D16+'XVI R MONITOREO'!D16+'XVI R IND'!D16+'VIII R ART'!D16+'VIII R IND'!D16+'VIII R MONITOREO'!D16+'IX R ART'!D16+'IX R ART MONITOREO'!D16+'IX R IND'!D16+'XIV R ART'!D16+'XIV R ART MONITOREO'!D16+'XIV R IND'!D16," ")</f>
        <v>5455075.101155797</v>
      </c>
      <c r="E16" s="16">
        <f>IF(+'V R ART'!E16+'V R IND'!E16+'V R MONITOREO'!E16+'XVI R ART'!E16+'XVI R MONITOREO'!E16+'XVI R IND'!E16+'VIII R ART'!E16+'VIII R IND'!E16+'VIII R MONITOREO'!E16+'IX R ART'!E16+'IX R ART MONITOREO'!E16+'IX R IND'!E16+'XIV R ART'!E16+'XIV R ART MONITOREO'!E16+'XIV R IND'!E16&gt;0,+'V R ART'!E16+'V R IND'!E16+'V R MONITOREO'!E16+'XVI R ART'!E16+'XVI R MONITOREO'!E16+'XVI R IND'!E16+'VIII R ART'!E16+'VIII R IND'!E16+'VIII R MONITOREO'!E16+'IX R ART'!E16+'IX R ART MONITOREO'!E16+'IX R IND'!E16+'XIV R ART'!E16+'XIV R ART MONITOREO'!E16+'XIV R IND'!E16," ")</f>
        <v>5751209.21</v>
      </c>
      <c r="F16" s="16">
        <f>IF(+'V R ART'!F16+'V R IND'!F16+'V R MONITOREO'!F16+'XVI R ART'!F16+'XVI R MONITOREO'!F16+'XVI R IND'!F16+'VIII R ART'!F16+'VIII R IND'!F16+'VIII R MONITOREO'!F16+'IX R ART'!F16+'IX R ART MONITOREO'!F16+'IX R IND'!F16+'XIV R ART'!F16+'XIV R ART MONITOREO'!F16+'XIV R IND'!F16&gt;0,+'V R ART'!F16+'V R IND'!F16+'V R MONITOREO'!F16+'XVI R ART'!F16+'XVI R MONITOREO'!F16+'XVI R IND'!F16+'VIII R ART'!F16+'VIII R IND'!F16+'VIII R MONITOREO'!F16+'IX R ART'!F16+'IX R ART MONITOREO'!F16+'IX R IND'!F16+'XIV R ART'!F16+'XIV R ART MONITOREO'!F16+'XIV R IND'!F16," ")</f>
        <v>1130136.4797968557</v>
      </c>
      <c r="G16" s="16">
        <f>IF(+'V R ART'!G16+'V R IND'!G16+'V R MONITOREO'!G16+'XVI R ART'!G16+'XVI R MONITOREO'!G16+'XVI R IND'!G16+'VIII R ART'!G16+'VIII R IND'!G16+'VIII R MONITOREO'!G16+'IX R ART'!G16+'IX R ART MONITOREO'!G16+'IX R IND'!G16+'XIV R ART'!G16+'XIV R ART MONITOREO'!G16+'XIV R IND'!G16&gt;0,+'V R ART'!G16+'V R IND'!G16+'V R MONITOREO'!G16+'XVI R ART'!G16+'XVI R MONITOREO'!G16+'XVI R IND'!G16+'VIII R ART'!G16+'VIII R IND'!G16+'VIII R MONITOREO'!G16+'IX R ART'!G16+'IX R ART MONITOREO'!G16+'IX R IND'!G16+'XIV R ART'!G16+'XIV R ART MONITOREO'!G16+'XIV R IND'!G16," ")</f>
        <v>525597.47</v>
      </c>
      <c r="H16" s="16" t="str">
        <f>IF(+'V R ART'!H16+'V R IND'!H16+'V R MONITOREO'!H16+'XVI R ART'!H16+'XVI R MONITOREO'!H16+'XVI R IND'!H16+'VIII R ART'!H16+'VIII R IND'!H16+'VIII R MONITOREO'!H16+'IX R ART'!H16+'IX R ART MONITOREO'!H16+'IX R IND'!H16+'XIV R ART'!H16+'XIV R ART MONITOREO'!H16+'XIV R IND'!H16&gt;0,+'V R ART'!H16+'V R IND'!H16+'V R MONITOREO'!H16+'XVI R ART'!H16+'XVI R MONITOREO'!H16+'XVI R IND'!H16+'VIII R ART'!H16+'VIII R IND'!H16+'VIII R MONITOREO'!H16+'IX R ART'!H16+'IX R ART MONITOREO'!H16+'IX R IND'!H16+'XIV R ART'!H16+'XIV R ART MONITOREO'!H16+'XIV R IND'!H16," ")</f>
        <v xml:space="preserve"> </v>
      </c>
      <c r="I16" s="16" t="str">
        <f>IF(+'V R ART'!I16+'V R IND'!I16+'V R MONITOREO'!I16+'XVI R ART'!I16+'XVI R MONITOREO'!I16+'XVI R IND'!I16+'VIII R ART'!I16+'VIII R IND'!I16+'VIII R MONITOREO'!I16+'IX R ART'!I16+'IX R ART MONITOREO'!I16+'IX R IND'!I16+'XIV R ART'!I16+'XIV R ART MONITOREO'!I16+'XIV R IND'!I16&gt;0,+'V R ART'!I16+'V R IND'!I16+'V R MONITOREO'!I16+'XVI R ART'!I16+'XVI R MONITOREO'!I16+'XVI R IND'!I16+'VIII R ART'!I16+'VIII R IND'!I16+'VIII R MONITOREO'!I16+'IX R ART'!I16+'IX R ART MONITOREO'!I16+'IX R IND'!I16+'XIV R ART'!I16+'XIV R ART MONITOREO'!I16+'XIV R IND'!I16," ")</f>
        <v xml:space="preserve"> </v>
      </c>
      <c r="J16" s="16" t="str">
        <f>IF(+'V R ART'!J16+'V R IND'!J16+'V R MONITOREO'!J16+'XVI R ART'!J16+'XVI R MONITOREO'!J16+'XVI R IND'!J16+'VIII R ART'!J16+'VIII R IND'!J16+'VIII R MONITOREO'!J16+'IX R ART'!J16+'IX R ART MONITOREO'!J16+'IX R IND'!J16+'XIV R ART'!J16+'XIV R ART MONITOREO'!J16+'XIV R IND'!J16&gt;0,+'V R ART'!J16+'V R IND'!J16+'V R MONITOREO'!J16+'XVI R ART'!J16+'XVI R MONITOREO'!J16+'XVI R IND'!J16+'VIII R ART'!J16+'VIII R IND'!J16+'VIII R MONITOREO'!J16+'IX R ART'!J16+'IX R ART MONITOREO'!J16+'IX R IND'!J16+'XIV R ART'!J16+'XIV R ART MONITOREO'!J16+'XIV R IND'!J16," ")</f>
        <v xml:space="preserve"> </v>
      </c>
      <c r="K16" s="16" t="str">
        <f>IF(+'V R ART'!K16+'V R IND'!K16+'V R MONITOREO'!K16+'XVI R ART'!K16+'XVI R MONITOREO'!K16+'XVI R IND'!K16+'VIII R ART'!K16+'VIII R IND'!K16+'VIII R MONITOREO'!K16+'IX R ART'!K16+'IX R ART MONITOREO'!K16+'IX R IND'!K16+'XIV R ART'!K16+'XIV R ART MONITOREO'!K16+'XIV R IND'!K16&gt;0,+'V R ART'!K16+'V R IND'!K16+'V R MONITOREO'!K16+'XVI R ART'!K16+'XVI R MONITOREO'!K16+'XVI R IND'!K16+'VIII R ART'!K16+'VIII R IND'!K16+'VIII R MONITOREO'!K16+'IX R ART'!K16+'IX R ART MONITOREO'!K16+'IX R IND'!K16+'XIV R ART'!K16+'XIV R ART MONITOREO'!K16+'XIV R IND'!K16," ")</f>
        <v xml:space="preserve"> </v>
      </c>
      <c r="L16" s="16" t="str">
        <f>IF(+'V R ART'!L16+'V R IND'!L16+'V R MONITOREO'!L16+'XVI R ART'!L16+'XVI R MONITOREO'!L16+'XVI R IND'!L16+'VIII R ART'!L16+'VIII R IND'!L16+'VIII R MONITOREO'!L16+'IX R ART'!L16+'IX R ART MONITOREO'!L16+'IX R IND'!L16+'XIV R ART'!L16+'XIV R ART MONITOREO'!L16+'XIV R IND'!L16&gt;0,+'V R ART'!L16+'V R IND'!L16+'V R MONITOREO'!L16+'XVI R ART'!L16+'XVI R MONITOREO'!L16+'XVI R IND'!L16+'VIII R ART'!L16+'VIII R IND'!L16+'VIII R MONITOREO'!L16+'IX R ART'!L16+'IX R ART MONITOREO'!L16+'IX R IND'!L16+'XIV R ART'!L16+'XIV R ART MONITOREO'!L16+'XIV R IND'!L16," ")</f>
        <v xml:space="preserve"> </v>
      </c>
      <c r="M16" s="17" t="str">
        <f>IF(+'V R ART'!M16+'V R IND'!M16+'V R MONITOREO'!M16+'XVI R ART'!M16+'XVI R MONITOREO'!M16+'XVI R IND'!M16+'VIII R ART'!M16+'VIII R IND'!M16+'VIII R MONITOREO'!M16+'IX R ART'!M16+'IX R ART MONITOREO'!M16+'IX R IND'!M16+'XIV R ART'!M16+'XIV R ART MONITOREO'!M16+'XIV R IND'!M16&gt;0,+'V R ART'!M16+'V R IND'!M16+'V R MONITOREO'!M16+'XVI R ART'!M16+'XVI R MONITOREO'!M16+'XVI R IND'!M16+'VIII R ART'!M16+'VIII R IND'!M16+'VIII R MONITOREO'!M16+'IX R ART'!M16+'IX R ART MONITOREO'!M16+'IX R IND'!M16+'XIV R ART'!M16+'XIV R ART MONITOREO'!M16+'XIV R IND'!M16," ")</f>
        <v xml:space="preserve"> </v>
      </c>
      <c r="N16" s="15">
        <f t="shared" si="0"/>
        <v>12864807.310952654</v>
      </c>
      <c r="O16" s="14">
        <f t="shared" si="1"/>
        <v>7</v>
      </c>
      <c r="P16" s="32"/>
      <c r="Q16" s="8"/>
      <c r="S16" s="8"/>
      <c r="T16" s="8"/>
    </row>
    <row r="17" spans="1:20" ht="14" x14ac:dyDescent="0.3">
      <c r="A17" s="14">
        <f t="shared" si="2"/>
        <v>7.5</v>
      </c>
      <c r="B17" s="60">
        <f>IF(+'V R ART'!B17+'V R IND'!B17+'V R MONITOREO'!B17+'XVI R ART'!B17+'XVI R MONITOREO'!B17+'XVI R IND'!B17+'VIII R ART'!B17+'VIII R IND'!B17+'VIII R MONITOREO'!B17+'IX R ART'!B17+'IX R ART MONITOREO'!B17+'IX R IND'!B17+'XIV R ART'!B17+'XIV R ART MONITOREO'!B17+'XIV R IND'!B17&gt;0,+'V R ART'!B17+'V R IND'!B17+'V R MONITOREO'!B17+'XVI R ART'!B17+'XVI R MONITOREO'!B17+'XVI R IND'!B17+'VIII R ART'!B17+'VIII R IND'!B17+'VIII R MONITOREO'!B17+'IX R ART'!B17+'IX R ART MONITOREO'!B17+'IX R IND'!B17+'XIV R ART'!B17+'XIV R ART MONITOREO'!B17+'XIV R IND'!B17," ")</f>
        <v>75.680000000000007</v>
      </c>
      <c r="C17" s="16">
        <f>IF(+'V R ART'!C17+'V R IND'!C17+'V R MONITOREO'!C17+'XVI R ART'!C17+'XVI R MONITOREO'!C17+'XVI R IND'!C17+'VIII R ART'!C17+'VIII R IND'!C17+'VIII R MONITOREO'!C17+'IX R ART'!C17+'IX R ART MONITOREO'!C17+'IX R IND'!C17+'XIV R ART'!C17+'XIV R ART MONITOREO'!C17+'XIV R IND'!C17&gt;0,+'V R ART'!C17+'V R IND'!C17+'V R MONITOREO'!C17+'XVI R ART'!C17+'XVI R MONITOREO'!C17+'XVI R IND'!C17+'VIII R ART'!C17+'VIII R IND'!C17+'VIII R MONITOREO'!C17+'IX R ART'!C17+'IX R ART MONITOREO'!C17+'IX R IND'!C17+'XIV R ART'!C17+'XIV R ART MONITOREO'!C17+'XIV R IND'!C17," ")</f>
        <v>4772.1000000000004</v>
      </c>
      <c r="D17" s="16">
        <f>IF(+'V R ART'!D17+'V R IND'!D17+'V R MONITOREO'!D17+'XVI R ART'!D17+'XVI R MONITOREO'!D17+'XVI R IND'!D17+'VIII R ART'!D17+'VIII R IND'!D17+'VIII R MONITOREO'!D17+'IX R ART'!D17+'IX R ART MONITOREO'!D17+'IX R IND'!D17+'XIV R ART'!D17+'XIV R ART MONITOREO'!D17+'XIV R IND'!D17&gt;0,+'V R ART'!D17+'V R IND'!D17+'V R MONITOREO'!D17+'XVI R ART'!D17+'XVI R MONITOREO'!D17+'XVI R IND'!D17+'VIII R ART'!D17+'VIII R IND'!D17+'VIII R MONITOREO'!D17+'IX R ART'!D17+'IX R ART MONITOREO'!D17+'IX R IND'!D17+'XIV R ART'!D17+'XIV R ART MONITOREO'!D17+'XIV R IND'!D17," ")</f>
        <v>7617316.6698170267</v>
      </c>
      <c r="E17" s="16">
        <f>IF(+'V R ART'!E17+'V R IND'!E17+'V R MONITOREO'!E17+'XVI R ART'!E17+'XVI R MONITOREO'!E17+'XVI R IND'!E17+'VIII R ART'!E17+'VIII R IND'!E17+'VIII R MONITOREO'!E17+'IX R ART'!E17+'IX R ART MONITOREO'!E17+'IX R IND'!E17+'XIV R ART'!E17+'XIV R ART MONITOREO'!E17+'XIV R IND'!E17&gt;0,+'V R ART'!E17+'V R IND'!E17+'V R MONITOREO'!E17+'XVI R ART'!E17+'XVI R MONITOREO'!E17+'XVI R IND'!E17+'VIII R ART'!E17+'VIII R IND'!E17+'VIII R MONITOREO'!E17+'IX R ART'!E17+'IX R ART MONITOREO'!E17+'IX R IND'!E17+'XIV R ART'!E17+'XIV R ART MONITOREO'!E17+'XIV R IND'!E17," ")</f>
        <v>4500920.9000000004</v>
      </c>
      <c r="F17" s="16">
        <f>IF(+'V R ART'!F17+'V R IND'!F17+'V R MONITOREO'!F17+'XVI R ART'!F17+'XVI R MONITOREO'!F17+'XVI R IND'!F17+'VIII R ART'!F17+'VIII R IND'!F17+'VIII R MONITOREO'!F17+'IX R ART'!F17+'IX R ART MONITOREO'!F17+'IX R IND'!F17+'XIV R ART'!F17+'XIV R ART MONITOREO'!F17+'XIV R IND'!F17&gt;0,+'V R ART'!F17+'V R IND'!F17+'V R MONITOREO'!F17+'XVI R ART'!F17+'XVI R MONITOREO'!F17+'XVI R IND'!F17+'VIII R ART'!F17+'VIII R IND'!F17+'VIII R MONITOREO'!F17+'IX R ART'!F17+'IX R ART MONITOREO'!F17+'IX R IND'!F17+'XIV R ART'!F17+'XIV R ART MONITOREO'!F17+'XIV R IND'!F17," ")</f>
        <v>1050913.576531237</v>
      </c>
      <c r="G17" s="16">
        <f>IF(+'V R ART'!G17+'V R IND'!G17+'V R MONITOREO'!G17+'XVI R ART'!G17+'XVI R MONITOREO'!G17+'XVI R IND'!G17+'VIII R ART'!G17+'VIII R IND'!G17+'VIII R MONITOREO'!G17+'IX R ART'!G17+'IX R ART MONITOREO'!G17+'IX R IND'!G17+'XIV R ART'!G17+'XIV R ART MONITOREO'!G17+'XIV R IND'!G17&gt;0,+'V R ART'!G17+'V R IND'!G17+'V R MONITOREO'!G17+'XVI R ART'!G17+'XVI R MONITOREO'!G17+'XVI R IND'!G17+'VIII R ART'!G17+'VIII R IND'!G17+'VIII R MONITOREO'!G17+'IX R ART'!G17+'IX R ART MONITOREO'!G17+'IX R IND'!G17+'XIV R ART'!G17+'XIV R ART MONITOREO'!G17+'XIV R IND'!G17," ")</f>
        <v>188712.06</v>
      </c>
      <c r="H17" s="16" t="str">
        <f>IF(+'V R ART'!H17+'V R IND'!H17+'V R MONITOREO'!H17+'XVI R ART'!H17+'XVI R MONITOREO'!H17+'XVI R IND'!H17+'VIII R ART'!H17+'VIII R IND'!H17+'VIII R MONITOREO'!H17+'IX R ART'!H17+'IX R ART MONITOREO'!H17+'IX R IND'!H17+'XIV R ART'!H17+'XIV R ART MONITOREO'!H17+'XIV R IND'!H17&gt;0,+'V R ART'!H17+'V R IND'!H17+'V R MONITOREO'!H17+'XVI R ART'!H17+'XVI R MONITOREO'!H17+'XVI R IND'!H17+'VIII R ART'!H17+'VIII R IND'!H17+'VIII R MONITOREO'!H17+'IX R ART'!H17+'IX R ART MONITOREO'!H17+'IX R IND'!H17+'XIV R ART'!H17+'XIV R ART MONITOREO'!H17+'XIV R IND'!H17," ")</f>
        <v xml:space="preserve"> </v>
      </c>
      <c r="I17" s="16" t="str">
        <f>IF(+'V R ART'!I17+'V R IND'!I17+'V R MONITOREO'!I17+'XVI R ART'!I17+'XVI R MONITOREO'!I17+'XVI R IND'!I17+'VIII R ART'!I17+'VIII R IND'!I17+'VIII R MONITOREO'!I17+'IX R ART'!I17+'IX R ART MONITOREO'!I17+'IX R IND'!I17+'XIV R ART'!I17+'XIV R ART MONITOREO'!I17+'XIV R IND'!I17&gt;0,+'V R ART'!I17+'V R IND'!I17+'V R MONITOREO'!I17+'XVI R ART'!I17+'XVI R MONITOREO'!I17+'XVI R IND'!I17+'VIII R ART'!I17+'VIII R IND'!I17+'VIII R MONITOREO'!I17+'IX R ART'!I17+'IX R ART MONITOREO'!I17+'IX R IND'!I17+'XIV R ART'!I17+'XIV R ART MONITOREO'!I17+'XIV R IND'!I17," ")</f>
        <v xml:space="preserve"> </v>
      </c>
      <c r="J17" s="16" t="str">
        <f>IF(+'V R ART'!J17+'V R IND'!J17+'V R MONITOREO'!J17+'XVI R ART'!J17+'XVI R MONITOREO'!J17+'XVI R IND'!J17+'VIII R ART'!J17+'VIII R IND'!J17+'VIII R MONITOREO'!J17+'IX R ART'!J17+'IX R ART MONITOREO'!J17+'IX R IND'!J17+'XIV R ART'!J17+'XIV R ART MONITOREO'!J17+'XIV R IND'!J17&gt;0,+'V R ART'!J17+'V R IND'!J17+'V R MONITOREO'!J17+'XVI R ART'!J17+'XVI R MONITOREO'!J17+'XVI R IND'!J17+'VIII R ART'!J17+'VIII R IND'!J17+'VIII R MONITOREO'!J17+'IX R ART'!J17+'IX R ART MONITOREO'!J17+'IX R IND'!J17+'XIV R ART'!J17+'XIV R ART MONITOREO'!J17+'XIV R IND'!J17," ")</f>
        <v xml:space="preserve"> </v>
      </c>
      <c r="K17" s="16" t="str">
        <f>IF(+'V R ART'!K17+'V R IND'!K17+'V R MONITOREO'!K17+'XVI R ART'!K17+'XVI R MONITOREO'!K17+'XVI R IND'!K17+'VIII R ART'!K17+'VIII R IND'!K17+'VIII R MONITOREO'!K17+'IX R ART'!K17+'IX R ART MONITOREO'!K17+'IX R IND'!K17+'XIV R ART'!K17+'XIV R ART MONITOREO'!K17+'XIV R IND'!K17&gt;0,+'V R ART'!K17+'V R IND'!K17+'V R MONITOREO'!K17+'XVI R ART'!K17+'XVI R MONITOREO'!K17+'XVI R IND'!K17+'VIII R ART'!K17+'VIII R IND'!K17+'VIII R MONITOREO'!K17+'IX R ART'!K17+'IX R ART MONITOREO'!K17+'IX R IND'!K17+'XIV R ART'!K17+'XIV R ART MONITOREO'!K17+'XIV R IND'!K17," ")</f>
        <v xml:space="preserve"> </v>
      </c>
      <c r="L17" s="16" t="str">
        <f>IF(+'V R ART'!L17+'V R IND'!L17+'V R MONITOREO'!L17+'XVI R ART'!L17+'XVI R MONITOREO'!L17+'XVI R IND'!L17+'VIII R ART'!L17+'VIII R IND'!L17+'VIII R MONITOREO'!L17+'IX R ART'!L17+'IX R ART MONITOREO'!L17+'IX R IND'!L17+'XIV R ART'!L17+'XIV R ART MONITOREO'!L17+'XIV R IND'!L17&gt;0,+'V R ART'!L17+'V R IND'!L17+'V R MONITOREO'!L17+'XVI R ART'!L17+'XVI R MONITOREO'!L17+'XVI R IND'!L17+'VIII R ART'!L17+'VIII R IND'!L17+'VIII R MONITOREO'!L17+'IX R ART'!L17+'IX R ART MONITOREO'!L17+'IX R IND'!L17+'XIV R ART'!L17+'XIV R ART MONITOREO'!L17+'XIV R IND'!L17," ")</f>
        <v xml:space="preserve"> </v>
      </c>
      <c r="M17" s="17" t="str">
        <f>IF(+'V R ART'!M17+'V R IND'!M17+'V R MONITOREO'!M17+'XVI R ART'!M17+'XVI R MONITOREO'!M17+'XVI R IND'!M17+'VIII R ART'!M17+'VIII R IND'!M17+'VIII R MONITOREO'!M17+'IX R ART'!M17+'IX R ART MONITOREO'!M17+'IX R IND'!M17+'XIV R ART'!M17+'XIV R ART MONITOREO'!M17+'XIV R IND'!M17&gt;0,+'V R ART'!M17+'V R IND'!M17+'V R MONITOREO'!M17+'XVI R ART'!M17+'XVI R MONITOREO'!M17+'XVI R IND'!M17+'VIII R ART'!M17+'VIII R IND'!M17+'VIII R MONITOREO'!M17+'IX R ART'!M17+'IX R ART MONITOREO'!M17+'IX R IND'!M17+'XIV R ART'!M17+'XIV R ART MONITOREO'!M17+'XIV R IND'!M17," ")</f>
        <v xml:space="preserve"> </v>
      </c>
      <c r="N17" s="15">
        <f t="shared" si="0"/>
        <v>13362710.986348264</v>
      </c>
      <c r="O17" s="14">
        <f t="shared" si="1"/>
        <v>7.5</v>
      </c>
      <c r="P17" s="32"/>
      <c r="Q17" s="8"/>
      <c r="S17" s="8"/>
      <c r="T17" s="8"/>
    </row>
    <row r="18" spans="1:20" ht="14" x14ac:dyDescent="0.3">
      <c r="A18" s="14">
        <f t="shared" si="2"/>
        <v>8</v>
      </c>
      <c r="B18" s="60">
        <f>IF(+'V R ART'!B18+'V R IND'!B18+'V R MONITOREO'!B18+'XVI R ART'!B18+'XVI R MONITOREO'!B18+'XVI R IND'!B18+'VIII R ART'!B18+'VIII R IND'!B18+'VIII R MONITOREO'!B18+'IX R ART'!B18+'IX R ART MONITOREO'!B18+'IX R IND'!B18+'XIV R ART'!B18+'XIV R ART MONITOREO'!B18+'XIV R IND'!B18&gt;0,+'V R ART'!B18+'V R IND'!B18+'V R MONITOREO'!B18+'XVI R ART'!B18+'XVI R MONITOREO'!B18+'XVI R IND'!B18+'VIII R ART'!B18+'VIII R IND'!B18+'VIII R MONITOREO'!B18+'IX R ART'!B18+'IX R ART MONITOREO'!B18+'IX R IND'!B18+'XIV R ART'!B18+'XIV R ART MONITOREO'!B18+'XIV R IND'!B18," ")</f>
        <v>150.69999999999999</v>
      </c>
      <c r="C18" s="16">
        <f>IF(+'V R ART'!C18+'V R IND'!C18+'V R MONITOREO'!C18+'XVI R ART'!C18+'XVI R MONITOREO'!C18+'XVI R IND'!C18+'VIII R ART'!C18+'VIII R IND'!C18+'VIII R MONITOREO'!C18+'IX R ART'!C18+'IX R ART MONITOREO'!C18+'IX R IND'!C18+'XIV R ART'!C18+'XIV R ART MONITOREO'!C18+'XIV R IND'!C18&gt;0,+'V R ART'!C18+'V R IND'!C18+'V R MONITOREO'!C18+'XVI R ART'!C18+'XVI R MONITOREO'!C18+'XVI R IND'!C18+'VIII R ART'!C18+'VIII R IND'!C18+'VIII R MONITOREO'!C18+'IX R ART'!C18+'IX R ART MONITOREO'!C18+'IX R IND'!C18+'XIV R ART'!C18+'XIV R ART MONITOREO'!C18+'XIV R IND'!C18," ")</f>
        <v>114926.59</v>
      </c>
      <c r="D18" s="16">
        <f>IF(+'V R ART'!D18+'V R IND'!D18+'V R MONITOREO'!D18+'XVI R ART'!D18+'XVI R MONITOREO'!D18+'XVI R IND'!D18+'VIII R ART'!D18+'VIII R IND'!D18+'VIII R MONITOREO'!D18+'IX R ART'!D18+'IX R ART MONITOREO'!D18+'IX R IND'!D18+'XIV R ART'!D18+'XIV R ART MONITOREO'!D18+'XIV R IND'!D18&gt;0,+'V R ART'!D18+'V R IND'!D18+'V R MONITOREO'!D18+'XVI R ART'!D18+'XVI R MONITOREO'!D18+'XVI R IND'!D18+'VIII R ART'!D18+'VIII R IND'!D18+'VIII R MONITOREO'!D18+'IX R ART'!D18+'IX R ART MONITOREO'!D18+'IX R IND'!D18+'XIV R ART'!D18+'XIV R ART MONITOREO'!D18+'XIV R IND'!D18," ")</f>
        <v>17849615.015010864</v>
      </c>
      <c r="E18" s="16">
        <f>IF(+'V R ART'!E18+'V R IND'!E18+'V R MONITOREO'!E18+'XVI R ART'!E18+'XVI R MONITOREO'!E18+'XVI R IND'!E18+'VIII R ART'!E18+'VIII R IND'!E18+'VIII R MONITOREO'!E18+'IX R ART'!E18+'IX R ART MONITOREO'!E18+'IX R IND'!E18+'XIV R ART'!E18+'XIV R ART MONITOREO'!E18+'XIV R IND'!E18&gt;0,+'V R ART'!E18+'V R IND'!E18+'V R MONITOREO'!E18+'XVI R ART'!E18+'XVI R MONITOREO'!E18+'XVI R IND'!E18+'VIII R ART'!E18+'VIII R IND'!E18+'VIII R MONITOREO'!E18+'IX R ART'!E18+'IX R ART MONITOREO'!E18+'IX R IND'!E18+'XIV R ART'!E18+'XIV R ART MONITOREO'!E18+'XIV R IND'!E18," ")</f>
        <v>17600667.154654801</v>
      </c>
      <c r="F18" s="16">
        <f>IF(+'V R ART'!F18+'V R IND'!F18+'V R MONITOREO'!F18+'XVI R ART'!F18+'XVI R MONITOREO'!F18+'XVI R IND'!F18+'VIII R ART'!F18+'VIII R IND'!F18+'VIII R MONITOREO'!F18+'IX R ART'!F18+'IX R ART MONITOREO'!F18+'IX R IND'!F18+'XIV R ART'!F18+'XIV R ART MONITOREO'!F18+'XIV R IND'!F18&gt;0,+'V R ART'!F18+'V R IND'!F18+'V R MONITOREO'!F18+'XVI R ART'!F18+'XVI R MONITOREO'!F18+'XVI R IND'!F18+'VIII R ART'!F18+'VIII R IND'!F18+'VIII R MONITOREO'!F18+'IX R ART'!F18+'IX R ART MONITOREO'!F18+'IX R IND'!F18+'XIV R ART'!F18+'XIV R ART MONITOREO'!F18+'XIV R IND'!F18," ")</f>
        <v>633198.21878877399</v>
      </c>
      <c r="G18" s="16">
        <f>IF(+'V R ART'!G18+'V R IND'!G18+'V R MONITOREO'!G18+'XVI R ART'!G18+'XVI R MONITOREO'!G18+'XVI R IND'!G18+'VIII R ART'!G18+'VIII R IND'!G18+'VIII R MONITOREO'!G18+'IX R ART'!G18+'IX R ART MONITOREO'!G18+'IX R IND'!G18+'XIV R ART'!G18+'XIV R ART MONITOREO'!G18+'XIV R IND'!G18&gt;0,+'V R ART'!G18+'V R IND'!G18+'V R MONITOREO'!G18+'XVI R ART'!G18+'XVI R MONITOREO'!G18+'XVI R IND'!G18+'VIII R ART'!G18+'VIII R IND'!G18+'VIII R MONITOREO'!G18+'IX R ART'!G18+'IX R ART MONITOREO'!G18+'IX R IND'!G18+'XIV R ART'!G18+'XIV R ART MONITOREO'!G18+'XIV R IND'!G18," ")</f>
        <v>590766.37</v>
      </c>
      <c r="H18" s="16" t="str">
        <f>IF(+'V R ART'!H18+'V R IND'!H18+'V R MONITOREO'!H18+'XVI R ART'!H18+'XVI R MONITOREO'!H18+'XVI R IND'!H18+'VIII R ART'!H18+'VIII R IND'!H18+'VIII R MONITOREO'!H18+'IX R ART'!H18+'IX R ART MONITOREO'!H18+'IX R IND'!H18+'XIV R ART'!H18+'XIV R ART MONITOREO'!H18+'XIV R IND'!H18&gt;0,+'V R ART'!H18+'V R IND'!H18+'V R MONITOREO'!H18+'XVI R ART'!H18+'XVI R MONITOREO'!H18+'XVI R IND'!H18+'VIII R ART'!H18+'VIII R IND'!H18+'VIII R MONITOREO'!H18+'IX R ART'!H18+'IX R ART MONITOREO'!H18+'IX R IND'!H18+'XIV R ART'!H18+'XIV R ART MONITOREO'!H18+'XIV R IND'!H18," ")</f>
        <v xml:space="preserve"> </v>
      </c>
      <c r="I18" s="16" t="str">
        <f>IF(+'V R ART'!I18+'V R IND'!I18+'V R MONITOREO'!I18+'XVI R ART'!I18+'XVI R MONITOREO'!I18+'XVI R IND'!I18+'VIII R ART'!I18+'VIII R IND'!I18+'VIII R MONITOREO'!I18+'IX R ART'!I18+'IX R ART MONITOREO'!I18+'IX R IND'!I18+'XIV R ART'!I18+'XIV R ART MONITOREO'!I18+'XIV R IND'!I18&gt;0,+'V R ART'!I18+'V R IND'!I18+'V R MONITOREO'!I18+'XVI R ART'!I18+'XVI R MONITOREO'!I18+'XVI R IND'!I18+'VIII R ART'!I18+'VIII R IND'!I18+'VIII R MONITOREO'!I18+'IX R ART'!I18+'IX R ART MONITOREO'!I18+'IX R IND'!I18+'XIV R ART'!I18+'XIV R ART MONITOREO'!I18+'XIV R IND'!I18," ")</f>
        <v xml:space="preserve"> </v>
      </c>
      <c r="J18" s="16" t="str">
        <f>IF(+'V R ART'!J18+'V R IND'!J18+'V R MONITOREO'!J18+'XVI R ART'!J18+'XVI R MONITOREO'!J18+'XVI R IND'!J18+'VIII R ART'!J18+'VIII R IND'!J18+'VIII R MONITOREO'!J18+'IX R ART'!J18+'IX R ART MONITOREO'!J18+'IX R IND'!J18+'XIV R ART'!J18+'XIV R ART MONITOREO'!J18+'XIV R IND'!J18&gt;0,+'V R ART'!J18+'V R IND'!J18+'V R MONITOREO'!J18+'XVI R ART'!J18+'XVI R MONITOREO'!J18+'XVI R IND'!J18+'VIII R ART'!J18+'VIII R IND'!J18+'VIII R MONITOREO'!J18+'IX R ART'!J18+'IX R ART MONITOREO'!J18+'IX R IND'!J18+'XIV R ART'!J18+'XIV R ART MONITOREO'!J18+'XIV R IND'!J18," ")</f>
        <v xml:space="preserve"> </v>
      </c>
      <c r="K18" s="16" t="str">
        <f>IF(+'V R ART'!K18+'V R IND'!K18+'V R MONITOREO'!K18+'XVI R ART'!K18+'XVI R MONITOREO'!K18+'XVI R IND'!K18+'VIII R ART'!K18+'VIII R IND'!K18+'VIII R MONITOREO'!K18+'IX R ART'!K18+'IX R ART MONITOREO'!K18+'IX R IND'!K18+'XIV R ART'!K18+'XIV R ART MONITOREO'!K18+'XIV R IND'!K18&gt;0,+'V R ART'!K18+'V R IND'!K18+'V R MONITOREO'!K18+'XVI R ART'!K18+'XVI R MONITOREO'!K18+'XVI R IND'!K18+'VIII R ART'!K18+'VIII R IND'!K18+'VIII R MONITOREO'!K18+'IX R ART'!K18+'IX R ART MONITOREO'!K18+'IX R IND'!K18+'XIV R ART'!K18+'XIV R ART MONITOREO'!K18+'XIV R IND'!K18," ")</f>
        <v xml:space="preserve"> </v>
      </c>
      <c r="L18" s="16" t="str">
        <f>IF(+'V R ART'!L18+'V R IND'!L18+'V R MONITOREO'!L18+'XVI R ART'!L18+'XVI R MONITOREO'!L18+'XVI R IND'!L18+'VIII R ART'!L18+'VIII R IND'!L18+'VIII R MONITOREO'!L18+'IX R ART'!L18+'IX R ART MONITOREO'!L18+'IX R IND'!L18+'XIV R ART'!L18+'XIV R ART MONITOREO'!L18+'XIV R IND'!L18&gt;0,+'V R ART'!L18+'V R IND'!L18+'V R MONITOREO'!L18+'XVI R ART'!L18+'XVI R MONITOREO'!L18+'XVI R IND'!L18+'VIII R ART'!L18+'VIII R IND'!L18+'VIII R MONITOREO'!L18+'IX R ART'!L18+'IX R ART MONITOREO'!L18+'IX R IND'!L18+'XIV R ART'!L18+'XIV R ART MONITOREO'!L18+'XIV R IND'!L18," ")</f>
        <v xml:space="preserve"> </v>
      </c>
      <c r="M18" s="17" t="str">
        <f>IF(+'V R ART'!M18+'V R IND'!M18+'V R MONITOREO'!M18+'XVI R ART'!M18+'XVI R MONITOREO'!M18+'XVI R IND'!M18+'VIII R ART'!M18+'VIII R IND'!M18+'VIII R MONITOREO'!M18+'IX R ART'!M18+'IX R ART MONITOREO'!M18+'IX R IND'!M18+'XIV R ART'!M18+'XIV R ART MONITOREO'!M18+'XIV R IND'!M18&gt;0,+'V R ART'!M18+'V R IND'!M18+'V R MONITOREO'!M18+'XVI R ART'!M18+'XVI R MONITOREO'!M18+'XVI R IND'!M18+'VIII R ART'!M18+'VIII R IND'!M18+'VIII R MONITOREO'!M18+'IX R ART'!M18+'IX R ART MONITOREO'!M18+'IX R IND'!M18+'XIV R ART'!M18+'XIV R ART MONITOREO'!M18+'XIV R IND'!M18," ")</f>
        <v xml:space="preserve"> </v>
      </c>
      <c r="N18" s="15">
        <f t="shared" si="0"/>
        <v>36789324.048454434</v>
      </c>
      <c r="O18" s="14">
        <f t="shared" si="1"/>
        <v>8</v>
      </c>
      <c r="P18" s="32"/>
      <c r="Q18" s="8"/>
      <c r="S18" s="8"/>
      <c r="T18" s="8"/>
    </row>
    <row r="19" spans="1:20" ht="14" x14ac:dyDescent="0.3">
      <c r="A19" s="18">
        <f t="shared" si="2"/>
        <v>8.5</v>
      </c>
      <c r="B19" s="64">
        <f>IF(+'V R ART'!B19+'V R IND'!B19+'V R MONITOREO'!B19+'XVI R ART'!B19+'XVI R MONITOREO'!B19+'XVI R IND'!B19+'VIII R ART'!B19+'VIII R IND'!B19+'VIII R MONITOREO'!B19+'IX R ART'!B19+'IX R ART MONITOREO'!B19+'IX R IND'!B19+'XIV R ART'!B19+'XIV R ART MONITOREO'!B19+'XIV R IND'!B19&gt;0,+'V R ART'!B19+'V R IND'!B19+'V R MONITOREO'!B19+'XVI R ART'!B19+'XVI R MONITOREO'!B19+'XVI R IND'!B19+'VIII R ART'!B19+'VIII R IND'!B19+'VIII R MONITOREO'!B19+'IX R ART'!B19+'IX R ART MONITOREO'!B19+'IX R IND'!B19+'XIV R ART'!B19+'XIV R ART MONITOREO'!B19+'XIV R IND'!B19," ")</f>
        <v>248.79</v>
      </c>
      <c r="C19" s="20">
        <f>IF(+'V R ART'!C19+'V R IND'!C19+'V R MONITOREO'!C19+'XVI R ART'!C19+'XVI R MONITOREO'!C19+'XVI R IND'!C19+'VIII R ART'!C19+'VIII R IND'!C19+'VIII R MONITOREO'!C19+'IX R ART'!C19+'IX R ART MONITOREO'!C19+'IX R IND'!C19+'XIV R ART'!C19+'XIV R ART MONITOREO'!C19+'XIV R IND'!C19&gt;0,+'V R ART'!C19+'V R IND'!C19+'V R MONITOREO'!C19+'XVI R ART'!C19+'XVI R MONITOREO'!C19+'XVI R IND'!C19+'VIII R ART'!C19+'VIII R IND'!C19+'VIII R MONITOREO'!C19+'IX R ART'!C19+'IX R ART MONITOREO'!C19+'IX R IND'!C19+'XIV R ART'!C19+'XIV R ART MONITOREO'!C19+'XIV R IND'!C19," ")</f>
        <v>2775.02</v>
      </c>
      <c r="D19" s="20">
        <f>IF(+'V R ART'!D19+'V R IND'!D19+'V R MONITOREO'!D19+'XVI R ART'!D19+'XVI R MONITOREO'!D19+'XVI R IND'!D19+'VIII R ART'!D19+'VIII R IND'!D19+'VIII R MONITOREO'!D19+'IX R ART'!D19+'IX R ART MONITOREO'!D19+'IX R IND'!D19+'XIV R ART'!D19+'XIV R ART MONITOREO'!D19+'XIV R IND'!D19&gt;0,+'V R ART'!D19+'V R IND'!D19+'V R MONITOREO'!D19+'XVI R ART'!D19+'XVI R MONITOREO'!D19+'XVI R IND'!D19+'VIII R ART'!D19+'VIII R IND'!D19+'VIII R MONITOREO'!D19+'IX R ART'!D19+'IX R ART MONITOREO'!D19+'IX R IND'!D19+'XIV R ART'!D19+'XIV R ART MONITOREO'!D19+'XIV R IND'!D19," ")</f>
        <v>39989620.387505434</v>
      </c>
      <c r="E19" s="20">
        <f>IF(+'V R ART'!E19+'V R IND'!E19+'V R MONITOREO'!E19+'XVI R ART'!E19+'XVI R MONITOREO'!E19+'XVI R IND'!E19+'VIII R ART'!E19+'VIII R IND'!E19+'VIII R MONITOREO'!E19+'IX R ART'!E19+'IX R ART MONITOREO'!E19+'IX R IND'!E19+'XIV R ART'!E19+'XIV R ART MONITOREO'!E19+'XIV R IND'!E19&gt;0,+'V R ART'!E19+'V R IND'!E19+'V R MONITOREO'!E19+'XVI R ART'!E19+'XVI R MONITOREO'!E19+'XVI R IND'!E19+'VIII R ART'!E19+'VIII R IND'!E19+'VIII R MONITOREO'!E19+'IX R ART'!E19+'IX R ART MONITOREO'!E19+'IX R IND'!E19+'XIV R ART'!E19+'XIV R ART MONITOREO'!E19+'XIV R IND'!E19," ")</f>
        <v>26155995.875122514</v>
      </c>
      <c r="F19" s="20">
        <f>IF(+'V R ART'!F19+'V R IND'!F19+'V R MONITOREO'!F19+'XVI R ART'!F19+'XVI R MONITOREO'!F19+'XVI R IND'!F19+'VIII R ART'!F19+'VIII R IND'!F19+'VIII R MONITOREO'!F19+'IX R ART'!F19+'IX R ART MONITOREO'!F19+'IX R IND'!F19+'XIV R ART'!F19+'XIV R ART MONITOREO'!F19+'XIV R IND'!F19&gt;0,+'V R ART'!F19+'V R IND'!F19+'V R MONITOREO'!F19+'XVI R ART'!F19+'XVI R MONITOREO'!F19+'XVI R IND'!F19+'VIII R ART'!F19+'VIII R IND'!F19+'VIII R MONITOREO'!F19+'IX R ART'!F19+'IX R ART MONITOREO'!F19+'IX R IND'!F19+'XIV R ART'!F19+'XIV R ART MONITOREO'!F19+'XIV R IND'!F19," ")</f>
        <v>2870237.7147488068</v>
      </c>
      <c r="G19" s="20">
        <f>IF(+'V R ART'!G19+'V R IND'!G19+'V R MONITOREO'!G19+'XVI R ART'!G19+'XVI R MONITOREO'!G19+'XVI R IND'!G19+'VIII R ART'!G19+'VIII R IND'!G19+'VIII R MONITOREO'!G19+'IX R ART'!G19+'IX R ART MONITOREO'!G19+'IX R IND'!G19+'XIV R ART'!G19+'XIV R ART MONITOREO'!G19+'XIV R IND'!G19&gt;0,+'V R ART'!G19+'V R IND'!G19+'V R MONITOREO'!G19+'XVI R ART'!G19+'XVI R MONITOREO'!G19+'XVI R IND'!G19+'VIII R ART'!G19+'VIII R IND'!G19+'VIII R MONITOREO'!G19+'IX R ART'!G19+'IX R ART MONITOREO'!G19+'IX R IND'!G19+'XIV R ART'!G19+'XIV R ART MONITOREO'!G19+'XIV R IND'!G19," ")</f>
        <v>1704616.27</v>
      </c>
      <c r="H19" s="20" t="str">
        <f>IF(+'V R ART'!H19+'V R IND'!H19+'V R MONITOREO'!H19+'XVI R ART'!H19+'XVI R MONITOREO'!H19+'XVI R IND'!H19+'VIII R ART'!H19+'VIII R IND'!H19+'VIII R MONITOREO'!H19+'IX R ART'!H19+'IX R ART MONITOREO'!H19+'IX R IND'!H19+'XIV R ART'!H19+'XIV R ART MONITOREO'!H19+'XIV R IND'!H19&gt;0,+'V R ART'!H19+'V R IND'!H19+'V R MONITOREO'!H19+'XVI R ART'!H19+'XVI R MONITOREO'!H19+'XVI R IND'!H19+'VIII R ART'!H19+'VIII R IND'!H19+'VIII R MONITOREO'!H19+'IX R ART'!H19+'IX R ART MONITOREO'!H19+'IX R IND'!H19+'XIV R ART'!H19+'XIV R ART MONITOREO'!H19+'XIV R IND'!H19," ")</f>
        <v xml:space="preserve"> </v>
      </c>
      <c r="I19" s="20" t="str">
        <f>IF(+'V R ART'!I19+'V R IND'!I19+'V R MONITOREO'!I19+'XVI R ART'!I19+'XVI R MONITOREO'!I19+'XVI R IND'!I19+'VIII R ART'!I19+'VIII R IND'!I19+'VIII R MONITOREO'!I19+'IX R ART'!I19+'IX R ART MONITOREO'!I19+'IX R IND'!I19+'XIV R ART'!I19+'XIV R ART MONITOREO'!I19+'XIV R IND'!I19&gt;0,+'V R ART'!I19+'V R IND'!I19+'V R MONITOREO'!I19+'XVI R ART'!I19+'XVI R MONITOREO'!I19+'XVI R IND'!I19+'VIII R ART'!I19+'VIII R IND'!I19+'VIII R MONITOREO'!I19+'IX R ART'!I19+'IX R ART MONITOREO'!I19+'IX R IND'!I19+'XIV R ART'!I19+'XIV R ART MONITOREO'!I19+'XIV R IND'!I19," ")</f>
        <v xml:space="preserve"> </v>
      </c>
      <c r="J19" s="20" t="str">
        <f>IF(+'V R ART'!J19+'V R IND'!J19+'V R MONITOREO'!J19+'XVI R ART'!J19+'XVI R MONITOREO'!J19+'XVI R IND'!J19+'VIII R ART'!J19+'VIII R IND'!J19+'VIII R MONITOREO'!J19+'IX R ART'!J19+'IX R ART MONITOREO'!J19+'IX R IND'!J19+'XIV R ART'!J19+'XIV R ART MONITOREO'!J19+'XIV R IND'!J19&gt;0,+'V R ART'!J19+'V R IND'!J19+'V R MONITOREO'!J19+'XVI R ART'!J19+'XVI R MONITOREO'!J19+'XVI R IND'!J19+'VIII R ART'!J19+'VIII R IND'!J19+'VIII R MONITOREO'!J19+'IX R ART'!J19+'IX R ART MONITOREO'!J19+'IX R IND'!J19+'XIV R ART'!J19+'XIV R ART MONITOREO'!J19+'XIV R IND'!J19," ")</f>
        <v xml:space="preserve"> </v>
      </c>
      <c r="K19" s="20" t="str">
        <f>IF(+'V R ART'!K19+'V R IND'!K19+'V R MONITOREO'!K19+'XVI R ART'!K19+'XVI R MONITOREO'!K19+'XVI R IND'!K19+'VIII R ART'!K19+'VIII R IND'!K19+'VIII R MONITOREO'!K19+'IX R ART'!K19+'IX R ART MONITOREO'!K19+'IX R IND'!K19+'XIV R ART'!K19+'XIV R ART MONITOREO'!K19+'XIV R IND'!K19&gt;0,+'V R ART'!K19+'V R IND'!K19+'V R MONITOREO'!K19+'XVI R ART'!K19+'XVI R MONITOREO'!K19+'XVI R IND'!K19+'VIII R ART'!K19+'VIII R IND'!K19+'VIII R MONITOREO'!K19+'IX R ART'!K19+'IX R ART MONITOREO'!K19+'IX R IND'!K19+'XIV R ART'!K19+'XIV R ART MONITOREO'!K19+'XIV R IND'!K19," ")</f>
        <v xml:space="preserve"> </v>
      </c>
      <c r="L19" s="20" t="str">
        <f>IF(+'V R ART'!L19+'V R IND'!L19+'V R MONITOREO'!L19+'XVI R ART'!L19+'XVI R MONITOREO'!L19+'XVI R IND'!L19+'VIII R ART'!L19+'VIII R IND'!L19+'VIII R MONITOREO'!L19+'IX R ART'!L19+'IX R ART MONITOREO'!L19+'IX R IND'!L19+'XIV R ART'!L19+'XIV R ART MONITOREO'!L19+'XIV R IND'!L19&gt;0,+'V R ART'!L19+'V R IND'!L19+'V R MONITOREO'!L19+'XVI R ART'!L19+'XVI R MONITOREO'!L19+'XVI R IND'!L19+'VIII R ART'!L19+'VIII R IND'!L19+'VIII R MONITOREO'!L19+'IX R ART'!L19+'IX R ART MONITOREO'!L19+'IX R IND'!L19+'XIV R ART'!L19+'XIV R ART MONITOREO'!L19+'XIV R IND'!L19," ")</f>
        <v xml:space="preserve"> </v>
      </c>
      <c r="M19" s="21" t="str">
        <f>IF(+'V R ART'!M19+'V R IND'!M19+'V R MONITOREO'!M19+'XVI R ART'!M19+'XVI R MONITOREO'!M19+'XVI R IND'!M19+'VIII R ART'!M19+'VIII R IND'!M19+'VIII R MONITOREO'!M19+'IX R ART'!M19+'IX R ART MONITOREO'!M19+'IX R IND'!M19+'XIV R ART'!M19+'XIV R ART MONITOREO'!M19+'XIV R IND'!M19&gt;0,+'V R ART'!M19+'V R IND'!M19+'V R MONITOREO'!M19+'XVI R ART'!M19+'XVI R MONITOREO'!M19+'XVI R IND'!M19+'VIII R ART'!M19+'VIII R IND'!M19+'VIII R MONITOREO'!M19+'IX R ART'!M19+'IX R ART MONITOREO'!M19+'IX R IND'!M19+'XIV R ART'!M19+'XIV R ART MONITOREO'!M19+'XIV R IND'!M19," ")</f>
        <v xml:space="preserve"> </v>
      </c>
      <c r="N19" s="19">
        <f t="shared" si="0"/>
        <v>70723494.057376742</v>
      </c>
      <c r="O19" s="14">
        <f t="shared" si="1"/>
        <v>8.5</v>
      </c>
      <c r="P19" s="32"/>
      <c r="Q19" s="8"/>
      <c r="S19" s="8"/>
      <c r="T19" s="8"/>
    </row>
    <row r="20" spans="1:20" ht="14" x14ac:dyDescent="0.3">
      <c r="A20" s="14">
        <f t="shared" si="2"/>
        <v>9</v>
      </c>
      <c r="B20" s="60">
        <f>IF(+'V R ART'!B20+'V R IND'!B20+'V R MONITOREO'!B20+'XVI R ART'!B20+'XVI R MONITOREO'!B20+'XVI R IND'!B20+'VIII R ART'!B20+'VIII R IND'!B20+'VIII R MONITOREO'!B20+'IX R ART'!B20+'IX R ART MONITOREO'!B20+'IX R IND'!B20+'XIV R ART'!B20+'XIV R ART MONITOREO'!B20+'XIV R IND'!B20&gt;0,+'V R ART'!B20+'V R IND'!B20+'V R MONITOREO'!B20+'XVI R ART'!B20+'XVI R MONITOREO'!B20+'XVI R IND'!B20+'VIII R ART'!B20+'VIII R IND'!B20+'VIII R MONITOREO'!B20+'IX R ART'!B20+'IX R ART MONITOREO'!B20+'IX R IND'!B20+'XIV R ART'!B20+'XIV R ART MONITOREO'!B20+'XIV R IND'!B20," ")</f>
        <v>302.06</v>
      </c>
      <c r="C20" s="16">
        <f>IF(+'V R ART'!C20+'V R IND'!C20+'V R MONITOREO'!C20+'XVI R ART'!C20+'XVI R MONITOREO'!C20+'XVI R IND'!C20+'VIII R ART'!C20+'VIII R IND'!C20+'VIII R MONITOREO'!C20+'IX R ART'!C20+'IX R ART MONITOREO'!C20+'IX R IND'!C20+'XIV R ART'!C20+'XIV R ART MONITOREO'!C20+'XIV R IND'!C20&gt;0,+'V R ART'!C20+'V R IND'!C20+'V R MONITOREO'!C20+'XVI R ART'!C20+'XVI R MONITOREO'!C20+'XVI R IND'!C20+'VIII R ART'!C20+'VIII R IND'!C20+'VIII R MONITOREO'!C20+'IX R ART'!C20+'IX R ART MONITOREO'!C20+'IX R IND'!C20+'XIV R ART'!C20+'XIV R ART MONITOREO'!C20+'XIV R IND'!C20," ")</f>
        <v>283559.2</v>
      </c>
      <c r="D20" s="16">
        <f>IF(+'V R ART'!D20+'V R IND'!D20+'V R MONITOREO'!D20+'XVI R ART'!D20+'XVI R MONITOREO'!D20+'XVI R IND'!D20+'VIII R ART'!D20+'VIII R IND'!D20+'VIII R MONITOREO'!D20+'IX R ART'!D20+'IX R ART MONITOREO'!D20+'IX R IND'!D20+'XIV R ART'!D20+'XIV R ART MONITOREO'!D20+'XIV R IND'!D20&gt;0,+'V R ART'!D20+'V R IND'!D20+'V R MONITOREO'!D20+'XVI R ART'!D20+'XVI R MONITOREO'!D20+'XVI R IND'!D20+'VIII R ART'!D20+'VIII R IND'!D20+'VIII R MONITOREO'!D20+'IX R ART'!D20+'IX R ART MONITOREO'!D20+'IX R IND'!D20+'XIV R ART'!D20+'XIV R ART MONITOREO'!D20+'XIV R IND'!D20," ")</f>
        <v>69961643.249231875</v>
      </c>
      <c r="E20" s="16">
        <f>IF(+'V R ART'!E20+'V R IND'!E20+'V R MONITOREO'!E20+'XVI R ART'!E20+'XVI R MONITOREO'!E20+'XVI R IND'!E20+'VIII R ART'!E20+'VIII R IND'!E20+'VIII R MONITOREO'!E20+'IX R ART'!E20+'IX R ART MONITOREO'!E20+'IX R IND'!E20+'XIV R ART'!E20+'XIV R ART MONITOREO'!E20+'XIV R IND'!E20&gt;0,+'V R ART'!E20+'V R IND'!E20+'V R MONITOREO'!E20+'XVI R ART'!E20+'XVI R MONITOREO'!E20+'XVI R IND'!E20+'VIII R ART'!E20+'VIII R IND'!E20+'VIII R MONITOREO'!E20+'IX R ART'!E20+'IX R ART MONITOREO'!E20+'IX R IND'!E20+'XIV R ART'!E20+'XIV R ART MONITOREO'!E20+'XIV R IND'!E20," ")</f>
        <v>31475972.965590231</v>
      </c>
      <c r="F20" s="16">
        <f>IF(+'V R ART'!F20+'V R IND'!F20+'V R MONITOREO'!F20+'XVI R ART'!F20+'XVI R MONITOREO'!F20+'XVI R IND'!F20+'VIII R ART'!F20+'VIII R IND'!F20+'VIII R MONITOREO'!F20+'IX R ART'!F20+'IX R ART MONITOREO'!F20+'IX R IND'!F20+'XIV R ART'!F20+'XIV R ART MONITOREO'!F20+'XIV R IND'!F20&gt;0,+'V R ART'!F20+'V R IND'!F20+'V R MONITOREO'!F20+'XVI R ART'!F20+'XVI R MONITOREO'!F20+'XVI R IND'!F20+'VIII R ART'!F20+'VIII R IND'!F20+'VIII R MONITOREO'!F20+'IX R ART'!F20+'IX R ART MONITOREO'!F20+'IX R IND'!F20+'XIV R ART'!F20+'XIV R ART MONITOREO'!F20+'XIV R IND'!F20," ")</f>
        <v>6762340.0898656733</v>
      </c>
      <c r="G20" s="16">
        <f>IF(+'V R ART'!G20+'V R IND'!G20+'V R MONITOREO'!G20+'XVI R ART'!G20+'XVI R MONITOREO'!G20+'XVI R IND'!G20+'VIII R ART'!G20+'VIII R IND'!G20+'VIII R MONITOREO'!G20+'IX R ART'!G20+'IX R ART MONITOREO'!G20+'IX R IND'!G20+'XIV R ART'!G20+'XIV R ART MONITOREO'!G20+'XIV R IND'!G20&gt;0,+'V R ART'!G20+'V R IND'!G20+'V R MONITOREO'!G20+'XVI R ART'!G20+'XVI R MONITOREO'!G20+'XVI R IND'!G20+'VIII R ART'!G20+'VIII R IND'!G20+'VIII R MONITOREO'!G20+'IX R ART'!G20+'IX R ART MONITOREO'!G20+'IX R IND'!G20+'XIV R ART'!G20+'XIV R ART MONITOREO'!G20+'XIV R IND'!G20," ")</f>
        <v>3720812.83</v>
      </c>
      <c r="H20" s="16" t="str">
        <f>IF(+'V R ART'!H20+'V R IND'!H20+'V R MONITOREO'!H20+'XVI R ART'!H20+'XVI R MONITOREO'!H20+'XVI R IND'!H20+'VIII R ART'!H20+'VIII R IND'!H20+'VIII R MONITOREO'!H20+'IX R ART'!H20+'IX R ART MONITOREO'!H20+'IX R IND'!H20+'XIV R ART'!H20+'XIV R ART MONITOREO'!H20+'XIV R IND'!H20&gt;0,+'V R ART'!H20+'V R IND'!H20+'V R MONITOREO'!H20+'XVI R ART'!H20+'XVI R MONITOREO'!H20+'XVI R IND'!H20+'VIII R ART'!H20+'VIII R IND'!H20+'VIII R MONITOREO'!H20+'IX R ART'!H20+'IX R ART MONITOREO'!H20+'IX R IND'!H20+'XIV R ART'!H20+'XIV R ART MONITOREO'!H20+'XIV R IND'!H20," ")</f>
        <v xml:space="preserve"> </v>
      </c>
      <c r="I20" s="16" t="str">
        <f>IF(+'V R ART'!I20+'V R IND'!I20+'V R MONITOREO'!I20+'XVI R ART'!I20+'XVI R MONITOREO'!I20+'XVI R IND'!I20+'VIII R ART'!I20+'VIII R IND'!I20+'VIII R MONITOREO'!I20+'IX R ART'!I20+'IX R ART MONITOREO'!I20+'IX R IND'!I20+'XIV R ART'!I20+'XIV R ART MONITOREO'!I20+'XIV R IND'!I20&gt;0,+'V R ART'!I20+'V R IND'!I20+'V R MONITOREO'!I20+'XVI R ART'!I20+'XVI R MONITOREO'!I20+'XVI R IND'!I20+'VIII R ART'!I20+'VIII R IND'!I20+'VIII R MONITOREO'!I20+'IX R ART'!I20+'IX R ART MONITOREO'!I20+'IX R IND'!I20+'XIV R ART'!I20+'XIV R ART MONITOREO'!I20+'XIV R IND'!I20," ")</f>
        <v xml:space="preserve"> </v>
      </c>
      <c r="J20" s="16" t="str">
        <f>IF(+'V R ART'!J20+'V R IND'!J20+'V R MONITOREO'!J20+'XVI R ART'!J20+'XVI R MONITOREO'!J20+'XVI R IND'!J20+'VIII R ART'!J20+'VIII R IND'!J20+'VIII R MONITOREO'!J20+'IX R ART'!J20+'IX R ART MONITOREO'!J20+'IX R IND'!J20+'XIV R ART'!J20+'XIV R ART MONITOREO'!J20+'XIV R IND'!J20&gt;0,+'V R ART'!J20+'V R IND'!J20+'V R MONITOREO'!J20+'XVI R ART'!J20+'XVI R MONITOREO'!J20+'XVI R IND'!J20+'VIII R ART'!J20+'VIII R IND'!J20+'VIII R MONITOREO'!J20+'IX R ART'!J20+'IX R ART MONITOREO'!J20+'IX R IND'!J20+'XIV R ART'!J20+'XIV R ART MONITOREO'!J20+'XIV R IND'!J20," ")</f>
        <v xml:space="preserve"> </v>
      </c>
      <c r="K20" s="16" t="str">
        <f>IF(+'V R ART'!K20+'V R IND'!K20+'V R MONITOREO'!K20+'XVI R ART'!K20+'XVI R MONITOREO'!K20+'XVI R IND'!K20+'VIII R ART'!K20+'VIII R IND'!K20+'VIII R MONITOREO'!K20+'IX R ART'!K20+'IX R ART MONITOREO'!K20+'IX R IND'!K20+'XIV R ART'!K20+'XIV R ART MONITOREO'!K20+'XIV R IND'!K20&gt;0,+'V R ART'!K20+'V R IND'!K20+'V R MONITOREO'!K20+'XVI R ART'!K20+'XVI R MONITOREO'!K20+'XVI R IND'!K20+'VIII R ART'!K20+'VIII R IND'!K20+'VIII R MONITOREO'!K20+'IX R ART'!K20+'IX R ART MONITOREO'!K20+'IX R IND'!K20+'XIV R ART'!K20+'XIV R ART MONITOREO'!K20+'XIV R IND'!K20," ")</f>
        <v xml:space="preserve"> </v>
      </c>
      <c r="L20" s="16" t="str">
        <f>IF(+'V R ART'!L20+'V R IND'!L20+'V R MONITOREO'!L20+'XVI R ART'!L20+'XVI R MONITOREO'!L20+'XVI R IND'!L20+'VIII R ART'!L20+'VIII R IND'!L20+'VIII R MONITOREO'!L20+'IX R ART'!L20+'IX R ART MONITOREO'!L20+'IX R IND'!L20+'XIV R ART'!L20+'XIV R ART MONITOREO'!L20+'XIV R IND'!L20&gt;0,+'V R ART'!L20+'V R IND'!L20+'V R MONITOREO'!L20+'XVI R ART'!L20+'XVI R MONITOREO'!L20+'XVI R IND'!L20+'VIII R ART'!L20+'VIII R IND'!L20+'VIII R MONITOREO'!L20+'IX R ART'!L20+'IX R ART MONITOREO'!L20+'IX R IND'!L20+'XIV R ART'!L20+'XIV R ART MONITOREO'!L20+'XIV R IND'!L20," ")</f>
        <v xml:space="preserve"> </v>
      </c>
      <c r="M20" s="17" t="str">
        <f>IF(+'V R ART'!M20+'V R IND'!M20+'V R MONITOREO'!M20+'XVI R ART'!M20+'XVI R MONITOREO'!M20+'XVI R IND'!M20+'VIII R ART'!M20+'VIII R IND'!M20+'VIII R MONITOREO'!M20+'IX R ART'!M20+'IX R ART MONITOREO'!M20+'IX R IND'!M20+'XIV R ART'!M20+'XIV R ART MONITOREO'!M20+'XIV R IND'!M20&gt;0,+'V R ART'!M20+'V R IND'!M20+'V R MONITOREO'!M20+'XVI R ART'!M20+'XVI R MONITOREO'!M20+'XVI R IND'!M20+'VIII R ART'!M20+'VIII R IND'!M20+'VIII R MONITOREO'!M20+'IX R ART'!M20+'IX R ART MONITOREO'!M20+'IX R IND'!M20+'XIV R ART'!M20+'XIV R ART MONITOREO'!M20+'XIV R IND'!M20," ")</f>
        <v xml:space="preserve"> </v>
      </c>
      <c r="N20" s="15">
        <f t="shared" si="0"/>
        <v>112204630.39468777</v>
      </c>
      <c r="O20" s="14">
        <f t="shared" si="1"/>
        <v>9</v>
      </c>
      <c r="P20" s="32"/>
      <c r="Q20" s="8"/>
      <c r="S20" s="8"/>
      <c r="T20" s="8"/>
    </row>
    <row r="21" spans="1:20" ht="14" x14ac:dyDescent="0.3">
      <c r="A21" s="14">
        <f t="shared" si="2"/>
        <v>9.5</v>
      </c>
      <c r="B21" s="60">
        <f>IF(+'V R ART'!B21+'V R IND'!B21+'V R MONITOREO'!B21+'XVI R ART'!B21+'XVI R MONITOREO'!B21+'XVI R IND'!B21+'VIII R ART'!B21+'VIII R IND'!B21+'VIII R MONITOREO'!B21+'IX R ART'!B21+'IX R ART MONITOREO'!B21+'IX R IND'!B21+'XIV R ART'!B21+'XIV R ART MONITOREO'!B21+'XIV R IND'!B21&gt;0,+'V R ART'!B21+'V R IND'!B21+'V R MONITOREO'!B21+'XVI R ART'!B21+'XVI R MONITOREO'!B21+'XVI R IND'!B21+'VIII R ART'!B21+'VIII R IND'!B21+'VIII R MONITOREO'!B21+'IX R ART'!B21+'IX R ART MONITOREO'!B21+'IX R IND'!B21+'XIV R ART'!B21+'XIV R ART MONITOREO'!B21+'XIV R IND'!B21," ")</f>
        <v>612.24</v>
      </c>
      <c r="C21" s="16">
        <f>IF(+'V R ART'!C21+'V R IND'!C21+'V R MONITOREO'!C21+'XVI R ART'!C21+'XVI R MONITOREO'!C21+'XVI R IND'!C21+'VIII R ART'!C21+'VIII R IND'!C21+'VIII R MONITOREO'!C21+'IX R ART'!C21+'IX R ART MONITOREO'!C21+'IX R IND'!C21+'XIV R ART'!C21+'XIV R ART MONITOREO'!C21+'XIV R IND'!C21&gt;0,+'V R ART'!C21+'V R IND'!C21+'V R MONITOREO'!C21+'XVI R ART'!C21+'XVI R MONITOREO'!C21+'XVI R IND'!C21+'VIII R ART'!C21+'VIII R IND'!C21+'VIII R MONITOREO'!C21+'IX R ART'!C21+'IX R ART MONITOREO'!C21+'IX R IND'!C21+'XIV R ART'!C21+'XIV R ART MONITOREO'!C21+'XIV R IND'!C21," ")</f>
        <v>970197.23</v>
      </c>
      <c r="D21" s="16">
        <f>IF(+'V R ART'!D21+'V R IND'!D21+'V R MONITOREO'!D21+'XVI R ART'!D21+'XVI R MONITOREO'!D21+'XVI R IND'!D21+'VIII R ART'!D21+'VIII R IND'!D21+'VIII R MONITOREO'!D21+'IX R ART'!D21+'IX R ART MONITOREO'!D21+'IX R IND'!D21+'XIV R ART'!D21+'XIV R ART MONITOREO'!D21+'XIV R IND'!D21&gt;0,+'V R ART'!D21+'V R IND'!D21+'V R MONITOREO'!D21+'XVI R ART'!D21+'XVI R MONITOREO'!D21+'XVI R IND'!D21+'VIII R ART'!D21+'VIII R IND'!D21+'VIII R MONITOREO'!D21+'IX R ART'!D21+'IX R ART MONITOREO'!D21+'IX R IND'!D21+'XIV R ART'!D21+'XIV R ART MONITOREO'!D21+'XIV R IND'!D21," ")</f>
        <v>106553207.79865399</v>
      </c>
      <c r="E21" s="16">
        <f>IF(+'V R ART'!E21+'V R IND'!E21+'V R MONITOREO'!E21+'XVI R ART'!E21+'XVI R MONITOREO'!E21+'XVI R IND'!E21+'VIII R ART'!E21+'VIII R IND'!E21+'VIII R MONITOREO'!E21+'IX R ART'!E21+'IX R ART MONITOREO'!E21+'IX R IND'!E21+'XIV R ART'!E21+'XIV R ART MONITOREO'!E21+'XIV R IND'!E21&gt;0,+'V R ART'!E21+'V R IND'!E21+'V R MONITOREO'!E21+'XVI R ART'!E21+'XVI R MONITOREO'!E21+'XVI R IND'!E21+'VIII R ART'!E21+'VIII R IND'!E21+'VIII R MONITOREO'!E21+'IX R ART'!E21+'IX R ART MONITOREO'!E21+'IX R IND'!E21+'XIV R ART'!E21+'XIV R ART MONITOREO'!E21+'XIV R IND'!E21," ")</f>
        <v>32197783.44699337</v>
      </c>
      <c r="F21" s="16">
        <f>IF(+'V R ART'!F21+'V R IND'!F21+'V R MONITOREO'!F21+'XVI R ART'!F21+'XVI R MONITOREO'!F21+'XVI R IND'!F21+'VIII R ART'!F21+'VIII R IND'!F21+'VIII R MONITOREO'!F21+'IX R ART'!F21+'IX R ART MONITOREO'!F21+'IX R IND'!F21+'XIV R ART'!F21+'XIV R ART MONITOREO'!F21+'XIV R IND'!F21&gt;0,+'V R ART'!F21+'V R IND'!F21+'V R MONITOREO'!F21+'XVI R ART'!F21+'XVI R MONITOREO'!F21+'XVI R IND'!F21+'VIII R ART'!F21+'VIII R IND'!F21+'VIII R MONITOREO'!F21+'IX R ART'!F21+'IX R ART MONITOREO'!F21+'IX R IND'!F21+'XIV R ART'!F21+'XIV R ART MONITOREO'!F21+'XIV R IND'!F21," ")</f>
        <v>15387915.388685036</v>
      </c>
      <c r="G21" s="16">
        <f>IF(+'V R ART'!G21+'V R IND'!G21+'V R MONITOREO'!G21+'XVI R ART'!G21+'XVI R MONITOREO'!G21+'XVI R IND'!G21+'VIII R ART'!G21+'VIII R IND'!G21+'VIII R MONITOREO'!G21+'IX R ART'!G21+'IX R ART MONITOREO'!G21+'IX R IND'!G21+'XIV R ART'!G21+'XIV R ART MONITOREO'!G21+'XIV R IND'!G21&gt;0,+'V R ART'!G21+'V R IND'!G21+'V R MONITOREO'!G21+'XVI R ART'!G21+'XVI R MONITOREO'!G21+'XVI R IND'!G21+'VIII R ART'!G21+'VIII R IND'!G21+'VIII R MONITOREO'!G21+'IX R ART'!G21+'IX R ART MONITOREO'!G21+'IX R IND'!G21+'XIV R ART'!G21+'XIV R ART MONITOREO'!G21+'XIV R IND'!G21," ")</f>
        <v>9697496.0199999996</v>
      </c>
      <c r="H21" s="16" t="str">
        <f>IF(+'V R ART'!H21+'V R IND'!H21+'V R MONITOREO'!H21+'XVI R ART'!H21+'XVI R MONITOREO'!H21+'XVI R IND'!H21+'VIII R ART'!H21+'VIII R IND'!H21+'VIII R MONITOREO'!H21+'IX R ART'!H21+'IX R ART MONITOREO'!H21+'IX R IND'!H21+'XIV R ART'!H21+'XIV R ART MONITOREO'!H21+'XIV R IND'!H21&gt;0,+'V R ART'!H21+'V R IND'!H21+'V R MONITOREO'!H21+'XVI R ART'!H21+'XVI R MONITOREO'!H21+'XVI R IND'!H21+'VIII R ART'!H21+'VIII R IND'!H21+'VIII R MONITOREO'!H21+'IX R ART'!H21+'IX R ART MONITOREO'!H21+'IX R IND'!H21+'XIV R ART'!H21+'XIV R ART MONITOREO'!H21+'XIV R IND'!H21," ")</f>
        <v xml:space="preserve"> </v>
      </c>
      <c r="I21" s="16" t="str">
        <f>IF(+'V R ART'!I21+'V R IND'!I21+'V R MONITOREO'!I21+'XVI R ART'!I21+'XVI R MONITOREO'!I21+'XVI R IND'!I21+'VIII R ART'!I21+'VIII R IND'!I21+'VIII R MONITOREO'!I21+'IX R ART'!I21+'IX R ART MONITOREO'!I21+'IX R IND'!I21+'XIV R ART'!I21+'XIV R ART MONITOREO'!I21+'XIV R IND'!I21&gt;0,+'V R ART'!I21+'V R IND'!I21+'V R MONITOREO'!I21+'XVI R ART'!I21+'XVI R MONITOREO'!I21+'XVI R IND'!I21+'VIII R ART'!I21+'VIII R IND'!I21+'VIII R MONITOREO'!I21+'IX R ART'!I21+'IX R ART MONITOREO'!I21+'IX R IND'!I21+'XIV R ART'!I21+'XIV R ART MONITOREO'!I21+'XIV R IND'!I21," ")</f>
        <v xml:space="preserve"> </v>
      </c>
      <c r="J21" s="16" t="str">
        <f>IF(+'V R ART'!J21+'V R IND'!J21+'V R MONITOREO'!J21+'XVI R ART'!J21+'XVI R MONITOREO'!J21+'XVI R IND'!J21+'VIII R ART'!J21+'VIII R IND'!J21+'VIII R MONITOREO'!J21+'IX R ART'!J21+'IX R ART MONITOREO'!J21+'IX R IND'!J21+'XIV R ART'!J21+'XIV R ART MONITOREO'!J21+'XIV R IND'!J21&gt;0,+'V R ART'!J21+'V R IND'!J21+'V R MONITOREO'!J21+'XVI R ART'!J21+'XVI R MONITOREO'!J21+'XVI R IND'!J21+'VIII R ART'!J21+'VIII R IND'!J21+'VIII R MONITOREO'!J21+'IX R ART'!J21+'IX R ART MONITOREO'!J21+'IX R IND'!J21+'XIV R ART'!J21+'XIV R ART MONITOREO'!J21+'XIV R IND'!J21," ")</f>
        <v xml:space="preserve"> </v>
      </c>
      <c r="K21" s="16" t="str">
        <f>IF(+'V R ART'!K21+'V R IND'!K21+'V R MONITOREO'!K21+'XVI R ART'!K21+'XVI R MONITOREO'!K21+'XVI R IND'!K21+'VIII R ART'!K21+'VIII R IND'!K21+'VIII R MONITOREO'!K21+'IX R ART'!K21+'IX R ART MONITOREO'!K21+'IX R IND'!K21+'XIV R ART'!K21+'XIV R ART MONITOREO'!K21+'XIV R IND'!K21&gt;0,+'V R ART'!K21+'V R IND'!K21+'V R MONITOREO'!K21+'XVI R ART'!K21+'XVI R MONITOREO'!K21+'XVI R IND'!K21+'VIII R ART'!K21+'VIII R IND'!K21+'VIII R MONITOREO'!K21+'IX R ART'!K21+'IX R ART MONITOREO'!K21+'IX R IND'!K21+'XIV R ART'!K21+'XIV R ART MONITOREO'!K21+'XIV R IND'!K21," ")</f>
        <v xml:space="preserve"> </v>
      </c>
      <c r="L21" s="16" t="str">
        <f>IF(+'V R ART'!L21+'V R IND'!L21+'V R MONITOREO'!L21+'XVI R ART'!L21+'XVI R MONITOREO'!L21+'XVI R IND'!L21+'VIII R ART'!L21+'VIII R IND'!L21+'VIII R MONITOREO'!L21+'IX R ART'!L21+'IX R ART MONITOREO'!L21+'IX R IND'!L21+'XIV R ART'!L21+'XIV R ART MONITOREO'!L21+'XIV R IND'!L21&gt;0,+'V R ART'!L21+'V R IND'!L21+'V R MONITOREO'!L21+'XVI R ART'!L21+'XVI R MONITOREO'!L21+'XVI R IND'!L21+'VIII R ART'!L21+'VIII R IND'!L21+'VIII R MONITOREO'!L21+'IX R ART'!L21+'IX R ART MONITOREO'!L21+'IX R IND'!L21+'XIV R ART'!L21+'XIV R ART MONITOREO'!L21+'XIV R IND'!L21," ")</f>
        <v xml:space="preserve"> </v>
      </c>
      <c r="M21" s="17" t="str">
        <f>IF(+'V R ART'!M21+'V R IND'!M21+'V R MONITOREO'!M21+'XVI R ART'!M21+'XVI R MONITOREO'!M21+'XVI R IND'!M21+'VIII R ART'!M21+'VIII R IND'!M21+'VIII R MONITOREO'!M21+'IX R ART'!M21+'IX R ART MONITOREO'!M21+'IX R IND'!M21+'XIV R ART'!M21+'XIV R ART MONITOREO'!M21+'XIV R IND'!M21&gt;0,+'V R ART'!M21+'V R IND'!M21+'V R MONITOREO'!M21+'XVI R ART'!M21+'XVI R MONITOREO'!M21+'XVI R IND'!M21+'VIII R ART'!M21+'VIII R IND'!M21+'VIII R MONITOREO'!M21+'IX R ART'!M21+'IX R ART MONITOREO'!M21+'IX R IND'!M21+'XIV R ART'!M21+'XIV R ART MONITOREO'!M21+'XIV R IND'!M21," ")</f>
        <v xml:space="preserve"> </v>
      </c>
      <c r="N21" s="15">
        <f t="shared" si="0"/>
        <v>164807212.12433243</v>
      </c>
      <c r="O21" s="14">
        <f t="shared" si="1"/>
        <v>9.5</v>
      </c>
      <c r="P21" s="32"/>
      <c r="Q21" s="8"/>
      <c r="S21" s="8"/>
      <c r="T21" s="8"/>
    </row>
    <row r="22" spans="1:20" ht="14" x14ac:dyDescent="0.3">
      <c r="A22" s="14">
        <f t="shared" si="2"/>
        <v>10</v>
      </c>
      <c r="B22" s="60">
        <f>IF(+'V R ART'!B22+'V R IND'!B22+'V R MONITOREO'!B22+'XVI R ART'!B22+'XVI R MONITOREO'!B22+'XVI R IND'!B22+'VIII R ART'!B22+'VIII R IND'!B22+'VIII R MONITOREO'!B22+'IX R ART'!B22+'IX R ART MONITOREO'!B22+'IX R IND'!B22+'XIV R ART'!B22+'XIV R ART MONITOREO'!B22+'XIV R IND'!B22&gt;0,+'V R ART'!B22+'V R IND'!B22+'V R MONITOREO'!B22+'XVI R ART'!B22+'XVI R MONITOREO'!B22+'XVI R IND'!B22+'VIII R ART'!B22+'VIII R IND'!B22+'VIII R MONITOREO'!B22+'IX R ART'!B22+'IX R ART MONITOREO'!B22+'IX R IND'!B22+'XIV R ART'!B22+'XIV R ART MONITOREO'!B22+'XIV R IND'!B22," ")</f>
        <v>312.13</v>
      </c>
      <c r="C22" s="16">
        <f>IF(+'V R ART'!C22+'V R IND'!C22+'V R MONITOREO'!C22+'XVI R ART'!C22+'XVI R MONITOREO'!C22+'XVI R IND'!C22+'VIII R ART'!C22+'VIII R IND'!C22+'VIII R MONITOREO'!C22+'IX R ART'!C22+'IX R ART MONITOREO'!C22+'IX R IND'!C22+'XIV R ART'!C22+'XIV R ART MONITOREO'!C22+'XIV R IND'!C22&gt;0,+'V R ART'!C22+'V R IND'!C22+'V R MONITOREO'!C22+'XVI R ART'!C22+'XVI R MONITOREO'!C22+'XVI R IND'!C22+'VIII R ART'!C22+'VIII R IND'!C22+'VIII R MONITOREO'!C22+'IX R ART'!C22+'IX R ART MONITOREO'!C22+'IX R IND'!C22+'XIV R ART'!C22+'XIV R ART MONITOREO'!C22+'XIV R IND'!C22," ")</f>
        <v>1694869.1</v>
      </c>
      <c r="D22" s="16">
        <f>IF(+'V R ART'!D22+'V R IND'!D22+'V R MONITOREO'!D22+'XVI R ART'!D22+'XVI R MONITOREO'!D22+'XVI R IND'!D22+'VIII R ART'!D22+'VIII R IND'!D22+'VIII R MONITOREO'!D22+'IX R ART'!D22+'IX R ART MONITOREO'!D22+'IX R IND'!D22+'XIV R ART'!D22+'XIV R ART MONITOREO'!D22+'XIV R IND'!D22&gt;0,+'V R ART'!D22+'V R IND'!D22+'V R MONITOREO'!D22+'XVI R ART'!D22+'XVI R MONITOREO'!D22+'XVI R IND'!D22+'VIII R ART'!D22+'VIII R IND'!D22+'VIII R MONITOREO'!D22+'IX R ART'!D22+'IX R ART MONITOREO'!D22+'IX R IND'!D22+'XIV R ART'!D22+'XIV R ART MONITOREO'!D22+'XIV R IND'!D22," ")</f>
        <v>148774724.07865396</v>
      </c>
      <c r="E22" s="16">
        <f>IF(+'V R ART'!E22+'V R IND'!E22+'V R MONITOREO'!E22+'XVI R ART'!E22+'XVI R MONITOREO'!E22+'XVI R IND'!E22+'VIII R ART'!E22+'VIII R IND'!E22+'VIII R MONITOREO'!E22+'IX R ART'!E22+'IX R ART MONITOREO'!E22+'IX R IND'!E22+'XIV R ART'!E22+'XIV R ART MONITOREO'!E22+'XIV R IND'!E22&gt;0,+'V R ART'!E22+'V R IND'!E22+'V R MONITOREO'!E22+'XVI R ART'!E22+'XVI R MONITOREO'!E22+'XVI R IND'!E22+'VIII R ART'!E22+'VIII R IND'!E22+'VIII R MONITOREO'!E22+'IX R ART'!E22+'IX R ART MONITOREO'!E22+'IX R IND'!E22+'XIV R ART'!E22+'XIV R ART MONITOREO'!E22+'XIV R IND'!E22," ")</f>
        <v>21807822.835590232</v>
      </c>
      <c r="F22" s="16">
        <f>IF(+'V R ART'!F22+'V R IND'!F22+'V R MONITOREO'!F22+'XVI R ART'!F22+'XVI R MONITOREO'!F22+'XVI R IND'!F22+'VIII R ART'!F22+'VIII R IND'!F22+'VIII R MONITOREO'!F22+'IX R ART'!F22+'IX R ART MONITOREO'!F22+'IX R IND'!F22+'XIV R ART'!F22+'XIV R ART MONITOREO'!F22+'XIV R IND'!F22&gt;0,+'V R ART'!F22+'V R IND'!F22+'V R MONITOREO'!F22+'XVI R ART'!F22+'XVI R MONITOREO'!F22+'XVI R IND'!F22+'VIII R ART'!F22+'VIII R IND'!F22+'VIII R MONITOREO'!F22+'IX R ART'!F22+'IX R ART MONITOREO'!F22+'IX R IND'!F22+'XIV R ART'!F22+'XIV R ART MONITOREO'!F22+'XIV R IND'!F22," ")</f>
        <v>21769766.372870278</v>
      </c>
      <c r="G22" s="16">
        <f>IF(+'V R ART'!G22+'V R IND'!G22+'V R MONITOREO'!G22+'XVI R ART'!G22+'XVI R MONITOREO'!G22+'XVI R IND'!G22+'VIII R ART'!G22+'VIII R IND'!G22+'VIII R MONITOREO'!G22+'IX R ART'!G22+'IX R ART MONITOREO'!G22+'IX R IND'!G22+'XIV R ART'!G22+'XIV R ART MONITOREO'!G22+'XIV R IND'!G22&gt;0,+'V R ART'!G22+'V R IND'!G22+'V R MONITOREO'!G22+'XVI R ART'!G22+'XVI R MONITOREO'!G22+'XVI R IND'!G22+'VIII R ART'!G22+'VIII R IND'!G22+'VIII R MONITOREO'!G22+'IX R ART'!G22+'IX R ART MONITOREO'!G22+'IX R IND'!G22+'XIV R ART'!G22+'XIV R ART MONITOREO'!G22+'XIV R IND'!G22," ")</f>
        <v>6735216.3799999999</v>
      </c>
      <c r="H22" s="16" t="str">
        <f>IF(+'V R ART'!H22+'V R IND'!H22+'V R MONITOREO'!H22+'XVI R ART'!H22+'XVI R MONITOREO'!H22+'XVI R IND'!H22+'VIII R ART'!H22+'VIII R IND'!H22+'VIII R MONITOREO'!H22+'IX R ART'!H22+'IX R ART MONITOREO'!H22+'IX R IND'!H22+'XIV R ART'!H22+'XIV R ART MONITOREO'!H22+'XIV R IND'!H22&gt;0,+'V R ART'!H22+'V R IND'!H22+'V R MONITOREO'!H22+'XVI R ART'!H22+'XVI R MONITOREO'!H22+'XVI R IND'!H22+'VIII R ART'!H22+'VIII R IND'!H22+'VIII R MONITOREO'!H22+'IX R ART'!H22+'IX R ART MONITOREO'!H22+'IX R IND'!H22+'XIV R ART'!H22+'XIV R ART MONITOREO'!H22+'XIV R IND'!H22," ")</f>
        <v xml:space="preserve"> </v>
      </c>
      <c r="I22" s="16" t="str">
        <f>IF(+'V R ART'!I22+'V R IND'!I22+'V R MONITOREO'!I22+'XVI R ART'!I22+'XVI R MONITOREO'!I22+'XVI R IND'!I22+'VIII R ART'!I22+'VIII R IND'!I22+'VIII R MONITOREO'!I22+'IX R ART'!I22+'IX R ART MONITOREO'!I22+'IX R IND'!I22+'XIV R ART'!I22+'XIV R ART MONITOREO'!I22+'XIV R IND'!I22&gt;0,+'V R ART'!I22+'V R IND'!I22+'V R MONITOREO'!I22+'XVI R ART'!I22+'XVI R MONITOREO'!I22+'XVI R IND'!I22+'VIII R ART'!I22+'VIII R IND'!I22+'VIII R MONITOREO'!I22+'IX R ART'!I22+'IX R ART MONITOREO'!I22+'IX R IND'!I22+'XIV R ART'!I22+'XIV R ART MONITOREO'!I22+'XIV R IND'!I22," ")</f>
        <v xml:space="preserve"> </v>
      </c>
      <c r="J22" s="16" t="str">
        <f>IF(+'V R ART'!J22+'V R IND'!J22+'V R MONITOREO'!J22+'XVI R ART'!J22+'XVI R MONITOREO'!J22+'XVI R IND'!J22+'VIII R ART'!J22+'VIII R IND'!J22+'VIII R MONITOREO'!J22+'IX R ART'!J22+'IX R ART MONITOREO'!J22+'IX R IND'!J22+'XIV R ART'!J22+'XIV R ART MONITOREO'!J22+'XIV R IND'!J22&gt;0,+'V R ART'!J22+'V R IND'!J22+'V R MONITOREO'!J22+'XVI R ART'!J22+'XVI R MONITOREO'!J22+'XVI R IND'!J22+'VIII R ART'!J22+'VIII R IND'!J22+'VIII R MONITOREO'!J22+'IX R ART'!J22+'IX R ART MONITOREO'!J22+'IX R IND'!J22+'XIV R ART'!J22+'XIV R ART MONITOREO'!J22+'XIV R IND'!J22," ")</f>
        <v xml:space="preserve"> </v>
      </c>
      <c r="K22" s="16" t="str">
        <f>IF(+'V R ART'!K22+'V R IND'!K22+'V R MONITOREO'!K22+'XVI R ART'!K22+'XVI R MONITOREO'!K22+'XVI R IND'!K22+'VIII R ART'!K22+'VIII R IND'!K22+'VIII R MONITOREO'!K22+'IX R ART'!K22+'IX R ART MONITOREO'!K22+'IX R IND'!K22+'XIV R ART'!K22+'XIV R ART MONITOREO'!K22+'XIV R IND'!K22&gt;0,+'V R ART'!K22+'V R IND'!K22+'V R MONITOREO'!K22+'XVI R ART'!K22+'XVI R MONITOREO'!K22+'XVI R IND'!K22+'VIII R ART'!K22+'VIII R IND'!K22+'VIII R MONITOREO'!K22+'IX R ART'!K22+'IX R ART MONITOREO'!K22+'IX R IND'!K22+'XIV R ART'!K22+'XIV R ART MONITOREO'!K22+'XIV R IND'!K22," ")</f>
        <v xml:space="preserve"> </v>
      </c>
      <c r="L22" s="16" t="str">
        <f>IF(+'V R ART'!L22+'V R IND'!L22+'V R MONITOREO'!L22+'XVI R ART'!L22+'XVI R MONITOREO'!L22+'XVI R IND'!L22+'VIII R ART'!L22+'VIII R IND'!L22+'VIII R MONITOREO'!L22+'IX R ART'!L22+'IX R ART MONITOREO'!L22+'IX R IND'!L22+'XIV R ART'!L22+'XIV R ART MONITOREO'!L22+'XIV R IND'!L22&gt;0,+'V R ART'!L22+'V R IND'!L22+'V R MONITOREO'!L22+'XVI R ART'!L22+'XVI R MONITOREO'!L22+'XVI R IND'!L22+'VIII R ART'!L22+'VIII R IND'!L22+'VIII R MONITOREO'!L22+'IX R ART'!L22+'IX R ART MONITOREO'!L22+'IX R IND'!L22+'XIV R ART'!L22+'XIV R ART MONITOREO'!L22+'XIV R IND'!L22," ")</f>
        <v xml:space="preserve"> </v>
      </c>
      <c r="M22" s="17" t="str">
        <f>IF(+'V R ART'!M22+'V R IND'!M22+'V R MONITOREO'!M22+'XVI R ART'!M22+'XVI R MONITOREO'!M22+'XVI R IND'!M22+'VIII R ART'!M22+'VIII R IND'!M22+'VIII R MONITOREO'!M22+'IX R ART'!M22+'IX R ART MONITOREO'!M22+'IX R IND'!M22+'XIV R ART'!M22+'XIV R ART MONITOREO'!M22+'XIV R IND'!M22&gt;0,+'V R ART'!M22+'V R IND'!M22+'V R MONITOREO'!M22+'XVI R ART'!M22+'XVI R MONITOREO'!M22+'XVI R IND'!M22+'VIII R ART'!M22+'VIII R IND'!M22+'VIII R MONITOREO'!M22+'IX R ART'!M22+'IX R ART MONITOREO'!M22+'IX R IND'!M22+'XIV R ART'!M22+'XIV R ART MONITOREO'!M22+'XIV R IND'!M22," ")</f>
        <v xml:space="preserve"> </v>
      </c>
      <c r="N22" s="15">
        <f t="shared" si="0"/>
        <v>200782710.89711446</v>
      </c>
      <c r="O22" s="14">
        <f t="shared" si="1"/>
        <v>10</v>
      </c>
      <c r="P22" s="32"/>
      <c r="Q22" s="8"/>
      <c r="S22" s="8"/>
      <c r="T22" s="8"/>
    </row>
    <row r="23" spans="1:20" ht="14" x14ac:dyDescent="0.3">
      <c r="A23" s="14">
        <f t="shared" si="2"/>
        <v>10.5</v>
      </c>
      <c r="B23" s="60">
        <f>IF(+'V R ART'!B23+'V R IND'!B23+'V R MONITOREO'!B23+'XVI R ART'!B23+'XVI R MONITOREO'!B23+'XVI R IND'!B23+'VIII R ART'!B23+'VIII R IND'!B23+'VIII R MONITOREO'!B23+'IX R ART'!B23+'IX R ART MONITOREO'!B23+'IX R IND'!B23+'XIV R ART'!B23+'XIV R ART MONITOREO'!B23+'XIV R IND'!B23&gt;0,+'V R ART'!B23+'V R IND'!B23+'V R MONITOREO'!B23+'XVI R ART'!B23+'XVI R MONITOREO'!B23+'XVI R IND'!B23+'VIII R ART'!B23+'VIII R IND'!B23+'VIII R MONITOREO'!B23+'IX R ART'!B23+'IX R ART MONITOREO'!B23+'IX R IND'!B23+'XIV R ART'!B23+'XIV R ART MONITOREO'!B23+'XIV R IND'!B23," ")</f>
        <v>193.58</v>
      </c>
      <c r="C23" s="16">
        <f>IF(+'V R ART'!C23+'V R IND'!C23+'V R MONITOREO'!C23+'XVI R ART'!C23+'XVI R MONITOREO'!C23+'XVI R IND'!C23+'VIII R ART'!C23+'VIII R IND'!C23+'VIII R MONITOREO'!C23+'IX R ART'!C23+'IX R ART MONITOREO'!C23+'IX R IND'!C23+'XIV R ART'!C23+'XIV R ART MONITOREO'!C23+'XIV R IND'!C23&gt;0,+'V R ART'!C23+'V R IND'!C23+'V R MONITOREO'!C23+'XVI R ART'!C23+'XVI R MONITOREO'!C23+'XVI R IND'!C23+'VIII R ART'!C23+'VIII R IND'!C23+'VIII R MONITOREO'!C23+'IX R ART'!C23+'IX R ART MONITOREO'!C23+'IX R IND'!C23+'XIV R ART'!C23+'XIV R ART MONITOREO'!C23+'XIV R IND'!C23," ")</f>
        <v>628372.97</v>
      </c>
      <c r="D23" s="16">
        <f>IF(+'V R ART'!D23+'V R IND'!D23+'V R MONITOREO'!D23+'XVI R ART'!D23+'XVI R MONITOREO'!D23+'XVI R IND'!D23+'VIII R ART'!D23+'VIII R IND'!D23+'VIII R MONITOREO'!D23+'IX R ART'!D23+'IX R ART MONITOREO'!D23+'IX R IND'!D23+'XIV R ART'!D23+'XIV R ART MONITOREO'!D23+'XIV R IND'!D23&gt;0,+'V R ART'!D23+'V R IND'!D23+'V R MONITOREO'!D23+'XVI R ART'!D23+'XVI R MONITOREO'!D23+'XVI R IND'!D23+'VIII R ART'!D23+'VIII R IND'!D23+'VIII R MONITOREO'!D23+'IX R ART'!D23+'IX R ART MONITOREO'!D23+'IX R IND'!D23+'XIV R ART'!D23+'XIV R ART MONITOREO'!D23+'XIV R IND'!D23," ")</f>
        <v>139741426.49426627</v>
      </c>
      <c r="E23" s="16">
        <f>IF(+'V R ART'!E23+'V R IND'!E23+'V R MONITOREO'!E23+'XVI R ART'!E23+'XVI R MONITOREO'!E23+'XVI R IND'!E23+'VIII R ART'!E23+'VIII R IND'!E23+'VIII R MONITOREO'!E23+'IX R ART'!E23+'IX R ART MONITOREO'!E23+'IX R IND'!E23+'XIV R ART'!E23+'XIV R ART MONITOREO'!E23+'XIV R IND'!E23&gt;0,+'V R ART'!E23+'V R IND'!E23+'V R MONITOREO'!E23+'XVI R ART'!E23+'XVI R MONITOREO'!E23+'XVI R IND'!E23+'VIII R ART'!E23+'VIII R IND'!E23+'VIII R MONITOREO'!E23+'IX R ART'!E23+'IX R ART MONITOREO'!E23+'IX R IND'!E23+'XIV R ART'!E23+'XIV R ART MONITOREO'!E23+'XIV R IND'!E23," ")</f>
        <v>16937904.220000003</v>
      </c>
      <c r="F23" s="16">
        <f>IF(+'V R ART'!F23+'V R IND'!F23+'V R MONITOREO'!F23+'XVI R ART'!F23+'XVI R MONITOREO'!F23+'XVI R IND'!F23+'VIII R ART'!F23+'VIII R IND'!F23+'VIII R MONITOREO'!F23+'IX R ART'!F23+'IX R ART MONITOREO'!F23+'IX R IND'!F23+'XIV R ART'!F23+'XIV R ART MONITOREO'!F23+'XIV R IND'!F23&gt;0,+'V R ART'!F23+'V R IND'!F23+'V R MONITOREO'!F23+'XVI R ART'!F23+'XVI R MONITOREO'!F23+'XVI R IND'!F23+'VIII R ART'!F23+'VIII R IND'!F23+'VIII R MONITOREO'!F23+'IX R ART'!F23+'IX R ART MONITOREO'!F23+'IX R IND'!F23+'XIV R ART'!F23+'XIV R ART MONITOREO'!F23+'XIV R IND'!F23," ")</f>
        <v>23498318.289198373</v>
      </c>
      <c r="G23" s="16">
        <f>IF(+'V R ART'!G23+'V R IND'!G23+'V R MONITOREO'!G23+'XVI R ART'!G23+'XVI R MONITOREO'!G23+'XVI R IND'!G23+'VIII R ART'!G23+'VIII R IND'!G23+'VIII R MONITOREO'!G23+'IX R ART'!G23+'IX R ART MONITOREO'!G23+'IX R IND'!G23+'XIV R ART'!G23+'XIV R ART MONITOREO'!G23+'XIV R IND'!G23&gt;0,+'V R ART'!G23+'V R IND'!G23+'V R MONITOREO'!G23+'XVI R ART'!G23+'XVI R MONITOREO'!G23+'XVI R IND'!G23+'VIII R ART'!G23+'VIII R IND'!G23+'VIII R MONITOREO'!G23+'IX R ART'!G23+'IX R ART MONITOREO'!G23+'IX R IND'!G23+'XIV R ART'!G23+'XIV R ART MONITOREO'!G23+'XIV R IND'!G23," ")</f>
        <v>5449323.29</v>
      </c>
      <c r="H23" s="16" t="str">
        <f>IF(+'V R ART'!H23+'V R IND'!H23+'V R MONITOREO'!H23+'XVI R ART'!H23+'XVI R MONITOREO'!H23+'XVI R IND'!H23+'VIII R ART'!H23+'VIII R IND'!H23+'VIII R MONITOREO'!H23+'IX R ART'!H23+'IX R ART MONITOREO'!H23+'IX R IND'!H23+'XIV R ART'!H23+'XIV R ART MONITOREO'!H23+'XIV R IND'!H23&gt;0,+'V R ART'!H23+'V R IND'!H23+'V R MONITOREO'!H23+'XVI R ART'!H23+'XVI R MONITOREO'!H23+'XVI R IND'!H23+'VIII R ART'!H23+'VIII R IND'!H23+'VIII R MONITOREO'!H23+'IX R ART'!H23+'IX R ART MONITOREO'!H23+'IX R IND'!H23+'XIV R ART'!H23+'XIV R ART MONITOREO'!H23+'XIV R IND'!H23," ")</f>
        <v xml:space="preserve"> </v>
      </c>
      <c r="I23" s="16" t="str">
        <f>IF(+'V R ART'!I23+'V R IND'!I23+'V R MONITOREO'!I23+'XVI R ART'!I23+'XVI R MONITOREO'!I23+'XVI R IND'!I23+'VIII R ART'!I23+'VIII R IND'!I23+'VIII R MONITOREO'!I23+'IX R ART'!I23+'IX R ART MONITOREO'!I23+'IX R IND'!I23+'XIV R ART'!I23+'XIV R ART MONITOREO'!I23+'XIV R IND'!I23&gt;0,+'V R ART'!I23+'V R IND'!I23+'V R MONITOREO'!I23+'XVI R ART'!I23+'XVI R MONITOREO'!I23+'XVI R IND'!I23+'VIII R ART'!I23+'VIII R IND'!I23+'VIII R MONITOREO'!I23+'IX R ART'!I23+'IX R ART MONITOREO'!I23+'IX R IND'!I23+'XIV R ART'!I23+'XIV R ART MONITOREO'!I23+'XIV R IND'!I23," ")</f>
        <v xml:space="preserve"> </v>
      </c>
      <c r="J23" s="16" t="str">
        <f>IF(+'V R ART'!J23+'V R IND'!J23+'V R MONITOREO'!J23+'XVI R ART'!J23+'XVI R MONITOREO'!J23+'XVI R IND'!J23+'VIII R ART'!J23+'VIII R IND'!J23+'VIII R MONITOREO'!J23+'IX R ART'!J23+'IX R ART MONITOREO'!J23+'IX R IND'!J23+'XIV R ART'!J23+'XIV R ART MONITOREO'!J23+'XIV R IND'!J23&gt;0,+'V R ART'!J23+'V R IND'!J23+'V R MONITOREO'!J23+'XVI R ART'!J23+'XVI R MONITOREO'!J23+'XVI R IND'!J23+'VIII R ART'!J23+'VIII R IND'!J23+'VIII R MONITOREO'!J23+'IX R ART'!J23+'IX R ART MONITOREO'!J23+'IX R IND'!J23+'XIV R ART'!J23+'XIV R ART MONITOREO'!J23+'XIV R IND'!J23," ")</f>
        <v xml:space="preserve"> </v>
      </c>
      <c r="K23" s="16" t="str">
        <f>IF(+'V R ART'!K23+'V R IND'!K23+'V R MONITOREO'!K23+'XVI R ART'!K23+'XVI R MONITOREO'!K23+'XVI R IND'!K23+'VIII R ART'!K23+'VIII R IND'!K23+'VIII R MONITOREO'!K23+'IX R ART'!K23+'IX R ART MONITOREO'!K23+'IX R IND'!K23+'XIV R ART'!K23+'XIV R ART MONITOREO'!K23+'XIV R IND'!K23&gt;0,+'V R ART'!K23+'V R IND'!K23+'V R MONITOREO'!K23+'XVI R ART'!K23+'XVI R MONITOREO'!K23+'XVI R IND'!K23+'VIII R ART'!K23+'VIII R IND'!K23+'VIII R MONITOREO'!K23+'IX R ART'!K23+'IX R ART MONITOREO'!K23+'IX R IND'!K23+'XIV R ART'!K23+'XIV R ART MONITOREO'!K23+'XIV R IND'!K23," ")</f>
        <v xml:space="preserve"> </v>
      </c>
      <c r="L23" s="16" t="str">
        <f>IF(+'V R ART'!L23+'V R IND'!L23+'V R MONITOREO'!L23+'XVI R ART'!L23+'XVI R MONITOREO'!L23+'XVI R IND'!L23+'VIII R ART'!L23+'VIII R IND'!L23+'VIII R MONITOREO'!L23+'IX R ART'!L23+'IX R ART MONITOREO'!L23+'IX R IND'!L23+'XIV R ART'!L23+'XIV R ART MONITOREO'!L23+'XIV R IND'!L23&gt;0,+'V R ART'!L23+'V R IND'!L23+'V R MONITOREO'!L23+'XVI R ART'!L23+'XVI R MONITOREO'!L23+'XVI R IND'!L23+'VIII R ART'!L23+'VIII R IND'!L23+'VIII R MONITOREO'!L23+'IX R ART'!L23+'IX R ART MONITOREO'!L23+'IX R IND'!L23+'XIV R ART'!L23+'XIV R ART MONITOREO'!L23+'XIV R IND'!L23," ")</f>
        <v xml:space="preserve"> </v>
      </c>
      <c r="M23" s="17" t="str">
        <f>IF(+'V R ART'!M23+'V R IND'!M23+'V R MONITOREO'!M23+'XVI R ART'!M23+'XVI R MONITOREO'!M23+'XVI R IND'!M23+'VIII R ART'!M23+'VIII R IND'!M23+'VIII R MONITOREO'!M23+'IX R ART'!M23+'IX R ART MONITOREO'!M23+'IX R IND'!M23+'XIV R ART'!M23+'XIV R ART MONITOREO'!M23+'XIV R IND'!M23&gt;0,+'V R ART'!M23+'V R IND'!M23+'V R MONITOREO'!M23+'XVI R ART'!M23+'XVI R MONITOREO'!M23+'XVI R IND'!M23+'VIII R ART'!M23+'VIII R IND'!M23+'VIII R MONITOREO'!M23+'IX R ART'!M23+'IX R ART MONITOREO'!M23+'IX R IND'!M23+'XIV R ART'!M23+'XIV R ART MONITOREO'!M23+'XIV R IND'!M23," ")</f>
        <v xml:space="preserve"> </v>
      </c>
      <c r="N23" s="15">
        <f t="shared" si="0"/>
        <v>186255538.84346464</v>
      </c>
      <c r="O23" s="14">
        <f t="shared" si="1"/>
        <v>10.5</v>
      </c>
      <c r="P23" s="32"/>
      <c r="Q23" s="8"/>
      <c r="S23" s="8"/>
      <c r="T23" s="8"/>
    </row>
    <row r="24" spans="1:20" ht="14" x14ac:dyDescent="0.3">
      <c r="A24" s="22">
        <f t="shared" si="2"/>
        <v>11</v>
      </c>
      <c r="B24" s="65">
        <f>IF(+'V R ART'!B24+'V R IND'!B24+'V R MONITOREO'!B24+'XVI R ART'!B24+'XVI R MONITOREO'!B24+'XVI R IND'!B24+'VIII R ART'!B24+'VIII R IND'!B24+'VIII R MONITOREO'!B24+'IX R ART'!B24+'IX R ART MONITOREO'!B24+'IX R IND'!B24+'XIV R ART'!B24+'XIV R ART MONITOREO'!B24+'XIV R IND'!B24&gt;0,+'V R ART'!B24+'V R IND'!B24+'V R MONITOREO'!B24+'XVI R ART'!B24+'XVI R MONITOREO'!B24+'XVI R IND'!B24+'VIII R ART'!B24+'VIII R IND'!B24+'VIII R MONITOREO'!B24+'IX R ART'!B24+'IX R ART MONITOREO'!B24+'IX R IND'!B24+'XIV R ART'!B24+'XIV R ART MONITOREO'!B24+'XIV R IND'!B24," ")</f>
        <v>118.55</v>
      </c>
      <c r="C24" s="24">
        <f>IF(+'V R ART'!C24+'V R IND'!C24+'V R MONITOREO'!C24+'XVI R ART'!C24+'XVI R MONITOREO'!C24+'XVI R IND'!C24+'VIII R ART'!C24+'VIII R IND'!C24+'VIII R MONITOREO'!C24+'IX R ART'!C24+'IX R ART MONITOREO'!C24+'IX R IND'!C24+'XIV R ART'!C24+'XIV R ART MONITOREO'!C24+'XIV R IND'!C24&gt;0,+'V R ART'!C24+'V R IND'!C24+'V R MONITOREO'!C24+'XVI R ART'!C24+'XVI R MONITOREO'!C24+'XVI R IND'!C24+'VIII R ART'!C24+'VIII R IND'!C24+'VIII R MONITOREO'!C24+'IX R ART'!C24+'IX R ART MONITOREO'!C24+'IX R IND'!C24+'XIV R ART'!C24+'XIV R ART MONITOREO'!C24+'XIV R IND'!C24," ")</f>
        <v>598895.22</v>
      </c>
      <c r="D24" s="24">
        <f>IF(+'V R ART'!D24+'V R IND'!D24+'V R MONITOREO'!D24+'XVI R ART'!D24+'XVI R MONITOREO'!D24+'XVI R IND'!D24+'VIII R ART'!D24+'VIII R IND'!D24+'VIII R MONITOREO'!D24+'IX R ART'!D24+'IX R ART MONITOREO'!D24+'IX R IND'!D24+'XIV R ART'!D24+'XIV R ART MONITOREO'!D24+'XIV R IND'!D24&gt;0,+'V R ART'!D24+'V R IND'!D24+'V R MONITOREO'!D24+'XVI R ART'!D24+'XVI R MONITOREO'!D24+'XVI R IND'!D24+'VIII R ART'!D24+'VIII R IND'!D24+'VIII R MONITOREO'!D24+'IX R ART'!D24+'IX R ART MONITOREO'!D24+'IX R IND'!D24+'XIV R ART'!D24+'XIV R ART MONITOREO'!D24+'XIV R IND'!D24," ")</f>
        <v>107829057.17</v>
      </c>
      <c r="E24" s="24">
        <f>IF(+'V R ART'!E24+'V R IND'!E24+'V R MONITOREO'!E24+'XVI R ART'!E24+'XVI R MONITOREO'!E24+'XVI R IND'!E24+'VIII R ART'!E24+'VIII R IND'!E24+'VIII R MONITOREO'!E24+'IX R ART'!E24+'IX R ART MONITOREO'!E24+'IX R IND'!E24+'XIV R ART'!E24+'XIV R ART MONITOREO'!E24+'XIV R IND'!E24&gt;0,+'V R ART'!E24+'V R IND'!E24+'V R MONITOREO'!E24+'XVI R ART'!E24+'XVI R MONITOREO'!E24+'XVI R IND'!E24+'VIII R ART'!E24+'VIII R IND'!E24+'VIII R MONITOREO'!E24+'IX R ART'!E24+'IX R ART MONITOREO'!E24+'IX R IND'!E24+'XIV R ART'!E24+'XIV R ART MONITOREO'!E24+'XIV R IND'!E24," ")</f>
        <v>13654830.389999999</v>
      </c>
      <c r="F24" s="24">
        <f>IF(+'V R ART'!F24+'V R IND'!F24+'V R MONITOREO'!F24+'XVI R ART'!F24+'XVI R MONITOREO'!F24+'XVI R IND'!F24+'VIII R ART'!F24+'VIII R IND'!F24+'VIII R MONITOREO'!F24+'IX R ART'!F24+'IX R ART MONITOREO'!F24+'IX R IND'!F24+'XIV R ART'!F24+'XIV R ART MONITOREO'!F24+'XIV R IND'!F24&gt;0,+'V R ART'!F24+'V R IND'!F24+'V R MONITOREO'!F24+'XVI R ART'!F24+'XVI R MONITOREO'!F24+'XVI R IND'!F24+'VIII R ART'!F24+'VIII R IND'!F24+'VIII R MONITOREO'!F24+'IX R ART'!F24+'IX R ART MONITOREO'!F24+'IX R IND'!F24+'XIV R ART'!F24+'XIV R ART MONITOREO'!F24+'XIV R IND'!F24," ")</f>
        <v>18816094.670854114</v>
      </c>
      <c r="G24" s="24">
        <f>IF(+'V R ART'!G24+'V R IND'!G24+'V R MONITOREO'!G24+'XVI R ART'!G24+'XVI R MONITOREO'!G24+'XVI R IND'!G24+'VIII R ART'!G24+'VIII R IND'!G24+'VIII R MONITOREO'!G24+'IX R ART'!G24+'IX R ART MONITOREO'!G24+'IX R IND'!G24+'XIV R ART'!G24+'XIV R ART MONITOREO'!G24+'XIV R IND'!G24&gt;0,+'V R ART'!G24+'V R IND'!G24+'V R MONITOREO'!G24+'XVI R ART'!G24+'XVI R MONITOREO'!G24+'XVI R IND'!G24+'VIII R ART'!G24+'VIII R IND'!G24+'VIII R MONITOREO'!G24+'IX R ART'!G24+'IX R ART MONITOREO'!G24+'IX R IND'!G24+'XIV R ART'!G24+'XIV R ART MONITOREO'!G24+'XIV R IND'!G24," ")</f>
        <v>3116874.3099999996</v>
      </c>
      <c r="H24" s="24" t="str">
        <f>IF(+'V R ART'!H24+'V R IND'!H24+'V R MONITOREO'!H24+'XVI R ART'!H24+'XVI R MONITOREO'!H24+'XVI R IND'!H24+'VIII R ART'!H24+'VIII R IND'!H24+'VIII R MONITOREO'!H24+'IX R ART'!H24+'IX R ART MONITOREO'!H24+'IX R IND'!H24+'XIV R ART'!H24+'XIV R ART MONITOREO'!H24+'XIV R IND'!H24&gt;0,+'V R ART'!H24+'V R IND'!H24+'V R MONITOREO'!H24+'XVI R ART'!H24+'XVI R MONITOREO'!H24+'XVI R IND'!H24+'VIII R ART'!H24+'VIII R IND'!H24+'VIII R MONITOREO'!H24+'IX R ART'!H24+'IX R ART MONITOREO'!H24+'IX R IND'!H24+'XIV R ART'!H24+'XIV R ART MONITOREO'!H24+'XIV R IND'!H24," ")</f>
        <v xml:space="preserve"> </v>
      </c>
      <c r="I24" s="24" t="str">
        <f>IF(+'V R ART'!I24+'V R IND'!I24+'V R MONITOREO'!I24+'XVI R ART'!I24+'XVI R MONITOREO'!I24+'XVI R IND'!I24+'VIII R ART'!I24+'VIII R IND'!I24+'VIII R MONITOREO'!I24+'IX R ART'!I24+'IX R ART MONITOREO'!I24+'IX R IND'!I24+'XIV R ART'!I24+'XIV R ART MONITOREO'!I24+'XIV R IND'!I24&gt;0,+'V R ART'!I24+'V R IND'!I24+'V R MONITOREO'!I24+'XVI R ART'!I24+'XVI R MONITOREO'!I24+'XVI R IND'!I24+'VIII R ART'!I24+'VIII R IND'!I24+'VIII R MONITOREO'!I24+'IX R ART'!I24+'IX R ART MONITOREO'!I24+'IX R IND'!I24+'XIV R ART'!I24+'XIV R ART MONITOREO'!I24+'XIV R IND'!I24," ")</f>
        <v xml:space="preserve"> </v>
      </c>
      <c r="J24" s="24" t="str">
        <f>IF(+'V R ART'!J24+'V R IND'!J24+'V R MONITOREO'!J24+'XVI R ART'!J24+'XVI R MONITOREO'!J24+'XVI R IND'!J24+'VIII R ART'!J24+'VIII R IND'!J24+'VIII R MONITOREO'!J24+'IX R ART'!J24+'IX R ART MONITOREO'!J24+'IX R IND'!J24+'XIV R ART'!J24+'XIV R ART MONITOREO'!J24+'XIV R IND'!J24&gt;0,+'V R ART'!J24+'V R IND'!J24+'V R MONITOREO'!J24+'XVI R ART'!J24+'XVI R MONITOREO'!J24+'XVI R IND'!J24+'VIII R ART'!J24+'VIII R IND'!J24+'VIII R MONITOREO'!J24+'IX R ART'!J24+'IX R ART MONITOREO'!J24+'IX R IND'!J24+'XIV R ART'!J24+'XIV R ART MONITOREO'!J24+'XIV R IND'!J24," ")</f>
        <v xml:space="preserve"> </v>
      </c>
      <c r="K24" s="24" t="str">
        <f>IF(+'V R ART'!K24+'V R IND'!K24+'V R MONITOREO'!K24+'XVI R ART'!K24+'XVI R MONITOREO'!K24+'XVI R IND'!K24+'VIII R ART'!K24+'VIII R IND'!K24+'VIII R MONITOREO'!K24+'IX R ART'!K24+'IX R ART MONITOREO'!K24+'IX R IND'!K24+'XIV R ART'!K24+'XIV R ART MONITOREO'!K24+'XIV R IND'!K24&gt;0,+'V R ART'!K24+'V R IND'!K24+'V R MONITOREO'!K24+'XVI R ART'!K24+'XVI R MONITOREO'!K24+'XVI R IND'!K24+'VIII R ART'!K24+'VIII R IND'!K24+'VIII R MONITOREO'!K24+'IX R ART'!K24+'IX R ART MONITOREO'!K24+'IX R IND'!K24+'XIV R ART'!K24+'XIV R ART MONITOREO'!K24+'XIV R IND'!K24," ")</f>
        <v xml:space="preserve"> </v>
      </c>
      <c r="L24" s="24" t="str">
        <f>IF(+'V R ART'!L24+'V R IND'!L24+'V R MONITOREO'!L24+'XVI R ART'!L24+'XVI R MONITOREO'!L24+'XVI R IND'!L24+'VIII R ART'!L24+'VIII R IND'!L24+'VIII R MONITOREO'!L24+'IX R ART'!L24+'IX R ART MONITOREO'!L24+'IX R IND'!L24+'XIV R ART'!L24+'XIV R ART MONITOREO'!L24+'XIV R IND'!L24&gt;0,+'V R ART'!L24+'V R IND'!L24+'V R MONITOREO'!L24+'XVI R ART'!L24+'XVI R MONITOREO'!L24+'XVI R IND'!L24+'VIII R ART'!L24+'VIII R IND'!L24+'VIII R MONITOREO'!L24+'IX R ART'!L24+'IX R ART MONITOREO'!L24+'IX R IND'!L24+'XIV R ART'!L24+'XIV R ART MONITOREO'!L24+'XIV R IND'!L24," ")</f>
        <v xml:space="preserve"> </v>
      </c>
      <c r="M24" s="25" t="str">
        <f>IF(+'V R ART'!M24+'V R IND'!M24+'V R MONITOREO'!M24+'XVI R ART'!M24+'XVI R MONITOREO'!M24+'XVI R IND'!M24+'VIII R ART'!M24+'VIII R IND'!M24+'VIII R MONITOREO'!M24+'IX R ART'!M24+'IX R ART MONITOREO'!M24+'IX R IND'!M24+'XIV R ART'!M24+'XIV R ART MONITOREO'!M24+'XIV R IND'!M24&gt;0,+'V R ART'!M24+'V R IND'!M24+'V R MONITOREO'!M24+'XVI R ART'!M24+'XVI R MONITOREO'!M24+'XVI R IND'!M24+'VIII R ART'!M24+'VIII R IND'!M24+'VIII R MONITOREO'!M24+'IX R ART'!M24+'IX R ART MONITOREO'!M24+'IX R IND'!M24+'XIV R ART'!M24+'XIV R ART MONITOREO'!M24+'XIV R IND'!M24," ")</f>
        <v xml:space="preserve"> </v>
      </c>
      <c r="N24" s="23">
        <f t="shared" si="0"/>
        <v>144015870.31085411</v>
      </c>
      <c r="O24" s="14">
        <f t="shared" si="1"/>
        <v>11</v>
      </c>
      <c r="P24" s="32"/>
      <c r="Q24" s="8"/>
      <c r="S24" s="8"/>
      <c r="T24" s="8"/>
    </row>
    <row r="25" spans="1:20" ht="14" x14ac:dyDescent="0.3">
      <c r="A25" s="14">
        <f t="shared" si="2"/>
        <v>11.5</v>
      </c>
      <c r="B25" s="60">
        <f>IF(+'V R ART'!B25+'V R IND'!B25+'V R MONITOREO'!B25+'XVI R ART'!B25+'XVI R MONITOREO'!B25+'XVI R IND'!B25+'VIII R ART'!B25+'VIII R IND'!B25+'VIII R MONITOREO'!B25+'IX R ART'!B25+'IX R ART MONITOREO'!B25+'IX R IND'!B25+'XIV R ART'!B25+'XIV R ART MONITOREO'!B25+'XIV R IND'!B25&gt;0,+'V R ART'!B25+'V R IND'!B25+'V R MONITOREO'!B25+'XVI R ART'!B25+'XVI R MONITOREO'!B25+'XVI R IND'!B25+'VIII R ART'!B25+'VIII R IND'!B25+'VIII R MONITOREO'!B25+'IX R ART'!B25+'IX R ART MONITOREO'!B25+'IX R IND'!B25+'XIV R ART'!B25+'XIV R ART MONITOREO'!B25+'XIV R IND'!B25," ")</f>
        <v>128.94</v>
      </c>
      <c r="C25" s="16">
        <f>IF(+'V R ART'!C25+'V R IND'!C25+'V R MONITOREO'!C25+'XVI R ART'!C25+'XVI R MONITOREO'!C25+'XVI R IND'!C25+'VIII R ART'!C25+'VIII R IND'!C25+'VIII R MONITOREO'!C25+'IX R ART'!C25+'IX R ART MONITOREO'!C25+'IX R IND'!C25+'XIV R ART'!C25+'XIV R ART MONITOREO'!C25+'XIV R IND'!C25&gt;0,+'V R ART'!C25+'V R IND'!C25+'V R MONITOREO'!C25+'XVI R ART'!C25+'XVI R MONITOREO'!C25+'XVI R IND'!C25+'VIII R ART'!C25+'VIII R IND'!C25+'VIII R MONITOREO'!C25+'IX R ART'!C25+'IX R ART MONITOREO'!C25+'IX R IND'!C25+'XIV R ART'!C25+'XIV R ART MONITOREO'!C25+'XIV R IND'!C25," ")</f>
        <v>483038.95999999996</v>
      </c>
      <c r="D25" s="16">
        <f>IF(+'V R ART'!D25+'V R IND'!D25+'V R MONITOREO'!D25+'XVI R ART'!D25+'XVI R MONITOREO'!D25+'XVI R IND'!D25+'VIII R ART'!D25+'VIII R IND'!D25+'VIII R MONITOREO'!D25+'IX R ART'!D25+'IX R ART MONITOREO'!D25+'IX R IND'!D25+'XIV R ART'!D25+'XIV R ART MONITOREO'!D25+'XIV R IND'!D25&gt;0,+'V R ART'!D25+'V R IND'!D25+'V R MONITOREO'!D25+'XVI R ART'!D25+'XVI R MONITOREO'!D25+'XVI R IND'!D25+'VIII R ART'!D25+'VIII R IND'!D25+'VIII R MONITOREO'!D25+'IX R ART'!D25+'IX R ART MONITOREO'!D25+'IX R IND'!D25+'XIV R ART'!D25+'XIV R ART MONITOREO'!D25+'XIV R IND'!D25," ")</f>
        <v>93848696.650000006</v>
      </c>
      <c r="E25" s="16">
        <f>IF(+'V R ART'!E25+'V R IND'!E25+'V R MONITOREO'!E25+'XVI R ART'!E25+'XVI R MONITOREO'!E25+'XVI R IND'!E25+'VIII R ART'!E25+'VIII R IND'!E25+'VIII R MONITOREO'!E25+'IX R ART'!E25+'IX R ART MONITOREO'!E25+'IX R IND'!E25+'XIV R ART'!E25+'XIV R ART MONITOREO'!E25+'XIV R IND'!E25&gt;0,+'V R ART'!E25+'V R IND'!E25+'V R MONITOREO'!E25+'XVI R ART'!E25+'XVI R MONITOREO'!E25+'XVI R IND'!E25+'VIII R ART'!E25+'VIII R IND'!E25+'VIII R MONITOREO'!E25+'IX R ART'!E25+'IX R ART MONITOREO'!E25+'IX R IND'!E25+'XIV R ART'!E25+'XIV R ART MONITOREO'!E25+'XIV R IND'!E25," ")</f>
        <v>10847594.799999999</v>
      </c>
      <c r="F25" s="16">
        <f>IF(+'V R ART'!F25+'V R IND'!F25+'V R MONITOREO'!F25+'XVI R ART'!F25+'XVI R MONITOREO'!F25+'XVI R IND'!F25+'VIII R ART'!F25+'VIII R IND'!F25+'VIII R MONITOREO'!F25+'IX R ART'!F25+'IX R ART MONITOREO'!F25+'IX R IND'!F25+'XIV R ART'!F25+'XIV R ART MONITOREO'!F25+'XIV R IND'!F25&gt;0,+'V R ART'!F25+'V R IND'!F25+'V R MONITOREO'!F25+'XVI R ART'!F25+'XVI R MONITOREO'!F25+'XVI R IND'!F25+'VIII R ART'!F25+'VIII R IND'!F25+'VIII R MONITOREO'!F25+'IX R ART'!F25+'IX R ART MONITOREO'!F25+'IX R IND'!F25+'XIV R ART'!F25+'XIV R ART MONITOREO'!F25+'XIV R IND'!F25," ")</f>
        <v>13278393.968654446</v>
      </c>
      <c r="G25" s="16">
        <f>IF(+'V R ART'!G25+'V R IND'!G25+'V R MONITOREO'!G25+'XVI R ART'!G25+'XVI R MONITOREO'!G25+'XVI R IND'!G25+'VIII R ART'!G25+'VIII R IND'!G25+'VIII R MONITOREO'!G25+'IX R ART'!G25+'IX R ART MONITOREO'!G25+'IX R IND'!G25+'XIV R ART'!G25+'XIV R ART MONITOREO'!G25+'XIV R IND'!G25&gt;0,+'V R ART'!G25+'V R IND'!G25+'V R MONITOREO'!G25+'XVI R ART'!G25+'XVI R MONITOREO'!G25+'XVI R IND'!G25+'VIII R ART'!G25+'VIII R IND'!G25+'VIII R MONITOREO'!G25+'IX R ART'!G25+'IX R ART MONITOREO'!G25+'IX R IND'!G25+'XIV R ART'!G25+'XIV R ART MONITOREO'!G25+'XIV R IND'!G25," ")</f>
        <v>1828890.1600000001</v>
      </c>
      <c r="H25" s="16" t="str">
        <f>IF(+'V R ART'!H25+'V R IND'!H25+'V R MONITOREO'!H25+'XVI R ART'!H25+'XVI R MONITOREO'!H25+'XVI R IND'!H25+'VIII R ART'!H25+'VIII R IND'!H25+'VIII R MONITOREO'!H25+'IX R ART'!H25+'IX R ART MONITOREO'!H25+'IX R IND'!H25+'XIV R ART'!H25+'XIV R ART MONITOREO'!H25+'XIV R IND'!H25&gt;0,+'V R ART'!H25+'V R IND'!H25+'V R MONITOREO'!H25+'XVI R ART'!H25+'XVI R MONITOREO'!H25+'XVI R IND'!H25+'VIII R ART'!H25+'VIII R IND'!H25+'VIII R MONITOREO'!H25+'IX R ART'!H25+'IX R ART MONITOREO'!H25+'IX R IND'!H25+'XIV R ART'!H25+'XIV R ART MONITOREO'!H25+'XIV R IND'!H25," ")</f>
        <v xml:space="preserve"> </v>
      </c>
      <c r="I25" s="16" t="str">
        <f>IF(+'V R ART'!I25+'V R IND'!I25+'V R MONITOREO'!I25+'XVI R ART'!I25+'XVI R MONITOREO'!I25+'XVI R IND'!I25+'VIII R ART'!I25+'VIII R IND'!I25+'VIII R MONITOREO'!I25+'IX R ART'!I25+'IX R ART MONITOREO'!I25+'IX R IND'!I25+'XIV R ART'!I25+'XIV R ART MONITOREO'!I25+'XIV R IND'!I25&gt;0,+'V R ART'!I25+'V R IND'!I25+'V R MONITOREO'!I25+'XVI R ART'!I25+'XVI R MONITOREO'!I25+'XVI R IND'!I25+'VIII R ART'!I25+'VIII R IND'!I25+'VIII R MONITOREO'!I25+'IX R ART'!I25+'IX R ART MONITOREO'!I25+'IX R IND'!I25+'XIV R ART'!I25+'XIV R ART MONITOREO'!I25+'XIV R IND'!I25," ")</f>
        <v xml:space="preserve"> </v>
      </c>
      <c r="J25" s="16" t="str">
        <f>IF(+'V R ART'!J25+'V R IND'!J25+'V R MONITOREO'!J25+'XVI R ART'!J25+'XVI R MONITOREO'!J25+'XVI R IND'!J25+'VIII R ART'!J25+'VIII R IND'!J25+'VIII R MONITOREO'!J25+'IX R ART'!J25+'IX R ART MONITOREO'!J25+'IX R IND'!J25+'XIV R ART'!J25+'XIV R ART MONITOREO'!J25+'XIV R IND'!J25&gt;0,+'V R ART'!J25+'V R IND'!J25+'V R MONITOREO'!J25+'XVI R ART'!J25+'XVI R MONITOREO'!J25+'XVI R IND'!J25+'VIII R ART'!J25+'VIII R IND'!J25+'VIII R MONITOREO'!J25+'IX R ART'!J25+'IX R ART MONITOREO'!J25+'IX R IND'!J25+'XIV R ART'!J25+'XIV R ART MONITOREO'!J25+'XIV R IND'!J25," ")</f>
        <v xml:space="preserve"> </v>
      </c>
      <c r="K25" s="16" t="str">
        <f>IF(+'V R ART'!K25+'V R IND'!K25+'V R MONITOREO'!K25+'XVI R ART'!K25+'XVI R MONITOREO'!K25+'XVI R IND'!K25+'VIII R ART'!K25+'VIII R IND'!K25+'VIII R MONITOREO'!K25+'IX R ART'!K25+'IX R ART MONITOREO'!K25+'IX R IND'!K25+'XIV R ART'!K25+'XIV R ART MONITOREO'!K25+'XIV R IND'!K25&gt;0,+'V R ART'!K25+'V R IND'!K25+'V R MONITOREO'!K25+'XVI R ART'!K25+'XVI R MONITOREO'!K25+'XVI R IND'!K25+'VIII R ART'!K25+'VIII R IND'!K25+'VIII R MONITOREO'!K25+'IX R ART'!K25+'IX R ART MONITOREO'!K25+'IX R IND'!K25+'XIV R ART'!K25+'XIV R ART MONITOREO'!K25+'XIV R IND'!K25," ")</f>
        <v xml:space="preserve"> </v>
      </c>
      <c r="L25" s="16" t="str">
        <f>IF(+'V R ART'!L25+'V R IND'!L25+'V R MONITOREO'!L25+'XVI R ART'!L25+'XVI R MONITOREO'!L25+'XVI R IND'!L25+'VIII R ART'!L25+'VIII R IND'!L25+'VIII R MONITOREO'!L25+'IX R ART'!L25+'IX R ART MONITOREO'!L25+'IX R IND'!L25+'XIV R ART'!L25+'XIV R ART MONITOREO'!L25+'XIV R IND'!L25&gt;0,+'V R ART'!L25+'V R IND'!L25+'V R MONITOREO'!L25+'XVI R ART'!L25+'XVI R MONITOREO'!L25+'XVI R IND'!L25+'VIII R ART'!L25+'VIII R IND'!L25+'VIII R MONITOREO'!L25+'IX R ART'!L25+'IX R ART MONITOREO'!L25+'IX R IND'!L25+'XIV R ART'!L25+'XIV R ART MONITOREO'!L25+'XIV R IND'!L25," ")</f>
        <v xml:space="preserve"> </v>
      </c>
      <c r="M25" s="17" t="str">
        <f>IF(+'V R ART'!M25+'V R IND'!M25+'V R MONITOREO'!M25+'XVI R ART'!M25+'XVI R MONITOREO'!M25+'XVI R IND'!M25+'VIII R ART'!M25+'VIII R IND'!M25+'VIII R MONITOREO'!M25+'IX R ART'!M25+'IX R ART MONITOREO'!M25+'IX R IND'!M25+'XIV R ART'!M25+'XIV R ART MONITOREO'!M25+'XIV R IND'!M25&gt;0,+'V R ART'!M25+'V R IND'!M25+'V R MONITOREO'!M25+'XVI R ART'!M25+'XVI R MONITOREO'!M25+'XVI R IND'!M25+'VIII R ART'!M25+'VIII R IND'!M25+'VIII R MONITOREO'!M25+'IX R ART'!M25+'IX R ART MONITOREO'!M25+'IX R IND'!M25+'XIV R ART'!M25+'XIV R ART MONITOREO'!M25+'XIV R IND'!M25," ")</f>
        <v xml:space="preserve"> </v>
      </c>
      <c r="N25" s="15">
        <f t="shared" si="0"/>
        <v>120286743.47865444</v>
      </c>
      <c r="O25" s="14">
        <f t="shared" si="1"/>
        <v>11.5</v>
      </c>
      <c r="P25" s="32"/>
      <c r="Q25" s="8"/>
      <c r="S25" s="8"/>
      <c r="T25" s="8"/>
    </row>
    <row r="26" spans="1:20" ht="14" x14ac:dyDescent="0.3">
      <c r="A26" s="14">
        <f t="shared" si="2"/>
        <v>12</v>
      </c>
      <c r="B26" s="60">
        <f>IF(+'V R ART'!B26+'V R IND'!B26+'V R MONITOREO'!B26+'XVI R ART'!B26+'XVI R MONITOREO'!B26+'XVI R IND'!B26+'VIII R ART'!B26+'VIII R IND'!B26+'VIII R MONITOREO'!B26+'IX R ART'!B26+'IX R ART MONITOREO'!B26+'IX R IND'!B26+'XIV R ART'!B26+'XIV R ART MONITOREO'!B26+'XIV R IND'!B26&gt;0,+'V R ART'!B26+'V R IND'!B26+'V R MONITOREO'!B26+'XVI R ART'!B26+'XVI R MONITOREO'!B26+'XVI R IND'!B26+'VIII R ART'!B26+'VIII R IND'!B26+'VIII R MONITOREO'!B26+'IX R ART'!B26+'IX R ART MONITOREO'!B26+'IX R IND'!B26+'XIV R ART'!B26+'XIV R ART MONITOREO'!B26+'XIV R IND'!B26," ")</f>
        <v>53.59</v>
      </c>
      <c r="C26" s="16">
        <f>IF(+'V R ART'!C26+'V R IND'!C26+'V R MONITOREO'!C26+'XVI R ART'!C26+'XVI R MONITOREO'!C26+'XVI R IND'!C26+'VIII R ART'!C26+'VIII R IND'!C26+'VIII R MONITOREO'!C26+'IX R ART'!C26+'IX R ART MONITOREO'!C26+'IX R IND'!C26+'XIV R ART'!C26+'XIV R ART MONITOREO'!C26+'XIV R IND'!C26&gt;0,+'V R ART'!C26+'V R IND'!C26+'V R MONITOREO'!C26+'XVI R ART'!C26+'XVI R MONITOREO'!C26+'XVI R IND'!C26+'VIII R ART'!C26+'VIII R IND'!C26+'VIII R MONITOREO'!C26+'IX R ART'!C26+'IX R ART MONITOREO'!C26+'IX R IND'!C26+'XIV R ART'!C26+'XIV R ART MONITOREO'!C26+'XIV R IND'!C26," ")</f>
        <v>6174747.1199999992</v>
      </c>
      <c r="D26" s="16">
        <f>IF(+'V R ART'!D26+'V R IND'!D26+'V R MONITOREO'!D26+'XVI R ART'!D26+'XVI R MONITOREO'!D26+'XVI R IND'!D26+'VIII R ART'!D26+'VIII R IND'!D26+'VIII R MONITOREO'!D26+'IX R ART'!D26+'IX R ART MONITOREO'!D26+'IX R IND'!D26+'XIV R ART'!D26+'XIV R ART MONITOREO'!D26+'XIV R IND'!D26&gt;0,+'V R ART'!D26+'V R IND'!D26+'V R MONITOREO'!D26+'XVI R ART'!D26+'XVI R MONITOREO'!D26+'XVI R IND'!D26+'VIII R ART'!D26+'VIII R IND'!D26+'VIII R MONITOREO'!D26+'IX R ART'!D26+'IX R ART MONITOREO'!D26+'IX R IND'!D26+'XIV R ART'!D26+'XIV R ART MONITOREO'!D26+'XIV R IND'!D26," ")</f>
        <v>51486789.869999997</v>
      </c>
      <c r="E26" s="16">
        <f>IF(+'V R ART'!E26+'V R IND'!E26+'V R MONITOREO'!E26+'XVI R ART'!E26+'XVI R MONITOREO'!E26+'XVI R IND'!E26+'VIII R ART'!E26+'VIII R IND'!E26+'VIII R MONITOREO'!E26+'IX R ART'!E26+'IX R ART MONITOREO'!E26+'IX R IND'!E26+'XIV R ART'!E26+'XIV R ART MONITOREO'!E26+'XIV R IND'!E26&gt;0,+'V R ART'!E26+'V R IND'!E26+'V R MONITOREO'!E26+'XVI R ART'!E26+'XVI R MONITOREO'!E26+'XVI R IND'!E26+'VIII R ART'!E26+'VIII R IND'!E26+'VIII R MONITOREO'!E26+'IX R ART'!E26+'IX R ART MONITOREO'!E26+'IX R IND'!E26+'XIV R ART'!E26+'XIV R ART MONITOREO'!E26+'XIV R IND'!E26," ")</f>
        <v>8845436.9199999999</v>
      </c>
      <c r="F26" s="16">
        <f>IF(+'V R ART'!F26+'V R IND'!F26+'V R MONITOREO'!F26+'XVI R ART'!F26+'XVI R MONITOREO'!F26+'XVI R IND'!F26+'VIII R ART'!F26+'VIII R IND'!F26+'VIII R MONITOREO'!F26+'IX R ART'!F26+'IX R ART MONITOREO'!F26+'IX R IND'!F26+'XIV R ART'!F26+'XIV R ART MONITOREO'!F26+'XIV R IND'!F26&gt;0,+'V R ART'!F26+'V R IND'!F26+'V R MONITOREO'!F26+'XVI R ART'!F26+'XVI R MONITOREO'!F26+'XVI R IND'!F26+'VIII R ART'!F26+'VIII R IND'!F26+'VIII R MONITOREO'!F26+'IX R ART'!F26+'IX R ART MONITOREO'!F26+'IX R IND'!F26+'XIV R ART'!F26+'XIV R ART MONITOREO'!F26+'XIV R IND'!F26," ")</f>
        <v>12267913.934787035</v>
      </c>
      <c r="G26" s="16">
        <f>IF(+'V R ART'!G26+'V R IND'!G26+'V R MONITOREO'!G26+'XVI R ART'!G26+'XVI R MONITOREO'!G26+'XVI R IND'!G26+'VIII R ART'!G26+'VIII R IND'!G26+'VIII R MONITOREO'!G26+'IX R ART'!G26+'IX R ART MONITOREO'!G26+'IX R IND'!G26+'XIV R ART'!G26+'XIV R ART MONITOREO'!G26+'XIV R IND'!G26&gt;0,+'V R ART'!G26+'V R IND'!G26+'V R MONITOREO'!G26+'XVI R ART'!G26+'XVI R MONITOREO'!G26+'XVI R IND'!G26+'VIII R ART'!G26+'VIII R IND'!G26+'VIII R MONITOREO'!G26+'IX R ART'!G26+'IX R ART MONITOREO'!G26+'IX R IND'!G26+'XIV R ART'!G26+'XIV R ART MONITOREO'!G26+'XIV R IND'!G26," ")</f>
        <v>1172875.31</v>
      </c>
      <c r="H26" s="16" t="str">
        <f>IF(+'V R ART'!H26+'V R IND'!H26+'V R MONITOREO'!H26+'XVI R ART'!H26+'XVI R MONITOREO'!H26+'XVI R IND'!H26+'VIII R ART'!H26+'VIII R IND'!H26+'VIII R MONITOREO'!H26+'IX R ART'!H26+'IX R ART MONITOREO'!H26+'IX R IND'!H26+'XIV R ART'!H26+'XIV R ART MONITOREO'!H26+'XIV R IND'!H26&gt;0,+'V R ART'!H26+'V R IND'!H26+'V R MONITOREO'!H26+'XVI R ART'!H26+'XVI R MONITOREO'!H26+'XVI R IND'!H26+'VIII R ART'!H26+'VIII R IND'!H26+'VIII R MONITOREO'!H26+'IX R ART'!H26+'IX R ART MONITOREO'!H26+'IX R IND'!H26+'XIV R ART'!H26+'XIV R ART MONITOREO'!H26+'XIV R IND'!H26," ")</f>
        <v xml:space="preserve"> </v>
      </c>
      <c r="I26" s="16" t="str">
        <f>IF(+'V R ART'!I26+'V R IND'!I26+'V R MONITOREO'!I26+'XVI R ART'!I26+'XVI R MONITOREO'!I26+'XVI R IND'!I26+'VIII R ART'!I26+'VIII R IND'!I26+'VIII R MONITOREO'!I26+'IX R ART'!I26+'IX R ART MONITOREO'!I26+'IX R IND'!I26+'XIV R ART'!I26+'XIV R ART MONITOREO'!I26+'XIV R IND'!I26&gt;0,+'V R ART'!I26+'V R IND'!I26+'V R MONITOREO'!I26+'XVI R ART'!I26+'XVI R MONITOREO'!I26+'XVI R IND'!I26+'VIII R ART'!I26+'VIII R IND'!I26+'VIII R MONITOREO'!I26+'IX R ART'!I26+'IX R ART MONITOREO'!I26+'IX R IND'!I26+'XIV R ART'!I26+'XIV R ART MONITOREO'!I26+'XIV R IND'!I26," ")</f>
        <v xml:space="preserve"> </v>
      </c>
      <c r="J26" s="16" t="str">
        <f>IF(+'V R ART'!J26+'V R IND'!J26+'V R MONITOREO'!J26+'XVI R ART'!J26+'XVI R MONITOREO'!J26+'XVI R IND'!J26+'VIII R ART'!J26+'VIII R IND'!J26+'VIII R MONITOREO'!J26+'IX R ART'!J26+'IX R ART MONITOREO'!J26+'IX R IND'!J26+'XIV R ART'!J26+'XIV R ART MONITOREO'!J26+'XIV R IND'!J26&gt;0,+'V R ART'!J26+'V R IND'!J26+'V R MONITOREO'!J26+'XVI R ART'!J26+'XVI R MONITOREO'!J26+'XVI R IND'!J26+'VIII R ART'!J26+'VIII R IND'!J26+'VIII R MONITOREO'!J26+'IX R ART'!J26+'IX R ART MONITOREO'!J26+'IX R IND'!J26+'XIV R ART'!J26+'XIV R ART MONITOREO'!J26+'XIV R IND'!J26," ")</f>
        <v xml:space="preserve"> </v>
      </c>
      <c r="K26" s="16" t="str">
        <f>IF(+'V R ART'!K26+'V R IND'!K26+'V R MONITOREO'!K26+'XVI R ART'!K26+'XVI R MONITOREO'!K26+'XVI R IND'!K26+'VIII R ART'!K26+'VIII R IND'!K26+'VIII R MONITOREO'!K26+'IX R ART'!K26+'IX R ART MONITOREO'!K26+'IX R IND'!K26+'XIV R ART'!K26+'XIV R ART MONITOREO'!K26+'XIV R IND'!K26&gt;0,+'V R ART'!K26+'V R IND'!K26+'V R MONITOREO'!K26+'XVI R ART'!K26+'XVI R MONITOREO'!K26+'XVI R IND'!K26+'VIII R ART'!K26+'VIII R IND'!K26+'VIII R MONITOREO'!K26+'IX R ART'!K26+'IX R ART MONITOREO'!K26+'IX R IND'!K26+'XIV R ART'!K26+'XIV R ART MONITOREO'!K26+'XIV R IND'!K26," ")</f>
        <v xml:space="preserve"> </v>
      </c>
      <c r="L26" s="16" t="str">
        <f>IF(+'V R ART'!L26+'V R IND'!L26+'V R MONITOREO'!L26+'XVI R ART'!L26+'XVI R MONITOREO'!L26+'XVI R IND'!L26+'VIII R ART'!L26+'VIII R IND'!L26+'VIII R MONITOREO'!L26+'IX R ART'!L26+'IX R ART MONITOREO'!L26+'IX R IND'!L26+'XIV R ART'!L26+'XIV R ART MONITOREO'!L26+'XIV R IND'!L26&gt;0,+'V R ART'!L26+'V R IND'!L26+'V R MONITOREO'!L26+'XVI R ART'!L26+'XVI R MONITOREO'!L26+'XVI R IND'!L26+'VIII R ART'!L26+'VIII R IND'!L26+'VIII R MONITOREO'!L26+'IX R ART'!L26+'IX R ART MONITOREO'!L26+'IX R IND'!L26+'XIV R ART'!L26+'XIV R ART MONITOREO'!L26+'XIV R IND'!L26," ")</f>
        <v xml:space="preserve"> </v>
      </c>
      <c r="M26" s="17" t="str">
        <f>IF(+'V R ART'!M26+'V R IND'!M26+'V R MONITOREO'!M26+'XVI R ART'!M26+'XVI R MONITOREO'!M26+'XVI R IND'!M26+'VIII R ART'!M26+'VIII R IND'!M26+'VIII R MONITOREO'!M26+'IX R ART'!M26+'IX R ART MONITOREO'!M26+'IX R IND'!M26+'XIV R ART'!M26+'XIV R ART MONITOREO'!M26+'XIV R IND'!M26&gt;0,+'V R ART'!M26+'V R IND'!M26+'V R MONITOREO'!M26+'XVI R ART'!M26+'XVI R MONITOREO'!M26+'XVI R IND'!M26+'VIII R ART'!M26+'VIII R IND'!M26+'VIII R MONITOREO'!M26+'IX R ART'!M26+'IX R ART MONITOREO'!M26+'IX R IND'!M26+'XIV R ART'!M26+'XIV R ART MONITOREO'!M26+'XIV R IND'!M26," ")</f>
        <v xml:space="preserve"> </v>
      </c>
      <c r="N26" s="15">
        <f t="shared" si="0"/>
        <v>79947816.744787037</v>
      </c>
      <c r="O26" s="14">
        <f t="shared" si="1"/>
        <v>12</v>
      </c>
      <c r="P26" s="32"/>
      <c r="Q26" s="8"/>
      <c r="S26" s="8"/>
      <c r="T26" s="8"/>
    </row>
    <row r="27" spans="1:20" ht="14" x14ac:dyDescent="0.3">
      <c r="A27" s="14">
        <f t="shared" si="2"/>
        <v>12.5</v>
      </c>
      <c r="B27" s="60">
        <f>IF(+'V R ART'!B27+'V R IND'!B27+'V R MONITOREO'!B27+'XVI R ART'!B27+'XVI R MONITOREO'!B27+'XVI R IND'!B27+'VIII R ART'!B27+'VIII R IND'!B27+'VIII R MONITOREO'!B27+'IX R ART'!B27+'IX R ART MONITOREO'!B27+'IX R IND'!B27+'XIV R ART'!B27+'XIV R ART MONITOREO'!B27+'XIV R IND'!B27&gt;0,+'V R ART'!B27+'V R IND'!B27+'V R MONITOREO'!B27+'XVI R ART'!B27+'XVI R MONITOREO'!B27+'XVI R IND'!B27+'VIII R ART'!B27+'VIII R IND'!B27+'VIII R MONITOREO'!B27+'IX R ART'!B27+'IX R ART MONITOREO'!B27+'IX R IND'!B27+'XIV R ART'!B27+'XIV R ART MONITOREO'!B27+'XIV R IND'!B27," ")</f>
        <v>32.479999999999997</v>
      </c>
      <c r="C27" s="16">
        <f>IF(+'V R ART'!C27+'V R IND'!C27+'V R MONITOREO'!C27+'XVI R ART'!C27+'XVI R MONITOREO'!C27+'XVI R IND'!C27+'VIII R ART'!C27+'VIII R IND'!C27+'VIII R MONITOREO'!C27+'IX R ART'!C27+'IX R ART MONITOREO'!C27+'IX R IND'!C27+'XIV R ART'!C27+'XIV R ART MONITOREO'!C27+'XIV R IND'!C27&gt;0,+'V R ART'!C27+'V R IND'!C27+'V R MONITOREO'!C27+'XVI R ART'!C27+'XVI R MONITOREO'!C27+'XVI R IND'!C27+'VIII R ART'!C27+'VIII R IND'!C27+'VIII R MONITOREO'!C27+'IX R ART'!C27+'IX R ART MONITOREO'!C27+'IX R IND'!C27+'XIV R ART'!C27+'XIV R ART MONITOREO'!C27+'XIV R IND'!C27," ")</f>
        <v>10280046.799999999</v>
      </c>
      <c r="D27" s="16">
        <f>IF(+'V R ART'!D27+'V R IND'!D27+'V R MONITOREO'!D27+'XVI R ART'!D27+'XVI R MONITOREO'!D27+'XVI R IND'!D27+'VIII R ART'!D27+'VIII R IND'!D27+'VIII R MONITOREO'!D27+'IX R ART'!D27+'IX R ART MONITOREO'!D27+'IX R IND'!D27+'XIV R ART'!D27+'XIV R ART MONITOREO'!D27+'XIV R IND'!D27&gt;0,+'V R ART'!D27+'V R IND'!D27+'V R MONITOREO'!D27+'XVI R ART'!D27+'XVI R MONITOREO'!D27+'XVI R IND'!D27+'VIII R ART'!D27+'VIII R IND'!D27+'VIII R MONITOREO'!D27+'IX R ART'!D27+'IX R ART MONITOREO'!D27+'IX R IND'!D27+'XIV R ART'!D27+'XIV R ART MONITOREO'!D27+'XIV R IND'!D27," ")</f>
        <v>41402908.460000001</v>
      </c>
      <c r="E27" s="16">
        <f>IF(+'V R ART'!E27+'V R IND'!E27+'V R MONITOREO'!E27+'XVI R ART'!E27+'XVI R MONITOREO'!E27+'XVI R IND'!E27+'VIII R ART'!E27+'VIII R IND'!E27+'VIII R MONITOREO'!E27+'IX R ART'!E27+'IX R ART MONITOREO'!E27+'IX R IND'!E27+'XIV R ART'!E27+'XIV R ART MONITOREO'!E27+'XIV R IND'!E27&gt;0,+'V R ART'!E27+'V R IND'!E27+'V R MONITOREO'!E27+'XVI R ART'!E27+'XVI R MONITOREO'!E27+'XVI R IND'!E27+'VIII R ART'!E27+'VIII R IND'!E27+'VIII R MONITOREO'!E27+'IX R ART'!E27+'IX R ART MONITOREO'!E27+'IX R IND'!E27+'XIV R ART'!E27+'XIV R ART MONITOREO'!E27+'XIV R IND'!E27," ")</f>
        <v>10479677.640000001</v>
      </c>
      <c r="F27" s="16">
        <f>IF(+'V R ART'!F27+'V R IND'!F27+'V R MONITOREO'!F27+'XVI R ART'!F27+'XVI R MONITOREO'!F27+'XVI R IND'!F27+'VIII R ART'!F27+'VIII R IND'!F27+'VIII R MONITOREO'!F27+'IX R ART'!F27+'IX R ART MONITOREO'!F27+'IX R IND'!F27+'XIV R ART'!F27+'XIV R ART MONITOREO'!F27+'XIV R IND'!F27&gt;0,+'V R ART'!F27+'V R IND'!F27+'V R MONITOREO'!F27+'XVI R ART'!F27+'XVI R MONITOREO'!F27+'XVI R IND'!F27+'VIII R ART'!F27+'VIII R IND'!F27+'VIII R MONITOREO'!F27+'IX R ART'!F27+'IX R ART MONITOREO'!F27+'IX R IND'!F27+'XIV R ART'!F27+'XIV R ART MONITOREO'!F27+'XIV R IND'!F27," ")</f>
        <v>16623391.905998264</v>
      </c>
      <c r="G27" s="16">
        <f>IF(+'V R ART'!G27+'V R IND'!G27+'V R MONITOREO'!G27+'XVI R ART'!G27+'XVI R MONITOREO'!G27+'XVI R IND'!G27+'VIII R ART'!G27+'VIII R IND'!G27+'VIII R MONITOREO'!G27+'IX R ART'!G27+'IX R ART MONITOREO'!G27+'IX R IND'!G27+'XIV R ART'!G27+'XIV R ART MONITOREO'!G27+'XIV R IND'!G27&gt;0,+'V R ART'!G27+'V R IND'!G27+'V R MONITOREO'!G27+'XVI R ART'!G27+'XVI R MONITOREO'!G27+'XVI R IND'!G27+'VIII R ART'!G27+'VIII R IND'!G27+'VIII R MONITOREO'!G27+'IX R ART'!G27+'IX R ART MONITOREO'!G27+'IX R IND'!G27+'XIV R ART'!G27+'XIV R ART MONITOREO'!G27+'XIV R IND'!G27," ")</f>
        <v>4284339.42</v>
      </c>
      <c r="H27" s="16" t="str">
        <f>IF(+'V R ART'!H27+'V R IND'!H27+'V R MONITOREO'!H27+'XVI R ART'!H27+'XVI R MONITOREO'!H27+'XVI R IND'!H27+'VIII R ART'!H27+'VIII R IND'!H27+'VIII R MONITOREO'!H27+'IX R ART'!H27+'IX R ART MONITOREO'!H27+'IX R IND'!H27+'XIV R ART'!H27+'XIV R ART MONITOREO'!H27+'XIV R IND'!H27&gt;0,+'V R ART'!H27+'V R IND'!H27+'V R MONITOREO'!H27+'XVI R ART'!H27+'XVI R MONITOREO'!H27+'XVI R IND'!H27+'VIII R ART'!H27+'VIII R IND'!H27+'VIII R MONITOREO'!H27+'IX R ART'!H27+'IX R ART MONITOREO'!H27+'IX R IND'!H27+'XIV R ART'!H27+'XIV R ART MONITOREO'!H27+'XIV R IND'!H27," ")</f>
        <v xml:space="preserve"> </v>
      </c>
      <c r="I27" s="16" t="str">
        <f>IF(+'V R ART'!I27+'V R IND'!I27+'V R MONITOREO'!I27+'XVI R ART'!I27+'XVI R MONITOREO'!I27+'XVI R IND'!I27+'VIII R ART'!I27+'VIII R IND'!I27+'VIII R MONITOREO'!I27+'IX R ART'!I27+'IX R ART MONITOREO'!I27+'IX R IND'!I27+'XIV R ART'!I27+'XIV R ART MONITOREO'!I27+'XIV R IND'!I27&gt;0,+'V R ART'!I27+'V R IND'!I27+'V R MONITOREO'!I27+'XVI R ART'!I27+'XVI R MONITOREO'!I27+'XVI R IND'!I27+'VIII R ART'!I27+'VIII R IND'!I27+'VIII R MONITOREO'!I27+'IX R ART'!I27+'IX R ART MONITOREO'!I27+'IX R IND'!I27+'XIV R ART'!I27+'XIV R ART MONITOREO'!I27+'XIV R IND'!I27," ")</f>
        <v xml:space="preserve"> </v>
      </c>
      <c r="J27" s="16" t="str">
        <f>IF(+'V R ART'!J27+'V R IND'!J27+'V R MONITOREO'!J27+'XVI R ART'!J27+'XVI R MONITOREO'!J27+'XVI R IND'!J27+'VIII R ART'!J27+'VIII R IND'!J27+'VIII R MONITOREO'!J27+'IX R ART'!J27+'IX R ART MONITOREO'!J27+'IX R IND'!J27+'XIV R ART'!J27+'XIV R ART MONITOREO'!J27+'XIV R IND'!J27&gt;0,+'V R ART'!J27+'V R IND'!J27+'V R MONITOREO'!J27+'XVI R ART'!J27+'XVI R MONITOREO'!J27+'XVI R IND'!J27+'VIII R ART'!J27+'VIII R IND'!J27+'VIII R MONITOREO'!J27+'IX R ART'!J27+'IX R ART MONITOREO'!J27+'IX R IND'!J27+'XIV R ART'!J27+'XIV R ART MONITOREO'!J27+'XIV R IND'!J27," ")</f>
        <v xml:space="preserve"> </v>
      </c>
      <c r="K27" s="16" t="str">
        <f>IF(+'V R ART'!K27+'V R IND'!K27+'V R MONITOREO'!K27+'XVI R ART'!K27+'XVI R MONITOREO'!K27+'XVI R IND'!K27+'VIII R ART'!K27+'VIII R IND'!K27+'VIII R MONITOREO'!K27+'IX R ART'!K27+'IX R ART MONITOREO'!K27+'IX R IND'!K27+'XIV R ART'!K27+'XIV R ART MONITOREO'!K27+'XIV R IND'!K27&gt;0,+'V R ART'!K27+'V R IND'!K27+'V R MONITOREO'!K27+'XVI R ART'!K27+'XVI R MONITOREO'!K27+'XVI R IND'!K27+'VIII R ART'!K27+'VIII R IND'!K27+'VIII R MONITOREO'!K27+'IX R ART'!K27+'IX R ART MONITOREO'!K27+'IX R IND'!K27+'XIV R ART'!K27+'XIV R ART MONITOREO'!K27+'XIV R IND'!K27," ")</f>
        <v xml:space="preserve"> </v>
      </c>
      <c r="L27" s="16" t="str">
        <f>IF(+'V R ART'!L27+'V R IND'!L27+'V R MONITOREO'!L27+'XVI R ART'!L27+'XVI R MONITOREO'!L27+'XVI R IND'!L27+'VIII R ART'!L27+'VIII R IND'!L27+'VIII R MONITOREO'!L27+'IX R ART'!L27+'IX R ART MONITOREO'!L27+'IX R IND'!L27+'XIV R ART'!L27+'XIV R ART MONITOREO'!L27+'XIV R IND'!L27&gt;0,+'V R ART'!L27+'V R IND'!L27+'V R MONITOREO'!L27+'XVI R ART'!L27+'XVI R MONITOREO'!L27+'XVI R IND'!L27+'VIII R ART'!L27+'VIII R IND'!L27+'VIII R MONITOREO'!L27+'IX R ART'!L27+'IX R ART MONITOREO'!L27+'IX R IND'!L27+'XIV R ART'!L27+'XIV R ART MONITOREO'!L27+'XIV R IND'!L27," ")</f>
        <v xml:space="preserve"> </v>
      </c>
      <c r="M27" s="17" t="str">
        <f>IF(+'V R ART'!M27+'V R IND'!M27+'V R MONITOREO'!M27+'XVI R ART'!M27+'XVI R MONITOREO'!M27+'XVI R IND'!M27+'VIII R ART'!M27+'VIII R IND'!M27+'VIII R MONITOREO'!M27+'IX R ART'!M27+'IX R ART MONITOREO'!M27+'IX R IND'!M27+'XIV R ART'!M27+'XIV R ART MONITOREO'!M27+'XIV R IND'!M27&gt;0,+'V R ART'!M27+'V R IND'!M27+'V R MONITOREO'!M27+'XVI R ART'!M27+'XVI R MONITOREO'!M27+'XVI R IND'!M27+'VIII R ART'!M27+'VIII R IND'!M27+'VIII R MONITOREO'!M27+'IX R ART'!M27+'IX R ART MONITOREO'!M27+'IX R IND'!M27+'XIV R ART'!M27+'XIV R ART MONITOREO'!M27+'XIV R IND'!M27," ")</f>
        <v xml:space="preserve"> </v>
      </c>
      <c r="N27" s="15">
        <f t="shared" si="0"/>
        <v>83070396.705998272</v>
      </c>
      <c r="O27" s="14">
        <f t="shared" si="1"/>
        <v>12.5</v>
      </c>
      <c r="P27" s="32"/>
      <c r="Q27" s="8"/>
      <c r="S27" s="8"/>
      <c r="T27" s="8"/>
    </row>
    <row r="28" spans="1:20" ht="14" x14ac:dyDescent="0.3">
      <c r="A28" s="14">
        <f t="shared" si="2"/>
        <v>13</v>
      </c>
      <c r="B28" s="60">
        <f>IF(+'V R ART'!B28+'V R IND'!B28+'V R MONITOREO'!B28+'XVI R ART'!B28+'XVI R MONITOREO'!B28+'XVI R IND'!B28+'VIII R ART'!B28+'VIII R IND'!B28+'VIII R MONITOREO'!B28+'IX R ART'!B28+'IX R ART MONITOREO'!B28+'IX R IND'!B28+'XIV R ART'!B28+'XIV R ART MONITOREO'!B28+'XIV R IND'!B28&gt;0,+'V R ART'!B28+'V R IND'!B28+'V R MONITOREO'!B28+'XVI R ART'!B28+'XVI R MONITOREO'!B28+'XVI R IND'!B28+'VIII R ART'!B28+'VIII R IND'!B28+'VIII R MONITOREO'!B28+'IX R ART'!B28+'IX R ART MONITOREO'!B28+'IX R IND'!B28+'XIV R ART'!B28+'XIV R ART MONITOREO'!B28+'XIV R IND'!B28," ")</f>
        <v>21.44</v>
      </c>
      <c r="C28" s="16">
        <f>IF(+'V R ART'!C28+'V R IND'!C28+'V R MONITOREO'!C28+'XVI R ART'!C28+'XVI R MONITOREO'!C28+'XVI R IND'!C28+'VIII R ART'!C28+'VIII R IND'!C28+'VIII R MONITOREO'!C28+'IX R ART'!C28+'IX R ART MONITOREO'!C28+'IX R IND'!C28+'XIV R ART'!C28+'XIV R ART MONITOREO'!C28+'XIV R IND'!C28&gt;0,+'V R ART'!C28+'V R IND'!C28+'V R MONITOREO'!C28+'XVI R ART'!C28+'XVI R MONITOREO'!C28+'XVI R IND'!C28+'VIII R ART'!C28+'VIII R IND'!C28+'VIII R MONITOREO'!C28+'IX R ART'!C28+'IX R ART MONITOREO'!C28+'IX R IND'!C28+'XIV R ART'!C28+'XIV R ART MONITOREO'!C28+'XIV R IND'!C28," ")</f>
        <v>22088255.850000001</v>
      </c>
      <c r="D28" s="16">
        <f>IF(+'V R ART'!D28+'V R IND'!D28+'V R MONITOREO'!D28+'XVI R ART'!D28+'XVI R MONITOREO'!D28+'XVI R IND'!D28+'VIII R ART'!D28+'VIII R IND'!D28+'VIII R MONITOREO'!D28+'IX R ART'!D28+'IX R ART MONITOREO'!D28+'IX R IND'!D28+'XIV R ART'!D28+'XIV R ART MONITOREO'!D28+'XIV R IND'!D28&gt;0,+'V R ART'!D28+'V R IND'!D28+'V R MONITOREO'!D28+'XVI R ART'!D28+'XVI R MONITOREO'!D28+'XVI R IND'!D28+'VIII R ART'!D28+'VIII R IND'!D28+'VIII R MONITOREO'!D28+'IX R ART'!D28+'IX R ART MONITOREO'!D28+'IX R IND'!D28+'XIV R ART'!D28+'XIV R ART MONITOREO'!D28+'XIV R IND'!D28," ")</f>
        <v>55082450.334266305</v>
      </c>
      <c r="E28" s="16">
        <f>IF(+'V R ART'!E28+'V R IND'!E28+'V R MONITOREO'!E28+'XVI R ART'!E28+'XVI R MONITOREO'!E28+'XVI R IND'!E28+'VIII R ART'!E28+'VIII R IND'!E28+'VIII R MONITOREO'!E28+'IX R ART'!E28+'IX R ART MONITOREO'!E28+'IX R IND'!E28+'XIV R ART'!E28+'XIV R ART MONITOREO'!E28+'XIV R IND'!E28&gt;0,+'V R ART'!E28+'V R IND'!E28+'V R MONITOREO'!E28+'XVI R ART'!E28+'XVI R MONITOREO'!E28+'XVI R IND'!E28+'VIII R ART'!E28+'VIII R IND'!E28+'VIII R MONITOREO'!E28+'IX R ART'!E28+'IX R ART MONITOREO'!E28+'IX R IND'!E28+'XIV R ART'!E28+'XIV R ART MONITOREO'!E28+'XIV R IND'!E28," ")</f>
        <v>12021104</v>
      </c>
      <c r="F28" s="16">
        <f>IF(+'V R ART'!F28+'V R IND'!F28+'V R MONITOREO'!F28+'XVI R ART'!F28+'XVI R MONITOREO'!F28+'XVI R IND'!F28+'VIII R ART'!F28+'VIII R IND'!F28+'VIII R MONITOREO'!F28+'IX R ART'!F28+'IX R ART MONITOREO'!F28+'IX R IND'!F28+'XIV R ART'!F28+'XIV R ART MONITOREO'!F28+'XIV R IND'!F28&gt;0,+'V R ART'!F28+'V R IND'!F28+'V R MONITOREO'!F28+'XVI R ART'!F28+'XVI R MONITOREO'!F28+'XVI R IND'!F28+'VIII R ART'!F28+'VIII R IND'!F28+'VIII R MONITOREO'!F28+'IX R ART'!F28+'IX R ART MONITOREO'!F28+'IX R IND'!F28+'XIV R ART'!F28+'XIV R ART MONITOREO'!F28+'XIV R IND'!F28," ")</f>
        <v>24465643.325465284</v>
      </c>
      <c r="G28" s="16">
        <f>IF(+'V R ART'!G28+'V R IND'!G28+'V R MONITOREO'!G28+'XVI R ART'!G28+'XVI R MONITOREO'!G28+'XVI R IND'!G28+'VIII R ART'!G28+'VIII R IND'!G28+'VIII R MONITOREO'!G28+'IX R ART'!G28+'IX R ART MONITOREO'!G28+'IX R IND'!G28+'XIV R ART'!G28+'XIV R ART MONITOREO'!G28+'XIV R IND'!G28&gt;0,+'V R ART'!G28+'V R IND'!G28+'V R MONITOREO'!G28+'XVI R ART'!G28+'XVI R MONITOREO'!G28+'XVI R IND'!G28+'VIII R ART'!G28+'VIII R IND'!G28+'VIII R MONITOREO'!G28+'IX R ART'!G28+'IX R ART MONITOREO'!G28+'IX R IND'!G28+'XIV R ART'!G28+'XIV R ART MONITOREO'!G28+'XIV R IND'!G28," ")</f>
        <v>10118510.52</v>
      </c>
      <c r="H28" s="16" t="str">
        <f>IF(+'V R ART'!H28+'V R IND'!H28+'V R MONITOREO'!H28+'XVI R ART'!H28+'XVI R MONITOREO'!H28+'XVI R IND'!H28+'VIII R ART'!H28+'VIII R IND'!H28+'VIII R MONITOREO'!H28+'IX R ART'!H28+'IX R ART MONITOREO'!H28+'IX R IND'!H28+'XIV R ART'!H28+'XIV R ART MONITOREO'!H28+'XIV R IND'!H28&gt;0,+'V R ART'!H28+'V R IND'!H28+'V R MONITOREO'!H28+'XVI R ART'!H28+'XVI R MONITOREO'!H28+'XVI R IND'!H28+'VIII R ART'!H28+'VIII R IND'!H28+'VIII R MONITOREO'!H28+'IX R ART'!H28+'IX R ART MONITOREO'!H28+'IX R IND'!H28+'XIV R ART'!H28+'XIV R ART MONITOREO'!H28+'XIV R IND'!H28," ")</f>
        <v xml:space="preserve"> </v>
      </c>
      <c r="I28" s="16" t="str">
        <f>IF(+'V R ART'!I28+'V R IND'!I28+'V R MONITOREO'!I28+'XVI R ART'!I28+'XVI R MONITOREO'!I28+'XVI R IND'!I28+'VIII R ART'!I28+'VIII R IND'!I28+'VIII R MONITOREO'!I28+'IX R ART'!I28+'IX R ART MONITOREO'!I28+'IX R IND'!I28+'XIV R ART'!I28+'XIV R ART MONITOREO'!I28+'XIV R IND'!I28&gt;0,+'V R ART'!I28+'V R IND'!I28+'V R MONITOREO'!I28+'XVI R ART'!I28+'XVI R MONITOREO'!I28+'XVI R IND'!I28+'VIII R ART'!I28+'VIII R IND'!I28+'VIII R MONITOREO'!I28+'IX R ART'!I28+'IX R ART MONITOREO'!I28+'IX R IND'!I28+'XIV R ART'!I28+'XIV R ART MONITOREO'!I28+'XIV R IND'!I28," ")</f>
        <v xml:space="preserve"> </v>
      </c>
      <c r="J28" s="16" t="str">
        <f>IF(+'V R ART'!J28+'V R IND'!J28+'V R MONITOREO'!J28+'XVI R ART'!J28+'XVI R MONITOREO'!J28+'XVI R IND'!J28+'VIII R ART'!J28+'VIII R IND'!J28+'VIII R MONITOREO'!J28+'IX R ART'!J28+'IX R ART MONITOREO'!J28+'IX R IND'!J28+'XIV R ART'!J28+'XIV R ART MONITOREO'!J28+'XIV R IND'!J28&gt;0,+'V R ART'!J28+'V R IND'!J28+'V R MONITOREO'!J28+'XVI R ART'!J28+'XVI R MONITOREO'!J28+'XVI R IND'!J28+'VIII R ART'!J28+'VIII R IND'!J28+'VIII R MONITOREO'!J28+'IX R ART'!J28+'IX R ART MONITOREO'!J28+'IX R IND'!J28+'XIV R ART'!J28+'XIV R ART MONITOREO'!J28+'XIV R IND'!J28," ")</f>
        <v xml:space="preserve"> </v>
      </c>
      <c r="K28" s="16" t="str">
        <f>IF(+'V R ART'!K28+'V R IND'!K28+'V R MONITOREO'!K28+'XVI R ART'!K28+'XVI R MONITOREO'!K28+'XVI R IND'!K28+'VIII R ART'!K28+'VIII R IND'!K28+'VIII R MONITOREO'!K28+'IX R ART'!K28+'IX R ART MONITOREO'!K28+'IX R IND'!K28+'XIV R ART'!K28+'XIV R ART MONITOREO'!K28+'XIV R IND'!K28&gt;0,+'V R ART'!K28+'V R IND'!K28+'V R MONITOREO'!K28+'XVI R ART'!K28+'XVI R MONITOREO'!K28+'XVI R IND'!K28+'VIII R ART'!K28+'VIII R IND'!K28+'VIII R MONITOREO'!K28+'IX R ART'!K28+'IX R ART MONITOREO'!K28+'IX R IND'!K28+'XIV R ART'!K28+'XIV R ART MONITOREO'!K28+'XIV R IND'!K28," ")</f>
        <v xml:space="preserve"> </v>
      </c>
      <c r="L28" s="16" t="str">
        <f>IF(+'V R ART'!L28+'V R IND'!L28+'V R MONITOREO'!L28+'XVI R ART'!L28+'XVI R MONITOREO'!L28+'XVI R IND'!L28+'VIII R ART'!L28+'VIII R IND'!L28+'VIII R MONITOREO'!L28+'IX R ART'!L28+'IX R ART MONITOREO'!L28+'IX R IND'!L28+'XIV R ART'!L28+'XIV R ART MONITOREO'!L28+'XIV R IND'!L28&gt;0,+'V R ART'!L28+'V R IND'!L28+'V R MONITOREO'!L28+'XVI R ART'!L28+'XVI R MONITOREO'!L28+'XVI R IND'!L28+'VIII R ART'!L28+'VIII R IND'!L28+'VIII R MONITOREO'!L28+'IX R ART'!L28+'IX R ART MONITOREO'!L28+'IX R IND'!L28+'XIV R ART'!L28+'XIV R ART MONITOREO'!L28+'XIV R IND'!L28," ")</f>
        <v xml:space="preserve"> </v>
      </c>
      <c r="M28" s="17" t="str">
        <f>IF(+'V R ART'!M28+'V R IND'!M28+'V R MONITOREO'!M28+'XVI R ART'!M28+'XVI R MONITOREO'!M28+'XVI R IND'!M28+'VIII R ART'!M28+'VIII R IND'!M28+'VIII R MONITOREO'!M28+'IX R ART'!M28+'IX R ART MONITOREO'!M28+'IX R IND'!M28+'XIV R ART'!M28+'XIV R ART MONITOREO'!M28+'XIV R IND'!M28&gt;0,+'V R ART'!M28+'V R IND'!M28+'V R MONITOREO'!M28+'XVI R ART'!M28+'XVI R MONITOREO'!M28+'XVI R IND'!M28+'VIII R ART'!M28+'VIII R IND'!M28+'VIII R MONITOREO'!M28+'IX R ART'!M28+'IX R ART MONITOREO'!M28+'IX R IND'!M28+'XIV R ART'!M28+'XIV R ART MONITOREO'!M28+'XIV R IND'!M28," ")</f>
        <v xml:space="preserve"> </v>
      </c>
      <c r="N28" s="15">
        <f t="shared" si="0"/>
        <v>123775985.46973158</v>
      </c>
      <c r="O28" s="14">
        <f t="shared" si="1"/>
        <v>13</v>
      </c>
      <c r="P28" s="32"/>
      <c r="Q28" s="8"/>
      <c r="S28" s="8"/>
      <c r="T28" s="8"/>
    </row>
    <row r="29" spans="1:20" ht="14" x14ac:dyDescent="0.3">
      <c r="A29" s="14">
        <f t="shared" si="2"/>
        <v>13.5</v>
      </c>
      <c r="B29" s="60">
        <f>IF(+'V R ART'!B29+'V R IND'!B29+'V R MONITOREO'!B29+'XVI R ART'!B29+'XVI R MONITOREO'!B29+'XVI R IND'!B29+'VIII R ART'!B29+'VIII R IND'!B29+'VIII R MONITOREO'!B29+'IX R ART'!B29+'IX R ART MONITOREO'!B29+'IX R IND'!B29+'XIV R ART'!B29+'XIV R ART MONITOREO'!B29+'XIV R IND'!B29&gt;0,+'V R ART'!B29+'V R IND'!B29+'V R MONITOREO'!B29+'XVI R ART'!B29+'XVI R MONITOREO'!B29+'XVI R IND'!B29+'VIII R ART'!B29+'VIII R IND'!B29+'VIII R MONITOREO'!B29+'IX R ART'!B29+'IX R ART MONITOREO'!B29+'IX R IND'!B29+'XIV R ART'!B29+'XIV R ART MONITOREO'!B29+'XIV R IND'!B29," ")</f>
        <v>21.76</v>
      </c>
      <c r="C29" s="16">
        <f>IF(+'V R ART'!C29+'V R IND'!C29+'V R MONITOREO'!C29+'XVI R ART'!C29+'XVI R MONITOREO'!C29+'XVI R IND'!C29+'VIII R ART'!C29+'VIII R IND'!C29+'VIII R MONITOREO'!C29+'IX R ART'!C29+'IX R ART MONITOREO'!C29+'IX R IND'!C29+'XIV R ART'!C29+'XIV R ART MONITOREO'!C29+'XIV R IND'!C29&gt;0,+'V R ART'!C29+'V R IND'!C29+'V R MONITOREO'!C29+'XVI R ART'!C29+'XVI R MONITOREO'!C29+'XVI R IND'!C29+'VIII R ART'!C29+'VIII R IND'!C29+'VIII R MONITOREO'!C29+'IX R ART'!C29+'IX R ART MONITOREO'!C29+'IX R IND'!C29+'XIV R ART'!C29+'XIV R ART MONITOREO'!C29+'XIV R IND'!C29," ")</f>
        <v>41128892.229999997</v>
      </c>
      <c r="D29" s="16">
        <f>IF(+'V R ART'!D29+'V R IND'!D29+'V R MONITOREO'!D29+'XVI R ART'!D29+'XVI R MONITOREO'!D29+'XVI R IND'!D29+'VIII R ART'!D29+'VIII R IND'!D29+'VIII R MONITOREO'!D29+'IX R ART'!D29+'IX R ART MONITOREO'!D29+'IX R IND'!D29+'XIV R ART'!D29+'XIV R ART MONITOREO'!D29+'XIV R IND'!D29&gt;0,+'V R ART'!D29+'V R IND'!D29+'V R MONITOREO'!D29+'XVI R ART'!D29+'XVI R MONITOREO'!D29+'XVI R IND'!D29+'VIII R ART'!D29+'VIII R IND'!D29+'VIII R MONITOREO'!D29+'IX R ART'!D29+'IX R ART MONITOREO'!D29+'IX R IND'!D29+'XIV R ART'!D29+'XIV R ART MONITOREO'!D29+'XIV R IND'!D29," ")</f>
        <v>83764175.662798911</v>
      </c>
      <c r="E29" s="16">
        <f>IF(+'V R ART'!E29+'V R IND'!E29+'V R MONITOREO'!E29+'XVI R ART'!E29+'XVI R MONITOREO'!E29+'XVI R IND'!E29+'VIII R ART'!E29+'VIII R IND'!E29+'VIII R MONITOREO'!E29+'IX R ART'!E29+'IX R ART MONITOREO'!E29+'IX R IND'!E29+'XIV R ART'!E29+'XIV R ART MONITOREO'!E29+'XIV R IND'!E29&gt;0,+'V R ART'!E29+'V R IND'!E29+'V R MONITOREO'!E29+'XVI R ART'!E29+'XVI R MONITOREO'!E29+'XVI R IND'!E29+'VIII R ART'!E29+'VIII R IND'!E29+'VIII R MONITOREO'!E29+'IX R ART'!E29+'IX R ART MONITOREO'!E29+'IX R IND'!E29+'XIV R ART'!E29+'XIV R ART MONITOREO'!E29+'XIV R IND'!E29," ")</f>
        <v>18194291.699999999</v>
      </c>
      <c r="F29" s="16">
        <f>IF(+'V R ART'!F29+'V R IND'!F29+'V R MONITOREO'!F29+'XVI R ART'!F29+'XVI R MONITOREO'!F29+'XVI R IND'!F29+'VIII R ART'!F29+'VIII R IND'!F29+'VIII R MONITOREO'!F29+'IX R ART'!F29+'IX R ART MONITOREO'!F29+'IX R IND'!F29+'XIV R ART'!F29+'XIV R ART MONITOREO'!F29+'XIV R IND'!F29&gt;0,+'V R ART'!F29+'V R IND'!F29+'V R MONITOREO'!F29+'XVI R ART'!F29+'XVI R MONITOREO'!F29+'XVI R IND'!F29+'VIII R ART'!F29+'VIII R IND'!F29+'VIII R MONITOREO'!F29+'IX R ART'!F29+'IX R ART MONITOREO'!F29+'IX R IND'!F29+'XIV R ART'!F29+'XIV R ART MONITOREO'!F29+'XIV R IND'!F29," ")</f>
        <v>27740211.337887738</v>
      </c>
      <c r="G29" s="16">
        <f>IF(+'V R ART'!G29+'V R IND'!G29+'V R MONITOREO'!G29+'XVI R ART'!G29+'XVI R MONITOREO'!G29+'XVI R IND'!G29+'VIII R ART'!G29+'VIII R IND'!G29+'VIII R MONITOREO'!G29+'IX R ART'!G29+'IX R ART MONITOREO'!G29+'IX R IND'!G29+'XIV R ART'!G29+'XIV R ART MONITOREO'!G29+'XIV R IND'!G29&gt;0,+'V R ART'!G29+'V R IND'!G29+'V R MONITOREO'!G29+'XVI R ART'!G29+'XVI R MONITOREO'!G29+'XVI R IND'!G29+'VIII R ART'!G29+'VIII R IND'!G29+'VIII R MONITOREO'!G29+'IX R ART'!G29+'IX R ART MONITOREO'!G29+'IX R IND'!G29+'XIV R ART'!G29+'XIV R ART MONITOREO'!G29+'XIV R IND'!G29," ")</f>
        <v>19530014.850000001</v>
      </c>
      <c r="H29" s="16" t="str">
        <f>IF(+'V R ART'!H29+'V R IND'!H29+'V R MONITOREO'!H29+'XVI R ART'!H29+'XVI R MONITOREO'!H29+'XVI R IND'!H29+'VIII R ART'!H29+'VIII R IND'!H29+'VIII R MONITOREO'!H29+'IX R ART'!H29+'IX R ART MONITOREO'!H29+'IX R IND'!H29+'XIV R ART'!H29+'XIV R ART MONITOREO'!H29+'XIV R IND'!H29&gt;0,+'V R ART'!H29+'V R IND'!H29+'V R MONITOREO'!H29+'XVI R ART'!H29+'XVI R MONITOREO'!H29+'XVI R IND'!H29+'VIII R ART'!H29+'VIII R IND'!H29+'VIII R MONITOREO'!H29+'IX R ART'!H29+'IX R ART MONITOREO'!H29+'IX R IND'!H29+'XIV R ART'!H29+'XIV R ART MONITOREO'!H29+'XIV R IND'!H29," ")</f>
        <v xml:space="preserve"> </v>
      </c>
      <c r="I29" s="16" t="str">
        <f>IF(+'V R ART'!I29+'V R IND'!I29+'V R MONITOREO'!I29+'XVI R ART'!I29+'XVI R MONITOREO'!I29+'XVI R IND'!I29+'VIII R ART'!I29+'VIII R IND'!I29+'VIII R MONITOREO'!I29+'IX R ART'!I29+'IX R ART MONITOREO'!I29+'IX R IND'!I29+'XIV R ART'!I29+'XIV R ART MONITOREO'!I29+'XIV R IND'!I29&gt;0,+'V R ART'!I29+'V R IND'!I29+'V R MONITOREO'!I29+'XVI R ART'!I29+'XVI R MONITOREO'!I29+'XVI R IND'!I29+'VIII R ART'!I29+'VIII R IND'!I29+'VIII R MONITOREO'!I29+'IX R ART'!I29+'IX R ART MONITOREO'!I29+'IX R IND'!I29+'XIV R ART'!I29+'XIV R ART MONITOREO'!I29+'XIV R IND'!I29," ")</f>
        <v xml:space="preserve"> </v>
      </c>
      <c r="J29" s="16" t="str">
        <f>IF(+'V R ART'!J29+'V R IND'!J29+'V R MONITOREO'!J29+'XVI R ART'!J29+'XVI R MONITOREO'!J29+'XVI R IND'!J29+'VIII R ART'!J29+'VIII R IND'!J29+'VIII R MONITOREO'!J29+'IX R ART'!J29+'IX R ART MONITOREO'!J29+'IX R IND'!J29+'XIV R ART'!J29+'XIV R ART MONITOREO'!J29+'XIV R IND'!J29&gt;0,+'V R ART'!J29+'V R IND'!J29+'V R MONITOREO'!J29+'XVI R ART'!J29+'XVI R MONITOREO'!J29+'XVI R IND'!J29+'VIII R ART'!J29+'VIII R IND'!J29+'VIII R MONITOREO'!J29+'IX R ART'!J29+'IX R ART MONITOREO'!J29+'IX R IND'!J29+'XIV R ART'!J29+'XIV R ART MONITOREO'!J29+'XIV R IND'!J29," ")</f>
        <v xml:space="preserve"> </v>
      </c>
      <c r="K29" s="16" t="str">
        <f>IF(+'V R ART'!K29+'V R IND'!K29+'V R MONITOREO'!K29+'XVI R ART'!K29+'XVI R MONITOREO'!K29+'XVI R IND'!K29+'VIII R ART'!K29+'VIII R IND'!K29+'VIII R MONITOREO'!K29+'IX R ART'!K29+'IX R ART MONITOREO'!K29+'IX R IND'!K29+'XIV R ART'!K29+'XIV R ART MONITOREO'!K29+'XIV R IND'!K29&gt;0,+'V R ART'!K29+'V R IND'!K29+'V R MONITOREO'!K29+'XVI R ART'!K29+'XVI R MONITOREO'!K29+'XVI R IND'!K29+'VIII R ART'!K29+'VIII R IND'!K29+'VIII R MONITOREO'!K29+'IX R ART'!K29+'IX R ART MONITOREO'!K29+'IX R IND'!K29+'XIV R ART'!K29+'XIV R ART MONITOREO'!K29+'XIV R IND'!K29," ")</f>
        <v xml:space="preserve"> </v>
      </c>
      <c r="L29" s="16" t="str">
        <f>IF(+'V R ART'!L29+'V R IND'!L29+'V R MONITOREO'!L29+'XVI R ART'!L29+'XVI R MONITOREO'!L29+'XVI R IND'!L29+'VIII R ART'!L29+'VIII R IND'!L29+'VIII R MONITOREO'!L29+'IX R ART'!L29+'IX R ART MONITOREO'!L29+'IX R IND'!L29+'XIV R ART'!L29+'XIV R ART MONITOREO'!L29+'XIV R IND'!L29&gt;0,+'V R ART'!L29+'V R IND'!L29+'V R MONITOREO'!L29+'XVI R ART'!L29+'XVI R MONITOREO'!L29+'XVI R IND'!L29+'VIII R ART'!L29+'VIII R IND'!L29+'VIII R MONITOREO'!L29+'IX R ART'!L29+'IX R ART MONITOREO'!L29+'IX R IND'!L29+'XIV R ART'!L29+'XIV R ART MONITOREO'!L29+'XIV R IND'!L29," ")</f>
        <v xml:space="preserve"> </v>
      </c>
      <c r="M29" s="17" t="str">
        <f>IF(+'V R ART'!M29+'V R IND'!M29+'V R MONITOREO'!M29+'XVI R ART'!M29+'XVI R MONITOREO'!M29+'XVI R IND'!M29+'VIII R ART'!M29+'VIII R IND'!M29+'VIII R MONITOREO'!M29+'IX R ART'!M29+'IX R ART MONITOREO'!M29+'IX R IND'!M29+'XIV R ART'!M29+'XIV R ART MONITOREO'!M29+'XIV R IND'!M29&gt;0,+'V R ART'!M29+'V R IND'!M29+'V R MONITOREO'!M29+'XVI R ART'!M29+'XVI R MONITOREO'!M29+'XVI R IND'!M29+'VIII R ART'!M29+'VIII R IND'!M29+'VIII R MONITOREO'!M29+'IX R ART'!M29+'IX R ART MONITOREO'!M29+'IX R IND'!M29+'XIV R ART'!M29+'XIV R ART MONITOREO'!M29+'XIV R IND'!M29," ")</f>
        <v xml:space="preserve"> </v>
      </c>
      <c r="N29" s="15">
        <f t="shared" si="0"/>
        <v>190357607.54068664</v>
      </c>
      <c r="O29" s="14">
        <f t="shared" si="1"/>
        <v>13.5</v>
      </c>
      <c r="P29" s="32"/>
      <c r="Q29" s="8"/>
      <c r="S29" s="8"/>
      <c r="T29" s="8"/>
    </row>
    <row r="30" spans="1:20" ht="14" x14ac:dyDescent="0.3">
      <c r="A30" s="14">
        <f t="shared" si="2"/>
        <v>14</v>
      </c>
      <c r="B30" s="60">
        <f>IF(+'V R ART'!B30+'V R IND'!B30+'V R MONITOREO'!B30+'XVI R ART'!B30+'XVI R MONITOREO'!B30+'XVI R IND'!B30+'VIII R ART'!B30+'VIII R IND'!B30+'VIII R MONITOREO'!B30+'IX R ART'!B30+'IX R ART MONITOREO'!B30+'IX R IND'!B30+'XIV R ART'!B30+'XIV R ART MONITOREO'!B30+'XIV R IND'!B30&gt;0,+'V R ART'!B30+'V R IND'!B30+'V R MONITOREO'!B30+'XVI R ART'!B30+'XVI R MONITOREO'!B30+'XVI R IND'!B30+'VIII R ART'!B30+'VIII R IND'!B30+'VIII R MONITOREO'!B30+'IX R ART'!B30+'IX R ART MONITOREO'!B30+'IX R IND'!B30+'XIV R ART'!B30+'XIV R ART MONITOREO'!B30+'XIV R IND'!B30," ")</f>
        <v>109.77</v>
      </c>
      <c r="C30" s="16">
        <f>IF(+'V R ART'!C30+'V R IND'!C30+'V R MONITOREO'!C30+'XVI R ART'!C30+'XVI R MONITOREO'!C30+'XVI R IND'!C30+'VIII R ART'!C30+'VIII R IND'!C30+'VIII R MONITOREO'!C30+'IX R ART'!C30+'IX R ART MONITOREO'!C30+'IX R IND'!C30+'XIV R ART'!C30+'XIV R ART MONITOREO'!C30+'XIV R IND'!C30&gt;0,+'V R ART'!C30+'V R IND'!C30+'V R MONITOREO'!C30+'XVI R ART'!C30+'XVI R MONITOREO'!C30+'XVI R IND'!C30+'VIII R ART'!C30+'VIII R IND'!C30+'VIII R MONITOREO'!C30+'IX R ART'!C30+'IX R ART MONITOREO'!C30+'IX R IND'!C30+'XIV R ART'!C30+'XIV R ART MONITOREO'!C30+'XIV R IND'!C30," ")</f>
        <v>71980403.510000005</v>
      </c>
      <c r="D30" s="16">
        <f>IF(+'V R ART'!D30+'V R IND'!D30+'V R MONITOREO'!D30+'XVI R ART'!D30+'XVI R MONITOREO'!D30+'XVI R IND'!D30+'VIII R ART'!D30+'VIII R IND'!D30+'VIII R MONITOREO'!D30+'IX R ART'!D30+'IX R ART MONITOREO'!D30+'IX R IND'!D30+'XIV R ART'!D30+'XIV R ART MONITOREO'!D30+'XIV R IND'!D30&gt;0,+'V R ART'!D30+'V R IND'!D30+'V R MONITOREO'!D30+'XVI R ART'!D30+'XVI R MONITOREO'!D30+'XVI R IND'!D30+'VIII R ART'!D30+'VIII R IND'!D30+'VIII R MONITOREO'!D30+'IX R ART'!D30+'IX R ART MONITOREO'!D30+'IX R IND'!D30+'XIV R ART'!D30+'XIV R ART MONITOREO'!D30+'XIV R IND'!D30," ")</f>
        <v>168795049.47559786</v>
      </c>
      <c r="E30" s="16">
        <f>IF(+'V R ART'!E30+'V R IND'!E30+'V R MONITOREO'!E30+'XVI R ART'!E30+'XVI R MONITOREO'!E30+'XVI R IND'!E30+'VIII R ART'!E30+'VIII R IND'!E30+'VIII R MONITOREO'!E30+'IX R ART'!E30+'IX R ART MONITOREO'!E30+'IX R IND'!E30+'XIV R ART'!E30+'XIV R ART MONITOREO'!E30+'XIV R IND'!E30&gt;0,+'V R ART'!E30+'V R IND'!E30+'V R MONITOREO'!E30+'XVI R ART'!E30+'XVI R MONITOREO'!E30+'XVI R IND'!E30+'VIII R ART'!E30+'VIII R IND'!E30+'VIII R MONITOREO'!E30+'IX R ART'!E30+'IX R ART MONITOREO'!E30+'IX R IND'!E30+'XIV R ART'!E30+'XIV R ART MONITOREO'!E30+'XIV R IND'!E30," ")</f>
        <v>45219340.239999995</v>
      </c>
      <c r="F30" s="16">
        <f>IF(+'V R ART'!F30+'V R IND'!F30+'V R MONITOREO'!F30+'XVI R ART'!F30+'XVI R MONITOREO'!F30+'XVI R IND'!F30+'VIII R ART'!F30+'VIII R IND'!F30+'VIII R MONITOREO'!F30+'IX R ART'!F30+'IX R ART MONITOREO'!F30+'IX R IND'!F30+'XIV R ART'!F30+'XIV R ART MONITOREO'!F30+'XIV R IND'!F30&gt;0,+'V R ART'!F30+'V R IND'!F30+'V R MONITOREO'!F30+'XVI R ART'!F30+'XVI R MONITOREO'!F30+'XVI R IND'!F30+'VIII R ART'!F30+'VIII R IND'!F30+'VIII R MONITOREO'!F30+'IX R ART'!F30+'IX R ART MONITOREO'!F30+'IX R IND'!F30+'XIV R ART'!F30+'XIV R ART MONITOREO'!F30+'XIV R IND'!F30," ")</f>
        <v>29705839.536676515</v>
      </c>
      <c r="G30" s="16">
        <f>IF(+'V R ART'!G30+'V R IND'!G30+'V R MONITOREO'!G30+'XVI R ART'!G30+'XVI R MONITOREO'!G30+'XVI R IND'!G30+'VIII R ART'!G30+'VIII R IND'!G30+'VIII R MONITOREO'!G30+'IX R ART'!G30+'IX R ART MONITOREO'!G30+'IX R IND'!G30+'XIV R ART'!G30+'XIV R ART MONITOREO'!G30+'XIV R IND'!G30&gt;0,+'V R ART'!G30+'V R IND'!G30+'V R MONITOREO'!G30+'XVI R ART'!G30+'XVI R MONITOREO'!G30+'XVI R IND'!G30+'VIII R ART'!G30+'VIII R IND'!G30+'VIII R MONITOREO'!G30+'IX R ART'!G30+'IX R ART MONITOREO'!G30+'IX R IND'!G30+'XIV R ART'!G30+'XIV R ART MONITOREO'!G30+'XIV R IND'!G30," ")</f>
        <v>44741755.350000001</v>
      </c>
      <c r="H30" s="16" t="str">
        <f>IF(+'V R ART'!H30+'V R IND'!H30+'V R MONITOREO'!H30+'XVI R ART'!H30+'XVI R MONITOREO'!H30+'XVI R IND'!H30+'VIII R ART'!H30+'VIII R IND'!H30+'VIII R MONITOREO'!H30+'IX R ART'!H30+'IX R ART MONITOREO'!H30+'IX R IND'!H30+'XIV R ART'!H30+'XIV R ART MONITOREO'!H30+'XIV R IND'!H30&gt;0,+'V R ART'!H30+'V R IND'!H30+'V R MONITOREO'!H30+'XVI R ART'!H30+'XVI R MONITOREO'!H30+'XVI R IND'!H30+'VIII R ART'!H30+'VIII R IND'!H30+'VIII R MONITOREO'!H30+'IX R ART'!H30+'IX R ART MONITOREO'!H30+'IX R IND'!H30+'XIV R ART'!H30+'XIV R ART MONITOREO'!H30+'XIV R IND'!H30," ")</f>
        <v xml:space="preserve"> </v>
      </c>
      <c r="I30" s="16" t="str">
        <f>IF(+'V R ART'!I30+'V R IND'!I30+'V R MONITOREO'!I30+'XVI R ART'!I30+'XVI R MONITOREO'!I30+'XVI R IND'!I30+'VIII R ART'!I30+'VIII R IND'!I30+'VIII R MONITOREO'!I30+'IX R ART'!I30+'IX R ART MONITOREO'!I30+'IX R IND'!I30+'XIV R ART'!I30+'XIV R ART MONITOREO'!I30+'XIV R IND'!I30&gt;0,+'V R ART'!I30+'V R IND'!I30+'V R MONITOREO'!I30+'XVI R ART'!I30+'XVI R MONITOREO'!I30+'XVI R IND'!I30+'VIII R ART'!I30+'VIII R IND'!I30+'VIII R MONITOREO'!I30+'IX R ART'!I30+'IX R ART MONITOREO'!I30+'IX R IND'!I30+'XIV R ART'!I30+'XIV R ART MONITOREO'!I30+'XIV R IND'!I30," ")</f>
        <v xml:space="preserve"> </v>
      </c>
      <c r="J30" s="16" t="str">
        <f>IF(+'V R ART'!J30+'V R IND'!J30+'V R MONITOREO'!J30+'XVI R ART'!J30+'XVI R MONITOREO'!J30+'XVI R IND'!J30+'VIII R ART'!J30+'VIII R IND'!J30+'VIII R MONITOREO'!J30+'IX R ART'!J30+'IX R ART MONITOREO'!J30+'IX R IND'!J30+'XIV R ART'!J30+'XIV R ART MONITOREO'!J30+'XIV R IND'!J30&gt;0,+'V R ART'!J30+'V R IND'!J30+'V R MONITOREO'!J30+'XVI R ART'!J30+'XVI R MONITOREO'!J30+'XVI R IND'!J30+'VIII R ART'!J30+'VIII R IND'!J30+'VIII R MONITOREO'!J30+'IX R ART'!J30+'IX R ART MONITOREO'!J30+'IX R IND'!J30+'XIV R ART'!J30+'XIV R ART MONITOREO'!J30+'XIV R IND'!J30," ")</f>
        <v xml:space="preserve"> </v>
      </c>
      <c r="K30" s="16" t="str">
        <f>IF(+'V R ART'!K30+'V R IND'!K30+'V R MONITOREO'!K30+'XVI R ART'!K30+'XVI R MONITOREO'!K30+'XVI R IND'!K30+'VIII R ART'!K30+'VIII R IND'!K30+'VIII R MONITOREO'!K30+'IX R ART'!K30+'IX R ART MONITOREO'!K30+'IX R IND'!K30+'XIV R ART'!K30+'XIV R ART MONITOREO'!K30+'XIV R IND'!K30&gt;0,+'V R ART'!K30+'V R IND'!K30+'V R MONITOREO'!K30+'XVI R ART'!K30+'XVI R MONITOREO'!K30+'XVI R IND'!K30+'VIII R ART'!K30+'VIII R IND'!K30+'VIII R MONITOREO'!K30+'IX R ART'!K30+'IX R ART MONITOREO'!K30+'IX R IND'!K30+'XIV R ART'!K30+'XIV R ART MONITOREO'!K30+'XIV R IND'!K30," ")</f>
        <v xml:space="preserve"> </v>
      </c>
      <c r="L30" s="16" t="str">
        <f>IF(+'V R ART'!L30+'V R IND'!L30+'V R MONITOREO'!L30+'XVI R ART'!L30+'XVI R MONITOREO'!L30+'XVI R IND'!L30+'VIII R ART'!L30+'VIII R IND'!L30+'VIII R MONITOREO'!L30+'IX R ART'!L30+'IX R ART MONITOREO'!L30+'IX R IND'!L30+'XIV R ART'!L30+'XIV R ART MONITOREO'!L30+'XIV R IND'!L30&gt;0,+'V R ART'!L30+'V R IND'!L30+'V R MONITOREO'!L30+'XVI R ART'!L30+'XVI R MONITOREO'!L30+'XVI R IND'!L30+'VIII R ART'!L30+'VIII R IND'!L30+'VIII R MONITOREO'!L30+'IX R ART'!L30+'IX R ART MONITOREO'!L30+'IX R IND'!L30+'XIV R ART'!L30+'XIV R ART MONITOREO'!L30+'XIV R IND'!L30," ")</f>
        <v xml:space="preserve"> </v>
      </c>
      <c r="M30" s="17" t="str">
        <f>IF(+'V R ART'!M30+'V R IND'!M30+'V R MONITOREO'!M30+'XVI R ART'!M30+'XVI R MONITOREO'!M30+'XVI R IND'!M30+'VIII R ART'!M30+'VIII R IND'!M30+'VIII R MONITOREO'!M30+'IX R ART'!M30+'IX R ART MONITOREO'!M30+'IX R IND'!M30+'XIV R ART'!M30+'XIV R ART MONITOREO'!M30+'XIV R IND'!M30&gt;0,+'V R ART'!M30+'V R IND'!M30+'V R MONITOREO'!M30+'XVI R ART'!M30+'XVI R MONITOREO'!M30+'XVI R IND'!M30+'VIII R ART'!M30+'VIII R IND'!M30+'VIII R MONITOREO'!M30+'IX R ART'!M30+'IX R ART MONITOREO'!M30+'IX R IND'!M30+'XIV R ART'!M30+'XIV R ART MONITOREO'!M30+'XIV R IND'!M30," ")</f>
        <v xml:space="preserve"> </v>
      </c>
      <c r="N30" s="15">
        <f t="shared" si="0"/>
        <v>360442497.88227439</v>
      </c>
      <c r="O30" s="14">
        <f t="shared" si="1"/>
        <v>14</v>
      </c>
      <c r="P30" s="32"/>
      <c r="Q30" s="8"/>
      <c r="S30" s="8"/>
      <c r="T30" s="8"/>
    </row>
    <row r="31" spans="1:20" ht="14" x14ac:dyDescent="0.3">
      <c r="A31" s="14">
        <f t="shared" si="2"/>
        <v>14.5</v>
      </c>
      <c r="B31" s="60">
        <f>IF(+'V R ART'!B31+'V R IND'!B31+'V R MONITOREO'!B31+'XVI R ART'!B31+'XVI R MONITOREO'!B31+'XVI R IND'!B31+'VIII R ART'!B31+'VIII R IND'!B31+'VIII R MONITOREO'!B31+'IX R ART'!B31+'IX R ART MONITOREO'!B31+'IX R IND'!B31+'XIV R ART'!B31+'XIV R ART MONITOREO'!B31+'XIV R IND'!B31&gt;0,+'V R ART'!B31+'V R IND'!B31+'V R MONITOREO'!B31+'XVI R ART'!B31+'XVI R MONITOREO'!B31+'XVI R IND'!B31+'VIII R ART'!B31+'VIII R IND'!B31+'VIII R MONITOREO'!B31+'IX R ART'!B31+'IX R ART MONITOREO'!B31+'IX R IND'!B31+'XIV R ART'!B31+'XIV R ART MONITOREO'!B31+'XIV R IND'!B31," ")</f>
        <v>264.04000000000002</v>
      </c>
      <c r="C31" s="16">
        <f>IF(+'V R ART'!C31+'V R IND'!C31+'V R MONITOREO'!C31+'XVI R ART'!C31+'XVI R MONITOREO'!C31+'XVI R IND'!C31+'VIII R ART'!C31+'VIII R IND'!C31+'VIII R MONITOREO'!C31+'IX R ART'!C31+'IX R ART MONITOREO'!C31+'IX R IND'!C31+'XIV R ART'!C31+'XIV R ART MONITOREO'!C31+'XIV R IND'!C31&gt;0,+'V R ART'!C31+'V R IND'!C31+'V R MONITOREO'!C31+'XVI R ART'!C31+'XVI R MONITOREO'!C31+'XVI R IND'!C31+'VIII R ART'!C31+'VIII R IND'!C31+'VIII R MONITOREO'!C31+'IX R ART'!C31+'IX R ART MONITOREO'!C31+'IX R IND'!C31+'XIV R ART'!C31+'XIV R ART MONITOREO'!C31+'XIV R IND'!C31," ")</f>
        <v>95218288.13000001</v>
      </c>
      <c r="D31" s="16">
        <f>IF(+'V R ART'!D31+'V R IND'!D31+'V R MONITOREO'!D31+'XVI R ART'!D31+'XVI R MONITOREO'!D31+'XVI R IND'!D31+'VIII R ART'!D31+'VIII R IND'!D31+'VIII R MONITOREO'!D31+'IX R ART'!D31+'IX R ART MONITOREO'!D31+'IX R IND'!D31+'XIV R ART'!D31+'XIV R ART MONITOREO'!D31+'XIV R IND'!D31&gt;0,+'V R ART'!D31+'V R IND'!D31+'V R MONITOREO'!D31+'XVI R ART'!D31+'XVI R MONITOREO'!D31+'XVI R IND'!D31+'VIII R ART'!D31+'VIII R IND'!D31+'VIII R MONITOREO'!D31+'IX R ART'!D31+'IX R ART MONITOREO'!D31+'IX R IND'!D31+'XIV R ART'!D31+'XIV R ART MONITOREO'!D31+'XIV R IND'!D31," ")</f>
        <v>349544614.21225548</v>
      </c>
      <c r="E31" s="16">
        <f>IF(+'V R ART'!E31+'V R IND'!E31+'V R MONITOREO'!E31+'XVI R ART'!E31+'XVI R MONITOREO'!E31+'XVI R IND'!E31+'VIII R ART'!E31+'VIII R IND'!E31+'VIII R MONITOREO'!E31+'IX R ART'!E31+'IX R ART MONITOREO'!E31+'IX R IND'!E31+'XIV R ART'!E31+'XIV R ART MONITOREO'!E31+'XIV R IND'!E31&gt;0,+'V R ART'!E31+'V R IND'!E31+'V R MONITOREO'!E31+'XVI R ART'!E31+'XVI R MONITOREO'!E31+'XVI R IND'!E31+'VIII R ART'!E31+'VIII R IND'!E31+'VIII R MONITOREO'!E31+'IX R ART'!E31+'IX R ART MONITOREO'!E31+'IX R IND'!E31+'XIV R ART'!E31+'XIV R ART MONITOREO'!E31+'XIV R IND'!E31," ")</f>
        <v>97210222.700000003</v>
      </c>
      <c r="F31" s="16">
        <f>IF(+'V R ART'!F31+'V R IND'!F31+'V R MONITOREO'!F31+'XVI R ART'!F31+'XVI R MONITOREO'!F31+'XVI R IND'!F31+'VIII R ART'!F31+'VIII R IND'!F31+'VIII R MONITOREO'!F31+'IX R ART'!F31+'IX R ART MONITOREO'!F31+'IX R IND'!F31+'XIV R ART'!F31+'XIV R ART MONITOREO'!F31+'XIV R IND'!F31&gt;0,+'V R ART'!F31+'V R IND'!F31+'V R MONITOREO'!F31+'XVI R ART'!F31+'XVI R MONITOREO'!F31+'XVI R IND'!F31+'VIII R ART'!F31+'VIII R IND'!F31+'VIII R MONITOREO'!F31+'IX R ART'!F31+'IX R ART MONITOREO'!F31+'IX R IND'!F31+'XIV R ART'!F31+'XIV R ART MONITOREO'!F31+'XIV R IND'!F31," ")</f>
        <v>31532098.365155093</v>
      </c>
      <c r="G31" s="16">
        <f>IF(+'V R ART'!G31+'V R IND'!G31+'V R MONITOREO'!G31+'XVI R ART'!G31+'XVI R MONITOREO'!G31+'XVI R IND'!G31+'VIII R ART'!G31+'VIII R IND'!G31+'VIII R MONITOREO'!G31+'IX R ART'!G31+'IX R ART MONITOREO'!G31+'IX R IND'!G31+'XIV R ART'!G31+'XIV R ART MONITOREO'!G31+'XIV R IND'!G31&gt;0,+'V R ART'!G31+'V R IND'!G31+'V R MONITOREO'!G31+'XVI R ART'!G31+'XVI R MONITOREO'!G31+'XVI R IND'!G31+'VIII R ART'!G31+'VIII R IND'!G31+'VIII R MONITOREO'!G31+'IX R ART'!G31+'IX R ART MONITOREO'!G31+'IX R IND'!G31+'XIV R ART'!G31+'XIV R ART MONITOREO'!G31+'XIV R IND'!G31," ")</f>
        <v>86277362.299999997</v>
      </c>
      <c r="H31" s="16" t="str">
        <f>IF(+'V R ART'!H31+'V R IND'!H31+'V R MONITOREO'!H31+'XVI R ART'!H31+'XVI R MONITOREO'!H31+'XVI R IND'!H31+'VIII R ART'!H31+'VIII R IND'!H31+'VIII R MONITOREO'!H31+'IX R ART'!H31+'IX R ART MONITOREO'!H31+'IX R IND'!H31+'XIV R ART'!H31+'XIV R ART MONITOREO'!H31+'XIV R IND'!H31&gt;0,+'V R ART'!H31+'V R IND'!H31+'V R MONITOREO'!H31+'XVI R ART'!H31+'XVI R MONITOREO'!H31+'XVI R IND'!H31+'VIII R ART'!H31+'VIII R IND'!H31+'VIII R MONITOREO'!H31+'IX R ART'!H31+'IX R ART MONITOREO'!H31+'IX R IND'!H31+'XIV R ART'!H31+'XIV R ART MONITOREO'!H31+'XIV R IND'!H31," ")</f>
        <v xml:space="preserve"> </v>
      </c>
      <c r="I31" s="16" t="str">
        <f>IF(+'V R ART'!I31+'V R IND'!I31+'V R MONITOREO'!I31+'XVI R ART'!I31+'XVI R MONITOREO'!I31+'XVI R IND'!I31+'VIII R ART'!I31+'VIII R IND'!I31+'VIII R MONITOREO'!I31+'IX R ART'!I31+'IX R ART MONITOREO'!I31+'IX R IND'!I31+'XIV R ART'!I31+'XIV R ART MONITOREO'!I31+'XIV R IND'!I31&gt;0,+'V R ART'!I31+'V R IND'!I31+'V R MONITOREO'!I31+'XVI R ART'!I31+'XVI R MONITOREO'!I31+'XVI R IND'!I31+'VIII R ART'!I31+'VIII R IND'!I31+'VIII R MONITOREO'!I31+'IX R ART'!I31+'IX R ART MONITOREO'!I31+'IX R IND'!I31+'XIV R ART'!I31+'XIV R ART MONITOREO'!I31+'XIV R IND'!I31," ")</f>
        <v xml:space="preserve"> </v>
      </c>
      <c r="J31" s="16" t="str">
        <f>IF(+'V R ART'!J31+'V R IND'!J31+'V R MONITOREO'!J31+'XVI R ART'!J31+'XVI R MONITOREO'!J31+'XVI R IND'!J31+'VIII R ART'!J31+'VIII R IND'!J31+'VIII R MONITOREO'!J31+'IX R ART'!J31+'IX R ART MONITOREO'!J31+'IX R IND'!J31+'XIV R ART'!J31+'XIV R ART MONITOREO'!J31+'XIV R IND'!J31&gt;0,+'V R ART'!J31+'V R IND'!J31+'V R MONITOREO'!J31+'XVI R ART'!J31+'XVI R MONITOREO'!J31+'XVI R IND'!J31+'VIII R ART'!J31+'VIII R IND'!J31+'VIII R MONITOREO'!J31+'IX R ART'!J31+'IX R ART MONITOREO'!J31+'IX R IND'!J31+'XIV R ART'!J31+'XIV R ART MONITOREO'!J31+'XIV R IND'!J31," ")</f>
        <v xml:space="preserve"> </v>
      </c>
      <c r="K31" s="16" t="str">
        <f>IF(+'V R ART'!K31+'V R IND'!K31+'V R MONITOREO'!K31+'XVI R ART'!K31+'XVI R MONITOREO'!K31+'XVI R IND'!K31+'VIII R ART'!K31+'VIII R IND'!K31+'VIII R MONITOREO'!K31+'IX R ART'!K31+'IX R ART MONITOREO'!K31+'IX R IND'!K31+'XIV R ART'!K31+'XIV R ART MONITOREO'!K31+'XIV R IND'!K31&gt;0,+'V R ART'!K31+'V R IND'!K31+'V R MONITOREO'!K31+'XVI R ART'!K31+'XVI R MONITOREO'!K31+'XVI R IND'!K31+'VIII R ART'!K31+'VIII R IND'!K31+'VIII R MONITOREO'!K31+'IX R ART'!K31+'IX R ART MONITOREO'!K31+'IX R IND'!K31+'XIV R ART'!K31+'XIV R ART MONITOREO'!K31+'XIV R IND'!K31," ")</f>
        <v xml:space="preserve"> </v>
      </c>
      <c r="L31" s="16" t="str">
        <f>IF(+'V R ART'!L31+'V R IND'!L31+'V R MONITOREO'!L31+'XVI R ART'!L31+'XVI R MONITOREO'!L31+'XVI R IND'!L31+'VIII R ART'!L31+'VIII R IND'!L31+'VIII R MONITOREO'!L31+'IX R ART'!L31+'IX R ART MONITOREO'!L31+'IX R IND'!L31+'XIV R ART'!L31+'XIV R ART MONITOREO'!L31+'XIV R IND'!L31&gt;0,+'V R ART'!L31+'V R IND'!L31+'V R MONITOREO'!L31+'XVI R ART'!L31+'XVI R MONITOREO'!L31+'XVI R IND'!L31+'VIII R ART'!L31+'VIII R IND'!L31+'VIII R MONITOREO'!L31+'IX R ART'!L31+'IX R ART MONITOREO'!L31+'IX R IND'!L31+'XIV R ART'!L31+'XIV R ART MONITOREO'!L31+'XIV R IND'!L31," ")</f>
        <v xml:space="preserve"> </v>
      </c>
      <c r="M31" s="17" t="str">
        <f>IF(+'V R ART'!M31+'V R IND'!M31+'V R MONITOREO'!M31+'XVI R ART'!M31+'XVI R MONITOREO'!M31+'XVI R IND'!M31+'VIII R ART'!M31+'VIII R IND'!M31+'VIII R MONITOREO'!M31+'IX R ART'!M31+'IX R ART MONITOREO'!M31+'IX R IND'!M31+'XIV R ART'!M31+'XIV R ART MONITOREO'!M31+'XIV R IND'!M31&gt;0,+'V R ART'!M31+'V R IND'!M31+'V R MONITOREO'!M31+'XVI R ART'!M31+'XVI R MONITOREO'!M31+'XVI R IND'!M31+'VIII R ART'!M31+'VIII R IND'!M31+'VIII R MONITOREO'!M31+'IX R ART'!M31+'IX R ART MONITOREO'!M31+'IX R IND'!M31+'XIV R ART'!M31+'XIV R ART MONITOREO'!M31+'XIV R IND'!M31," ")</f>
        <v xml:space="preserve"> </v>
      </c>
      <c r="N31" s="15">
        <f t="shared" si="0"/>
        <v>659782849.74741054</v>
      </c>
      <c r="O31" s="14">
        <f t="shared" si="1"/>
        <v>14.5</v>
      </c>
      <c r="P31" s="32"/>
      <c r="Q31" s="8"/>
      <c r="S31" s="8"/>
      <c r="T31" s="8"/>
    </row>
    <row r="32" spans="1:20" ht="14" x14ac:dyDescent="0.3">
      <c r="A32" s="14">
        <f t="shared" si="2"/>
        <v>15</v>
      </c>
      <c r="B32" s="60">
        <f>IF(+'V R ART'!B32+'V R IND'!B32+'V R MONITOREO'!B32+'XVI R ART'!B32+'XVI R MONITOREO'!B32+'XVI R IND'!B32+'VIII R ART'!B32+'VIII R IND'!B32+'VIII R MONITOREO'!B32+'IX R ART'!B32+'IX R ART MONITOREO'!B32+'IX R IND'!B32+'XIV R ART'!B32+'XIV R ART MONITOREO'!B32+'XIV R IND'!B32&gt;0,+'V R ART'!B32+'V R IND'!B32+'V R MONITOREO'!B32+'XVI R ART'!B32+'XVI R MONITOREO'!B32+'XVI R IND'!B32+'VIII R ART'!B32+'VIII R IND'!B32+'VIII R MONITOREO'!B32+'IX R ART'!B32+'IX R ART MONITOREO'!B32+'IX R IND'!B32+'XIV R ART'!B32+'XIV R ART MONITOREO'!B32+'XIV R IND'!B32," ")</f>
        <v>572.58000000000004</v>
      </c>
      <c r="C32" s="16">
        <f>IF(+'V R ART'!C32+'V R IND'!C32+'V R MONITOREO'!C32+'XVI R ART'!C32+'XVI R MONITOREO'!C32+'XVI R IND'!C32+'VIII R ART'!C32+'VIII R IND'!C32+'VIII R MONITOREO'!C32+'IX R ART'!C32+'IX R ART MONITOREO'!C32+'IX R IND'!C32+'XIV R ART'!C32+'XIV R ART MONITOREO'!C32+'XIV R IND'!C32&gt;0,+'V R ART'!C32+'V R IND'!C32+'V R MONITOREO'!C32+'XVI R ART'!C32+'XVI R MONITOREO'!C32+'XVI R IND'!C32+'VIII R ART'!C32+'VIII R IND'!C32+'VIII R MONITOREO'!C32+'IX R ART'!C32+'IX R ART MONITOREO'!C32+'IX R IND'!C32+'XIV R ART'!C32+'XIV R ART MONITOREO'!C32+'XIV R IND'!C32," ")</f>
        <v>92806437</v>
      </c>
      <c r="D32" s="16">
        <f>IF(+'V R ART'!D32+'V R IND'!D32+'V R MONITOREO'!D32+'XVI R ART'!D32+'XVI R MONITOREO'!D32+'XVI R IND'!D32+'VIII R ART'!D32+'VIII R IND'!D32+'VIII R MONITOREO'!D32+'IX R ART'!D32+'IX R ART MONITOREO'!D32+'IX R IND'!D32+'XIV R ART'!D32+'XIV R ART MONITOREO'!D32+'XIV R IND'!D32&gt;0,+'V R ART'!D32+'V R IND'!D32+'V R MONITOREO'!D32+'XVI R ART'!D32+'XVI R MONITOREO'!D32+'XVI R IND'!D32+'VIII R ART'!D32+'VIII R IND'!D32+'VIII R MONITOREO'!D32+'IX R ART'!D32+'IX R ART MONITOREO'!D32+'IX R IND'!D32+'XIV R ART'!D32+'XIV R ART MONITOREO'!D32+'XIV R IND'!D32," ")</f>
        <v>457763788.38785338</v>
      </c>
      <c r="E32" s="16">
        <f>IF(+'V R ART'!E32+'V R IND'!E32+'V R MONITOREO'!E32+'XVI R ART'!E32+'XVI R MONITOREO'!E32+'XVI R IND'!E32+'VIII R ART'!E32+'VIII R IND'!E32+'VIII R MONITOREO'!E32+'IX R ART'!E32+'IX R ART MONITOREO'!E32+'IX R IND'!E32+'XIV R ART'!E32+'XIV R ART MONITOREO'!E32+'XIV R IND'!E32&gt;0,+'V R ART'!E32+'V R IND'!E32+'V R MONITOREO'!E32+'XVI R ART'!E32+'XVI R MONITOREO'!E32+'XVI R IND'!E32+'VIII R ART'!E32+'VIII R IND'!E32+'VIII R MONITOREO'!E32+'IX R ART'!E32+'IX R ART MONITOREO'!E32+'IX R IND'!E32+'XIV R ART'!E32+'XIV R ART MONITOREO'!E32+'XIV R IND'!E32," ")</f>
        <v>149516440.44</v>
      </c>
      <c r="F32" s="16">
        <f>IF(+'V R ART'!F32+'V R IND'!F32+'V R MONITOREO'!F32+'XVI R ART'!F32+'XVI R MONITOREO'!F32+'XVI R IND'!F32+'VIII R ART'!F32+'VIII R IND'!F32+'VIII R MONITOREO'!F32+'IX R ART'!F32+'IX R ART MONITOREO'!F32+'IX R IND'!F32+'XIV R ART'!F32+'XIV R ART MONITOREO'!F32+'XIV R IND'!F32&gt;0,+'V R ART'!F32+'V R IND'!F32+'V R MONITOREO'!F32+'XVI R ART'!F32+'XVI R MONITOREO'!F32+'XVI R IND'!F32+'VIII R ART'!F32+'VIII R IND'!F32+'VIII R MONITOREO'!F32+'IX R ART'!F32+'IX R ART MONITOREO'!F32+'IX R IND'!F32+'XIV R ART'!F32+'XIV R ART MONITOREO'!F32+'XIV R IND'!F32," ")</f>
        <v>44183419.68</v>
      </c>
      <c r="G32" s="16">
        <f>IF(+'V R ART'!G32+'V R IND'!G32+'V R MONITOREO'!G32+'XVI R ART'!G32+'XVI R MONITOREO'!G32+'XVI R IND'!G32+'VIII R ART'!G32+'VIII R IND'!G32+'VIII R MONITOREO'!G32+'IX R ART'!G32+'IX R ART MONITOREO'!G32+'IX R IND'!G32+'XIV R ART'!G32+'XIV R ART MONITOREO'!G32+'XIV R IND'!G32&gt;0,+'V R ART'!G32+'V R IND'!G32+'V R MONITOREO'!G32+'XVI R ART'!G32+'XVI R MONITOREO'!G32+'XVI R IND'!G32+'VIII R ART'!G32+'VIII R IND'!G32+'VIII R MONITOREO'!G32+'IX R ART'!G32+'IX R ART MONITOREO'!G32+'IX R IND'!G32+'XIV R ART'!G32+'XIV R ART MONITOREO'!G32+'XIV R IND'!G32," ")</f>
        <v>106231672.95</v>
      </c>
      <c r="H32" s="16" t="str">
        <f>IF(+'V R ART'!H32+'V R IND'!H32+'V R MONITOREO'!H32+'XVI R ART'!H32+'XVI R MONITOREO'!H32+'XVI R IND'!H32+'VIII R ART'!H32+'VIII R IND'!H32+'VIII R MONITOREO'!H32+'IX R ART'!H32+'IX R ART MONITOREO'!H32+'IX R IND'!H32+'XIV R ART'!H32+'XIV R ART MONITOREO'!H32+'XIV R IND'!H32&gt;0,+'V R ART'!H32+'V R IND'!H32+'V R MONITOREO'!H32+'XVI R ART'!H32+'XVI R MONITOREO'!H32+'XVI R IND'!H32+'VIII R ART'!H32+'VIII R IND'!H32+'VIII R MONITOREO'!H32+'IX R ART'!H32+'IX R ART MONITOREO'!H32+'IX R IND'!H32+'XIV R ART'!H32+'XIV R ART MONITOREO'!H32+'XIV R IND'!H32," ")</f>
        <v xml:space="preserve"> </v>
      </c>
      <c r="I32" s="16" t="str">
        <f>IF(+'V R ART'!I32+'V R IND'!I32+'V R MONITOREO'!I32+'XVI R ART'!I32+'XVI R MONITOREO'!I32+'XVI R IND'!I32+'VIII R ART'!I32+'VIII R IND'!I32+'VIII R MONITOREO'!I32+'IX R ART'!I32+'IX R ART MONITOREO'!I32+'IX R IND'!I32+'XIV R ART'!I32+'XIV R ART MONITOREO'!I32+'XIV R IND'!I32&gt;0,+'V R ART'!I32+'V R IND'!I32+'V R MONITOREO'!I32+'XVI R ART'!I32+'XVI R MONITOREO'!I32+'XVI R IND'!I32+'VIII R ART'!I32+'VIII R IND'!I32+'VIII R MONITOREO'!I32+'IX R ART'!I32+'IX R ART MONITOREO'!I32+'IX R IND'!I32+'XIV R ART'!I32+'XIV R ART MONITOREO'!I32+'XIV R IND'!I32," ")</f>
        <v xml:space="preserve"> </v>
      </c>
      <c r="J32" s="16" t="str">
        <f>IF(+'V R ART'!J32+'V R IND'!J32+'V R MONITOREO'!J32+'XVI R ART'!J32+'XVI R MONITOREO'!J32+'XVI R IND'!J32+'VIII R ART'!J32+'VIII R IND'!J32+'VIII R MONITOREO'!J32+'IX R ART'!J32+'IX R ART MONITOREO'!J32+'IX R IND'!J32+'XIV R ART'!J32+'XIV R ART MONITOREO'!J32+'XIV R IND'!J32&gt;0,+'V R ART'!J32+'V R IND'!J32+'V R MONITOREO'!J32+'XVI R ART'!J32+'XVI R MONITOREO'!J32+'XVI R IND'!J32+'VIII R ART'!J32+'VIII R IND'!J32+'VIII R MONITOREO'!J32+'IX R ART'!J32+'IX R ART MONITOREO'!J32+'IX R IND'!J32+'XIV R ART'!J32+'XIV R ART MONITOREO'!J32+'XIV R IND'!J32," ")</f>
        <v xml:space="preserve"> </v>
      </c>
      <c r="K32" s="16" t="str">
        <f>IF(+'V R ART'!K32+'V R IND'!K32+'V R MONITOREO'!K32+'XVI R ART'!K32+'XVI R MONITOREO'!K32+'XVI R IND'!K32+'VIII R ART'!K32+'VIII R IND'!K32+'VIII R MONITOREO'!K32+'IX R ART'!K32+'IX R ART MONITOREO'!K32+'IX R IND'!K32+'XIV R ART'!K32+'XIV R ART MONITOREO'!K32+'XIV R IND'!K32&gt;0,+'V R ART'!K32+'V R IND'!K32+'V R MONITOREO'!K32+'XVI R ART'!K32+'XVI R MONITOREO'!K32+'XVI R IND'!K32+'VIII R ART'!K32+'VIII R IND'!K32+'VIII R MONITOREO'!K32+'IX R ART'!K32+'IX R ART MONITOREO'!K32+'IX R IND'!K32+'XIV R ART'!K32+'XIV R ART MONITOREO'!K32+'XIV R IND'!K32," ")</f>
        <v xml:space="preserve"> </v>
      </c>
      <c r="L32" s="16" t="str">
        <f>IF(+'V R ART'!L32+'V R IND'!L32+'V R MONITOREO'!L32+'XVI R ART'!L32+'XVI R MONITOREO'!L32+'XVI R IND'!L32+'VIII R ART'!L32+'VIII R IND'!L32+'VIII R MONITOREO'!L32+'IX R ART'!L32+'IX R ART MONITOREO'!L32+'IX R IND'!L32+'XIV R ART'!L32+'XIV R ART MONITOREO'!L32+'XIV R IND'!L32&gt;0,+'V R ART'!L32+'V R IND'!L32+'V R MONITOREO'!L32+'XVI R ART'!L32+'XVI R MONITOREO'!L32+'XVI R IND'!L32+'VIII R ART'!L32+'VIII R IND'!L32+'VIII R MONITOREO'!L32+'IX R ART'!L32+'IX R ART MONITOREO'!L32+'IX R IND'!L32+'XIV R ART'!L32+'XIV R ART MONITOREO'!L32+'XIV R IND'!L32," ")</f>
        <v xml:space="preserve"> </v>
      </c>
      <c r="M32" s="17" t="str">
        <f>IF(+'V R ART'!M32+'V R IND'!M32+'V R MONITOREO'!M32+'XVI R ART'!M32+'XVI R MONITOREO'!M32+'XVI R IND'!M32+'VIII R ART'!M32+'VIII R IND'!M32+'VIII R MONITOREO'!M32+'IX R ART'!M32+'IX R ART MONITOREO'!M32+'IX R IND'!M32+'XIV R ART'!M32+'XIV R ART MONITOREO'!M32+'XIV R IND'!M32&gt;0,+'V R ART'!M32+'V R IND'!M32+'V R MONITOREO'!M32+'XVI R ART'!M32+'XVI R MONITOREO'!M32+'XVI R IND'!M32+'VIII R ART'!M32+'VIII R IND'!M32+'VIII R MONITOREO'!M32+'IX R ART'!M32+'IX R ART MONITOREO'!M32+'IX R IND'!M32+'XIV R ART'!M32+'XIV R ART MONITOREO'!M32+'XIV R IND'!M32," ")</f>
        <v xml:space="preserve"> </v>
      </c>
      <c r="N32" s="15">
        <f t="shared" si="0"/>
        <v>850502331.03785336</v>
      </c>
      <c r="O32" s="14">
        <f t="shared" si="1"/>
        <v>15</v>
      </c>
      <c r="P32" s="32"/>
      <c r="Q32" s="8"/>
      <c r="S32" s="8"/>
      <c r="T32" s="8"/>
    </row>
    <row r="33" spans="1:20" ht="14" x14ac:dyDescent="0.3">
      <c r="A33" s="14">
        <f t="shared" si="2"/>
        <v>15.5</v>
      </c>
      <c r="B33" s="60">
        <f>IF(+'V R ART'!B33+'V R IND'!B33+'V R MONITOREO'!B33+'XVI R ART'!B33+'XVI R MONITOREO'!B33+'XVI R IND'!B33+'VIII R ART'!B33+'VIII R IND'!B33+'VIII R MONITOREO'!B33+'IX R ART'!B33+'IX R ART MONITOREO'!B33+'IX R IND'!B33+'XIV R ART'!B33+'XIV R ART MONITOREO'!B33+'XIV R IND'!B33&gt;0,+'V R ART'!B33+'V R IND'!B33+'V R MONITOREO'!B33+'XVI R ART'!B33+'XVI R MONITOREO'!B33+'XVI R IND'!B33+'VIII R ART'!B33+'VIII R IND'!B33+'VIII R MONITOREO'!B33+'IX R ART'!B33+'IX R ART MONITOREO'!B33+'IX R IND'!B33+'XIV R ART'!B33+'XIV R ART MONITOREO'!B33+'XIV R IND'!B33," ")</f>
        <v>736.92</v>
      </c>
      <c r="C33" s="16">
        <f>IF(+'V R ART'!C33+'V R IND'!C33+'V R MONITOREO'!C33+'XVI R ART'!C33+'XVI R MONITOREO'!C33+'XVI R IND'!C33+'VIII R ART'!C33+'VIII R IND'!C33+'VIII R MONITOREO'!C33+'IX R ART'!C33+'IX R ART MONITOREO'!C33+'IX R IND'!C33+'XIV R ART'!C33+'XIV R ART MONITOREO'!C33+'XIV R IND'!C33&gt;0,+'V R ART'!C33+'V R IND'!C33+'V R MONITOREO'!C33+'XVI R ART'!C33+'XVI R MONITOREO'!C33+'XVI R IND'!C33+'VIII R ART'!C33+'VIII R IND'!C33+'VIII R MONITOREO'!C33+'IX R ART'!C33+'IX R ART MONITOREO'!C33+'IX R IND'!C33+'XIV R ART'!C33+'XIV R ART MONITOREO'!C33+'XIV R IND'!C33," ")</f>
        <v>56763394.670000002</v>
      </c>
      <c r="D33" s="16">
        <f>IF(+'V R ART'!D33+'V R IND'!D33+'V R MONITOREO'!D33+'XVI R ART'!D33+'XVI R MONITOREO'!D33+'XVI R IND'!D33+'VIII R ART'!D33+'VIII R IND'!D33+'VIII R MONITOREO'!D33+'IX R ART'!D33+'IX R ART MONITOREO'!D33+'IX R IND'!D33+'XIV R ART'!D33+'XIV R ART MONITOREO'!D33+'XIV R IND'!D33&gt;0,+'V R ART'!D33+'V R IND'!D33+'V R MONITOREO'!D33+'XVI R ART'!D33+'XVI R MONITOREO'!D33+'XVI R IND'!D33+'VIII R ART'!D33+'VIII R IND'!D33+'VIII R MONITOREO'!D33+'IX R ART'!D33+'IX R ART MONITOREO'!D33+'IX R IND'!D33+'XIV R ART'!D33+'XIV R ART MONITOREO'!D33+'XIV R IND'!D33," ")</f>
        <v>402235618.29785329</v>
      </c>
      <c r="E33" s="16">
        <f>IF(+'V R ART'!E33+'V R IND'!E33+'V R MONITOREO'!E33+'XVI R ART'!E33+'XVI R MONITOREO'!E33+'XVI R IND'!E33+'VIII R ART'!E33+'VIII R IND'!E33+'VIII R MONITOREO'!E33+'IX R ART'!E33+'IX R ART MONITOREO'!E33+'IX R IND'!E33+'XIV R ART'!E33+'XIV R ART MONITOREO'!E33+'XIV R IND'!E33&gt;0,+'V R ART'!E33+'V R IND'!E33+'V R MONITOREO'!E33+'XVI R ART'!E33+'XVI R MONITOREO'!E33+'XVI R IND'!E33+'VIII R ART'!E33+'VIII R IND'!E33+'VIII R MONITOREO'!E33+'IX R ART'!E33+'IX R ART MONITOREO'!E33+'IX R IND'!E33+'XIV R ART'!E33+'XIV R ART MONITOREO'!E33+'XIV R IND'!E33," ")</f>
        <v>156448826.88</v>
      </c>
      <c r="F33" s="16">
        <f>IF(+'V R ART'!F33+'V R IND'!F33+'V R MONITOREO'!F33+'XVI R ART'!F33+'XVI R MONITOREO'!F33+'XVI R IND'!F33+'VIII R ART'!F33+'VIII R IND'!F33+'VIII R MONITOREO'!F33+'IX R ART'!F33+'IX R ART MONITOREO'!F33+'IX R IND'!F33+'XIV R ART'!F33+'XIV R ART MONITOREO'!F33+'XIV R IND'!F33&gt;0,+'V R ART'!F33+'V R IND'!F33+'V R MONITOREO'!F33+'XVI R ART'!F33+'XVI R MONITOREO'!F33+'XVI R IND'!F33+'VIII R ART'!F33+'VIII R IND'!F33+'VIII R MONITOREO'!F33+'IX R ART'!F33+'IX R ART MONITOREO'!F33+'IX R IND'!F33+'XIV R ART'!F33+'XIV R ART MONITOREO'!F33+'XIV R IND'!F33," ")</f>
        <v>44427879.879999995</v>
      </c>
      <c r="G33" s="16">
        <f>IF(+'V R ART'!G33+'V R IND'!G33+'V R MONITOREO'!G33+'XVI R ART'!G33+'XVI R MONITOREO'!G33+'XVI R IND'!G33+'VIII R ART'!G33+'VIII R IND'!G33+'VIII R MONITOREO'!G33+'IX R ART'!G33+'IX R ART MONITOREO'!G33+'IX R IND'!G33+'XIV R ART'!G33+'XIV R ART MONITOREO'!G33+'XIV R IND'!G33&gt;0,+'V R ART'!G33+'V R IND'!G33+'V R MONITOREO'!G33+'XVI R ART'!G33+'XVI R MONITOREO'!G33+'XVI R IND'!G33+'VIII R ART'!G33+'VIII R IND'!G33+'VIII R MONITOREO'!G33+'IX R ART'!G33+'IX R ART MONITOREO'!G33+'IX R IND'!G33+'XIV R ART'!G33+'XIV R ART MONITOREO'!G33+'XIV R IND'!G33," ")</f>
        <v>80902347.269999996</v>
      </c>
      <c r="H33" s="16" t="str">
        <f>IF(+'V R ART'!H33+'V R IND'!H33+'V R MONITOREO'!H33+'XVI R ART'!H33+'XVI R MONITOREO'!H33+'XVI R IND'!H33+'VIII R ART'!H33+'VIII R IND'!H33+'VIII R MONITOREO'!H33+'IX R ART'!H33+'IX R ART MONITOREO'!H33+'IX R IND'!H33+'XIV R ART'!H33+'XIV R ART MONITOREO'!H33+'XIV R IND'!H33&gt;0,+'V R ART'!H33+'V R IND'!H33+'V R MONITOREO'!H33+'XVI R ART'!H33+'XVI R MONITOREO'!H33+'XVI R IND'!H33+'VIII R ART'!H33+'VIII R IND'!H33+'VIII R MONITOREO'!H33+'IX R ART'!H33+'IX R ART MONITOREO'!H33+'IX R IND'!H33+'XIV R ART'!H33+'XIV R ART MONITOREO'!H33+'XIV R IND'!H33," ")</f>
        <v xml:space="preserve"> </v>
      </c>
      <c r="I33" s="16" t="str">
        <f>IF(+'V R ART'!I33+'V R IND'!I33+'V R MONITOREO'!I33+'XVI R ART'!I33+'XVI R MONITOREO'!I33+'XVI R IND'!I33+'VIII R ART'!I33+'VIII R IND'!I33+'VIII R MONITOREO'!I33+'IX R ART'!I33+'IX R ART MONITOREO'!I33+'IX R IND'!I33+'XIV R ART'!I33+'XIV R ART MONITOREO'!I33+'XIV R IND'!I33&gt;0,+'V R ART'!I33+'V R IND'!I33+'V R MONITOREO'!I33+'XVI R ART'!I33+'XVI R MONITOREO'!I33+'XVI R IND'!I33+'VIII R ART'!I33+'VIII R IND'!I33+'VIII R MONITOREO'!I33+'IX R ART'!I33+'IX R ART MONITOREO'!I33+'IX R IND'!I33+'XIV R ART'!I33+'XIV R ART MONITOREO'!I33+'XIV R IND'!I33," ")</f>
        <v xml:space="preserve"> </v>
      </c>
      <c r="J33" s="16" t="str">
        <f>IF(+'V R ART'!J33+'V R IND'!J33+'V R MONITOREO'!J33+'XVI R ART'!J33+'XVI R MONITOREO'!J33+'XVI R IND'!J33+'VIII R ART'!J33+'VIII R IND'!J33+'VIII R MONITOREO'!J33+'IX R ART'!J33+'IX R ART MONITOREO'!J33+'IX R IND'!J33+'XIV R ART'!J33+'XIV R ART MONITOREO'!J33+'XIV R IND'!J33&gt;0,+'V R ART'!J33+'V R IND'!J33+'V R MONITOREO'!J33+'XVI R ART'!J33+'XVI R MONITOREO'!J33+'XVI R IND'!J33+'VIII R ART'!J33+'VIII R IND'!J33+'VIII R MONITOREO'!J33+'IX R ART'!J33+'IX R ART MONITOREO'!J33+'IX R IND'!J33+'XIV R ART'!J33+'XIV R ART MONITOREO'!J33+'XIV R IND'!J33," ")</f>
        <v xml:space="preserve"> </v>
      </c>
      <c r="K33" s="16" t="str">
        <f>IF(+'V R ART'!K33+'V R IND'!K33+'V R MONITOREO'!K33+'XVI R ART'!K33+'XVI R MONITOREO'!K33+'XVI R IND'!K33+'VIII R ART'!K33+'VIII R IND'!K33+'VIII R MONITOREO'!K33+'IX R ART'!K33+'IX R ART MONITOREO'!K33+'IX R IND'!K33+'XIV R ART'!K33+'XIV R ART MONITOREO'!K33+'XIV R IND'!K33&gt;0,+'V R ART'!K33+'V R IND'!K33+'V R MONITOREO'!K33+'XVI R ART'!K33+'XVI R MONITOREO'!K33+'XVI R IND'!K33+'VIII R ART'!K33+'VIII R IND'!K33+'VIII R MONITOREO'!K33+'IX R ART'!K33+'IX R ART MONITOREO'!K33+'IX R IND'!K33+'XIV R ART'!K33+'XIV R ART MONITOREO'!K33+'XIV R IND'!K33," ")</f>
        <v xml:space="preserve"> </v>
      </c>
      <c r="L33" s="16" t="str">
        <f>IF(+'V R ART'!L33+'V R IND'!L33+'V R MONITOREO'!L33+'XVI R ART'!L33+'XVI R MONITOREO'!L33+'XVI R IND'!L33+'VIII R ART'!L33+'VIII R IND'!L33+'VIII R MONITOREO'!L33+'IX R ART'!L33+'IX R ART MONITOREO'!L33+'IX R IND'!L33+'XIV R ART'!L33+'XIV R ART MONITOREO'!L33+'XIV R IND'!L33&gt;0,+'V R ART'!L33+'V R IND'!L33+'V R MONITOREO'!L33+'XVI R ART'!L33+'XVI R MONITOREO'!L33+'XVI R IND'!L33+'VIII R ART'!L33+'VIII R IND'!L33+'VIII R MONITOREO'!L33+'IX R ART'!L33+'IX R ART MONITOREO'!L33+'IX R IND'!L33+'XIV R ART'!L33+'XIV R ART MONITOREO'!L33+'XIV R IND'!L33," ")</f>
        <v xml:space="preserve"> </v>
      </c>
      <c r="M33" s="17" t="str">
        <f>IF(+'V R ART'!M33+'V R IND'!M33+'V R MONITOREO'!M33+'XVI R ART'!M33+'XVI R MONITOREO'!M33+'XVI R IND'!M33+'VIII R ART'!M33+'VIII R IND'!M33+'VIII R MONITOREO'!M33+'IX R ART'!M33+'IX R ART MONITOREO'!M33+'IX R IND'!M33+'XIV R ART'!M33+'XIV R ART MONITOREO'!M33+'XIV R IND'!M33&gt;0,+'V R ART'!M33+'V R IND'!M33+'V R MONITOREO'!M33+'XVI R ART'!M33+'XVI R MONITOREO'!M33+'XVI R IND'!M33+'VIII R ART'!M33+'VIII R IND'!M33+'VIII R MONITOREO'!M33+'IX R ART'!M33+'IX R ART MONITOREO'!M33+'IX R IND'!M33+'XIV R ART'!M33+'XIV R ART MONITOREO'!M33+'XIV R IND'!M33," ")</f>
        <v xml:space="preserve"> </v>
      </c>
      <c r="N33" s="15">
        <f t="shared" si="0"/>
        <v>740778803.91785324</v>
      </c>
      <c r="O33" s="14">
        <f t="shared" si="1"/>
        <v>15.5</v>
      </c>
      <c r="P33" s="32"/>
      <c r="Q33" s="8"/>
      <c r="S33" s="8"/>
      <c r="T33" s="8"/>
    </row>
    <row r="34" spans="1:20" ht="14" x14ac:dyDescent="0.3">
      <c r="A34" s="14">
        <f t="shared" si="2"/>
        <v>16</v>
      </c>
      <c r="B34" s="60">
        <f>IF(+'V R ART'!B34+'V R IND'!B34+'V R MONITOREO'!B34+'XVI R ART'!B34+'XVI R MONITOREO'!B34+'XVI R IND'!B34+'VIII R ART'!B34+'VIII R IND'!B34+'VIII R MONITOREO'!B34+'IX R ART'!B34+'IX R ART MONITOREO'!B34+'IX R IND'!B34+'XIV R ART'!B34+'XIV R ART MONITOREO'!B34+'XIV R IND'!B34&gt;0,+'V R ART'!B34+'V R IND'!B34+'V R MONITOREO'!B34+'XVI R ART'!B34+'XVI R MONITOREO'!B34+'XVI R IND'!B34+'VIII R ART'!B34+'VIII R IND'!B34+'VIII R MONITOREO'!B34+'IX R ART'!B34+'IX R ART MONITOREO'!B34+'IX R IND'!B34+'XIV R ART'!B34+'XIV R ART MONITOREO'!B34+'XIV R IND'!B34," ")</f>
        <v>274.76</v>
      </c>
      <c r="C34" s="16">
        <f>IF(+'V R ART'!C34+'V R IND'!C34+'V R MONITOREO'!C34+'XVI R ART'!C34+'XVI R MONITOREO'!C34+'XVI R IND'!C34+'VIII R ART'!C34+'VIII R IND'!C34+'VIII R MONITOREO'!C34+'IX R ART'!C34+'IX R ART MONITOREO'!C34+'IX R IND'!C34+'XIV R ART'!C34+'XIV R ART MONITOREO'!C34+'XIV R IND'!C34&gt;0,+'V R ART'!C34+'V R IND'!C34+'V R MONITOREO'!C34+'XVI R ART'!C34+'XVI R MONITOREO'!C34+'XVI R IND'!C34+'VIII R ART'!C34+'VIII R IND'!C34+'VIII R MONITOREO'!C34+'IX R ART'!C34+'IX R ART MONITOREO'!C34+'IX R IND'!C34+'XIV R ART'!C34+'XIV R ART MONITOREO'!C34+'XIV R IND'!C34," ")</f>
        <v>48603287.75</v>
      </c>
      <c r="D34" s="16">
        <f>IF(+'V R ART'!D34+'V R IND'!D34+'V R MONITOREO'!D34+'XVI R ART'!D34+'XVI R MONITOREO'!D34+'XVI R IND'!D34+'VIII R ART'!D34+'VIII R IND'!D34+'VIII R MONITOREO'!D34+'IX R ART'!D34+'IX R ART MONITOREO'!D34+'IX R IND'!D34+'XIV R ART'!D34+'XIV R ART MONITOREO'!D34+'XIV R IND'!D34&gt;0,+'V R ART'!D34+'V R IND'!D34+'V R MONITOREO'!D34+'XVI R ART'!D34+'XVI R MONITOREO'!D34+'XVI R IND'!D34+'VIII R ART'!D34+'VIII R IND'!D34+'VIII R MONITOREO'!D34+'IX R ART'!D34+'IX R ART MONITOREO'!D34+'IX R IND'!D34+'XIV R ART'!D34+'XIV R ART MONITOREO'!D34+'XIV R IND'!D34," ")</f>
        <v>241707397.95959246</v>
      </c>
      <c r="E34" s="16">
        <f>IF(+'V R ART'!E34+'V R IND'!E34+'V R MONITOREO'!E34+'XVI R ART'!E34+'XVI R MONITOREO'!E34+'XVI R IND'!E34+'VIII R ART'!E34+'VIII R IND'!E34+'VIII R MONITOREO'!E34+'IX R ART'!E34+'IX R ART MONITOREO'!E34+'IX R IND'!E34+'XIV R ART'!E34+'XIV R ART MONITOREO'!E34+'XIV R IND'!E34&gt;0,+'V R ART'!E34+'V R IND'!E34+'V R MONITOREO'!E34+'XVI R ART'!E34+'XVI R MONITOREO'!E34+'XVI R IND'!E34+'VIII R ART'!E34+'VIII R IND'!E34+'VIII R MONITOREO'!E34+'IX R ART'!E34+'IX R ART MONITOREO'!E34+'IX R IND'!E34+'XIV R ART'!E34+'XIV R ART MONITOREO'!E34+'XIV R IND'!E34," ")</f>
        <v>111088256.23999999</v>
      </c>
      <c r="F34" s="16">
        <f>IF(+'V R ART'!F34+'V R IND'!F34+'V R MONITOREO'!F34+'XVI R ART'!F34+'XVI R MONITOREO'!F34+'XVI R IND'!F34+'VIII R ART'!F34+'VIII R IND'!F34+'VIII R MONITOREO'!F34+'IX R ART'!F34+'IX R ART MONITOREO'!F34+'IX R IND'!F34+'XIV R ART'!F34+'XIV R ART MONITOREO'!F34+'XIV R IND'!F34&gt;0,+'V R ART'!F34+'V R IND'!F34+'V R MONITOREO'!F34+'XVI R ART'!F34+'XVI R MONITOREO'!F34+'XVI R IND'!F34+'VIII R ART'!F34+'VIII R IND'!F34+'VIII R MONITOREO'!F34+'IX R ART'!F34+'IX R ART MONITOREO'!F34+'IX R IND'!F34+'XIV R ART'!F34+'XIV R ART MONITOREO'!F34+'XIV R IND'!F34," ")</f>
        <v>34045808.879999995</v>
      </c>
      <c r="G34" s="16">
        <f>IF(+'V R ART'!G34+'V R IND'!G34+'V R MONITOREO'!G34+'XVI R ART'!G34+'XVI R MONITOREO'!G34+'XVI R IND'!G34+'VIII R ART'!G34+'VIII R IND'!G34+'VIII R MONITOREO'!G34+'IX R ART'!G34+'IX R ART MONITOREO'!G34+'IX R IND'!G34+'XIV R ART'!G34+'XIV R ART MONITOREO'!G34+'XIV R IND'!G34&gt;0,+'V R ART'!G34+'V R IND'!G34+'V R MONITOREO'!G34+'XVI R ART'!G34+'XVI R MONITOREO'!G34+'XVI R IND'!G34+'VIII R ART'!G34+'VIII R IND'!G34+'VIII R MONITOREO'!G34+'IX R ART'!G34+'IX R ART MONITOREO'!G34+'IX R IND'!G34+'XIV R ART'!G34+'XIV R ART MONITOREO'!G34+'XIV R IND'!G34," ")</f>
        <v>52426204.439999998</v>
      </c>
      <c r="H34" s="16" t="str">
        <f>IF(+'V R ART'!H34+'V R IND'!H34+'V R MONITOREO'!H34+'XVI R ART'!H34+'XVI R MONITOREO'!H34+'XVI R IND'!H34+'VIII R ART'!H34+'VIII R IND'!H34+'VIII R MONITOREO'!H34+'IX R ART'!H34+'IX R ART MONITOREO'!H34+'IX R IND'!H34+'XIV R ART'!H34+'XIV R ART MONITOREO'!H34+'XIV R IND'!H34&gt;0,+'V R ART'!H34+'V R IND'!H34+'V R MONITOREO'!H34+'XVI R ART'!H34+'XVI R MONITOREO'!H34+'XVI R IND'!H34+'VIII R ART'!H34+'VIII R IND'!H34+'VIII R MONITOREO'!H34+'IX R ART'!H34+'IX R ART MONITOREO'!H34+'IX R IND'!H34+'XIV R ART'!H34+'XIV R ART MONITOREO'!H34+'XIV R IND'!H34," ")</f>
        <v xml:space="preserve"> </v>
      </c>
      <c r="I34" s="16" t="str">
        <f>IF(+'V R ART'!I34+'V R IND'!I34+'V R MONITOREO'!I34+'XVI R ART'!I34+'XVI R MONITOREO'!I34+'XVI R IND'!I34+'VIII R ART'!I34+'VIII R IND'!I34+'VIII R MONITOREO'!I34+'IX R ART'!I34+'IX R ART MONITOREO'!I34+'IX R IND'!I34+'XIV R ART'!I34+'XIV R ART MONITOREO'!I34+'XIV R IND'!I34&gt;0,+'V R ART'!I34+'V R IND'!I34+'V R MONITOREO'!I34+'XVI R ART'!I34+'XVI R MONITOREO'!I34+'XVI R IND'!I34+'VIII R ART'!I34+'VIII R IND'!I34+'VIII R MONITOREO'!I34+'IX R ART'!I34+'IX R ART MONITOREO'!I34+'IX R IND'!I34+'XIV R ART'!I34+'XIV R ART MONITOREO'!I34+'XIV R IND'!I34," ")</f>
        <v xml:space="preserve"> </v>
      </c>
      <c r="J34" s="16" t="str">
        <f>IF(+'V R ART'!J34+'V R IND'!J34+'V R MONITOREO'!J34+'XVI R ART'!J34+'XVI R MONITOREO'!J34+'XVI R IND'!J34+'VIII R ART'!J34+'VIII R IND'!J34+'VIII R MONITOREO'!J34+'IX R ART'!J34+'IX R ART MONITOREO'!J34+'IX R IND'!J34+'XIV R ART'!J34+'XIV R ART MONITOREO'!J34+'XIV R IND'!J34&gt;0,+'V R ART'!J34+'V R IND'!J34+'V R MONITOREO'!J34+'XVI R ART'!J34+'XVI R MONITOREO'!J34+'XVI R IND'!J34+'VIII R ART'!J34+'VIII R IND'!J34+'VIII R MONITOREO'!J34+'IX R ART'!J34+'IX R ART MONITOREO'!J34+'IX R IND'!J34+'XIV R ART'!J34+'XIV R ART MONITOREO'!J34+'XIV R IND'!J34," ")</f>
        <v xml:space="preserve"> </v>
      </c>
      <c r="K34" s="16" t="str">
        <f>IF(+'V R ART'!K34+'V R IND'!K34+'V R MONITOREO'!K34+'XVI R ART'!K34+'XVI R MONITOREO'!K34+'XVI R IND'!K34+'VIII R ART'!K34+'VIII R IND'!K34+'VIII R MONITOREO'!K34+'IX R ART'!K34+'IX R ART MONITOREO'!K34+'IX R IND'!K34+'XIV R ART'!K34+'XIV R ART MONITOREO'!K34+'XIV R IND'!K34&gt;0,+'V R ART'!K34+'V R IND'!K34+'V R MONITOREO'!K34+'XVI R ART'!K34+'XVI R MONITOREO'!K34+'XVI R IND'!K34+'VIII R ART'!K34+'VIII R IND'!K34+'VIII R MONITOREO'!K34+'IX R ART'!K34+'IX R ART MONITOREO'!K34+'IX R IND'!K34+'XIV R ART'!K34+'XIV R ART MONITOREO'!K34+'XIV R IND'!K34," ")</f>
        <v xml:space="preserve"> </v>
      </c>
      <c r="L34" s="16" t="str">
        <f>IF(+'V R ART'!L34+'V R IND'!L34+'V R MONITOREO'!L34+'XVI R ART'!L34+'XVI R MONITOREO'!L34+'XVI R IND'!L34+'VIII R ART'!L34+'VIII R IND'!L34+'VIII R MONITOREO'!L34+'IX R ART'!L34+'IX R ART MONITOREO'!L34+'IX R IND'!L34+'XIV R ART'!L34+'XIV R ART MONITOREO'!L34+'XIV R IND'!L34&gt;0,+'V R ART'!L34+'V R IND'!L34+'V R MONITOREO'!L34+'XVI R ART'!L34+'XVI R MONITOREO'!L34+'XVI R IND'!L34+'VIII R ART'!L34+'VIII R IND'!L34+'VIII R MONITOREO'!L34+'IX R ART'!L34+'IX R ART MONITOREO'!L34+'IX R IND'!L34+'XIV R ART'!L34+'XIV R ART MONITOREO'!L34+'XIV R IND'!L34," ")</f>
        <v xml:space="preserve"> </v>
      </c>
      <c r="M34" s="17" t="str">
        <f>IF(+'V R ART'!M34+'V R IND'!M34+'V R MONITOREO'!M34+'XVI R ART'!M34+'XVI R MONITOREO'!M34+'XVI R IND'!M34+'VIII R ART'!M34+'VIII R IND'!M34+'VIII R MONITOREO'!M34+'IX R ART'!M34+'IX R ART MONITOREO'!M34+'IX R IND'!M34+'XIV R ART'!M34+'XIV R ART MONITOREO'!M34+'XIV R IND'!M34&gt;0,+'V R ART'!M34+'V R IND'!M34+'V R MONITOREO'!M34+'XVI R ART'!M34+'XVI R MONITOREO'!M34+'XVI R IND'!M34+'VIII R ART'!M34+'VIII R IND'!M34+'VIII R MONITOREO'!M34+'IX R ART'!M34+'IX R ART MONITOREO'!M34+'IX R IND'!M34+'XIV R ART'!M34+'XIV R ART MONITOREO'!M34+'XIV R IND'!M34," ")</f>
        <v xml:space="preserve"> </v>
      </c>
      <c r="N34" s="15">
        <f t="shared" ref="N34:N39" si="3">IF(SUM(B34:M34)&gt;0,SUM(B34:M34)," ")</f>
        <v>487871230.02959245</v>
      </c>
      <c r="O34" s="14">
        <f t="shared" si="1"/>
        <v>16</v>
      </c>
      <c r="P34" s="32"/>
      <c r="Q34" s="8"/>
      <c r="S34" s="8"/>
      <c r="T34" s="8"/>
    </row>
    <row r="35" spans="1:20" ht="14" x14ac:dyDescent="0.3">
      <c r="A35" s="14">
        <f t="shared" si="2"/>
        <v>16.5</v>
      </c>
      <c r="B35" s="60">
        <f>IF(+'V R ART'!B35+'V R IND'!B35+'V R MONITOREO'!B35+'XVI R ART'!B35+'XVI R MONITOREO'!B35+'XVI R IND'!B35+'VIII R ART'!B35+'VIII R IND'!B35+'VIII R MONITOREO'!B35+'IX R ART'!B35+'IX R ART MONITOREO'!B35+'IX R IND'!B35+'XIV R ART'!B35+'XIV R ART MONITOREO'!B35+'XIV R IND'!B35&gt;0,+'V R ART'!B35+'V R IND'!B35+'V R MONITOREO'!B35+'XVI R ART'!B35+'XVI R MONITOREO'!B35+'XVI R IND'!B35+'VIII R ART'!B35+'VIII R IND'!B35+'VIII R MONITOREO'!B35+'IX R ART'!B35+'IX R ART MONITOREO'!B35+'IX R IND'!B35+'XIV R ART'!B35+'XIV R ART MONITOREO'!B35+'XIV R IND'!B35," ")</f>
        <v>175.7</v>
      </c>
      <c r="C35" s="16">
        <f>IF(+'V R ART'!C35+'V R IND'!C35+'V R MONITOREO'!C35+'XVI R ART'!C35+'XVI R MONITOREO'!C35+'XVI R IND'!C35+'VIII R ART'!C35+'VIII R IND'!C35+'VIII R MONITOREO'!C35+'IX R ART'!C35+'IX R ART MONITOREO'!C35+'IX R IND'!C35+'XIV R ART'!C35+'XIV R ART MONITOREO'!C35+'XIV R IND'!C35&gt;0,+'V R ART'!C35+'V R IND'!C35+'V R MONITOREO'!C35+'XVI R ART'!C35+'XVI R MONITOREO'!C35+'XVI R IND'!C35+'VIII R ART'!C35+'VIII R IND'!C35+'VIII R MONITOREO'!C35+'IX R ART'!C35+'IX R ART MONITOREO'!C35+'IX R IND'!C35+'XIV R ART'!C35+'XIV R ART MONITOREO'!C35+'XIV R IND'!C35," ")</f>
        <v>40534990.939999998</v>
      </c>
      <c r="D35" s="16">
        <f>IF(+'V R ART'!D35+'V R IND'!D35+'V R MONITOREO'!D35+'XVI R ART'!D35+'XVI R MONITOREO'!D35+'XVI R IND'!D35+'VIII R ART'!D35+'VIII R IND'!D35+'VIII R MONITOREO'!D35+'IX R ART'!D35+'IX R ART MONITOREO'!D35+'IX R IND'!D35+'XIV R ART'!D35+'XIV R ART MONITOREO'!D35+'XIV R IND'!D35&gt;0,+'V R ART'!D35+'V R IND'!D35+'V R MONITOREO'!D35+'XVI R ART'!D35+'XVI R MONITOREO'!D35+'XVI R IND'!D35+'VIII R ART'!D35+'VIII R IND'!D35+'VIII R MONITOREO'!D35+'IX R ART'!D35+'IX R ART MONITOREO'!D35+'IX R IND'!D35+'XIV R ART'!D35+'XIV R ART MONITOREO'!D35+'XIV R IND'!D35," ")</f>
        <v>157049953.0310598</v>
      </c>
      <c r="E35" s="16">
        <f>IF(+'V R ART'!E35+'V R IND'!E35+'V R MONITOREO'!E35+'XVI R ART'!E35+'XVI R MONITOREO'!E35+'XVI R IND'!E35+'VIII R ART'!E35+'VIII R IND'!E35+'VIII R MONITOREO'!E35+'IX R ART'!E35+'IX R ART MONITOREO'!E35+'IX R IND'!E35+'XIV R ART'!E35+'XIV R ART MONITOREO'!E35+'XIV R IND'!E35&gt;0,+'V R ART'!E35+'V R IND'!E35+'V R MONITOREO'!E35+'XVI R ART'!E35+'XVI R MONITOREO'!E35+'XVI R IND'!E35+'VIII R ART'!E35+'VIII R IND'!E35+'VIII R MONITOREO'!E35+'IX R ART'!E35+'IX R ART MONITOREO'!E35+'IX R IND'!E35+'XIV R ART'!E35+'XIV R ART MONITOREO'!E35+'XIV R IND'!E35," ")</f>
        <v>56610919.909999996</v>
      </c>
      <c r="F35" s="16">
        <f>IF(+'V R ART'!F35+'V R IND'!F35+'V R MONITOREO'!F35+'XVI R ART'!F35+'XVI R MONITOREO'!F35+'XVI R IND'!F35+'VIII R ART'!F35+'VIII R IND'!F35+'VIII R MONITOREO'!F35+'IX R ART'!F35+'IX R ART MONITOREO'!F35+'IX R IND'!F35+'XIV R ART'!F35+'XIV R ART MONITOREO'!F35+'XIV R IND'!F35&gt;0,+'V R ART'!F35+'V R IND'!F35+'V R MONITOREO'!F35+'XVI R ART'!F35+'XVI R MONITOREO'!F35+'XVI R IND'!F35+'VIII R ART'!F35+'VIII R IND'!F35+'VIII R MONITOREO'!F35+'IX R ART'!F35+'IX R ART MONITOREO'!F35+'IX R IND'!F35+'XIV R ART'!F35+'XIV R ART MONITOREO'!F35+'XIV R IND'!F35," ")</f>
        <v>15957204.638788775</v>
      </c>
      <c r="G35" s="16">
        <f>IF(+'V R ART'!G35+'V R IND'!G35+'V R MONITOREO'!G35+'XVI R ART'!G35+'XVI R MONITOREO'!G35+'XVI R IND'!G35+'VIII R ART'!G35+'VIII R IND'!G35+'VIII R MONITOREO'!G35+'IX R ART'!G35+'IX R ART MONITOREO'!G35+'IX R IND'!G35+'XIV R ART'!G35+'XIV R ART MONITOREO'!G35+'XIV R IND'!G35&gt;0,+'V R ART'!G35+'V R IND'!G35+'V R MONITOREO'!G35+'XVI R ART'!G35+'XVI R MONITOREO'!G35+'XVI R IND'!G35+'VIII R ART'!G35+'VIII R IND'!G35+'VIII R MONITOREO'!G35+'IX R ART'!G35+'IX R ART MONITOREO'!G35+'IX R IND'!G35+'XIV R ART'!G35+'XIV R ART MONITOREO'!G35+'XIV R IND'!G35," ")</f>
        <v>28374874.07</v>
      </c>
      <c r="H35" s="16" t="str">
        <f>IF(+'V R ART'!H35+'V R IND'!H35+'V R MONITOREO'!H35+'XVI R ART'!H35+'XVI R MONITOREO'!H35+'XVI R IND'!H35+'VIII R ART'!H35+'VIII R IND'!H35+'VIII R MONITOREO'!H35+'IX R ART'!H35+'IX R ART MONITOREO'!H35+'IX R IND'!H35+'XIV R ART'!H35+'XIV R ART MONITOREO'!H35+'XIV R IND'!H35&gt;0,+'V R ART'!H35+'V R IND'!H35+'V R MONITOREO'!H35+'XVI R ART'!H35+'XVI R MONITOREO'!H35+'XVI R IND'!H35+'VIII R ART'!H35+'VIII R IND'!H35+'VIII R MONITOREO'!H35+'IX R ART'!H35+'IX R ART MONITOREO'!H35+'IX R IND'!H35+'XIV R ART'!H35+'XIV R ART MONITOREO'!H35+'XIV R IND'!H35," ")</f>
        <v xml:space="preserve"> </v>
      </c>
      <c r="I35" s="16" t="str">
        <f>IF(+'V R ART'!I35+'V R IND'!I35+'V R MONITOREO'!I35+'XVI R ART'!I35+'XVI R MONITOREO'!I35+'XVI R IND'!I35+'VIII R ART'!I35+'VIII R IND'!I35+'VIII R MONITOREO'!I35+'IX R ART'!I35+'IX R ART MONITOREO'!I35+'IX R IND'!I35+'XIV R ART'!I35+'XIV R ART MONITOREO'!I35+'XIV R IND'!I35&gt;0,+'V R ART'!I35+'V R IND'!I35+'V R MONITOREO'!I35+'XVI R ART'!I35+'XVI R MONITOREO'!I35+'XVI R IND'!I35+'VIII R ART'!I35+'VIII R IND'!I35+'VIII R MONITOREO'!I35+'IX R ART'!I35+'IX R ART MONITOREO'!I35+'IX R IND'!I35+'XIV R ART'!I35+'XIV R ART MONITOREO'!I35+'XIV R IND'!I35," ")</f>
        <v xml:space="preserve"> </v>
      </c>
      <c r="J35" s="16" t="str">
        <f>IF(+'V R ART'!J35+'V R IND'!J35+'V R MONITOREO'!J35+'XVI R ART'!J35+'XVI R MONITOREO'!J35+'XVI R IND'!J35+'VIII R ART'!J35+'VIII R IND'!J35+'VIII R MONITOREO'!J35+'IX R ART'!J35+'IX R ART MONITOREO'!J35+'IX R IND'!J35+'XIV R ART'!J35+'XIV R ART MONITOREO'!J35+'XIV R IND'!J35&gt;0,+'V R ART'!J35+'V R IND'!J35+'V R MONITOREO'!J35+'XVI R ART'!J35+'XVI R MONITOREO'!J35+'XVI R IND'!J35+'VIII R ART'!J35+'VIII R IND'!J35+'VIII R MONITOREO'!J35+'IX R ART'!J35+'IX R ART MONITOREO'!J35+'IX R IND'!J35+'XIV R ART'!J35+'XIV R ART MONITOREO'!J35+'XIV R IND'!J35," ")</f>
        <v xml:space="preserve"> </v>
      </c>
      <c r="K35" s="16" t="str">
        <f>IF(+'V R ART'!K35+'V R IND'!K35+'V R MONITOREO'!K35+'XVI R ART'!K35+'XVI R MONITOREO'!K35+'XVI R IND'!K35+'VIII R ART'!K35+'VIII R IND'!K35+'VIII R MONITOREO'!K35+'IX R ART'!K35+'IX R ART MONITOREO'!K35+'IX R IND'!K35+'XIV R ART'!K35+'XIV R ART MONITOREO'!K35+'XIV R IND'!K35&gt;0,+'V R ART'!K35+'V R IND'!K35+'V R MONITOREO'!K35+'XVI R ART'!K35+'XVI R MONITOREO'!K35+'XVI R IND'!K35+'VIII R ART'!K35+'VIII R IND'!K35+'VIII R MONITOREO'!K35+'IX R ART'!K35+'IX R ART MONITOREO'!K35+'IX R IND'!K35+'XIV R ART'!K35+'XIV R ART MONITOREO'!K35+'XIV R IND'!K35," ")</f>
        <v xml:space="preserve"> </v>
      </c>
      <c r="L35" s="16" t="str">
        <f>IF(+'V R ART'!L35+'V R IND'!L35+'V R MONITOREO'!L35+'XVI R ART'!L35+'XVI R MONITOREO'!L35+'XVI R IND'!L35+'VIII R ART'!L35+'VIII R IND'!L35+'VIII R MONITOREO'!L35+'IX R ART'!L35+'IX R ART MONITOREO'!L35+'IX R IND'!L35+'XIV R ART'!L35+'XIV R ART MONITOREO'!L35+'XIV R IND'!L35&gt;0,+'V R ART'!L35+'V R IND'!L35+'V R MONITOREO'!L35+'XVI R ART'!L35+'XVI R MONITOREO'!L35+'XVI R IND'!L35+'VIII R ART'!L35+'VIII R IND'!L35+'VIII R MONITOREO'!L35+'IX R ART'!L35+'IX R ART MONITOREO'!L35+'IX R IND'!L35+'XIV R ART'!L35+'XIV R ART MONITOREO'!L35+'XIV R IND'!L35," ")</f>
        <v xml:space="preserve"> </v>
      </c>
      <c r="M35" s="17" t="str">
        <f>IF(+'V R ART'!M35+'V R IND'!M35+'V R MONITOREO'!M35+'XVI R ART'!M35+'XVI R MONITOREO'!M35+'XVI R IND'!M35+'VIII R ART'!M35+'VIII R IND'!M35+'VIII R MONITOREO'!M35+'IX R ART'!M35+'IX R ART MONITOREO'!M35+'IX R IND'!M35+'XIV R ART'!M35+'XIV R ART MONITOREO'!M35+'XIV R IND'!M35&gt;0,+'V R ART'!M35+'V R IND'!M35+'V R MONITOREO'!M35+'XVI R ART'!M35+'XVI R MONITOREO'!M35+'XVI R IND'!M35+'VIII R ART'!M35+'VIII R IND'!M35+'VIII R MONITOREO'!M35+'IX R ART'!M35+'IX R ART MONITOREO'!M35+'IX R IND'!M35+'XIV R ART'!M35+'XIV R ART MONITOREO'!M35+'XIV R IND'!M35," ")</f>
        <v xml:space="preserve"> </v>
      </c>
      <c r="N35" s="15">
        <f t="shared" si="3"/>
        <v>298528118.28984857</v>
      </c>
      <c r="O35" s="14">
        <f t="shared" si="1"/>
        <v>16.5</v>
      </c>
      <c r="P35" s="32"/>
      <c r="Q35" s="8"/>
      <c r="S35" s="8"/>
      <c r="T35" s="8"/>
    </row>
    <row r="36" spans="1:20" ht="14" x14ac:dyDescent="0.3">
      <c r="A36" s="14">
        <f t="shared" si="2"/>
        <v>17</v>
      </c>
      <c r="B36" s="60">
        <f>IF(+'V R ART'!B36+'V R IND'!B36+'V R MONITOREO'!B36+'XVI R ART'!B36+'XVI R MONITOREO'!B36+'XVI R IND'!B36+'VIII R ART'!B36+'VIII R IND'!B36+'VIII R MONITOREO'!B36+'IX R ART'!B36+'IX R ART MONITOREO'!B36+'IX R IND'!B36+'XIV R ART'!B36+'XIV R ART MONITOREO'!B36+'XIV R IND'!B36&gt;0,+'V R ART'!B36+'V R IND'!B36+'V R MONITOREO'!B36+'XVI R ART'!B36+'XVI R MONITOREO'!B36+'XVI R IND'!B36+'VIII R ART'!B36+'VIII R IND'!B36+'VIII R MONITOREO'!B36+'IX R ART'!B36+'IX R ART MONITOREO'!B36+'IX R IND'!B36+'XIV R ART'!B36+'XIV R ART MONITOREO'!B36+'XIV R IND'!B36," ")</f>
        <v>55.21</v>
      </c>
      <c r="C36" s="16">
        <f>IF(+'V R ART'!C36+'V R IND'!C36+'V R MONITOREO'!C36+'XVI R ART'!C36+'XVI R MONITOREO'!C36+'XVI R IND'!C36+'VIII R ART'!C36+'VIII R IND'!C36+'VIII R MONITOREO'!C36+'IX R ART'!C36+'IX R ART MONITOREO'!C36+'IX R IND'!C36+'XIV R ART'!C36+'XIV R ART MONITOREO'!C36+'XIV R IND'!C36&gt;0,+'V R ART'!C36+'V R IND'!C36+'V R MONITOREO'!C36+'XVI R ART'!C36+'XVI R MONITOREO'!C36+'XVI R IND'!C36+'VIII R ART'!C36+'VIII R IND'!C36+'VIII R MONITOREO'!C36+'IX R ART'!C36+'IX R ART MONITOREO'!C36+'IX R IND'!C36+'XIV R ART'!C36+'XIV R ART MONITOREO'!C36+'XIV R IND'!C36," ")</f>
        <v>17117820.129999999</v>
      </c>
      <c r="D36" s="16">
        <f>IF(+'V R ART'!D36+'V R IND'!D36+'V R MONITOREO'!D36+'XVI R ART'!D36+'XVI R MONITOREO'!D36+'XVI R IND'!D36+'VIII R ART'!D36+'VIII R IND'!D36+'VIII R MONITOREO'!D36+'IX R ART'!D36+'IX R ART MONITOREO'!D36+'IX R IND'!D36+'XIV R ART'!D36+'XIV R ART MONITOREO'!D36+'XIV R IND'!D36&gt;0,+'V R ART'!D36+'V R IND'!D36+'V R MONITOREO'!D36+'XVI R ART'!D36+'XVI R MONITOREO'!D36+'XVI R IND'!D36+'VIII R ART'!D36+'VIII R IND'!D36+'VIII R MONITOREO'!D36+'IX R ART'!D36+'IX R ART MONITOREO'!D36+'IX R IND'!D36+'XIV R ART'!D36+'XIV R ART MONITOREO'!D36+'XIV R IND'!D36," ")</f>
        <v>78587925.567065209</v>
      </c>
      <c r="E36" s="16">
        <f>IF(+'V R ART'!E36+'V R IND'!E36+'V R MONITOREO'!E36+'XVI R ART'!E36+'XVI R MONITOREO'!E36+'XVI R IND'!E36+'VIII R ART'!E36+'VIII R IND'!E36+'VIII R MONITOREO'!E36+'IX R ART'!E36+'IX R ART MONITOREO'!E36+'IX R IND'!E36+'XIV R ART'!E36+'XIV R ART MONITOREO'!E36+'XIV R IND'!E36&gt;0,+'V R ART'!E36+'V R IND'!E36+'V R MONITOREO'!E36+'XVI R ART'!E36+'XVI R MONITOREO'!E36+'XVI R IND'!E36+'VIII R ART'!E36+'VIII R IND'!E36+'VIII R MONITOREO'!E36+'IX R ART'!E36+'IX R ART MONITOREO'!E36+'IX R IND'!E36+'XIV R ART'!E36+'XIV R ART MONITOREO'!E36+'XIV R IND'!E36," ")</f>
        <v>28982389.760000002</v>
      </c>
      <c r="F36" s="16">
        <f>IF(+'V R ART'!F36+'V R IND'!F36+'V R MONITOREO'!F36+'XVI R ART'!F36+'XVI R MONITOREO'!F36+'XVI R IND'!F36+'VIII R ART'!F36+'VIII R IND'!F36+'VIII R MONITOREO'!F36+'IX R ART'!F36+'IX R ART MONITOREO'!F36+'IX R IND'!F36+'XIV R ART'!F36+'XIV R ART MONITOREO'!F36+'XIV R IND'!F36&gt;0,+'V R ART'!F36+'V R IND'!F36+'V R MONITOREO'!F36+'XVI R ART'!F36+'XVI R MONITOREO'!F36+'XVI R IND'!F36+'VIII R ART'!F36+'VIII R IND'!F36+'VIII R MONITOREO'!F36+'IX R ART'!F36+'IX R ART MONITOREO'!F36+'IX R IND'!F36+'XIV R ART'!F36+'XIV R ART MONITOREO'!F36+'XIV R IND'!F36," ")</f>
        <v>5716308.4500000002</v>
      </c>
      <c r="G36" s="16">
        <f>IF(+'V R ART'!G36+'V R IND'!G36+'V R MONITOREO'!G36+'XVI R ART'!G36+'XVI R MONITOREO'!G36+'XVI R IND'!G36+'VIII R ART'!G36+'VIII R IND'!G36+'VIII R MONITOREO'!G36+'IX R ART'!G36+'IX R ART MONITOREO'!G36+'IX R IND'!G36+'XIV R ART'!G36+'XIV R ART MONITOREO'!G36+'XIV R IND'!G36&gt;0,+'V R ART'!G36+'V R IND'!G36+'V R MONITOREO'!G36+'XVI R ART'!G36+'XVI R MONITOREO'!G36+'XVI R IND'!G36+'VIII R ART'!G36+'VIII R IND'!G36+'VIII R MONITOREO'!G36+'IX R ART'!G36+'IX R ART MONITOREO'!G36+'IX R IND'!G36+'XIV R ART'!G36+'XIV R ART MONITOREO'!G36+'XIV R IND'!G36," ")</f>
        <v>8880196.8300000001</v>
      </c>
      <c r="H36" s="16" t="str">
        <f>IF(+'V R ART'!H36+'V R IND'!H36+'V R MONITOREO'!H36+'XVI R ART'!H36+'XVI R MONITOREO'!H36+'XVI R IND'!H36+'VIII R ART'!H36+'VIII R IND'!H36+'VIII R MONITOREO'!H36+'IX R ART'!H36+'IX R ART MONITOREO'!H36+'IX R IND'!H36+'XIV R ART'!H36+'XIV R ART MONITOREO'!H36+'XIV R IND'!H36&gt;0,+'V R ART'!H36+'V R IND'!H36+'V R MONITOREO'!H36+'XVI R ART'!H36+'XVI R MONITOREO'!H36+'XVI R IND'!H36+'VIII R ART'!H36+'VIII R IND'!H36+'VIII R MONITOREO'!H36+'IX R ART'!H36+'IX R ART MONITOREO'!H36+'IX R IND'!H36+'XIV R ART'!H36+'XIV R ART MONITOREO'!H36+'XIV R IND'!H36," ")</f>
        <v xml:space="preserve"> </v>
      </c>
      <c r="I36" s="16" t="str">
        <f>IF(+'V R ART'!I36+'V R IND'!I36+'V R MONITOREO'!I36+'XVI R ART'!I36+'XVI R MONITOREO'!I36+'XVI R IND'!I36+'VIII R ART'!I36+'VIII R IND'!I36+'VIII R MONITOREO'!I36+'IX R ART'!I36+'IX R ART MONITOREO'!I36+'IX R IND'!I36+'XIV R ART'!I36+'XIV R ART MONITOREO'!I36+'XIV R IND'!I36&gt;0,+'V R ART'!I36+'V R IND'!I36+'V R MONITOREO'!I36+'XVI R ART'!I36+'XVI R MONITOREO'!I36+'XVI R IND'!I36+'VIII R ART'!I36+'VIII R IND'!I36+'VIII R MONITOREO'!I36+'IX R ART'!I36+'IX R ART MONITOREO'!I36+'IX R IND'!I36+'XIV R ART'!I36+'XIV R ART MONITOREO'!I36+'XIV R IND'!I36," ")</f>
        <v xml:space="preserve"> </v>
      </c>
      <c r="J36" s="16" t="str">
        <f>IF(+'V R ART'!J36+'V R IND'!J36+'V R MONITOREO'!J36+'XVI R ART'!J36+'XVI R MONITOREO'!J36+'XVI R IND'!J36+'VIII R ART'!J36+'VIII R IND'!J36+'VIII R MONITOREO'!J36+'IX R ART'!J36+'IX R ART MONITOREO'!J36+'IX R IND'!J36+'XIV R ART'!J36+'XIV R ART MONITOREO'!J36+'XIV R IND'!J36&gt;0,+'V R ART'!J36+'V R IND'!J36+'V R MONITOREO'!J36+'XVI R ART'!J36+'XVI R MONITOREO'!J36+'XVI R IND'!J36+'VIII R ART'!J36+'VIII R IND'!J36+'VIII R MONITOREO'!J36+'IX R ART'!J36+'IX R ART MONITOREO'!J36+'IX R IND'!J36+'XIV R ART'!J36+'XIV R ART MONITOREO'!J36+'XIV R IND'!J36," ")</f>
        <v xml:space="preserve"> </v>
      </c>
      <c r="K36" s="16" t="str">
        <f>IF(+'V R ART'!K36+'V R IND'!K36+'V R MONITOREO'!K36+'XVI R ART'!K36+'XVI R MONITOREO'!K36+'XVI R IND'!K36+'VIII R ART'!K36+'VIII R IND'!K36+'VIII R MONITOREO'!K36+'IX R ART'!K36+'IX R ART MONITOREO'!K36+'IX R IND'!K36+'XIV R ART'!K36+'XIV R ART MONITOREO'!K36+'XIV R IND'!K36&gt;0,+'V R ART'!K36+'V R IND'!K36+'V R MONITOREO'!K36+'XVI R ART'!K36+'XVI R MONITOREO'!K36+'XVI R IND'!K36+'VIII R ART'!K36+'VIII R IND'!K36+'VIII R MONITOREO'!K36+'IX R ART'!K36+'IX R ART MONITOREO'!K36+'IX R IND'!K36+'XIV R ART'!K36+'XIV R ART MONITOREO'!K36+'XIV R IND'!K36," ")</f>
        <v xml:space="preserve"> </v>
      </c>
      <c r="L36" s="16" t="str">
        <f>IF(+'V R ART'!L36+'V R IND'!L36+'V R MONITOREO'!L36+'XVI R ART'!L36+'XVI R MONITOREO'!L36+'XVI R IND'!L36+'VIII R ART'!L36+'VIII R IND'!L36+'VIII R MONITOREO'!L36+'IX R ART'!L36+'IX R ART MONITOREO'!L36+'IX R IND'!L36+'XIV R ART'!L36+'XIV R ART MONITOREO'!L36+'XIV R IND'!L36&gt;0,+'V R ART'!L36+'V R IND'!L36+'V R MONITOREO'!L36+'XVI R ART'!L36+'XVI R MONITOREO'!L36+'XVI R IND'!L36+'VIII R ART'!L36+'VIII R IND'!L36+'VIII R MONITOREO'!L36+'IX R ART'!L36+'IX R ART MONITOREO'!L36+'IX R IND'!L36+'XIV R ART'!L36+'XIV R ART MONITOREO'!L36+'XIV R IND'!L36," ")</f>
        <v xml:space="preserve"> </v>
      </c>
      <c r="M36" s="17" t="str">
        <f>IF(+'V R ART'!M36+'V R IND'!M36+'V R MONITOREO'!M36+'XVI R ART'!M36+'XVI R MONITOREO'!M36+'XVI R IND'!M36+'VIII R ART'!M36+'VIII R IND'!M36+'VIII R MONITOREO'!M36+'IX R ART'!M36+'IX R ART MONITOREO'!M36+'IX R IND'!M36+'XIV R ART'!M36+'XIV R ART MONITOREO'!M36+'XIV R IND'!M36&gt;0,+'V R ART'!M36+'V R IND'!M36+'V R MONITOREO'!M36+'XVI R ART'!M36+'XVI R MONITOREO'!M36+'XVI R IND'!M36+'VIII R ART'!M36+'VIII R IND'!M36+'VIII R MONITOREO'!M36+'IX R ART'!M36+'IX R ART MONITOREO'!M36+'IX R IND'!M36+'XIV R ART'!M36+'XIV R ART MONITOREO'!M36+'XIV R IND'!M36," ")</f>
        <v xml:space="preserve"> </v>
      </c>
      <c r="N36" s="15">
        <f t="shared" si="3"/>
        <v>139284695.94706523</v>
      </c>
      <c r="O36" s="14">
        <f t="shared" si="1"/>
        <v>17</v>
      </c>
      <c r="P36" s="32"/>
      <c r="Q36" s="8"/>
      <c r="S36" s="8"/>
      <c r="T36" s="8"/>
    </row>
    <row r="37" spans="1:20" ht="14" x14ac:dyDescent="0.3">
      <c r="A37" s="14">
        <f t="shared" si="2"/>
        <v>17.5</v>
      </c>
      <c r="B37" s="60">
        <f>IF(+'V R ART'!B37+'V R IND'!B37+'V R MONITOREO'!B37+'XVI R ART'!B37+'XVI R MONITOREO'!B37+'XVI R IND'!B37+'VIII R ART'!B37+'VIII R IND'!B37+'VIII R MONITOREO'!B37+'IX R ART'!B37+'IX R ART MONITOREO'!B37+'IX R IND'!B37+'XIV R ART'!B37+'XIV R ART MONITOREO'!B37+'XIV R IND'!B37&gt;0,+'V R ART'!B37+'V R IND'!B37+'V R MONITOREO'!B37+'XVI R ART'!B37+'XVI R MONITOREO'!B37+'XVI R IND'!B37+'VIII R ART'!B37+'VIII R IND'!B37+'VIII R MONITOREO'!B37+'IX R ART'!B37+'IX R ART MONITOREO'!B37+'IX R IND'!B37+'XIV R ART'!B37+'XIV R ART MONITOREO'!B37+'XIV R IND'!B37," ")</f>
        <v>33.130000000000003</v>
      </c>
      <c r="C37" s="16">
        <f>IF(+'V R ART'!C37+'V R IND'!C37+'V R MONITOREO'!C37+'XVI R ART'!C37+'XVI R MONITOREO'!C37+'XVI R IND'!C37+'VIII R ART'!C37+'VIII R IND'!C37+'VIII R MONITOREO'!C37+'IX R ART'!C37+'IX R ART MONITOREO'!C37+'IX R IND'!C37+'XIV R ART'!C37+'XIV R ART MONITOREO'!C37+'XIV R IND'!C37&gt;0,+'V R ART'!C37+'V R IND'!C37+'V R MONITOREO'!C37+'XVI R ART'!C37+'XVI R MONITOREO'!C37+'XVI R IND'!C37+'VIII R ART'!C37+'VIII R IND'!C37+'VIII R MONITOREO'!C37+'IX R ART'!C37+'IX R ART MONITOREO'!C37+'IX R IND'!C37+'XIV R ART'!C37+'XIV R ART MONITOREO'!C37+'XIV R IND'!C37," ")</f>
        <v>2741083.54</v>
      </c>
      <c r="D37" s="16">
        <f>IF(+'V R ART'!D37+'V R IND'!D37+'V R MONITOREO'!D37+'XVI R ART'!D37+'XVI R MONITOREO'!D37+'XVI R IND'!D37+'VIII R ART'!D37+'VIII R IND'!D37+'VIII R MONITOREO'!D37+'IX R ART'!D37+'IX R ART MONITOREO'!D37+'IX R IND'!D37+'XIV R ART'!D37+'XIV R ART MONITOREO'!D37+'XIV R IND'!D37&gt;0,+'V R ART'!D37+'V R IND'!D37+'V R MONITOREO'!D37+'XVI R ART'!D37+'XVI R MONITOREO'!D37+'XVI R IND'!D37+'VIII R ART'!D37+'VIII R IND'!D37+'VIII R MONITOREO'!D37+'IX R ART'!D37+'IX R ART MONITOREO'!D37+'IX R IND'!D37+'XIV R ART'!D37+'XIV R ART MONITOREO'!D37+'XIV R IND'!D37," ")</f>
        <v>31898714.579999998</v>
      </c>
      <c r="E37" s="16">
        <f>IF(+'V R ART'!E37+'V R IND'!E37+'V R MONITOREO'!E37+'XVI R ART'!E37+'XVI R MONITOREO'!E37+'XVI R IND'!E37+'VIII R ART'!E37+'VIII R IND'!E37+'VIII R MONITOREO'!E37+'IX R ART'!E37+'IX R ART MONITOREO'!E37+'IX R IND'!E37+'XIV R ART'!E37+'XIV R ART MONITOREO'!E37+'XIV R IND'!E37&gt;0,+'V R ART'!E37+'V R IND'!E37+'V R MONITOREO'!E37+'XVI R ART'!E37+'XVI R MONITOREO'!E37+'XVI R IND'!E37+'VIII R ART'!E37+'VIII R IND'!E37+'VIII R MONITOREO'!E37+'IX R ART'!E37+'IX R ART MONITOREO'!E37+'IX R IND'!E37+'XIV R ART'!E37+'XIV R ART MONITOREO'!E37+'XIV R IND'!E37," ")</f>
        <v>9486486.9399999995</v>
      </c>
      <c r="F37" s="16">
        <f>IF(+'V R ART'!F37+'V R IND'!F37+'V R MONITOREO'!F37+'XVI R ART'!F37+'XVI R MONITOREO'!F37+'XVI R IND'!F37+'VIII R ART'!F37+'VIII R IND'!F37+'VIII R MONITOREO'!F37+'IX R ART'!F37+'IX R ART MONITOREO'!F37+'IX R IND'!F37+'XIV R ART'!F37+'XIV R ART MONITOREO'!F37+'XIV R IND'!F37&gt;0,+'V R ART'!F37+'V R IND'!F37+'V R MONITOREO'!F37+'XVI R ART'!F37+'XVI R MONITOREO'!F37+'XVI R IND'!F37+'VIII R ART'!F37+'VIII R IND'!F37+'VIII R MONITOREO'!F37+'IX R ART'!F37+'IX R ART MONITOREO'!F37+'IX R IND'!F37+'XIV R ART'!F37+'XIV R ART MONITOREO'!F37+'XIV R IND'!F37," ")</f>
        <v>851814.85</v>
      </c>
      <c r="G37" s="16">
        <f>IF(+'V R ART'!G37+'V R IND'!G37+'V R MONITOREO'!G37+'XVI R ART'!G37+'XVI R MONITOREO'!G37+'XVI R IND'!G37+'VIII R ART'!G37+'VIII R IND'!G37+'VIII R MONITOREO'!G37+'IX R ART'!G37+'IX R ART MONITOREO'!G37+'IX R IND'!G37+'XIV R ART'!G37+'XIV R ART MONITOREO'!G37+'XIV R IND'!G37&gt;0,+'V R ART'!G37+'V R IND'!G37+'V R MONITOREO'!G37+'XVI R ART'!G37+'XVI R MONITOREO'!G37+'XVI R IND'!G37+'VIII R ART'!G37+'VIII R IND'!G37+'VIII R MONITOREO'!G37+'IX R ART'!G37+'IX R ART MONITOREO'!G37+'IX R IND'!G37+'XIV R ART'!G37+'XIV R ART MONITOREO'!G37+'XIV R IND'!G37," ")</f>
        <v>1128129.54</v>
      </c>
      <c r="H37" s="16" t="str">
        <f>IF(+'V R ART'!H37+'V R IND'!H37+'V R MONITOREO'!H37+'XVI R ART'!H37+'XVI R MONITOREO'!H37+'XVI R IND'!H37+'VIII R ART'!H37+'VIII R IND'!H37+'VIII R MONITOREO'!H37+'IX R ART'!H37+'IX R ART MONITOREO'!H37+'IX R IND'!H37+'XIV R ART'!H37+'XIV R ART MONITOREO'!H37+'XIV R IND'!H37&gt;0,+'V R ART'!H37+'V R IND'!H37+'V R MONITOREO'!H37+'XVI R ART'!H37+'XVI R MONITOREO'!H37+'XVI R IND'!H37+'VIII R ART'!H37+'VIII R IND'!H37+'VIII R MONITOREO'!H37+'IX R ART'!H37+'IX R ART MONITOREO'!H37+'IX R IND'!H37+'XIV R ART'!H37+'XIV R ART MONITOREO'!H37+'XIV R IND'!H37," ")</f>
        <v xml:space="preserve"> </v>
      </c>
      <c r="I37" s="16" t="str">
        <f>IF(+'V R ART'!I37+'V R IND'!I37+'V R MONITOREO'!I37+'XVI R ART'!I37+'XVI R MONITOREO'!I37+'XVI R IND'!I37+'VIII R ART'!I37+'VIII R IND'!I37+'VIII R MONITOREO'!I37+'IX R ART'!I37+'IX R ART MONITOREO'!I37+'IX R IND'!I37+'XIV R ART'!I37+'XIV R ART MONITOREO'!I37+'XIV R IND'!I37&gt;0,+'V R ART'!I37+'V R IND'!I37+'V R MONITOREO'!I37+'XVI R ART'!I37+'XVI R MONITOREO'!I37+'XVI R IND'!I37+'VIII R ART'!I37+'VIII R IND'!I37+'VIII R MONITOREO'!I37+'IX R ART'!I37+'IX R ART MONITOREO'!I37+'IX R IND'!I37+'XIV R ART'!I37+'XIV R ART MONITOREO'!I37+'XIV R IND'!I37," ")</f>
        <v xml:space="preserve"> </v>
      </c>
      <c r="J37" s="16" t="str">
        <f>IF(+'V R ART'!J37+'V R IND'!J37+'V R MONITOREO'!J37+'XVI R ART'!J37+'XVI R MONITOREO'!J37+'XVI R IND'!J37+'VIII R ART'!J37+'VIII R IND'!J37+'VIII R MONITOREO'!J37+'IX R ART'!J37+'IX R ART MONITOREO'!J37+'IX R IND'!J37+'XIV R ART'!J37+'XIV R ART MONITOREO'!J37+'XIV R IND'!J37&gt;0,+'V R ART'!J37+'V R IND'!J37+'V R MONITOREO'!J37+'XVI R ART'!J37+'XVI R MONITOREO'!J37+'XVI R IND'!J37+'VIII R ART'!J37+'VIII R IND'!J37+'VIII R MONITOREO'!J37+'IX R ART'!J37+'IX R ART MONITOREO'!J37+'IX R IND'!J37+'XIV R ART'!J37+'XIV R ART MONITOREO'!J37+'XIV R IND'!J37," ")</f>
        <v xml:space="preserve"> </v>
      </c>
      <c r="K37" s="16" t="str">
        <f>IF(+'V R ART'!K37+'V R IND'!K37+'V R MONITOREO'!K37+'XVI R ART'!K37+'XVI R MONITOREO'!K37+'XVI R IND'!K37+'VIII R ART'!K37+'VIII R IND'!K37+'VIII R MONITOREO'!K37+'IX R ART'!K37+'IX R ART MONITOREO'!K37+'IX R IND'!K37+'XIV R ART'!K37+'XIV R ART MONITOREO'!K37+'XIV R IND'!K37&gt;0,+'V R ART'!K37+'V R IND'!K37+'V R MONITOREO'!K37+'XVI R ART'!K37+'XVI R MONITOREO'!K37+'XVI R IND'!K37+'VIII R ART'!K37+'VIII R IND'!K37+'VIII R MONITOREO'!K37+'IX R ART'!K37+'IX R ART MONITOREO'!K37+'IX R IND'!K37+'XIV R ART'!K37+'XIV R ART MONITOREO'!K37+'XIV R IND'!K37," ")</f>
        <v xml:space="preserve"> </v>
      </c>
      <c r="L37" s="16" t="str">
        <f>IF(+'V R ART'!L37+'V R IND'!L37+'V R MONITOREO'!L37+'XVI R ART'!L37+'XVI R MONITOREO'!L37+'XVI R IND'!L37+'VIII R ART'!L37+'VIII R IND'!L37+'VIII R MONITOREO'!L37+'IX R ART'!L37+'IX R ART MONITOREO'!L37+'IX R IND'!L37+'XIV R ART'!L37+'XIV R ART MONITOREO'!L37+'XIV R IND'!L37&gt;0,+'V R ART'!L37+'V R IND'!L37+'V R MONITOREO'!L37+'XVI R ART'!L37+'XVI R MONITOREO'!L37+'XVI R IND'!L37+'VIII R ART'!L37+'VIII R IND'!L37+'VIII R MONITOREO'!L37+'IX R ART'!L37+'IX R ART MONITOREO'!L37+'IX R IND'!L37+'XIV R ART'!L37+'XIV R ART MONITOREO'!L37+'XIV R IND'!L37," ")</f>
        <v xml:space="preserve"> </v>
      </c>
      <c r="M37" s="17" t="str">
        <f>IF(+'V R ART'!M37+'V R IND'!M37+'V R MONITOREO'!M37+'XVI R ART'!M37+'XVI R MONITOREO'!M37+'XVI R IND'!M37+'VIII R ART'!M37+'VIII R IND'!M37+'VIII R MONITOREO'!M37+'IX R ART'!M37+'IX R ART MONITOREO'!M37+'IX R IND'!M37+'XIV R ART'!M37+'XIV R ART MONITOREO'!M37+'XIV R IND'!M37&gt;0,+'V R ART'!M37+'V R IND'!M37+'V R MONITOREO'!M37+'XVI R ART'!M37+'XVI R MONITOREO'!M37+'XVI R IND'!M37+'VIII R ART'!M37+'VIII R IND'!M37+'VIII R MONITOREO'!M37+'IX R ART'!M37+'IX R ART MONITOREO'!M37+'IX R IND'!M37+'XIV R ART'!M37+'XIV R ART MONITOREO'!M37+'XIV R IND'!M37," ")</f>
        <v xml:space="preserve"> </v>
      </c>
      <c r="N37" s="15">
        <f t="shared" si="3"/>
        <v>46106262.579999998</v>
      </c>
      <c r="O37" s="14">
        <f t="shared" si="1"/>
        <v>17.5</v>
      </c>
      <c r="P37" s="32"/>
      <c r="Q37" s="8"/>
      <c r="S37" s="8"/>
      <c r="T37" s="8"/>
    </row>
    <row r="38" spans="1:20" ht="14" x14ac:dyDescent="0.3">
      <c r="A38" s="14">
        <f t="shared" si="2"/>
        <v>18</v>
      </c>
      <c r="B38" s="60" t="str">
        <f>IF(+'V R ART'!B38+'V R IND'!B38+'V R MONITOREO'!B38+'XVI R ART'!B38+'XVI R MONITOREO'!B38+'XVI R IND'!B38+'VIII R ART'!B38+'VIII R IND'!B38+'VIII R MONITOREO'!B38+'IX R ART'!B38+'IX R ART MONITOREO'!B38+'IX R IND'!B38+'XIV R ART'!B38+'XIV R ART MONITOREO'!B38+'XIV R IND'!B38&gt;0,+'V R ART'!B38+'V R IND'!B38+'V R MONITOREO'!B38+'XVI R ART'!B38+'XVI R MONITOREO'!B38+'XVI R IND'!B38+'VIII R ART'!B38+'VIII R IND'!B38+'VIII R MONITOREO'!B38+'IX R ART'!B38+'IX R ART MONITOREO'!B38+'IX R IND'!B38+'XIV R ART'!B38+'XIV R ART MONITOREO'!B38+'XIV R IND'!B38," ")</f>
        <v xml:space="preserve"> </v>
      </c>
      <c r="C38" s="16" t="str">
        <f>IF(+'V R ART'!C38+'V R IND'!C38+'V R MONITOREO'!C38+'XVI R ART'!C38+'XVI R MONITOREO'!C38+'XVI R IND'!C38+'VIII R ART'!C38+'VIII R IND'!C38+'VIII R MONITOREO'!C38+'IX R ART'!C38+'IX R ART MONITOREO'!C38+'IX R IND'!C38+'XIV R ART'!C38+'XIV R ART MONITOREO'!C38+'XIV R IND'!C38&gt;0,+'V R ART'!C38+'V R IND'!C38+'V R MONITOREO'!C38+'XVI R ART'!C38+'XVI R MONITOREO'!C38+'XVI R IND'!C38+'VIII R ART'!C38+'VIII R IND'!C38+'VIII R MONITOREO'!C38+'IX R ART'!C38+'IX R ART MONITOREO'!C38+'IX R IND'!C38+'XIV R ART'!C38+'XIV R ART MONITOREO'!C38+'XIV R IND'!C38," ")</f>
        <v xml:space="preserve"> </v>
      </c>
      <c r="D38" s="16">
        <f>IF(+'V R ART'!D38+'V R IND'!D38+'V R MONITOREO'!D38+'XVI R ART'!D38+'XVI R MONITOREO'!D38+'XVI R IND'!D38+'VIII R ART'!D38+'VIII R IND'!D38+'VIII R MONITOREO'!D38+'IX R ART'!D38+'IX R ART MONITOREO'!D38+'IX R IND'!D38+'XIV R ART'!D38+'XIV R ART MONITOREO'!D38+'XIV R IND'!D38&gt;0,+'V R ART'!D38+'V R IND'!D38+'V R MONITOREO'!D38+'XVI R ART'!D38+'XVI R MONITOREO'!D38+'XVI R IND'!D38+'VIII R ART'!D38+'VIII R IND'!D38+'VIII R MONITOREO'!D38+'IX R ART'!D38+'IX R ART MONITOREO'!D38+'IX R IND'!D38+'XIV R ART'!D38+'XIV R ART MONITOREO'!D38+'XIV R IND'!D38," ")</f>
        <v>6640928.8742663059</v>
      </c>
      <c r="E38" s="16">
        <f>IF(+'V R ART'!E38+'V R IND'!E38+'V R MONITOREO'!E38+'XVI R ART'!E38+'XVI R MONITOREO'!E38+'XVI R IND'!E38+'VIII R ART'!E38+'VIII R IND'!E38+'VIII R MONITOREO'!E38+'IX R ART'!E38+'IX R ART MONITOREO'!E38+'IX R IND'!E38+'XIV R ART'!E38+'XIV R ART MONITOREO'!E38+'XIV R IND'!E38&gt;0,+'V R ART'!E38+'V R IND'!E38+'V R MONITOREO'!E38+'XVI R ART'!E38+'XVI R MONITOREO'!E38+'XVI R IND'!E38+'VIII R ART'!E38+'VIII R IND'!E38+'VIII R MONITOREO'!E38+'IX R ART'!E38+'IX R ART MONITOREO'!E38+'IX R IND'!E38+'XIV R ART'!E38+'XIV R ART MONITOREO'!E38+'XIV R IND'!E38," ")</f>
        <v>335862.91</v>
      </c>
      <c r="F38" s="16">
        <f>IF(+'V R ART'!F38+'V R IND'!F38+'V R MONITOREO'!F38+'XVI R ART'!F38+'XVI R MONITOREO'!F38+'XVI R IND'!F38+'VIII R ART'!F38+'VIII R IND'!F38+'VIII R MONITOREO'!F38+'IX R ART'!F38+'IX R ART MONITOREO'!F38+'IX R IND'!F38+'XIV R ART'!F38+'XIV R ART MONITOREO'!F38+'XIV R IND'!F38&gt;0,+'V R ART'!F38+'V R IND'!F38+'V R MONITOREO'!F38+'XVI R ART'!F38+'XVI R MONITOREO'!F38+'XVI R IND'!F38+'VIII R ART'!F38+'VIII R IND'!F38+'VIII R MONITOREO'!F38+'IX R ART'!F38+'IX R ART MONITOREO'!F38+'IX R IND'!F38+'XIV R ART'!F38+'XIV R ART MONITOREO'!F38+'XIV R IND'!F38," ")</f>
        <v>379617.77999999997</v>
      </c>
      <c r="G38" s="16">
        <f>IF(+'V R ART'!G38+'V R IND'!G38+'V R MONITOREO'!G38+'XVI R ART'!G38+'XVI R MONITOREO'!G38+'XVI R IND'!G38+'VIII R ART'!G38+'VIII R IND'!G38+'VIII R MONITOREO'!G38+'IX R ART'!G38+'IX R ART MONITOREO'!G38+'IX R IND'!G38+'XIV R ART'!G38+'XIV R ART MONITOREO'!G38+'XIV R IND'!G38&gt;0,+'V R ART'!G38+'V R IND'!G38+'V R MONITOREO'!G38+'XVI R ART'!G38+'XVI R MONITOREO'!G38+'XVI R IND'!G38+'VIII R ART'!G38+'VIII R IND'!G38+'VIII R MONITOREO'!G38+'IX R ART'!G38+'IX R ART MONITOREO'!G38+'IX R IND'!G38+'XIV R ART'!G38+'XIV R ART MONITOREO'!G38+'XIV R IND'!G38," ")</f>
        <v>167638.79</v>
      </c>
      <c r="H38" s="16" t="str">
        <f>IF(+'V R ART'!H38+'V R IND'!H38+'V R MONITOREO'!H38+'XVI R ART'!H38+'XVI R MONITOREO'!H38+'XVI R IND'!H38+'VIII R ART'!H38+'VIII R IND'!H38+'VIII R MONITOREO'!H38+'IX R ART'!H38+'IX R ART MONITOREO'!H38+'IX R IND'!H38+'XIV R ART'!H38+'XIV R ART MONITOREO'!H38+'XIV R IND'!H38&gt;0,+'V R ART'!H38+'V R IND'!H38+'V R MONITOREO'!H38+'XVI R ART'!H38+'XVI R MONITOREO'!H38+'XVI R IND'!H38+'VIII R ART'!H38+'VIII R IND'!H38+'VIII R MONITOREO'!H38+'IX R ART'!H38+'IX R ART MONITOREO'!H38+'IX R IND'!H38+'XIV R ART'!H38+'XIV R ART MONITOREO'!H38+'XIV R IND'!H38," ")</f>
        <v xml:space="preserve"> </v>
      </c>
      <c r="I38" s="16" t="str">
        <f>IF(+'V R ART'!I38+'V R IND'!I38+'V R MONITOREO'!I38+'XVI R ART'!I38+'XVI R MONITOREO'!I38+'XVI R IND'!I38+'VIII R ART'!I38+'VIII R IND'!I38+'VIII R MONITOREO'!I38+'IX R ART'!I38+'IX R ART MONITOREO'!I38+'IX R IND'!I38+'XIV R ART'!I38+'XIV R ART MONITOREO'!I38+'XIV R IND'!I38&gt;0,+'V R ART'!I38+'V R IND'!I38+'V R MONITOREO'!I38+'XVI R ART'!I38+'XVI R MONITOREO'!I38+'XVI R IND'!I38+'VIII R ART'!I38+'VIII R IND'!I38+'VIII R MONITOREO'!I38+'IX R ART'!I38+'IX R ART MONITOREO'!I38+'IX R IND'!I38+'XIV R ART'!I38+'XIV R ART MONITOREO'!I38+'XIV R IND'!I38," ")</f>
        <v xml:space="preserve"> </v>
      </c>
      <c r="J38" s="16" t="str">
        <f>IF(+'V R ART'!J38+'V R IND'!J38+'V R MONITOREO'!J38+'XVI R ART'!J38+'XVI R MONITOREO'!J38+'XVI R IND'!J38+'VIII R ART'!J38+'VIII R IND'!J38+'VIII R MONITOREO'!J38+'IX R ART'!J38+'IX R ART MONITOREO'!J38+'IX R IND'!J38+'XIV R ART'!J38+'XIV R ART MONITOREO'!J38+'XIV R IND'!J38&gt;0,+'V R ART'!J38+'V R IND'!J38+'V R MONITOREO'!J38+'XVI R ART'!J38+'XVI R MONITOREO'!J38+'XVI R IND'!J38+'VIII R ART'!J38+'VIII R IND'!J38+'VIII R MONITOREO'!J38+'IX R ART'!J38+'IX R ART MONITOREO'!J38+'IX R IND'!J38+'XIV R ART'!J38+'XIV R ART MONITOREO'!J38+'XIV R IND'!J38," ")</f>
        <v xml:space="preserve"> </v>
      </c>
      <c r="K38" s="16" t="str">
        <f>IF(+'V R ART'!K38+'V R IND'!K38+'V R MONITOREO'!K38+'XVI R ART'!K38+'XVI R MONITOREO'!K38+'XVI R IND'!K38+'VIII R ART'!K38+'VIII R IND'!K38+'VIII R MONITOREO'!K38+'IX R ART'!K38+'IX R ART MONITOREO'!K38+'IX R IND'!K38+'XIV R ART'!K38+'XIV R ART MONITOREO'!K38+'XIV R IND'!K38&gt;0,+'V R ART'!K38+'V R IND'!K38+'V R MONITOREO'!K38+'XVI R ART'!K38+'XVI R MONITOREO'!K38+'XVI R IND'!K38+'VIII R ART'!K38+'VIII R IND'!K38+'VIII R MONITOREO'!K38+'IX R ART'!K38+'IX R ART MONITOREO'!K38+'IX R IND'!K38+'XIV R ART'!K38+'XIV R ART MONITOREO'!K38+'XIV R IND'!K38," ")</f>
        <v xml:space="preserve"> </v>
      </c>
      <c r="L38" s="16" t="str">
        <f>IF(+'V R ART'!L38+'V R IND'!L38+'V R MONITOREO'!L38+'XVI R ART'!L38+'XVI R MONITOREO'!L38+'XVI R IND'!L38+'VIII R ART'!L38+'VIII R IND'!L38+'VIII R MONITOREO'!L38+'IX R ART'!L38+'IX R ART MONITOREO'!L38+'IX R IND'!L38+'XIV R ART'!L38+'XIV R ART MONITOREO'!L38+'XIV R IND'!L38&gt;0,+'V R ART'!L38+'V R IND'!L38+'V R MONITOREO'!L38+'XVI R ART'!L38+'XVI R MONITOREO'!L38+'XVI R IND'!L38+'VIII R ART'!L38+'VIII R IND'!L38+'VIII R MONITOREO'!L38+'IX R ART'!L38+'IX R ART MONITOREO'!L38+'IX R IND'!L38+'XIV R ART'!L38+'XIV R ART MONITOREO'!L38+'XIV R IND'!L38," ")</f>
        <v xml:space="preserve"> </v>
      </c>
      <c r="M38" s="17" t="str">
        <f>IF(+'V R ART'!M38+'V R IND'!M38+'V R MONITOREO'!M38+'XVI R ART'!M38+'XVI R MONITOREO'!M38+'XVI R IND'!M38+'VIII R ART'!M38+'VIII R IND'!M38+'VIII R MONITOREO'!M38+'IX R ART'!M38+'IX R ART MONITOREO'!M38+'IX R IND'!M38+'XIV R ART'!M38+'XIV R ART MONITOREO'!M38+'XIV R IND'!M38&gt;0,+'V R ART'!M38+'V R IND'!M38+'V R MONITOREO'!M38+'XVI R ART'!M38+'XVI R MONITOREO'!M38+'XVI R IND'!M38+'VIII R ART'!M38+'VIII R IND'!M38+'VIII R MONITOREO'!M38+'IX R ART'!M38+'IX R ART MONITOREO'!M38+'IX R IND'!M38+'XIV R ART'!M38+'XIV R ART MONITOREO'!M38+'XIV R IND'!M38," ")</f>
        <v xml:space="preserve"> </v>
      </c>
      <c r="N38" s="15">
        <f t="shared" si="3"/>
        <v>7524048.3542663064</v>
      </c>
      <c r="O38" s="14">
        <f t="shared" si="1"/>
        <v>18</v>
      </c>
      <c r="P38" s="32"/>
      <c r="Q38" s="8"/>
      <c r="S38" s="8"/>
      <c r="T38" s="8"/>
    </row>
    <row r="39" spans="1:20" ht="14" x14ac:dyDescent="0.3">
      <c r="A39" s="14">
        <f t="shared" si="2"/>
        <v>18.5</v>
      </c>
      <c r="B39" s="60" t="str">
        <f>IF(+'V R ART'!B39+'V R IND'!B39+'V R MONITOREO'!B39+'XVI R ART'!B39+'XVI R MONITOREO'!B39+'XVI R IND'!B39+'VIII R ART'!B39+'VIII R IND'!B39+'VIII R MONITOREO'!B39+'IX R ART'!B39+'IX R ART MONITOREO'!B39+'IX R IND'!B39+'XIV R ART'!B39+'XIV R ART MONITOREO'!B39+'XIV R IND'!B39&gt;0,+'V R ART'!B39+'V R IND'!B39+'V R MONITOREO'!B39+'XVI R ART'!B39+'XVI R MONITOREO'!B39+'XVI R IND'!B39+'VIII R ART'!B39+'VIII R IND'!B39+'VIII R MONITOREO'!B39+'IX R ART'!B39+'IX R ART MONITOREO'!B39+'IX R IND'!B39+'XIV R ART'!B39+'XIV R ART MONITOREO'!B39+'XIV R IND'!B39," ")</f>
        <v xml:space="preserve"> </v>
      </c>
      <c r="C39" s="16" t="str">
        <f>IF(+'V R ART'!C39+'V R IND'!C39+'V R MONITOREO'!C39+'XVI R ART'!C39+'XVI R MONITOREO'!C39+'XVI R IND'!C39+'VIII R ART'!C39+'VIII R IND'!C39+'VIII R MONITOREO'!C39+'IX R ART'!C39+'IX R ART MONITOREO'!C39+'IX R IND'!C39+'XIV R ART'!C39+'XIV R ART MONITOREO'!C39+'XIV R IND'!C39&gt;0,+'V R ART'!C39+'V R IND'!C39+'V R MONITOREO'!C39+'XVI R ART'!C39+'XVI R MONITOREO'!C39+'XVI R IND'!C39+'VIII R ART'!C39+'VIII R IND'!C39+'VIII R MONITOREO'!C39+'IX R ART'!C39+'IX R ART MONITOREO'!C39+'IX R IND'!C39+'XIV R ART'!C39+'XIV R ART MONITOREO'!C39+'XIV R IND'!C39," ")</f>
        <v xml:space="preserve"> </v>
      </c>
      <c r="D39" s="16">
        <f>IF(+'V R ART'!D39+'V R IND'!D39+'V R MONITOREO'!D39+'XVI R ART'!D39+'XVI R MONITOREO'!D39+'XVI R IND'!D39+'VIII R ART'!D39+'VIII R IND'!D39+'VIII R MONITOREO'!D39+'IX R ART'!D39+'IX R ART MONITOREO'!D39+'IX R IND'!D39+'XIV R ART'!D39+'XIV R ART MONITOREO'!D39+'XIV R IND'!D39&gt;0,+'V R ART'!D39+'V R IND'!D39+'V R MONITOREO'!D39+'XVI R ART'!D39+'XVI R MONITOREO'!D39+'XVI R IND'!D39+'VIII R ART'!D39+'VIII R IND'!D39+'VIII R MONITOREO'!D39+'IX R ART'!D39+'IX R ART MONITOREO'!D39+'IX R IND'!D39+'XIV R ART'!D39+'XIV R ART MONITOREO'!D39+'XIV R IND'!D39," ")</f>
        <v>3281031.48</v>
      </c>
      <c r="E39" s="16" t="str">
        <f>IF(+'V R ART'!E39+'V R IND'!E39+'V R MONITOREO'!E39+'XVI R ART'!E39+'XVI R MONITOREO'!E39+'XVI R IND'!E39+'VIII R ART'!E39+'VIII R IND'!E39+'VIII R MONITOREO'!E39+'IX R ART'!E39+'IX R ART MONITOREO'!E39+'IX R IND'!E39+'XIV R ART'!E39+'XIV R ART MONITOREO'!E39+'XIV R IND'!E39&gt;0,+'V R ART'!E39+'V R IND'!E39+'V R MONITOREO'!E39+'XVI R ART'!E39+'XVI R MONITOREO'!E39+'XVI R IND'!E39+'VIII R ART'!E39+'VIII R IND'!E39+'VIII R MONITOREO'!E39+'IX R ART'!E39+'IX R ART MONITOREO'!E39+'IX R IND'!E39+'XIV R ART'!E39+'XIV R ART MONITOREO'!E39+'XIV R IND'!E39," ")</f>
        <v xml:space="preserve"> </v>
      </c>
      <c r="F39" s="16" t="str">
        <f>IF(+'V R ART'!F39+'V R IND'!F39+'V R MONITOREO'!F39+'XVI R ART'!F39+'XVI R MONITOREO'!F39+'XVI R IND'!F39+'VIII R ART'!F39+'VIII R IND'!F39+'VIII R MONITOREO'!F39+'IX R ART'!F39+'IX R ART MONITOREO'!F39+'IX R IND'!F39+'XIV R ART'!F39+'XIV R ART MONITOREO'!F39+'XIV R IND'!F39&gt;0,+'V R ART'!F39+'V R IND'!F39+'V R MONITOREO'!F39+'XVI R ART'!F39+'XVI R MONITOREO'!F39+'XVI R IND'!F39+'VIII R ART'!F39+'VIII R IND'!F39+'VIII R MONITOREO'!F39+'IX R ART'!F39+'IX R ART MONITOREO'!F39+'IX R IND'!F39+'XIV R ART'!F39+'XIV R ART MONITOREO'!F39+'XIV R IND'!F39," ")</f>
        <v xml:space="preserve"> </v>
      </c>
      <c r="G39" s="16">
        <f>IF(+'V R ART'!G39+'V R IND'!G39+'V R MONITOREO'!G39+'XVI R ART'!G39+'XVI R MONITOREO'!G39+'XVI R IND'!G39+'VIII R ART'!G39+'VIII R IND'!G39+'VIII R MONITOREO'!G39+'IX R ART'!G39+'IX R ART MONITOREO'!G39+'IX R IND'!G39+'XIV R ART'!G39+'XIV R ART MONITOREO'!G39+'XIV R IND'!G39&gt;0,+'V R ART'!G39+'V R IND'!G39+'V R MONITOREO'!G39+'XVI R ART'!G39+'XVI R MONITOREO'!G39+'XVI R IND'!G39+'VIII R ART'!G39+'VIII R IND'!G39+'VIII R MONITOREO'!G39+'IX R ART'!G39+'IX R ART MONITOREO'!G39+'IX R IND'!G39+'XIV R ART'!G39+'XIV R ART MONITOREO'!G39+'XIV R IND'!G39," ")</f>
        <v>83001.02</v>
      </c>
      <c r="H39" s="16" t="str">
        <f>IF(+'V R ART'!H39+'V R IND'!H39+'V R MONITOREO'!H39+'XVI R ART'!H39+'XVI R MONITOREO'!H39+'XVI R IND'!H39+'VIII R ART'!H39+'VIII R IND'!H39+'VIII R MONITOREO'!H39+'IX R ART'!H39+'IX R ART MONITOREO'!H39+'IX R IND'!H39+'XIV R ART'!H39+'XIV R ART MONITOREO'!H39+'XIV R IND'!H39&gt;0,+'V R ART'!H39+'V R IND'!H39+'V R MONITOREO'!H39+'XVI R ART'!H39+'XVI R MONITOREO'!H39+'XVI R IND'!H39+'VIII R ART'!H39+'VIII R IND'!H39+'VIII R MONITOREO'!H39+'IX R ART'!H39+'IX R ART MONITOREO'!H39+'IX R IND'!H39+'XIV R ART'!H39+'XIV R ART MONITOREO'!H39+'XIV R IND'!H39," ")</f>
        <v xml:space="preserve"> </v>
      </c>
      <c r="I39" s="16" t="str">
        <f>IF(+'V R ART'!I39+'V R IND'!I39+'V R MONITOREO'!I39+'XVI R ART'!I39+'XVI R MONITOREO'!I39+'XVI R IND'!I39+'VIII R ART'!I39+'VIII R IND'!I39+'VIII R MONITOREO'!I39+'IX R ART'!I39+'IX R ART MONITOREO'!I39+'IX R IND'!I39+'XIV R ART'!I39+'XIV R ART MONITOREO'!I39+'XIV R IND'!I39&gt;0,+'V R ART'!I39+'V R IND'!I39+'V R MONITOREO'!I39+'XVI R ART'!I39+'XVI R MONITOREO'!I39+'XVI R IND'!I39+'VIII R ART'!I39+'VIII R IND'!I39+'VIII R MONITOREO'!I39+'IX R ART'!I39+'IX R ART MONITOREO'!I39+'IX R IND'!I39+'XIV R ART'!I39+'XIV R ART MONITOREO'!I39+'XIV R IND'!I39," ")</f>
        <v xml:space="preserve"> </v>
      </c>
      <c r="J39" s="16" t="str">
        <f>IF(+'V R ART'!J39+'V R IND'!J39+'V R MONITOREO'!J39+'XVI R ART'!J39+'XVI R MONITOREO'!J39+'XVI R IND'!J39+'VIII R ART'!J39+'VIII R IND'!J39+'VIII R MONITOREO'!J39+'IX R ART'!J39+'IX R ART MONITOREO'!J39+'IX R IND'!J39+'XIV R ART'!J39+'XIV R ART MONITOREO'!J39+'XIV R IND'!J39&gt;0,+'V R ART'!J39+'V R IND'!J39+'V R MONITOREO'!J39+'XVI R ART'!J39+'XVI R MONITOREO'!J39+'XVI R IND'!J39+'VIII R ART'!J39+'VIII R IND'!J39+'VIII R MONITOREO'!J39+'IX R ART'!J39+'IX R ART MONITOREO'!J39+'IX R IND'!J39+'XIV R ART'!J39+'XIV R ART MONITOREO'!J39+'XIV R IND'!J39," ")</f>
        <v xml:space="preserve"> </v>
      </c>
      <c r="K39" s="16" t="str">
        <f>IF(+'V R ART'!K39+'V R IND'!K39+'V R MONITOREO'!K39+'XVI R ART'!K39+'XVI R MONITOREO'!K39+'XVI R IND'!K39+'VIII R ART'!K39+'VIII R IND'!K39+'VIII R MONITOREO'!K39+'IX R ART'!K39+'IX R ART MONITOREO'!K39+'IX R IND'!K39+'XIV R ART'!K39+'XIV R ART MONITOREO'!K39+'XIV R IND'!K39&gt;0,+'V R ART'!K39+'V R IND'!K39+'V R MONITOREO'!K39+'XVI R ART'!K39+'XVI R MONITOREO'!K39+'XVI R IND'!K39+'VIII R ART'!K39+'VIII R IND'!K39+'VIII R MONITOREO'!K39+'IX R ART'!K39+'IX R ART MONITOREO'!K39+'IX R IND'!K39+'XIV R ART'!K39+'XIV R ART MONITOREO'!K39+'XIV R IND'!K39," ")</f>
        <v xml:space="preserve"> </v>
      </c>
      <c r="L39" s="16" t="str">
        <f>IF(+'V R ART'!L39+'V R IND'!L39+'V R MONITOREO'!L39+'XVI R ART'!L39+'XVI R MONITOREO'!L39+'XVI R IND'!L39+'VIII R ART'!L39+'VIII R IND'!L39+'VIII R MONITOREO'!L39+'IX R ART'!L39+'IX R ART MONITOREO'!L39+'IX R IND'!L39+'XIV R ART'!L39+'XIV R ART MONITOREO'!L39+'XIV R IND'!L39&gt;0,+'V R ART'!L39+'V R IND'!L39+'V R MONITOREO'!L39+'XVI R ART'!L39+'XVI R MONITOREO'!L39+'XVI R IND'!L39+'VIII R ART'!L39+'VIII R IND'!L39+'VIII R MONITOREO'!L39+'IX R ART'!L39+'IX R ART MONITOREO'!L39+'IX R IND'!L39+'XIV R ART'!L39+'XIV R ART MONITOREO'!L39+'XIV R IND'!L39," ")</f>
        <v xml:space="preserve"> </v>
      </c>
      <c r="M39" s="17" t="str">
        <f>IF(+'V R ART'!M39+'V R IND'!M39+'V R MONITOREO'!M39+'XVI R ART'!M39+'XVI R MONITOREO'!M39+'XVI R IND'!M39+'VIII R ART'!M39+'VIII R IND'!M39+'VIII R MONITOREO'!M39+'IX R ART'!M39+'IX R ART MONITOREO'!M39+'IX R IND'!M39+'XIV R ART'!M39+'XIV R ART MONITOREO'!M39+'XIV R IND'!M39&gt;0,+'V R ART'!M39+'V R IND'!M39+'V R MONITOREO'!M39+'XVI R ART'!M39+'XVI R MONITOREO'!M39+'XVI R IND'!M39+'VIII R ART'!M39+'VIII R IND'!M39+'VIII R MONITOREO'!M39+'IX R ART'!M39+'IX R ART MONITOREO'!M39+'IX R IND'!M39+'XIV R ART'!M39+'XIV R ART MONITOREO'!M39+'XIV R IND'!M39," ")</f>
        <v xml:space="preserve"> </v>
      </c>
      <c r="N39" s="15">
        <f t="shared" si="3"/>
        <v>3364032.5</v>
      </c>
      <c r="O39" s="14">
        <f t="shared" si="1"/>
        <v>18.5</v>
      </c>
      <c r="P39" s="32"/>
      <c r="Q39" s="8"/>
      <c r="S39" s="8"/>
      <c r="T39" s="8"/>
    </row>
    <row r="40" spans="1:20" ht="14" x14ac:dyDescent="0.3">
      <c r="A40" s="14">
        <f t="shared" si="2"/>
        <v>19</v>
      </c>
      <c r="B40" s="60" t="str">
        <f>IF(+'V R ART'!B40+'V R IND'!B40+'V R MONITOREO'!B40+'XVI R ART'!B40+'XVI R MONITOREO'!B40+'XVI R IND'!B40+'VIII R ART'!B40+'VIII R IND'!B40+'VIII R MONITOREO'!B40+'IX R ART'!B40+'IX R ART MONITOREO'!B40+'IX R IND'!B40+'XIV R ART'!B40+'XIV R ART MONITOREO'!B40+'XIV R IND'!B40&gt;0,+'V R ART'!B40+'V R IND'!B40+'V R MONITOREO'!B40+'XVI R ART'!B40+'XVI R MONITOREO'!B40+'XVI R IND'!B40+'VIII R ART'!B40+'VIII R IND'!B40+'VIII R MONITOREO'!B40+'IX R ART'!B40+'IX R ART MONITOREO'!B40+'IX R IND'!B40+'XIV R ART'!B40+'XIV R ART MONITOREO'!B40+'XIV R IND'!B40," ")</f>
        <v xml:space="preserve"> </v>
      </c>
      <c r="C40" s="16" t="str">
        <f>IF(+'V R ART'!C40+'V R IND'!C40+'V R MONITOREO'!C40+'XVI R ART'!C40+'XVI R MONITOREO'!C40+'XVI R IND'!C40+'VIII R ART'!C40+'VIII R IND'!C40+'VIII R MONITOREO'!C40+'IX R ART'!C40+'IX R ART MONITOREO'!C40+'IX R IND'!C40+'XIV R ART'!C40+'XIV R ART MONITOREO'!C40+'XIV R IND'!C40&gt;0,+'V R ART'!C40+'V R IND'!C40+'V R MONITOREO'!C40+'XVI R ART'!C40+'XVI R MONITOREO'!C40+'XVI R IND'!C40+'VIII R ART'!C40+'VIII R IND'!C40+'VIII R MONITOREO'!C40+'IX R ART'!C40+'IX R ART MONITOREO'!C40+'IX R IND'!C40+'XIV R ART'!C40+'XIV R ART MONITOREO'!C40+'XIV R IND'!C40," ")</f>
        <v xml:space="preserve"> </v>
      </c>
      <c r="D40" s="16" t="str">
        <f>IF(+'V R ART'!D40+'V R IND'!D40+'V R MONITOREO'!D40+'XVI R ART'!D40+'XVI R MONITOREO'!D40+'XVI R IND'!D40+'VIII R ART'!D40+'VIII R IND'!D40+'VIII R MONITOREO'!D40+'IX R ART'!D40+'IX R ART MONITOREO'!D40+'IX R IND'!D40+'XIV R ART'!D40+'XIV R ART MONITOREO'!D40+'XIV R IND'!D40&gt;0,+'V R ART'!D40+'V R IND'!D40+'V R MONITOREO'!D40+'XVI R ART'!D40+'XVI R MONITOREO'!D40+'XVI R IND'!D40+'VIII R ART'!D40+'VIII R IND'!D40+'VIII R MONITOREO'!D40+'IX R ART'!D40+'IX R ART MONITOREO'!D40+'IX R IND'!D40+'XIV R ART'!D40+'XIV R ART MONITOREO'!D40+'XIV R IND'!D40," ")</f>
        <v xml:space="preserve"> </v>
      </c>
      <c r="E40" s="16" t="str">
        <f>IF(+'V R ART'!E40+'V R IND'!E40+'V R MONITOREO'!E40+'XVI R ART'!E40+'XVI R MONITOREO'!E40+'XVI R IND'!E40+'VIII R ART'!E40+'VIII R IND'!E40+'VIII R MONITOREO'!E40+'IX R ART'!E40+'IX R ART MONITOREO'!E40+'IX R IND'!E40+'XIV R ART'!E40+'XIV R ART MONITOREO'!E40+'XIV R IND'!E40&gt;0,+'V R ART'!E40+'V R IND'!E40+'V R MONITOREO'!E40+'XVI R ART'!E40+'XVI R MONITOREO'!E40+'XVI R IND'!E40+'VIII R ART'!E40+'VIII R IND'!E40+'VIII R MONITOREO'!E40+'IX R ART'!E40+'IX R ART MONITOREO'!E40+'IX R IND'!E40+'XIV R ART'!E40+'XIV R ART MONITOREO'!E40+'XIV R IND'!E40," ")</f>
        <v xml:space="preserve"> </v>
      </c>
      <c r="F40" s="16" t="str">
        <f>IF(+'V R ART'!F40+'V R IND'!F40+'V R MONITOREO'!F40+'XVI R ART'!F40+'XVI R MONITOREO'!F40+'XVI R IND'!F40+'VIII R ART'!F40+'VIII R IND'!F40+'VIII R MONITOREO'!F40+'IX R ART'!F40+'IX R ART MONITOREO'!F40+'IX R IND'!F40+'XIV R ART'!F40+'XIV R ART MONITOREO'!F40+'XIV R IND'!F40&gt;0,+'V R ART'!F40+'V R IND'!F40+'V R MONITOREO'!F40+'XVI R ART'!F40+'XVI R MONITOREO'!F40+'XVI R IND'!F40+'VIII R ART'!F40+'VIII R IND'!F40+'VIII R MONITOREO'!F40+'IX R ART'!F40+'IX R ART MONITOREO'!F40+'IX R IND'!F40+'XIV R ART'!F40+'XIV R ART MONITOREO'!F40+'XIV R IND'!F40," ")</f>
        <v xml:space="preserve"> </v>
      </c>
      <c r="G40" s="16" t="str">
        <f>IF(+'V R ART'!G40+'V R IND'!G40+'V R MONITOREO'!G40+'XVI R ART'!G40+'XVI R MONITOREO'!G40+'XVI R IND'!G40+'VIII R ART'!G40+'VIII R IND'!G40+'VIII R MONITOREO'!G40+'IX R ART'!G40+'IX R ART MONITOREO'!G40+'IX R IND'!G40+'XIV R ART'!G40+'XIV R ART MONITOREO'!G40+'XIV R IND'!G40&gt;0,+'V R ART'!G40+'V R IND'!G40+'V R MONITOREO'!G40+'XVI R ART'!G40+'XVI R MONITOREO'!G40+'XVI R IND'!G40+'VIII R ART'!G40+'VIII R IND'!G40+'VIII R MONITOREO'!G40+'IX R ART'!G40+'IX R ART MONITOREO'!G40+'IX R IND'!G40+'XIV R ART'!G40+'XIV R ART MONITOREO'!G40+'XIV R IND'!G40," ")</f>
        <v xml:space="preserve"> </v>
      </c>
      <c r="H40" s="16" t="str">
        <f>IF(+'V R ART'!H40+'V R IND'!H40+'V R MONITOREO'!H40+'XVI R ART'!H40+'XVI R MONITOREO'!H40+'XVI R IND'!H40+'VIII R ART'!H40+'VIII R IND'!H40+'VIII R MONITOREO'!H40+'IX R ART'!H40+'IX R ART MONITOREO'!H40+'IX R IND'!H40+'XIV R ART'!H40+'XIV R ART MONITOREO'!H40+'XIV R IND'!H40&gt;0,+'V R ART'!H40+'V R IND'!H40+'V R MONITOREO'!H40+'XVI R ART'!H40+'XVI R MONITOREO'!H40+'XVI R IND'!H40+'VIII R ART'!H40+'VIII R IND'!H40+'VIII R MONITOREO'!H40+'IX R ART'!H40+'IX R ART MONITOREO'!H40+'IX R IND'!H40+'XIV R ART'!H40+'XIV R ART MONITOREO'!H40+'XIV R IND'!H40," ")</f>
        <v xml:space="preserve"> </v>
      </c>
      <c r="I40" s="16" t="str">
        <f>IF(+'V R ART'!I40+'V R IND'!I40+'V R MONITOREO'!I40+'XVI R ART'!I40+'XVI R MONITOREO'!I40+'XVI R IND'!I40+'VIII R ART'!I40+'VIII R IND'!I40+'VIII R MONITOREO'!I40+'IX R ART'!I40+'IX R ART MONITOREO'!I40+'IX R IND'!I40+'XIV R ART'!I40+'XIV R ART MONITOREO'!I40+'XIV R IND'!I40&gt;0,+'V R ART'!I40+'V R IND'!I40+'V R MONITOREO'!I40+'XVI R ART'!I40+'XVI R MONITOREO'!I40+'XVI R IND'!I40+'VIII R ART'!I40+'VIII R IND'!I40+'VIII R MONITOREO'!I40+'IX R ART'!I40+'IX R ART MONITOREO'!I40+'IX R IND'!I40+'XIV R ART'!I40+'XIV R ART MONITOREO'!I40+'XIV R IND'!I40," ")</f>
        <v xml:space="preserve"> </v>
      </c>
      <c r="J40" s="16" t="str">
        <f>IF(+'V R ART'!J40+'V R IND'!J40+'V R MONITOREO'!J40+'XVI R ART'!J40+'XVI R MONITOREO'!J40+'XVI R IND'!J40+'VIII R ART'!J40+'VIII R IND'!J40+'VIII R MONITOREO'!J40+'IX R ART'!J40+'IX R ART MONITOREO'!J40+'IX R IND'!J40+'XIV R ART'!J40+'XIV R ART MONITOREO'!J40+'XIV R IND'!J40&gt;0,+'V R ART'!J40+'V R IND'!J40+'V R MONITOREO'!J40+'XVI R ART'!J40+'XVI R MONITOREO'!J40+'XVI R IND'!J40+'VIII R ART'!J40+'VIII R IND'!J40+'VIII R MONITOREO'!J40+'IX R ART'!J40+'IX R ART MONITOREO'!J40+'IX R IND'!J40+'XIV R ART'!J40+'XIV R ART MONITOREO'!J40+'XIV R IND'!J40," ")</f>
        <v xml:space="preserve"> </v>
      </c>
      <c r="K40" s="16" t="str">
        <f>IF(+'V R ART'!K40+'V R IND'!K40+'V R MONITOREO'!K40+'XVI R ART'!K40+'XVI R MONITOREO'!K40+'XVI R IND'!K40+'VIII R ART'!K40+'VIII R IND'!K40+'VIII R MONITOREO'!K40+'IX R ART'!K40+'IX R ART MONITOREO'!K40+'IX R IND'!K40+'XIV R ART'!K40+'XIV R ART MONITOREO'!K40+'XIV R IND'!K40&gt;0,+'V R ART'!K40+'V R IND'!K40+'V R MONITOREO'!K40+'XVI R ART'!K40+'XVI R MONITOREO'!K40+'XVI R IND'!K40+'VIII R ART'!K40+'VIII R IND'!K40+'VIII R MONITOREO'!K40+'IX R ART'!K40+'IX R ART MONITOREO'!K40+'IX R IND'!K40+'XIV R ART'!K40+'XIV R ART MONITOREO'!K40+'XIV R IND'!K40," ")</f>
        <v xml:space="preserve"> </v>
      </c>
      <c r="L40" s="16" t="str">
        <f>IF(+'V R ART'!L40+'V R IND'!L40+'V R MONITOREO'!L40+'XVI R ART'!L40+'XVI R MONITOREO'!L40+'XVI R IND'!L40+'VIII R ART'!L40+'VIII R IND'!L40+'VIII R MONITOREO'!L40+'IX R ART'!L40+'IX R ART MONITOREO'!L40+'IX R IND'!L40+'XIV R ART'!L40+'XIV R ART MONITOREO'!L40+'XIV R IND'!L40&gt;0,+'V R ART'!L40+'V R IND'!L40+'V R MONITOREO'!L40+'XVI R ART'!L40+'XVI R MONITOREO'!L40+'XVI R IND'!L40+'VIII R ART'!L40+'VIII R IND'!L40+'VIII R MONITOREO'!L40+'IX R ART'!L40+'IX R ART MONITOREO'!L40+'IX R IND'!L40+'XIV R ART'!L40+'XIV R ART MONITOREO'!L40+'XIV R IND'!L40," ")</f>
        <v xml:space="preserve"> </v>
      </c>
      <c r="M40" s="17" t="str">
        <f>IF(+'V R ART'!M40+'V R IND'!M40+'V R MONITOREO'!M40+'XVI R ART'!M40+'XVI R MONITOREO'!M40+'XVI R IND'!M40+'VIII R ART'!M40+'VIII R IND'!M40+'VIII R MONITOREO'!M40+'IX R ART'!M40+'IX R ART MONITOREO'!M40+'IX R IND'!M40+'XIV R ART'!M40+'XIV R ART MONITOREO'!M40+'XIV R IND'!M40&gt;0,+'V R ART'!M40+'V R IND'!M40+'V R MONITOREO'!M40+'XVI R ART'!M40+'XVI R MONITOREO'!M40+'XVI R IND'!M40+'VIII R ART'!M40+'VIII R IND'!M40+'VIII R MONITOREO'!M40+'IX R ART'!M40+'IX R ART MONITOREO'!M40+'IX R IND'!M40+'XIV R ART'!M40+'XIV R ART MONITOREO'!M40+'XIV R IND'!M40," ")</f>
        <v xml:space="preserve"> </v>
      </c>
      <c r="N40" s="15" t="str">
        <f>IF(SUM(B40:M40)&gt;0,SUM(B40:M40)," ")</f>
        <v xml:space="preserve"> </v>
      </c>
      <c r="O40" s="14">
        <f t="shared" si="1"/>
        <v>19</v>
      </c>
      <c r="P40" s="32"/>
      <c r="Q40" s="8"/>
      <c r="S40" s="8"/>
      <c r="T40" s="8"/>
    </row>
    <row r="41" spans="1:20" ht="14" x14ac:dyDescent="0.3">
      <c r="A41" s="14">
        <f t="shared" si="2"/>
        <v>19.5</v>
      </c>
      <c r="B41" s="66" t="str">
        <f>IF(+'V R ART'!B41+'V R IND'!B41+'V R MONITOREO'!B41+'XVI R ART'!B41+'XVI R MONITOREO'!B41+'XVI R IND'!B41+'VIII R ART'!B41+'VIII R IND'!B41+'VIII R MONITOREO'!B41+'IX R ART'!B41+'IX R ART MONITOREO'!B41+'IX R IND'!B41+'XIV R ART'!B41+'XIV R ART MONITOREO'!B41+'XIV R IND'!B41&gt;0,+'V R ART'!B41+'V R IND'!B41+'V R MONITOREO'!B41+'XVI R ART'!B41+'XVI R MONITOREO'!B41+'XVI R IND'!B41+'VIII R ART'!B41+'VIII R IND'!B41+'VIII R MONITOREO'!B41+'IX R ART'!B41+'IX R ART MONITOREO'!B41+'IX R IND'!B41+'XIV R ART'!B41+'XIV R ART MONITOREO'!B41+'XIV R IND'!B41," ")</f>
        <v xml:space="preserve"> </v>
      </c>
      <c r="C41" s="26" t="str">
        <f>IF(+'V R ART'!C41+'V R IND'!C41+'V R MONITOREO'!C41+'XVI R ART'!C41+'XVI R MONITOREO'!C41+'XVI R IND'!C41+'VIII R ART'!C41+'VIII R IND'!C41+'VIII R MONITOREO'!C41+'IX R ART'!C41+'IX R ART MONITOREO'!C41+'IX R IND'!C41+'XIV R ART'!C41+'XIV R ART MONITOREO'!C41+'XIV R IND'!C41&gt;0,+'V R ART'!C41+'V R IND'!C41+'V R MONITOREO'!C41+'XVI R ART'!C41+'XVI R MONITOREO'!C41+'XVI R IND'!C41+'VIII R ART'!C41+'VIII R IND'!C41+'VIII R MONITOREO'!C41+'IX R ART'!C41+'IX R ART MONITOREO'!C41+'IX R IND'!C41+'XIV R ART'!C41+'XIV R ART MONITOREO'!C41+'XIV R IND'!C41," ")</f>
        <v xml:space="preserve"> </v>
      </c>
      <c r="D41" s="16" t="str">
        <f>IF(+'V R ART'!D41+'V R IND'!D41+'V R MONITOREO'!D41+'XVI R ART'!D41+'XVI R MONITOREO'!D41+'XVI R IND'!D41+'VIII R ART'!D41+'VIII R IND'!D41+'VIII R MONITOREO'!D41+'IX R ART'!D41+'IX R ART MONITOREO'!D41+'IX R IND'!D41+'XIV R ART'!D41+'XIV R ART MONITOREO'!D41+'XIV R IND'!D41&gt;0,+'V R ART'!D41+'V R IND'!D41+'V R MONITOREO'!D41+'XVI R ART'!D41+'XVI R MONITOREO'!D41+'XVI R IND'!D41+'VIII R ART'!D41+'VIII R IND'!D41+'VIII R MONITOREO'!D41+'IX R ART'!D41+'IX R ART MONITOREO'!D41+'IX R IND'!D41+'XIV R ART'!D41+'XIV R ART MONITOREO'!D41+'XIV R IND'!D41," ")</f>
        <v xml:space="preserve"> </v>
      </c>
      <c r="E41" s="26" t="str">
        <f>IF(+'V R ART'!E41+'V R IND'!E41+'V R MONITOREO'!E41+'XVI R ART'!E41+'XVI R MONITOREO'!E41+'XVI R IND'!E41+'VIII R ART'!E41+'VIII R IND'!E41+'VIII R MONITOREO'!E41+'IX R ART'!E41+'IX R ART MONITOREO'!E41+'IX R IND'!E41+'XIV R ART'!E41+'XIV R ART MONITOREO'!E41+'XIV R IND'!E41&gt;0,+'V R ART'!E41+'V R IND'!E41+'V R MONITOREO'!E41+'XVI R ART'!E41+'XVI R MONITOREO'!E41+'XVI R IND'!E41+'VIII R ART'!E41+'VIII R IND'!E41+'VIII R MONITOREO'!E41+'IX R ART'!E41+'IX R ART MONITOREO'!E41+'IX R IND'!E41+'XIV R ART'!E41+'XIV R ART MONITOREO'!E41+'XIV R IND'!E41," ")</f>
        <v xml:space="preserve"> </v>
      </c>
      <c r="F41" s="16">
        <f>IF(+'V R ART'!F41+'V R IND'!F41+'V R MONITOREO'!F41+'XVI R ART'!F41+'XVI R MONITOREO'!F41+'XVI R IND'!F41+'VIII R ART'!F41+'VIII R IND'!F41+'VIII R MONITOREO'!F41+'IX R ART'!F41+'IX R ART MONITOREO'!F41+'IX R IND'!F41+'XIV R ART'!F41+'XIV R ART MONITOREO'!F41+'XIV R IND'!F41&gt;0,+'V R ART'!F41+'V R IND'!F41+'V R MONITOREO'!F41+'XVI R ART'!F41+'XVI R MONITOREO'!F41+'XVI R IND'!F41+'VIII R ART'!F41+'VIII R IND'!F41+'VIII R MONITOREO'!F41+'IX R ART'!F41+'IX R ART MONITOREO'!F41+'IX R IND'!F41+'XIV R ART'!F41+'XIV R ART MONITOREO'!F41+'XIV R IND'!F41," ")</f>
        <v>55580.639999999999</v>
      </c>
      <c r="G41" s="16" t="str">
        <f>IF(+'V R ART'!G41+'V R IND'!G41+'V R MONITOREO'!G41+'XVI R ART'!G41+'XVI R MONITOREO'!G41+'XVI R IND'!G41+'VIII R ART'!G41+'VIII R IND'!G41+'VIII R MONITOREO'!G41+'IX R ART'!G41+'IX R ART MONITOREO'!G41+'IX R IND'!G41+'XIV R ART'!G41+'XIV R ART MONITOREO'!G41+'XIV R IND'!G41&gt;0,+'V R ART'!G41+'V R IND'!G41+'V R MONITOREO'!G41+'XVI R ART'!G41+'XVI R MONITOREO'!G41+'XVI R IND'!G41+'VIII R ART'!G41+'VIII R IND'!G41+'VIII R MONITOREO'!G41+'IX R ART'!G41+'IX R ART MONITOREO'!G41+'IX R IND'!G41+'XIV R ART'!G41+'XIV R ART MONITOREO'!G41+'XIV R IND'!G41," ")</f>
        <v xml:space="preserve"> </v>
      </c>
      <c r="H41" s="16" t="str">
        <f>IF(+'V R ART'!H41+'V R IND'!H41+'V R MONITOREO'!H41+'XVI R ART'!H41+'XVI R MONITOREO'!H41+'XVI R IND'!H41+'VIII R ART'!H41+'VIII R IND'!H41+'VIII R MONITOREO'!H41+'IX R ART'!H41+'IX R ART MONITOREO'!H41+'IX R IND'!H41+'XIV R ART'!H41+'XIV R ART MONITOREO'!H41+'XIV R IND'!H41&gt;0,+'V R ART'!H41+'V R IND'!H41+'V R MONITOREO'!H41+'XVI R ART'!H41+'XVI R MONITOREO'!H41+'XVI R IND'!H41+'VIII R ART'!H41+'VIII R IND'!H41+'VIII R MONITOREO'!H41+'IX R ART'!H41+'IX R ART MONITOREO'!H41+'IX R IND'!H41+'XIV R ART'!H41+'XIV R ART MONITOREO'!H41+'XIV R IND'!H41," ")</f>
        <v xml:space="preserve"> </v>
      </c>
      <c r="I41" s="16" t="str">
        <f>IF(+'V R ART'!I41+'V R IND'!I41+'V R MONITOREO'!I41+'XVI R ART'!I41+'XVI R MONITOREO'!I41+'XVI R IND'!I41+'VIII R ART'!I41+'VIII R IND'!I41+'VIII R MONITOREO'!I41+'IX R ART'!I41+'IX R ART MONITOREO'!I41+'IX R IND'!I41+'XIV R ART'!I41+'XIV R ART MONITOREO'!I41+'XIV R IND'!I41&gt;0,+'V R ART'!I41+'V R IND'!I41+'V R MONITOREO'!I41+'XVI R ART'!I41+'XVI R MONITOREO'!I41+'XVI R IND'!I41+'VIII R ART'!I41+'VIII R IND'!I41+'VIII R MONITOREO'!I41+'IX R ART'!I41+'IX R ART MONITOREO'!I41+'IX R IND'!I41+'XIV R ART'!I41+'XIV R ART MONITOREO'!I41+'XIV R IND'!I41," ")</f>
        <v xml:space="preserve"> </v>
      </c>
      <c r="J41" s="16" t="str">
        <f>IF(+'V R ART'!J41+'V R IND'!J41+'V R MONITOREO'!J41+'XVI R ART'!J41+'XVI R MONITOREO'!J41+'XVI R IND'!J41+'VIII R ART'!J41+'VIII R IND'!J41+'VIII R MONITOREO'!J41+'IX R ART'!J41+'IX R ART MONITOREO'!J41+'IX R IND'!J41+'XIV R ART'!J41+'XIV R ART MONITOREO'!J41+'XIV R IND'!J41&gt;0,+'V R ART'!J41+'V R IND'!J41+'V R MONITOREO'!J41+'XVI R ART'!J41+'XVI R MONITOREO'!J41+'XVI R IND'!J41+'VIII R ART'!J41+'VIII R IND'!J41+'VIII R MONITOREO'!J41+'IX R ART'!J41+'IX R ART MONITOREO'!J41+'IX R IND'!J41+'XIV R ART'!J41+'XIV R ART MONITOREO'!J41+'XIV R IND'!J41," ")</f>
        <v xml:space="preserve"> </v>
      </c>
      <c r="K41" s="16" t="str">
        <f>IF(+'V R ART'!K41+'V R IND'!K41+'V R MONITOREO'!K41+'XVI R ART'!K41+'XVI R MONITOREO'!K41+'XVI R IND'!K41+'VIII R ART'!K41+'VIII R IND'!K41+'VIII R MONITOREO'!K41+'IX R ART'!K41+'IX R ART MONITOREO'!K41+'IX R IND'!K41+'XIV R ART'!K41+'XIV R ART MONITOREO'!K41+'XIV R IND'!K41&gt;0,+'V R ART'!K41+'V R IND'!K41+'V R MONITOREO'!K41+'XVI R ART'!K41+'XVI R MONITOREO'!K41+'XVI R IND'!K41+'VIII R ART'!K41+'VIII R IND'!K41+'VIII R MONITOREO'!K41+'IX R ART'!K41+'IX R ART MONITOREO'!K41+'IX R IND'!K41+'XIV R ART'!K41+'XIV R ART MONITOREO'!K41+'XIV R IND'!K41," ")</f>
        <v xml:space="preserve"> </v>
      </c>
      <c r="L41" s="16" t="str">
        <f>IF(+'V R ART'!L41+'V R IND'!L41+'V R MONITOREO'!L41+'XVI R ART'!L41+'XVI R MONITOREO'!L41+'XVI R IND'!L41+'VIII R ART'!L41+'VIII R IND'!L41+'VIII R MONITOREO'!L41+'IX R ART'!L41+'IX R ART MONITOREO'!L41+'IX R IND'!L41+'XIV R ART'!L41+'XIV R ART MONITOREO'!L41+'XIV R IND'!L41&gt;0,+'V R ART'!L41+'V R IND'!L41+'V R MONITOREO'!L41+'XVI R ART'!L41+'XVI R MONITOREO'!L41+'XVI R IND'!L41+'VIII R ART'!L41+'VIII R IND'!L41+'VIII R MONITOREO'!L41+'IX R ART'!L41+'IX R ART MONITOREO'!L41+'IX R IND'!L41+'XIV R ART'!L41+'XIV R ART MONITOREO'!L41+'XIV R IND'!L41," ")</f>
        <v xml:space="preserve"> </v>
      </c>
      <c r="M41" s="17" t="str">
        <f>IF(+'V R ART'!M41+'V R IND'!M41+'V R MONITOREO'!M41+'XVI R ART'!M41+'XVI R MONITOREO'!M41+'XVI R IND'!M41+'VIII R ART'!M41+'VIII R IND'!M41+'VIII R MONITOREO'!M41+'IX R ART'!M41+'IX R ART MONITOREO'!M41+'IX R IND'!M41+'XIV R ART'!M41+'XIV R ART MONITOREO'!M41+'XIV R IND'!M41&gt;0,+'V R ART'!M41+'V R IND'!M41+'V R MONITOREO'!M41+'XVI R ART'!M41+'XVI R MONITOREO'!M41+'XVI R IND'!M41+'VIII R ART'!M41+'VIII R IND'!M41+'VIII R MONITOREO'!M41+'IX R ART'!M41+'IX R ART MONITOREO'!M41+'IX R IND'!M41+'XIV R ART'!M41+'XIV R ART MONITOREO'!M41+'XIV R IND'!M41," ")</f>
        <v xml:space="preserve"> </v>
      </c>
      <c r="N41" s="66">
        <f t="shared" si="0"/>
        <v>55580.639999999999</v>
      </c>
      <c r="O41" s="14">
        <f t="shared" si="1"/>
        <v>19.5</v>
      </c>
      <c r="P41" s="32"/>
      <c r="Q41" s="8"/>
      <c r="S41" s="8"/>
      <c r="T41" s="8"/>
    </row>
    <row r="42" spans="1:20" ht="14" x14ac:dyDescent="0.3">
      <c r="A42" s="27" t="s">
        <v>13</v>
      </c>
      <c r="B42" s="67">
        <f>IF(SUM(B8:B41)&gt;0,SUM(B8:B41)," ")</f>
        <v>4547.6500000000005</v>
      </c>
      <c r="C42" s="68">
        <f t="shared" ref="C42:M42" si="4">IF(SUM(C8:C41)&gt;0,SUM(C8:C41)," ")</f>
        <v>510222941.37</v>
      </c>
      <c r="D42" s="68">
        <f t="shared" si="4"/>
        <v>2867639450.0828657</v>
      </c>
      <c r="E42" s="68">
        <f t="shared" si="4"/>
        <v>887270196.66795111</v>
      </c>
      <c r="F42" s="68">
        <f t="shared" si="4"/>
        <v>397305034.69720531</v>
      </c>
      <c r="G42" s="68">
        <f t="shared" si="4"/>
        <v>478145008.31999993</v>
      </c>
      <c r="H42" s="68" t="str">
        <f t="shared" si="4"/>
        <v xml:space="preserve"> </v>
      </c>
      <c r="I42" s="68" t="str">
        <f t="shared" si="4"/>
        <v xml:space="preserve"> </v>
      </c>
      <c r="J42" s="68" t="str">
        <f t="shared" si="4"/>
        <v xml:space="preserve"> </v>
      </c>
      <c r="K42" s="68" t="str">
        <f t="shared" si="4"/>
        <v xml:space="preserve"> </v>
      </c>
      <c r="L42" s="68" t="str">
        <f t="shared" si="4"/>
        <v xml:space="preserve"> </v>
      </c>
      <c r="M42" s="69" t="str">
        <f t="shared" si="4"/>
        <v xml:space="preserve"> </v>
      </c>
      <c r="N42" s="28">
        <f>SUM(N8:N41)</f>
        <v>5140587178.788022</v>
      </c>
      <c r="O42" s="32">
        <f>+'V-XIV R ART'!N42+'V-XIV R MONITOREO'!N42+'V-XIV R IND'!N42</f>
        <v>5140587178.788022</v>
      </c>
      <c r="P42" s="32">
        <f>+O42-N42</f>
        <v>0</v>
      </c>
      <c r="Q42" s="8"/>
      <c r="S42" s="8"/>
      <c r="T42" s="8"/>
    </row>
    <row r="43" spans="1:20" ht="14" x14ac:dyDescent="0.3">
      <c r="A43" s="14" t="s">
        <v>39</v>
      </c>
      <c r="B43" s="77" t="str">
        <f>IF(+'V R ART'!B43+'V R IND'!B43+'V R MONITOREO'!B43+'XVI R ART'!B43+'XVI R MONITOREO'!B43+'XVI R IND'!B43+'VIII R ART'!B43+'VIII R IND'!B43+'VIII R MONITOREO'!B43+'IX R ART'!B43+'IX R ART MONITOREO'!B43+'IX R IND'!B43+'XIV R ART'!B43+'XIV R ART MONITOREO'!B43+'XIV R IND'!B43&gt;0,+'V R ART'!B43+'V R IND'!B43+'V R MONITOREO'!B43+'XVI R ART'!B43+'XVI R MONITOREO'!B43+'XVI R IND'!B43+'VIII R ART'!B43+'VIII R IND'!B43+'VIII R MONITOREO'!B43+'IX R ART'!B43+'IX R ART MONITOREO'!B43+'IX R IND'!B43+'XIV R ART'!B43+'XIV R ART MONITOREO'!B43+'XIV R IND'!B43," ")</f>
        <v xml:space="preserve"> </v>
      </c>
      <c r="C43" s="33" t="str">
        <f>IF(+'V R ART'!C43+'V R IND'!C43+'V R MONITOREO'!C43+'XVI R ART'!C43+'XVI R MONITOREO'!C43+'XVI R IND'!C43+'VIII R ART'!C43+'VIII R IND'!C43+'VIII R MONITOREO'!C43+'IX R ART'!C43+'IX R ART MONITOREO'!C43+'IX R IND'!C43+'XIV R ART'!C43+'XIV R ART MONITOREO'!C43+'XIV R IND'!C43&gt;0,+'V R ART'!C43+'V R IND'!C43+'V R MONITOREO'!C43+'XVI R ART'!C43+'XVI R MONITOREO'!C43+'XVI R IND'!C43+'VIII R ART'!C43+'VIII R IND'!C43+'VIII R MONITOREO'!C43+'IX R ART'!C43+'IX R ART MONITOREO'!C43+'IX R IND'!C43+'XIV R ART'!C43+'XIV R ART MONITOREO'!C43+'XIV R IND'!C43," ")</f>
        <v xml:space="preserve"> </v>
      </c>
      <c r="D43" s="33" t="str">
        <f>IF(+'V R ART'!D43+'V R IND'!D43+'V R MONITOREO'!D43+'XVI R ART'!D43+'XVI R MONITOREO'!D43+'XVI R IND'!D43+'VIII R ART'!D43+'VIII R IND'!D43+'VIII R MONITOREO'!D43+'IX R ART'!D43+'IX R ART MONITOREO'!D43+'IX R IND'!D43+'XIV R ART'!D43+'XIV R ART MONITOREO'!D43+'XIV R IND'!D43&gt;0,+'V R ART'!D43+'V R IND'!D43+'V R MONITOREO'!D43+'XVI R ART'!D43+'XVI R MONITOREO'!D43+'XVI R IND'!D43+'VIII R ART'!D43+'VIII R IND'!D43+'VIII R MONITOREO'!D43+'IX R ART'!D43+'IX R ART MONITOREO'!D43+'IX R IND'!D43+'XIV R ART'!D43+'XIV R ART MONITOREO'!D43+'XIV R IND'!D43," ")</f>
        <v xml:space="preserve"> </v>
      </c>
      <c r="E43" s="33" t="str">
        <f>IF(+'V R ART'!E43+'V R IND'!E43+'V R MONITOREO'!E43+'XVI R ART'!E43+'XVI R MONITOREO'!E43+'XVI R IND'!E43+'VIII R ART'!E43+'VIII R IND'!E43+'VIII R MONITOREO'!E43+'IX R ART'!E43+'IX R ART MONITOREO'!E43+'IX R IND'!E43+'XIV R ART'!E43+'XIV R ART MONITOREO'!E43+'XIV R IND'!E43&gt;0,+'V R ART'!E43+'V R IND'!E43+'V R MONITOREO'!E43+'XVI R ART'!E43+'XVI R MONITOREO'!E43+'XVI R IND'!E43+'VIII R ART'!E43+'VIII R IND'!E43+'VIII R MONITOREO'!E43+'IX R ART'!E43+'IX R ART MONITOREO'!E43+'IX R IND'!E43+'XIV R ART'!E43+'XIV R ART MONITOREO'!E43+'XIV R IND'!E43," ")</f>
        <v xml:space="preserve"> </v>
      </c>
      <c r="F43" s="33" t="str">
        <f>IF(+'V R ART'!F43+'V R IND'!F43+'V R MONITOREO'!F43+'XVI R ART'!F43+'XVI R MONITOREO'!F43+'XVI R IND'!F43+'VIII R ART'!F43+'VIII R IND'!F43+'VIII R MONITOREO'!F43+'IX R ART'!F43+'IX R ART MONITOREO'!F43+'IX R IND'!F43+'XIV R ART'!F43+'XIV R ART MONITOREO'!F43+'XIV R IND'!F43&gt;0,+'V R ART'!F43+'V R IND'!F43+'V R MONITOREO'!F43+'XVI R ART'!F43+'XVI R MONITOREO'!F43+'XVI R IND'!F43+'VIII R ART'!F43+'VIII R IND'!F43+'VIII R MONITOREO'!F43+'IX R ART'!F43+'IX R ART MONITOREO'!F43+'IX R IND'!F43+'XIV R ART'!F43+'XIV R ART MONITOREO'!F43+'XIV R IND'!F43," ")</f>
        <v xml:space="preserve"> </v>
      </c>
      <c r="G43" s="33" t="str">
        <f>IF(+'V R ART'!G43+'V R IND'!G43+'V R MONITOREO'!G43+'XVI R ART'!G43+'XVI R MONITOREO'!G43+'XVI R IND'!G43+'VIII R ART'!G43+'VIII R IND'!G43+'VIII R MONITOREO'!G43+'IX R ART'!G43+'IX R ART MONITOREO'!G43+'IX R IND'!G43+'XIV R ART'!G43+'XIV R ART MONITOREO'!G43+'XIV R IND'!G43&gt;0,+'V R ART'!G43+'V R IND'!G43+'V R MONITOREO'!G43+'XVI R ART'!G43+'XVI R MONITOREO'!G43+'XVI R IND'!G43+'VIII R ART'!G43+'VIII R IND'!G43+'VIII R MONITOREO'!G43+'IX R ART'!G43+'IX R ART MONITOREO'!G43+'IX R IND'!G43+'XIV R ART'!G43+'XIV R ART MONITOREO'!G43+'XIV R IND'!G43," ")</f>
        <v xml:space="preserve"> </v>
      </c>
      <c r="H43" s="33" t="str">
        <f>IF(+'V R ART'!H43+'V R IND'!H43+'V R MONITOREO'!H43+'XVI R ART'!H43+'XVI R MONITOREO'!H43+'XVI R IND'!H43+'VIII R ART'!H43+'VIII R IND'!H43+'VIII R MONITOREO'!H43+'IX R ART'!H43+'IX R ART MONITOREO'!H43+'IX R IND'!H43+'XIV R ART'!H43+'XIV R ART MONITOREO'!H43+'XIV R IND'!H43&gt;0,+'V R ART'!H43+'V R IND'!H43+'V R MONITOREO'!H43+'XVI R ART'!H43+'XVI R MONITOREO'!H43+'XVI R IND'!H43+'VIII R ART'!H43+'VIII R IND'!H43+'VIII R MONITOREO'!H43+'IX R ART'!H43+'IX R ART MONITOREO'!H43+'IX R IND'!H43+'XIV R ART'!H43+'XIV R ART MONITOREO'!H43+'XIV R IND'!H43," ")</f>
        <v xml:space="preserve"> </v>
      </c>
      <c r="I43" s="58" t="str">
        <f>IF(+'V R ART'!I43+'V R IND'!I43+'V R MONITOREO'!I43+'XVI R ART'!I43+'XVI R MONITOREO'!I43+'XVI R IND'!I43+'VIII R ART'!I43+'VIII R IND'!I43+'VIII R MONITOREO'!I43+'IX R ART'!I43+'IX R ART MONITOREO'!I43+'IX R IND'!I43+'XIV R ART'!I43+'XIV R ART MONITOREO'!I43+'XIV R IND'!I43&gt;0,+'V R ART'!I43+'V R IND'!I43+'V R MONITOREO'!I43+'XVI R ART'!I43+'XVI R MONITOREO'!I43+'XVI R IND'!I43+'VIII R ART'!I43+'VIII R IND'!I43+'VIII R MONITOREO'!I43+'IX R ART'!I43+'IX R ART MONITOREO'!I43+'IX R IND'!I43+'XIV R ART'!I43+'XIV R ART MONITOREO'!I43+'XIV R IND'!I43," ")</f>
        <v xml:space="preserve"> </v>
      </c>
      <c r="J43" s="58" t="str">
        <f>IF(+'V R ART'!J43+'V R IND'!J43+'V R MONITOREO'!J43+'XVI R ART'!J43+'XVI R MONITOREO'!J43+'XVI R IND'!J43+'VIII R ART'!J43+'VIII R IND'!J43+'VIII R MONITOREO'!J43+'IX R ART'!J43+'IX R ART MONITOREO'!J43+'IX R IND'!J43+'XIV R ART'!J43+'XIV R ART MONITOREO'!J43+'XIV R IND'!J43&gt;0,+'V R ART'!J43+'V R IND'!J43+'V R MONITOREO'!J43+'XVI R ART'!J43+'XVI R MONITOREO'!J43+'XVI R IND'!J43+'VIII R ART'!J43+'VIII R IND'!J43+'VIII R MONITOREO'!J43+'IX R ART'!J43+'IX R ART MONITOREO'!J43+'IX R IND'!J43+'XIV R ART'!J43+'XIV R ART MONITOREO'!J43+'XIV R IND'!J43," ")</f>
        <v xml:space="preserve"> </v>
      </c>
      <c r="K43" s="33" t="str">
        <f>IF(+'V R ART'!K43+'V R IND'!K43+'V R MONITOREO'!K43+'XVI R ART'!K43+'XVI R MONITOREO'!K43+'XVI R IND'!K43+'VIII R ART'!K43+'VIII R IND'!K43+'VIII R MONITOREO'!K43+'IX R ART'!K43+'IX R ART MONITOREO'!K43+'IX R IND'!K43+'XIV R ART'!K43+'XIV R ART MONITOREO'!K43+'XIV R IND'!K43&gt;0,+'V R ART'!K43+'V R IND'!K43+'V R MONITOREO'!K43+'XVI R ART'!K43+'XVI R MONITOREO'!K43+'XVI R IND'!K43+'VIII R ART'!K43+'VIII R IND'!K43+'VIII R MONITOREO'!K43+'IX R ART'!K43+'IX R ART MONITOREO'!K43+'IX R IND'!K43+'XIV R ART'!K43+'XIV R ART MONITOREO'!K43+'XIV R IND'!K43," ")</f>
        <v xml:space="preserve"> </v>
      </c>
      <c r="L43" s="33" t="str">
        <f>IF(+'V R ART'!L43+'V R IND'!L43+'V R MONITOREO'!L43+'XVI R ART'!L43+'XVI R MONITOREO'!L43+'XVI R IND'!L43+'VIII R ART'!L43+'VIII R IND'!L43+'VIII R MONITOREO'!L43+'IX R ART'!L43+'IX R ART MONITOREO'!L43+'IX R IND'!L43+'XIV R ART'!L43+'XIV R ART MONITOREO'!L43+'XIV R IND'!L43&gt;0,+'V R ART'!L43+'V R IND'!L43+'V R MONITOREO'!L43+'XVI R ART'!L43+'XVI R MONITOREO'!L43+'XVI R IND'!L43+'VIII R ART'!L43+'VIII R IND'!L43+'VIII R MONITOREO'!L43+'IX R ART'!L43+'IX R ART MONITOREO'!L43+'IX R IND'!L43+'XIV R ART'!L43+'XIV R ART MONITOREO'!L43+'XIV R IND'!L43," ")</f>
        <v xml:space="preserve"> </v>
      </c>
      <c r="M43" s="35" t="str">
        <f>IF(+'V R ART'!M43+'V R IND'!M43+'V R MONITOREO'!M43+'XVI R ART'!M43+'XVI R MONITOREO'!M43+'XVI R IND'!M43+'VIII R ART'!M43+'VIII R IND'!M43+'VIII R MONITOREO'!M43+'IX R ART'!M43+'IX R ART MONITOREO'!M43+'IX R IND'!M43+'XIV R ART'!M43+'XIV R ART MONITOREO'!M43+'XIV R IND'!M43&gt;0,+'V R ART'!M43+'V R IND'!M43+'V R MONITOREO'!M43+'XVI R ART'!M43+'XVI R MONITOREO'!M43+'XVI R IND'!M43+'VIII R ART'!M43+'VIII R IND'!M43+'VIII R MONITOREO'!M43+'IX R ART'!M43+'IX R ART MONITOREO'!M43+'IX R IND'!M43+'XIV R ART'!M43+'XIV R ART MONITOREO'!M43+'XIV R IND'!M43," ")</f>
        <v xml:space="preserve"> </v>
      </c>
      <c r="N43" s="71">
        <f>SUM(B43:M43)</f>
        <v>0</v>
      </c>
      <c r="O43" s="32" t="e">
        <f>+'V-XIV R ART'!N43+'V-XIV R MONITOREO'!N43+'V-XIV R IND'!N43</f>
        <v>#VALUE!</v>
      </c>
      <c r="P43" s="32" t="e">
        <f t="shared" ref="P43:P44" si="5">+O43-N43</f>
        <v>#VALUE!</v>
      </c>
      <c r="Q43" s="8"/>
      <c r="S43" s="8"/>
      <c r="T43" s="8"/>
    </row>
    <row r="44" spans="1:20" x14ac:dyDescent="0.3">
      <c r="A44" s="34" t="s">
        <v>14</v>
      </c>
      <c r="B44" s="77"/>
      <c r="C44" s="33" t="str">
        <f>IF(+'V R ART'!C44+'V R IND'!C44+'V R MONITOREO'!C44+'XVI R ART'!C44+'XVI R MONITOREO'!C44+'XVI R IND'!C44+'VIII R ART'!C44+'VIII R IND'!C44+'VIII R MONITOREO'!C44+'IX R ART'!C44+'IX R ART MONITOREO'!C44+'IX R IND'!C44+'XIV R ART'!C44+'XIV R ART MONITOREO'!C44+'XIV R IND'!C44&gt;0,+'V R ART'!C44+'V R IND'!C44+'V R MONITOREO'!C44+'XVI R ART'!C44+'XVI R MONITOREO'!C44+'XVI R IND'!C44+'VIII R ART'!C44+'VIII R IND'!C44+'VIII R MONITOREO'!C44+'IX R ART'!C44+'IX R ART MONITOREO'!C44+'IX R IND'!C44+'XIV R ART'!C44+'XIV R ART MONITOREO'!C44+'XIV R IND'!C44," ")</f>
        <v xml:space="preserve"> </v>
      </c>
      <c r="D44" s="33" t="str">
        <f>IF(+'V R ART'!D44+'V R IND'!D44+'V R MONITOREO'!D44+'XVI R ART'!D44+'XVI R MONITOREO'!D44+'XVI R IND'!D44+'VIII R ART'!D44+'VIII R IND'!D44+'VIII R MONITOREO'!D44+'IX R ART'!D44+'IX R ART MONITOREO'!D44+'IX R IND'!D44+'XIV R ART'!D44+'XIV R ART MONITOREO'!D44+'XIV R IND'!D44&gt;0,+'V R ART'!D44+'V R IND'!D44+'V R MONITOREO'!D44+'XVI R ART'!D44+'XVI R MONITOREO'!D44+'XVI R IND'!D44+'VIII R ART'!D44+'VIII R IND'!D44+'VIII R MONITOREO'!D44+'IX R ART'!D44+'IX R ART MONITOREO'!D44+'IX R IND'!D44+'XIV R ART'!D44+'XIV R ART MONITOREO'!D44+'XIV R IND'!D44," ")</f>
        <v xml:space="preserve"> </v>
      </c>
      <c r="E44" s="33" t="str">
        <f>IF(+'V R ART'!E44+'V R IND'!E44+'V R MONITOREO'!E44+'XVI R ART'!E44+'XVI R MONITOREO'!E44+'XVI R IND'!E44+'VIII R ART'!E44+'VIII R IND'!E44+'VIII R MONITOREO'!E44+'IX R ART'!E44+'IX R ART MONITOREO'!E44+'IX R IND'!E44+'XIV R ART'!E44+'XIV R ART MONITOREO'!E44+'XIV R IND'!E44&gt;0,+'V R ART'!E44+'V R IND'!E44+'V R MONITOREO'!E44+'XVI R ART'!E44+'XVI R MONITOREO'!E44+'XVI R IND'!E44+'VIII R ART'!E44+'VIII R IND'!E44+'VIII R MONITOREO'!E44+'IX R ART'!E44+'IX R ART MONITOREO'!E44+'IX R IND'!E44+'XIV R ART'!E44+'XIV R ART MONITOREO'!E44+'XIV R IND'!E44," ")</f>
        <v xml:space="preserve"> </v>
      </c>
      <c r="F44" s="33" t="str">
        <f>IF(+'V R ART'!F44+'V R IND'!F44+'V R MONITOREO'!F44+'XVI R ART'!F44+'XVI R MONITOREO'!F44+'XVI R IND'!F44+'VIII R ART'!F44+'VIII R IND'!F44+'VIII R MONITOREO'!F44+'IX R ART'!F44+'IX R ART MONITOREO'!F44+'IX R IND'!F44+'XIV R ART'!F44+'XIV R ART MONITOREO'!F44+'XIV R IND'!F44&gt;0,+'V R ART'!F44+'V R IND'!F44+'V R MONITOREO'!F44+'XVI R ART'!F44+'XVI R MONITOREO'!F44+'XVI R IND'!F44+'VIII R ART'!F44+'VIII R IND'!F44+'VIII R MONITOREO'!F44+'IX R ART'!F44+'IX R ART MONITOREO'!F44+'IX R IND'!F44+'XIV R ART'!F44+'XIV R ART MONITOREO'!F44+'XIV R IND'!F44," ")</f>
        <v xml:space="preserve"> </v>
      </c>
      <c r="G44" s="33" t="str">
        <f>IF(+'V R ART'!G44+'V R IND'!G44+'V R MONITOREO'!G44+'XVI R ART'!G44+'XVI R MONITOREO'!G44+'XVI R IND'!G44+'VIII R ART'!G44+'VIII R IND'!G44+'VIII R MONITOREO'!G44+'IX R ART'!G44+'IX R ART MONITOREO'!G44+'IX R IND'!G44+'XIV R ART'!G44+'XIV R ART MONITOREO'!G44+'XIV R IND'!G44&gt;0,+'V R ART'!G44+'V R IND'!G44+'V R MONITOREO'!G44+'XVI R ART'!G44+'XVI R MONITOREO'!G44+'XVI R IND'!G44+'VIII R ART'!G44+'VIII R IND'!G44+'VIII R MONITOREO'!G44+'IX R ART'!G44+'IX R ART MONITOREO'!G44+'IX R IND'!G44+'XIV R ART'!G44+'XIV R ART MONITOREO'!G44+'XIV R IND'!G44," ")</f>
        <v xml:space="preserve"> </v>
      </c>
      <c r="H44" s="33" t="str">
        <f>IF(+'V R ART'!H44+'V R IND'!H44+'V R MONITOREO'!H44+'XVI R ART'!H44+'XVI R MONITOREO'!H44+'XVI R IND'!H44+'VIII R ART'!H44+'VIII R IND'!H44+'VIII R MONITOREO'!H44+'IX R ART'!H44+'IX R ART MONITOREO'!H44+'IX R IND'!H44+'XIV R ART'!H44+'XIV R ART MONITOREO'!H44+'XIV R IND'!H44&gt;0,+'V R ART'!H44+'V R IND'!H44+'V R MONITOREO'!H44+'XVI R ART'!H44+'XVI R MONITOREO'!H44+'XVI R IND'!H44+'VIII R ART'!H44+'VIII R IND'!H44+'VIII R MONITOREO'!H44+'IX R ART'!H44+'IX R ART MONITOREO'!H44+'IX R IND'!H44+'XIV R ART'!H44+'XIV R ART MONITOREO'!H44+'XIV R IND'!H44," ")</f>
        <v xml:space="preserve"> </v>
      </c>
      <c r="I44" s="58" t="str">
        <f>IF(+'V R ART'!I44+'V R IND'!I44+'V R MONITOREO'!I44+'XVI R ART'!I44+'XVI R MONITOREO'!I44+'XVI R IND'!I44+'VIII R ART'!I44+'VIII R IND'!I44+'VIII R MONITOREO'!I44+'IX R ART'!I44+'IX R ART MONITOREO'!I44+'IX R IND'!I44+'XIV R ART'!I44+'XIV R ART MONITOREO'!I44+'XIV R IND'!I44&gt;0,+'V R ART'!I44+'V R IND'!I44+'V R MONITOREO'!I44+'XVI R ART'!I44+'XVI R MONITOREO'!I44+'XVI R IND'!I44+'VIII R ART'!I44+'VIII R IND'!I44+'VIII R MONITOREO'!I44+'IX R ART'!I44+'IX R ART MONITOREO'!I44+'IX R IND'!I44+'XIV R ART'!I44+'XIV R ART MONITOREO'!I44+'XIV R IND'!I44," ")</f>
        <v xml:space="preserve"> </v>
      </c>
      <c r="J44" s="58" t="str">
        <f>IF(+'V R ART'!J44+'V R IND'!J44+'V R MONITOREO'!J44+'XVI R ART'!J44+'XVI R MONITOREO'!J44+'XVI R IND'!J44+'VIII R ART'!J44+'VIII R IND'!J44+'VIII R MONITOREO'!J44+'IX R ART'!J44+'IX R ART MONITOREO'!J44+'IX R IND'!J44+'XIV R ART'!J44+'XIV R ART MONITOREO'!J44+'XIV R IND'!J44&gt;0,+'V R ART'!J44+'V R IND'!J44+'V R MONITOREO'!J44+'XVI R ART'!J44+'XVI R MONITOREO'!J44+'XVI R IND'!J44+'VIII R ART'!J44+'VIII R IND'!J44+'VIII R MONITOREO'!J44+'IX R ART'!J44+'IX R ART MONITOREO'!J44+'IX R IND'!J44+'XIV R ART'!J44+'XIV R ART MONITOREO'!J44+'XIV R IND'!J44," ")</f>
        <v xml:space="preserve"> </v>
      </c>
      <c r="K44" s="33" t="str">
        <f>IF(+'V R ART'!K44+'V R IND'!K44+'V R MONITOREO'!K44+'XVI R ART'!K44+'XVI R MONITOREO'!K44+'XVI R IND'!K44+'VIII R ART'!K44+'VIII R IND'!K44+'VIII R MONITOREO'!K44+'IX R ART'!K44+'IX R ART MONITOREO'!K44+'IX R IND'!K44+'XIV R ART'!K44+'XIV R ART MONITOREO'!K44+'XIV R IND'!K44&gt;0,+'V R ART'!K44+'V R IND'!K44+'V R MONITOREO'!K44+'XVI R ART'!K44+'XVI R MONITOREO'!K44+'XVI R IND'!K44+'VIII R ART'!K44+'VIII R IND'!K44+'VIII R MONITOREO'!K44+'IX R ART'!K44+'IX R ART MONITOREO'!K44+'IX R IND'!K44+'XIV R ART'!K44+'XIV R ART MONITOREO'!K44+'XIV R IND'!K44," ")</f>
        <v xml:space="preserve"> </v>
      </c>
      <c r="L44" s="33" t="str">
        <f>IF(+'V R ART'!L44+'V R IND'!L44+'V R MONITOREO'!L44+'XVI R ART'!L44+'XVI R MONITOREO'!L44+'XVI R IND'!L44+'VIII R ART'!L44+'VIII R IND'!L44+'VIII R MONITOREO'!L44+'IX R ART'!L44+'IX R ART MONITOREO'!L44+'IX R IND'!L44+'XIV R ART'!L44+'XIV R ART MONITOREO'!L44+'XIV R IND'!L44&gt;0,+'V R ART'!L44+'V R IND'!L44+'V R MONITOREO'!L44+'XVI R ART'!L44+'XVI R MONITOREO'!L44+'XVI R IND'!L44+'VIII R ART'!L44+'VIII R IND'!L44+'VIII R MONITOREO'!L44+'IX R ART'!L44+'IX R ART MONITOREO'!L44+'IX R IND'!L44+'XIV R ART'!L44+'XIV R ART MONITOREO'!L44+'XIV R IND'!L44," ")</f>
        <v xml:space="preserve"> </v>
      </c>
      <c r="M44" s="35" t="str">
        <f>IF(+'V R ART'!M44+'V R IND'!M44+'V R MONITOREO'!M44+'XVI R ART'!M44+'XVI R MONITOREO'!M44+'XVI R IND'!M44+'VIII R ART'!M44+'VIII R IND'!M44+'VIII R MONITOREO'!M44+'IX R ART'!M44+'IX R ART MONITOREO'!M44+'IX R IND'!M44+'XIV R ART'!M44+'XIV R ART MONITOREO'!M44+'XIV R IND'!M44&gt;0,+'V R ART'!M44+'V R IND'!M44+'V R MONITOREO'!M44+'XVI R ART'!M44+'XVI R MONITOREO'!M44+'XVI R IND'!M44+'VIII R ART'!M44+'VIII R IND'!M44+'VIII R MONITOREO'!M44+'IX R ART'!M44+'IX R ART MONITOREO'!M44+'IX R IND'!M44+'XIV R ART'!M44+'XIV R ART MONITOREO'!M44+'XIV R IND'!M44," ")</f>
        <v xml:space="preserve"> </v>
      </c>
      <c r="N44" s="71">
        <f>SUM(B44:M44)</f>
        <v>0</v>
      </c>
      <c r="O44" s="32" t="e">
        <f>+'V-XIV R ART'!N44+'V-XIV R MONITOREO'!N44+'V-XIV R IND'!N44</f>
        <v>#VALUE!</v>
      </c>
      <c r="P44" s="32" t="e">
        <f t="shared" si="5"/>
        <v>#VALUE!</v>
      </c>
      <c r="Q44" s="8"/>
      <c r="S44" s="8"/>
      <c r="T44" s="8"/>
    </row>
    <row r="45" spans="1:20" ht="14" x14ac:dyDescent="0.3">
      <c r="A45" s="14" t="s">
        <v>24</v>
      </c>
      <c r="B45" s="38">
        <f t="shared" ref="B45" si="6">SUM(B8:B24)*100/B42</f>
        <v>45.459303156575366</v>
      </c>
      <c r="C45" s="38">
        <f t="shared" ref="C45:N45" si="7">SUM(C8:C24)*100/C42</f>
        <v>0.84321075968242665</v>
      </c>
      <c r="D45" s="38">
        <f t="shared" si="7"/>
        <v>22.476654351425932</v>
      </c>
      <c r="E45" s="38">
        <f t="shared" ref="E45:G45" si="8">SUM(E8:E24)*100/E42</f>
        <v>19.383424151269399</v>
      </c>
      <c r="F45" s="38">
        <f t="shared" si="8"/>
        <v>24.181396945299763</v>
      </c>
      <c r="G45" s="38">
        <f t="shared" si="8"/>
        <v>6.691943854527449</v>
      </c>
      <c r="H45" s="38" t="e">
        <f t="shared" ref="H45" si="9">SUM(H8:H24)*100/H42</f>
        <v>#VALUE!</v>
      </c>
      <c r="I45" s="38" t="e">
        <f t="shared" ref="I45" si="10">SUM(I8:I24)*100/I42</f>
        <v>#VALUE!</v>
      </c>
      <c r="J45" s="38" t="e">
        <f t="shared" si="7"/>
        <v>#VALUE!</v>
      </c>
      <c r="K45" s="38" t="e">
        <f t="shared" si="7"/>
        <v>#VALUE!</v>
      </c>
      <c r="L45" s="38" t="e">
        <f t="shared" si="7"/>
        <v>#VALUE!</v>
      </c>
      <c r="M45" s="39" t="e">
        <f t="shared" ref="M45" si="11">SUM(M8:M24)*100/M42</f>
        <v>#VALUE!</v>
      </c>
      <c r="N45" s="37">
        <f t="shared" si="7"/>
        <v>18.459139878758389</v>
      </c>
      <c r="Q45" s="8"/>
      <c r="S45" s="8"/>
      <c r="T45" s="8"/>
    </row>
    <row r="46" spans="1:20" ht="14" x14ac:dyDescent="0.3">
      <c r="A46" s="14" t="s">
        <v>25</v>
      </c>
      <c r="B46" s="38">
        <f t="shared" ref="B46" si="12">SUM(B8:B19)*100/B42</f>
        <v>11.627324002506787</v>
      </c>
      <c r="C46" s="38">
        <f t="shared" ref="C46:L46" si="13">SUM(C8:C19)*100/C42</f>
        <v>2.4765844448449911E-2</v>
      </c>
      <c r="D46" s="38">
        <f t="shared" si="13"/>
        <v>2.4999428867314362</v>
      </c>
      <c r="E46" s="38">
        <f t="shared" ref="E46:G46" si="14">SUM(E8:E19)*100/E42</f>
        <v>6.3012408102670125</v>
      </c>
      <c r="F46" s="38">
        <f t="shared" si="14"/>
        <v>2.4765537441068646</v>
      </c>
      <c r="G46" s="38">
        <f t="shared" si="14"/>
        <v>0.68545579541145019</v>
      </c>
      <c r="H46" s="38" t="e">
        <f t="shared" ref="H46" si="15">SUM(H8:H19)*100/H42</f>
        <v>#VALUE!</v>
      </c>
      <c r="I46" s="38" t="e">
        <f t="shared" ref="I46" si="16">SUM(I8:I19)*100/I42</f>
        <v>#VALUE!</v>
      </c>
      <c r="J46" s="38" t="e">
        <f t="shared" si="13"/>
        <v>#VALUE!</v>
      </c>
      <c r="K46" s="38" t="e">
        <f t="shared" si="13"/>
        <v>#VALUE!</v>
      </c>
      <c r="L46" s="38" t="e">
        <f t="shared" si="13"/>
        <v>#VALUE!</v>
      </c>
      <c r="M46" s="39" t="e">
        <f t="shared" ref="M46" si="17">SUM(M8:M19)*100/M42</f>
        <v>#VALUE!</v>
      </c>
      <c r="N46" s="37">
        <f>SUM(N8:N19)*100/N42</f>
        <v>2.7398079334733305</v>
      </c>
      <c r="P46" s="72" t="e">
        <f>+O44/1000</f>
        <v>#VALUE!</v>
      </c>
      <c r="Q46" s="8"/>
      <c r="S46" s="8"/>
      <c r="T46" s="8"/>
    </row>
    <row r="47" spans="1:20" ht="14" x14ac:dyDescent="0.3">
      <c r="A47" s="22" t="s">
        <v>22</v>
      </c>
      <c r="B47" s="40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2"/>
      <c r="N47" s="141"/>
      <c r="Q47" s="8"/>
      <c r="S47" s="8"/>
      <c r="T47" s="8"/>
    </row>
    <row r="48" spans="1:20" x14ac:dyDescent="0.3">
      <c r="A48" s="43" t="s">
        <v>15</v>
      </c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</row>
    <row r="49" spans="1:15" ht="15.5" x14ac:dyDescent="0.35">
      <c r="A49" s="45" t="s">
        <v>61</v>
      </c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5" ht="15.5" x14ac:dyDescent="0.35">
      <c r="A50" s="46" t="s">
        <v>62</v>
      </c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5" x14ac:dyDescent="0.3">
      <c r="A51" s="5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</row>
    <row r="52" spans="1:15" x14ac:dyDescent="0.3">
      <c r="B52" s="5">
        <v>0</v>
      </c>
      <c r="C52" s="5">
        <v>1</v>
      </c>
      <c r="D52" s="5">
        <v>2</v>
      </c>
      <c r="E52" s="5">
        <v>3</v>
      </c>
      <c r="F52" s="5">
        <v>4</v>
      </c>
      <c r="G52" s="5">
        <v>5</v>
      </c>
      <c r="H52" s="5">
        <v>6</v>
      </c>
      <c r="I52" s="5">
        <v>7</v>
      </c>
      <c r="J52" s="5">
        <v>8</v>
      </c>
      <c r="K52" s="5">
        <v>9</v>
      </c>
      <c r="L52" s="5">
        <v>10</v>
      </c>
      <c r="M52" s="5">
        <v>11</v>
      </c>
      <c r="N52" s="5">
        <v>12</v>
      </c>
    </row>
    <row r="53" spans="1:15" x14ac:dyDescent="0.3">
      <c r="A53" s="3">
        <v>14</v>
      </c>
      <c r="B53" s="4">
        <f>+VLOOKUP(MAX(B8:B41),B8:$O$41,14,0)</f>
        <v>15.5</v>
      </c>
      <c r="C53" s="49">
        <f>+VLOOKUP(MAX(C8:C41),C8:$O$41,+$A$53-C52,0)</f>
        <v>14.5</v>
      </c>
      <c r="D53" s="49">
        <f>+VLOOKUP(MAX(D8:D41),D8:$O$41,+$A$53-D52,0)</f>
        <v>15</v>
      </c>
      <c r="E53" s="49">
        <f>+VLOOKUP(MAX(E8:E41),E8:$O$41,+$A$53-E52,0)</f>
        <v>15.5</v>
      </c>
      <c r="F53" s="49">
        <f>+VLOOKUP(MAX(F8:F41),F8:$O$41,+$A$53-F52,0)</f>
        <v>15.5</v>
      </c>
      <c r="G53" s="49">
        <f>+VLOOKUP(MAX(G8:G41),G8:$O$41,+$A$53-G52,0)</f>
        <v>15</v>
      </c>
      <c r="H53" s="49" t="e">
        <f>+VLOOKUP(MAX(H8:H41),H8:$O$41,+$A$53-H52,0)</f>
        <v>#N/A</v>
      </c>
      <c r="I53" s="49" t="e">
        <f>+VLOOKUP(MAX(I8:I41),I8:$O$41,+$A$53-I52,0)</f>
        <v>#N/A</v>
      </c>
      <c r="J53" s="49" t="e">
        <f>+VLOOKUP(MAX(J8:J41),J8:$O$41,+$A$53-J52,0)</f>
        <v>#N/A</v>
      </c>
      <c r="K53" s="49" t="e">
        <f>+VLOOKUP(MAX(K8:K41),K8:$O$41,+$A$53-K52,0)</f>
        <v>#N/A</v>
      </c>
      <c r="L53" s="49" t="e">
        <f>+VLOOKUP(MAX(L8:L41),L8:$O$41,+$A$53-L52,0)</f>
        <v>#N/A</v>
      </c>
      <c r="M53" s="49" t="e">
        <f>+VLOOKUP(MAX(M8:M41),M8:$O$41,+$A$53-M52,0)</f>
        <v>#N/A</v>
      </c>
      <c r="N53" s="49">
        <f>+VLOOKUP(MAX(N8:N41),N8:$O$41,+$A$53-N52,0)</f>
        <v>15</v>
      </c>
    </row>
    <row r="54" spans="1:15" x14ac:dyDescent="0.3">
      <c r="A54" s="48">
        <v>0</v>
      </c>
    </row>
    <row r="55" spans="1:15" x14ac:dyDescent="0.3">
      <c r="A55" s="5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</row>
    <row r="56" spans="1:15" x14ac:dyDescent="0.3">
      <c r="N56" s="50">
        <f>(N43*1000000)/N42</f>
        <v>0</v>
      </c>
      <c r="O56" s="4" t="s">
        <v>16</v>
      </c>
    </row>
    <row r="57" spans="1:15" x14ac:dyDescent="0.3">
      <c r="A57" s="57" t="s">
        <v>26</v>
      </c>
      <c r="B57" s="32">
        <f>-SUM(B8:B24)</f>
        <v>-2067.33</v>
      </c>
      <c r="C57" s="32">
        <f t="shared" ref="C57:N57" si="18">-SUM(C8:C24)</f>
        <v>-4302254.7399999993</v>
      </c>
      <c r="D57" s="32">
        <f t="shared" si="18"/>
        <v>-644549407.24025714</v>
      </c>
      <c r="E57" s="32">
        <f t="shared" si="18"/>
        <v>-171983345.58795112</v>
      </c>
      <c r="F57" s="32">
        <f t="shared" si="18"/>
        <v>-96073907.523792177</v>
      </c>
      <c r="G57" s="32">
        <f t="shared" si="18"/>
        <v>-31997195.499999996</v>
      </c>
      <c r="H57" s="32">
        <f t="shared" si="18"/>
        <v>0</v>
      </c>
      <c r="I57" s="32">
        <f t="shared" si="18"/>
        <v>0</v>
      </c>
      <c r="J57" s="32">
        <f t="shared" si="18"/>
        <v>0</v>
      </c>
      <c r="K57" s="32">
        <f t="shared" si="18"/>
        <v>0</v>
      </c>
      <c r="L57" s="32">
        <f t="shared" si="18"/>
        <v>0</v>
      </c>
      <c r="M57" s="32">
        <f t="shared" si="18"/>
        <v>0</v>
      </c>
      <c r="N57" s="32">
        <f t="shared" si="18"/>
        <v>-948908177.92200053</v>
      </c>
    </row>
    <row r="58" spans="1:15" x14ac:dyDescent="0.3">
      <c r="A58" s="57" t="s">
        <v>27</v>
      </c>
      <c r="B58" s="32">
        <f>-SUM(B8:B19)</f>
        <v>-528.77</v>
      </c>
      <c r="C58" s="32">
        <f t="shared" ref="C58:N58" si="19">-SUM(C8:C19)</f>
        <v>-126361.02</v>
      </c>
      <c r="D58" s="32">
        <f t="shared" si="19"/>
        <v>-71689348.449451074</v>
      </c>
      <c r="E58" s="32">
        <f t="shared" si="19"/>
        <v>-55909031.729777314</v>
      </c>
      <c r="F58" s="32">
        <f t="shared" si="19"/>
        <v>-9839472.7123187147</v>
      </c>
      <c r="G58" s="32">
        <f t="shared" si="19"/>
        <v>-3277472.67</v>
      </c>
      <c r="H58" s="32">
        <f t="shared" si="19"/>
        <v>0</v>
      </c>
      <c r="I58" s="32">
        <f t="shared" si="19"/>
        <v>0</v>
      </c>
      <c r="J58" s="32">
        <f t="shared" si="19"/>
        <v>0</v>
      </c>
      <c r="K58" s="32">
        <f t="shared" si="19"/>
        <v>0</v>
      </c>
      <c r="L58" s="32">
        <f t="shared" si="19"/>
        <v>0</v>
      </c>
      <c r="M58" s="32">
        <f t="shared" si="19"/>
        <v>0</v>
      </c>
      <c r="N58" s="32">
        <f t="shared" si="19"/>
        <v>-140842215.35154709</v>
      </c>
      <c r="O58" s="4" t="s">
        <v>17</v>
      </c>
    </row>
    <row r="59" spans="1:15" x14ac:dyDescent="0.3">
      <c r="A59" s="57" t="s">
        <v>28</v>
      </c>
      <c r="B59" s="32">
        <f>SUM(B25:B41)</f>
        <v>2480.3199999999997</v>
      </c>
      <c r="C59" s="32">
        <f t="shared" ref="C59:M59" si="20">SUM(C25:C41)</f>
        <v>505920686.63000005</v>
      </c>
      <c r="D59" s="32">
        <f t="shared" si="20"/>
        <v>2223090042.8426089</v>
      </c>
      <c r="E59" s="32">
        <f t="shared" si="20"/>
        <v>715286851.07999992</v>
      </c>
      <c r="F59" s="32">
        <f t="shared" si="20"/>
        <v>301231127.1734131</v>
      </c>
      <c r="G59" s="32">
        <f t="shared" si="20"/>
        <v>446147812.81999999</v>
      </c>
      <c r="H59" s="32">
        <f t="shared" si="20"/>
        <v>0</v>
      </c>
      <c r="I59" s="32">
        <f t="shared" si="20"/>
        <v>0</v>
      </c>
      <c r="J59" s="32">
        <f t="shared" si="20"/>
        <v>0</v>
      </c>
      <c r="K59" s="32">
        <f t="shared" si="20"/>
        <v>0</v>
      </c>
      <c r="L59" s="32">
        <f t="shared" si="20"/>
        <v>0</v>
      </c>
      <c r="M59" s="32">
        <f t="shared" si="20"/>
        <v>0</v>
      </c>
      <c r="N59" s="32">
        <f>SUM(N25:N41)</f>
        <v>4191679000.8660216</v>
      </c>
    </row>
    <row r="61" spans="1:15" x14ac:dyDescent="0.3">
      <c r="B61" s="32" t="e">
        <f>+'V-XIV R ART'!B42+'V-XIV R IND'!B42+'V-XIV R MONITOREO'!B42</f>
        <v>#VALUE!</v>
      </c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</row>
    <row r="62" spans="1:15" x14ac:dyDescent="0.3">
      <c r="B62" s="32" t="e">
        <f>+B61-B42</f>
        <v>#VALUE!</v>
      </c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</row>
    <row r="64" spans="1:15" x14ac:dyDescent="0.3">
      <c r="A64" s="48">
        <v>14</v>
      </c>
      <c r="B64" s="5">
        <v>0</v>
      </c>
      <c r="C64" s="5">
        <v>1</v>
      </c>
      <c r="D64" s="5">
        <v>2</v>
      </c>
      <c r="E64" s="5">
        <v>3</v>
      </c>
      <c r="F64" s="5">
        <v>4</v>
      </c>
      <c r="G64" s="5">
        <v>5</v>
      </c>
      <c r="H64" s="5">
        <v>6</v>
      </c>
      <c r="I64" s="5">
        <v>7</v>
      </c>
      <c r="J64" s="5">
        <v>8</v>
      </c>
      <c r="K64" s="5">
        <v>9</v>
      </c>
      <c r="L64" s="5">
        <v>10</v>
      </c>
      <c r="M64" s="5">
        <v>11</v>
      </c>
    </row>
    <row r="66" spans="2:13" x14ac:dyDescent="0.3">
      <c r="B66" s="48">
        <f>+VLOOKUP(MAX(B8:B41),B8:O41,$A$64-B64,0)</f>
        <v>15.5</v>
      </c>
      <c r="C66" s="48">
        <f>+VLOOKUP(MAX(C8:C41),C8:P41,$A$64-C64,0)</f>
        <v>14.5</v>
      </c>
      <c r="D66" s="48">
        <f>+VLOOKUP(MAX(D8:D41),D8:Q41,$A$64-D64,0)</f>
        <v>15</v>
      </c>
      <c r="E66" s="48">
        <f t="shared" ref="E66:M66" si="21">+VLOOKUP(MAX(E8:E41),E8:Q41,$A$64-E64,0)</f>
        <v>15.5</v>
      </c>
      <c r="F66" s="48">
        <f t="shared" si="21"/>
        <v>15.5</v>
      </c>
      <c r="G66" s="48">
        <f t="shared" si="21"/>
        <v>15</v>
      </c>
      <c r="H66" s="48" t="e">
        <f t="shared" si="21"/>
        <v>#N/A</v>
      </c>
      <c r="I66" s="48" t="e">
        <f t="shared" si="21"/>
        <v>#N/A</v>
      </c>
      <c r="J66" s="48" t="e">
        <f t="shared" si="21"/>
        <v>#N/A</v>
      </c>
      <c r="K66" s="48" t="e">
        <f t="shared" si="21"/>
        <v>#N/A</v>
      </c>
      <c r="L66" s="48" t="e">
        <f t="shared" si="21"/>
        <v>#N/A</v>
      </c>
      <c r="M66" s="48" t="e">
        <f t="shared" si="21"/>
        <v>#N/A</v>
      </c>
    </row>
    <row r="69" spans="2:13" x14ac:dyDescent="0.3">
      <c r="I69" s="32">
        <f>+'V-XIV R ART'!N42+'V-XIV R MONITOREO'!N42</f>
        <v>5140587178.788022</v>
      </c>
    </row>
    <row r="70" spans="2:13" x14ac:dyDescent="0.3">
      <c r="I70" s="32">
        <f>+'V-XIV R IND'!N42</f>
        <v>0</v>
      </c>
    </row>
    <row r="71" spans="2:13" x14ac:dyDescent="0.3">
      <c r="I71" s="5">
        <f>+I70*100/N42</f>
        <v>0</v>
      </c>
    </row>
  </sheetData>
  <mergeCells count="4">
    <mergeCell ref="A1:N1"/>
    <mergeCell ref="A3:N3"/>
    <mergeCell ref="A4:N4"/>
    <mergeCell ref="B6:M6"/>
  </mergeCells>
  <printOptions horizontalCentered="1" verticalCentered="1"/>
  <pageMargins left="0" right="0" top="1.3779527559055118" bottom="0.98425196850393704" header="0.59055118110236227" footer="0.59055118110236227"/>
  <pageSetup scale="60" orientation="landscape" r:id="rId1"/>
  <headerFooter alignWithMargins="0">
    <oddHeader>&amp;C&amp;"Arial,Normal"&amp;12&amp;G
&amp;11INSTITUTO DE FOMENTO PESQUERO / DIVISIÓN INVESTIGACIÓN PESQUERA</oddHeader>
    <oddFooter>&amp;C&amp;"Arial,Normal"CONVENIO DE DESEMPEÑO IFOP / SUBSECRETARÍA DE ECONOMÍA Y EMT 2021:
"PROGRAMA DE SEGUIMIENTO DE LAS PRINCIPALES PESQUERÍAS PELÁGICAS, ENTRE LAS REGIONES DE VALPARAÍSO Y AYSÉN DEL GENERAL CARLOS IBÁÑEZ DEL CAMPO, AÑO 2021".  ANEXO 3B</oddFooter>
  </headerFooter>
  <ignoredErrors>
    <ignoredError sqref="M45:M46" formula="1"/>
  </ignoredErrors>
  <drawing r:id="rId2"/>
  <legacyDrawingHF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5">
    <tabColor indexed="24"/>
  </sheetPr>
  <dimension ref="A1:Q63"/>
  <sheetViews>
    <sheetView topLeftCell="A19" zoomScale="66" zoomScaleNormal="66" zoomScalePageLayoutView="70" workbookViewId="0">
      <selection activeCell="B45" sqref="B42:B45"/>
    </sheetView>
  </sheetViews>
  <sheetFormatPr baseColWidth="10" defaultColWidth="16.08984375" defaultRowHeight="13" x14ac:dyDescent="0.3"/>
  <cols>
    <col min="1" max="1" width="18.453125" style="48" customWidth="1"/>
    <col min="2" max="7" width="17.453125" style="5" customWidth="1"/>
    <col min="8" max="13" width="11.90625" style="5" hidden="1" customWidth="1"/>
    <col min="14" max="14" width="14.90625" style="5" customWidth="1"/>
    <col min="15" max="16384" width="16.08984375" style="5"/>
  </cols>
  <sheetData>
    <row r="1" spans="1:16" s="1" customFormat="1" ht="20" x14ac:dyDescent="0.4">
      <c r="A1" s="148" t="s">
        <v>57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</row>
    <row r="2" spans="1:16" s="1" customFormat="1" ht="20" x14ac:dyDescent="0.4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</row>
    <row r="3" spans="1:16" s="2" customFormat="1" ht="18" x14ac:dyDescent="0.4">
      <c r="A3" s="149" t="s">
        <v>18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</row>
    <row r="4" spans="1:16" s="2" customFormat="1" ht="18" x14ac:dyDescent="0.4">
      <c r="A4" s="150" t="s">
        <v>67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</row>
    <row r="5" spans="1:16" x14ac:dyDescent="0.3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6" s="8" customFormat="1" ht="19.149999999999999" customHeight="1" thickBot="1" x14ac:dyDescent="0.35">
      <c r="A6" s="6"/>
      <c r="B6" s="151" t="s">
        <v>0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7"/>
      <c r="O6" s="5"/>
    </row>
    <row r="7" spans="1:16" s="8" customFormat="1" ht="14.5" thickBot="1" x14ac:dyDescent="0.35">
      <c r="A7" s="9" t="s">
        <v>21</v>
      </c>
      <c r="B7" s="10" t="s">
        <v>1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52" t="s">
        <v>10</v>
      </c>
      <c r="L7" s="11" t="s">
        <v>11</v>
      </c>
      <c r="M7" s="12" t="s">
        <v>12</v>
      </c>
      <c r="N7" s="140" t="s">
        <v>13</v>
      </c>
      <c r="O7" s="13" t="s">
        <v>21</v>
      </c>
    </row>
    <row r="8" spans="1:16" ht="14" x14ac:dyDescent="0.3">
      <c r="A8" s="14">
        <v>3</v>
      </c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17"/>
      <c r="N8" s="15"/>
      <c r="O8" s="53">
        <f>+A8</f>
        <v>3</v>
      </c>
      <c r="P8" s="32"/>
    </row>
    <row r="9" spans="1:16" ht="14" x14ac:dyDescent="0.3">
      <c r="A9" s="14">
        <f>+A8+0.5</f>
        <v>3.5</v>
      </c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17"/>
      <c r="N9" s="15"/>
      <c r="O9" s="53">
        <f t="shared" ref="O9:O41" si="0">+A9</f>
        <v>3.5</v>
      </c>
      <c r="P9" s="32"/>
    </row>
    <row r="10" spans="1:16" ht="14" x14ac:dyDescent="0.3">
      <c r="A10" s="14">
        <f t="shared" ref="A10:A41" si="1">+A9+0.5</f>
        <v>4</v>
      </c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7"/>
      <c r="N10" s="15"/>
      <c r="O10" s="53">
        <f t="shared" si="0"/>
        <v>4</v>
      </c>
      <c r="P10" s="32"/>
    </row>
    <row r="11" spans="1:16" ht="14" x14ac:dyDescent="0.3">
      <c r="A11" s="14">
        <f t="shared" si="1"/>
        <v>4.5</v>
      </c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7"/>
      <c r="N11" s="15"/>
      <c r="O11" s="53">
        <f t="shared" si="0"/>
        <v>4.5</v>
      </c>
      <c r="P11" s="32"/>
    </row>
    <row r="12" spans="1:16" ht="14" x14ac:dyDescent="0.3">
      <c r="A12" s="14">
        <f t="shared" si="1"/>
        <v>5</v>
      </c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7"/>
      <c r="N12" s="15"/>
      <c r="O12" s="53">
        <f t="shared" si="0"/>
        <v>5</v>
      </c>
      <c r="P12" s="32"/>
    </row>
    <row r="13" spans="1:16" ht="14" x14ac:dyDescent="0.3">
      <c r="A13" s="14">
        <f t="shared" si="1"/>
        <v>5.5</v>
      </c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7"/>
      <c r="N13" s="15"/>
      <c r="O13" s="53">
        <f t="shared" si="0"/>
        <v>5.5</v>
      </c>
      <c r="P13" s="32"/>
    </row>
    <row r="14" spans="1:16" ht="14" x14ac:dyDescent="0.3">
      <c r="A14" s="14">
        <f t="shared" si="1"/>
        <v>6</v>
      </c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7"/>
      <c r="N14" s="15"/>
      <c r="O14" s="53">
        <f t="shared" si="0"/>
        <v>6</v>
      </c>
      <c r="P14" s="32"/>
    </row>
    <row r="15" spans="1:16" ht="14" x14ac:dyDescent="0.3">
      <c r="A15" s="14">
        <f t="shared" si="1"/>
        <v>6.5</v>
      </c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7"/>
      <c r="N15" s="15" t="str">
        <f t="shared" ref="N15:N37" si="2">IF(SUM(B15:M15)&gt;0,SUM(B15:M15)," ")</f>
        <v xml:space="preserve"> </v>
      </c>
      <c r="O15" s="53">
        <f t="shared" si="0"/>
        <v>6.5</v>
      </c>
      <c r="P15" s="32"/>
    </row>
    <row r="16" spans="1:16" ht="14" x14ac:dyDescent="0.3">
      <c r="A16" s="14">
        <f t="shared" si="1"/>
        <v>7</v>
      </c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7"/>
      <c r="N16" s="15" t="str">
        <f t="shared" si="2"/>
        <v xml:space="preserve"> </v>
      </c>
      <c r="O16" s="53">
        <f t="shared" si="0"/>
        <v>7</v>
      </c>
      <c r="P16" s="32"/>
    </row>
    <row r="17" spans="1:16" ht="14" x14ac:dyDescent="0.3">
      <c r="A17" s="14">
        <f t="shared" si="1"/>
        <v>7.5</v>
      </c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7"/>
      <c r="N17" s="15" t="str">
        <f t="shared" si="2"/>
        <v xml:space="preserve"> </v>
      </c>
      <c r="O17" s="53">
        <f t="shared" si="0"/>
        <v>7.5</v>
      </c>
      <c r="P17" s="32"/>
    </row>
    <row r="18" spans="1:16" ht="14" x14ac:dyDescent="0.3">
      <c r="A18" s="14">
        <f t="shared" si="1"/>
        <v>8</v>
      </c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7"/>
      <c r="N18" s="15" t="str">
        <f t="shared" si="2"/>
        <v xml:space="preserve"> </v>
      </c>
      <c r="O18" s="53">
        <f t="shared" si="0"/>
        <v>8</v>
      </c>
      <c r="P18" s="32"/>
    </row>
    <row r="19" spans="1:16" ht="14" x14ac:dyDescent="0.3">
      <c r="A19" s="14">
        <f t="shared" si="1"/>
        <v>8.5</v>
      </c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7"/>
      <c r="N19" s="15" t="str">
        <f t="shared" si="2"/>
        <v xml:space="preserve"> </v>
      </c>
      <c r="O19" s="53">
        <f t="shared" si="0"/>
        <v>8.5</v>
      </c>
      <c r="P19" s="32"/>
    </row>
    <row r="20" spans="1:16" ht="14" x14ac:dyDescent="0.3">
      <c r="A20" s="14">
        <f t="shared" si="1"/>
        <v>9</v>
      </c>
      <c r="B20" s="15"/>
      <c r="C20" s="16">
        <v>101348.77</v>
      </c>
      <c r="D20" s="16">
        <v>513842.64</v>
      </c>
      <c r="E20" s="16"/>
      <c r="F20" s="16"/>
      <c r="G20" s="16"/>
      <c r="H20" s="16"/>
      <c r="I20" s="16"/>
      <c r="J20" s="16"/>
      <c r="K20" s="16"/>
      <c r="L20" s="16"/>
      <c r="M20" s="17"/>
      <c r="N20" s="15">
        <f t="shared" si="2"/>
        <v>615191.41</v>
      </c>
      <c r="O20" s="53">
        <f t="shared" si="0"/>
        <v>9</v>
      </c>
      <c r="P20" s="32"/>
    </row>
    <row r="21" spans="1:16" ht="14" x14ac:dyDescent="0.3">
      <c r="A21" s="14">
        <f t="shared" si="1"/>
        <v>9.5</v>
      </c>
      <c r="B21" s="15"/>
      <c r="C21" s="16">
        <v>348719.35999999999</v>
      </c>
      <c r="D21" s="16">
        <v>2143577.39</v>
      </c>
      <c r="E21" s="16"/>
      <c r="F21" s="16"/>
      <c r="G21" s="16"/>
      <c r="H21" s="16"/>
      <c r="I21" s="16"/>
      <c r="J21" s="16"/>
      <c r="K21" s="16"/>
      <c r="L21" s="16"/>
      <c r="M21" s="17"/>
      <c r="N21" s="15">
        <f t="shared" si="2"/>
        <v>2492296.75</v>
      </c>
      <c r="O21" s="53">
        <f t="shared" si="0"/>
        <v>9.5</v>
      </c>
      <c r="P21" s="32"/>
    </row>
    <row r="22" spans="1:16" ht="14" x14ac:dyDescent="0.3">
      <c r="A22" s="14">
        <f t="shared" si="1"/>
        <v>10</v>
      </c>
      <c r="B22" s="15"/>
      <c r="C22" s="16">
        <v>1346885.38</v>
      </c>
      <c r="D22" s="16">
        <v>5224348.2699999996</v>
      </c>
      <c r="E22" s="16"/>
      <c r="F22" s="16"/>
      <c r="G22" s="16">
        <v>135855.79</v>
      </c>
      <c r="H22" s="16"/>
      <c r="I22" s="16"/>
      <c r="J22" s="16"/>
      <c r="K22" s="16"/>
      <c r="L22" s="16"/>
      <c r="M22" s="17"/>
      <c r="N22" s="15">
        <f t="shared" si="2"/>
        <v>6707089.4399999995</v>
      </c>
      <c r="O22" s="53">
        <f t="shared" si="0"/>
        <v>10</v>
      </c>
      <c r="P22" s="32"/>
    </row>
    <row r="23" spans="1:16" ht="14" x14ac:dyDescent="0.3">
      <c r="A23" s="14">
        <f t="shared" si="1"/>
        <v>10.5</v>
      </c>
      <c r="B23" s="15"/>
      <c r="C23" s="16">
        <v>3671932.91</v>
      </c>
      <c r="D23" s="16">
        <v>8393252.8399999999</v>
      </c>
      <c r="E23" s="16"/>
      <c r="F23" s="16">
        <v>10496.64</v>
      </c>
      <c r="G23" s="16">
        <v>950990.52</v>
      </c>
      <c r="H23" s="16"/>
      <c r="I23" s="16"/>
      <c r="J23" s="16"/>
      <c r="K23" s="16"/>
      <c r="L23" s="16"/>
      <c r="M23" s="17"/>
      <c r="N23" s="15">
        <f t="shared" si="2"/>
        <v>13026672.91</v>
      </c>
      <c r="O23" s="53">
        <f t="shared" si="0"/>
        <v>10.5</v>
      </c>
      <c r="P23" s="32"/>
    </row>
    <row r="24" spans="1:16" ht="14" x14ac:dyDescent="0.3">
      <c r="A24" s="22">
        <f t="shared" si="1"/>
        <v>11</v>
      </c>
      <c r="B24" s="23"/>
      <c r="C24" s="24">
        <v>1920673.65</v>
      </c>
      <c r="D24" s="24">
        <v>4704331.2699999996</v>
      </c>
      <c r="E24" s="24"/>
      <c r="F24" s="24">
        <v>10496.64</v>
      </c>
      <c r="G24" s="24">
        <v>1811410.52</v>
      </c>
      <c r="H24" s="24"/>
      <c r="I24" s="24"/>
      <c r="J24" s="24"/>
      <c r="K24" s="24"/>
      <c r="L24" s="24"/>
      <c r="M24" s="25"/>
      <c r="N24" s="23">
        <f t="shared" si="2"/>
        <v>8446912.0800000001</v>
      </c>
      <c r="O24" s="53">
        <f t="shared" si="0"/>
        <v>11</v>
      </c>
      <c r="P24" s="32"/>
    </row>
    <row r="25" spans="1:16" ht="14" x14ac:dyDescent="0.3">
      <c r="A25" s="14">
        <f t="shared" si="1"/>
        <v>11.5</v>
      </c>
      <c r="B25" s="15"/>
      <c r="C25" s="16">
        <v>1028776.97</v>
      </c>
      <c r="D25" s="16">
        <v>2702739.31</v>
      </c>
      <c r="E25" s="16"/>
      <c r="F25" s="16">
        <v>31489.919999999998</v>
      </c>
      <c r="G25" s="16">
        <v>1041561.05</v>
      </c>
      <c r="H25" s="16"/>
      <c r="I25" s="16"/>
      <c r="J25" s="16"/>
      <c r="K25" s="16"/>
      <c r="L25" s="16"/>
      <c r="M25" s="17"/>
      <c r="N25" s="15">
        <f t="shared" si="2"/>
        <v>4804567.25</v>
      </c>
      <c r="O25" s="53">
        <f t="shared" si="0"/>
        <v>11.5</v>
      </c>
      <c r="P25" s="32"/>
    </row>
    <row r="26" spans="1:16" ht="14" x14ac:dyDescent="0.3">
      <c r="A26" s="14">
        <f t="shared" si="1"/>
        <v>12</v>
      </c>
      <c r="B26" s="15"/>
      <c r="C26" s="16">
        <v>332642.75</v>
      </c>
      <c r="D26" s="16">
        <v>781041.83</v>
      </c>
      <c r="E26" s="16"/>
      <c r="F26" s="16">
        <v>20993.279999999999</v>
      </c>
      <c r="G26" s="16">
        <v>226426.32</v>
      </c>
      <c r="H26" s="16"/>
      <c r="I26" s="16"/>
      <c r="J26" s="16"/>
      <c r="K26" s="16"/>
      <c r="L26" s="16"/>
      <c r="M26" s="17"/>
      <c r="N26" s="15">
        <f t="shared" si="2"/>
        <v>1361104.1800000002</v>
      </c>
      <c r="O26" s="53">
        <f t="shared" si="0"/>
        <v>12</v>
      </c>
      <c r="P26" s="32"/>
    </row>
    <row r="27" spans="1:16" ht="14" x14ac:dyDescent="0.3">
      <c r="A27" s="14">
        <f t="shared" si="1"/>
        <v>12.5</v>
      </c>
      <c r="B27" s="15"/>
      <c r="C27" s="16">
        <v>441874.18</v>
      </c>
      <c r="D27" s="16">
        <v>131067.95</v>
      </c>
      <c r="E27" s="16"/>
      <c r="F27" s="16">
        <v>62979.83</v>
      </c>
      <c r="G27" s="16">
        <v>226426.32</v>
      </c>
      <c r="H27" s="16"/>
      <c r="I27" s="16"/>
      <c r="J27" s="16"/>
      <c r="K27" s="16"/>
      <c r="L27" s="16"/>
      <c r="M27" s="17"/>
      <c r="N27" s="15">
        <f t="shared" si="2"/>
        <v>862348.28</v>
      </c>
      <c r="O27" s="53">
        <f t="shared" si="0"/>
        <v>12.5</v>
      </c>
      <c r="P27" s="32"/>
    </row>
    <row r="28" spans="1:16" ht="14" x14ac:dyDescent="0.3">
      <c r="A28" s="14">
        <f t="shared" si="1"/>
        <v>13</v>
      </c>
      <c r="B28" s="15"/>
      <c r="C28" s="16">
        <v>218462.77</v>
      </c>
      <c r="D28" s="16">
        <v>85699.92</v>
      </c>
      <c r="E28" s="16"/>
      <c r="F28" s="16">
        <v>31489.919999999998</v>
      </c>
      <c r="G28" s="16"/>
      <c r="H28" s="16"/>
      <c r="I28" s="16"/>
      <c r="J28" s="16"/>
      <c r="K28" s="16"/>
      <c r="L28" s="16"/>
      <c r="M28" s="17"/>
      <c r="N28" s="15">
        <f t="shared" si="2"/>
        <v>335652.61</v>
      </c>
      <c r="O28" s="53">
        <f t="shared" si="0"/>
        <v>13</v>
      </c>
      <c r="P28" s="32"/>
    </row>
    <row r="29" spans="1:16" ht="14" x14ac:dyDescent="0.3">
      <c r="A29" s="14">
        <f t="shared" si="1"/>
        <v>13.5</v>
      </c>
      <c r="B29" s="15"/>
      <c r="C29" s="16">
        <v>302860.64</v>
      </c>
      <c r="D29" s="16">
        <v>155389.93</v>
      </c>
      <c r="E29" s="16"/>
      <c r="F29" s="16">
        <v>20993.279999999999</v>
      </c>
      <c r="G29" s="16"/>
      <c r="H29" s="16"/>
      <c r="I29" s="16"/>
      <c r="J29" s="16"/>
      <c r="K29" s="16"/>
      <c r="L29" s="16"/>
      <c r="M29" s="17"/>
      <c r="N29" s="15">
        <f t="shared" si="2"/>
        <v>479243.85</v>
      </c>
      <c r="O29" s="53">
        <f t="shared" si="0"/>
        <v>13.5</v>
      </c>
      <c r="P29" s="32"/>
    </row>
    <row r="30" spans="1:16" ht="14" x14ac:dyDescent="0.3">
      <c r="A30" s="14">
        <f t="shared" si="1"/>
        <v>14</v>
      </c>
      <c r="B30" s="15"/>
      <c r="C30" s="16">
        <v>99288.82</v>
      </c>
      <c r="D30" s="16">
        <v>93233.91</v>
      </c>
      <c r="E30" s="16"/>
      <c r="F30" s="16"/>
      <c r="G30" s="16"/>
      <c r="H30" s="16"/>
      <c r="I30" s="16"/>
      <c r="J30" s="16"/>
      <c r="K30" s="16"/>
      <c r="L30" s="16"/>
      <c r="M30" s="17"/>
      <c r="N30" s="15">
        <f t="shared" si="2"/>
        <v>192522.73</v>
      </c>
      <c r="O30" s="53">
        <f t="shared" si="0"/>
        <v>14</v>
      </c>
      <c r="P30" s="32"/>
    </row>
    <row r="31" spans="1:16" ht="14" x14ac:dyDescent="0.3">
      <c r="A31" s="14">
        <f t="shared" si="1"/>
        <v>14.5</v>
      </c>
      <c r="B31" s="15"/>
      <c r="C31" s="16"/>
      <c r="D31" s="16">
        <v>78882.94</v>
      </c>
      <c r="E31" s="16"/>
      <c r="F31" s="16"/>
      <c r="G31" s="16">
        <v>90570.53</v>
      </c>
      <c r="H31" s="16"/>
      <c r="I31" s="16"/>
      <c r="J31" s="16"/>
      <c r="K31" s="16"/>
      <c r="L31" s="16"/>
      <c r="M31" s="17"/>
      <c r="N31" s="15">
        <f t="shared" si="2"/>
        <v>169453.47</v>
      </c>
      <c r="O31" s="53">
        <f t="shared" si="0"/>
        <v>14.5</v>
      </c>
      <c r="P31" s="32"/>
    </row>
    <row r="32" spans="1:16" ht="14" x14ac:dyDescent="0.3">
      <c r="A32" s="14">
        <f t="shared" si="1"/>
        <v>15</v>
      </c>
      <c r="B32" s="15"/>
      <c r="C32" s="16"/>
      <c r="D32" s="16">
        <v>93233.91</v>
      </c>
      <c r="E32" s="16"/>
      <c r="F32" s="16"/>
      <c r="G32" s="16"/>
      <c r="H32" s="16"/>
      <c r="I32" s="16"/>
      <c r="J32" s="16"/>
      <c r="K32" s="16"/>
      <c r="L32" s="16"/>
      <c r="M32" s="17"/>
      <c r="N32" s="15">
        <f t="shared" si="2"/>
        <v>93233.91</v>
      </c>
      <c r="O32" s="53">
        <f t="shared" si="0"/>
        <v>15</v>
      </c>
      <c r="P32" s="32"/>
    </row>
    <row r="33" spans="1:17" ht="14" x14ac:dyDescent="0.3">
      <c r="A33" s="14">
        <f t="shared" si="1"/>
        <v>15.5</v>
      </c>
      <c r="B33" s="15"/>
      <c r="C33" s="16"/>
      <c r="D33" s="16">
        <v>31077.88</v>
      </c>
      <c r="E33" s="16"/>
      <c r="F33" s="16"/>
      <c r="G33" s="16"/>
      <c r="H33" s="16"/>
      <c r="I33" s="16"/>
      <c r="J33" s="16"/>
      <c r="K33" s="16"/>
      <c r="L33" s="16"/>
      <c r="M33" s="17"/>
      <c r="N33" s="15">
        <f t="shared" si="2"/>
        <v>31077.88</v>
      </c>
      <c r="O33" s="53">
        <f t="shared" si="0"/>
        <v>15.5</v>
      </c>
      <c r="P33" s="32"/>
    </row>
    <row r="34" spans="1:17" ht="14" x14ac:dyDescent="0.3">
      <c r="A34" s="14">
        <f t="shared" si="1"/>
        <v>16</v>
      </c>
      <c r="B34" s="1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7"/>
      <c r="N34" s="15" t="str">
        <f t="shared" si="2"/>
        <v xml:space="preserve"> </v>
      </c>
      <c r="O34" s="53">
        <f t="shared" si="0"/>
        <v>16</v>
      </c>
      <c r="P34" s="32"/>
    </row>
    <row r="35" spans="1:17" ht="14" x14ac:dyDescent="0.3">
      <c r="A35" s="14">
        <f t="shared" si="1"/>
        <v>16.5</v>
      </c>
      <c r="B35" s="15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7"/>
      <c r="N35" s="15" t="str">
        <f t="shared" si="2"/>
        <v xml:space="preserve"> </v>
      </c>
      <c r="O35" s="53">
        <f t="shared" si="0"/>
        <v>16.5</v>
      </c>
      <c r="P35" s="32"/>
    </row>
    <row r="36" spans="1:17" ht="14" x14ac:dyDescent="0.3">
      <c r="A36" s="14">
        <f t="shared" si="1"/>
        <v>17</v>
      </c>
      <c r="B36" s="15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7"/>
      <c r="N36" s="15" t="str">
        <f t="shared" si="2"/>
        <v xml:space="preserve"> </v>
      </c>
      <c r="O36" s="53">
        <f t="shared" si="0"/>
        <v>17</v>
      </c>
      <c r="P36" s="32"/>
    </row>
    <row r="37" spans="1:17" ht="14" x14ac:dyDescent="0.3">
      <c r="A37" s="14">
        <f t="shared" si="1"/>
        <v>17.5</v>
      </c>
      <c r="B37" s="15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7"/>
      <c r="N37" s="15" t="str">
        <f t="shared" si="2"/>
        <v xml:space="preserve"> </v>
      </c>
      <c r="O37" s="53">
        <f t="shared" si="0"/>
        <v>17.5</v>
      </c>
      <c r="P37" s="32"/>
    </row>
    <row r="38" spans="1:17" ht="14" x14ac:dyDescent="0.3">
      <c r="A38" s="14">
        <f t="shared" si="1"/>
        <v>18</v>
      </c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7"/>
      <c r="N38" s="15"/>
      <c r="O38" s="53">
        <f t="shared" si="0"/>
        <v>18</v>
      </c>
      <c r="P38" s="32"/>
    </row>
    <row r="39" spans="1:17" ht="14" x14ac:dyDescent="0.3">
      <c r="A39" s="14">
        <f t="shared" si="1"/>
        <v>18.5</v>
      </c>
      <c r="B39" s="15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7"/>
      <c r="N39" s="15"/>
      <c r="O39" s="53">
        <f t="shared" si="0"/>
        <v>18.5</v>
      </c>
      <c r="P39" s="32"/>
    </row>
    <row r="40" spans="1:17" ht="14" x14ac:dyDescent="0.3">
      <c r="A40" s="14">
        <f t="shared" si="1"/>
        <v>19</v>
      </c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7"/>
      <c r="N40" s="15"/>
      <c r="O40" s="53">
        <f t="shared" si="0"/>
        <v>19</v>
      </c>
      <c r="P40" s="32"/>
    </row>
    <row r="41" spans="1:17" ht="14" x14ac:dyDescent="0.3">
      <c r="A41" s="14">
        <f t="shared" si="1"/>
        <v>19.5</v>
      </c>
      <c r="B41" s="15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7"/>
      <c r="N41" s="66"/>
      <c r="O41" s="53">
        <f t="shared" si="0"/>
        <v>19.5</v>
      </c>
      <c r="P41" s="32"/>
    </row>
    <row r="42" spans="1:17" ht="14" x14ac:dyDescent="0.3">
      <c r="A42" s="27" t="s">
        <v>13</v>
      </c>
      <c r="B42" s="28"/>
      <c r="C42" s="54">
        <f>SUM(C8:C41)</f>
        <v>9813466.2000000011</v>
      </c>
      <c r="D42" s="54">
        <f t="shared" ref="D42:H42" si="3">SUM(D8:D41)</f>
        <v>25131719.989999998</v>
      </c>
      <c r="E42" s="54"/>
      <c r="F42" s="54">
        <f t="shared" ref="F42" si="4">SUM(F8:F41)</f>
        <v>188939.50999999998</v>
      </c>
      <c r="G42" s="54">
        <f t="shared" si="3"/>
        <v>4483241.05</v>
      </c>
      <c r="H42" s="54">
        <f t="shared" si="3"/>
        <v>0</v>
      </c>
      <c r="I42" s="54"/>
      <c r="J42" s="54"/>
      <c r="K42" s="54"/>
      <c r="L42" s="54"/>
      <c r="M42" s="54">
        <f t="shared" ref="M42" si="5">SUM(M8:M41)</f>
        <v>0</v>
      </c>
      <c r="N42" s="28">
        <f>SUM(N8:N41)</f>
        <v>39617366.749999993</v>
      </c>
      <c r="P42" s="32"/>
      <c r="Q42" s="32"/>
    </row>
    <row r="43" spans="1:17" ht="14" x14ac:dyDescent="0.3">
      <c r="A43" s="14" t="s">
        <v>39</v>
      </c>
      <c r="B43" s="71"/>
      <c r="C43" s="33"/>
      <c r="D43" s="16"/>
      <c r="E43" s="16"/>
      <c r="F43" s="16"/>
      <c r="G43" s="16"/>
      <c r="H43" s="59"/>
      <c r="I43" s="16"/>
      <c r="J43" s="56"/>
      <c r="K43" s="16"/>
      <c r="L43" s="16"/>
      <c r="M43" s="16"/>
      <c r="N43" s="71">
        <f>SUM(B43:M43)</f>
        <v>0</v>
      </c>
      <c r="P43" s="32"/>
      <c r="Q43" s="32"/>
    </row>
    <row r="44" spans="1:17" x14ac:dyDescent="0.3">
      <c r="A44" s="34" t="s">
        <v>14</v>
      </c>
      <c r="B44" s="71"/>
      <c r="C44" s="33"/>
      <c r="D44" s="16"/>
      <c r="E44" s="16"/>
      <c r="F44" s="16"/>
      <c r="G44" s="16"/>
      <c r="H44" s="59"/>
      <c r="I44" s="16"/>
      <c r="J44" s="56"/>
      <c r="K44" s="16"/>
      <c r="L44" s="16"/>
      <c r="M44" s="16"/>
      <c r="N44" s="71">
        <f>SUM(B44:M44)</f>
        <v>0</v>
      </c>
      <c r="O44" s="32"/>
      <c r="P44" s="32"/>
      <c r="Q44" s="32"/>
    </row>
    <row r="45" spans="1:17" ht="14" x14ac:dyDescent="0.3">
      <c r="A45" s="14" t="s">
        <v>24</v>
      </c>
      <c r="B45" s="37"/>
      <c r="C45" s="38">
        <f>SUM(C8:C24)*100/C42</f>
        <v>75.300204019656164</v>
      </c>
      <c r="D45" s="38">
        <f t="shared" ref="D45:H45" si="6">SUM(D8:D24)*100/D42</f>
        <v>83.477582984164073</v>
      </c>
      <c r="E45" s="38"/>
      <c r="F45" s="38">
        <f t="shared" ref="F45" si="7">SUM(F8:F24)*100/F42</f>
        <v>11.111111699188806</v>
      </c>
      <c r="G45" s="38">
        <f t="shared" si="6"/>
        <v>64.646464414399489</v>
      </c>
      <c r="H45" s="38" t="e">
        <f t="shared" si="6"/>
        <v>#DIV/0!</v>
      </c>
      <c r="I45" s="38"/>
      <c r="J45" s="38"/>
      <c r="K45" s="38"/>
      <c r="L45" s="38"/>
      <c r="M45" s="38" t="e">
        <f t="shared" ref="M45" si="8">SUM(M8:M24)*100/M42</f>
        <v>#DIV/0!</v>
      </c>
      <c r="N45" s="37">
        <f>SUM(N8:N24)*100/N42</f>
        <v>78.975876381284223</v>
      </c>
    </row>
    <row r="46" spans="1:17" ht="14" hidden="1" x14ac:dyDescent="0.3">
      <c r="A46" s="14" t="s">
        <v>25</v>
      </c>
      <c r="B46" s="37"/>
      <c r="C46" s="38">
        <f t="shared" ref="C46" si="9">SUM(C8:C19)*100/C42</f>
        <v>0</v>
      </c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7">
        <f>SUM(N8:N19)*100/N42</f>
        <v>0</v>
      </c>
    </row>
    <row r="47" spans="1:17" ht="14" x14ac:dyDescent="0.3">
      <c r="A47" s="22" t="s">
        <v>22</v>
      </c>
      <c r="B47" s="40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0"/>
    </row>
    <row r="48" spans="1:17" x14ac:dyDescent="0.3">
      <c r="A48" s="43" t="s">
        <v>15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</row>
    <row r="49" spans="1:15" ht="15.5" x14ac:dyDescent="0.35">
      <c r="A49" s="45" t="s">
        <v>61</v>
      </c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5" ht="15.5" x14ac:dyDescent="0.35">
      <c r="A50" s="46" t="s">
        <v>62</v>
      </c>
    </row>
    <row r="51" spans="1:15" x14ac:dyDescent="0.3">
      <c r="B51" s="5">
        <v>0</v>
      </c>
      <c r="C51" s="5">
        <v>1</v>
      </c>
      <c r="D51" s="5">
        <v>2</v>
      </c>
      <c r="E51" s="5">
        <v>3</v>
      </c>
      <c r="F51" s="5">
        <v>4</v>
      </c>
      <c r="G51" s="5">
        <v>5</v>
      </c>
      <c r="H51" s="5">
        <v>6</v>
      </c>
      <c r="I51" s="5">
        <v>7</v>
      </c>
      <c r="J51" s="5">
        <v>8</v>
      </c>
      <c r="K51" s="5">
        <v>9</v>
      </c>
      <c r="L51" s="5">
        <v>10</v>
      </c>
      <c r="M51" s="5">
        <v>11</v>
      </c>
      <c r="N51" s="5">
        <v>12</v>
      </c>
    </row>
    <row r="52" spans="1:15" x14ac:dyDescent="0.3">
      <c r="A52" s="3">
        <v>14</v>
      </c>
      <c r="B52" s="4" t="e">
        <f>+VLOOKUP(MAX(B8:B41),B8:$O$41,14,0)</f>
        <v>#N/A</v>
      </c>
      <c r="C52" s="49">
        <f>+VLOOKUP(MAX(C8:C41),C8:$O$41,+$A$52-C51,0)</f>
        <v>10.5</v>
      </c>
      <c r="D52" s="49">
        <f>+VLOOKUP(MAX(D8:D41),D8:$O$41,+$A$52-D51,0)</f>
        <v>10.5</v>
      </c>
      <c r="E52" s="49" t="e">
        <f>+VLOOKUP(MAX(E8:E41),E8:$O$41,+$A$52-E51,0)</f>
        <v>#N/A</v>
      </c>
      <c r="F52" s="49">
        <f>+VLOOKUP(MAX(F8:F41),F8:$O$41,+$A$52-F51,0)</f>
        <v>12.5</v>
      </c>
      <c r="G52" s="49">
        <f>+VLOOKUP(MAX(G8:G41),G8:$O$41,+$A$52-G51,0)</f>
        <v>11</v>
      </c>
      <c r="H52" s="49" t="e">
        <f>+VLOOKUP(MAX(H8:H41),H8:$O$41,+$A$52-H51,0)</f>
        <v>#N/A</v>
      </c>
      <c r="I52" s="49" t="e">
        <f>+VLOOKUP(MAX(I8:I41),I8:$O$41,+$A$52-I51,0)</f>
        <v>#N/A</v>
      </c>
      <c r="J52" s="49" t="e">
        <f>+VLOOKUP(MAX(J8:J41),J8:$O$41,+$A$52-J51,0)</f>
        <v>#N/A</v>
      </c>
      <c r="K52" s="49" t="e">
        <f>+VLOOKUP(MAX(K8:K41),K8:$O$41,+$A$52-K51,0)</f>
        <v>#N/A</v>
      </c>
      <c r="L52" s="49" t="e">
        <f>+VLOOKUP(MAX(L8:L41),L8:$O$41,+$A$52-L51,0)</f>
        <v>#N/A</v>
      </c>
      <c r="M52" s="49" t="e">
        <f>+VLOOKUP(MAX(M8:M41),M8:$O$41,+$A$52-M51,0)</f>
        <v>#N/A</v>
      </c>
      <c r="N52" s="49">
        <f>+VLOOKUP(MAX(N8:N41),N8:$O$41,+$A$52-N51,0)</f>
        <v>10.5</v>
      </c>
    </row>
    <row r="53" spans="1:15" x14ac:dyDescent="0.3">
      <c r="A53" s="48">
        <v>0</v>
      </c>
    </row>
    <row r="55" spans="1:15" x14ac:dyDescent="0.3">
      <c r="A55" s="57" t="s">
        <v>26</v>
      </c>
      <c r="B55" s="32">
        <f>-SUM(B8:B24)</f>
        <v>0</v>
      </c>
      <c r="C55" s="32">
        <f t="shared" ref="C55:N55" si="10">-SUM(C8:C24)</f>
        <v>-7389560.0700000003</v>
      </c>
      <c r="D55" s="32">
        <f t="shared" si="10"/>
        <v>-20979352.41</v>
      </c>
      <c r="E55" s="32">
        <f t="shared" si="10"/>
        <v>0</v>
      </c>
      <c r="F55" s="32">
        <f t="shared" si="10"/>
        <v>-20993.279999999999</v>
      </c>
      <c r="G55" s="32">
        <f t="shared" si="10"/>
        <v>-2898256.83</v>
      </c>
      <c r="H55" s="32">
        <f t="shared" si="10"/>
        <v>0</v>
      </c>
      <c r="I55" s="32">
        <f t="shared" si="10"/>
        <v>0</v>
      </c>
      <c r="J55" s="32">
        <f t="shared" si="10"/>
        <v>0</v>
      </c>
      <c r="K55" s="32">
        <f t="shared" si="10"/>
        <v>0</v>
      </c>
      <c r="L55" s="32">
        <f t="shared" si="10"/>
        <v>0</v>
      </c>
      <c r="M55" s="32">
        <f t="shared" si="10"/>
        <v>0</v>
      </c>
      <c r="N55" s="32">
        <f t="shared" si="10"/>
        <v>-31288162.589999996</v>
      </c>
      <c r="O55" s="4" t="s">
        <v>16</v>
      </c>
    </row>
    <row r="56" spans="1:15" x14ac:dyDescent="0.3">
      <c r="A56" s="57" t="s">
        <v>27</v>
      </c>
      <c r="B56" s="32">
        <f>-SUM(B8:B19)</f>
        <v>0</v>
      </c>
      <c r="C56" s="32">
        <f t="shared" ref="C56:N56" si="11">-SUM(C8:C19)</f>
        <v>0</v>
      </c>
      <c r="D56" s="32">
        <f t="shared" si="11"/>
        <v>0</v>
      </c>
      <c r="E56" s="32">
        <f t="shared" si="11"/>
        <v>0</v>
      </c>
      <c r="F56" s="32">
        <f t="shared" si="11"/>
        <v>0</v>
      </c>
      <c r="G56" s="32">
        <f t="shared" si="11"/>
        <v>0</v>
      </c>
      <c r="H56" s="32">
        <f t="shared" si="11"/>
        <v>0</v>
      </c>
      <c r="I56" s="32">
        <f t="shared" si="11"/>
        <v>0</v>
      </c>
      <c r="J56" s="32">
        <f t="shared" si="11"/>
        <v>0</v>
      </c>
      <c r="K56" s="32">
        <f t="shared" si="11"/>
        <v>0</v>
      </c>
      <c r="L56" s="32">
        <f t="shared" si="11"/>
        <v>0</v>
      </c>
      <c r="M56" s="32">
        <f t="shared" si="11"/>
        <v>0</v>
      </c>
      <c r="N56" s="32">
        <f t="shared" si="11"/>
        <v>0</v>
      </c>
    </row>
    <row r="57" spans="1:15" x14ac:dyDescent="0.3">
      <c r="A57" s="57" t="s">
        <v>28</v>
      </c>
      <c r="B57" s="32">
        <f>SUM(B25:B41)</f>
        <v>0</v>
      </c>
      <c r="C57" s="32">
        <f t="shared" ref="C57:N57" si="12">SUM(C25:C41)</f>
        <v>2423906.13</v>
      </c>
      <c r="D57" s="32">
        <f t="shared" si="12"/>
        <v>4152367.5800000005</v>
      </c>
      <c r="E57" s="32">
        <f t="shared" si="12"/>
        <v>0</v>
      </c>
      <c r="F57" s="32">
        <f t="shared" si="12"/>
        <v>167946.23</v>
      </c>
      <c r="G57" s="32">
        <f t="shared" si="12"/>
        <v>1584984.2200000002</v>
      </c>
      <c r="H57" s="32">
        <f t="shared" si="12"/>
        <v>0</v>
      </c>
      <c r="I57" s="32">
        <f t="shared" si="12"/>
        <v>0</v>
      </c>
      <c r="J57" s="32">
        <f t="shared" si="12"/>
        <v>0</v>
      </c>
      <c r="K57" s="32">
        <f t="shared" si="12"/>
        <v>0</v>
      </c>
      <c r="L57" s="32">
        <f t="shared" si="12"/>
        <v>0</v>
      </c>
      <c r="M57" s="32">
        <f t="shared" si="12"/>
        <v>0</v>
      </c>
      <c r="N57" s="32">
        <f t="shared" si="12"/>
        <v>8329204.1600000001</v>
      </c>
      <c r="O57" s="4" t="s">
        <v>17</v>
      </c>
    </row>
    <row r="58" spans="1:15" x14ac:dyDescent="0.3"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</row>
    <row r="59" spans="1:15" x14ac:dyDescent="0.3"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</row>
    <row r="62" spans="1:15" x14ac:dyDescent="0.3">
      <c r="N62" s="51"/>
    </row>
    <row r="63" spans="1:15" ht="15" customHeight="1" x14ac:dyDescent="0.3"/>
  </sheetData>
  <mergeCells count="4">
    <mergeCell ref="A1:N1"/>
    <mergeCell ref="A3:N3"/>
    <mergeCell ref="A4:N4"/>
    <mergeCell ref="B6:M6"/>
  </mergeCells>
  <phoneticPr fontId="2" type="noConversion"/>
  <conditionalFormatting sqref="K52:L5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 verticalCentered="1"/>
  <pageMargins left="0" right="0" top="1.3779527559055118" bottom="0.98425196850393704" header="0.59055118110236227" footer="0.59055118110236227"/>
  <pageSetup scale="60" orientation="landscape" r:id="rId1"/>
  <headerFooter alignWithMargins="0">
    <oddHeader>&amp;C&amp;"Arial,Normal"&amp;12&amp;G
&amp;11INSTITUTO DE FOMENTO PESQUERO / DIVISIÓN INVESTIGACIÓN PESQUERA</oddHeader>
    <oddFooter>&amp;C&amp;"Arial,Normal"CONVENIO DE DESEMPEÑO IFOP / SUBSECRETARÍA DE ECONOMÍA Y EMT 2021:
"PROGRAMA DE SEGUIMIENTO DE LAS PRINCIPALES PESQUERÍAS PELÁGICAS, ENTRE LAS REGIONES DE VALPARAÍSO Y AYSÉN DEL GENERAL CARLOS IBÁÑEZ DEL CAMPO, AÑO 2021".  ANEXO 3B</oddFooter>
  </headerFooter>
  <ignoredErrors>
    <ignoredError sqref="C45:D45 F45:G45" formulaRange="1"/>
    <ignoredError sqref="H45:H46" evalError="1" formulaRange="1"/>
  </ignoredErrors>
  <drawing r:id="rId2"/>
  <legacyDrawingHF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6">
    <tabColor indexed="24"/>
  </sheetPr>
  <dimension ref="A1:P63"/>
  <sheetViews>
    <sheetView topLeftCell="A25" zoomScale="70" zoomScaleNormal="70" zoomScalePageLayoutView="70" workbookViewId="0">
      <selection activeCell="N13" sqref="N13"/>
    </sheetView>
  </sheetViews>
  <sheetFormatPr baseColWidth="10" defaultColWidth="16.08984375" defaultRowHeight="13" x14ac:dyDescent="0.3"/>
  <cols>
    <col min="1" max="1" width="18.453125" style="48" customWidth="1"/>
    <col min="2" max="7" width="17.453125" style="5" customWidth="1"/>
    <col min="8" max="13" width="11.90625" style="5" hidden="1" customWidth="1"/>
    <col min="14" max="14" width="14.90625" style="5" customWidth="1"/>
    <col min="15" max="16384" width="16.08984375" style="5"/>
  </cols>
  <sheetData>
    <row r="1" spans="1:16" s="1" customFormat="1" ht="20" x14ac:dyDescent="0.4">
      <c r="A1" s="148" t="s">
        <v>58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</row>
    <row r="2" spans="1:16" s="1" customFormat="1" ht="20" x14ac:dyDescent="0.4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</row>
    <row r="3" spans="1:16" s="2" customFormat="1" ht="18" x14ac:dyDescent="0.4">
      <c r="A3" s="149" t="s">
        <v>18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</row>
    <row r="4" spans="1:16" s="2" customFormat="1" ht="18" x14ac:dyDescent="0.4">
      <c r="A4" s="149" t="s">
        <v>66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</row>
    <row r="5" spans="1:16" x14ac:dyDescent="0.3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6" s="8" customFormat="1" ht="19.149999999999999" customHeight="1" thickBot="1" x14ac:dyDescent="0.35">
      <c r="A6" s="6"/>
      <c r="B6" s="151" t="s">
        <v>0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7"/>
      <c r="O6" s="5"/>
    </row>
    <row r="7" spans="1:16" s="8" customFormat="1" ht="14.5" thickBot="1" x14ac:dyDescent="0.35">
      <c r="A7" s="9" t="s">
        <v>21</v>
      </c>
      <c r="B7" s="10" t="s">
        <v>1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52" t="s">
        <v>10</v>
      </c>
      <c r="L7" s="11" t="s">
        <v>11</v>
      </c>
      <c r="M7" s="12" t="s">
        <v>12</v>
      </c>
      <c r="N7" s="140" t="s">
        <v>13</v>
      </c>
      <c r="O7" s="13" t="s">
        <v>21</v>
      </c>
    </row>
    <row r="8" spans="1:16" ht="14" x14ac:dyDescent="0.3">
      <c r="A8" s="14">
        <v>3</v>
      </c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17"/>
      <c r="N8" s="15"/>
      <c r="O8" s="53">
        <f>+A8</f>
        <v>3</v>
      </c>
      <c r="P8" s="32">
        <f>+F8+'X R ART'!F8</f>
        <v>0</v>
      </c>
    </row>
    <row r="9" spans="1:16" ht="14" x14ac:dyDescent="0.3">
      <c r="A9" s="14">
        <f>+A8+0.5</f>
        <v>3.5</v>
      </c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17"/>
      <c r="N9" s="15"/>
      <c r="O9" s="53">
        <f t="shared" ref="O9:O41" si="0">+A9</f>
        <v>3.5</v>
      </c>
      <c r="P9" s="32">
        <f>+F9+'X R ART'!F9</f>
        <v>0</v>
      </c>
    </row>
    <row r="10" spans="1:16" ht="14" x14ac:dyDescent="0.3">
      <c r="A10" s="14">
        <f t="shared" ref="A10:A41" si="1">+A9+0.5</f>
        <v>4</v>
      </c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7"/>
      <c r="N10" s="15"/>
      <c r="O10" s="53">
        <f t="shared" si="0"/>
        <v>4</v>
      </c>
      <c r="P10" s="32">
        <f>+F10+'X R ART'!F10</f>
        <v>0</v>
      </c>
    </row>
    <row r="11" spans="1:16" ht="14" x14ac:dyDescent="0.3">
      <c r="A11" s="14">
        <f t="shared" si="1"/>
        <v>4.5</v>
      </c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7"/>
      <c r="N11" s="15"/>
      <c r="O11" s="53">
        <f t="shared" si="0"/>
        <v>4.5</v>
      </c>
      <c r="P11" s="32">
        <f>+F11+'X R ART'!F11</f>
        <v>0</v>
      </c>
    </row>
    <row r="12" spans="1:16" ht="14" x14ac:dyDescent="0.3">
      <c r="A12" s="14">
        <f t="shared" si="1"/>
        <v>5</v>
      </c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7"/>
      <c r="N12" s="15"/>
      <c r="O12" s="53">
        <f t="shared" si="0"/>
        <v>5</v>
      </c>
      <c r="P12" s="32">
        <f>+F12+'X R ART'!F12</f>
        <v>0</v>
      </c>
    </row>
    <row r="13" spans="1:16" ht="14" x14ac:dyDescent="0.3">
      <c r="A13" s="14">
        <f t="shared" si="1"/>
        <v>5.5</v>
      </c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7"/>
      <c r="N13" s="15"/>
      <c r="O13" s="53">
        <f t="shared" si="0"/>
        <v>5.5</v>
      </c>
      <c r="P13" s="32">
        <f>+F13+'X R ART'!F13</f>
        <v>0</v>
      </c>
    </row>
    <row r="14" spans="1:16" ht="14" x14ac:dyDescent="0.3">
      <c r="A14" s="14">
        <f t="shared" si="1"/>
        <v>6</v>
      </c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7"/>
      <c r="N14" s="15"/>
      <c r="O14" s="53">
        <f t="shared" si="0"/>
        <v>6</v>
      </c>
      <c r="P14" s="32">
        <f>+F14+'X R ART'!F14</f>
        <v>0</v>
      </c>
    </row>
    <row r="15" spans="1:16" ht="14" x14ac:dyDescent="0.3">
      <c r="A15" s="14">
        <f t="shared" si="1"/>
        <v>6.5</v>
      </c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7"/>
      <c r="N15" s="15"/>
      <c r="O15" s="53">
        <f t="shared" si="0"/>
        <v>6.5</v>
      </c>
      <c r="P15" s="32">
        <f>+F15+'X R ART'!F15</f>
        <v>0</v>
      </c>
    </row>
    <row r="16" spans="1:16" ht="14" x14ac:dyDescent="0.3">
      <c r="A16" s="14">
        <f t="shared" si="1"/>
        <v>7</v>
      </c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7"/>
      <c r="N16" s="15" t="str">
        <f t="shared" ref="N16:N18" si="2">IF(SUM(B16:M16)&gt;0,SUM(B16:M16)," ")</f>
        <v xml:space="preserve"> </v>
      </c>
      <c r="O16" s="53">
        <f t="shared" si="0"/>
        <v>7</v>
      </c>
      <c r="P16" s="32">
        <f>+F16+'X R ART'!F16</f>
        <v>0</v>
      </c>
    </row>
    <row r="17" spans="1:16" ht="14" x14ac:dyDescent="0.3">
      <c r="A17" s="14">
        <f t="shared" si="1"/>
        <v>7.5</v>
      </c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7"/>
      <c r="N17" s="15" t="str">
        <f t="shared" si="2"/>
        <v xml:space="preserve"> </v>
      </c>
      <c r="O17" s="53">
        <f t="shared" si="0"/>
        <v>7.5</v>
      </c>
      <c r="P17" s="32">
        <f>+F17+'X R ART'!F17</f>
        <v>0</v>
      </c>
    </row>
    <row r="18" spans="1:16" ht="14" x14ac:dyDescent="0.3">
      <c r="A18" s="14">
        <f t="shared" si="1"/>
        <v>8</v>
      </c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7"/>
      <c r="N18" s="15" t="str">
        <f t="shared" si="2"/>
        <v xml:space="preserve"> </v>
      </c>
      <c r="O18" s="53">
        <f t="shared" si="0"/>
        <v>8</v>
      </c>
      <c r="P18" s="32">
        <f>+F18+'X R ART'!F18</f>
        <v>0</v>
      </c>
    </row>
    <row r="19" spans="1:16" ht="14" x14ac:dyDescent="0.3">
      <c r="A19" s="14">
        <f t="shared" si="1"/>
        <v>8.5</v>
      </c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7"/>
      <c r="N19" s="15" t="str">
        <f t="shared" ref="N19:N36" si="3">IF(SUM(B19:M19)&gt;0,SUM(B19:M19)," ")</f>
        <v xml:space="preserve"> </v>
      </c>
      <c r="O19" s="53">
        <f t="shared" si="0"/>
        <v>8.5</v>
      </c>
      <c r="P19" s="32">
        <f>+F19+'X R ART'!F19</f>
        <v>0</v>
      </c>
    </row>
    <row r="20" spans="1:16" ht="14" x14ac:dyDescent="0.3">
      <c r="A20" s="14">
        <f t="shared" si="1"/>
        <v>9</v>
      </c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7"/>
      <c r="N20" s="15" t="str">
        <f t="shared" si="3"/>
        <v xml:space="preserve"> </v>
      </c>
      <c r="O20" s="53">
        <f t="shared" si="0"/>
        <v>9</v>
      </c>
      <c r="P20" s="32">
        <f>+F20+'X R ART'!F20</f>
        <v>0</v>
      </c>
    </row>
    <row r="21" spans="1:16" ht="14" x14ac:dyDescent="0.3">
      <c r="A21" s="14">
        <f t="shared" si="1"/>
        <v>9.5</v>
      </c>
      <c r="B21" s="15"/>
      <c r="C21" s="16"/>
      <c r="D21" s="16"/>
      <c r="E21" s="16">
        <v>55.54</v>
      </c>
      <c r="F21" s="16">
        <v>34.65</v>
      </c>
      <c r="G21" s="16"/>
      <c r="H21" s="16"/>
      <c r="I21" s="16"/>
      <c r="J21" s="16"/>
      <c r="K21" s="16"/>
      <c r="L21" s="16"/>
      <c r="M21" s="17"/>
      <c r="N21" s="15">
        <f t="shared" si="3"/>
        <v>90.19</v>
      </c>
      <c r="O21" s="53">
        <f t="shared" si="0"/>
        <v>9.5</v>
      </c>
      <c r="P21" s="32">
        <f>+F21+'X R ART'!F21</f>
        <v>34.65</v>
      </c>
    </row>
    <row r="22" spans="1:16" ht="14" x14ac:dyDescent="0.3">
      <c r="A22" s="14">
        <f t="shared" si="1"/>
        <v>10</v>
      </c>
      <c r="B22" s="15"/>
      <c r="C22" s="16"/>
      <c r="D22" s="16"/>
      <c r="E22" s="16">
        <v>137</v>
      </c>
      <c r="F22" s="16">
        <v>155.94999999999999</v>
      </c>
      <c r="G22" s="16"/>
      <c r="H22" s="16"/>
      <c r="I22" s="16"/>
      <c r="J22" s="16"/>
      <c r="K22" s="16"/>
      <c r="L22" s="16"/>
      <c r="M22" s="17"/>
      <c r="N22" s="15">
        <f t="shared" si="3"/>
        <v>292.95</v>
      </c>
      <c r="O22" s="53">
        <f t="shared" si="0"/>
        <v>10</v>
      </c>
      <c r="P22" s="32">
        <f>+F22+'X R ART'!F22</f>
        <v>155.94999999999999</v>
      </c>
    </row>
    <row r="23" spans="1:16" ht="14" x14ac:dyDescent="0.3">
      <c r="A23" s="14">
        <f t="shared" si="1"/>
        <v>10.5</v>
      </c>
      <c r="B23" s="15"/>
      <c r="C23" s="16"/>
      <c r="D23" s="16"/>
      <c r="E23" s="16">
        <v>1039.97</v>
      </c>
      <c r="F23" s="16">
        <v>415.85</v>
      </c>
      <c r="G23" s="16"/>
      <c r="H23" s="16"/>
      <c r="I23" s="16"/>
      <c r="J23" s="16"/>
      <c r="K23" s="16"/>
      <c r="L23" s="16"/>
      <c r="M23" s="17"/>
      <c r="N23" s="15">
        <f t="shared" si="3"/>
        <v>1455.8200000000002</v>
      </c>
      <c r="O23" s="53">
        <f t="shared" si="0"/>
        <v>10.5</v>
      </c>
      <c r="P23" s="32">
        <f>+F23+'X R ART'!F23</f>
        <v>10912.49</v>
      </c>
    </row>
    <row r="24" spans="1:16" ht="14" x14ac:dyDescent="0.3">
      <c r="A24" s="22">
        <f t="shared" si="1"/>
        <v>11</v>
      </c>
      <c r="B24" s="23"/>
      <c r="C24" s="24"/>
      <c r="D24" s="24"/>
      <c r="E24" s="24">
        <v>1598.2</v>
      </c>
      <c r="F24" s="24">
        <v>1576.78</v>
      </c>
      <c r="G24" s="24"/>
      <c r="H24" s="24"/>
      <c r="I24" s="24"/>
      <c r="J24" s="24"/>
      <c r="K24" s="24"/>
      <c r="L24" s="24"/>
      <c r="M24" s="25"/>
      <c r="N24" s="23">
        <f t="shared" si="3"/>
        <v>3174.98</v>
      </c>
      <c r="O24" s="53">
        <f t="shared" si="0"/>
        <v>11</v>
      </c>
      <c r="P24" s="32">
        <f>+F24+'X R ART'!F24</f>
        <v>12073.42</v>
      </c>
    </row>
    <row r="25" spans="1:16" ht="14" x14ac:dyDescent="0.3">
      <c r="A25" s="14">
        <f t="shared" si="1"/>
        <v>11.5</v>
      </c>
      <c r="B25" s="15"/>
      <c r="C25" s="16"/>
      <c r="D25" s="16"/>
      <c r="E25" s="16">
        <v>1420.94</v>
      </c>
      <c r="F25" s="16">
        <v>1438.16</v>
      </c>
      <c r="G25" s="16"/>
      <c r="H25" s="16"/>
      <c r="I25" s="16"/>
      <c r="J25" s="16"/>
      <c r="K25" s="16"/>
      <c r="L25" s="16"/>
      <c r="M25" s="17"/>
      <c r="N25" s="15">
        <f t="shared" si="3"/>
        <v>2859.1000000000004</v>
      </c>
      <c r="O25" s="53">
        <f t="shared" si="0"/>
        <v>11.5</v>
      </c>
      <c r="P25" s="32">
        <f>+F25+'X R ART'!F25</f>
        <v>32928.080000000002</v>
      </c>
    </row>
    <row r="26" spans="1:16" ht="14" x14ac:dyDescent="0.3">
      <c r="A26" s="14">
        <f t="shared" si="1"/>
        <v>12</v>
      </c>
      <c r="B26" s="15"/>
      <c r="C26" s="16"/>
      <c r="D26" s="16"/>
      <c r="E26" s="16">
        <v>588.35</v>
      </c>
      <c r="F26" s="16">
        <v>329.22</v>
      </c>
      <c r="G26" s="16"/>
      <c r="H26" s="16"/>
      <c r="I26" s="16"/>
      <c r="J26" s="16"/>
      <c r="K26" s="16"/>
      <c r="L26" s="16"/>
      <c r="M26" s="17"/>
      <c r="N26" s="15">
        <f t="shared" si="3"/>
        <v>917.57</v>
      </c>
      <c r="O26" s="53">
        <f t="shared" si="0"/>
        <v>12</v>
      </c>
      <c r="P26" s="32">
        <f>+F26+'X R ART'!F26</f>
        <v>21322.5</v>
      </c>
    </row>
    <row r="27" spans="1:16" ht="14" x14ac:dyDescent="0.3">
      <c r="A27" s="14">
        <f t="shared" si="1"/>
        <v>12.5</v>
      </c>
      <c r="B27" s="15"/>
      <c r="C27" s="16"/>
      <c r="D27" s="16"/>
      <c r="E27" s="16">
        <v>47.37</v>
      </c>
      <c r="F27" s="16">
        <v>138.62</v>
      </c>
      <c r="G27" s="16"/>
      <c r="H27" s="16"/>
      <c r="I27" s="16"/>
      <c r="J27" s="16"/>
      <c r="K27" s="16"/>
      <c r="L27" s="16"/>
      <c r="M27" s="17"/>
      <c r="N27" s="15">
        <f t="shared" si="3"/>
        <v>185.99</v>
      </c>
      <c r="O27" s="53">
        <f t="shared" si="0"/>
        <v>12.5</v>
      </c>
      <c r="P27" s="32">
        <f>+F27+'X R ART'!F27</f>
        <v>63118.450000000004</v>
      </c>
    </row>
    <row r="28" spans="1:16" ht="14" x14ac:dyDescent="0.3">
      <c r="A28" s="14">
        <f t="shared" si="1"/>
        <v>13</v>
      </c>
      <c r="B28" s="15"/>
      <c r="C28" s="16"/>
      <c r="D28" s="16"/>
      <c r="E28" s="16">
        <v>98.83</v>
      </c>
      <c r="F28" s="16">
        <v>5.54</v>
      </c>
      <c r="G28" s="16"/>
      <c r="H28" s="16"/>
      <c r="I28" s="16"/>
      <c r="J28" s="16"/>
      <c r="K28" s="16"/>
      <c r="L28" s="16"/>
      <c r="M28" s="17"/>
      <c r="N28" s="15">
        <f t="shared" si="3"/>
        <v>104.37</v>
      </c>
      <c r="O28" s="53">
        <f t="shared" si="0"/>
        <v>13</v>
      </c>
      <c r="P28" s="32">
        <f>+F28+'X R ART'!F28</f>
        <v>31495.46</v>
      </c>
    </row>
    <row r="29" spans="1:16" ht="14" x14ac:dyDescent="0.3">
      <c r="A29" s="14">
        <f t="shared" si="1"/>
        <v>13.5</v>
      </c>
      <c r="B29" s="15"/>
      <c r="C29" s="16"/>
      <c r="D29" s="16"/>
      <c r="E29" s="16">
        <v>152.28</v>
      </c>
      <c r="F29" s="16">
        <v>16.63</v>
      </c>
      <c r="G29" s="16"/>
      <c r="H29" s="16"/>
      <c r="I29" s="16"/>
      <c r="J29" s="16"/>
      <c r="K29" s="16"/>
      <c r="L29" s="16"/>
      <c r="M29" s="17"/>
      <c r="N29" s="15">
        <f t="shared" si="3"/>
        <v>168.91</v>
      </c>
      <c r="O29" s="53">
        <f t="shared" si="0"/>
        <v>13.5</v>
      </c>
      <c r="P29" s="32">
        <f>+F29+'X R ART'!F29</f>
        <v>21009.91</v>
      </c>
    </row>
    <row r="30" spans="1:16" ht="14" x14ac:dyDescent="0.3">
      <c r="A30" s="14">
        <f t="shared" si="1"/>
        <v>14</v>
      </c>
      <c r="B30" s="15"/>
      <c r="C30" s="16"/>
      <c r="D30" s="16"/>
      <c r="E30" s="16">
        <v>74.209999999999994</v>
      </c>
      <c r="F30" s="16">
        <v>62.37</v>
      </c>
      <c r="G30" s="16"/>
      <c r="H30" s="16"/>
      <c r="I30" s="16"/>
      <c r="J30" s="16"/>
      <c r="K30" s="16"/>
      <c r="L30" s="16"/>
      <c r="M30" s="17"/>
      <c r="N30" s="15">
        <f t="shared" si="3"/>
        <v>136.57999999999998</v>
      </c>
      <c r="O30" s="53">
        <f t="shared" si="0"/>
        <v>14</v>
      </c>
      <c r="P30" s="32">
        <f>+F30+'X R ART'!F30</f>
        <v>62.37</v>
      </c>
    </row>
    <row r="31" spans="1:16" ht="14" x14ac:dyDescent="0.3">
      <c r="A31" s="14">
        <f t="shared" si="1"/>
        <v>14.5</v>
      </c>
      <c r="B31" s="15"/>
      <c r="C31" s="16"/>
      <c r="D31" s="16"/>
      <c r="E31" s="16">
        <v>70.010000000000005</v>
      </c>
      <c r="F31" s="16">
        <v>19.399999999999999</v>
      </c>
      <c r="G31" s="16"/>
      <c r="H31" s="16"/>
      <c r="I31" s="16"/>
      <c r="J31" s="16"/>
      <c r="K31" s="16"/>
      <c r="L31" s="16"/>
      <c r="M31" s="17"/>
      <c r="N31" s="15">
        <f t="shared" si="3"/>
        <v>89.41</v>
      </c>
      <c r="O31" s="53">
        <f t="shared" si="0"/>
        <v>14.5</v>
      </c>
      <c r="P31" s="32">
        <f>+F31+'X R ART'!F31</f>
        <v>19.399999999999999</v>
      </c>
    </row>
    <row r="32" spans="1:16" ht="14" x14ac:dyDescent="0.3">
      <c r="A32" s="14">
        <f t="shared" si="1"/>
        <v>15</v>
      </c>
      <c r="B32" s="15"/>
      <c r="C32" s="16"/>
      <c r="D32" s="16"/>
      <c r="E32" s="16">
        <v>30.92</v>
      </c>
      <c r="F32" s="16">
        <v>16.63</v>
      </c>
      <c r="G32" s="16"/>
      <c r="H32" s="16"/>
      <c r="I32" s="16"/>
      <c r="J32" s="16"/>
      <c r="K32" s="16"/>
      <c r="L32" s="16"/>
      <c r="M32" s="17"/>
      <c r="N32" s="15">
        <f t="shared" si="3"/>
        <v>47.55</v>
      </c>
      <c r="O32" s="53">
        <f t="shared" si="0"/>
        <v>15</v>
      </c>
      <c r="P32" s="32">
        <f>+F32+'X R ART'!F32</f>
        <v>16.63</v>
      </c>
    </row>
    <row r="33" spans="1:16" ht="14" x14ac:dyDescent="0.3">
      <c r="A33" s="14">
        <f t="shared" si="1"/>
        <v>15.5</v>
      </c>
      <c r="B33" s="15"/>
      <c r="C33" s="16"/>
      <c r="D33" s="16"/>
      <c r="E33" s="16">
        <v>12.37</v>
      </c>
      <c r="F33" s="16"/>
      <c r="G33" s="16"/>
      <c r="H33" s="16"/>
      <c r="I33" s="16"/>
      <c r="J33" s="16"/>
      <c r="K33" s="16"/>
      <c r="L33" s="16"/>
      <c r="M33" s="17"/>
      <c r="N33" s="15">
        <f t="shared" si="3"/>
        <v>12.37</v>
      </c>
      <c r="O33" s="53">
        <f t="shared" si="0"/>
        <v>15.5</v>
      </c>
      <c r="P33" s="32">
        <f>+F33+'X R ART'!F33</f>
        <v>0</v>
      </c>
    </row>
    <row r="34" spans="1:16" ht="14" x14ac:dyDescent="0.3">
      <c r="A34" s="14">
        <f t="shared" si="1"/>
        <v>16</v>
      </c>
      <c r="B34" s="1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7"/>
      <c r="N34" s="15" t="str">
        <f t="shared" si="3"/>
        <v xml:space="preserve"> </v>
      </c>
      <c r="O34" s="53">
        <f t="shared" si="0"/>
        <v>16</v>
      </c>
      <c r="P34" s="32">
        <f>+F34+'X R ART'!F34</f>
        <v>0</v>
      </c>
    </row>
    <row r="35" spans="1:16" ht="14" x14ac:dyDescent="0.3">
      <c r="A35" s="14">
        <f t="shared" si="1"/>
        <v>16.5</v>
      </c>
      <c r="B35" s="15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7"/>
      <c r="N35" s="15" t="str">
        <f t="shared" si="3"/>
        <v xml:space="preserve"> </v>
      </c>
      <c r="O35" s="53">
        <f t="shared" si="0"/>
        <v>16.5</v>
      </c>
      <c r="P35" s="32">
        <f>+F35+'X R ART'!F35</f>
        <v>0</v>
      </c>
    </row>
    <row r="36" spans="1:16" ht="14" x14ac:dyDescent="0.3">
      <c r="A36" s="14">
        <f t="shared" si="1"/>
        <v>17</v>
      </c>
      <c r="B36" s="15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7"/>
      <c r="N36" s="15" t="str">
        <f t="shared" si="3"/>
        <v xml:space="preserve"> </v>
      </c>
      <c r="O36" s="53">
        <f t="shared" si="0"/>
        <v>17</v>
      </c>
      <c r="P36" s="32">
        <f>+F36+'X R ART'!F36</f>
        <v>0</v>
      </c>
    </row>
    <row r="37" spans="1:16" ht="14" x14ac:dyDescent="0.3">
      <c r="A37" s="14">
        <f t="shared" si="1"/>
        <v>17.5</v>
      </c>
      <c r="B37" s="15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7"/>
      <c r="N37" s="15"/>
      <c r="O37" s="53">
        <f t="shared" si="0"/>
        <v>17.5</v>
      </c>
      <c r="P37" s="32">
        <f>+F37+'X R ART'!F37</f>
        <v>0</v>
      </c>
    </row>
    <row r="38" spans="1:16" ht="14" x14ac:dyDescent="0.3">
      <c r="A38" s="14">
        <f t="shared" si="1"/>
        <v>18</v>
      </c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7"/>
      <c r="N38" s="15"/>
      <c r="O38" s="53">
        <f t="shared" si="0"/>
        <v>18</v>
      </c>
      <c r="P38" s="32">
        <f>+F38+'X R ART'!F38</f>
        <v>0</v>
      </c>
    </row>
    <row r="39" spans="1:16" ht="14" x14ac:dyDescent="0.3">
      <c r="A39" s="14">
        <f t="shared" si="1"/>
        <v>18.5</v>
      </c>
      <c r="B39" s="15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7"/>
      <c r="N39" s="15"/>
      <c r="O39" s="53">
        <f t="shared" si="0"/>
        <v>18.5</v>
      </c>
      <c r="P39" s="32">
        <f>+F39+'X R ART'!F39</f>
        <v>0</v>
      </c>
    </row>
    <row r="40" spans="1:16" ht="14" x14ac:dyDescent="0.3">
      <c r="A40" s="14">
        <f t="shared" si="1"/>
        <v>19</v>
      </c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7"/>
      <c r="N40" s="15"/>
      <c r="O40" s="53">
        <f t="shared" si="0"/>
        <v>19</v>
      </c>
      <c r="P40" s="32">
        <f>+F40+'X R ART'!F40</f>
        <v>0</v>
      </c>
    </row>
    <row r="41" spans="1:16" ht="14" x14ac:dyDescent="0.3">
      <c r="A41" s="14">
        <f t="shared" si="1"/>
        <v>19.5</v>
      </c>
      <c r="B41" s="15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7"/>
      <c r="N41" s="66"/>
      <c r="O41" s="53">
        <f t="shared" si="0"/>
        <v>19.5</v>
      </c>
      <c r="P41" s="32">
        <f>+F41+'X R ART'!F41</f>
        <v>0</v>
      </c>
    </row>
    <row r="42" spans="1:16" ht="14" x14ac:dyDescent="0.3">
      <c r="A42" s="27" t="s">
        <v>13</v>
      </c>
      <c r="B42" s="28"/>
      <c r="C42" s="54"/>
      <c r="D42" s="54"/>
      <c r="E42" s="54">
        <f t="shared" ref="E42:F42" si="4">SUM(E8:E41)</f>
        <v>5325.99</v>
      </c>
      <c r="F42" s="54">
        <f t="shared" si="4"/>
        <v>4209.8</v>
      </c>
      <c r="G42" s="54"/>
      <c r="H42" s="54"/>
      <c r="I42" s="54"/>
      <c r="J42" s="54"/>
      <c r="K42" s="54"/>
      <c r="L42" s="54"/>
      <c r="M42" s="55"/>
      <c r="N42" s="28">
        <f>SUM(N8:N41)</f>
        <v>9535.7900000000009</v>
      </c>
    </row>
    <row r="43" spans="1:16" ht="14" x14ac:dyDescent="0.3">
      <c r="A43" s="14" t="s">
        <v>39</v>
      </c>
      <c r="B43" s="15"/>
      <c r="C43" s="16"/>
      <c r="D43" s="56"/>
      <c r="E43" s="56"/>
      <c r="F43" s="56"/>
      <c r="G43" s="56"/>
      <c r="H43" s="56"/>
      <c r="I43" s="56"/>
      <c r="J43" s="56"/>
      <c r="K43" s="56"/>
      <c r="L43" s="56"/>
      <c r="M43" s="17"/>
      <c r="N43" s="77">
        <f>SUM(B43:M43)</f>
        <v>0</v>
      </c>
    </row>
    <row r="44" spans="1:16" x14ac:dyDescent="0.3">
      <c r="A44" s="34" t="s">
        <v>14</v>
      </c>
      <c r="B44" s="15"/>
      <c r="C44" s="16"/>
      <c r="D44" s="56"/>
      <c r="E44" s="56"/>
      <c r="F44" s="56"/>
      <c r="G44" s="56"/>
      <c r="H44" s="56"/>
      <c r="I44" s="56"/>
      <c r="J44" s="56"/>
      <c r="K44" s="56"/>
      <c r="L44" s="56"/>
      <c r="M44" s="17"/>
      <c r="N44" s="77">
        <f>SUM(B44:M44)</f>
        <v>0</v>
      </c>
      <c r="O44" s="32"/>
    </row>
    <row r="45" spans="1:16" ht="14" x14ac:dyDescent="0.3">
      <c r="A45" s="14" t="s">
        <v>24</v>
      </c>
      <c r="B45" s="37"/>
      <c r="C45" s="38"/>
      <c r="D45" s="38"/>
      <c r="E45" s="38">
        <f t="shared" ref="E45:F45" si="5">SUM(E8:E24)*100/E42</f>
        <v>53.148992018385314</v>
      </c>
      <c r="F45" s="38">
        <f t="shared" si="5"/>
        <v>51.860658463584969</v>
      </c>
      <c r="G45" s="38"/>
      <c r="H45" s="38"/>
      <c r="I45" s="38"/>
      <c r="J45" s="38"/>
      <c r="K45" s="38"/>
      <c r="L45" s="38"/>
      <c r="M45" s="39"/>
      <c r="N45" s="37">
        <f>SUM(N8:N24)*100/N42</f>
        <v>52.580226703817935</v>
      </c>
    </row>
    <row r="46" spans="1:16" ht="14" hidden="1" x14ac:dyDescent="0.3">
      <c r="A46" s="14" t="s">
        <v>25</v>
      </c>
      <c r="B46" s="37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9"/>
      <c r="N46" s="37">
        <f>SUM(N8:N19)*100/N42</f>
        <v>0</v>
      </c>
    </row>
    <row r="47" spans="1:16" ht="14" x14ac:dyDescent="0.3">
      <c r="A47" s="22" t="s">
        <v>22</v>
      </c>
      <c r="B47" s="40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2"/>
      <c r="N47" s="40"/>
    </row>
    <row r="48" spans="1:16" x14ac:dyDescent="0.3">
      <c r="A48" s="43" t="s">
        <v>15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</row>
    <row r="49" spans="1:15" ht="15.5" x14ac:dyDescent="0.35">
      <c r="A49" s="45" t="s">
        <v>61</v>
      </c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5" ht="15.5" x14ac:dyDescent="0.35">
      <c r="A50" s="46" t="s">
        <v>62</v>
      </c>
    </row>
    <row r="51" spans="1:15" x14ac:dyDescent="0.3">
      <c r="B51" s="5">
        <v>0</v>
      </c>
      <c r="C51" s="5">
        <v>1</v>
      </c>
      <c r="D51" s="5">
        <v>2</v>
      </c>
      <c r="E51" s="5">
        <v>3</v>
      </c>
      <c r="F51" s="5">
        <v>4</v>
      </c>
      <c r="G51" s="5">
        <v>5</v>
      </c>
      <c r="H51" s="5">
        <v>6</v>
      </c>
      <c r="I51" s="5">
        <v>7</v>
      </c>
      <c r="J51" s="5">
        <v>8</v>
      </c>
      <c r="K51" s="5">
        <v>9</v>
      </c>
      <c r="L51" s="5">
        <v>10</v>
      </c>
      <c r="M51" s="5">
        <v>11</v>
      </c>
      <c r="N51" s="5">
        <v>12</v>
      </c>
    </row>
    <row r="52" spans="1:15" x14ac:dyDescent="0.3">
      <c r="A52" s="3">
        <v>14</v>
      </c>
      <c r="B52" s="4" t="e">
        <f>+VLOOKUP(MAX(B8:B41),B8:$O$41,14,0)</f>
        <v>#N/A</v>
      </c>
      <c r="C52" s="49" t="e">
        <f>+VLOOKUP(MAX(C8:C41),C8:$O$41,+$A$52-C51,0)</f>
        <v>#N/A</v>
      </c>
      <c r="D52" s="49" t="e">
        <f>+VLOOKUP(MAX(D8:D41),D8:$O$41,+$A$52-D51,0)</f>
        <v>#N/A</v>
      </c>
      <c r="E52" s="49">
        <f>+VLOOKUP(MAX(E8:E41),E8:$O$41,+$A$52-E51,0)</f>
        <v>11</v>
      </c>
      <c r="F52" s="49">
        <f>+VLOOKUP(MAX(F8:F41),F8:$O$41,+$A$52-F51,0)</f>
        <v>11</v>
      </c>
      <c r="G52" s="49" t="e">
        <f>+VLOOKUP(MAX(G8:G41),G8:$O$41,+$A$52-G51,0)</f>
        <v>#N/A</v>
      </c>
      <c r="H52" s="49" t="e">
        <f>+VLOOKUP(MAX(H8:H41),H8:$O$41,+$A$52-H51,0)</f>
        <v>#N/A</v>
      </c>
      <c r="I52" s="49" t="e">
        <f>+VLOOKUP(MAX(I8:I41),I8:$O$41,+$A$52-I51,0)</f>
        <v>#N/A</v>
      </c>
      <c r="J52" s="49" t="e">
        <f>+VLOOKUP(MAX(J8:J41),J8:$O$41,+$A$52-J51,0)</f>
        <v>#N/A</v>
      </c>
      <c r="K52" s="49" t="e">
        <f>+VLOOKUP(MAX(K8:K41),K8:$O$41,+$A$52-K51,0)</f>
        <v>#N/A</v>
      </c>
      <c r="L52" s="49" t="e">
        <f>+VLOOKUP(MAX(L8:L41),L8:$O$41,+$A$52-L51,0)</f>
        <v>#N/A</v>
      </c>
      <c r="M52" s="49" t="e">
        <f>+VLOOKUP(MAX(M8:M41),M8:$O$41,+$A$52-M51,0)</f>
        <v>#N/A</v>
      </c>
      <c r="N52" s="49">
        <f>+VLOOKUP(MAX(N8:N41),N8:$O$41,+$A$52-N51,0)</f>
        <v>11</v>
      </c>
    </row>
    <row r="53" spans="1:15" x14ac:dyDescent="0.3">
      <c r="A53" s="48">
        <v>0</v>
      </c>
    </row>
    <row r="55" spans="1:15" x14ac:dyDescent="0.3">
      <c r="A55" s="57" t="s">
        <v>26</v>
      </c>
      <c r="B55" s="32">
        <f>-SUM(B8:B24)</f>
        <v>0</v>
      </c>
      <c r="C55" s="32">
        <f t="shared" ref="C55:N55" si="6">-SUM(C8:C24)</f>
        <v>0</v>
      </c>
      <c r="D55" s="32">
        <f t="shared" si="6"/>
        <v>0</v>
      </c>
      <c r="E55" s="32">
        <f t="shared" si="6"/>
        <v>-2830.71</v>
      </c>
      <c r="F55" s="32">
        <f t="shared" si="6"/>
        <v>-2183.23</v>
      </c>
      <c r="G55" s="32">
        <f t="shared" si="6"/>
        <v>0</v>
      </c>
      <c r="H55" s="32">
        <f t="shared" si="6"/>
        <v>0</v>
      </c>
      <c r="I55" s="32">
        <f t="shared" si="6"/>
        <v>0</v>
      </c>
      <c r="J55" s="32">
        <f t="shared" si="6"/>
        <v>0</v>
      </c>
      <c r="K55" s="32">
        <f t="shared" si="6"/>
        <v>0</v>
      </c>
      <c r="L55" s="32">
        <f t="shared" si="6"/>
        <v>0</v>
      </c>
      <c r="M55" s="32">
        <f t="shared" si="6"/>
        <v>0</v>
      </c>
      <c r="N55" s="32">
        <f t="shared" si="6"/>
        <v>-5013.9400000000005</v>
      </c>
      <c r="O55" s="4" t="s">
        <v>16</v>
      </c>
    </row>
    <row r="56" spans="1:15" x14ac:dyDescent="0.3">
      <c r="A56" s="57" t="s">
        <v>27</v>
      </c>
      <c r="B56" s="32">
        <f>-SUM(B8:B19)</f>
        <v>0</v>
      </c>
      <c r="C56" s="32">
        <f t="shared" ref="C56:N56" si="7">-SUM(C8:C19)</f>
        <v>0</v>
      </c>
      <c r="D56" s="32">
        <f t="shared" si="7"/>
        <v>0</v>
      </c>
      <c r="E56" s="32">
        <f t="shared" si="7"/>
        <v>0</v>
      </c>
      <c r="F56" s="32">
        <f t="shared" si="7"/>
        <v>0</v>
      </c>
      <c r="G56" s="32">
        <f t="shared" si="7"/>
        <v>0</v>
      </c>
      <c r="H56" s="32">
        <f t="shared" si="7"/>
        <v>0</v>
      </c>
      <c r="I56" s="32">
        <f t="shared" si="7"/>
        <v>0</v>
      </c>
      <c r="J56" s="32">
        <f t="shared" si="7"/>
        <v>0</v>
      </c>
      <c r="K56" s="32">
        <f t="shared" si="7"/>
        <v>0</v>
      </c>
      <c r="L56" s="32">
        <f t="shared" si="7"/>
        <v>0</v>
      </c>
      <c r="M56" s="32">
        <f t="shared" si="7"/>
        <v>0</v>
      </c>
      <c r="N56" s="32">
        <f t="shared" si="7"/>
        <v>0</v>
      </c>
    </row>
    <row r="57" spans="1:15" x14ac:dyDescent="0.3">
      <c r="A57" s="57" t="s">
        <v>28</v>
      </c>
      <c r="B57" s="32">
        <f>SUM(B25:B41)</f>
        <v>0</v>
      </c>
      <c r="C57" s="32">
        <f t="shared" ref="C57:N57" si="8">SUM(C25:C41)</f>
        <v>0</v>
      </c>
      <c r="D57" s="32">
        <f t="shared" si="8"/>
        <v>0</v>
      </c>
      <c r="E57" s="32">
        <f t="shared" si="8"/>
        <v>2495.2800000000002</v>
      </c>
      <c r="F57" s="32">
        <f t="shared" si="8"/>
        <v>2026.5700000000002</v>
      </c>
      <c r="G57" s="32">
        <f t="shared" si="8"/>
        <v>0</v>
      </c>
      <c r="H57" s="32">
        <f t="shared" si="8"/>
        <v>0</v>
      </c>
      <c r="I57" s="32">
        <f t="shared" si="8"/>
        <v>0</v>
      </c>
      <c r="J57" s="32">
        <f t="shared" si="8"/>
        <v>0</v>
      </c>
      <c r="K57" s="32">
        <f t="shared" si="8"/>
        <v>0</v>
      </c>
      <c r="L57" s="32">
        <f t="shared" si="8"/>
        <v>0</v>
      </c>
      <c r="M57" s="32">
        <f t="shared" si="8"/>
        <v>0</v>
      </c>
      <c r="N57" s="32">
        <f t="shared" si="8"/>
        <v>4521.8500000000004</v>
      </c>
      <c r="O57" s="4" t="s">
        <v>17</v>
      </c>
    </row>
    <row r="58" spans="1:15" x14ac:dyDescent="0.3"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</row>
    <row r="59" spans="1:15" x14ac:dyDescent="0.3"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</row>
    <row r="62" spans="1:15" x14ac:dyDescent="0.3">
      <c r="N62" s="51"/>
    </row>
    <row r="63" spans="1:15" ht="15" customHeight="1" x14ac:dyDescent="0.3"/>
  </sheetData>
  <mergeCells count="4">
    <mergeCell ref="A1:N1"/>
    <mergeCell ref="A3:N3"/>
    <mergeCell ref="A4:N4"/>
    <mergeCell ref="B6:M6"/>
  </mergeCells>
  <conditionalFormatting sqref="K52:L5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 verticalCentered="1"/>
  <pageMargins left="0" right="0" top="1.3779527559055118" bottom="0.98425196850393704" header="0.59055118110236227" footer="0.59055118110236227"/>
  <pageSetup scale="60" orientation="landscape" r:id="rId1"/>
  <headerFooter alignWithMargins="0">
    <oddHeader>&amp;C&amp;"Arial,Normal"&amp;12&amp;G
&amp;11INSTITUTO DE FOMENTO PESQUERO / DIVISIÓN INVESTIGACIÓN PESQUERA</oddHeader>
    <oddFooter>&amp;C&amp;"Arial,Normal"CONVENIO DE DESEMPEÑO IFOP / SUBSECRETARÍA DE ECONOMÍA Y EMT 2021:
"PROGRAMA DE SEGUIMIENTO DE LAS PRINCIPALES PESQUERÍAS PELÁGICAS, ENTRE LAS REGIONES DE VALPARAÍSO Y AYSÉN DEL GENERAL CARLOS IBÁÑEZ DEL CAMPO, AÑO 2021".  ANEXO 3B</oddFooter>
  </headerFooter>
  <ignoredErrors>
    <ignoredError sqref="E46:G46 E45:G45 N46" formulaRange="1"/>
    <ignoredError sqref="N45" evalError="1" formulaRange="1"/>
  </ignoredErrors>
  <drawing r:id="rId2"/>
  <legacyDrawingHF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7">
    <tabColor indexed="24"/>
  </sheetPr>
  <dimension ref="A1:P63"/>
  <sheetViews>
    <sheetView zoomScale="70" zoomScaleNormal="70" zoomScalePageLayoutView="70" workbookViewId="0">
      <selection activeCell="Q48" sqref="Q48"/>
    </sheetView>
  </sheetViews>
  <sheetFormatPr baseColWidth="10" defaultColWidth="16.08984375" defaultRowHeight="13" x14ac:dyDescent="0.3"/>
  <cols>
    <col min="1" max="1" width="18.453125" style="48" customWidth="1"/>
    <col min="2" max="7" width="17.453125" style="5" customWidth="1"/>
    <col min="8" max="13" width="11.90625" style="5" hidden="1" customWidth="1"/>
    <col min="14" max="14" width="14.90625" style="5" customWidth="1"/>
    <col min="15" max="16384" width="16.08984375" style="5"/>
  </cols>
  <sheetData>
    <row r="1" spans="1:16" s="1" customFormat="1" ht="20" x14ac:dyDescent="0.4">
      <c r="A1" s="148" t="s">
        <v>60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</row>
    <row r="2" spans="1:16" s="1" customFormat="1" ht="20" x14ac:dyDescent="0.4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</row>
    <row r="3" spans="1:16" s="2" customFormat="1" ht="18" x14ac:dyDescent="0.4">
      <c r="A3" s="149" t="s">
        <v>18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</row>
    <row r="4" spans="1:16" s="2" customFormat="1" ht="18" x14ac:dyDescent="0.4">
      <c r="A4" s="152" t="s">
        <v>65</v>
      </c>
      <c r="B4" s="153"/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</row>
    <row r="5" spans="1:16" x14ac:dyDescent="0.3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6" s="8" customFormat="1" ht="19.149999999999999" customHeight="1" thickBot="1" x14ac:dyDescent="0.35">
      <c r="A6" s="6"/>
      <c r="B6" s="151" t="s">
        <v>0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7"/>
      <c r="O6" s="5"/>
    </row>
    <row r="7" spans="1:16" s="8" customFormat="1" ht="14.5" thickBot="1" x14ac:dyDescent="0.35">
      <c r="A7" s="9" t="s">
        <v>21</v>
      </c>
      <c r="B7" s="10" t="s">
        <v>1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52" t="s">
        <v>10</v>
      </c>
      <c r="L7" s="11" t="s">
        <v>11</v>
      </c>
      <c r="M7" s="12" t="s">
        <v>12</v>
      </c>
      <c r="N7" s="140" t="s">
        <v>13</v>
      </c>
      <c r="O7" s="13" t="s">
        <v>21</v>
      </c>
    </row>
    <row r="8" spans="1:16" ht="14" x14ac:dyDescent="0.3">
      <c r="A8" s="14">
        <v>3</v>
      </c>
      <c r="B8" s="15" t="str">
        <f>IF(+'X R ART MONITOREO'!B8+'X R ART'!B8&gt;0,+'X R ART'!B8+'X R ART MONITOREO'!B8," ")</f>
        <v xml:space="preserve"> </v>
      </c>
      <c r="C8" s="16" t="str">
        <f>IF(+'X R ART MONITOREO'!C8+'X R ART'!C8&gt;0,+'X R ART'!C8+'X R ART MONITOREO'!C8," ")</f>
        <v xml:space="preserve"> </v>
      </c>
      <c r="D8" s="16" t="str">
        <f>IF(+'X R ART MONITOREO'!D8+'X R ART'!D8&gt;0,+'X R ART'!D8+'X R ART MONITOREO'!D8," ")</f>
        <v xml:space="preserve"> </v>
      </c>
      <c r="E8" s="16" t="str">
        <f>IF(+'X R ART MONITOREO'!E8+'X R ART'!E8&gt;0,+'X R ART'!E8+'X R ART MONITOREO'!E8," ")</f>
        <v xml:space="preserve"> </v>
      </c>
      <c r="F8" s="16" t="str">
        <f>IF(+'X R ART MONITOREO'!F8+'X R ART'!F8&gt;0,+'X R ART'!F8+'X R ART MONITOREO'!F8," ")</f>
        <v xml:space="preserve"> </v>
      </c>
      <c r="G8" s="16" t="str">
        <f>IF(+'X R ART MONITOREO'!G8+'X R ART'!G8&gt;0,+'X R ART'!G8+'X R ART MONITOREO'!G8," ")</f>
        <v xml:space="preserve"> </v>
      </c>
      <c r="H8" s="16" t="str">
        <f>IF(+'X R ART MONITOREO'!H8+'X R ART'!H8&gt;0,+'X R ART'!H8+'X R ART MONITOREO'!H8," ")</f>
        <v xml:space="preserve"> </v>
      </c>
      <c r="I8" s="16" t="str">
        <f>IF(+'X R ART MONITOREO'!I8+'X R ART'!I8&gt;0,+'X R ART'!I8+'X R ART MONITOREO'!I8," ")</f>
        <v xml:space="preserve"> </v>
      </c>
      <c r="J8" s="16" t="str">
        <f>IF(+'X R ART MONITOREO'!J8+'X R ART'!J8&gt;0,+'X R ART'!J8+'X R ART MONITOREO'!J8," ")</f>
        <v xml:space="preserve"> </v>
      </c>
      <c r="K8" s="16" t="str">
        <f>IF(+'X R ART MONITOREO'!K8+'X R ART'!K8&gt;0,+'X R ART'!K8+'X R ART MONITOREO'!K8," ")</f>
        <v xml:space="preserve"> </v>
      </c>
      <c r="L8" s="16" t="str">
        <f>IF(+'X R ART MONITOREO'!L8+'X R ART'!L8&gt;0,+'X R ART'!L8+'X R ART MONITOREO'!L8," ")</f>
        <v xml:space="preserve"> </v>
      </c>
      <c r="M8" s="17" t="str">
        <f>IF(+'X R ART MONITOREO'!M8+'X R ART'!M8&gt;0,+'X R ART'!M8+'X R ART MONITOREO'!M8," ")</f>
        <v xml:space="preserve"> </v>
      </c>
      <c r="N8" s="15"/>
      <c r="O8" s="53">
        <f>+A8</f>
        <v>3</v>
      </c>
      <c r="P8" s="32"/>
    </row>
    <row r="9" spans="1:16" ht="14" x14ac:dyDescent="0.3">
      <c r="A9" s="14">
        <f>+A8+0.5</f>
        <v>3.5</v>
      </c>
      <c r="B9" s="15" t="str">
        <f>IF(+'X R ART MONITOREO'!B9+'X R ART'!B9&gt;0,+'X R ART'!B9+'X R ART MONITOREO'!B9," ")</f>
        <v xml:space="preserve"> </v>
      </c>
      <c r="C9" s="16" t="str">
        <f>IF(+'X R ART MONITOREO'!C9+'X R ART'!C9&gt;0,+'X R ART'!C9+'X R ART MONITOREO'!C9," ")</f>
        <v xml:space="preserve"> </v>
      </c>
      <c r="D9" s="16" t="str">
        <f>IF(+'X R ART MONITOREO'!D9+'X R ART'!D9&gt;0,+'X R ART'!D9+'X R ART MONITOREO'!D9," ")</f>
        <v xml:space="preserve"> </v>
      </c>
      <c r="E9" s="16" t="str">
        <f>IF(+'X R ART MONITOREO'!E9+'X R ART'!E9&gt;0,+'X R ART'!E9+'X R ART MONITOREO'!E9," ")</f>
        <v xml:space="preserve"> </v>
      </c>
      <c r="F9" s="16" t="str">
        <f>IF(+'X R ART MONITOREO'!F9+'X R ART'!F9&gt;0,+'X R ART'!F9+'X R ART MONITOREO'!F9," ")</f>
        <v xml:space="preserve"> </v>
      </c>
      <c r="G9" s="16" t="str">
        <f>IF(+'X R ART MONITOREO'!G9+'X R ART'!G9&gt;0,+'X R ART'!G9+'X R ART MONITOREO'!G9," ")</f>
        <v xml:space="preserve"> </v>
      </c>
      <c r="H9" s="16" t="str">
        <f>IF(+'X R ART MONITOREO'!H9+'X R ART'!H9&gt;0,+'X R ART'!H9+'X R ART MONITOREO'!H9," ")</f>
        <v xml:space="preserve"> </v>
      </c>
      <c r="I9" s="16" t="str">
        <f>IF(+'X R ART MONITOREO'!I9+'X R ART'!I9&gt;0,+'X R ART'!I9+'X R ART MONITOREO'!I9," ")</f>
        <v xml:space="preserve"> </v>
      </c>
      <c r="J9" s="16" t="str">
        <f>IF(+'X R ART MONITOREO'!J9+'X R ART'!J9&gt;0,+'X R ART'!J9+'X R ART MONITOREO'!J9," ")</f>
        <v xml:space="preserve"> </v>
      </c>
      <c r="K9" s="16" t="str">
        <f>IF(+'X R ART MONITOREO'!K9+'X R ART'!K9&gt;0,+'X R ART'!K9+'X R ART MONITOREO'!K9," ")</f>
        <v xml:space="preserve"> </v>
      </c>
      <c r="L9" s="16" t="str">
        <f>IF(+'X R ART MONITOREO'!L9+'X R ART'!L9&gt;0,+'X R ART'!L9+'X R ART MONITOREO'!L9," ")</f>
        <v xml:space="preserve"> </v>
      </c>
      <c r="M9" s="17" t="str">
        <f>IF(+'X R ART MONITOREO'!M9+'X R ART'!M9&gt;0,+'X R ART'!M9+'X R ART MONITOREO'!M9," ")</f>
        <v xml:space="preserve"> </v>
      </c>
      <c r="N9" s="15"/>
      <c r="O9" s="53">
        <f t="shared" ref="O9:O41" si="0">+A9</f>
        <v>3.5</v>
      </c>
      <c r="P9" s="32"/>
    </row>
    <row r="10" spans="1:16" ht="14" x14ac:dyDescent="0.3">
      <c r="A10" s="14">
        <f t="shared" ref="A10:A41" si="1">+A9+0.5</f>
        <v>4</v>
      </c>
      <c r="B10" s="15" t="str">
        <f>IF(+'X R ART MONITOREO'!B10+'X R ART'!B10&gt;0,+'X R ART'!B10+'X R ART MONITOREO'!B10," ")</f>
        <v xml:space="preserve"> </v>
      </c>
      <c r="C10" s="16" t="str">
        <f>IF(+'X R ART MONITOREO'!C10+'X R ART'!C10&gt;0,+'X R ART'!C10+'X R ART MONITOREO'!C10," ")</f>
        <v xml:space="preserve"> </v>
      </c>
      <c r="D10" s="16" t="str">
        <f>IF(+'X R ART MONITOREO'!D10+'X R ART'!D10&gt;0,+'X R ART'!D10+'X R ART MONITOREO'!D10," ")</f>
        <v xml:space="preserve"> </v>
      </c>
      <c r="E10" s="16" t="str">
        <f>IF(+'X R ART MONITOREO'!E10+'X R ART'!E10&gt;0,+'X R ART'!E10+'X R ART MONITOREO'!E10," ")</f>
        <v xml:space="preserve"> </v>
      </c>
      <c r="F10" s="16" t="str">
        <f>IF(+'X R ART MONITOREO'!F10+'X R ART'!F10&gt;0,+'X R ART'!F10+'X R ART MONITOREO'!F10," ")</f>
        <v xml:space="preserve"> </v>
      </c>
      <c r="G10" s="16" t="str">
        <f>IF(+'X R ART MONITOREO'!G10+'X R ART'!G10&gt;0,+'X R ART'!G10+'X R ART MONITOREO'!G10," ")</f>
        <v xml:space="preserve"> </v>
      </c>
      <c r="H10" s="16" t="str">
        <f>IF(+'X R ART MONITOREO'!H10+'X R ART'!H10&gt;0,+'X R ART'!H10+'X R ART MONITOREO'!H10," ")</f>
        <v xml:space="preserve"> </v>
      </c>
      <c r="I10" s="16" t="str">
        <f>IF(+'X R ART MONITOREO'!I10+'X R ART'!I10&gt;0,+'X R ART'!I10+'X R ART MONITOREO'!I10," ")</f>
        <v xml:space="preserve"> </v>
      </c>
      <c r="J10" s="16" t="str">
        <f>IF(+'X R ART MONITOREO'!J10+'X R ART'!J10&gt;0,+'X R ART'!J10+'X R ART MONITOREO'!J10," ")</f>
        <v xml:space="preserve"> </v>
      </c>
      <c r="K10" s="16" t="str">
        <f>IF(+'X R ART MONITOREO'!K10+'X R ART'!K10&gt;0,+'X R ART'!K10+'X R ART MONITOREO'!K10," ")</f>
        <v xml:space="preserve"> </v>
      </c>
      <c r="L10" s="16" t="str">
        <f>IF(+'X R ART MONITOREO'!L10+'X R ART'!L10&gt;0,+'X R ART'!L10+'X R ART MONITOREO'!L10," ")</f>
        <v xml:space="preserve"> </v>
      </c>
      <c r="M10" s="17" t="str">
        <f>IF(+'X R ART MONITOREO'!M10+'X R ART'!M10&gt;0,+'X R ART'!M10+'X R ART MONITOREO'!M10," ")</f>
        <v xml:space="preserve"> </v>
      </c>
      <c r="N10" s="15"/>
      <c r="O10" s="53">
        <f t="shared" si="0"/>
        <v>4</v>
      </c>
      <c r="P10" s="32"/>
    </row>
    <row r="11" spans="1:16" ht="14" x14ac:dyDescent="0.3">
      <c r="A11" s="14">
        <f t="shared" si="1"/>
        <v>4.5</v>
      </c>
      <c r="B11" s="15" t="str">
        <f>IF(+'X R ART MONITOREO'!B11+'X R ART'!B11&gt;0,+'X R ART'!B11+'X R ART MONITOREO'!B11," ")</f>
        <v xml:space="preserve"> </v>
      </c>
      <c r="C11" s="16" t="str">
        <f>IF(+'X R ART MONITOREO'!C11+'X R ART'!C11&gt;0,+'X R ART'!C11+'X R ART MONITOREO'!C11," ")</f>
        <v xml:space="preserve"> </v>
      </c>
      <c r="D11" s="16" t="str">
        <f>IF(+'X R ART MONITOREO'!D11+'X R ART'!D11&gt;0,+'X R ART'!D11+'X R ART MONITOREO'!D11," ")</f>
        <v xml:space="preserve"> </v>
      </c>
      <c r="E11" s="16" t="str">
        <f>IF(+'X R ART MONITOREO'!E11+'X R ART'!E11&gt;0,+'X R ART'!E11+'X R ART MONITOREO'!E11," ")</f>
        <v xml:space="preserve"> </v>
      </c>
      <c r="F11" s="16" t="str">
        <f>IF(+'X R ART MONITOREO'!F11+'X R ART'!F11&gt;0,+'X R ART'!F11+'X R ART MONITOREO'!F11," ")</f>
        <v xml:space="preserve"> </v>
      </c>
      <c r="G11" s="16" t="str">
        <f>IF(+'X R ART MONITOREO'!G11+'X R ART'!G11&gt;0,+'X R ART'!G11+'X R ART MONITOREO'!G11," ")</f>
        <v xml:space="preserve"> </v>
      </c>
      <c r="H11" s="16" t="str">
        <f>IF(+'X R ART MONITOREO'!H11+'X R ART'!H11&gt;0,+'X R ART'!H11+'X R ART MONITOREO'!H11," ")</f>
        <v xml:space="preserve"> </v>
      </c>
      <c r="I11" s="16" t="str">
        <f>IF(+'X R ART MONITOREO'!I11+'X R ART'!I11&gt;0,+'X R ART'!I11+'X R ART MONITOREO'!I11," ")</f>
        <v xml:space="preserve"> </v>
      </c>
      <c r="J11" s="16" t="str">
        <f>IF(+'X R ART MONITOREO'!J11+'X R ART'!J11&gt;0,+'X R ART'!J11+'X R ART MONITOREO'!J11," ")</f>
        <v xml:space="preserve"> </v>
      </c>
      <c r="K11" s="16" t="str">
        <f>IF(+'X R ART MONITOREO'!K11+'X R ART'!K11&gt;0,+'X R ART'!K11+'X R ART MONITOREO'!K11," ")</f>
        <v xml:space="preserve"> </v>
      </c>
      <c r="L11" s="16" t="str">
        <f>IF(+'X R ART MONITOREO'!L11+'X R ART'!L11&gt;0,+'X R ART'!L11+'X R ART MONITOREO'!L11," ")</f>
        <v xml:space="preserve"> </v>
      </c>
      <c r="M11" s="17" t="str">
        <f>IF(+'X R ART MONITOREO'!M11+'X R ART'!M11&gt;0,+'X R ART'!M11+'X R ART MONITOREO'!M11," ")</f>
        <v xml:space="preserve"> </v>
      </c>
      <c r="N11" s="15"/>
      <c r="O11" s="53">
        <f t="shared" si="0"/>
        <v>4.5</v>
      </c>
      <c r="P11" s="32"/>
    </row>
    <row r="12" spans="1:16" ht="14" x14ac:dyDescent="0.3">
      <c r="A12" s="14">
        <f t="shared" si="1"/>
        <v>5</v>
      </c>
      <c r="B12" s="15" t="str">
        <f>IF(+'X R ART MONITOREO'!B12+'X R ART'!B12&gt;0,+'X R ART'!B12+'X R ART MONITOREO'!B12," ")</f>
        <v xml:space="preserve"> </v>
      </c>
      <c r="C12" s="16" t="str">
        <f>IF(+'X R ART MONITOREO'!C12+'X R ART'!C12&gt;0,+'X R ART'!C12+'X R ART MONITOREO'!C12," ")</f>
        <v xml:space="preserve"> </v>
      </c>
      <c r="D12" s="16" t="str">
        <f>IF(+'X R ART MONITOREO'!D12+'X R ART'!D12&gt;0,+'X R ART'!D12+'X R ART MONITOREO'!D12," ")</f>
        <v xml:space="preserve"> </v>
      </c>
      <c r="E12" s="16" t="str">
        <f>IF(+'X R ART MONITOREO'!E12+'X R ART'!E12&gt;0,+'X R ART'!E12+'X R ART MONITOREO'!E12," ")</f>
        <v xml:space="preserve"> </v>
      </c>
      <c r="F12" s="16" t="str">
        <f>IF(+'X R ART MONITOREO'!F12+'X R ART'!F12&gt;0,+'X R ART'!F12+'X R ART MONITOREO'!F12," ")</f>
        <v xml:space="preserve"> </v>
      </c>
      <c r="G12" s="16" t="str">
        <f>IF(+'X R ART MONITOREO'!G12+'X R ART'!G12&gt;0,+'X R ART'!G12+'X R ART MONITOREO'!G12," ")</f>
        <v xml:space="preserve"> </v>
      </c>
      <c r="H12" s="16" t="str">
        <f>IF(+'X R ART MONITOREO'!H12+'X R ART'!H12&gt;0,+'X R ART'!H12+'X R ART MONITOREO'!H12," ")</f>
        <v xml:space="preserve"> </v>
      </c>
      <c r="I12" s="16" t="str">
        <f>IF(+'X R ART MONITOREO'!I12+'X R ART'!I12&gt;0,+'X R ART'!I12+'X R ART MONITOREO'!I12," ")</f>
        <v xml:space="preserve"> </v>
      </c>
      <c r="J12" s="16" t="str">
        <f>IF(+'X R ART MONITOREO'!J12+'X R ART'!J12&gt;0,+'X R ART'!J12+'X R ART MONITOREO'!J12," ")</f>
        <v xml:space="preserve"> </v>
      </c>
      <c r="K12" s="16" t="str">
        <f>IF(+'X R ART MONITOREO'!K12+'X R ART'!K12&gt;0,+'X R ART'!K12+'X R ART MONITOREO'!K12," ")</f>
        <v xml:space="preserve"> </v>
      </c>
      <c r="L12" s="16" t="str">
        <f>IF(+'X R ART MONITOREO'!L12+'X R ART'!L12&gt;0,+'X R ART'!L12+'X R ART MONITOREO'!L12," ")</f>
        <v xml:space="preserve"> </v>
      </c>
      <c r="M12" s="17" t="str">
        <f>IF(+'X R ART MONITOREO'!M12+'X R ART'!M12&gt;0,+'X R ART'!M12+'X R ART MONITOREO'!M12," ")</f>
        <v xml:space="preserve"> </v>
      </c>
      <c r="N12" s="15"/>
      <c r="O12" s="53">
        <f t="shared" si="0"/>
        <v>5</v>
      </c>
      <c r="P12" s="32"/>
    </row>
    <row r="13" spans="1:16" ht="14" x14ac:dyDescent="0.3">
      <c r="A13" s="14">
        <f t="shared" si="1"/>
        <v>5.5</v>
      </c>
      <c r="B13" s="15" t="str">
        <f>IF(+'X R ART MONITOREO'!B13+'X R ART'!B13&gt;0,+'X R ART'!B13+'X R ART MONITOREO'!B13," ")</f>
        <v xml:space="preserve"> </v>
      </c>
      <c r="C13" s="16" t="str">
        <f>IF(+'X R ART MONITOREO'!C13+'X R ART'!C13&gt;0,+'X R ART'!C13+'X R ART MONITOREO'!C13," ")</f>
        <v xml:space="preserve"> </v>
      </c>
      <c r="D13" s="16" t="str">
        <f>IF(+'X R ART MONITOREO'!D13+'X R ART'!D13&gt;0,+'X R ART'!D13+'X R ART MONITOREO'!D13," ")</f>
        <v xml:space="preserve"> </v>
      </c>
      <c r="E13" s="16" t="str">
        <f>IF(+'X R ART MONITOREO'!E13+'X R ART'!E13&gt;0,+'X R ART'!E13+'X R ART MONITOREO'!E13," ")</f>
        <v xml:space="preserve"> </v>
      </c>
      <c r="F13" s="16" t="str">
        <f>IF(+'X R ART MONITOREO'!F13+'X R ART'!F13&gt;0,+'X R ART'!F13+'X R ART MONITOREO'!F13," ")</f>
        <v xml:space="preserve"> </v>
      </c>
      <c r="G13" s="16" t="str">
        <f>IF(+'X R ART MONITOREO'!G13+'X R ART'!G13&gt;0,+'X R ART'!G13+'X R ART MONITOREO'!G13," ")</f>
        <v xml:space="preserve"> </v>
      </c>
      <c r="H13" s="16" t="str">
        <f>IF(+'X R ART MONITOREO'!H13+'X R ART'!H13&gt;0,+'X R ART'!H13+'X R ART MONITOREO'!H13," ")</f>
        <v xml:space="preserve"> </v>
      </c>
      <c r="I13" s="16" t="str">
        <f>IF(+'X R ART MONITOREO'!I13+'X R ART'!I13&gt;0,+'X R ART'!I13+'X R ART MONITOREO'!I13," ")</f>
        <v xml:space="preserve"> </v>
      </c>
      <c r="J13" s="16" t="str">
        <f>IF(+'X R ART MONITOREO'!J13+'X R ART'!J13&gt;0,+'X R ART'!J13+'X R ART MONITOREO'!J13," ")</f>
        <v xml:space="preserve"> </v>
      </c>
      <c r="K13" s="16" t="str">
        <f>IF(+'X R ART MONITOREO'!K13+'X R ART'!K13&gt;0,+'X R ART'!K13+'X R ART MONITOREO'!K13," ")</f>
        <v xml:space="preserve"> </v>
      </c>
      <c r="L13" s="16" t="str">
        <f>IF(+'X R ART MONITOREO'!L13+'X R ART'!L13&gt;0,+'X R ART'!L13+'X R ART MONITOREO'!L13," ")</f>
        <v xml:space="preserve"> </v>
      </c>
      <c r="M13" s="17" t="str">
        <f>IF(+'X R ART MONITOREO'!M13+'X R ART'!M13&gt;0,+'X R ART'!M13+'X R ART MONITOREO'!M13," ")</f>
        <v xml:space="preserve"> </v>
      </c>
      <c r="N13" s="15"/>
      <c r="O13" s="53">
        <f t="shared" si="0"/>
        <v>5.5</v>
      </c>
      <c r="P13" s="32"/>
    </row>
    <row r="14" spans="1:16" ht="14" x14ac:dyDescent="0.3">
      <c r="A14" s="14">
        <f t="shared" si="1"/>
        <v>6</v>
      </c>
      <c r="B14" s="15" t="str">
        <f>IF(+'X R ART MONITOREO'!B14+'X R ART'!B14&gt;0,+'X R ART'!B14+'X R ART MONITOREO'!B14," ")</f>
        <v xml:space="preserve"> </v>
      </c>
      <c r="C14" s="16" t="str">
        <f>IF(+'X R ART MONITOREO'!C14+'X R ART'!C14&gt;0,+'X R ART'!C14+'X R ART MONITOREO'!C14," ")</f>
        <v xml:space="preserve"> </v>
      </c>
      <c r="D14" s="16" t="str">
        <f>IF(+'X R ART MONITOREO'!D14+'X R ART'!D14&gt;0,+'X R ART'!D14+'X R ART MONITOREO'!D14," ")</f>
        <v xml:space="preserve"> </v>
      </c>
      <c r="E14" s="16" t="str">
        <f>IF(+'X R ART MONITOREO'!E14+'X R ART'!E14&gt;0,+'X R ART'!E14+'X R ART MONITOREO'!E14," ")</f>
        <v xml:space="preserve"> </v>
      </c>
      <c r="F14" s="16" t="str">
        <f>IF(+'X R ART MONITOREO'!F14+'X R ART'!F14&gt;0,+'X R ART'!F14+'X R ART MONITOREO'!F14," ")</f>
        <v xml:space="preserve"> </v>
      </c>
      <c r="G14" s="16" t="str">
        <f>IF(+'X R ART MONITOREO'!G14+'X R ART'!G14&gt;0,+'X R ART'!G14+'X R ART MONITOREO'!G14," ")</f>
        <v xml:space="preserve"> </v>
      </c>
      <c r="H14" s="16" t="str">
        <f>IF(+'X R ART MONITOREO'!H14+'X R ART'!H14&gt;0,+'X R ART'!H14+'X R ART MONITOREO'!H14," ")</f>
        <v xml:space="preserve"> </v>
      </c>
      <c r="I14" s="16" t="str">
        <f>IF(+'X R ART MONITOREO'!I14+'X R ART'!I14&gt;0,+'X R ART'!I14+'X R ART MONITOREO'!I14," ")</f>
        <v xml:space="preserve"> </v>
      </c>
      <c r="J14" s="16" t="str">
        <f>IF(+'X R ART MONITOREO'!J14+'X R ART'!J14&gt;0,+'X R ART'!J14+'X R ART MONITOREO'!J14," ")</f>
        <v xml:space="preserve"> </v>
      </c>
      <c r="K14" s="16" t="str">
        <f>IF(+'X R ART MONITOREO'!K14+'X R ART'!K14&gt;0,+'X R ART'!K14+'X R ART MONITOREO'!K14," ")</f>
        <v xml:space="preserve"> </v>
      </c>
      <c r="L14" s="16" t="str">
        <f>IF(+'X R ART MONITOREO'!L14+'X R ART'!L14&gt;0,+'X R ART'!L14+'X R ART MONITOREO'!L14," ")</f>
        <v xml:space="preserve"> </v>
      </c>
      <c r="M14" s="17" t="str">
        <f>IF(+'X R ART MONITOREO'!M14+'X R ART'!M14&gt;0,+'X R ART'!M14+'X R ART MONITOREO'!M14," ")</f>
        <v xml:space="preserve"> </v>
      </c>
      <c r="N14" s="15"/>
      <c r="O14" s="53">
        <f t="shared" si="0"/>
        <v>6</v>
      </c>
      <c r="P14" s="32"/>
    </row>
    <row r="15" spans="1:16" ht="14" x14ac:dyDescent="0.3">
      <c r="A15" s="14">
        <f t="shared" si="1"/>
        <v>6.5</v>
      </c>
      <c r="B15" s="15" t="str">
        <f>IF(+'X R ART MONITOREO'!B15+'X R ART'!B15&gt;0,+'X R ART'!B15+'X R ART MONITOREO'!B15," ")</f>
        <v xml:space="preserve"> </v>
      </c>
      <c r="C15" s="16" t="str">
        <f>IF(+'X R ART MONITOREO'!C15+'X R ART'!C15&gt;0,+'X R ART'!C15+'X R ART MONITOREO'!C15," ")</f>
        <v xml:space="preserve"> </v>
      </c>
      <c r="D15" s="16" t="str">
        <f>IF(+'X R ART MONITOREO'!D15+'X R ART'!D15&gt;0,+'X R ART'!D15+'X R ART MONITOREO'!D15," ")</f>
        <v xml:space="preserve"> </v>
      </c>
      <c r="E15" s="16" t="str">
        <f>IF(+'X R ART MONITOREO'!E15+'X R ART'!E15&gt;0,+'X R ART'!E15+'X R ART MONITOREO'!E15," ")</f>
        <v xml:space="preserve"> </v>
      </c>
      <c r="F15" s="16" t="str">
        <f>IF(+'X R ART MONITOREO'!F15+'X R ART'!F15&gt;0,+'X R ART'!F15+'X R ART MONITOREO'!F15," ")</f>
        <v xml:space="preserve"> </v>
      </c>
      <c r="G15" s="16" t="str">
        <f>IF(+'X R ART MONITOREO'!G15+'X R ART'!G15&gt;0,+'X R ART'!G15+'X R ART MONITOREO'!G15," ")</f>
        <v xml:space="preserve"> </v>
      </c>
      <c r="H15" s="16" t="str">
        <f>IF(+'X R ART MONITOREO'!H15+'X R ART'!H15&gt;0,+'X R ART'!H15+'X R ART MONITOREO'!H15," ")</f>
        <v xml:space="preserve"> </v>
      </c>
      <c r="I15" s="16" t="str">
        <f>IF(+'X R ART MONITOREO'!I15+'X R ART'!I15&gt;0,+'X R ART'!I15+'X R ART MONITOREO'!I15," ")</f>
        <v xml:space="preserve"> </v>
      </c>
      <c r="J15" s="16" t="str">
        <f>IF(+'X R ART MONITOREO'!J15+'X R ART'!J15&gt;0,+'X R ART'!J15+'X R ART MONITOREO'!J15," ")</f>
        <v xml:space="preserve"> </v>
      </c>
      <c r="K15" s="16" t="str">
        <f>IF(+'X R ART MONITOREO'!K15+'X R ART'!K15&gt;0,+'X R ART'!K15+'X R ART MONITOREO'!K15," ")</f>
        <v xml:space="preserve"> </v>
      </c>
      <c r="L15" s="16" t="str">
        <f>IF(+'X R ART MONITOREO'!L15+'X R ART'!L15&gt;0,+'X R ART'!L15+'X R ART MONITOREO'!L15," ")</f>
        <v xml:space="preserve"> </v>
      </c>
      <c r="M15" s="17" t="str">
        <f>IF(+'X R ART MONITOREO'!M15+'X R ART'!M15&gt;0,+'X R ART'!M15+'X R ART MONITOREO'!M15," ")</f>
        <v xml:space="preserve"> </v>
      </c>
      <c r="N15" s="15" t="str">
        <f t="shared" ref="N15:N18" si="2">IF(SUM(B15:M15)&gt;0,SUM(B15:M15)," ")</f>
        <v xml:space="preserve"> </v>
      </c>
      <c r="O15" s="53">
        <f t="shared" si="0"/>
        <v>6.5</v>
      </c>
      <c r="P15" s="32"/>
    </row>
    <row r="16" spans="1:16" ht="14" x14ac:dyDescent="0.3">
      <c r="A16" s="14">
        <f t="shared" si="1"/>
        <v>7</v>
      </c>
      <c r="B16" s="15" t="str">
        <f>IF(+'X R ART MONITOREO'!B16+'X R ART'!B16&gt;0,+'X R ART'!B16+'X R ART MONITOREO'!B16," ")</f>
        <v xml:space="preserve"> </v>
      </c>
      <c r="C16" s="16" t="str">
        <f>IF(+'X R ART MONITOREO'!C16+'X R ART'!C16&gt;0,+'X R ART'!C16+'X R ART MONITOREO'!C16," ")</f>
        <v xml:space="preserve"> </v>
      </c>
      <c r="D16" s="16" t="str">
        <f>IF(+'X R ART MONITOREO'!D16+'X R ART'!D16&gt;0,+'X R ART'!D16+'X R ART MONITOREO'!D16," ")</f>
        <v xml:space="preserve"> </v>
      </c>
      <c r="E16" s="16" t="str">
        <f>IF(+'X R ART MONITOREO'!E16+'X R ART'!E16&gt;0,+'X R ART'!E16+'X R ART MONITOREO'!E16," ")</f>
        <v xml:space="preserve"> </v>
      </c>
      <c r="F16" s="16" t="str">
        <f>IF(+'X R ART MONITOREO'!F16+'X R ART'!F16&gt;0,+'X R ART'!F16+'X R ART MONITOREO'!F16," ")</f>
        <v xml:space="preserve"> </v>
      </c>
      <c r="G16" s="16" t="str">
        <f>IF(+'X R ART MONITOREO'!G16+'X R ART'!G16&gt;0,+'X R ART'!G16+'X R ART MONITOREO'!G16," ")</f>
        <v xml:space="preserve"> </v>
      </c>
      <c r="H16" s="16" t="str">
        <f>IF(+'X R ART MONITOREO'!H16+'X R ART'!H16&gt;0,+'X R ART'!H16+'X R ART MONITOREO'!H16," ")</f>
        <v xml:space="preserve"> </v>
      </c>
      <c r="I16" s="16" t="str">
        <f>IF(+'X R ART MONITOREO'!I16+'X R ART'!I16&gt;0,+'X R ART'!I16+'X R ART MONITOREO'!I16," ")</f>
        <v xml:space="preserve"> </v>
      </c>
      <c r="J16" s="16" t="str">
        <f>IF(+'X R ART MONITOREO'!J16+'X R ART'!J16&gt;0,+'X R ART'!J16+'X R ART MONITOREO'!J16," ")</f>
        <v xml:space="preserve"> </v>
      </c>
      <c r="K16" s="16" t="str">
        <f>IF(+'X R ART MONITOREO'!K16+'X R ART'!K16&gt;0,+'X R ART'!K16+'X R ART MONITOREO'!K16," ")</f>
        <v xml:space="preserve"> </v>
      </c>
      <c r="L16" s="16" t="str">
        <f>IF(+'X R ART MONITOREO'!L16+'X R ART'!L16&gt;0,+'X R ART'!L16+'X R ART MONITOREO'!L16," ")</f>
        <v xml:space="preserve"> </v>
      </c>
      <c r="M16" s="17" t="str">
        <f>IF(+'X R ART MONITOREO'!M16+'X R ART'!M16&gt;0,+'X R ART'!M16+'X R ART MONITOREO'!M16," ")</f>
        <v xml:space="preserve"> </v>
      </c>
      <c r="N16" s="15" t="str">
        <f t="shared" si="2"/>
        <v xml:space="preserve"> </v>
      </c>
      <c r="O16" s="53">
        <f t="shared" si="0"/>
        <v>7</v>
      </c>
      <c r="P16" s="32"/>
    </row>
    <row r="17" spans="1:16" ht="14" x14ac:dyDescent="0.3">
      <c r="A17" s="14">
        <f t="shared" si="1"/>
        <v>7.5</v>
      </c>
      <c r="B17" s="15" t="str">
        <f>IF(+'X R ART MONITOREO'!B17+'X R ART'!B17&gt;0,+'X R ART'!B17+'X R ART MONITOREO'!B17," ")</f>
        <v xml:space="preserve"> </v>
      </c>
      <c r="C17" s="16" t="str">
        <f>IF(+'X R ART MONITOREO'!C17+'X R ART'!C17&gt;0,+'X R ART'!C17+'X R ART MONITOREO'!C17," ")</f>
        <v xml:space="preserve"> </v>
      </c>
      <c r="D17" s="16" t="str">
        <f>IF(+'X R ART MONITOREO'!D17+'X R ART'!D17&gt;0,+'X R ART'!D17+'X R ART MONITOREO'!D17," ")</f>
        <v xml:space="preserve"> </v>
      </c>
      <c r="E17" s="16" t="str">
        <f>IF(+'X R ART MONITOREO'!E17+'X R ART'!E17&gt;0,+'X R ART'!E17+'X R ART MONITOREO'!E17," ")</f>
        <v xml:space="preserve"> </v>
      </c>
      <c r="F17" s="16" t="str">
        <f>IF(+'X R ART MONITOREO'!F17+'X R ART'!F17&gt;0,+'X R ART'!F17+'X R ART MONITOREO'!F17," ")</f>
        <v xml:space="preserve"> </v>
      </c>
      <c r="G17" s="16" t="str">
        <f>IF(+'X R ART MONITOREO'!G17+'X R ART'!G17&gt;0,+'X R ART'!G17+'X R ART MONITOREO'!G17," ")</f>
        <v xml:space="preserve"> </v>
      </c>
      <c r="H17" s="16" t="str">
        <f>IF(+'X R ART MONITOREO'!H17+'X R ART'!H17&gt;0,+'X R ART'!H17+'X R ART MONITOREO'!H17," ")</f>
        <v xml:space="preserve"> </v>
      </c>
      <c r="I17" s="16" t="str">
        <f>IF(+'X R ART MONITOREO'!I17+'X R ART'!I17&gt;0,+'X R ART'!I17+'X R ART MONITOREO'!I17," ")</f>
        <v xml:space="preserve"> </v>
      </c>
      <c r="J17" s="16" t="str">
        <f>IF(+'X R ART MONITOREO'!J17+'X R ART'!J17&gt;0,+'X R ART'!J17+'X R ART MONITOREO'!J17," ")</f>
        <v xml:space="preserve"> </v>
      </c>
      <c r="K17" s="16" t="str">
        <f>IF(+'X R ART MONITOREO'!K17+'X R ART'!K17&gt;0,+'X R ART'!K17+'X R ART MONITOREO'!K17," ")</f>
        <v xml:space="preserve"> </v>
      </c>
      <c r="L17" s="16" t="str">
        <f>IF(+'X R ART MONITOREO'!L17+'X R ART'!L17&gt;0,+'X R ART'!L17+'X R ART MONITOREO'!L17," ")</f>
        <v xml:space="preserve"> </v>
      </c>
      <c r="M17" s="17" t="str">
        <f>IF(+'X R ART MONITOREO'!M17+'X R ART'!M17&gt;0,+'X R ART'!M17+'X R ART MONITOREO'!M17," ")</f>
        <v xml:space="preserve"> </v>
      </c>
      <c r="N17" s="15" t="str">
        <f t="shared" si="2"/>
        <v xml:space="preserve"> </v>
      </c>
      <c r="O17" s="53">
        <f t="shared" si="0"/>
        <v>7.5</v>
      </c>
      <c r="P17" s="32"/>
    </row>
    <row r="18" spans="1:16" ht="14" x14ac:dyDescent="0.3">
      <c r="A18" s="14">
        <f t="shared" si="1"/>
        <v>8</v>
      </c>
      <c r="B18" s="15" t="str">
        <f>IF(+'X R ART MONITOREO'!B18+'X R ART'!B18&gt;0,+'X R ART'!B18+'X R ART MONITOREO'!B18," ")</f>
        <v xml:space="preserve"> </v>
      </c>
      <c r="C18" s="16" t="str">
        <f>IF(+'X R ART MONITOREO'!C18+'X R ART'!C18&gt;0,+'X R ART'!C18+'X R ART MONITOREO'!C18," ")</f>
        <v xml:space="preserve"> </v>
      </c>
      <c r="D18" s="16" t="str">
        <f>IF(+'X R ART MONITOREO'!D18+'X R ART'!D18&gt;0,+'X R ART'!D18+'X R ART MONITOREO'!D18," ")</f>
        <v xml:space="preserve"> </v>
      </c>
      <c r="E18" s="16" t="str">
        <f>IF(+'X R ART MONITOREO'!E18+'X R ART'!E18&gt;0,+'X R ART'!E18+'X R ART MONITOREO'!E18," ")</f>
        <v xml:space="preserve"> </v>
      </c>
      <c r="F18" s="16" t="str">
        <f>IF(+'X R ART MONITOREO'!F18+'X R ART'!F18&gt;0,+'X R ART'!F18+'X R ART MONITOREO'!F18," ")</f>
        <v xml:space="preserve"> </v>
      </c>
      <c r="G18" s="16" t="str">
        <f>IF(+'X R ART MONITOREO'!G18+'X R ART'!G18&gt;0,+'X R ART'!G18+'X R ART MONITOREO'!G18," ")</f>
        <v xml:space="preserve"> </v>
      </c>
      <c r="H18" s="16" t="str">
        <f>IF(+'X R ART MONITOREO'!H18+'X R ART'!H18&gt;0,+'X R ART'!H18+'X R ART MONITOREO'!H18," ")</f>
        <v xml:space="preserve"> </v>
      </c>
      <c r="I18" s="16" t="str">
        <f>IF(+'X R ART MONITOREO'!I18+'X R ART'!I18&gt;0,+'X R ART'!I18+'X R ART MONITOREO'!I18," ")</f>
        <v xml:space="preserve"> </v>
      </c>
      <c r="J18" s="16" t="str">
        <f>IF(+'X R ART MONITOREO'!J18+'X R ART'!J18&gt;0,+'X R ART'!J18+'X R ART MONITOREO'!J18," ")</f>
        <v xml:space="preserve"> </v>
      </c>
      <c r="K18" s="16" t="str">
        <f>IF(+'X R ART MONITOREO'!K18+'X R ART'!K18&gt;0,+'X R ART'!K18+'X R ART MONITOREO'!K18," ")</f>
        <v xml:space="preserve"> </v>
      </c>
      <c r="L18" s="16" t="str">
        <f>IF(+'X R ART MONITOREO'!L18+'X R ART'!L18&gt;0,+'X R ART'!L18+'X R ART MONITOREO'!L18," ")</f>
        <v xml:space="preserve"> </v>
      </c>
      <c r="M18" s="17" t="str">
        <f>IF(+'X R ART MONITOREO'!M18+'X R ART'!M18&gt;0,+'X R ART'!M18+'X R ART MONITOREO'!M18," ")</f>
        <v xml:space="preserve"> </v>
      </c>
      <c r="N18" s="15" t="str">
        <f t="shared" si="2"/>
        <v xml:space="preserve"> </v>
      </c>
      <c r="O18" s="53">
        <f t="shared" si="0"/>
        <v>8</v>
      </c>
      <c r="P18" s="32"/>
    </row>
    <row r="19" spans="1:16" ht="14" x14ac:dyDescent="0.3">
      <c r="A19" s="14">
        <f t="shared" si="1"/>
        <v>8.5</v>
      </c>
      <c r="B19" s="15" t="str">
        <f>IF(+'X R ART MONITOREO'!B19+'X R ART'!B19&gt;0,+'X R ART'!B19+'X R ART MONITOREO'!B19," ")</f>
        <v xml:space="preserve"> </v>
      </c>
      <c r="C19" s="16" t="str">
        <f>IF(+'X R ART MONITOREO'!C19+'X R ART'!C19&gt;0,+'X R ART'!C19+'X R ART MONITOREO'!C19," ")</f>
        <v xml:space="preserve"> </v>
      </c>
      <c r="D19" s="16" t="str">
        <f>IF(+'X R ART MONITOREO'!D19+'X R ART'!D19&gt;0,+'X R ART'!D19+'X R ART MONITOREO'!D19," ")</f>
        <v xml:space="preserve"> </v>
      </c>
      <c r="E19" s="16" t="str">
        <f>IF(+'X R ART MONITOREO'!E19+'X R ART'!E19&gt;0,+'X R ART'!E19+'X R ART MONITOREO'!E19," ")</f>
        <v xml:space="preserve"> </v>
      </c>
      <c r="F19" s="16" t="str">
        <f>IF(+'X R ART MONITOREO'!F19+'X R ART'!F19&gt;0,+'X R ART'!F19+'X R ART MONITOREO'!F19," ")</f>
        <v xml:space="preserve"> </v>
      </c>
      <c r="G19" s="16" t="str">
        <f>IF(+'X R ART MONITOREO'!G19+'X R ART'!G19&gt;0,+'X R ART'!G19+'X R ART MONITOREO'!G19," ")</f>
        <v xml:space="preserve"> </v>
      </c>
      <c r="H19" s="16" t="str">
        <f>IF(+'X R ART MONITOREO'!H19+'X R ART'!H19&gt;0,+'X R ART'!H19+'X R ART MONITOREO'!H19," ")</f>
        <v xml:space="preserve"> </v>
      </c>
      <c r="I19" s="16" t="str">
        <f>IF(+'X R ART MONITOREO'!I19+'X R ART'!I19&gt;0,+'X R ART'!I19+'X R ART MONITOREO'!I19," ")</f>
        <v xml:space="preserve"> </v>
      </c>
      <c r="J19" s="16" t="str">
        <f>IF(+'X R ART MONITOREO'!J19+'X R ART'!J19&gt;0,+'X R ART'!J19+'X R ART MONITOREO'!J19," ")</f>
        <v xml:space="preserve"> </v>
      </c>
      <c r="K19" s="16" t="str">
        <f>IF(+'X R ART MONITOREO'!K19+'X R ART'!K19&gt;0,+'X R ART'!K19+'X R ART MONITOREO'!K19," ")</f>
        <v xml:space="preserve"> </v>
      </c>
      <c r="L19" s="16" t="str">
        <f>IF(+'X R ART MONITOREO'!L19+'X R ART'!L19&gt;0,+'X R ART'!L19+'X R ART MONITOREO'!L19," ")</f>
        <v xml:space="preserve"> </v>
      </c>
      <c r="M19" s="17" t="str">
        <f>IF(+'X R ART MONITOREO'!M19+'X R ART'!M19&gt;0,+'X R ART'!M19+'X R ART MONITOREO'!M19," ")</f>
        <v xml:space="preserve"> </v>
      </c>
      <c r="N19" s="15" t="str">
        <f t="shared" ref="N19:N37" si="3">IF(SUM(B19:M19)&gt;0,SUM(B19:M19)," ")</f>
        <v xml:space="preserve"> </v>
      </c>
      <c r="O19" s="53">
        <f t="shared" si="0"/>
        <v>8.5</v>
      </c>
      <c r="P19" s="32"/>
    </row>
    <row r="20" spans="1:16" ht="14" x14ac:dyDescent="0.3">
      <c r="A20" s="14">
        <f t="shared" si="1"/>
        <v>9</v>
      </c>
      <c r="B20" s="15" t="str">
        <f>IF(+'X R ART MONITOREO'!B20+'X R ART'!B20&gt;0,+'X R ART'!B20+'X R ART MONITOREO'!B20," ")</f>
        <v xml:space="preserve"> </v>
      </c>
      <c r="C20" s="16">
        <f>IF(+'X R ART MONITOREO'!C20+'X R ART'!C20&gt;0,+'X R ART'!C20+'X R ART MONITOREO'!C20," ")</f>
        <v>101348.77</v>
      </c>
      <c r="D20" s="16">
        <f>IF(+'X R ART MONITOREO'!D20+'X R ART'!D20&gt;0,+'X R ART'!D20+'X R ART MONITOREO'!D20," ")</f>
        <v>513842.64</v>
      </c>
      <c r="E20" s="16" t="str">
        <f>IF(+'X R ART MONITOREO'!E20+'X R ART'!E20&gt;0,+'X R ART'!E20+'X R ART MONITOREO'!E20," ")</f>
        <v xml:space="preserve"> </v>
      </c>
      <c r="F20" s="16" t="str">
        <f>IF(+'X R ART MONITOREO'!F20+'X R ART'!F20&gt;0,+'X R ART'!F20+'X R ART MONITOREO'!F20," ")</f>
        <v xml:space="preserve"> </v>
      </c>
      <c r="G20" s="16" t="str">
        <f>IF(+'X R ART MONITOREO'!G20+'X R ART'!G20&gt;0,+'X R ART'!G20+'X R ART MONITOREO'!G20," ")</f>
        <v xml:space="preserve"> </v>
      </c>
      <c r="H20" s="16" t="str">
        <f>IF(+'X R ART MONITOREO'!H20+'X R ART'!H20&gt;0,+'X R ART'!H20+'X R ART MONITOREO'!H20," ")</f>
        <v xml:space="preserve"> </v>
      </c>
      <c r="I20" s="16" t="str">
        <f>IF(+'X R ART MONITOREO'!I20+'X R ART'!I20&gt;0,+'X R ART'!I20+'X R ART MONITOREO'!I20," ")</f>
        <v xml:space="preserve"> </v>
      </c>
      <c r="J20" s="16" t="str">
        <f>IF(+'X R ART MONITOREO'!J20+'X R ART'!J20&gt;0,+'X R ART'!J20+'X R ART MONITOREO'!J20," ")</f>
        <v xml:space="preserve"> </v>
      </c>
      <c r="K20" s="16" t="str">
        <f>IF(+'X R ART MONITOREO'!K20+'X R ART'!K20&gt;0,+'X R ART'!K20+'X R ART MONITOREO'!K20," ")</f>
        <v xml:space="preserve"> </v>
      </c>
      <c r="L20" s="16" t="str">
        <f>IF(+'X R ART MONITOREO'!L20+'X R ART'!L20&gt;0,+'X R ART'!L20+'X R ART MONITOREO'!L20," ")</f>
        <v xml:space="preserve"> </v>
      </c>
      <c r="M20" s="17" t="str">
        <f>IF(+'X R ART MONITOREO'!M20+'X R ART'!M20&gt;0,+'X R ART'!M20+'X R ART MONITOREO'!M20," ")</f>
        <v xml:space="preserve"> </v>
      </c>
      <c r="N20" s="15">
        <f t="shared" si="3"/>
        <v>615191.41</v>
      </c>
      <c r="O20" s="53">
        <f t="shared" si="0"/>
        <v>9</v>
      </c>
      <c r="P20" s="32"/>
    </row>
    <row r="21" spans="1:16" ht="14" x14ac:dyDescent="0.3">
      <c r="A21" s="14">
        <f t="shared" si="1"/>
        <v>9.5</v>
      </c>
      <c r="B21" s="15" t="str">
        <f>IF(+'X R ART MONITOREO'!B21+'X R ART'!B21&gt;0,+'X R ART'!B21+'X R ART MONITOREO'!B21," ")</f>
        <v xml:space="preserve"> </v>
      </c>
      <c r="C21" s="16">
        <f>IF(+'X R ART MONITOREO'!C21+'X R ART'!C21&gt;0,+'X R ART'!C21+'X R ART MONITOREO'!C21," ")</f>
        <v>348719.35999999999</v>
      </c>
      <c r="D21" s="16">
        <f>IF(+'X R ART MONITOREO'!D21+'X R ART'!D21&gt;0,+'X R ART'!D21+'X R ART MONITOREO'!D21," ")</f>
        <v>2143577.39</v>
      </c>
      <c r="E21" s="16">
        <f>IF(+'X R ART MONITOREO'!E21+'X R ART'!E21&gt;0,+'X R ART'!E21+'X R ART MONITOREO'!E21," ")</f>
        <v>55.54</v>
      </c>
      <c r="F21" s="16">
        <f>IF(+'X R ART MONITOREO'!F21+'X R ART'!F21&gt;0,+'X R ART'!F21+'X R ART MONITOREO'!F21," ")</f>
        <v>34.65</v>
      </c>
      <c r="G21" s="16" t="str">
        <f>IF(+'X R ART MONITOREO'!G21+'X R ART'!G21&gt;0,+'X R ART'!G21+'X R ART MONITOREO'!G21," ")</f>
        <v xml:space="preserve"> </v>
      </c>
      <c r="H21" s="16" t="str">
        <f>IF(+'X R ART MONITOREO'!H21+'X R ART'!H21&gt;0,+'X R ART'!H21+'X R ART MONITOREO'!H21," ")</f>
        <v xml:space="preserve"> </v>
      </c>
      <c r="I21" s="16" t="str">
        <f>IF(+'X R ART MONITOREO'!I21+'X R ART'!I21&gt;0,+'X R ART'!I21+'X R ART MONITOREO'!I21," ")</f>
        <v xml:space="preserve"> </v>
      </c>
      <c r="J21" s="16" t="str">
        <f>IF(+'X R ART MONITOREO'!J21+'X R ART'!J21&gt;0,+'X R ART'!J21+'X R ART MONITOREO'!J21," ")</f>
        <v xml:space="preserve"> </v>
      </c>
      <c r="K21" s="16" t="str">
        <f>IF(+'X R ART MONITOREO'!K21+'X R ART'!K21&gt;0,+'X R ART'!K21+'X R ART MONITOREO'!K21," ")</f>
        <v xml:space="preserve"> </v>
      </c>
      <c r="L21" s="16" t="str">
        <f>IF(+'X R ART MONITOREO'!L21+'X R ART'!L21&gt;0,+'X R ART'!L21+'X R ART MONITOREO'!L21," ")</f>
        <v xml:space="preserve"> </v>
      </c>
      <c r="M21" s="17" t="str">
        <f>IF(+'X R ART MONITOREO'!M21+'X R ART'!M21&gt;0,+'X R ART'!M21+'X R ART MONITOREO'!M21," ")</f>
        <v xml:space="preserve"> </v>
      </c>
      <c r="N21" s="15">
        <f t="shared" si="3"/>
        <v>2492386.94</v>
      </c>
      <c r="O21" s="53">
        <f t="shared" si="0"/>
        <v>9.5</v>
      </c>
      <c r="P21" s="32"/>
    </row>
    <row r="22" spans="1:16" ht="14" x14ac:dyDescent="0.3">
      <c r="A22" s="14">
        <f t="shared" si="1"/>
        <v>10</v>
      </c>
      <c r="B22" s="15" t="str">
        <f>IF(+'X R ART MONITOREO'!B22+'X R ART'!B22&gt;0,+'X R ART'!B22+'X R ART MONITOREO'!B22," ")</f>
        <v xml:space="preserve"> </v>
      </c>
      <c r="C22" s="16">
        <f>IF(+'X R ART MONITOREO'!C22+'X R ART'!C22&gt;0,+'X R ART'!C22+'X R ART MONITOREO'!C22," ")</f>
        <v>1346885.38</v>
      </c>
      <c r="D22" s="16">
        <f>IF(+'X R ART MONITOREO'!D22+'X R ART'!D22&gt;0,+'X R ART'!D22+'X R ART MONITOREO'!D22," ")</f>
        <v>5224348.2699999996</v>
      </c>
      <c r="E22" s="16">
        <f>IF(+'X R ART MONITOREO'!E22+'X R ART'!E22&gt;0,+'X R ART'!E22+'X R ART MONITOREO'!E22," ")</f>
        <v>137</v>
      </c>
      <c r="F22" s="16">
        <f>IF(+'X R ART MONITOREO'!F22+'X R ART'!F22&gt;0,+'X R ART'!F22+'X R ART MONITOREO'!F22," ")</f>
        <v>155.94999999999999</v>
      </c>
      <c r="G22" s="16">
        <f>IF(+'X R ART MONITOREO'!G22+'X R ART'!G22&gt;0,+'X R ART'!G22+'X R ART MONITOREO'!G22," ")</f>
        <v>135855.79</v>
      </c>
      <c r="H22" s="16" t="str">
        <f>IF(+'X R ART MONITOREO'!H22+'X R ART'!H22&gt;0,+'X R ART'!H22+'X R ART MONITOREO'!H22," ")</f>
        <v xml:space="preserve"> </v>
      </c>
      <c r="I22" s="16" t="str">
        <f>IF(+'X R ART MONITOREO'!I22+'X R ART'!I22&gt;0,+'X R ART'!I22+'X R ART MONITOREO'!I22," ")</f>
        <v xml:space="preserve"> </v>
      </c>
      <c r="J22" s="16" t="str">
        <f>IF(+'X R ART MONITOREO'!J22+'X R ART'!J22&gt;0,+'X R ART'!J22+'X R ART MONITOREO'!J22," ")</f>
        <v xml:space="preserve"> </v>
      </c>
      <c r="K22" s="16" t="str">
        <f>IF(+'X R ART MONITOREO'!K22+'X R ART'!K22&gt;0,+'X R ART'!K22+'X R ART MONITOREO'!K22," ")</f>
        <v xml:space="preserve"> </v>
      </c>
      <c r="L22" s="16" t="str">
        <f>IF(+'X R ART MONITOREO'!L22+'X R ART'!L22&gt;0,+'X R ART'!L22+'X R ART MONITOREO'!L22," ")</f>
        <v xml:space="preserve"> </v>
      </c>
      <c r="M22" s="17" t="str">
        <f>IF(+'X R ART MONITOREO'!M22+'X R ART'!M22&gt;0,+'X R ART'!M22+'X R ART MONITOREO'!M22," ")</f>
        <v xml:space="preserve"> </v>
      </c>
      <c r="N22" s="15">
        <f t="shared" si="3"/>
        <v>6707382.3899999997</v>
      </c>
      <c r="O22" s="53">
        <f t="shared" si="0"/>
        <v>10</v>
      </c>
      <c r="P22" s="32"/>
    </row>
    <row r="23" spans="1:16" ht="14" x14ac:dyDescent="0.3">
      <c r="A23" s="14">
        <f t="shared" si="1"/>
        <v>10.5</v>
      </c>
      <c r="B23" s="15" t="str">
        <f>IF(+'X R ART MONITOREO'!B23+'X R ART'!B23&gt;0,+'X R ART'!B23+'X R ART MONITOREO'!B23," ")</f>
        <v xml:space="preserve"> </v>
      </c>
      <c r="C23" s="16">
        <f>IF(+'X R ART MONITOREO'!C23+'X R ART'!C23&gt;0,+'X R ART'!C23+'X R ART MONITOREO'!C23," ")</f>
        <v>3671932.91</v>
      </c>
      <c r="D23" s="16">
        <f>IF(+'X R ART MONITOREO'!D23+'X R ART'!D23&gt;0,+'X R ART'!D23+'X R ART MONITOREO'!D23," ")</f>
        <v>8393252.8399999999</v>
      </c>
      <c r="E23" s="16">
        <f>IF(+'X R ART MONITOREO'!E23+'X R ART'!E23&gt;0,+'X R ART'!E23+'X R ART MONITOREO'!E23," ")</f>
        <v>1039.97</v>
      </c>
      <c r="F23" s="16">
        <f>IF(+'X R ART MONITOREO'!F23+'X R ART'!F23&gt;0,+'X R ART'!F23+'X R ART MONITOREO'!F23," ")</f>
        <v>10912.49</v>
      </c>
      <c r="G23" s="16">
        <f>IF(+'X R ART MONITOREO'!G23+'X R ART'!G23&gt;0,+'X R ART'!G23+'X R ART MONITOREO'!G23," ")</f>
        <v>950990.52</v>
      </c>
      <c r="H23" s="16" t="str">
        <f>IF(+'X R ART MONITOREO'!H23+'X R ART'!H23&gt;0,+'X R ART'!H23+'X R ART MONITOREO'!H23," ")</f>
        <v xml:space="preserve"> </v>
      </c>
      <c r="I23" s="16" t="str">
        <f>IF(+'X R ART MONITOREO'!I23+'X R ART'!I23&gt;0,+'X R ART'!I23+'X R ART MONITOREO'!I23," ")</f>
        <v xml:space="preserve"> </v>
      </c>
      <c r="J23" s="16" t="str">
        <f>IF(+'X R ART MONITOREO'!J23+'X R ART'!J23&gt;0,+'X R ART'!J23+'X R ART MONITOREO'!J23," ")</f>
        <v xml:space="preserve"> </v>
      </c>
      <c r="K23" s="16" t="str">
        <f>IF(+'X R ART MONITOREO'!K23+'X R ART'!K23&gt;0,+'X R ART'!K23+'X R ART MONITOREO'!K23," ")</f>
        <v xml:space="preserve"> </v>
      </c>
      <c r="L23" s="16" t="str">
        <f>IF(+'X R ART MONITOREO'!L23+'X R ART'!L23&gt;0,+'X R ART'!L23+'X R ART MONITOREO'!L23," ")</f>
        <v xml:space="preserve"> </v>
      </c>
      <c r="M23" s="17" t="str">
        <f>IF(+'X R ART MONITOREO'!M23+'X R ART'!M23&gt;0,+'X R ART'!M23+'X R ART MONITOREO'!M23," ")</f>
        <v xml:space="preserve"> </v>
      </c>
      <c r="N23" s="15">
        <f t="shared" si="3"/>
        <v>13028128.73</v>
      </c>
      <c r="O23" s="53">
        <f t="shared" si="0"/>
        <v>10.5</v>
      </c>
      <c r="P23" s="32"/>
    </row>
    <row r="24" spans="1:16" ht="14" x14ac:dyDescent="0.3">
      <c r="A24" s="22">
        <f t="shared" si="1"/>
        <v>11</v>
      </c>
      <c r="B24" s="23" t="str">
        <f>IF(+'X R ART MONITOREO'!B24+'X R ART'!B24&gt;0,+'X R ART'!B24+'X R ART MONITOREO'!B24," ")</f>
        <v xml:space="preserve"> </v>
      </c>
      <c r="C24" s="24">
        <f>IF(+'X R ART MONITOREO'!C24+'X R ART'!C24&gt;0,+'X R ART'!C24+'X R ART MONITOREO'!C24," ")</f>
        <v>1920673.65</v>
      </c>
      <c r="D24" s="24">
        <f>IF(+'X R ART MONITOREO'!D24+'X R ART'!D24&gt;0,+'X R ART'!D24+'X R ART MONITOREO'!D24," ")</f>
        <v>4704331.2699999996</v>
      </c>
      <c r="E24" s="24">
        <f>IF(+'X R ART MONITOREO'!E24+'X R ART'!E24&gt;0,+'X R ART'!E24+'X R ART MONITOREO'!E24," ")</f>
        <v>1598.2</v>
      </c>
      <c r="F24" s="24">
        <f>IF(+'X R ART MONITOREO'!F24+'X R ART'!F24&gt;0,+'X R ART'!F24+'X R ART MONITOREO'!F24," ")</f>
        <v>12073.42</v>
      </c>
      <c r="G24" s="24">
        <f>IF(+'X R ART MONITOREO'!G24+'X R ART'!G24&gt;0,+'X R ART'!G24+'X R ART MONITOREO'!G24," ")</f>
        <v>1811410.52</v>
      </c>
      <c r="H24" s="24" t="str">
        <f>IF(+'X R ART MONITOREO'!H24+'X R ART'!H24&gt;0,+'X R ART'!H24+'X R ART MONITOREO'!H24," ")</f>
        <v xml:space="preserve"> </v>
      </c>
      <c r="I24" s="24" t="str">
        <f>IF(+'X R ART MONITOREO'!I24+'X R ART'!I24&gt;0,+'X R ART'!I24+'X R ART MONITOREO'!I24," ")</f>
        <v xml:space="preserve"> </v>
      </c>
      <c r="J24" s="24" t="str">
        <f>IF(+'X R ART MONITOREO'!J24+'X R ART'!J24&gt;0,+'X R ART'!J24+'X R ART MONITOREO'!J24," ")</f>
        <v xml:space="preserve"> </v>
      </c>
      <c r="K24" s="24" t="str">
        <f>IF(+'X R ART MONITOREO'!K24+'X R ART'!K24&gt;0,+'X R ART'!K24+'X R ART MONITOREO'!K24," ")</f>
        <v xml:space="preserve"> </v>
      </c>
      <c r="L24" s="24" t="str">
        <f>IF(+'X R ART MONITOREO'!L24+'X R ART'!L24&gt;0,+'X R ART'!L24+'X R ART MONITOREO'!L24," ")</f>
        <v xml:space="preserve"> </v>
      </c>
      <c r="M24" s="25" t="str">
        <f>IF(+'X R ART MONITOREO'!M24+'X R ART'!M24&gt;0,+'X R ART'!M24+'X R ART MONITOREO'!M24," ")</f>
        <v xml:space="preserve"> </v>
      </c>
      <c r="N24" s="23">
        <f t="shared" si="3"/>
        <v>8450087.0600000005</v>
      </c>
      <c r="O24" s="53">
        <f t="shared" si="0"/>
        <v>11</v>
      </c>
      <c r="P24" s="32"/>
    </row>
    <row r="25" spans="1:16" ht="14" x14ac:dyDescent="0.3">
      <c r="A25" s="14">
        <f t="shared" si="1"/>
        <v>11.5</v>
      </c>
      <c r="B25" s="15" t="str">
        <f>IF(+'X R ART MONITOREO'!B25+'X R ART'!B25&gt;0,+'X R ART'!B25+'X R ART MONITOREO'!B25," ")</f>
        <v xml:space="preserve"> </v>
      </c>
      <c r="C25" s="16">
        <f>IF(+'X R ART MONITOREO'!C25+'X R ART'!C25&gt;0,+'X R ART'!C25+'X R ART MONITOREO'!C25," ")</f>
        <v>1028776.97</v>
      </c>
      <c r="D25" s="16">
        <f>IF(+'X R ART MONITOREO'!D25+'X R ART'!D25&gt;0,+'X R ART'!D25+'X R ART MONITOREO'!D25," ")</f>
        <v>2702739.31</v>
      </c>
      <c r="E25" s="16">
        <f>IF(+'X R ART MONITOREO'!E25+'X R ART'!E25&gt;0,+'X R ART'!E25+'X R ART MONITOREO'!E25," ")</f>
        <v>1420.94</v>
      </c>
      <c r="F25" s="16">
        <f>IF(+'X R ART MONITOREO'!F25+'X R ART'!F25&gt;0,+'X R ART'!F25+'X R ART MONITOREO'!F25," ")</f>
        <v>32928.080000000002</v>
      </c>
      <c r="G25" s="16">
        <f>IF(+'X R ART MONITOREO'!G25+'X R ART'!G25&gt;0,+'X R ART'!G25+'X R ART MONITOREO'!G25," ")</f>
        <v>1041561.05</v>
      </c>
      <c r="H25" s="16" t="str">
        <f>IF(+'X R ART MONITOREO'!H25+'X R ART'!H25&gt;0,+'X R ART'!H25+'X R ART MONITOREO'!H25," ")</f>
        <v xml:space="preserve"> </v>
      </c>
      <c r="I25" s="16" t="str">
        <f>IF(+'X R ART MONITOREO'!I25+'X R ART'!I25&gt;0,+'X R ART'!I25+'X R ART MONITOREO'!I25," ")</f>
        <v xml:space="preserve"> </v>
      </c>
      <c r="J25" s="16" t="str">
        <f>IF(+'X R ART MONITOREO'!J25+'X R ART'!J25&gt;0,+'X R ART'!J25+'X R ART MONITOREO'!J25," ")</f>
        <v xml:space="preserve"> </v>
      </c>
      <c r="K25" s="16" t="str">
        <f>IF(+'X R ART MONITOREO'!K25+'X R ART'!K25&gt;0,+'X R ART'!K25+'X R ART MONITOREO'!K25," ")</f>
        <v xml:space="preserve"> </v>
      </c>
      <c r="L25" s="16" t="str">
        <f>IF(+'X R ART MONITOREO'!L25+'X R ART'!L25&gt;0,+'X R ART'!L25+'X R ART MONITOREO'!L25," ")</f>
        <v xml:space="preserve"> </v>
      </c>
      <c r="M25" s="17" t="str">
        <f>IF(+'X R ART MONITOREO'!M25+'X R ART'!M25&gt;0,+'X R ART'!M25+'X R ART MONITOREO'!M25," ")</f>
        <v xml:space="preserve"> </v>
      </c>
      <c r="N25" s="15">
        <f t="shared" si="3"/>
        <v>4807426.3500000006</v>
      </c>
      <c r="O25" s="53">
        <f t="shared" si="0"/>
        <v>11.5</v>
      </c>
      <c r="P25" s="32"/>
    </row>
    <row r="26" spans="1:16" ht="14" x14ac:dyDescent="0.3">
      <c r="A26" s="14">
        <f t="shared" si="1"/>
        <v>12</v>
      </c>
      <c r="B26" s="15" t="str">
        <f>IF(+'X R ART MONITOREO'!B26+'X R ART'!B26&gt;0,+'X R ART'!B26+'X R ART MONITOREO'!B26," ")</f>
        <v xml:space="preserve"> </v>
      </c>
      <c r="C26" s="16">
        <f>IF(+'X R ART MONITOREO'!C26+'X R ART'!C26&gt;0,+'X R ART'!C26+'X R ART MONITOREO'!C26," ")</f>
        <v>332642.75</v>
      </c>
      <c r="D26" s="16">
        <f>IF(+'X R ART MONITOREO'!D26+'X R ART'!D26&gt;0,+'X R ART'!D26+'X R ART MONITOREO'!D26," ")</f>
        <v>781041.83</v>
      </c>
      <c r="E26" s="16">
        <f>IF(+'X R ART MONITOREO'!E26+'X R ART'!E26&gt;0,+'X R ART'!E26+'X R ART MONITOREO'!E26," ")</f>
        <v>588.35</v>
      </c>
      <c r="F26" s="16">
        <f>IF(+'X R ART MONITOREO'!F26+'X R ART'!F26&gt;0,+'X R ART'!F26+'X R ART MONITOREO'!F26," ")</f>
        <v>21322.5</v>
      </c>
      <c r="G26" s="16">
        <f>IF(+'X R ART MONITOREO'!G26+'X R ART'!G26&gt;0,+'X R ART'!G26+'X R ART MONITOREO'!G26," ")</f>
        <v>226426.32</v>
      </c>
      <c r="H26" s="16" t="str">
        <f>IF(+'X R ART MONITOREO'!H26+'X R ART'!H26&gt;0,+'X R ART'!H26+'X R ART MONITOREO'!H26," ")</f>
        <v xml:space="preserve"> </v>
      </c>
      <c r="I26" s="16" t="str">
        <f>IF(+'X R ART MONITOREO'!I26+'X R ART'!I26&gt;0,+'X R ART'!I26+'X R ART MONITOREO'!I26," ")</f>
        <v xml:space="preserve"> </v>
      </c>
      <c r="J26" s="16" t="str">
        <f>IF(+'X R ART MONITOREO'!J26+'X R ART'!J26&gt;0,+'X R ART'!J26+'X R ART MONITOREO'!J26," ")</f>
        <v xml:space="preserve"> </v>
      </c>
      <c r="K26" s="16" t="str">
        <f>IF(+'X R ART MONITOREO'!K26+'X R ART'!K26&gt;0,+'X R ART'!K26+'X R ART MONITOREO'!K26," ")</f>
        <v xml:space="preserve"> </v>
      </c>
      <c r="L26" s="16" t="str">
        <f>IF(+'X R ART MONITOREO'!L26+'X R ART'!L26&gt;0,+'X R ART'!L26+'X R ART MONITOREO'!L26," ")</f>
        <v xml:space="preserve"> </v>
      </c>
      <c r="M26" s="17" t="str">
        <f>IF(+'X R ART MONITOREO'!M26+'X R ART'!M26&gt;0,+'X R ART'!M26+'X R ART MONITOREO'!M26," ")</f>
        <v xml:space="preserve"> </v>
      </c>
      <c r="N26" s="15">
        <f t="shared" si="3"/>
        <v>1362021.7500000002</v>
      </c>
      <c r="O26" s="53">
        <f t="shared" si="0"/>
        <v>12</v>
      </c>
      <c r="P26" s="32"/>
    </row>
    <row r="27" spans="1:16" ht="14" x14ac:dyDescent="0.3">
      <c r="A27" s="14">
        <f t="shared" si="1"/>
        <v>12.5</v>
      </c>
      <c r="B27" s="15" t="str">
        <f>IF(+'X R ART MONITOREO'!B27+'X R ART'!B27&gt;0,+'X R ART'!B27+'X R ART MONITOREO'!B27," ")</f>
        <v xml:space="preserve"> </v>
      </c>
      <c r="C27" s="16">
        <f>IF(+'X R ART MONITOREO'!C27+'X R ART'!C27&gt;0,+'X R ART'!C27+'X R ART MONITOREO'!C27," ")</f>
        <v>441874.18</v>
      </c>
      <c r="D27" s="16">
        <f>IF(+'X R ART MONITOREO'!D27+'X R ART'!D27&gt;0,+'X R ART'!D27+'X R ART MONITOREO'!D27," ")</f>
        <v>131067.95</v>
      </c>
      <c r="E27" s="16">
        <f>IF(+'X R ART MONITOREO'!E27+'X R ART'!E27&gt;0,+'X R ART'!E27+'X R ART MONITOREO'!E27," ")</f>
        <v>47.37</v>
      </c>
      <c r="F27" s="16">
        <f>IF(+'X R ART MONITOREO'!F27+'X R ART'!F27&gt;0,+'X R ART'!F27+'X R ART MONITOREO'!F27," ")</f>
        <v>63118.450000000004</v>
      </c>
      <c r="G27" s="16">
        <f>IF(+'X R ART MONITOREO'!G27+'X R ART'!G27&gt;0,+'X R ART'!G27+'X R ART MONITOREO'!G27," ")</f>
        <v>226426.32</v>
      </c>
      <c r="H27" s="16" t="str">
        <f>IF(+'X R ART MONITOREO'!H27+'X R ART'!H27&gt;0,+'X R ART'!H27+'X R ART MONITOREO'!H27," ")</f>
        <v xml:space="preserve"> </v>
      </c>
      <c r="I27" s="16" t="str">
        <f>IF(+'X R ART MONITOREO'!I27+'X R ART'!I27&gt;0,+'X R ART'!I27+'X R ART MONITOREO'!I27," ")</f>
        <v xml:space="preserve"> </v>
      </c>
      <c r="J27" s="16" t="str">
        <f>IF(+'X R ART MONITOREO'!J27+'X R ART'!J27&gt;0,+'X R ART'!J27+'X R ART MONITOREO'!J27," ")</f>
        <v xml:space="preserve"> </v>
      </c>
      <c r="K27" s="16" t="str">
        <f>IF(+'X R ART MONITOREO'!K27+'X R ART'!K27&gt;0,+'X R ART'!K27+'X R ART MONITOREO'!K27," ")</f>
        <v xml:space="preserve"> </v>
      </c>
      <c r="L27" s="16" t="str">
        <f>IF(+'X R ART MONITOREO'!L27+'X R ART'!L27&gt;0,+'X R ART'!L27+'X R ART MONITOREO'!L27," ")</f>
        <v xml:space="preserve"> </v>
      </c>
      <c r="M27" s="17" t="str">
        <f>IF(+'X R ART MONITOREO'!M27+'X R ART'!M27&gt;0,+'X R ART'!M27+'X R ART MONITOREO'!M27," ")</f>
        <v xml:space="preserve"> </v>
      </c>
      <c r="N27" s="15">
        <f t="shared" si="3"/>
        <v>862534.27</v>
      </c>
      <c r="O27" s="53">
        <f t="shared" si="0"/>
        <v>12.5</v>
      </c>
      <c r="P27" s="32"/>
    </row>
    <row r="28" spans="1:16" ht="14" x14ac:dyDescent="0.3">
      <c r="A28" s="14">
        <f t="shared" si="1"/>
        <v>13</v>
      </c>
      <c r="B28" s="15" t="str">
        <f>IF(+'X R ART MONITOREO'!B28+'X R ART'!B28&gt;0,+'X R ART'!B28+'X R ART MONITOREO'!B28," ")</f>
        <v xml:space="preserve"> </v>
      </c>
      <c r="C28" s="16">
        <f>IF(+'X R ART MONITOREO'!C28+'X R ART'!C28&gt;0,+'X R ART'!C28+'X R ART MONITOREO'!C28," ")</f>
        <v>218462.77</v>
      </c>
      <c r="D28" s="16">
        <f>IF(+'X R ART MONITOREO'!D28+'X R ART'!D28&gt;0,+'X R ART'!D28+'X R ART MONITOREO'!D28," ")</f>
        <v>85699.92</v>
      </c>
      <c r="E28" s="16">
        <f>IF(+'X R ART MONITOREO'!E28+'X R ART'!E28&gt;0,+'X R ART'!E28+'X R ART MONITOREO'!E28," ")</f>
        <v>98.83</v>
      </c>
      <c r="F28" s="16">
        <f>IF(+'X R ART MONITOREO'!F28+'X R ART'!F28&gt;0,+'X R ART'!F28+'X R ART MONITOREO'!F28," ")</f>
        <v>31495.46</v>
      </c>
      <c r="G28" s="16" t="str">
        <f>IF(+'X R ART MONITOREO'!G28+'X R ART'!G28&gt;0,+'X R ART'!G28+'X R ART MONITOREO'!G28," ")</f>
        <v xml:space="preserve"> </v>
      </c>
      <c r="H28" s="16" t="str">
        <f>IF(+'X R ART MONITOREO'!H28+'X R ART'!H28&gt;0,+'X R ART'!H28+'X R ART MONITOREO'!H28," ")</f>
        <v xml:space="preserve"> </v>
      </c>
      <c r="I28" s="16" t="str">
        <f>IF(+'X R ART MONITOREO'!I28+'X R ART'!I28&gt;0,+'X R ART'!I28+'X R ART MONITOREO'!I28," ")</f>
        <v xml:space="preserve"> </v>
      </c>
      <c r="J28" s="16" t="str">
        <f>IF(+'X R ART MONITOREO'!J28+'X R ART'!J28&gt;0,+'X R ART'!J28+'X R ART MONITOREO'!J28," ")</f>
        <v xml:space="preserve"> </v>
      </c>
      <c r="K28" s="16" t="str">
        <f>IF(+'X R ART MONITOREO'!K28+'X R ART'!K28&gt;0,+'X R ART'!K28+'X R ART MONITOREO'!K28," ")</f>
        <v xml:space="preserve"> </v>
      </c>
      <c r="L28" s="16" t="str">
        <f>IF(+'X R ART MONITOREO'!L28+'X R ART'!L28&gt;0,+'X R ART'!L28+'X R ART MONITOREO'!L28," ")</f>
        <v xml:space="preserve"> </v>
      </c>
      <c r="M28" s="17" t="str">
        <f>IF(+'X R ART MONITOREO'!M28+'X R ART'!M28&gt;0,+'X R ART'!M28+'X R ART MONITOREO'!M28," ")</f>
        <v xml:space="preserve"> </v>
      </c>
      <c r="N28" s="15">
        <f t="shared" si="3"/>
        <v>335756.98000000004</v>
      </c>
      <c r="O28" s="53">
        <f t="shared" si="0"/>
        <v>13</v>
      </c>
      <c r="P28" s="32"/>
    </row>
    <row r="29" spans="1:16" ht="14" x14ac:dyDescent="0.3">
      <c r="A29" s="14">
        <f t="shared" si="1"/>
        <v>13.5</v>
      </c>
      <c r="B29" s="15" t="str">
        <f>IF(+'X R ART MONITOREO'!B29+'X R ART'!B29&gt;0,+'X R ART'!B29+'X R ART MONITOREO'!B29," ")</f>
        <v xml:space="preserve"> </v>
      </c>
      <c r="C29" s="16">
        <f>IF(+'X R ART MONITOREO'!C29+'X R ART'!C29&gt;0,+'X R ART'!C29+'X R ART MONITOREO'!C29," ")</f>
        <v>302860.64</v>
      </c>
      <c r="D29" s="16">
        <f>IF(+'X R ART MONITOREO'!D29+'X R ART'!D29&gt;0,+'X R ART'!D29+'X R ART MONITOREO'!D29," ")</f>
        <v>155389.93</v>
      </c>
      <c r="E29" s="16">
        <f>IF(+'X R ART MONITOREO'!E29+'X R ART'!E29&gt;0,+'X R ART'!E29+'X R ART MONITOREO'!E29," ")</f>
        <v>152.28</v>
      </c>
      <c r="F29" s="16">
        <f>IF(+'X R ART MONITOREO'!F29+'X R ART'!F29&gt;0,+'X R ART'!F29+'X R ART MONITOREO'!F29," ")</f>
        <v>21009.91</v>
      </c>
      <c r="G29" s="16" t="str">
        <f>IF(+'X R ART MONITOREO'!G29+'X R ART'!G29&gt;0,+'X R ART'!G29+'X R ART MONITOREO'!G29," ")</f>
        <v xml:space="preserve"> </v>
      </c>
      <c r="H29" s="16" t="str">
        <f>IF(+'X R ART MONITOREO'!H29+'X R ART'!H29&gt;0,+'X R ART'!H29+'X R ART MONITOREO'!H29," ")</f>
        <v xml:space="preserve"> </v>
      </c>
      <c r="I29" s="16" t="str">
        <f>IF(+'X R ART MONITOREO'!I29+'X R ART'!I29&gt;0,+'X R ART'!I29+'X R ART MONITOREO'!I29," ")</f>
        <v xml:space="preserve"> </v>
      </c>
      <c r="J29" s="16" t="str">
        <f>IF(+'X R ART MONITOREO'!J29+'X R ART'!J29&gt;0,+'X R ART'!J29+'X R ART MONITOREO'!J29," ")</f>
        <v xml:space="preserve"> </v>
      </c>
      <c r="K29" s="16" t="str">
        <f>IF(+'X R ART MONITOREO'!K29+'X R ART'!K29&gt;0,+'X R ART'!K29+'X R ART MONITOREO'!K29," ")</f>
        <v xml:space="preserve"> </v>
      </c>
      <c r="L29" s="16" t="str">
        <f>IF(+'X R ART MONITOREO'!L29+'X R ART'!L29&gt;0,+'X R ART'!L29+'X R ART MONITOREO'!L29," ")</f>
        <v xml:space="preserve"> </v>
      </c>
      <c r="M29" s="17" t="str">
        <f>IF(+'X R ART MONITOREO'!M29+'X R ART'!M29&gt;0,+'X R ART'!M29+'X R ART MONITOREO'!M29," ")</f>
        <v xml:space="preserve"> </v>
      </c>
      <c r="N29" s="15">
        <f t="shared" si="3"/>
        <v>479412.76</v>
      </c>
      <c r="O29" s="53">
        <f t="shared" si="0"/>
        <v>13.5</v>
      </c>
      <c r="P29" s="32"/>
    </row>
    <row r="30" spans="1:16" ht="14" x14ac:dyDescent="0.3">
      <c r="A30" s="14">
        <f t="shared" si="1"/>
        <v>14</v>
      </c>
      <c r="B30" s="15" t="str">
        <f>IF(+'X R ART MONITOREO'!B30+'X R ART'!B30&gt;0,+'X R ART'!B30+'X R ART MONITOREO'!B30," ")</f>
        <v xml:space="preserve"> </v>
      </c>
      <c r="C30" s="16">
        <f>IF(+'X R ART MONITOREO'!C30+'X R ART'!C30&gt;0,+'X R ART'!C30+'X R ART MONITOREO'!C30," ")</f>
        <v>99288.82</v>
      </c>
      <c r="D30" s="16">
        <f>IF(+'X R ART MONITOREO'!D30+'X R ART'!D30&gt;0,+'X R ART'!D30+'X R ART MONITOREO'!D30," ")</f>
        <v>93233.91</v>
      </c>
      <c r="E30" s="16">
        <f>IF(+'X R ART MONITOREO'!E30+'X R ART'!E30&gt;0,+'X R ART'!E30+'X R ART MONITOREO'!E30," ")</f>
        <v>74.209999999999994</v>
      </c>
      <c r="F30" s="16">
        <f>IF(+'X R ART MONITOREO'!F30+'X R ART'!F30&gt;0,+'X R ART'!F30+'X R ART MONITOREO'!F30," ")</f>
        <v>62.37</v>
      </c>
      <c r="G30" s="16" t="str">
        <f>IF(+'X R ART MONITOREO'!G30+'X R ART'!G30&gt;0,+'X R ART'!G30+'X R ART MONITOREO'!G30," ")</f>
        <v xml:space="preserve"> </v>
      </c>
      <c r="H30" s="16" t="str">
        <f>IF(+'X R ART MONITOREO'!H30+'X R ART'!H30&gt;0,+'X R ART'!H30+'X R ART MONITOREO'!H30," ")</f>
        <v xml:space="preserve"> </v>
      </c>
      <c r="I30" s="16" t="str">
        <f>IF(+'X R ART MONITOREO'!I30+'X R ART'!I30&gt;0,+'X R ART'!I30+'X R ART MONITOREO'!I30," ")</f>
        <v xml:space="preserve"> </v>
      </c>
      <c r="J30" s="16" t="str">
        <f>IF(+'X R ART MONITOREO'!J30+'X R ART'!J30&gt;0,+'X R ART'!J30+'X R ART MONITOREO'!J30," ")</f>
        <v xml:space="preserve"> </v>
      </c>
      <c r="K30" s="16" t="str">
        <f>IF(+'X R ART MONITOREO'!K30+'X R ART'!K30&gt;0,+'X R ART'!K30+'X R ART MONITOREO'!K30," ")</f>
        <v xml:space="preserve"> </v>
      </c>
      <c r="L30" s="16" t="str">
        <f>IF(+'X R ART MONITOREO'!L30+'X R ART'!L30&gt;0,+'X R ART'!L30+'X R ART MONITOREO'!L30," ")</f>
        <v xml:space="preserve"> </v>
      </c>
      <c r="M30" s="17" t="str">
        <f>IF(+'X R ART MONITOREO'!M30+'X R ART'!M30&gt;0,+'X R ART'!M30+'X R ART MONITOREO'!M30," ")</f>
        <v xml:space="preserve"> </v>
      </c>
      <c r="N30" s="15">
        <f t="shared" si="3"/>
        <v>192659.31</v>
      </c>
      <c r="O30" s="53">
        <f t="shared" si="0"/>
        <v>14</v>
      </c>
      <c r="P30" s="32"/>
    </row>
    <row r="31" spans="1:16" ht="14" x14ac:dyDescent="0.3">
      <c r="A31" s="14">
        <f t="shared" si="1"/>
        <v>14.5</v>
      </c>
      <c r="B31" s="15" t="str">
        <f>IF(+'X R ART MONITOREO'!B31+'X R ART'!B31&gt;0,+'X R ART'!B31+'X R ART MONITOREO'!B31," ")</f>
        <v xml:space="preserve"> </v>
      </c>
      <c r="C31" s="16" t="str">
        <f>IF(+'X R ART MONITOREO'!C31+'X R ART'!C31&gt;0,+'X R ART'!C31+'X R ART MONITOREO'!C31," ")</f>
        <v xml:space="preserve"> </v>
      </c>
      <c r="D31" s="16">
        <f>IF(+'X R ART MONITOREO'!D31+'X R ART'!D31&gt;0,+'X R ART'!D31+'X R ART MONITOREO'!D31," ")</f>
        <v>78882.94</v>
      </c>
      <c r="E31" s="16">
        <f>IF(+'X R ART MONITOREO'!E31+'X R ART'!E31&gt;0,+'X R ART'!E31+'X R ART MONITOREO'!E31," ")</f>
        <v>70.010000000000005</v>
      </c>
      <c r="F31" s="16">
        <f>IF(+'X R ART MONITOREO'!F31+'X R ART'!F31&gt;0,+'X R ART'!F31+'X R ART MONITOREO'!F31," ")</f>
        <v>19.399999999999999</v>
      </c>
      <c r="G31" s="16">
        <f>IF(+'X R ART MONITOREO'!G31+'X R ART'!G31&gt;0,+'X R ART'!G31+'X R ART MONITOREO'!G31," ")</f>
        <v>90570.53</v>
      </c>
      <c r="H31" s="16" t="str">
        <f>IF(+'X R ART MONITOREO'!H31+'X R ART'!H31&gt;0,+'X R ART'!H31+'X R ART MONITOREO'!H31," ")</f>
        <v xml:space="preserve"> </v>
      </c>
      <c r="I31" s="16" t="str">
        <f>IF(+'X R ART MONITOREO'!I31+'X R ART'!I31&gt;0,+'X R ART'!I31+'X R ART MONITOREO'!I31," ")</f>
        <v xml:space="preserve"> </v>
      </c>
      <c r="J31" s="16" t="str">
        <f>IF(+'X R ART MONITOREO'!J31+'X R ART'!J31&gt;0,+'X R ART'!J31+'X R ART MONITOREO'!J31," ")</f>
        <v xml:space="preserve"> </v>
      </c>
      <c r="K31" s="16" t="str">
        <f>IF(+'X R ART MONITOREO'!K31+'X R ART'!K31&gt;0,+'X R ART'!K31+'X R ART MONITOREO'!K31," ")</f>
        <v xml:space="preserve"> </v>
      </c>
      <c r="L31" s="16" t="str">
        <f>IF(+'X R ART MONITOREO'!L31+'X R ART'!L31&gt;0,+'X R ART'!L31+'X R ART MONITOREO'!L31," ")</f>
        <v xml:space="preserve"> </v>
      </c>
      <c r="M31" s="17" t="str">
        <f>IF(+'X R ART MONITOREO'!M31+'X R ART'!M31&gt;0,+'X R ART'!M31+'X R ART MONITOREO'!M31," ")</f>
        <v xml:space="preserve"> </v>
      </c>
      <c r="N31" s="15">
        <f t="shared" si="3"/>
        <v>169542.88</v>
      </c>
      <c r="O31" s="53">
        <f t="shared" si="0"/>
        <v>14.5</v>
      </c>
      <c r="P31" s="32"/>
    </row>
    <row r="32" spans="1:16" ht="14" x14ac:dyDescent="0.3">
      <c r="A32" s="14">
        <f t="shared" si="1"/>
        <v>15</v>
      </c>
      <c r="B32" s="15" t="str">
        <f>IF(+'X R ART MONITOREO'!B32+'X R ART'!B32&gt;0,+'X R ART'!B32+'X R ART MONITOREO'!B32," ")</f>
        <v xml:space="preserve"> </v>
      </c>
      <c r="C32" s="16" t="str">
        <f>IF(+'X R ART MONITOREO'!C32+'X R ART'!C32&gt;0,+'X R ART'!C32+'X R ART MONITOREO'!C32," ")</f>
        <v xml:space="preserve"> </v>
      </c>
      <c r="D32" s="16">
        <f>IF(+'X R ART MONITOREO'!D32+'X R ART'!D32&gt;0,+'X R ART'!D32+'X R ART MONITOREO'!D32," ")</f>
        <v>93233.91</v>
      </c>
      <c r="E32" s="16">
        <f>IF(+'X R ART MONITOREO'!E32+'X R ART'!E32&gt;0,+'X R ART'!E32+'X R ART MONITOREO'!E32," ")</f>
        <v>30.92</v>
      </c>
      <c r="F32" s="16">
        <f>IF(+'X R ART MONITOREO'!F32+'X R ART'!F32&gt;0,+'X R ART'!F32+'X R ART MONITOREO'!F32," ")</f>
        <v>16.63</v>
      </c>
      <c r="G32" s="16" t="str">
        <f>IF(+'X R ART MONITOREO'!G32+'X R ART'!G32&gt;0,+'X R ART'!G32+'X R ART MONITOREO'!G32," ")</f>
        <v xml:space="preserve"> </v>
      </c>
      <c r="H32" s="16" t="str">
        <f>IF(+'X R ART MONITOREO'!H32+'X R ART'!H32&gt;0,+'X R ART'!H32+'X R ART MONITOREO'!H32," ")</f>
        <v xml:space="preserve"> </v>
      </c>
      <c r="I32" s="16" t="str">
        <f>IF(+'X R ART MONITOREO'!I32+'X R ART'!I32&gt;0,+'X R ART'!I32+'X R ART MONITOREO'!I32," ")</f>
        <v xml:space="preserve"> </v>
      </c>
      <c r="J32" s="16" t="str">
        <f>IF(+'X R ART MONITOREO'!J32+'X R ART'!J32&gt;0,+'X R ART'!J32+'X R ART MONITOREO'!J32," ")</f>
        <v xml:space="preserve"> </v>
      </c>
      <c r="K32" s="16" t="str">
        <f>IF(+'X R ART MONITOREO'!K32+'X R ART'!K32&gt;0,+'X R ART'!K32+'X R ART MONITOREO'!K32," ")</f>
        <v xml:space="preserve"> </v>
      </c>
      <c r="L32" s="16" t="str">
        <f>IF(+'X R ART MONITOREO'!L32+'X R ART'!L32&gt;0,+'X R ART'!L32+'X R ART MONITOREO'!L32," ")</f>
        <v xml:space="preserve"> </v>
      </c>
      <c r="M32" s="17" t="str">
        <f>IF(+'X R ART MONITOREO'!M32+'X R ART'!M32&gt;0,+'X R ART'!M32+'X R ART MONITOREO'!M32," ")</f>
        <v xml:space="preserve"> </v>
      </c>
      <c r="N32" s="15">
        <f t="shared" si="3"/>
        <v>93281.46</v>
      </c>
      <c r="O32" s="53">
        <f t="shared" si="0"/>
        <v>15</v>
      </c>
      <c r="P32" s="32"/>
    </row>
    <row r="33" spans="1:16" ht="14" x14ac:dyDescent="0.3">
      <c r="A33" s="14">
        <f t="shared" si="1"/>
        <v>15.5</v>
      </c>
      <c r="B33" s="15" t="str">
        <f>IF(+'X R ART MONITOREO'!B33+'X R ART'!B33&gt;0,+'X R ART'!B33+'X R ART MONITOREO'!B33," ")</f>
        <v xml:space="preserve"> </v>
      </c>
      <c r="C33" s="16" t="str">
        <f>IF(+'X R ART MONITOREO'!C33+'X R ART'!C33&gt;0,+'X R ART'!C33+'X R ART MONITOREO'!C33," ")</f>
        <v xml:space="preserve"> </v>
      </c>
      <c r="D33" s="16">
        <f>IF(+'X R ART MONITOREO'!D33+'X R ART'!D33&gt;0,+'X R ART'!D33+'X R ART MONITOREO'!D33," ")</f>
        <v>31077.88</v>
      </c>
      <c r="E33" s="16">
        <f>IF(+'X R ART MONITOREO'!E33+'X R ART'!E33&gt;0,+'X R ART'!E33+'X R ART MONITOREO'!E33," ")</f>
        <v>12.37</v>
      </c>
      <c r="F33" s="16" t="str">
        <f>IF(+'X R ART MONITOREO'!F33+'X R ART'!F33&gt;0,+'X R ART'!F33+'X R ART MONITOREO'!F33," ")</f>
        <v xml:space="preserve"> </v>
      </c>
      <c r="G33" s="16" t="str">
        <f>IF(+'X R ART MONITOREO'!G33+'X R ART'!G33&gt;0,+'X R ART'!G33+'X R ART MONITOREO'!G33," ")</f>
        <v xml:space="preserve"> </v>
      </c>
      <c r="H33" s="16" t="str">
        <f>IF(+'X R ART MONITOREO'!H33+'X R ART'!H33&gt;0,+'X R ART'!H33+'X R ART MONITOREO'!H33," ")</f>
        <v xml:space="preserve"> </v>
      </c>
      <c r="I33" s="16" t="str">
        <f>IF(+'X R ART MONITOREO'!I33+'X R ART'!I33&gt;0,+'X R ART'!I33+'X R ART MONITOREO'!I33," ")</f>
        <v xml:space="preserve"> </v>
      </c>
      <c r="J33" s="16" t="str">
        <f>IF(+'X R ART MONITOREO'!J33+'X R ART'!J33&gt;0,+'X R ART'!J33+'X R ART MONITOREO'!J33," ")</f>
        <v xml:space="preserve"> </v>
      </c>
      <c r="K33" s="16" t="str">
        <f>IF(+'X R ART MONITOREO'!K33+'X R ART'!K33&gt;0,+'X R ART'!K33+'X R ART MONITOREO'!K33," ")</f>
        <v xml:space="preserve"> </v>
      </c>
      <c r="L33" s="16" t="str">
        <f>IF(+'X R ART MONITOREO'!L33+'X R ART'!L33&gt;0,+'X R ART'!L33+'X R ART MONITOREO'!L33," ")</f>
        <v xml:space="preserve"> </v>
      </c>
      <c r="M33" s="17" t="str">
        <f>IF(+'X R ART MONITOREO'!M33+'X R ART'!M33&gt;0,+'X R ART'!M33+'X R ART MONITOREO'!M33," ")</f>
        <v xml:space="preserve"> </v>
      </c>
      <c r="N33" s="15">
        <f t="shared" si="3"/>
        <v>31090.25</v>
      </c>
      <c r="O33" s="53">
        <f t="shared" si="0"/>
        <v>15.5</v>
      </c>
      <c r="P33" s="32"/>
    </row>
    <row r="34" spans="1:16" ht="14" x14ac:dyDescent="0.3">
      <c r="A34" s="14">
        <f t="shared" si="1"/>
        <v>16</v>
      </c>
      <c r="B34" s="15" t="str">
        <f>IF(+'X R ART MONITOREO'!B34+'X R ART'!B34&gt;0,+'X R ART'!B34+'X R ART MONITOREO'!B34," ")</f>
        <v xml:space="preserve"> </v>
      </c>
      <c r="C34" s="16" t="str">
        <f>IF(+'X R ART MONITOREO'!C34+'X R ART'!C34&gt;0,+'X R ART'!C34+'X R ART MONITOREO'!C34," ")</f>
        <v xml:space="preserve"> </v>
      </c>
      <c r="D34" s="16" t="str">
        <f>IF(+'X R ART MONITOREO'!D34+'X R ART'!D34&gt;0,+'X R ART'!D34+'X R ART MONITOREO'!D34," ")</f>
        <v xml:space="preserve"> </v>
      </c>
      <c r="E34" s="16" t="str">
        <f>IF(+'X R ART MONITOREO'!E34+'X R ART'!E34&gt;0,+'X R ART'!E34+'X R ART MONITOREO'!E34," ")</f>
        <v xml:space="preserve"> </v>
      </c>
      <c r="F34" s="16" t="str">
        <f>IF(+'X R ART MONITOREO'!F34+'X R ART'!F34&gt;0,+'X R ART'!F34+'X R ART MONITOREO'!F34," ")</f>
        <v xml:space="preserve"> </v>
      </c>
      <c r="G34" s="16" t="str">
        <f>IF(+'X R ART MONITOREO'!G34+'X R ART'!G34&gt;0,+'X R ART'!G34+'X R ART MONITOREO'!G34," ")</f>
        <v xml:space="preserve"> </v>
      </c>
      <c r="H34" s="16" t="str">
        <f>IF(+'X R ART MONITOREO'!H34+'X R ART'!H34&gt;0,+'X R ART'!H34+'X R ART MONITOREO'!H34," ")</f>
        <v xml:space="preserve"> </v>
      </c>
      <c r="I34" s="16" t="str">
        <f>IF(+'X R ART MONITOREO'!I34+'X R ART'!I34&gt;0,+'X R ART'!I34+'X R ART MONITOREO'!I34," ")</f>
        <v xml:space="preserve"> </v>
      </c>
      <c r="J34" s="16" t="str">
        <f>IF(+'X R ART MONITOREO'!J34+'X R ART'!J34&gt;0,+'X R ART'!J34+'X R ART MONITOREO'!J34," ")</f>
        <v xml:space="preserve"> </v>
      </c>
      <c r="K34" s="16" t="str">
        <f>IF(+'X R ART MONITOREO'!K34+'X R ART'!K34&gt;0,+'X R ART'!K34+'X R ART MONITOREO'!K34," ")</f>
        <v xml:space="preserve"> </v>
      </c>
      <c r="L34" s="16" t="str">
        <f>IF(+'X R ART MONITOREO'!L34+'X R ART'!L34&gt;0,+'X R ART'!L34+'X R ART MONITOREO'!L34," ")</f>
        <v xml:space="preserve"> </v>
      </c>
      <c r="M34" s="17" t="str">
        <f>IF(+'X R ART MONITOREO'!M34+'X R ART'!M34&gt;0,+'X R ART'!M34+'X R ART MONITOREO'!M34," ")</f>
        <v xml:space="preserve"> </v>
      </c>
      <c r="N34" s="15" t="str">
        <f t="shared" si="3"/>
        <v xml:space="preserve"> </v>
      </c>
      <c r="O34" s="53">
        <f t="shared" si="0"/>
        <v>16</v>
      </c>
      <c r="P34" s="32"/>
    </row>
    <row r="35" spans="1:16" ht="14" x14ac:dyDescent="0.3">
      <c r="A35" s="14">
        <f t="shared" si="1"/>
        <v>16.5</v>
      </c>
      <c r="B35" s="15" t="str">
        <f>IF(+'X R ART MONITOREO'!B35+'X R ART'!B35&gt;0,+'X R ART'!B35+'X R ART MONITOREO'!B35," ")</f>
        <v xml:space="preserve"> </v>
      </c>
      <c r="C35" s="16" t="str">
        <f>IF(+'X R ART MONITOREO'!C35+'X R ART'!C35&gt;0,+'X R ART'!C35+'X R ART MONITOREO'!C35," ")</f>
        <v xml:space="preserve"> </v>
      </c>
      <c r="D35" s="16" t="str">
        <f>IF(+'X R ART MONITOREO'!D35+'X R ART'!D35&gt;0,+'X R ART'!D35+'X R ART MONITOREO'!D35," ")</f>
        <v xml:space="preserve"> </v>
      </c>
      <c r="E35" s="16" t="str">
        <f>IF(+'X R ART MONITOREO'!E35+'X R ART'!E35&gt;0,+'X R ART'!E35+'X R ART MONITOREO'!E35," ")</f>
        <v xml:space="preserve"> </v>
      </c>
      <c r="F35" s="16" t="str">
        <f>IF(+'X R ART MONITOREO'!F35+'X R ART'!F35&gt;0,+'X R ART'!F35+'X R ART MONITOREO'!F35," ")</f>
        <v xml:space="preserve"> </v>
      </c>
      <c r="G35" s="16" t="str">
        <f>IF(+'X R ART MONITOREO'!G35+'X R ART'!G35&gt;0,+'X R ART'!G35+'X R ART MONITOREO'!G35," ")</f>
        <v xml:space="preserve"> </v>
      </c>
      <c r="H35" s="16" t="str">
        <f>IF(+'X R ART MONITOREO'!H35+'X R ART'!H35&gt;0,+'X R ART'!H35+'X R ART MONITOREO'!H35," ")</f>
        <v xml:space="preserve"> </v>
      </c>
      <c r="I35" s="16" t="str">
        <f>IF(+'X R ART MONITOREO'!I35+'X R ART'!I35&gt;0,+'X R ART'!I35+'X R ART MONITOREO'!I35," ")</f>
        <v xml:space="preserve"> </v>
      </c>
      <c r="J35" s="16" t="str">
        <f>IF(+'X R ART MONITOREO'!J35+'X R ART'!J35&gt;0,+'X R ART'!J35+'X R ART MONITOREO'!J35," ")</f>
        <v xml:space="preserve"> </v>
      </c>
      <c r="K35" s="16" t="str">
        <f>IF(+'X R ART MONITOREO'!K35+'X R ART'!K35&gt;0,+'X R ART'!K35+'X R ART MONITOREO'!K35," ")</f>
        <v xml:space="preserve"> </v>
      </c>
      <c r="L35" s="16" t="str">
        <f>IF(+'X R ART MONITOREO'!L35+'X R ART'!L35&gt;0,+'X R ART'!L35+'X R ART MONITOREO'!L35," ")</f>
        <v xml:space="preserve"> </v>
      </c>
      <c r="M35" s="17" t="str">
        <f>IF(+'X R ART MONITOREO'!M35+'X R ART'!M35&gt;0,+'X R ART'!M35+'X R ART MONITOREO'!M35," ")</f>
        <v xml:space="preserve"> </v>
      </c>
      <c r="N35" s="15" t="str">
        <f t="shared" si="3"/>
        <v xml:space="preserve"> </v>
      </c>
      <c r="O35" s="53">
        <f t="shared" si="0"/>
        <v>16.5</v>
      </c>
      <c r="P35" s="32"/>
    </row>
    <row r="36" spans="1:16" ht="14" x14ac:dyDescent="0.3">
      <c r="A36" s="14">
        <f t="shared" si="1"/>
        <v>17</v>
      </c>
      <c r="B36" s="15" t="str">
        <f>IF(+'X R ART MONITOREO'!B36+'X R ART'!B36&gt;0,+'X R ART'!B36+'X R ART MONITOREO'!B36," ")</f>
        <v xml:space="preserve"> </v>
      </c>
      <c r="C36" s="16" t="str">
        <f>IF(+'X R ART MONITOREO'!C36+'X R ART'!C36&gt;0,+'X R ART'!C36+'X R ART MONITOREO'!C36," ")</f>
        <v xml:space="preserve"> </v>
      </c>
      <c r="D36" s="16" t="str">
        <f>IF(+'X R ART MONITOREO'!D36+'X R ART'!D36&gt;0,+'X R ART'!D36+'X R ART MONITOREO'!D36," ")</f>
        <v xml:space="preserve"> </v>
      </c>
      <c r="E36" s="16" t="str">
        <f>IF(+'X R ART MONITOREO'!E36+'X R ART'!E36&gt;0,+'X R ART'!E36+'X R ART MONITOREO'!E36," ")</f>
        <v xml:space="preserve"> </v>
      </c>
      <c r="F36" s="16" t="str">
        <f>IF(+'X R ART MONITOREO'!F36+'X R ART'!F36&gt;0,+'X R ART'!F36+'X R ART MONITOREO'!F36," ")</f>
        <v xml:space="preserve"> </v>
      </c>
      <c r="G36" s="16" t="str">
        <f>IF(+'X R ART MONITOREO'!G36+'X R ART'!G36&gt;0,+'X R ART'!G36+'X R ART MONITOREO'!G36," ")</f>
        <v xml:space="preserve"> </v>
      </c>
      <c r="H36" s="16" t="str">
        <f>IF(+'X R ART MONITOREO'!H36+'X R ART'!H36&gt;0,+'X R ART'!H36+'X R ART MONITOREO'!H36," ")</f>
        <v xml:space="preserve"> </v>
      </c>
      <c r="I36" s="16" t="str">
        <f>IF(+'X R ART MONITOREO'!I36+'X R ART'!I36&gt;0,+'X R ART'!I36+'X R ART MONITOREO'!I36," ")</f>
        <v xml:space="preserve"> </v>
      </c>
      <c r="J36" s="16" t="str">
        <f>IF(+'X R ART MONITOREO'!J36+'X R ART'!J36&gt;0,+'X R ART'!J36+'X R ART MONITOREO'!J36," ")</f>
        <v xml:space="preserve"> </v>
      </c>
      <c r="K36" s="16" t="str">
        <f>IF(+'X R ART MONITOREO'!K36+'X R ART'!K36&gt;0,+'X R ART'!K36+'X R ART MONITOREO'!K36," ")</f>
        <v xml:space="preserve"> </v>
      </c>
      <c r="L36" s="16" t="str">
        <f>IF(+'X R ART MONITOREO'!L36+'X R ART'!L36&gt;0,+'X R ART'!L36+'X R ART MONITOREO'!L36," ")</f>
        <v xml:space="preserve"> </v>
      </c>
      <c r="M36" s="17" t="str">
        <f>IF(+'X R ART MONITOREO'!M36+'X R ART'!M36&gt;0,+'X R ART'!M36+'X R ART MONITOREO'!M36," ")</f>
        <v xml:space="preserve"> </v>
      </c>
      <c r="N36" s="15" t="str">
        <f t="shared" si="3"/>
        <v xml:space="preserve"> </v>
      </c>
      <c r="O36" s="53">
        <f t="shared" si="0"/>
        <v>17</v>
      </c>
      <c r="P36" s="32"/>
    </row>
    <row r="37" spans="1:16" ht="14" x14ac:dyDescent="0.3">
      <c r="A37" s="14">
        <f t="shared" si="1"/>
        <v>17.5</v>
      </c>
      <c r="B37" s="15" t="str">
        <f>IF(+'X R ART MONITOREO'!B37+'X R ART'!B37&gt;0,+'X R ART'!B37+'X R ART MONITOREO'!B37," ")</f>
        <v xml:space="preserve"> </v>
      </c>
      <c r="C37" s="16" t="str">
        <f>IF(+'X R ART MONITOREO'!C37+'X R ART'!C37&gt;0,+'X R ART'!C37+'X R ART MONITOREO'!C37," ")</f>
        <v xml:space="preserve"> </v>
      </c>
      <c r="D37" s="16" t="str">
        <f>IF(+'X R ART MONITOREO'!D37+'X R ART'!D37&gt;0,+'X R ART'!D37+'X R ART MONITOREO'!D37," ")</f>
        <v xml:space="preserve"> </v>
      </c>
      <c r="E37" s="16" t="str">
        <f>IF(+'X R ART MONITOREO'!E37+'X R ART'!E37&gt;0,+'X R ART'!E37+'X R ART MONITOREO'!E37," ")</f>
        <v xml:space="preserve"> </v>
      </c>
      <c r="F37" s="16" t="str">
        <f>IF(+'X R ART MONITOREO'!F37+'X R ART'!F37&gt;0,+'X R ART'!F37+'X R ART MONITOREO'!F37," ")</f>
        <v xml:space="preserve"> </v>
      </c>
      <c r="G37" s="16" t="str">
        <f>IF(+'X R ART MONITOREO'!G37+'X R ART'!G37&gt;0,+'X R ART'!G37+'X R ART MONITOREO'!G37," ")</f>
        <v xml:space="preserve"> </v>
      </c>
      <c r="H37" s="16" t="str">
        <f>IF(+'X R ART MONITOREO'!H37+'X R ART'!H37&gt;0,+'X R ART'!H37+'X R ART MONITOREO'!H37," ")</f>
        <v xml:space="preserve"> </v>
      </c>
      <c r="I37" s="16" t="str">
        <f>IF(+'X R ART MONITOREO'!I37+'X R ART'!I37&gt;0,+'X R ART'!I37+'X R ART MONITOREO'!I37," ")</f>
        <v xml:space="preserve"> </v>
      </c>
      <c r="J37" s="16" t="str">
        <f>IF(+'X R ART MONITOREO'!J37+'X R ART'!J37&gt;0,+'X R ART'!J37+'X R ART MONITOREO'!J37," ")</f>
        <v xml:space="preserve"> </v>
      </c>
      <c r="K37" s="16" t="str">
        <f>IF(+'X R ART MONITOREO'!K37+'X R ART'!K37&gt;0,+'X R ART'!K37+'X R ART MONITOREO'!K37," ")</f>
        <v xml:space="preserve"> </v>
      </c>
      <c r="L37" s="16" t="str">
        <f>IF(+'X R ART MONITOREO'!L37+'X R ART'!L37&gt;0,+'X R ART'!L37+'X R ART MONITOREO'!L37," ")</f>
        <v xml:space="preserve"> </v>
      </c>
      <c r="M37" s="17" t="str">
        <f>IF(+'X R ART MONITOREO'!M37+'X R ART'!M37&gt;0,+'X R ART'!M37+'X R ART MONITOREO'!M37," ")</f>
        <v xml:space="preserve"> </v>
      </c>
      <c r="N37" s="15" t="str">
        <f t="shared" si="3"/>
        <v xml:space="preserve"> </v>
      </c>
      <c r="O37" s="53">
        <f t="shared" si="0"/>
        <v>17.5</v>
      </c>
      <c r="P37" s="32"/>
    </row>
    <row r="38" spans="1:16" ht="14" x14ac:dyDescent="0.3">
      <c r="A38" s="14">
        <f t="shared" si="1"/>
        <v>18</v>
      </c>
      <c r="B38" s="15" t="str">
        <f>IF(+'X R ART MONITOREO'!B38+'X R ART'!B38&gt;0,+'X R ART'!B38+'X R ART MONITOREO'!B38," ")</f>
        <v xml:space="preserve"> </v>
      </c>
      <c r="C38" s="16" t="str">
        <f>IF(+'X R ART MONITOREO'!C38+'X R ART'!C38&gt;0,+'X R ART'!C38+'X R ART MONITOREO'!C38," ")</f>
        <v xml:space="preserve"> </v>
      </c>
      <c r="D38" s="16" t="str">
        <f>IF(+'X R ART MONITOREO'!D38+'X R ART'!D38&gt;0,+'X R ART'!D38+'X R ART MONITOREO'!D38," ")</f>
        <v xml:space="preserve"> </v>
      </c>
      <c r="E38" s="16" t="str">
        <f>IF(+'X R ART MONITOREO'!E38+'X R ART'!E38&gt;0,+'X R ART'!E38+'X R ART MONITOREO'!E38," ")</f>
        <v xml:space="preserve"> </v>
      </c>
      <c r="F38" s="16" t="str">
        <f>IF(+'X R ART MONITOREO'!F38+'X R ART'!F38&gt;0,+'X R ART'!F38+'X R ART MONITOREO'!F38," ")</f>
        <v xml:space="preserve"> </v>
      </c>
      <c r="G38" s="16" t="str">
        <f>IF(+'X R ART MONITOREO'!G38+'X R ART'!G38&gt;0,+'X R ART'!G38+'X R ART MONITOREO'!G38," ")</f>
        <v xml:space="preserve"> </v>
      </c>
      <c r="H38" s="16" t="str">
        <f>IF(+'X R ART MONITOREO'!H38+'X R ART'!H38&gt;0,+'X R ART'!H38+'X R ART MONITOREO'!H38," ")</f>
        <v xml:space="preserve"> </v>
      </c>
      <c r="I38" s="16" t="str">
        <f>IF(+'X R ART MONITOREO'!I38+'X R ART'!I38&gt;0,+'X R ART'!I38+'X R ART MONITOREO'!I38," ")</f>
        <v xml:space="preserve"> </v>
      </c>
      <c r="J38" s="16" t="str">
        <f>IF(+'X R ART MONITOREO'!J38+'X R ART'!J38&gt;0,+'X R ART'!J38+'X R ART MONITOREO'!J38," ")</f>
        <v xml:space="preserve"> </v>
      </c>
      <c r="K38" s="16" t="str">
        <f>IF(+'X R ART MONITOREO'!K38+'X R ART'!K38&gt;0,+'X R ART'!K38+'X R ART MONITOREO'!K38," ")</f>
        <v xml:space="preserve"> </v>
      </c>
      <c r="L38" s="16" t="str">
        <f>IF(+'X R ART MONITOREO'!L38+'X R ART'!L38&gt;0,+'X R ART'!L38+'X R ART MONITOREO'!L38," ")</f>
        <v xml:space="preserve"> </v>
      </c>
      <c r="M38" s="17" t="str">
        <f>IF(+'X R ART MONITOREO'!M38+'X R ART'!M38&gt;0,+'X R ART'!M38+'X R ART MONITOREO'!M38," ")</f>
        <v xml:space="preserve"> </v>
      </c>
      <c r="N38" s="15"/>
      <c r="O38" s="53">
        <f t="shared" si="0"/>
        <v>18</v>
      </c>
      <c r="P38" s="32"/>
    </row>
    <row r="39" spans="1:16" ht="14" x14ac:dyDescent="0.3">
      <c r="A39" s="14">
        <f t="shared" si="1"/>
        <v>18.5</v>
      </c>
      <c r="B39" s="15" t="str">
        <f>IF(+'X R ART MONITOREO'!B39+'X R ART'!B39&gt;0,+'X R ART'!B39+'X R ART MONITOREO'!B39," ")</f>
        <v xml:space="preserve"> </v>
      </c>
      <c r="C39" s="16" t="str">
        <f>IF(+'X R ART MONITOREO'!C39+'X R ART'!C39&gt;0,+'X R ART'!C39+'X R ART MONITOREO'!C39," ")</f>
        <v xml:space="preserve"> </v>
      </c>
      <c r="D39" s="16" t="str">
        <f>IF(+'X R ART MONITOREO'!D39+'X R ART'!D39&gt;0,+'X R ART'!D39+'X R ART MONITOREO'!D39," ")</f>
        <v xml:space="preserve"> </v>
      </c>
      <c r="E39" s="16" t="str">
        <f>IF(+'X R ART MONITOREO'!E39+'X R ART'!E39&gt;0,+'X R ART'!E39+'X R ART MONITOREO'!E39," ")</f>
        <v xml:space="preserve"> </v>
      </c>
      <c r="F39" s="16" t="str">
        <f>IF(+'X R ART MONITOREO'!F39+'X R ART'!F39&gt;0,+'X R ART'!F39+'X R ART MONITOREO'!F39," ")</f>
        <v xml:space="preserve"> </v>
      </c>
      <c r="G39" s="16" t="str">
        <f>IF(+'X R ART MONITOREO'!G39+'X R ART'!G39&gt;0,+'X R ART'!G39+'X R ART MONITOREO'!G39," ")</f>
        <v xml:space="preserve"> </v>
      </c>
      <c r="H39" s="16" t="str">
        <f>IF(+'X R ART MONITOREO'!H39+'X R ART'!H39&gt;0,+'X R ART'!H39+'X R ART MONITOREO'!H39," ")</f>
        <v xml:space="preserve"> </v>
      </c>
      <c r="I39" s="16" t="str">
        <f>IF(+'X R ART MONITOREO'!I39+'X R ART'!I39&gt;0,+'X R ART'!I39+'X R ART MONITOREO'!I39," ")</f>
        <v xml:space="preserve"> </v>
      </c>
      <c r="J39" s="16" t="str">
        <f>IF(+'X R ART MONITOREO'!J39+'X R ART'!J39&gt;0,+'X R ART'!J39+'X R ART MONITOREO'!J39," ")</f>
        <v xml:space="preserve"> </v>
      </c>
      <c r="K39" s="16" t="str">
        <f>IF(+'X R ART MONITOREO'!K39+'X R ART'!K39&gt;0,+'X R ART'!K39+'X R ART MONITOREO'!K39," ")</f>
        <v xml:space="preserve"> </v>
      </c>
      <c r="L39" s="16" t="str">
        <f>IF(+'X R ART MONITOREO'!L39+'X R ART'!L39&gt;0,+'X R ART'!L39+'X R ART MONITOREO'!L39," ")</f>
        <v xml:space="preserve"> </v>
      </c>
      <c r="M39" s="17" t="str">
        <f>IF(+'X R ART MONITOREO'!M39+'X R ART'!M39&gt;0,+'X R ART'!M39+'X R ART MONITOREO'!M39," ")</f>
        <v xml:space="preserve"> </v>
      </c>
      <c r="N39" s="15"/>
      <c r="O39" s="53">
        <f t="shared" si="0"/>
        <v>18.5</v>
      </c>
      <c r="P39" s="32"/>
    </row>
    <row r="40" spans="1:16" ht="14" x14ac:dyDescent="0.3">
      <c r="A40" s="14">
        <f t="shared" si="1"/>
        <v>19</v>
      </c>
      <c r="B40" s="15" t="str">
        <f>IF(+'X R ART MONITOREO'!B40+'X R ART'!B40&gt;0,+'X R ART'!B40+'X R ART MONITOREO'!B40," ")</f>
        <v xml:space="preserve"> </v>
      </c>
      <c r="C40" s="16" t="str">
        <f>IF(+'X R ART MONITOREO'!C40+'X R ART'!C40&gt;0,+'X R ART'!C40+'X R ART MONITOREO'!C40," ")</f>
        <v xml:space="preserve"> </v>
      </c>
      <c r="D40" s="16" t="str">
        <f>IF(+'X R ART MONITOREO'!D40+'X R ART'!D40&gt;0,+'X R ART'!D40+'X R ART MONITOREO'!D40," ")</f>
        <v xml:space="preserve"> </v>
      </c>
      <c r="E40" s="16" t="str">
        <f>IF(+'X R ART MONITOREO'!E40+'X R ART'!E40&gt;0,+'X R ART'!E40+'X R ART MONITOREO'!E40," ")</f>
        <v xml:space="preserve"> </v>
      </c>
      <c r="F40" s="16" t="str">
        <f>IF(+'X R ART MONITOREO'!F40+'X R ART'!F40&gt;0,+'X R ART'!F40+'X R ART MONITOREO'!F40," ")</f>
        <v xml:space="preserve"> </v>
      </c>
      <c r="G40" s="16" t="str">
        <f>IF(+'X R ART MONITOREO'!G40+'X R ART'!G40&gt;0,+'X R ART'!G40+'X R ART MONITOREO'!G40," ")</f>
        <v xml:space="preserve"> </v>
      </c>
      <c r="H40" s="16" t="str">
        <f>IF(+'X R ART MONITOREO'!H40+'X R ART'!H40&gt;0,+'X R ART'!H40+'X R ART MONITOREO'!H40," ")</f>
        <v xml:space="preserve"> </v>
      </c>
      <c r="I40" s="16" t="str">
        <f>IF(+'X R ART MONITOREO'!I40+'X R ART'!I40&gt;0,+'X R ART'!I40+'X R ART MONITOREO'!I40," ")</f>
        <v xml:space="preserve"> </v>
      </c>
      <c r="J40" s="16" t="str">
        <f>IF(+'X R ART MONITOREO'!J40+'X R ART'!J40&gt;0,+'X R ART'!J40+'X R ART MONITOREO'!J40," ")</f>
        <v xml:space="preserve"> </v>
      </c>
      <c r="K40" s="16" t="str">
        <f>IF(+'X R ART MONITOREO'!K40+'X R ART'!K40&gt;0,+'X R ART'!K40+'X R ART MONITOREO'!K40," ")</f>
        <v xml:space="preserve"> </v>
      </c>
      <c r="L40" s="16" t="str">
        <f>IF(+'X R ART MONITOREO'!L40+'X R ART'!L40&gt;0,+'X R ART'!L40+'X R ART MONITOREO'!L40," ")</f>
        <v xml:space="preserve"> </v>
      </c>
      <c r="M40" s="17" t="str">
        <f>IF(+'X R ART MONITOREO'!M40+'X R ART'!M40&gt;0,+'X R ART'!M40+'X R ART MONITOREO'!M40," ")</f>
        <v xml:space="preserve"> </v>
      </c>
      <c r="N40" s="15"/>
      <c r="O40" s="53">
        <f t="shared" si="0"/>
        <v>19</v>
      </c>
      <c r="P40" s="32"/>
    </row>
    <row r="41" spans="1:16" ht="14" x14ac:dyDescent="0.3">
      <c r="A41" s="14">
        <f t="shared" si="1"/>
        <v>19.5</v>
      </c>
      <c r="B41" s="15" t="str">
        <f>IF(+'X R ART MONITOREO'!B41+'X R ART'!B41&gt;0,+'X R ART'!B41+'X R ART MONITOREO'!B41," ")</f>
        <v xml:space="preserve"> </v>
      </c>
      <c r="C41" s="16" t="str">
        <f>IF(+'X R ART MONITOREO'!C41+'X R ART'!C41&gt;0,+'X R ART'!C41+'X R ART MONITOREO'!C41," ")</f>
        <v xml:space="preserve"> </v>
      </c>
      <c r="D41" s="16" t="str">
        <f>IF(+'X R ART MONITOREO'!D41+'X R ART'!D41&gt;0,+'X R ART'!D41+'X R ART MONITOREO'!D41," ")</f>
        <v xml:space="preserve"> </v>
      </c>
      <c r="E41" s="16" t="str">
        <f>IF(+'X R ART MONITOREO'!E41+'X R ART'!E41&gt;0,+'X R ART'!E41+'X R ART MONITOREO'!E41," ")</f>
        <v xml:space="preserve"> </v>
      </c>
      <c r="F41" s="16" t="str">
        <f>IF(+'X R ART MONITOREO'!F41+'X R ART'!F41&gt;0,+'X R ART'!F41+'X R ART MONITOREO'!F41," ")</f>
        <v xml:space="preserve"> </v>
      </c>
      <c r="G41" s="16" t="str">
        <f>IF(+'X R ART MONITOREO'!G41+'X R ART'!G41&gt;0,+'X R ART'!G41+'X R ART MONITOREO'!G41," ")</f>
        <v xml:space="preserve"> </v>
      </c>
      <c r="H41" s="16" t="str">
        <f>IF(+'X R ART MONITOREO'!H41+'X R ART'!H41&gt;0,+'X R ART'!H41+'X R ART MONITOREO'!H41," ")</f>
        <v xml:space="preserve"> </v>
      </c>
      <c r="I41" s="16" t="str">
        <f>IF(+'X R ART MONITOREO'!I41+'X R ART'!I41&gt;0,+'X R ART'!I41+'X R ART MONITOREO'!I41," ")</f>
        <v xml:space="preserve"> </v>
      </c>
      <c r="J41" s="16" t="str">
        <f>IF(+'X R ART MONITOREO'!J41+'X R ART'!J41&gt;0,+'X R ART'!J41+'X R ART MONITOREO'!J41," ")</f>
        <v xml:space="preserve"> </v>
      </c>
      <c r="K41" s="16" t="str">
        <f>IF(+'X R ART MONITOREO'!K41+'X R ART'!K41&gt;0,+'X R ART'!K41+'X R ART MONITOREO'!K41," ")</f>
        <v xml:space="preserve"> </v>
      </c>
      <c r="L41" s="16" t="str">
        <f>IF(+'X R ART MONITOREO'!L41+'X R ART'!L41&gt;0,+'X R ART'!L41+'X R ART MONITOREO'!L41," ")</f>
        <v xml:space="preserve"> </v>
      </c>
      <c r="M41" s="17" t="str">
        <f>IF(+'X R ART MONITOREO'!M41+'X R ART'!M41&gt;0,+'X R ART'!M41+'X R ART MONITOREO'!M41," ")</f>
        <v xml:space="preserve"> </v>
      </c>
      <c r="N41" s="66"/>
      <c r="O41" s="53">
        <f t="shared" si="0"/>
        <v>19.5</v>
      </c>
      <c r="P41" s="32"/>
    </row>
    <row r="42" spans="1:16" ht="14" x14ac:dyDescent="0.3">
      <c r="A42" s="27" t="s">
        <v>13</v>
      </c>
      <c r="B42" s="28"/>
      <c r="C42" s="54">
        <f t="shared" ref="C42:E42" si="4">SUM(C8:C41)</f>
        <v>9813466.2000000011</v>
      </c>
      <c r="D42" s="54">
        <f t="shared" si="4"/>
        <v>25131719.989999998</v>
      </c>
      <c r="E42" s="54">
        <f t="shared" si="4"/>
        <v>5325.99</v>
      </c>
      <c r="F42" s="54">
        <f t="shared" ref="F42" si="5">SUM(F8:F41)</f>
        <v>193149.31</v>
      </c>
      <c r="G42" s="54">
        <f t="shared" ref="G42:M42" si="6">SUM(G8:G41)</f>
        <v>4483241.05</v>
      </c>
      <c r="H42" s="54">
        <f t="shared" si="6"/>
        <v>0</v>
      </c>
      <c r="I42" s="54"/>
      <c r="J42" s="54"/>
      <c r="K42" s="54"/>
      <c r="L42" s="54"/>
      <c r="M42" s="54">
        <f t="shared" si="6"/>
        <v>0</v>
      </c>
      <c r="N42" s="28">
        <f>SUM(N8:N41)</f>
        <v>39626902.540000007</v>
      </c>
      <c r="O42" s="32">
        <f>+'X R ART MONITOREO'!N42+'X R ART'!N42</f>
        <v>39626902.539999992</v>
      </c>
      <c r="P42" s="32">
        <f>+O42-N42</f>
        <v>0</v>
      </c>
    </row>
    <row r="43" spans="1:16" ht="14" x14ac:dyDescent="0.3">
      <c r="A43" s="14" t="s">
        <v>39</v>
      </c>
      <c r="B43" s="15"/>
      <c r="C43" s="16" t="str">
        <f>IF(+'X R ART MONITOREO'!C43+'X R ART'!C43&gt;0,+'X R ART'!C43+'X R ART MONITOREO'!C43," ")</f>
        <v xml:space="preserve"> </v>
      </c>
      <c r="D43" s="16" t="str">
        <f>IF(+'X R ART MONITOREO'!D43+'X R ART'!D43&gt;0,+'X R ART'!D43+'X R ART MONITOREO'!D43," ")</f>
        <v xml:space="preserve"> </v>
      </c>
      <c r="E43" s="56" t="str">
        <f>IF(+'X R ART MONITOREO'!E43+'X R ART'!E43&gt;0,+'X R ART'!E43+'X R ART MONITOREO'!E43," ")</f>
        <v xml:space="preserve"> </v>
      </c>
      <c r="F43" s="16" t="str">
        <f>IF(+'X R ART MONITOREO'!F43+'X R ART'!F43&gt;0,+'X R ART'!F43+'X R ART MONITOREO'!F43," ")</f>
        <v xml:space="preserve"> </v>
      </c>
      <c r="G43" s="16" t="str">
        <f>IF(+'X R ART MONITOREO'!G43+'X R ART'!G43&gt;0,+'X R ART'!G43+'X R ART MONITOREO'!G43," ")</f>
        <v xml:space="preserve"> </v>
      </c>
      <c r="H43" s="16" t="str">
        <f>IF(+'X R ART MONITOREO'!H43+'X R ART'!H43&gt;0,+'X R ART'!H43+'X R ART MONITOREO'!H43," ")</f>
        <v xml:space="preserve"> </v>
      </c>
      <c r="I43" s="16" t="str">
        <f>IF(+'X R ART MONITOREO'!I43+'X R ART'!I43&gt;0,+'X R ART'!I43+'X R ART MONITOREO'!I43," ")</f>
        <v xml:space="preserve"> </v>
      </c>
      <c r="J43" s="16" t="str">
        <f>IF(+'X R ART MONITOREO'!J43+'X R ART'!J43&gt;0,+'X R ART'!J43+'X R ART MONITOREO'!J43," ")</f>
        <v xml:space="preserve"> </v>
      </c>
      <c r="K43" s="16" t="str">
        <f>IF(+'X R ART MONITOREO'!K43+'X R ART'!K43&gt;0,+'X R ART'!K43+'X R ART MONITOREO'!K43," ")</f>
        <v xml:space="preserve"> </v>
      </c>
      <c r="L43" s="16" t="str">
        <f>IF(+'X R ART MONITOREO'!L43+'X R ART'!L43&gt;0,+'X R ART'!L43+'X R ART MONITOREO'!L43," ")</f>
        <v xml:space="preserve"> </v>
      </c>
      <c r="M43" s="16" t="str">
        <f>IF(+'X R ART MONITOREO'!M43+'X R ART'!M43&gt;0,+'X R ART'!M43+'X R ART MONITOREO'!M43," ")</f>
        <v xml:space="preserve"> </v>
      </c>
      <c r="N43" s="71">
        <f>SUM(B43:M43)</f>
        <v>0</v>
      </c>
      <c r="O43" s="32">
        <f>+'X R ART MONITOREO'!N43+'X R ART'!N43</f>
        <v>0</v>
      </c>
      <c r="P43" s="32">
        <f t="shared" ref="P43:P44" si="7">+O43-N43</f>
        <v>0</v>
      </c>
    </row>
    <row r="44" spans="1:16" x14ac:dyDescent="0.3">
      <c r="A44" s="34" t="s">
        <v>14</v>
      </c>
      <c r="B44" s="15"/>
      <c r="C44" s="16" t="str">
        <f>IF(+'X R ART MONITOREO'!C44+'X R ART'!C44&gt;0,+'X R ART'!C44+'X R ART MONITOREO'!C44," ")</f>
        <v xml:space="preserve"> </v>
      </c>
      <c r="D44" s="16" t="str">
        <f>IF(+'X R ART MONITOREO'!D44+'X R ART'!D44&gt;0,+'X R ART'!D44+'X R ART MONITOREO'!D44," ")</f>
        <v xml:space="preserve"> </v>
      </c>
      <c r="E44" s="56" t="str">
        <f>IF(+'X R ART MONITOREO'!E44+'X R ART'!E44&gt;0,+'X R ART'!E44+'X R ART MONITOREO'!E44," ")</f>
        <v xml:space="preserve"> </v>
      </c>
      <c r="F44" s="16" t="str">
        <f>IF(+'X R ART MONITOREO'!F44+'X R ART'!F44&gt;0,+'X R ART'!F44+'X R ART MONITOREO'!F44," ")</f>
        <v xml:space="preserve"> </v>
      </c>
      <c r="G44" s="16" t="str">
        <f>IF(+'X R ART MONITOREO'!G44+'X R ART'!G44&gt;0,+'X R ART'!G44+'X R ART MONITOREO'!G44," ")</f>
        <v xml:space="preserve"> </v>
      </c>
      <c r="H44" s="16" t="str">
        <f>IF(+'X R ART MONITOREO'!H44+'X R ART'!H44&gt;0,+'X R ART'!H44+'X R ART MONITOREO'!H44," ")</f>
        <v xml:space="preserve"> </v>
      </c>
      <c r="I44" s="16" t="str">
        <f>IF(+'X R ART MONITOREO'!I44+'X R ART'!I44&gt;0,+'X R ART'!I44+'X R ART MONITOREO'!I44," ")</f>
        <v xml:space="preserve"> </v>
      </c>
      <c r="J44" s="56" t="str">
        <f>IF(+'X R ART MONITOREO'!J44+'X R ART'!J44&gt;0,+'X R ART'!J44+'X R ART MONITOREO'!J44," ")</f>
        <v xml:space="preserve"> </v>
      </c>
      <c r="K44" s="56" t="str">
        <f>IF(+'X R ART MONITOREO'!K44+'X R ART'!K44&gt;0,+'X R ART'!K44+'X R ART MONITOREO'!K44," ")</f>
        <v xml:space="preserve"> </v>
      </c>
      <c r="L44" s="16" t="str">
        <f>IF(+'X R ART MONITOREO'!L44+'X R ART'!L44&gt;0,+'X R ART'!L44+'X R ART MONITOREO'!L44," ")</f>
        <v xml:space="preserve"> </v>
      </c>
      <c r="M44" s="16" t="str">
        <f>IF(+'X R ART MONITOREO'!M44+'X R ART'!M44&gt;0,+'X R ART'!M44+'X R ART MONITOREO'!M44," ")</f>
        <v xml:space="preserve"> </v>
      </c>
      <c r="N44" s="71">
        <f>SUM(B44:M44)</f>
        <v>0</v>
      </c>
      <c r="O44" s="32">
        <f>+'X R ART MONITOREO'!N44+'X R ART'!N44</f>
        <v>0</v>
      </c>
      <c r="P44" s="32">
        <f t="shared" si="7"/>
        <v>0</v>
      </c>
    </row>
    <row r="45" spans="1:16" ht="14" x14ac:dyDescent="0.3">
      <c r="A45" s="14" t="s">
        <v>24</v>
      </c>
      <c r="B45" s="37"/>
      <c r="C45" s="38">
        <f t="shared" ref="C45:E45" si="8">SUM(C8:C24)*100/C42</f>
        <v>75.300204019656164</v>
      </c>
      <c r="D45" s="38">
        <f t="shared" si="8"/>
        <v>83.477582984164073</v>
      </c>
      <c r="E45" s="38">
        <f t="shared" si="8"/>
        <v>53.148992018385314</v>
      </c>
      <c r="F45" s="38">
        <f t="shared" ref="F45" si="9">SUM(F8:F24)*100/F42</f>
        <v>11.999271444459211</v>
      </c>
      <c r="G45" s="38">
        <f t="shared" ref="G45:M45" si="10">SUM(G8:G24)*100/G42</f>
        <v>64.646464414399489</v>
      </c>
      <c r="H45" s="38" t="e">
        <f t="shared" si="10"/>
        <v>#DIV/0!</v>
      </c>
      <c r="I45" s="38"/>
      <c r="J45" s="38"/>
      <c r="K45" s="38"/>
      <c r="L45" s="38"/>
      <c r="M45" s="38" t="e">
        <f t="shared" si="10"/>
        <v>#DIV/0!</v>
      </c>
      <c r="N45" s="37">
        <f>SUM(N8:N24)*100/N42</f>
        <v>78.969524550681655</v>
      </c>
    </row>
    <row r="46" spans="1:16" ht="14" hidden="1" x14ac:dyDescent="0.3">
      <c r="A46" s="14" t="s">
        <v>25</v>
      </c>
      <c r="B46" s="37" t="e">
        <f t="shared" ref="B46:D46" si="11">SUM(B8:B19)*100/B42</f>
        <v>#DIV/0!</v>
      </c>
      <c r="C46" s="38">
        <f t="shared" si="11"/>
        <v>0</v>
      </c>
      <c r="D46" s="38">
        <f t="shared" si="11"/>
        <v>0</v>
      </c>
      <c r="E46" s="38"/>
      <c r="F46" s="38"/>
      <c r="G46" s="38">
        <f t="shared" ref="G46:H46" si="12">SUM(G8:G19)*100/G42</f>
        <v>0</v>
      </c>
      <c r="H46" s="38" t="e">
        <f t="shared" si="12"/>
        <v>#DIV/0!</v>
      </c>
      <c r="I46" s="38"/>
      <c r="J46" s="38"/>
      <c r="K46" s="38"/>
      <c r="L46" s="38"/>
      <c r="M46" s="39"/>
      <c r="N46" s="37">
        <f>SUM(N8:N19)*100/N42</f>
        <v>0</v>
      </c>
    </row>
    <row r="47" spans="1:16" ht="14" x14ac:dyDescent="0.3">
      <c r="A47" s="22" t="s">
        <v>22</v>
      </c>
      <c r="B47" s="40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2"/>
      <c r="N47" s="40"/>
    </row>
    <row r="48" spans="1:16" x14ac:dyDescent="0.3">
      <c r="A48" s="43" t="s">
        <v>15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</row>
    <row r="49" spans="1:15" ht="15.5" x14ac:dyDescent="0.35">
      <c r="A49" s="45" t="s">
        <v>61</v>
      </c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5" ht="15.5" x14ac:dyDescent="0.35">
      <c r="A50" s="46" t="s">
        <v>62</v>
      </c>
    </row>
    <row r="51" spans="1:15" x14ac:dyDescent="0.3">
      <c r="B51" s="5">
        <v>0</v>
      </c>
      <c r="C51" s="5">
        <v>1</v>
      </c>
      <c r="D51" s="5">
        <v>2</v>
      </c>
      <c r="E51" s="5">
        <v>3</v>
      </c>
      <c r="F51" s="5">
        <v>4</v>
      </c>
      <c r="G51" s="5">
        <v>5</v>
      </c>
      <c r="H51" s="5">
        <v>6</v>
      </c>
      <c r="I51" s="5">
        <v>7</v>
      </c>
      <c r="J51" s="5">
        <v>8</v>
      </c>
      <c r="K51" s="5">
        <v>9</v>
      </c>
      <c r="L51" s="5">
        <v>10</v>
      </c>
      <c r="M51" s="5">
        <v>11</v>
      </c>
      <c r="N51" s="5">
        <v>12</v>
      </c>
    </row>
    <row r="52" spans="1:15" x14ac:dyDescent="0.3">
      <c r="A52" s="3">
        <v>14</v>
      </c>
      <c r="B52" s="4" t="e">
        <f>+VLOOKUP(MAX(B8:B41),B8:$O$41,14,0)</f>
        <v>#N/A</v>
      </c>
      <c r="C52" s="49">
        <f>+VLOOKUP(MAX(C8:C41),C8:$O$41,+$A$52-C51,0)</f>
        <v>10.5</v>
      </c>
      <c r="D52" s="49">
        <f>+VLOOKUP(MAX(D8:D41),D8:$O$41,+$A$52-D51,0)</f>
        <v>10.5</v>
      </c>
      <c r="E52" s="49">
        <f>+VLOOKUP(MAX(E8:E41),E8:$O$41,+$A$52-E51,0)</f>
        <v>11</v>
      </c>
      <c r="F52" s="49">
        <f>+VLOOKUP(MAX(F8:F41),F8:$O$41,+$A$52-F51,0)</f>
        <v>12.5</v>
      </c>
      <c r="G52" s="49">
        <f>+VLOOKUP(MAX(G8:G41),G8:$O$41,+$A$52-G51,0)</f>
        <v>11</v>
      </c>
      <c r="H52" s="49" t="e">
        <f>+VLOOKUP(MAX(H8:H41),H8:$O$41,+$A$52-H51,0)</f>
        <v>#N/A</v>
      </c>
      <c r="I52" s="49" t="e">
        <f>+VLOOKUP(MAX(I8:I41),I8:$O$41,+$A$52-I51,0)</f>
        <v>#N/A</v>
      </c>
      <c r="J52" s="49" t="e">
        <f>+VLOOKUP(MAX(J8:J41),J8:$O$41,+$A$52-J51,0)</f>
        <v>#N/A</v>
      </c>
      <c r="K52" s="49" t="e">
        <f>+VLOOKUP(MAX(K8:K41),K8:$O$41,+$A$52-K51,0)</f>
        <v>#N/A</v>
      </c>
      <c r="L52" s="49" t="e">
        <f>+VLOOKUP(MAX(L8:L41),L8:$O$41,+$A$52-L51,0)</f>
        <v>#N/A</v>
      </c>
      <c r="M52" s="49" t="e">
        <f>+VLOOKUP(MAX(M8:M41),M8:$O$41,+$A$52-M51,0)</f>
        <v>#N/A</v>
      </c>
      <c r="N52" s="49">
        <f>+VLOOKUP(MAX(N8:N41),N8:$O$41,+$A$52-N51,0)</f>
        <v>10.5</v>
      </c>
    </row>
    <row r="53" spans="1:15" x14ac:dyDescent="0.3">
      <c r="A53" s="48">
        <v>0</v>
      </c>
    </row>
    <row r="55" spans="1:15" x14ac:dyDescent="0.3">
      <c r="A55" s="57" t="s">
        <v>26</v>
      </c>
      <c r="B55" s="32">
        <f>SUM(B8:B24)</f>
        <v>0</v>
      </c>
      <c r="C55" s="32">
        <f t="shared" ref="C55:N55" si="13">SUM(C8:C24)</f>
        <v>7389560.0700000003</v>
      </c>
      <c r="D55" s="32">
        <f t="shared" si="13"/>
        <v>20979352.41</v>
      </c>
      <c r="E55" s="32">
        <f t="shared" si="13"/>
        <v>2830.71</v>
      </c>
      <c r="F55" s="32">
        <f t="shared" si="13"/>
        <v>23176.510000000002</v>
      </c>
      <c r="G55" s="32">
        <f t="shared" si="13"/>
        <v>2898256.83</v>
      </c>
      <c r="H55" s="32">
        <f t="shared" si="13"/>
        <v>0</v>
      </c>
      <c r="I55" s="32">
        <f t="shared" si="13"/>
        <v>0</v>
      </c>
      <c r="J55" s="32">
        <f t="shared" si="13"/>
        <v>0</v>
      </c>
      <c r="K55" s="32">
        <f t="shared" si="13"/>
        <v>0</v>
      </c>
      <c r="L55" s="32">
        <f t="shared" si="13"/>
        <v>0</v>
      </c>
      <c r="M55" s="32">
        <f t="shared" si="13"/>
        <v>0</v>
      </c>
      <c r="N55" s="32">
        <f t="shared" si="13"/>
        <v>31293176.530000001</v>
      </c>
      <c r="O55" s="4" t="s">
        <v>16</v>
      </c>
    </row>
    <row r="56" spans="1:15" x14ac:dyDescent="0.3">
      <c r="A56" s="57" t="s">
        <v>27</v>
      </c>
      <c r="B56" s="32">
        <f>-SUM(B8:B19)</f>
        <v>0</v>
      </c>
      <c r="C56" s="32">
        <f t="shared" ref="C56:N56" si="14">-SUM(C8:C19)</f>
        <v>0</v>
      </c>
      <c r="D56" s="32">
        <f t="shared" si="14"/>
        <v>0</v>
      </c>
      <c r="E56" s="32">
        <f t="shared" si="14"/>
        <v>0</v>
      </c>
      <c r="F56" s="32">
        <f t="shared" si="14"/>
        <v>0</v>
      </c>
      <c r="G56" s="32">
        <f t="shared" si="14"/>
        <v>0</v>
      </c>
      <c r="H56" s="32">
        <f t="shared" si="14"/>
        <v>0</v>
      </c>
      <c r="I56" s="32">
        <f t="shared" si="14"/>
        <v>0</v>
      </c>
      <c r="J56" s="32">
        <f t="shared" si="14"/>
        <v>0</v>
      </c>
      <c r="K56" s="32">
        <f t="shared" si="14"/>
        <v>0</v>
      </c>
      <c r="L56" s="32">
        <f t="shared" si="14"/>
        <v>0</v>
      </c>
      <c r="M56" s="32">
        <f t="shared" si="14"/>
        <v>0</v>
      </c>
      <c r="N56" s="32">
        <f t="shared" si="14"/>
        <v>0</v>
      </c>
    </row>
    <row r="57" spans="1:15" x14ac:dyDescent="0.3">
      <c r="A57" s="57" t="s">
        <v>28</v>
      </c>
      <c r="B57" s="32">
        <f>SUM(B25:B41)</f>
        <v>0</v>
      </c>
      <c r="C57" s="32">
        <f t="shared" ref="C57:N57" si="15">SUM(C25:C41)</f>
        <v>2423906.13</v>
      </c>
      <c r="D57" s="32">
        <f t="shared" si="15"/>
        <v>4152367.5800000005</v>
      </c>
      <c r="E57" s="32">
        <f t="shared" si="15"/>
        <v>2495.2800000000002</v>
      </c>
      <c r="F57" s="32">
        <f t="shared" si="15"/>
        <v>169972.8</v>
      </c>
      <c r="G57" s="32">
        <f t="shared" si="15"/>
        <v>1584984.2200000002</v>
      </c>
      <c r="H57" s="32">
        <f t="shared" si="15"/>
        <v>0</v>
      </c>
      <c r="I57" s="32">
        <f t="shared" si="15"/>
        <v>0</v>
      </c>
      <c r="J57" s="32">
        <f t="shared" si="15"/>
        <v>0</v>
      </c>
      <c r="K57" s="32">
        <f t="shared" si="15"/>
        <v>0</v>
      </c>
      <c r="L57" s="32">
        <f t="shared" si="15"/>
        <v>0</v>
      </c>
      <c r="M57" s="32">
        <f t="shared" si="15"/>
        <v>0</v>
      </c>
      <c r="N57" s="32">
        <f t="shared" si="15"/>
        <v>8333726.0100000007</v>
      </c>
      <c r="O57" s="4" t="s">
        <v>17</v>
      </c>
    </row>
    <row r="58" spans="1:15" x14ac:dyDescent="0.3"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</row>
    <row r="59" spans="1:15" x14ac:dyDescent="0.3"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</row>
    <row r="62" spans="1:15" x14ac:dyDescent="0.3">
      <c r="N62" s="51"/>
    </row>
    <row r="63" spans="1:15" ht="15" customHeight="1" x14ac:dyDescent="0.3"/>
  </sheetData>
  <mergeCells count="4">
    <mergeCell ref="A1:N1"/>
    <mergeCell ref="A3:N3"/>
    <mergeCell ref="A4:N4"/>
    <mergeCell ref="B6:M6"/>
  </mergeCells>
  <conditionalFormatting sqref="K52:L5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 verticalCentered="1"/>
  <pageMargins left="0" right="0" top="1.3779527559055118" bottom="0.98425196850393704" header="0.59055118110236227" footer="0.59055118110236227"/>
  <pageSetup scale="60" orientation="landscape" r:id="rId1"/>
  <headerFooter alignWithMargins="0">
    <oddHeader>&amp;C&amp;"Arial,Normal"&amp;12&amp;G
&amp;11INSTITUTO DE FOMENTO PESQUERO / DIVISIÓN INVESTIGACIÓN PESQUERA</oddHeader>
    <oddFooter>&amp;C&amp;"Arial,Normal"CONVENIO DE DESEMPEÑO IFOP / SUBSECRETARÍA DE ECONOMÍA Y EMT 2021:
"PROGRAMA DE SEGUIMIENTO DE LAS PRINCIPALES PESQUERÍAS PELÁGICAS, ENTRE LAS REGIONES DE VALPARAÍSO Y AYSÉN DEL GENERAL CARLOS IBÁÑEZ DEL CAMPO, AÑO 2021".  ANEXO 3B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4">
    <tabColor rgb="FFFFFF00"/>
  </sheetPr>
  <dimension ref="A1:O66"/>
  <sheetViews>
    <sheetView topLeftCell="A7" zoomScale="60" zoomScaleNormal="60" zoomScalePageLayoutView="70" workbookViewId="0">
      <selection activeCell="N13" sqref="N13"/>
    </sheetView>
  </sheetViews>
  <sheetFormatPr baseColWidth="10" defaultColWidth="16.08984375" defaultRowHeight="13" x14ac:dyDescent="0.3"/>
  <cols>
    <col min="1" max="1" width="18.453125" style="48" customWidth="1"/>
    <col min="2" max="7" width="17.453125" style="5" customWidth="1"/>
    <col min="8" max="13" width="11.90625" style="5" hidden="1" customWidth="1"/>
    <col min="14" max="14" width="14.90625" style="5" customWidth="1"/>
    <col min="15" max="16384" width="16.08984375" style="5"/>
  </cols>
  <sheetData>
    <row r="1" spans="1:14" s="1" customFormat="1" ht="20" x14ac:dyDescent="0.4">
      <c r="A1" s="148" t="s">
        <v>51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</row>
    <row r="2" spans="1:14" s="1" customFormat="1" ht="20" x14ac:dyDescent="0.4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</row>
    <row r="3" spans="1:14" s="2" customFormat="1" ht="18" x14ac:dyDescent="0.4">
      <c r="A3" s="149" t="s">
        <v>18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</row>
    <row r="4" spans="1:14" s="2" customFormat="1" ht="18" x14ac:dyDescent="0.4">
      <c r="A4" s="150" t="s">
        <v>88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</row>
    <row r="5" spans="1:14" x14ac:dyDescent="0.3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s="8" customFormat="1" ht="19.149999999999999" customHeight="1" x14ac:dyDescent="0.3">
      <c r="A6" s="6"/>
      <c r="B6" s="151" t="s">
        <v>0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7"/>
    </row>
    <row r="7" spans="1:14" s="8" customFormat="1" ht="18.75" customHeight="1" x14ac:dyDescent="0.3">
      <c r="A7" s="9" t="s">
        <v>21</v>
      </c>
      <c r="B7" s="10" t="s">
        <v>1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 t="s">
        <v>10</v>
      </c>
      <c r="L7" s="11" t="s">
        <v>11</v>
      </c>
      <c r="M7" s="12" t="s">
        <v>12</v>
      </c>
      <c r="N7" s="140" t="s">
        <v>13</v>
      </c>
    </row>
    <row r="8" spans="1:14" s="8" customFormat="1" ht="12.75" customHeight="1" x14ac:dyDescent="0.3">
      <c r="A8" s="14">
        <v>3</v>
      </c>
      <c r="B8" s="81"/>
      <c r="C8" s="34"/>
      <c r="D8" s="34"/>
      <c r="E8" s="34"/>
      <c r="F8" s="34"/>
      <c r="G8" s="34"/>
      <c r="H8" s="34"/>
      <c r="I8" s="34"/>
      <c r="J8" s="34"/>
      <c r="K8" s="34"/>
      <c r="L8" s="34"/>
      <c r="M8" s="80"/>
      <c r="N8" s="66"/>
    </row>
    <row r="9" spans="1:14" ht="14" x14ac:dyDescent="0.3">
      <c r="A9" s="14">
        <f>+A8+0.5</f>
        <v>3.5</v>
      </c>
      <c r="B9" s="81"/>
      <c r="C9" s="34"/>
      <c r="D9" s="34"/>
      <c r="E9" s="62"/>
      <c r="F9" s="62"/>
      <c r="G9" s="62"/>
      <c r="H9" s="62"/>
      <c r="I9" s="62"/>
      <c r="J9" s="62"/>
      <c r="K9" s="62"/>
      <c r="L9" s="62"/>
      <c r="M9" s="63"/>
      <c r="N9" s="15"/>
    </row>
    <row r="10" spans="1:14" ht="14" x14ac:dyDescent="0.3">
      <c r="A10" s="14">
        <f t="shared" ref="A10:A41" si="0">+A9+0.5</f>
        <v>4</v>
      </c>
      <c r="B10" s="81"/>
      <c r="C10" s="34"/>
      <c r="D10" s="34"/>
      <c r="E10" s="62"/>
      <c r="F10" s="62"/>
      <c r="G10" s="62"/>
      <c r="H10" s="62"/>
      <c r="I10" s="62"/>
      <c r="J10" s="62"/>
      <c r="K10" s="62"/>
      <c r="L10" s="62"/>
      <c r="M10" s="63"/>
      <c r="N10" s="15"/>
    </row>
    <row r="11" spans="1:14" ht="14" x14ac:dyDescent="0.3">
      <c r="A11" s="14">
        <f t="shared" si="0"/>
        <v>4.5</v>
      </c>
      <c r="B11" s="81"/>
      <c r="C11" s="34"/>
      <c r="D11" s="34"/>
      <c r="E11" s="62"/>
      <c r="F11" s="62"/>
      <c r="G11" s="62"/>
      <c r="H11" s="62"/>
      <c r="I11" s="62"/>
      <c r="J11" s="62"/>
      <c r="K11" s="62"/>
      <c r="L11" s="62"/>
      <c r="M11" s="63"/>
      <c r="N11" s="15"/>
    </row>
    <row r="12" spans="1:14" ht="14" x14ac:dyDescent="0.3">
      <c r="A12" s="14">
        <f t="shared" si="0"/>
        <v>5</v>
      </c>
      <c r="B12" s="81"/>
      <c r="C12" s="34"/>
      <c r="D12" s="34"/>
      <c r="E12" s="16"/>
      <c r="F12" s="62"/>
      <c r="G12" s="62"/>
      <c r="H12" s="62"/>
      <c r="I12" s="62"/>
      <c r="J12" s="62"/>
      <c r="K12" s="62"/>
      <c r="L12" s="62"/>
      <c r="M12" s="63"/>
      <c r="N12" s="15"/>
    </row>
    <row r="13" spans="1:14" ht="14" x14ac:dyDescent="0.3">
      <c r="A13" s="14">
        <f t="shared" si="0"/>
        <v>5.5</v>
      </c>
      <c r="B13" s="81"/>
      <c r="C13" s="34"/>
      <c r="D13" s="34"/>
      <c r="E13" s="16"/>
      <c r="F13" s="62"/>
      <c r="G13" s="62"/>
      <c r="H13" s="62"/>
      <c r="I13" s="62"/>
      <c r="J13" s="62"/>
      <c r="K13" s="62"/>
      <c r="L13" s="62"/>
      <c r="M13" s="63"/>
      <c r="N13" s="15"/>
    </row>
    <row r="14" spans="1:14" ht="14" x14ac:dyDescent="0.3">
      <c r="A14" s="14">
        <f t="shared" si="0"/>
        <v>6</v>
      </c>
      <c r="B14" s="81"/>
      <c r="C14" s="34"/>
      <c r="D14" s="34"/>
      <c r="E14" s="16"/>
      <c r="F14" s="16"/>
      <c r="G14" s="62"/>
      <c r="H14" s="62"/>
      <c r="I14" s="62"/>
      <c r="J14" s="62"/>
      <c r="K14" s="62"/>
      <c r="L14" s="62"/>
      <c r="M14" s="63"/>
      <c r="N14" s="15"/>
    </row>
    <row r="15" spans="1:14" ht="14" x14ac:dyDescent="0.3">
      <c r="A15" s="14">
        <f t="shared" si="0"/>
        <v>6.5</v>
      </c>
      <c r="B15" s="81"/>
      <c r="C15" s="34"/>
      <c r="D15" s="26"/>
      <c r="E15" s="16"/>
      <c r="F15" s="16"/>
      <c r="G15" s="62"/>
      <c r="H15" s="62"/>
      <c r="I15" s="62"/>
      <c r="J15" s="62"/>
      <c r="K15" s="62"/>
      <c r="L15" s="62"/>
      <c r="M15" s="63"/>
      <c r="N15" s="15"/>
    </row>
    <row r="16" spans="1:14" ht="14" x14ac:dyDescent="0.3">
      <c r="A16" s="14">
        <f t="shared" si="0"/>
        <v>7</v>
      </c>
      <c r="B16" s="81"/>
      <c r="C16" s="34"/>
      <c r="D16" s="26"/>
      <c r="E16" s="16"/>
      <c r="F16" s="16"/>
      <c r="G16" s="62"/>
      <c r="H16" s="62"/>
      <c r="I16" s="62"/>
      <c r="J16" s="62"/>
      <c r="K16" s="62"/>
      <c r="L16" s="62"/>
      <c r="M16" s="63"/>
      <c r="N16" s="15"/>
    </row>
    <row r="17" spans="1:14" ht="14" x14ac:dyDescent="0.3">
      <c r="A17" s="14">
        <f t="shared" si="0"/>
        <v>7.5</v>
      </c>
      <c r="B17" s="81"/>
      <c r="C17" s="34"/>
      <c r="D17" s="26"/>
      <c r="E17" s="16"/>
      <c r="F17" s="16"/>
      <c r="G17" s="62"/>
      <c r="H17" s="62"/>
      <c r="I17" s="62"/>
      <c r="J17" s="62"/>
      <c r="K17" s="62"/>
      <c r="L17" s="62"/>
      <c r="M17" s="63"/>
      <c r="N17" s="15"/>
    </row>
    <row r="18" spans="1:14" ht="14" x14ac:dyDescent="0.3">
      <c r="A18" s="14">
        <f t="shared" si="0"/>
        <v>8</v>
      </c>
      <c r="B18" s="81"/>
      <c r="C18" s="34"/>
      <c r="D18" s="26"/>
      <c r="E18" s="16"/>
      <c r="F18" s="16"/>
      <c r="G18" s="62"/>
      <c r="H18" s="62"/>
      <c r="I18" s="62"/>
      <c r="J18" s="62"/>
      <c r="K18" s="62"/>
      <c r="L18" s="62"/>
      <c r="M18" s="63"/>
      <c r="N18" s="15"/>
    </row>
    <row r="19" spans="1:14" ht="14" x14ac:dyDescent="0.3">
      <c r="A19" s="18">
        <f t="shared" si="0"/>
        <v>8.5</v>
      </c>
      <c r="B19" s="133"/>
      <c r="C19" s="134"/>
      <c r="D19" s="109"/>
      <c r="E19" s="20"/>
      <c r="F19" s="20"/>
      <c r="G19" s="135"/>
      <c r="H19" s="135"/>
      <c r="I19" s="135"/>
      <c r="J19" s="135"/>
      <c r="K19" s="135"/>
      <c r="L19" s="135"/>
      <c r="M19" s="136"/>
      <c r="N19" s="19"/>
    </row>
    <row r="20" spans="1:14" ht="14" x14ac:dyDescent="0.3">
      <c r="A20" s="14">
        <f t="shared" si="0"/>
        <v>9</v>
      </c>
      <c r="B20" s="66"/>
      <c r="C20" s="26"/>
      <c r="D20" s="26"/>
      <c r="E20" s="16"/>
      <c r="F20" s="16"/>
      <c r="G20" s="16"/>
      <c r="H20" s="16"/>
      <c r="I20" s="16"/>
      <c r="J20" s="16"/>
      <c r="K20" s="16"/>
      <c r="L20" s="16"/>
      <c r="M20" s="17"/>
      <c r="N20" s="15"/>
    </row>
    <row r="21" spans="1:14" ht="14" x14ac:dyDescent="0.3">
      <c r="A21" s="14">
        <f t="shared" si="0"/>
        <v>9.5</v>
      </c>
      <c r="B21" s="66"/>
      <c r="C21" s="26"/>
      <c r="D21" s="26"/>
      <c r="E21" s="16"/>
      <c r="F21" s="16"/>
      <c r="G21" s="16"/>
      <c r="H21" s="16"/>
      <c r="I21" s="16"/>
      <c r="J21" s="16"/>
      <c r="K21" s="16"/>
      <c r="L21" s="16"/>
      <c r="M21" s="17"/>
      <c r="N21" s="15"/>
    </row>
    <row r="22" spans="1:14" ht="14" x14ac:dyDescent="0.3">
      <c r="A22" s="14">
        <f t="shared" si="0"/>
        <v>10</v>
      </c>
      <c r="B22" s="66"/>
      <c r="C22" s="26"/>
      <c r="D22" s="26"/>
      <c r="E22" s="16"/>
      <c r="F22" s="16"/>
      <c r="G22" s="16"/>
      <c r="H22" s="16"/>
      <c r="I22" s="16"/>
      <c r="J22" s="16"/>
      <c r="K22" s="16"/>
      <c r="L22" s="16"/>
      <c r="M22" s="17"/>
      <c r="N22" s="15"/>
    </row>
    <row r="23" spans="1:14" ht="14" x14ac:dyDescent="0.3">
      <c r="A23" s="14">
        <f t="shared" si="0"/>
        <v>10.5</v>
      </c>
      <c r="B23" s="66"/>
      <c r="C23" s="26"/>
      <c r="D23" s="26"/>
      <c r="E23" s="16"/>
      <c r="F23" s="16"/>
      <c r="G23" s="16"/>
      <c r="H23" s="16"/>
      <c r="I23" s="16"/>
      <c r="J23" s="16"/>
      <c r="K23" s="16"/>
      <c r="L23" s="16"/>
      <c r="M23" s="17"/>
      <c r="N23" s="15"/>
    </row>
    <row r="24" spans="1:14" ht="14" x14ac:dyDescent="0.3">
      <c r="A24" s="22">
        <f t="shared" si="0"/>
        <v>11</v>
      </c>
      <c r="B24" s="83"/>
      <c r="C24" s="110"/>
      <c r="D24" s="110"/>
      <c r="E24" s="24"/>
      <c r="F24" s="24"/>
      <c r="G24" s="24"/>
      <c r="H24" s="24"/>
      <c r="I24" s="24"/>
      <c r="J24" s="24"/>
      <c r="K24" s="24"/>
      <c r="L24" s="24"/>
      <c r="M24" s="25"/>
      <c r="N24" s="23"/>
    </row>
    <row r="25" spans="1:14" ht="14" x14ac:dyDescent="0.3">
      <c r="A25" s="14">
        <f t="shared" si="0"/>
        <v>11.5</v>
      </c>
      <c r="B25" s="66"/>
      <c r="C25" s="26"/>
      <c r="D25" s="26"/>
      <c r="E25" s="16"/>
      <c r="F25" s="16"/>
      <c r="G25" s="16"/>
      <c r="H25" s="16"/>
      <c r="I25" s="16"/>
      <c r="J25" s="16"/>
      <c r="K25" s="16"/>
      <c r="L25" s="16"/>
      <c r="M25" s="17"/>
      <c r="N25" s="15"/>
    </row>
    <row r="26" spans="1:14" ht="14" x14ac:dyDescent="0.3">
      <c r="A26" s="14">
        <f t="shared" si="0"/>
        <v>12</v>
      </c>
      <c r="B26" s="66"/>
      <c r="C26" s="26"/>
      <c r="D26" s="26"/>
      <c r="E26" s="16"/>
      <c r="F26" s="16"/>
      <c r="G26" s="16"/>
      <c r="H26" s="16"/>
      <c r="I26" s="16"/>
      <c r="J26" s="16"/>
      <c r="K26" s="16"/>
      <c r="L26" s="16"/>
      <c r="M26" s="17"/>
      <c r="N26" s="15"/>
    </row>
    <row r="27" spans="1:14" ht="14" x14ac:dyDescent="0.3">
      <c r="A27" s="14">
        <f t="shared" si="0"/>
        <v>12.5</v>
      </c>
      <c r="B27" s="66"/>
      <c r="C27" s="26"/>
      <c r="D27" s="26"/>
      <c r="E27" s="16"/>
      <c r="F27" s="16"/>
      <c r="G27" s="16"/>
      <c r="H27" s="16"/>
      <c r="I27" s="16"/>
      <c r="J27" s="16"/>
      <c r="K27" s="16"/>
      <c r="L27" s="16"/>
      <c r="M27" s="17"/>
      <c r="N27" s="15"/>
    </row>
    <row r="28" spans="1:14" ht="14" x14ac:dyDescent="0.3">
      <c r="A28" s="14">
        <f t="shared" si="0"/>
        <v>13</v>
      </c>
      <c r="B28" s="66"/>
      <c r="C28" s="26"/>
      <c r="D28" s="26"/>
      <c r="E28" s="16"/>
      <c r="F28" s="16"/>
      <c r="G28" s="16"/>
      <c r="H28" s="16"/>
      <c r="I28" s="16"/>
      <c r="J28" s="16"/>
      <c r="K28" s="16"/>
      <c r="L28" s="16"/>
      <c r="M28" s="17"/>
      <c r="N28" s="15"/>
    </row>
    <row r="29" spans="1:14" ht="14" x14ac:dyDescent="0.3">
      <c r="A29" s="14">
        <f t="shared" si="0"/>
        <v>13.5</v>
      </c>
      <c r="B29" s="66"/>
      <c r="C29" s="26"/>
      <c r="D29" s="26"/>
      <c r="E29" s="16"/>
      <c r="F29" s="16"/>
      <c r="G29" s="16"/>
      <c r="H29" s="16"/>
      <c r="I29" s="16"/>
      <c r="J29" s="16"/>
      <c r="K29" s="16"/>
      <c r="L29" s="16"/>
      <c r="M29" s="17"/>
      <c r="N29" s="15"/>
    </row>
    <row r="30" spans="1:14" ht="14" x14ac:dyDescent="0.3">
      <c r="A30" s="14">
        <f t="shared" si="0"/>
        <v>14</v>
      </c>
      <c r="B30" s="66"/>
      <c r="C30" s="26"/>
      <c r="D30" s="26"/>
      <c r="E30" s="16"/>
      <c r="F30" s="16"/>
      <c r="G30" s="16"/>
      <c r="H30" s="16"/>
      <c r="I30" s="16"/>
      <c r="J30" s="16"/>
      <c r="K30" s="16"/>
      <c r="L30" s="16"/>
      <c r="M30" s="17"/>
      <c r="N30" s="15"/>
    </row>
    <row r="31" spans="1:14" ht="14" x14ac:dyDescent="0.3">
      <c r="A31" s="14">
        <f t="shared" si="0"/>
        <v>14.5</v>
      </c>
      <c r="B31" s="66"/>
      <c r="C31" s="26"/>
      <c r="D31" s="26"/>
      <c r="E31" s="16"/>
      <c r="F31" s="16"/>
      <c r="G31" s="16"/>
      <c r="H31" s="16"/>
      <c r="I31" s="16"/>
      <c r="J31" s="16"/>
      <c r="K31" s="16"/>
      <c r="L31" s="16"/>
      <c r="M31" s="17"/>
      <c r="N31" s="15"/>
    </row>
    <row r="32" spans="1:14" ht="14" x14ac:dyDescent="0.3">
      <c r="A32" s="14">
        <f t="shared" si="0"/>
        <v>15</v>
      </c>
      <c r="B32" s="6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76"/>
      <c r="N32" s="66"/>
    </row>
    <row r="33" spans="1:14" ht="14" x14ac:dyDescent="0.3">
      <c r="A33" s="14">
        <f t="shared" si="0"/>
        <v>15.5</v>
      </c>
      <c r="B33" s="6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76"/>
      <c r="N33" s="66"/>
    </row>
    <row r="34" spans="1:14" ht="14" x14ac:dyDescent="0.3">
      <c r="A34" s="14">
        <f t="shared" si="0"/>
        <v>16</v>
      </c>
      <c r="B34" s="6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76"/>
      <c r="N34" s="66"/>
    </row>
    <row r="35" spans="1:14" ht="14" x14ac:dyDescent="0.3">
      <c r="A35" s="14">
        <f t="shared" si="0"/>
        <v>16.5</v>
      </c>
      <c r="B35" s="6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76"/>
      <c r="N35" s="66"/>
    </row>
    <row r="36" spans="1:14" ht="14" x14ac:dyDescent="0.3">
      <c r="A36" s="14">
        <f t="shared" si="0"/>
        <v>17</v>
      </c>
      <c r="B36" s="6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76"/>
      <c r="N36" s="66"/>
    </row>
    <row r="37" spans="1:14" ht="14" x14ac:dyDescent="0.3">
      <c r="A37" s="14">
        <f t="shared" si="0"/>
        <v>17.5</v>
      </c>
      <c r="B37" s="6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76"/>
      <c r="N37" s="66"/>
    </row>
    <row r="38" spans="1:14" ht="14" x14ac:dyDescent="0.3">
      <c r="A38" s="14">
        <f t="shared" si="0"/>
        <v>18</v>
      </c>
      <c r="B38" s="6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76"/>
      <c r="N38" s="66"/>
    </row>
    <row r="39" spans="1:14" ht="14" x14ac:dyDescent="0.3">
      <c r="A39" s="14">
        <f t="shared" si="0"/>
        <v>18.5</v>
      </c>
      <c r="B39" s="6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76"/>
      <c r="N39" s="66"/>
    </row>
    <row r="40" spans="1:14" ht="14" x14ac:dyDescent="0.3">
      <c r="A40" s="14">
        <f t="shared" si="0"/>
        <v>19</v>
      </c>
      <c r="B40" s="6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76"/>
      <c r="N40" s="66"/>
    </row>
    <row r="41" spans="1:14" ht="14" x14ac:dyDescent="0.3">
      <c r="A41" s="14">
        <f t="shared" si="0"/>
        <v>19.5</v>
      </c>
      <c r="B41" s="6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76"/>
      <c r="N41" s="66"/>
    </row>
    <row r="42" spans="1:14" ht="14" x14ac:dyDescent="0.3">
      <c r="A42" s="27" t="s">
        <v>13</v>
      </c>
      <c r="B42" s="111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112"/>
      <c r="N42" s="111"/>
    </row>
    <row r="43" spans="1:14" ht="14" x14ac:dyDescent="0.3">
      <c r="A43" s="14" t="s">
        <v>23</v>
      </c>
      <c r="B43" s="66"/>
      <c r="C43" s="26"/>
      <c r="D43" s="16"/>
      <c r="E43" s="16"/>
      <c r="F43" s="33"/>
      <c r="G43" s="16"/>
      <c r="H43" s="16"/>
      <c r="I43" s="16"/>
      <c r="J43" s="16"/>
      <c r="K43" s="16"/>
      <c r="L43" s="33"/>
      <c r="M43" s="17"/>
      <c r="N43" s="71"/>
    </row>
    <row r="44" spans="1:14" ht="14" x14ac:dyDescent="0.3">
      <c r="A44" s="14" t="s">
        <v>14</v>
      </c>
      <c r="B44" s="84"/>
      <c r="C44" s="113"/>
      <c r="D44" s="58"/>
      <c r="E44" s="16"/>
      <c r="F44" s="33"/>
      <c r="G44" s="33"/>
      <c r="H44" s="33"/>
      <c r="I44" s="33"/>
      <c r="J44" s="33"/>
      <c r="K44" s="33"/>
      <c r="L44" s="33"/>
      <c r="M44" s="35"/>
      <c r="N44" s="71"/>
    </row>
    <row r="45" spans="1:14" ht="14" x14ac:dyDescent="0.3">
      <c r="A45" s="14" t="s">
        <v>24</v>
      </c>
      <c r="B45" s="85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8"/>
      <c r="N45" s="85"/>
    </row>
    <row r="46" spans="1:14" ht="14" x14ac:dyDescent="0.3">
      <c r="A46" s="14" t="s">
        <v>25</v>
      </c>
      <c r="B46" s="85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8"/>
      <c r="N46" s="85"/>
    </row>
    <row r="47" spans="1:14" ht="14" x14ac:dyDescent="0.3">
      <c r="A47" s="22" t="s">
        <v>22</v>
      </c>
      <c r="B47" s="86"/>
      <c r="C47" s="119"/>
      <c r="D47" s="119"/>
      <c r="E47" s="119"/>
      <c r="F47" s="119"/>
      <c r="G47" s="119"/>
      <c r="H47" s="119"/>
      <c r="I47" s="119"/>
      <c r="J47" s="119"/>
      <c r="K47" s="119"/>
      <c r="L47" s="119"/>
      <c r="M47" s="137"/>
      <c r="N47" s="86"/>
    </row>
    <row r="48" spans="1:14" x14ac:dyDescent="0.3">
      <c r="A48" s="43" t="s">
        <v>15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</row>
    <row r="49" spans="1:15" ht="15.5" x14ac:dyDescent="0.35">
      <c r="A49" s="45" t="s">
        <v>61</v>
      </c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5" ht="15.5" x14ac:dyDescent="0.35">
      <c r="A50" s="46" t="s">
        <v>62</v>
      </c>
      <c r="N50" s="47"/>
    </row>
    <row r="51" spans="1:15" x14ac:dyDescent="0.3"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5" spans="1:15" x14ac:dyDescent="0.3"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</row>
    <row r="56" spans="1:15" x14ac:dyDescent="0.3">
      <c r="A56" s="32"/>
      <c r="B56" s="32"/>
      <c r="C56" s="32"/>
      <c r="D56" s="32"/>
      <c r="E56" s="32"/>
      <c r="F56" s="32"/>
      <c r="G56" s="32"/>
      <c r="H56" s="32"/>
      <c r="I56" s="32"/>
      <c r="J56" s="32"/>
    </row>
    <row r="57" spans="1:15" x14ac:dyDescent="0.3">
      <c r="A57" s="36"/>
      <c r="B57" s="32"/>
      <c r="C57" s="32"/>
      <c r="D57" s="32"/>
      <c r="E57" s="32"/>
      <c r="F57" s="32"/>
      <c r="G57" s="32"/>
      <c r="H57" s="32"/>
      <c r="I57" s="32"/>
      <c r="J57" s="32"/>
      <c r="N57" s="50" t="e">
        <f>(N43*1000000)/N42</f>
        <v>#DIV/0!</v>
      </c>
      <c r="O57" s="4" t="s">
        <v>16</v>
      </c>
    </row>
    <row r="58" spans="1:15" x14ac:dyDescent="0.3">
      <c r="A58" s="36"/>
      <c r="B58" s="32"/>
      <c r="C58" s="32"/>
      <c r="D58" s="32"/>
      <c r="E58" s="32"/>
      <c r="F58" s="32"/>
      <c r="G58" s="32"/>
      <c r="H58" s="32"/>
      <c r="I58" s="32"/>
      <c r="J58" s="32"/>
    </row>
    <row r="59" spans="1:15" x14ac:dyDescent="0.3">
      <c r="A59" s="36"/>
      <c r="B59" s="32"/>
      <c r="C59" s="32"/>
      <c r="D59" s="32"/>
      <c r="E59" s="32"/>
      <c r="F59" s="32"/>
      <c r="G59" s="32"/>
      <c r="H59" s="32"/>
      <c r="N59" s="50" t="e">
        <f>(N44*1000000)/N42</f>
        <v>#DIV/0!</v>
      </c>
      <c r="O59" s="4" t="s">
        <v>17</v>
      </c>
    </row>
    <row r="60" spans="1:15" x14ac:dyDescent="0.3">
      <c r="A60" s="36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</row>
    <row r="61" spans="1:15" x14ac:dyDescent="0.3">
      <c r="A61" s="36"/>
      <c r="B61" s="32"/>
      <c r="C61" s="32"/>
      <c r="D61" s="32"/>
      <c r="E61" s="32"/>
      <c r="F61" s="32"/>
      <c r="G61" s="32"/>
      <c r="H61" s="32"/>
      <c r="I61" s="51"/>
      <c r="J61" s="51"/>
      <c r="K61" s="51"/>
      <c r="L61" s="51"/>
      <c r="M61" s="51"/>
      <c r="N61" s="51"/>
    </row>
    <row r="62" spans="1:15" x14ac:dyDescent="0.3">
      <c r="A62" s="36"/>
      <c r="B62" s="32"/>
      <c r="C62" s="32"/>
      <c r="D62" s="32"/>
      <c r="E62" s="32"/>
      <c r="F62" s="32"/>
      <c r="G62" s="32"/>
      <c r="H62" s="32"/>
    </row>
    <row r="63" spans="1:15" x14ac:dyDescent="0.3">
      <c r="A63" s="36"/>
      <c r="B63" s="32"/>
      <c r="C63" s="32"/>
      <c r="D63" s="32"/>
      <c r="E63" s="32"/>
      <c r="F63" s="32"/>
      <c r="G63" s="32"/>
      <c r="H63" s="32"/>
    </row>
    <row r="64" spans="1:15" x14ac:dyDescent="0.3">
      <c r="A64" s="36"/>
      <c r="B64" s="32"/>
      <c r="C64" s="32"/>
      <c r="D64" s="32"/>
      <c r="E64" s="32"/>
      <c r="F64" s="32"/>
      <c r="G64" s="32"/>
      <c r="H64" s="32"/>
      <c r="N64" s="51"/>
    </row>
    <row r="65" spans="1:7" x14ac:dyDescent="0.3">
      <c r="A65" s="36"/>
      <c r="B65" s="32"/>
      <c r="C65" s="32"/>
      <c r="D65" s="32"/>
      <c r="E65" s="32"/>
      <c r="F65" s="32"/>
      <c r="G65" s="32"/>
    </row>
    <row r="66" spans="1:7" x14ac:dyDescent="0.3">
      <c r="A66" s="32"/>
      <c r="B66" s="32"/>
      <c r="C66" s="32"/>
      <c r="D66" s="32"/>
      <c r="E66" s="32"/>
      <c r="F66" s="32"/>
      <c r="G66" s="32"/>
    </row>
  </sheetData>
  <mergeCells count="4">
    <mergeCell ref="A1:N1"/>
    <mergeCell ref="A3:N3"/>
    <mergeCell ref="A4:N4"/>
    <mergeCell ref="B6:M6"/>
  </mergeCells>
  <phoneticPr fontId="2" type="noConversion"/>
  <printOptions horizontalCentered="1" verticalCentered="1"/>
  <pageMargins left="0" right="0" top="1.3779527559055118" bottom="0.98425196850393704" header="0.59055118110236227" footer="0.59055118110236227"/>
  <pageSetup scale="60" orientation="landscape" r:id="rId1"/>
  <headerFooter alignWithMargins="0">
    <oddHeader>&amp;C&amp;"Arial,Normal"&amp;12&amp;G
&amp;11INSTITUTO DE FOMENTO PESQUERO / DIVISIÓN INVESTIGACIÓN PESQUERA</oddHeader>
    <oddFooter>&amp;C&amp;"Arial,Normal"CONVENIO DE DESEMPEÑO IFOP / SUBSECRETARÍA DE ECONOMÍA Y EMT 2021:
"PROGRAMA DE SEGUIMIENTO DE LAS PRINCIPALES PESQUERÍAS PELÁGICAS, ENTRE LAS REGIONES DE VALPARAÍSO Y AYSÉN DEL GENERAL CARLOS IBÁÑEZ DEL CAMPO, AÑO 2021".  ANEXO 3B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tabColor rgb="FFFFFF00"/>
  </sheetPr>
  <dimension ref="A1:Q60"/>
  <sheetViews>
    <sheetView zoomScale="70" zoomScaleNormal="70" zoomScalePageLayoutView="70" workbookViewId="0">
      <selection activeCell="C12" sqref="C12"/>
    </sheetView>
  </sheetViews>
  <sheetFormatPr baseColWidth="10" defaultColWidth="16.08984375" defaultRowHeight="13" x14ac:dyDescent="0.3"/>
  <cols>
    <col min="1" max="1" width="18.453125" style="48" customWidth="1"/>
    <col min="2" max="7" width="17.453125" style="5" customWidth="1"/>
    <col min="8" max="13" width="11.90625" style="5" hidden="1" customWidth="1"/>
    <col min="14" max="14" width="14.90625" style="5" customWidth="1"/>
    <col min="15" max="16384" width="16.08984375" style="5"/>
  </cols>
  <sheetData>
    <row r="1" spans="1:17" s="1" customFormat="1" ht="20" x14ac:dyDescent="0.4">
      <c r="A1" s="148" t="s">
        <v>19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</row>
    <row r="2" spans="1:17" s="1" customFormat="1" ht="20" x14ac:dyDescent="0.4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</row>
    <row r="3" spans="1:17" s="2" customFormat="1" ht="18" x14ac:dyDescent="0.4">
      <c r="A3" s="149" t="s">
        <v>18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</row>
    <row r="4" spans="1:17" s="2" customFormat="1" ht="18" x14ac:dyDescent="0.4">
      <c r="A4" s="152" t="s">
        <v>87</v>
      </c>
      <c r="B4" s="153"/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</row>
    <row r="5" spans="1:17" x14ac:dyDescent="0.3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7" s="8" customFormat="1" ht="19.149999999999999" customHeight="1" thickBot="1" x14ac:dyDescent="0.35">
      <c r="A6" s="6"/>
      <c r="B6" s="151" t="s">
        <v>0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7"/>
    </row>
    <row r="7" spans="1:17" s="8" customFormat="1" ht="19.149999999999999" customHeight="1" thickBot="1" x14ac:dyDescent="0.35">
      <c r="A7" s="9" t="s">
        <v>21</v>
      </c>
      <c r="B7" s="10" t="s">
        <v>1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 t="s">
        <v>10</v>
      </c>
      <c r="L7" s="11" t="s">
        <v>11</v>
      </c>
      <c r="M7" s="12" t="s">
        <v>12</v>
      </c>
      <c r="N7" s="140" t="s">
        <v>13</v>
      </c>
      <c r="O7" s="13" t="s">
        <v>21</v>
      </c>
    </row>
    <row r="8" spans="1:17" s="8" customFormat="1" ht="12.75" customHeight="1" x14ac:dyDescent="0.3">
      <c r="A8" s="14">
        <v>3</v>
      </c>
      <c r="B8" s="60" t="str">
        <f>IF(+'V R IND'!B8+'V R MONITOREO'!B8+'V R ART'!B8&gt;0,+'V R IND'!B8+'V R MONITOREO'!B8+'V R ART'!B8," ")</f>
        <v xml:space="preserve"> </v>
      </c>
      <c r="C8" s="59" t="str">
        <f>IF(+'V R IND'!C8+'V R MONITOREO'!C8+'V R ART'!C8&gt;0,+'V R IND'!C8+'V R MONITOREO'!C8+'V R ART'!C8," ")</f>
        <v xml:space="preserve"> </v>
      </c>
      <c r="D8" s="59" t="str">
        <f>IF(+'V R IND'!D8+'V R MONITOREO'!D8+'V R ART'!D8&gt;0,+'V R IND'!D8+'V R MONITOREO'!D8+'V R ART'!D8," ")</f>
        <v xml:space="preserve"> </v>
      </c>
      <c r="E8" s="59" t="str">
        <f>IF(+'V R IND'!E8+'V R MONITOREO'!E8+'V R ART'!E8&gt;0,+'V R IND'!E8+'V R MONITOREO'!E8+'V R ART'!E8," ")</f>
        <v xml:space="preserve"> </v>
      </c>
      <c r="F8" s="59" t="str">
        <f>IF(+'V R IND'!F8+'V R MONITOREO'!F8+'V R ART'!F8&gt;0,+'V R IND'!F8+'V R MONITOREO'!F8+'V R ART'!F8," ")</f>
        <v xml:space="preserve"> </v>
      </c>
      <c r="G8" s="59" t="str">
        <f>IF(+'V R IND'!G8+'V R MONITOREO'!G8+'V R ART'!G8&gt;0,+'V R IND'!G8+'V R MONITOREO'!G8+'V R ART'!G8," ")</f>
        <v xml:space="preserve"> </v>
      </c>
      <c r="H8" s="59" t="str">
        <f>IF(+'V R IND'!H8+'V R MONITOREO'!H8+'V R ART'!H8&gt;0,+'V R IND'!H8+'V R MONITOREO'!H8+'V R ART'!H8," ")</f>
        <v xml:space="preserve"> </v>
      </c>
      <c r="I8" s="59" t="str">
        <f>IF(+'V R IND'!I8+'V R MONITOREO'!I8+'V R ART'!I8&gt;0,+'V R IND'!I8+'V R MONITOREO'!I8+'V R ART'!I8," ")</f>
        <v xml:space="preserve"> </v>
      </c>
      <c r="J8" s="59" t="str">
        <f>IF(+'V R IND'!J8+'V R MONITOREO'!J8+'V R ART'!J8&gt;0,+'V R IND'!J8+'V R MONITOREO'!J8+'V R ART'!J8," ")</f>
        <v xml:space="preserve"> </v>
      </c>
      <c r="K8" s="59" t="str">
        <f>IF(+'V R IND'!K8+'V R MONITOREO'!K8+'V R ART'!K8&gt;0,+'V R IND'!K8+'V R MONITOREO'!K8+'V R ART'!K8," ")</f>
        <v xml:space="preserve"> </v>
      </c>
      <c r="L8" s="59" t="str">
        <f>IF(+'V R IND'!L8+'V R MONITOREO'!L8+'V R ART'!L8&gt;0,+'V R IND'!L8+'V R MONITOREO'!L8+'V R ART'!L8," ")</f>
        <v xml:space="preserve"> </v>
      </c>
      <c r="M8" s="91" t="str">
        <f>IF(+'V R IND'!M8+'V R MONITOREO'!M8+'V R ART'!M8&gt;0,+'V R IND'!M8+'V R MONITOREO'!M8+'V R ART'!M8," ")</f>
        <v xml:space="preserve"> </v>
      </c>
      <c r="N8" s="15" t="str">
        <f t="shared" ref="N8:N41" si="0">IF(SUM(B8:M8)&gt;0,SUM(B8:M8)," ")</f>
        <v xml:space="preserve"> </v>
      </c>
      <c r="O8" s="14">
        <f t="shared" ref="O8:O41" si="1">+A8</f>
        <v>3</v>
      </c>
      <c r="P8" s="75"/>
      <c r="Q8" s="75"/>
    </row>
    <row r="9" spans="1:17" ht="14" x14ac:dyDescent="0.3">
      <c r="A9" s="14">
        <f>+A8+0.5</f>
        <v>3.5</v>
      </c>
      <c r="B9" s="60" t="str">
        <f>IF(+'V R IND'!B9+'V R MONITOREO'!B9+'V R ART'!B9&gt;0,+'V R IND'!B9+'V R MONITOREO'!B9+'V R ART'!B9," ")</f>
        <v xml:space="preserve"> </v>
      </c>
      <c r="C9" s="59" t="str">
        <f>IF(+'V R IND'!C9+'V R MONITOREO'!C9+'V R ART'!C9&gt;0,+'V R IND'!C9+'V R MONITOREO'!C9+'V R ART'!C9," ")</f>
        <v xml:space="preserve"> </v>
      </c>
      <c r="D9" s="59" t="str">
        <f>IF(+'V R IND'!D9+'V R MONITOREO'!D9+'V R ART'!D9&gt;0,+'V R IND'!D9+'V R MONITOREO'!D9+'V R ART'!D9," ")</f>
        <v xml:space="preserve"> </v>
      </c>
      <c r="E9" s="59" t="str">
        <f>IF(+'V R IND'!E9+'V R MONITOREO'!E9+'V R ART'!E9&gt;0,+'V R IND'!E9+'V R MONITOREO'!E9+'V R ART'!E9," ")</f>
        <v xml:space="preserve"> </v>
      </c>
      <c r="F9" s="59" t="str">
        <f>IF(+'V R IND'!F9+'V R MONITOREO'!F9+'V R ART'!F9&gt;0,+'V R IND'!F9+'V R MONITOREO'!F9+'V R ART'!F9," ")</f>
        <v xml:space="preserve"> </v>
      </c>
      <c r="G9" s="59" t="str">
        <f>IF(+'V R IND'!G9+'V R MONITOREO'!G9+'V R ART'!G9&gt;0,+'V R IND'!G9+'V R MONITOREO'!G9+'V R ART'!G9," ")</f>
        <v xml:space="preserve"> </v>
      </c>
      <c r="H9" s="59" t="str">
        <f>IF(+'V R IND'!H9+'V R MONITOREO'!H9+'V R ART'!H9&gt;0,+'V R IND'!H9+'V R MONITOREO'!H9+'V R ART'!H9," ")</f>
        <v xml:space="preserve"> </v>
      </c>
      <c r="I9" s="59" t="str">
        <f>IF(+'V R IND'!I9+'V R MONITOREO'!I9+'V R ART'!I9&gt;0,+'V R IND'!I9+'V R MONITOREO'!I9+'V R ART'!I9," ")</f>
        <v xml:space="preserve"> </v>
      </c>
      <c r="J9" s="59" t="str">
        <f>IF(+'V R IND'!J9+'V R MONITOREO'!J9+'V R ART'!J9&gt;0,+'V R IND'!J9+'V R MONITOREO'!J9+'V R ART'!J9," ")</f>
        <v xml:space="preserve"> </v>
      </c>
      <c r="K9" s="59" t="str">
        <f>IF(+'V R IND'!K9+'V R MONITOREO'!K9+'V R ART'!K9&gt;0,+'V R IND'!K9+'V R MONITOREO'!K9+'V R ART'!K9," ")</f>
        <v xml:space="preserve"> </v>
      </c>
      <c r="L9" s="59" t="str">
        <f>IF(+'V R IND'!L9+'V R MONITOREO'!L9+'V R ART'!L9&gt;0,+'V R IND'!L9+'V R MONITOREO'!L9+'V R ART'!L9," ")</f>
        <v xml:space="preserve"> </v>
      </c>
      <c r="M9" s="91" t="str">
        <f>IF(+'V R IND'!M9+'V R MONITOREO'!M9+'V R ART'!M9&gt;0,+'V R IND'!M9+'V R MONITOREO'!M9+'V R ART'!M9," ")</f>
        <v xml:space="preserve"> </v>
      </c>
      <c r="N9" s="15" t="str">
        <f t="shared" si="0"/>
        <v xml:space="preserve"> </v>
      </c>
      <c r="O9" s="14">
        <f t="shared" si="1"/>
        <v>3.5</v>
      </c>
      <c r="P9" s="75"/>
      <c r="Q9" s="75"/>
    </row>
    <row r="10" spans="1:17" ht="14" x14ac:dyDescent="0.3">
      <c r="A10" s="14">
        <f t="shared" ref="A10:A41" si="2">+A9+0.5</f>
        <v>4</v>
      </c>
      <c r="B10" s="60" t="str">
        <f>IF(+'V R IND'!B10+'V R MONITOREO'!B10+'V R ART'!B10&gt;0,+'V R IND'!B10+'V R MONITOREO'!B10+'V R ART'!B10," ")</f>
        <v xml:space="preserve"> </v>
      </c>
      <c r="C10" s="59" t="str">
        <f>IF(+'V R IND'!C10+'V R MONITOREO'!C10+'V R ART'!C10&gt;0,+'V R IND'!C10+'V R MONITOREO'!C10+'V R ART'!C10," ")</f>
        <v xml:space="preserve"> </v>
      </c>
      <c r="D10" s="59" t="str">
        <f>IF(+'V R IND'!D10+'V R MONITOREO'!D10+'V R ART'!D10&gt;0,+'V R IND'!D10+'V R MONITOREO'!D10+'V R ART'!D10," ")</f>
        <v xml:space="preserve"> </v>
      </c>
      <c r="E10" s="59" t="str">
        <f>IF(+'V R IND'!E10+'V R MONITOREO'!E10+'V R ART'!E10&gt;0,+'V R IND'!E10+'V R MONITOREO'!E10+'V R ART'!E10," ")</f>
        <v xml:space="preserve"> </v>
      </c>
      <c r="F10" s="59" t="str">
        <f>IF(+'V R IND'!F10+'V R MONITOREO'!F10+'V R ART'!F10&gt;0,+'V R IND'!F10+'V R MONITOREO'!F10+'V R ART'!F10," ")</f>
        <v xml:space="preserve"> </v>
      </c>
      <c r="G10" s="59" t="str">
        <f>IF(+'V R IND'!G10+'V R MONITOREO'!G10+'V R ART'!G10&gt;0,+'V R IND'!G10+'V R MONITOREO'!G10+'V R ART'!G10," ")</f>
        <v xml:space="preserve"> </v>
      </c>
      <c r="H10" s="59" t="str">
        <f>IF(+'V R IND'!H10+'V R MONITOREO'!H10+'V R ART'!H10&gt;0,+'V R IND'!H10+'V R MONITOREO'!H10+'V R ART'!H10," ")</f>
        <v xml:space="preserve"> </v>
      </c>
      <c r="I10" s="59" t="str">
        <f>IF(+'V R IND'!I10+'V R MONITOREO'!I10+'V R ART'!I10&gt;0,+'V R IND'!I10+'V R MONITOREO'!I10+'V R ART'!I10," ")</f>
        <v xml:space="preserve"> </v>
      </c>
      <c r="J10" s="59" t="str">
        <f>IF(+'V R IND'!J10+'V R MONITOREO'!J10+'V R ART'!J10&gt;0,+'V R IND'!J10+'V R MONITOREO'!J10+'V R ART'!J10," ")</f>
        <v xml:space="preserve"> </v>
      </c>
      <c r="K10" s="59" t="str">
        <f>IF(+'V R IND'!K10+'V R MONITOREO'!K10+'V R ART'!K10&gt;0,+'V R IND'!K10+'V R MONITOREO'!K10+'V R ART'!K10," ")</f>
        <v xml:space="preserve"> </v>
      </c>
      <c r="L10" s="59" t="str">
        <f>IF(+'V R IND'!L10+'V R MONITOREO'!L10+'V R ART'!L10&gt;0,+'V R IND'!L10+'V R MONITOREO'!L10+'V R ART'!L10," ")</f>
        <v xml:space="preserve"> </v>
      </c>
      <c r="M10" s="91" t="str">
        <f>IF(+'V R IND'!M10+'V R MONITOREO'!M10+'V R ART'!M10&gt;0,+'V R IND'!M10+'V R MONITOREO'!M10+'V R ART'!M10," ")</f>
        <v xml:space="preserve"> </v>
      </c>
      <c r="N10" s="15" t="str">
        <f t="shared" si="0"/>
        <v xml:space="preserve"> </v>
      </c>
      <c r="O10" s="14">
        <f t="shared" si="1"/>
        <v>4</v>
      </c>
      <c r="P10" s="75"/>
      <c r="Q10" s="75"/>
    </row>
    <row r="11" spans="1:17" ht="14" x14ac:dyDescent="0.3">
      <c r="A11" s="14">
        <f t="shared" si="2"/>
        <v>4.5</v>
      </c>
      <c r="B11" s="60" t="str">
        <f>IF(+'V R IND'!B11+'V R MONITOREO'!B11+'V R ART'!B11&gt;0,+'V R IND'!B11+'V R MONITOREO'!B11+'V R ART'!B11," ")</f>
        <v xml:space="preserve"> </v>
      </c>
      <c r="C11" s="59" t="str">
        <f>IF(+'V R IND'!C11+'V R MONITOREO'!C11+'V R ART'!C11&gt;0,+'V R IND'!C11+'V R MONITOREO'!C11+'V R ART'!C11," ")</f>
        <v xml:space="preserve"> </v>
      </c>
      <c r="D11" s="59" t="str">
        <f>IF(+'V R IND'!D11+'V R MONITOREO'!D11+'V R ART'!D11&gt;0,+'V R IND'!D11+'V R MONITOREO'!D11+'V R ART'!D11," ")</f>
        <v xml:space="preserve"> </v>
      </c>
      <c r="E11" s="59" t="str">
        <f>IF(+'V R IND'!E11+'V R MONITOREO'!E11+'V R ART'!E11&gt;0,+'V R IND'!E11+'V R MONITOREO'!E11+'V R ART'!E11," ")</f>
        <v xml:space="preserve"> </v>
      </c>
      <c r="F11" s="59" t="str">
        <f>IF(+'V R IND'!F11+'V R MONITOREO'!F11+'V R ART'!F11&gt;0,+'V R IND'!F11+'V R MONITOREO'!F11+'V R ART'!F11," ")</f>
        <v xml:space="preserve"> </v>
      </c>
      <c r="G11" s="59" t="str">
        <f>IF(+'V R IND'!G11+'V R MONITOREO'!G11+'V R ART'!G11&gt;0,+'V R IND'!G11+'V R MONITOREO'!G11+'V R ART'!G11," ")</f>
        <v xml:space="preserve"> </v>
      </c>
      <c r="H11" s="59" t="str">
        <f>IF(+'V R IND'!H11+'V R MONITOREO'!H11+'V R ART'!H11&gt;0,+'V R IND'!H11+'V R MONITOREO'!H11+'V R ART'!H11," ")</f>
        <v xml:space="preserve"> </v>
      </c>
      <c r="I11" s="59" t="str">
        <f>IF(+'V R IND'!I11+'V R MONITOREO'!I11+'V R ART'!I11&gt;0,+'V R IND'!I11+'V R MONITOREO'!I11+'V R ART'!I11," ")</f>
        <v xml:space="preserve"> </v>
      </c>
      <c r="J11" s="59" t="str">
        <f>IF(+'V R IND'!J11+'V R MONITOREO'!J11+'V R ART'!J11&gt;0,+'V R IND'!J11+'V R MONITOREO'!J11+'V R ART'!J11," ")</f>
        <v xml:space="preserve"> </v>
      </c>
      <c r="K11" s="59" t="str">
        <f>IF(+'V R IND'!K11+'V R MONITOREO'!K11+'V R ART'!K11&gt;0,+'V R IND'!K11+'V R MONITOREO'!K11+'V R ART'!K11," ")</f>
        <v xml:space="preserve"> </v>
      </c>
      <c r="L11" s="59" t="str">
        <f>IF(+'V R IND'!L11+'V R MONITOREO'!L11+'V R ART'!L11&gt;0,+'V R IND'!L11+'V R MONITOREO'!L11+'V R ART'!L11," ")</f>
        <v xml:space="preserve"> </v>
      </c>
      <c r="M11" s="91" t="str">
        <f>IF(+'V R IND'!M11+'V R MONITOREO'!M11+'V R ART'!M11&gt;0,+'V R IND'!M11+'V R MONITOREO'!M11+'V R ART'!M11," ")</f>
        <v xml:space="preserve"> </v>
      </c>
      <c r="N11" s="15" t="str">
        <f t="shared" si="0"/>
        <v xml:space="preserve"> </v>
      </c>
      <c r="O11" s="14">
        <f t="shared" si="1"/>
        <v>4.5</v>
      </c>
      <c r="P11" s="75"/>
      <c r="Q11" s="75"/>
    </row>
    <row r="12" spans="1:17" ht="14" x14ac:dyDescent="0.3">
      <c r="A12" s="14">
        <f t="shared" si="2"/>
        <v>5</v>
      </c>
      <c r="B12" s="60" t="str">
        <f>IF(+'V R IND'!B12+'V R MONITOREO'!B12+'V R ART'!B12&gt;0,+'V R IND'!B12+'V R MONITOREO'!B12+'V R ART'!B12," ")</f>
        <v xml:space="preserve"> </v>
      </c>
      <c r="C12" s="59" t="str">
        <f>IF(+'V R IND'!C12+'V R MONITOREO'!C12+'V R ART'!C12&gt;0,+'V R IND'!C12+'V R MONITOREO'!C12+'V R ART'!C12," ")</f>
        <v xml:space="preserve"> </v>
      </c>
      <c r="D12" s="59" t="str">
        <f>IF(+'V R IND'!D12+'V R MONITOREO'!D12+'V R ART'!D12&gt;0,+'V R IND'!D12+'V R MONITOREO'!D12+'V R ART'!D12," ")</f>
        <v xml:space="preserve"> </v>
      </c>
      <c r="E12" s="59" t="str">
        <f>IF(+'V R IND'!E12+'V R MONITOREO'!E12+'V R ART'!E12&gt;0,+'V R IND'!E12+'V R MONITOREO'!E12+'V R ART'!E12," ")</f>
        <v xml:space="preserve"> </v>
      </c>
      <c r="F12" s="59" t="str">
        <f>IF(+'V R IND'!F12+'V R MONITOREO'!F12+'V R ART'!F12&gt;0,+'V R IND'!F12+'V R MONITOREO'!F12+'V R ART'!F12," ")</f>
        <v xml:space="preserve"> </v>
      </c>
      <c r="G12" s="59" t="str">
        <f>IF(+'V R IND'!G12+'V R MONITOREO'!G12+'V R ART'!G12&gt;0,+'V R IND'!G12+'V R MONITOREO'!G12+'V R ART'!G12," ")</f>
        <v xml:space="preserve"> </v>
      </c>
      <c r="H12" s="59" t="str">
        <f>IF(+'V R IND'!H12+'V R MONITOREO'!H12+'V R ART'!H12&gt;0,+'V R IND'!H12+'V R MONITOREO'!H12+'V R ART'!H12," ")</f>
        <v xml:space="preserve"> </v>
      </c>
      <c r="I12" s="59" t="str">
        <f>IF(+'V R IND'!I12+'V R MONITOREO'!I12+'V R ART'!I12&gt;0,+'V R IND'!I12+'V R MONITOREO'!I12+'V R ART'!I12," ")</f>
        <v xml:space="preserve"> </v>
      </c>
      <c r="J12" s="59" t="str">
        <f>IF(+'V R IND'!J12+'V R MONITOREO'!J12+'V R ART'!J12&gt;0,+'V R IND'!J12+'V R MONITOREO'!J12+'V R ART'!J12," ")</f>
        <v xml:space="preserve"> </v>
      </c>
      <c r="K12" s="59" t="str">
        <f>IF(+'V R IND'!K12+'V R MONITOREO'!K12+'V R ART'!K12&gt;0,+'V R IND'!K12+'V R MONITOREO'!K12+'V R ART'!K12," ")</f>
        <v xml:space="preserve"> </v>
      </c>
      <c r="L12" s="59" t="str">
        <f>IF(+'V R IND'!L12+'V R MONITOREO'!L12+'V R ART'!L12&gt;0,+'V R IND'!L12+'V R MONITOREO'!L12+'V R ART'!L12," ")</f>
        <v xml:space="preserve"> </v>
      </c>
      <c r="M12" s="91" t="str">
        <f>IF(+'V R IND'!M12+'V R MONITOREO'!M12+'V R ART'!M12&gt;0,+'V R IND'!M12+'V R MONITOREO'!M12+'V R ART'!M12," ")</f>
        <v xml:space="preserve"> </v>
      </c>
      <c r="N12" s="15" t="str">
        <f t="shared" si="0"/>
        <v xml:space="preserve"> </v>
      </c>
      <c r="O12" s="14">
        <f t="shared" si="1"/>
        <v>5</v>
      </c>
      <c r="P12" s="75"/>
      <c r="Q12" s="75"/>
    </row>
    <row r="13" spans="1:17" ht="14" x14ac:dyDescent="0.3">
      <c r="A13" s="14">
        <f t="shared" si="2"/>
        <v>5.5</v>
      </c>
      <c r="B13" s="60" t="str">
        <f>IF(+'V R IND'!B13+'V R MONITOREO'!B13+'V R ART'!B13&gt;0,+'V R IND'!B13+'V R MONITOREO'!B13+'V R ART'!B13," ")</f>
        <v xml:space="preserve"> </v>
      </c>
      <c r="C13" s="59" t="str">
        <f>IF(+'V R IND'!C13+'V R MONITOREO'!C13+'V R ART'!C13&gt;0,+'V R IND'!C13+'V R MONITOREO'!C13+'V R ART'!C13," ")</f>
        <v xml:space="preserve"> </v>
      </c>
      <c r="D13" s="59" t="str">
        <f>IF(+'V R IND'!D13+'V R MONITOREO'!D13+'V R ART'!D13&gt;0,+'V R IND'!D13+'V R MONITOREO'!D13+'V R ART'!D13," ")</f>
        <v xml:space="preserve"> </v>
      </c>
      <c r="E13" s="59" t="str">
        <f>IF(+'V R IND'!E13+'V R MONITOREO'!E13+'V R ART'!E13&gt;0,+'V R IND'!E13+'V R MONITOREO'!E13+'V R ART'!E13," ")</f>
        <v xml:space="preserve"> </v>
      </c>
      <c r="F13" s="59" t="str">
        <f>IF(+'V R IND'!F13+'V R MONITOREO'!F13+'V R ART'!F13&gt;0,+'V R IND'!F13+'V R MONITOREO'!F13+'V R ART'!F13," ")</f>
        <v xml:space="preserve"> </v>
      </c>
      <c r="G13" s="59" t="str">
        <f>IF(+'V R IND'!G13+'V R MONITOREO'!G13+'V R ART'!G13&gt;0,+'V R IND'!G13+'V R MONITOREO'!G13+'V R ART'!G13," ")</f>
        <v xml:space="preserve"> </v>
      </c>
      <c r="H13" s="59" t="str">
        <f>IF(+'V R IND'!H13+'V R MONITOREO'!H13+'V R ART'!H13&gt;0,+'V R IND'!H13+'V R MONITOREO'!H13+'V R ART'!H13," ")</f>
        <v xml:space="preserve"> </v>
      </c>
      <c r="I13" s="59" t="str">
        <f>IF(+'V R IND'!I13+'V R MONITOREO'!I13+'V R ART'!I13&gt;0,+'V R IND'!I13+'V R MONITOREO'!I13+'V R ART'!I13," ")</f>
        <v xml:space="preserve"> </v>
      </c>
      <c r="J13" s="59" t="str">
        <f>IF(+'V R IND'!J13+'V R MONITOREO'!J13+'V R ART'!J13&gt;0,+'V R IND'!J13+'V R MONITOREO'!J13+'V R ART'!J13," ")</f>
        <v xml:space="preserve"> </v>
      </c>
      <c r="K13" s="59" t="str">
        <f>IF(+'V R IND'!K13+'V R MONITOREO'!K13+'V R ART'!K13&gt;0,+'V R IND'!K13+'V R MONITOREO'!K13+'V R ART'!K13," ")</f>
        <v xml:space="preserve"> </v>
      </c>
      <c r="L13" s="59" t="str">
        <f>IF(+'V R IND'!L13+'V R MONITOREO'!L13+'V R ART'!L13&gt;0,+'V R IND'!L13+'V R MONITOREO'!L13+'V R ART'!L13," ")</f>
        <v xml:space="preserve"> </v>
      </c>
      <c r="M13" s="91" t="str">
        <f>IF(+'V R IND'!M13+'V R MONITOREO'!M13+'V R ART'!M13&gt;0,+'V R IND'!M13+'V R MONITOREO'!M13+'V R ART'!M13," ")</f>
        <v xml:space="preserve"> </v>
      </c>
      <c r="N13" s="15" t="str">
        <f t="shared" si="0"/>
        <v xml:space="preserve"> </v>
      </c>
      <c r="O13" s="14">
        <f t="shared" si="1"/>
        <v>5.5</v>
      </c>
      <c r="P13" s="75"/>
      <c r="Q13" s="75"/>
    </row>
    <row r="14" spans="1:17" ht="14" x14ac:dyDescent="0.3">
      <c r="A14" s="14">
        <f t="shared" si="2"/>
        <v>6</v>
      </c>
      <c r="B14" s="60" t="str">
        <f>IF(+'V R IND'!B14+'V R MONITOREO'!B14+'V R ART'!B14&gt;0,+'V R IND'!B14+'V R MONITOREO'!B14+'V R ART'!B14," ")</f>
        <v xml:space="preserve"> </v>
      </c>
      <c r="C14" s="59" t="str">
        <f>IF(+'V R IND'!C14+'V R MONITOREO'!C14+'V R ART'!C14&gt;0,+'V R IND'!C14+'V R MONITOREO'!C14+'V R ART'!C14," ")</f>
        <v xml:space="preserve"> </v>
      </c>
      <c r="D14" s="59" t="str">
        <f>IF(+'V R IND'!D14+'V R MONITOREO'!D14+'V R ART'!D14&gt;0,+'V R IND'!D14+'V R MONITOREO'!D14+'V R ART'!D14," ")</f>
        <v xml:space="preserve"> </v>
      </c>
      <c r="E14" s="59" t="str">
        <f>IF(+'V R IND'!E14+'V R MONITOREO'!E14+'V R ART'!E14&gt;0,+'V R IND'!E14+'V R MONITOREO'!E14+'V R ART'!E14," ")</f>
        <v xml:space="preserve"> </v>
      </c>
      <c r="F14" s="59" t="str">
        <f>IF(+'V R IND'!F14+'V R MONITOREO'!F14+'V R ART'!F14&gt;0,+'V R IND'!F14+'V R MONITOREO'!F14+'V R ART'!F14," ")</f>
        <v xml:space="preserve"> </v>
      </c>
      <c r="G14" s="59" t="str">
        <f>IF(+'V R IND'!G14+'V R MONITOREO'!G14+'V R ART'!G14&gt;0,+'V R IND'!G14+'V R MONITOREO'!G14+'V R ART'!G14," ")</f>
        <v xml:space="preserve"> </v>
      </c>
      <c r="H14" s="59" t="str">
        <f>IF(+'V R IND'!H14+'V R MONITOREO'!H14+'V R ART'!H14&gt;0,+'V R IND'!H14+'V R MONITOREO'!H14+'V R ART'!H14," ")</f>
        <v xml:space="preserve"> </v>
      </c>
      <c r="I14" s="59" t="str">
        <f>IF(+'V R IND'!I14+'V R MONITOREO'!I14+'V R ART'!I14&gt;0,+'V R IND'!I14+'V R MONITOREO'!I14+'V R ART'!I14," ")</f>
        <v xml:space="preserve"> </v>
      </c>
      <c r="J14" s="59" t="str">
        <f>IF(+'V R IND'!J14+'V R MONITOREO'!J14+'V R ART'!J14&gt;0,+'V R IND'!J14+'V R MONITOREO'!J14+'V R ART'!J14," ")</f>
        <v xml:space="preserve"> </v>
      </c>
      <c r="K14" s="59" t="str">
        <f>IF(+'V R IND'!K14+'V R MONITOREO'!K14+'V R ART'!K14&gt;0,+'V R IND'!K14+'V R MONITOREO'!K14+'V R ART'!K14," ")</f>
        <v xml:space="preserve"> </v>
      </c>
      <c r="L14" s="59" t="str">
        <f>IF(+'V R IND'!L14+'V R MONITOREO'!L14+'V R ART'!L14&gt;0,+'V R IND'!L14+'V R MONITOREO'!L14+'V R ART'!L14," ")</f>
        <v xml:space="preserve"> </v>
      </c>
      <c r="M14" s="91" t="str">
        <f>IF(+'V R IND'!M14+'V R MONITOREO'!M14+'V R ART'!M14&gt;0,+'V R IND'!M14+'V R MONITOREO'!M14+'V R ART'!M14," ")</f>
        <v xml:space="preserve"> </v>
      </c>
      <c r="N14" s="15" t="str">
        <f t="shared" si="0"/>
        <v xml:space="preserve"> </v>
      </c>
      <c r="O14" s="14">
        <f t="shared" si="1"/>
        <v>6</v>
      </c>
      <c r="P14" s="75"/>
      <c r="Q14" s="75"/>
    </row>
    <row r="15" spans="1:17" ht="14" x14ac:dyDescent="0.3">
      <c r="A15" s="14">
        <f t="shared" si="2"/>
        <v>6.5</v>
      </c>
      <c r="B15" s="15" t="str">
        <f>IF(+'V R IND'!B15+'V R MONITOREO'!B15+'V R ART'!B15&gt;0,+'V R IND'!B15+'V R MONITOREO'!B15+'V R ART'!B15," ")</f>
        <v xml:space="preserve"> </v>
      </c>
      <c r="C15" s="16" t="str">
        <f>IF(+'V R IND'!C15+'V R MONITOREO'!C15+'V R ART'!C15&gt;0,+'V R IND'!C15+'V R MONITOREO'!C15+'V R ART'!C15," ")</f>
        <v xml:space="preserve"> </v>
      </c>
      <c r="D15" s="16" t="str">
        <f>IF(+'V R IND'!D15+'V R MONITOREO'!D15+'V R ART'!D15&gt;0,+'V R IND'!D15+'V R MONITOREO'!D15+'V R ART'!D15," ")</f>
        <v xml:space="preserve"> </v>
      </c>
      <c r="E15" s="16" t="str">
        <f>IF(+'V R IND'!E15+'V R MONITOREO'!E15+'V R ART'!E15&gt;0,+'V R IND'!E15+'V R MONITOREO'!E15+'V R ART'!E15," ")</f>
        <v xml:space="preserve"> </v>
      </c>
      <c r="F15" s="16" t="str">
        <f>IF(+'V R IND'!F15+'V R MONITOREO'!F15+'V R ART'!F15&gt;0,+'V R IND'!F15+'V R MONITOREO'!F15+'V R ART'!F15," ")</f>
        <v xml:space="preserve"> </v>
      </c>
      <c r="G15" s="16" t="str">
        <f>IF(+'V R IND'!G15+'V R MONITOREO'!G15+'V R ART'!G15&gt;0,+'V R IND'!G15+'V R MONITOREO'!G15+'V R ART'!G15," ")</f>
        <v xml:space="preserve"> </v>
      </c>
      <c r="H15" s="59" t="str">
        <f>IF(+'V R IND'!H15+'V R MONITOREO'!H15+'V R ART'!H15&gt;0,+'V R IND'!H15+'V R MONITOREO'!H15+'V R ART'!H15," ")</f>
        <v xml:space="preserve"> </v>
      </c>
      <c r="I15" s="59" t="str">
        <f>IF(+'V R IND'!I15+'V R MONITOREO'!I15+'V R ART'!I15&gt;0,+'V R IND'!I15+'V R MONITOREO'!I15+'V R ART'!I15," ")</f>
        <v xml:space="preserve"> </v>
      </c>
      <c r="J15" s="59" t="str">
        <f>IF(+'V R IND'!J15+'V R MONITOREO'!J15+'V R ART'!J15&gt;0,+'V R IND'!J15+'V R MONITOREO'!J15+'V R ART'!J15," ")</f>
        <v xml:space="preserve"> </v>
      </c>
      <c r="K15" s="59" t="str">
        <f>IF(+'V R IND'!K15+'V R MONITOREO'!K15+'V R ART'!K15&gt;0,+'V R IND'!K15+'V R MONITOREO'!K15+'V R ART'!K15," ")</f>
        <v xml:space="preserve"> </v>
      </c>
      <c r="L15" s="59" t="str">
        <f>IF(+'V R IND'!L15+'V R MONITOREO'!L15+'V R ART'!L15&gt;0,+'V R IND'!L15+'V R MONITOREO'!L15+'V R ART'!L15," ")</f>
        <v xml:space="preserve"> </v>
      </c>
      <c r="M15" s="91" t="str">
        <f>IF(+'V R IND'!M15+'V R MONITOREO'!M15+'V R ART'!M15&gt;0,+'V R IND'!M15+'V R MONITOREO'!M15+'V R ART'!M15," ")</f>
        <v xml:space="preserve"> </v>
      </c>
      <c r="N15" s="15" t="str">
        <f t="shared" si="0"/>
        <v xml:space="preserve"> </v>
      </c>
      <c r="O15" s="14">
        <f t="shared" si="1"/>
        <v>6.5</v>
      </c>
      <c r="P15" s="75"/>
      <c r="Q15" s="75"/>
    </row>
    <row r="16" spans="1:17" ht="14" x14ac:dyDescent="0.3">
      <c r="A16" s="14">
        <f t="shared" si="2"/>
        <v>7</v>
      </c>
      <c r="B16" s="15" t="str">
        <f>IF(+'V R IND'!B16+'V R MONITOREO'!B16+'V R ART'!B16&gt;0,+'V R IND'!B16+'V R MONITOREO'!B16+'V R ART'!B16," ")</f>
        <v xml:space="preserve"> </v>
      </c>
      <c r="C16" s="16" t="str">
        <f>IF(+'V R IND'!C16+'V R MONITOREO'!C16+'V R ART'!C16&gt;0,+'V R IND'!C16+'V R MONITOREO'!C16+'V R ART'!C16," ")</f>
        <v xml:space="preserve"> </v>
      </c>
      <c r="D16" s="16" t="str">
        <f>IF(+'V R IND'!D16+'V R MONITOREO'!D16+'V R ART'!D16&gt;0,+'V R IND'!D16+'V R MONITOREO'!D16+'V R ART'!D16," ")</f>
        <v xml:space="preserve"> </v>
      </c>
      <c r="E16" s="16" t="str">
        <f>IF(+'V R IND'!E16+'V R MONITOREO'!E16+'V R ART'!E16&gt;0,+'V R IND'!E16+'V R MONITOREO'!E16+'V R ART'!E16," ")</f>
        <v xml:space="preserve"> </v>
      </c>
      <c r="F16" s="16" t="str">
        <f>IF(+'V R IND'!F16+'V R MONITOREO'!F16+'V R ART'!F16&gt;0,+'V R IND'!F16+'V R MONITOREO'!F16+'V R ART'!F16," ")</f>
        <v xml:space="preserve"> </v>
      </c>
      <c r="G16" s="16" t="str">
        <f>IF(+'V R IND'!G16+'V R MONITOREO'!G16+'V R ART'!G16&gt;0,+'V R IND'!G16+'V R MONITOREO'!G16+'V R ART'!G16," ")</f>
        <v xml:space="preserve"> </v>
      </c>
      <c r="H16" s="59" t="str">
        <f>IF(+'V R IND'!H16+'V R MONITOREO'!H16+'V R ART'!H16&gt;0,+'V R IND'!H16+'V R MONITOREO'!H16+'V R ART'!H16," ")</f>
        <v xml:space="preserve"> </v>
      </c>
      <c r="I16" s="59" t="str">
        <f>IF(+'V R IND'!I16+'V R MONITOREO'!I16+'V R ART'!I16&gt;0,+'V R IND'!I16+'V R MONITOREO'!I16+'V R ART'!I16," ")</f>
        <v xml:space="preserve"> </v>
      </c>
      <c r="J16" s="59" t="str">
        <f>IF(+'V R IND'!J16+'V R MONITOREO'!J16+'V R ART'!J16&gt;0,+'V R IND'!J16+'V R MONITOREO'!J16+'V R ART'!J16," ")</f>
        <v xml:space="preserve"> </v>
      </c>
      <c r="K16" s="59" t="str">
        <f>IF(+'V R IND'!K16+'V R MONITOREO'!K16+'V R ART'!K16&gt;0,+'V R IND'!K16+'V R MONITOREO'!K16+'V R ART'!K16," ")</f>
        <v xml:space="preserve"> </v>
      </c>
      <c r="L16" s="59" t="str">
        <f>IF(+'V R IND'!L16+'V R MONITOREO'!L16+'V R ART'!L16&gt;0,+'V R IND'!L16+'V R MONITOREO'!L16+'V R ART'!L16," ")</f>
        <v xml:space="preserve"> </v>
      </c>
      <c r="M16" s="91" t="str">
        <f>IF(+'V R IND'!M16+'V R MONITOREO'!M16+'V R ART'!M16&gt;0,+'V R IND'!M16+'V R MONITOREO'!M16+'V R ART'!M16," ")</f>
        <v xml:space="preserve"> </v>
      </c>
      <c r="N16" s="15" t="str">
        <f t="shared" si="0"/>
        <v xml:space="preserve"> </v>
      </c>
      <c r="O16" s="14">
        <f t="shared" si="1"/>
        <v>7</v>
      </c>
      <c r="P16" s="75"/>
      <c r="Q16" s="75"/>
    </row>
    <row r="17" spans="1:17" ht="14" x14ac:dyDescent="0.3">
      <c r="A17" s="14">
        <f t="shared" si="2"/>
        <v>7.5</v>
      </c>
      <c r="B17" s="15" t="str">
        <f>IF(+'V R IND'!B17+'V R MONITOREO'!B17+'V R ART'!B17&gt;0,+'V R IND'!B17+'V R MONITOREO'!B17+'V R ART'!B17," ")</f>
        <v xml:space="preserve"> </v>
      </c>
      <c r="C17" s="16" t="str">
        <f>IF(+'V R IND'!C17+'V R MONITOREO'!C17+'V R ART'!C17&gt;0,+'V R IND'!C17+'V R MONITOREO'!C17+'V R ART'!C17," ")</f>
        <v xml:space="preserve"> </v>
      </c>
      <c r="D17" s="16" t="str">
        <f>IF(+'V R IND'!D17+'V R MONITOREO'!D17+'V R ART'!D17&gt;0,+'V R IND'!D17+'V R MONITOREO'!D17+'V R ART'!D17," ")</f>
        <v xml:space="preserve"> </v>
      </c>
      <c r="E17" s="16" t="str">
        <f>IF(+'V R IND'!E17+'V R MONITOREO'!E17+'V R ART'!E17&gt;0,+'V R IND'!E17+'V R MONITOREO'!E17+'V R ART'!E17," ")</f>
        <v xml:space="preserve"> </v>
      </c>
      <c r="F17" s="16" t="str">
        <f>IF(+'V R IND'!F17+'V R MONITOREO'!F17+'V R ART'!F17&gt;0,+'V R IND'!F17+'V R MONITOREO'!F17+'V R ART'!F17," ")</f>
        <v xml:space="preserve"> </v>
      </c>
      <c r="G17" s="16" t="str">
        <f>IF(+'V R IND'!G17+'V R MONITOREO'!G17+'V R ART'!G17&gt;0,+'V R IND'!G17+'V R MONITOREO'!G17+'V R ART'!G17," ")</f>
        <v xml:space="preserve"> </v>
      </c>
      <c r="H17" s="59" t="str">
        <f>IF(+'V R IND'!H17+'V R MONITOREO'!H17+'V R ART'!H17&gt;0,+'V R IND'!H17+'V R MONITOREO'!H17+'V R ART'!H17," ")</f>
        <v xml:space="preserve"> </v>
      </c>
      <c r="I17" s="59" t="str">
        <f>IF(+'V R IND'!I17+'V R MONITOREO'!I17+'V R ART'!I17&gt;0,+'V R IND'!I17+'V R MONITOREO'!I17+'V R ART'!I17," ")</f>
        <v xml:space="preserve"> </v>
      </c>
      <c r="J17" s="59" t="str">
        <f>IF(+'V R IND'!J17+'V R MONITOREO'!J17+'V R ART'!J17&gt;0,+'V R IND'!J17+'V R MONITOREO'!J17+'V R ART'!J17," ")</f>
        <v xml:space="preserve"> </v>
      </c>
      <c r="K17" s="59" t="str">
        <f>IF(+'V R IND'!K17+'V R MONITOREO'!K17+'V R ART'!K17&gt;0,+'V R IND'!K17+'V R MONITOREO'!K17+'V R ART'!K17," ")</f>
        <v xml:space="preserve"> </v>
      </c>
      <c r="L17" s="59" t="str">
        <f>IF(+'V R IND'!L17+'V R MONITOREO'!L17+'V R ART'!L17&gt;0,+'V R IND'!L17+'V R MONITOREO'!L17+'V R ART'!L17," ")</f>
        <v xml:space="preserve"> </v>
      </c>
      <c r="M17" s="91" t="str">
        <f>IF(+'V R IND'!M17+'V R MONITOREO'!M17+'V R ART'!M17&gt;0,+'V R IND'!M17+'V R MONITOREO'!M17+'V R ART'!M17," ")</f>
        <v xml:space="preserve"> </v>
      </c>
      <c r="N17" s="15" t="str">
        <f t="shared" si="0"/>
        <v xml:space="preserve"> </v>
      </c>
      <c r="O17" s="14">
        <f t="shared" si="1"/>
        <v>7.5</v>
      </c>
      <c r="P17" s="75"/>
      <c r="Q17" s="75"/>
    </row>
    <row r="18" spans="1:17" ht="14" x14ac:dyDescent="0.3">
      <c r="A18" s="14">
        <f t="shared" si="2"/>
        <v>8</v>
      </c>
      <c r="B18" s="15" t="str">
        <f>IF(+'V R IND'!B18+'V R MONITOREO'!B18+'V R ART'!B18&gt;0,+'V R IND'!B18+'V R MONITOREO'!B18+'V R ART'!B18," ")</f>
        <v xml:space="preserve"> </v>
      </c>
      <c r="C18" s="16" t="str">
        <f>IF(+'V R IND'!C18+'V R MONITOREO'!C18+'V R ART'!C18&gt;0,+'V R IND'!C18+'V R MONITOREO'!C18+'V R ART'!C18," ")</f>
        <v xml:space="preserve"> </v>
      </c>
      <c r="D18" s="16" t="str">
        <f>IF(+'V R IND'!D18+'V R MONITOREO'!D18+'V R ART'!D18&gt;0,+'V R IND'!D18+'V R MONITOREO'!D18+'V R ART'!D18," ")</f>
        <v xml:space="preserve"> </v>
      </c>
      <c r="E18" s="16" t="str">
        <f>IF(+'V R IND'!E18+'V R MONITOREO'!E18+'V R ART'!E18&gt;0,+'V R IND'!E18+'V R MONITOREO'!E18+'V R ART'!E18," ")</f>
        <v xml:space="preserve"> </v>
      </c>
      <c r="F18" s="16" t="str">
        <f>IF(+'V R IND'!F18+'V R MONITOREO'!F18+'V R ART'!F18&gt;0,+'V R IND'!F18+'V R MONITOREO'!F18+'V R ART'!F18," ")</f>
        <v xml:space="preserve"> </v>
      </c>
      <c r="G18" s="16" t="str">
        <f>IF(+'V R IND'!G18+'V R MONITOREO'!G18+'V R ART'!G18&gt;0,+'V R IND'!G18+'V R MONITOREO'!G18+'V R ART'!G18," ")</f>
        <v xml:space="preserve"> </v>
      </c>
      <c r="H18" s="59" t="str">
        <f>IF(+'V R IND'!H18+'V R MONITOREO'!H18+'V R ART'!H18&gt;0,+'V R IND'!H18+'V R MONITOREO'!H18+'V R ART'!H18," ")</f>
        <v xml:space="preserve"> </v>
      </c>
      <c r="I18" s="59" t="str">
        <f>IF(+'V R IND'!I18+'V R MONITOREO'!I18+'V R ART'!I18&gt;0,+'V R IND'!I18+'V R MONITOREO'!I18+'V R ART'!I18," ")</f>
        <v xml:space="preserve"> </v>
      </c>
      <c r="J18" s="59" t="str">
        <f>IF(+'V R IND'!J18+'V R MONITOREO'!J18+'V R ART'!J18&gt;0,+'V R IND'!J18+'V R MONITOREO'!J18+'V R ART'!J18," ")</f>
        <v xml:space="preserve"> </v>
      </c>
      <c r="K18" s="59" t="str">
        <f>IF(+'V R IND'!K18+'V R MONITOREO'!K18+'V R ART'!K18&gt;0,+'V R IND'!K18+'V R MONITOREO'!K18+'V R ART'!K18," ")</f>
        <v xml:space="preserve"> </v>
      </c>
      <c r="L18" s="59" t="str">
        <f>IF(+'V R IND'!L18+'V R MONITOREO'!L18+'V R ART'!L18&gt;0,+'V R IND'!L18+'V R MONITOREO'!L18+'V R ART'!L18," ")</f>
        <v xml:space="preserve"> </v>
      </c>
      <c r="M18" s="91" t="str">
        <f>IF(+'V R IND'!M18+'V R MONITOREO'!M18+'V R ART'!M18&gt;0,+'V R IND'!M18+'V R MONITOREO'!M18+'V R ART'!M18," ")</f>
        <v xml:space="preserve"> </v>
      </c>
      <c r="N18" s="15" t="str">
        <f t="shared" si="0"/>
        <v xml:space="preserve"> </v>
      </c>
      <c r="O18" s="14">
        <f t="shared" si="1"/>
        <v>8</v>
      </c>
      <c r="P18" s="75"/>
      <c r="Q18" s="75"/>
    </row>
    <row r="19" spans="1:17" ht="14" x14ac:dyDescent="0.3">
      <c r="A19" s="92">
        <f t="shared" si="2"/>
        <v>8.5</v>
      </c>
      <c r="B19" s="123" t="str">
        <f>IF(+'V R IND'!B19+'V R MONITOREO'!B19+'V R ART'!B19&gt;0,+'V R IND'!B19+'V R MONITOREO'!B19+'V R ART'!B19," ")</f>
        <v xml:space="preserve"> </v>
      </c>
      <c r="C19" s="96" t="str">
        <f>IF(+'V R IND'!C19+'V R MONITOREO'!C19+'V R ART'!C19&gt;0,+'V R IND'!C19+'V R MONITOREO'!C19+'V R ART'!C19," ")</f>
        <v xml:space="preserve"> </v>
      </c>
      <c r="D19" s="96" t="str">
        <f>IF(+'V R IND'!D19+'V R MONITOREO'!D19+'V R ART'!D19&gt;0,+'V R IND'!D19+'V R MONITOREO'!D19+'V R ART'!D19," ")</f>
        <v xml:space="preserve"> </v>
      </c>
      <c r="E19" s="96" t="str">
        <f>IF(+'V R IND'!E19+'V R MONITOREO'!E19+'V R ART'!E19&gt;0,+'V R IND'!E19+'V R MONITOREO'!E19+'V R ART'!E19," ")</f>
        <v xml:space="preserve"> </v>
      </c>
      <c r="F19" s="96" t="str">
        <f>IF(+'V R IND'!F19+'V R MONITOREO'!F19+'V R ART'!F19&gt;0,+'V R IND'!F19+'V R MONITOREO'!F19+'V R ART'!F19," ")</f>
        <v xml:space="preserve"> </v>
      </c>
      <c r="G19" s="96" t="str">
        <f>IF(+'V R IND'!G19+'V R MONITOREO'!G19+'V R ART'!G19&gt;0,+'V R IND'!G19+'V R MONITOREO'!G19+'V R ART'!G19," ")</f>
        <v xml:space="preserve"> </v>
      </c>
      <c r="H19" s="92" t="str">
        <f>IF(+'V R IND'!H19+'V R MONITOREO'!H19+'V R ART'!H19&gt;0,+'V R IND'!H19+'V R MONITOREO'!H19+'V R ART'!H19," ")</f>
        <v xml:space="preserve"> </v>
      </c>
      <c r="I19" s="124" t="str">
        <f>IF(+'V R IND'!I19+'V R MONITOREO'!I19+'V R ART'!I19&gt;0,+'V R IND'!I19+'V R MONITOREO'!I19+'V R ART'!I19," ")</f>
        <v xml:space="preserve"> </v>
      </c>
      <c r="J19" s="124" t="str">
        <f>IF(+'V R IND'!J19+'V R MONITOREO'!J19+'V R ART'!J19&gt;0,+'V R IND'!J19+'V R MONITOREO'!J19+'V R ART'!J19," ")</f>
        <v xml:space="preserve"> </v>
      </c>
      <c r="K19" s="92" t="str">
        <f>IF(+'V R IND'!K19+'V R MONITOREO'!K19+'V R ART'!K19&gt;0,+'V R IND'!K19+'V R MONITOREO'!K19+'V R ART'!K19," ")</f>
        <v xml:space="preserve"> </v>
      </c>
      <c r="L19" s="92" t="str">
        <f>IF(+'V R IND'!L19+'V R MONITOREO'!L19+'V R ART'!L19&gt;0,+'V R IND'!L19+'V R MONITOREO'!L19+'V R ART'!L19," ")</f>
        <v xml:space="preserve"> </v>
      </c>
      <c r="M19" s="95" t="str">
        <f>IF(+'V R IND'!M19+'V R MONITOREO'!M19+'V R ART'!M19&gt;0,+'V R IND'!M19+'V R MONITOREO'!M19+'V R ART'!M19," ")</f>
        <v xml:space="preserve"> </v>
      </c>
      <c r="N19" s="123" t="str">
        <f t="shared" si="0"/>
        <v xml:space="preserve"> </v>
      </c>
      <c r="O19" s="14">
        <f t="shared" si="1"/>
        <v>8.5</v>
      </c>
      <c r="P19" s="75"/>
      <c r="Q19" s="75"/>
    </row>
    <row r="20" spans="1:17" ht="14" x14ac:dyDescent="0.3">
      <c r="A20" s="14">
        <f t="shared" si="2"/>
        <v>9</v>
      </c>
      <c r="B20" s="15" t="str">
        <f>IF(+'V R IND'!B20+'V R MONITOREO'!B20+'V R ART'!B20&gt;0,+'V R IND'!B20+'V R MONITOREO'!B20+'V R ART'!B20," ")</f>
        <v xml:space="preserve"> </v>
      </c>
      <c r="C20" s="16" t="str">
        <f>IF(+'V R IND'!C20+'V R MONITOREO'!C20+'V R ART'!C20&gt;0,+'V R IND'!C20+'V R MONITOREO'!C20+'V R ART'!C20," ")</f>
        <v xml:space="preserve"> </v>
      </c>
      <c r="D20" s="16" t="str">
        <f>IF(+'V R IND'!D20+'V R MONITOREO'!D20+'V R ART'!D20&gt;0,+'V R IND'!D20+'V R MONITOREO'!D20+'V R ART'!D20," ")</f>
        <v xml:space="preserve"> </v>
      </c>
      <c r="E20" s="16" t="str">
        <f>IF(+'V R IND'!E20+'V R MONITOREO'!E20+'V R ART'!E20&gt;0,+'V R IND'!E20+'V R MONITOREO'!E20+'V R ART'!E20," ")</f>
        <v xml:space="preserve"> </v>
      </c>
      <c r="F20" s="16" t="str">
        <f>IF(+'V R IND'!F20+'V R MONITOREO'!F20+'V R ART'!F20&gt;0,+'V R IND'!F20+'V R MONITOREO'!F20+'V R ART'!F20," ")</f>
        <v xml:space="preserve"> </v>
      </c>
      <c r="G20" s="16" t="str">
        <f>IF(+'V R IND'!G20+'V R MONITOREO'!G20+'V R ART'!G20&gt;0,+'V R IND'!G20+'V R MONITOREO'!G20+'V R ART'!G20," ")</f>
        <v xml:space="preserve"> </v>
      </c>
      <c r="H20" s="59" t="str">
        <f>IF(+'V R IND'!H20+'V R MONITOREO'!H20+'V R ART'!H20&gt;0,+'V R IND'!H20+'V R MONITOREO'!H20+'V R ART'!H20," ")</f>
        <v xml:space="preserve"> </v>
      </c>
      <c r="I20" s="59" t="str">
        <f>IF(+'V R IND'!I20+'V R MONITOREO'!I20+'V R ART'!I20&gt;0,+'V R IND'!I20+'V R MONITOREO'!I20+'V R ART'!I20," ")</f>
        <v xml:space="preserve"> </v>
      </c>
      <c r="J20" s="59" t="str">
        <f>IF(+'V R IND'!J20+'V R MONITOREO'!J20+'V R ART'!J20&gt;0,+'V R IND'!J20+'V R MONITOREO'!J20+'V R ART'!J20," ")</f>
        <v xml:space="preserve"> </v>
      </c>
      <c r="K20" s="59" t="str">
        <f>IF(+'V R IND'!K20+'V R MONITOREO'!K20+'V R ART'!K20&gt;0,+'V R IND'!K20+'V R MONITOREO'!K20+'V R ART'!K20," ")</f>
        <v xml:space="preserve"> </v>
      </c>
      <c r="L20" s="59" t="str">
        <f>IF(+'V R IND'!L20+'V R MONITOREO'!L20+'V R ART'!L20&gt;0,+'V R IND'!L20+'V R MONITOREO'!L20+'V R ART'!L20," ")</f>
        <v xml:space="preserve"> </v>
      </c>
      <c r="M20" s="91" t="str">
        <f>IF(+'V R IND'!M20+'V R MONITOREO'!M20+'V R ART'!M20&gt;0,+'V R IND'!M20+'V R MONITOREO'!M20+'V R ART'!M20," ")</f>
        <v xml:space="preserve"> </v>
      </c>
      <c r="N20" s="15" t="str">
        <f t="shared" si="0"/>
        <v xml:space="preserve"> </v>
      </c>
      <c r="O20" s="14">
        <f t="shared" si="1"/>
        <v>9</v>
      </c>
      <c r="P20" s="75"/>
      <c r="Q20" s="75"/>
    </row>
    <row r="21" spans="1:17" ht="14" x14ac:dyDescent="0.3">
      <c r="A21" s="14">
        <f t="shared" si="2"/>
        <v>9.5</v>
      </c>
      <c r="B21" s="15" t="str">
        <f>IF(+'V R IND'!B21+'V R MONITOREO'!B21+'V R ART'!B21&gt;0,+'V R IND'!B21+'V R MONITOREO'!B21+'V R ART'!B21," ")</f>
        <v xml:space="preserve"> </v>
      </c>
      <c r="C21" s="16" t="str">
        <f>IF(+'V R IND'!C21+'V R MONITOREO'!C21+'V R ART'!C21&gt;0,+'V R IND'!C21+'V R MONITOREO'!C21+'V R ART'!C21," ")</f>
        <v xml:space="preserve"> </v>
      </c>
      <c r="D21" s="16" t="str">
        <f>IF(+'V R IND'!D21+'V R MONITOREO'!D21+'V R ART'!D21&gt;0,+'V R IND'!D21+'V R MONITOREO'!D21+'V R ART'!D21," ")</f>
        <v xml:space="preserve"> </v>
      </c>
      <c r="E21" s="16" t="str">
        <f>IF(+'V R IND'!E21+'V R MONITOREO'!E21+'V R ART'!E21&gt;0,+'V R IND'!E21+'V R MONITOREO'!E21+'V R ART'!E21," ")</f>
        <v xml:space="preserve"> </v>
      </c>
      <c r="F21" s="16" t="str">
        <f>IF(+'V R IND'!F21+'V R MONITOREO'!F21+'V R ART'!F21&gt;0,+'V R IND'!F21+'V R MONITOREO'!F21+'V R ART'!F21," ")</f>
        <v xml:space="preserve"> </v>
      </c>
      <c r="G21" s="16" t="str">
        <f>IF(+'V R IND'!G21+'V R MONITOREO'!G21+'V R ART'!G21&gt;0,+'V R IND'!G21+'V R MONITOREO'!G21+'V R ART'!G21," ")</f>
        <v xml:space="preserve"> </v>
      </c>
      <c r="H21" s="59" t="str">
        <f>IF(+'V R IND'!H21+'V R MONITOREO'!H21+'V R ART'!H21&gt;0,+'V R IND'!H21+'V R MONITOREO'!H21+'V R ART'!H21," ")</f>
        <v xml:space="preserve"> </v>
      </c>
      <c r="I21" s="59" t="str">
        <f>IF(+'V R IND'!I21+'V R MONITOREO'!I21+'V R ART'!I21&gt;0,+'V R IND'!I21+'V R MONITOREO'!I21+'V R ART'!I21," ")</f>
        <v xml:space="preserve"> </v>
      </c>
      <c r="J21" s="59" t="str">
        <f>IF(+'V R IND'!J21+'V R MONITOREO'!J21+'V R ART'!J21&gt;0,+'V R IND'!J21+'V R MONITOREO'!J21+'V R ART'!J21," ")</f>
        <v xml:space="preserve"> </v>
      </c>
      <c r="K21" s="59" t="str">
        <f>IF(+'V R IND'!K21+'V R MONITOREO'!K21+'V R ART'!K21&gt;0,+'V R IND'!K21+'V R MONITOREO'!K21+'V R ART'!K21," ")</f>
        <v xml:space="preserve"> </v>
      </c>
      <c r="L21" s="59" t="str">
        <f>IF(+'V R IND'!L21+'V R MONITOREO'!L21+'V R ART'!L21&gt;0,+'V R IND'!L21+'V R MONITOREO'!L21+'V R ART'!L21," ")</f>
        <v xml:space="preserve"> </v>
      </c>
      <c r="M21" s="91" t="str">
        <f>IF(+'V R IND'!M21+'V R MONITOREO'!M21+'V R ART'!M21&gt;0,+'V R IND'!M21+'V R MONITOREO'!M21+'V R ART'!M21," ")</f>
        <v xml:space="preserve"> </v>
      </c>
      <c r="N21" s="15" t="str">
        <f t="shared" si="0"/>
        <v xml:space="preserve"> </v>
      </c>
      <c r="O21" s="14">
        <f t="shared" si="1"/>
        <v>9.5</v>
      </c>
      <c r="P21" s="75"/>
      <c r="Q21" s="75"/>
    </row>
    <row r="22" spans="1:17" ht="14" x14ac:dyDescent="0.3">
      <c r="A22" s="14">
        <f t="shared" si="2"/>
        <v>10</v>
      </c>
      <c r="B22" s="15" t="str">
        <f>IF(+'V R IND'!B22+'V R MONITOREO'!B22+'V R ART'!B22&gt;0,+'V R IND'!B22+'V R MONITOREO'!B22+'V R ART'!B22," ")</f>
        <v xml:space="preserve"> </v>
      </c>
      <c r="C22" s="16" t="str">
        <f>IF(+'V R IND'!C22+'V R MONITOREO'!C22+'V R ART'!C22&gt;0,+'V R IND'!C22+'V R MONITOREO'!C22+'V R ART'!C22," ")</f>
        <v xml:space="preserve"> </v>
      </c>
      <c r="D22" s="16" t="str">
        <f>IF(+'V R IND'!D22+'V R MONITOREO'!D22+'V R ART'!D22&gt;0,+'V R IND'!D22+'V R MONITOREO'!D22+'V R ART'!D22," ")</f>
        <v xml:space="preserve"> </v>
      </c>
      <c r="E22" s="16" t="str">
        <f>IF(+'V R IND'!E22+'V R MONITOREO'!E22+'V R ART'!E22&gt;0,+'V R IND'!E22+'V R MONITOREO'!E22+'V R ART'!E22," ")</f>
        <v xml:space="preserve"> </v>
      </c>
      <c r="F22" s="16" t="str">
        <f>IF(+'V R IND'!F22+'V R MONITOREO'!F22+'V R ART'!F22&gt;0,+'V R IND'!F22+'V R MONITOREO'!F22+'V R ART'!F22," ")</f>
        <v xml:space="preserve"> </v>
      </c>
      <c r="G22" s="16" t="str">
        <f>IF(+'V R IND'!G22+'V R MONITOREO'!G22+'V R ART'!G22&gt;0,+'V R IND'!G22+'V R MONITOREO'!G22+'V R ART'!G22," ")</f>
        <v xml:space="preserve"> </v>
      </c>
      <c r="H22" s="59" t="str">
        <f>IF(+'V R IND'!H22+'V R MONITOREO'!H22+'V R ART'!H22&gt;0,+'V R IND'!H22+'V R MONITOREO'!H22+'V R ART'!H22," ")</f>
        <v xml:space="preserve"> </v>
      </c>
      <c r="I22" s="59" t="str">
        <f>IF(+'V R IND'!I22+'V R MONITOREO'!I22+'V R ART'!I22&gt;0,+'V R IND'!I22+'V R MONITOREO'!I22+'V R ART'!I22," ")</f>
        <v xml:space="preserve"> </v>
      </c>
      <c r="J22" s="59" t="str">
        <f>IF(+'V R IND'!J22+'V R MONITOREO'!J22+'V R ART'!J22&gt;0,+'V R IND'!J22+'V R MONITOREO'!J22+'V R ART'!J22," ")</f>
        <v xml:space="preserve"> </v>
      </c>
      <c r="K22" s="59" t="str">
        <f>IF(+'V R IND'!K22+'V R MONITOREO'!K22+'V R ART'!K22&gt;0,+'V R IND'!K22+'V R MONITOREO'!K22+'V R ART'!K22," ")</f>
        <v xml:space="preserve"> </v>
      </c>
      <c r="L22" s="59" t="str">
        <f>IF(+'V R IND'!L22+'V R MONITOREO'!L22+'V R ART'!L22&gt;0,+'V R IND'!L22+'V R MONITOREO'!L22+'V R ART'!L22," ")</f>
        <v xml:space="preserve"> </v>
      </c>
      <c r="M22" s="91" t="str">
        <f>IF(+'V R IND'!M22+'V R MONITOREO'!M22+'V R ART'!M22&gt;0,+'V R IND'!M22+'V R MONITOREO'!M22+'V R ART'!M22," ")</f>
        <v xml:space="preserve"> </v>
      </c>
      <c r="N22" s="15" t="str">
        <f t="shared" si="0"/>
        <v xml:space="preserve"> </v>
      </c>
      <c r="O22" s="14">
        <f t="shared" si="1"/>
        <v>10</v>
      </c>
      <c r="P22" s="75"/>
      <c r="Q22" s="75"/>
    </row>
    <row r="23" spans="1:17" ht="14" x14ac:dyDescent="0.3">
      <c r="A23" s="14">
        <f t="shared" si="2"/>
        <v>10.5</v>
      </c>
      <c r="B23" s="15" t="str">
        <f>IF(+'V R IND'!B23+'V R MONITOREO'!B23+'V R ART'!B23&gt;0,+'V R IND'!B23+'V R MONITOREO'!B23+'V R ART'!B23," ")</f>
        <v xml:space="preserve"> </v>
      </c>
      <c r="C23" s="16" t="str">
        <f>IF(+'V R IND'!C23+'V R MONITOREO'!C23+'V R ART'!C23&gt;0,+'V R IND'!C23+'V R MONITOREO'!C23+'V R ART'!C23," ")</f>
        <v xml:space="preserve"> </v>
      </c>
      <c r="D23" s="16" t="str">
        <f>IF(+'V R IND'!D23+'V R MONITOREO'!D23+'V R ART'!D23&gt;0,+'V R IND'!D23+'V R MONITOREO'!D23+'V R ART'!D23," ")</f>
        <v xml:space="preserve"> </v>
      </c>
      <c r="E23" s="16" t="str">
        <f>IF(+'V R IND'!E23+'V R MONITOREO'!E23+'V R ART'!E23&gt;0,+'V R IND'!E23+'V R MONITOREO'!E23+'V R ART'!E23," ")</f>
        <v xml:space="preserve"> </v>
      </c>
      <c r="F23" s="16" t="str">
        <f>IF(+'V R IND'!F23+'V R MONITOREO'!F23+'V R ART'!F23&gt;0,+'V R IND'!F23+'V R MONITOREO'!F23+'V R ART'!F23," ")</f>
        <v xml:space="preserve"> </v>
      </c>
      <c r="G23" s="16" t="str">
        <f>IF(+'V R IND'!G23+'V R MONITOREO'!G23+'V R ART'!G23&gt;0,+'V R IND'!G23+'V R MONITOREO'!G23+'V R ART'!G23," ")</f>
        <v xml:space="preserve"> </v>
      </c>
      <c r="H23" s="59" t="str">
        <f>IF(+'V R IND'!H23+'V R MONITOREO'!H23+'V R ART'!H23&gt;0,+'V R IND'!H23+'V R MONITOREO'!H23+'V R ART'!H23," ")</f>
        <v xml:space="preserve"> </v>
      </c>
      <c r="I23" s="59" t="str">
        <f>IF(+'V R IND'!I23+'V R MONITOREO'!I23+'V R ART'!I23&gt;0,+'V R IND'!I23+'V R MONITOREO'!I23+'V R ART'!I23," ")</f>
        <v xml:space="preserve"> </v>
      </c>
      <c r="J23" s="59" t="str">
        <f>IF(+'V R IND'!J23+'V R MONITOREO'!J23+'V R ART'!J23&gt;0,+'V R IND'!J23+'V R MONITOREO'!J23+'V R ART'!J23," ")</f>
        <v xml:space="preserve"> </v>
      </c>
      <c r="K23" s="59" t="str">
        <f>IF(+'V R IND'!K23+'V R MONITOREO'!K23+'V R ART'!K23&gt;0,+'V R IND'!K23+'V R MONITOREO'!K23+'V R ART'!K23," ")</f>
        <v xml:space="preserve"> </v>
      </c>
      <c r="L23" s="59" t="str">
        <f>IF(+'V R IND'!L23+'V R MONITOREO'!L23+'V R ART'!L23&gt;0,+'V R IND'!L23+'V R MONITOREO'!L23+'V R ART'!L23," ")</f>
        <v xml:space="preserve"> </v>
      </c>
      <c r="M23" s="91" t="str">
        <f>IF(+'V R IND'!M23+'V R MONITOREO'!M23+'V R ART'!M23&gt;0,+'V R IND'!M23+'V R MONITOREO'!M23+'V R ART'!M23," ")</f>
        <v xml:space="preserve"> </v>
      </c>
      <c r="N23" s="15" t="str">
        <f t="shared" si="0"/>
        <v xml:space="preserve"> </v>
      </c>
      <c r="O23" s="14">
        <f t="shared" si="1"/>
        <v>10.5</v>
      </c>
      <c r="P23" s="75"/>
      <c r="Q23" s="75"/>
    </row>
    <row r="24" spans="1:17" ht="14" x14ac:dyDescent="0.3">
      <c r="A24" s="22">
        <f t="shared" si="2"/>
        <v>11</v>
      </c>
      <c r="B24" s="23" t="str">
        <f>IF(+'V R IND'!B24+'V R MONITOREO'!B24+'V R ART'!B24&gt;0,+'V R IND'!B24+'V R MONITOREO'!B24+'V R ART'!B24," ")</f>
        <v xml:space="preserve"> </v>
      </c>
      <c r="C24" s="24" t="str">
        <f>IF(+'V R IND'!C24+'V R MONITOREO'!C24+'V R ART'!C24&gt;0,+'V R IND'!C24+'V R MONITOREO'!C24+'V R ART'!C24," ")</f>
        <v xml:space="preserve"> </v>
      </c>
      <c r="D24" s="24" t="str">
        <f>IF(+'V R IND'!D24+'V R MONITOREO'!D24+'V R ART'!D24&gt;0,+'V R IND'!D24+'V R MONITOREO'!D24+'V R ART'!D24," ")</f>
        <v xml:space="preserve"> </v>
      </c>
      <c r="E24" s="24" t="str">
        <f>IF(+'V R IND'!E24+'V R MONITOREO'!E24+'V R ART'!E24&gt;0,+'V R IND'!E24+'V R MONITOREO'!E24+'V R ART'!E24," ")</f>
        <v xml:space="preserve"> </v>
      </c>
      <c r="F24" s="24" t="str">
        <f>IF(+'V R IND'!F24+'V R MONITOREO'!F24+'V R ART'!F24&gt;0,+'V R IND'!F24+'V R MONITOREO'!F24+'V R ART'!F24," ")</f>
        <v xml:space="preserve"> </v>
      </c>
      <c r="G24" s="24" t="str">
        <f>IF(+'V R IND'!G24+'V R MONITOREO'!G24+'V R ART'!G24&gt;0,+'V R IND'!G24+'V R MONITOREO'!G24+'V R ART'!G24," ")</f>
        <v xml:space="preserve"> </v>
      </c>
      <c r="H24" s="97" t="str">
        <f>IF(+'V R IND'!H24+'V R MONITOREO'!H24+'V R ART'!H24&gt;0,+'V R IND'!H24+'V R MONITOREO'!H24+'V R ART'!H24," ")</f>
        <v xml:space="preserve"> </v>
      </c>
      <c r="I24" s="97" t="str">
        <f>IF(+'V R IND'!I24+'V R MONITOREO'!I24+'V R ART'!I24&gt;0,+'V R IND'!I24+'V R MONITOREO'!I24+'V R ART'!I24," ")</f>
        <v xml:space="preserve"> </v>
      </c>
      <c r="J24" s="97" t="str">
        <f>IF(+'V R IND'!J24+'V R MONITOREO'!J24+'V R ART'!J24&gt;0,+'V R IND'!J24+'V R MONITOREO'!J24+'V R ART'!J24," ")</f>
        <v xml:space="preserve"> </v>
      </c>
      <c r="K24" s="97" t="str">
        <f>IF(+'V R IND'!K24+'V R MONITOREO'!K24+'V R ART'!K24&gt;0,+'V R IND'!K24+'V R MONITOREO'!K24+'V R ART'!K24," ")</f>
        <v xml:space="preserve"> </v>
      </c>
      <c r="L24" s="97" t="str">
        <f>IF(+'V R IND'!L24+'V R MONITOREO'!L24+'V R ART'!L24&gt;0,+'V R IND'!L24+'V R MONITOREO'!L24+'V R ART'!L24," ")</f>
        <v xml:space="preserve"> </v>
      </c>
      <c r="M24" s="98" t="str">
        <f>IF(+'V R IND'!M24+'V R MONITOREO'!M24+'V R ART'!M24&gt;0,+'V R IND'!M24+'V R MONITOREO'!M24+'V R ART'!M24," ")</f>
        <v xml:space="preserve"> </v>
      </c>
      <c r="N24" s="23" t="str">
        <f t="shared" si="0"/>
        <v xml:space="preserve"> </v>
      </c>
      <c r="O24" s="14">
        <f t="shared" si="1"/>
        <v>11</v>
      </c>
      <c r="P24" s="75"/>
      <c r="Q24" s="75"/>
    </row>
    <row r="25" spans="1:17" ht="14" x14ac:dyDescent="0.3">
      <c r="A25" s="14">
        <f t="shared" si="2"/>
        <v>11.5</v>
      </c>
      <c r="B25" s="15" t="str">
        <f>IF(+'V R IND'!B25+'V R MONITOREO'!B25+'V R ART'!B25&gt;0,+'V R IND'!B25+'V R MONITOREO'!B25+'V R ART'!B25," ")</f>
        <v xml:space="preserve"> </v>
      </c>
      <c r="C25" s="16" t="str">
        <f>IF(+'V R IND'!C25+'V R MONITOREO'!C25+'V R ART'!C25&gt;0,+'V R IND'!C25+'V R MONITOREO'!C25+'V R ART'!C25," ")</f>
        <v xml:space="preserve"> </v>
      </c>
      <c r="D25" s="16" t="str">
        <f>IF(+'V R IND'!D25+'V R MONITOREO'!D25+'V R ART'!D25&gt;0,+'V R IND'!D25+'V R MONITOREO'!D25+'V R ART'!D25," ")</f>
        <v xml:space="preserve"> </v>
      </c>
      <c r="E25" s="16" t="str">
        <f>IF(+'V R IND'!E25+'V R MONITOREO'!E25+'V R ART'!E25&gt;0,+'V R IND'!E25+'V R MONITOREO'!E25+'V R ART'!E25," ")</f>
        <v xml:space="preserve"> </v>
      </c>
      <c r="F25" s="16" t="str">
        <f>IF(+'V R IND'!F25+'V R MONITOREO'!F25+'V R ART'!F25&gt;0,+'V R IND'!F25+'V R MONITOREO'!F25+'V R ART'!F25," ")</f>
        <v xml:space="preserve"> </v>
      </c>
      <c r="G25" s="16" t="str">
        <f>IF(+'V R IND'!G25+'V R MONITOREO'!G25+'V R ART'!G25&gt;0,+'V R IND'!G25+'V R MONITOREO'!G25+'V R ART'!G25," ")</f>
        <v xml:space="preserve"> </v>
      </c>
      <c r="H25" s="59" t="str">
        <f>IF(+'V R IND'!H25+'V R MONITOREO'!H25+'V R ART'!H25&gt;0,+'V R IND'!H25+'V R MONITOREO'!H25+'V R ART'!H25," ")</f>
        <v xml:space="preserve"> </v>
      </c>
      <c r="I25" s="59" t="str">
        <f>IF(+'V R IND'!I25+'V R MONITOREO'!I25+'V R ART'!I25&gt;0,+'V R IND'!I25+'V R MONITOREO'!I25+'V R ART'!I25," ")</f>
        <v xml:space="preserve"> </v>
      </c>
      <c r="J25" s="59" t="str">
        <f>IF(+'V R IND'!J25+'V R MONITOREO'!J25+'V R ART'!J25&gt;0,+'V R IND'!J25+'V R MONITOREO'!J25+'V R ART'!J25," ")</f>
        <v xml:space="preserve"> </v>
      </c>
      <c r="K25" s="59" t="str">
        <f>IF(+'V R IND'!K25+'V R MONITOREO'!K25+'V R ART'!K25&gt;0,+'V R IND'!K25+'V R MONITOREO'!K25+'V R ART'!K25," ")</f>
        <v xml:space="preserve"> </v>
      </c>
      <c r="L25" s="59" t="str">
        <f>IF(+'V R IND'!L25+'V R MONITOREO'!L25+'V R ART'!L25&gt;0,+'V R IND'!L25+'V R MONITOREO'!L25+'V R ART'!L25," ")</f>
        <v xml:space="preserve"> </v>
      </c>
      <c r="M25" s="91" t="str">
        <f>IF(+'V R IND'!M25+'V R MONITOREO'!M25+'V R ART'!M25&gt;0,+'V R IND'!M25+'V R MONITOREO'!M25+'V R ART'!M25," ")</f>
        <v xml:space="preserve"> </v>
      </c>
      <c r="N25" s="15" t="str">
        <f t="shared" si="0"/>
        <v xml:space="preserve"> </v>
      </c>
      <c r="O25" s="14">
        <f t="shared" si="1"/>
        <v>11.5</v>
      </c>
      <c r="P25" s="75"/>
      <c r="Q25" s="75"/>
    </row>
    <row r="26" spans="1:17" ht="14" x14ac:dyDescent="0.3">
      <c r="A26" s="14">
        <f t="shared" si="2"/>
        <v>12</v>
      </c>
      <c r="B26" s="15" t="str">
        <f>IF(+'V R IND'!B26+'V R MONITOREO'!B26+'V R ART'!B26&gt;0,+'V R IND'!B26+'V R MONITOREO'!B26+'V R ART'!B26," ")</f>
        <v xml:space="preserve"> </v>
      </c>
      <c r="C26" s="16" t="str">
        <f>IF(+'V R IND'!C26+'V R MONITOREO'!C26+'V R ART'!C26&gt;0,+'V R IND'!C26+'V R MONITOREO'!C26+'V R ART'!C26," ")</f>
        <v xml:space="preserve"> </v>
      </c>
      <c r="D26" s="16" t="str">
        <f>IF(+'V R IND'!D26+'V R MONITOREO'!D26+'V R ART'!D26&gt;0,+'V R IND'!D26+'V R MONITOREO'!D26+'V R ART'!D26," ")</f>
        <v xml:space="preserve"> </v>
      </c>
      <c r="E26" s="16" t="str">
        <f>IF(+'V R IND'!E26+'V R MONITOREO'!E26+'V R ART'!E26&gt;0,+'V R IND'!E26+'V R MONITOREO'!E26+'V R ART'!E26," ")</f>
        <v xml:space="preserve"> </v>
      </c>
      <c r="F26" s="16" t="str">
        <f>IF(+'V R IND'!F26+'V R MONITOREO'!F26+'V R ART'!F26&gt;0,+'V R IND'!F26+'V R MONITOREO'!F26+'V R ART'!F26," ")</f>
        <v xml:space="preserve"> </v>
      </c>
      <c r="G26" s="16" t="str">
        <f>IF(+'V R IND'!G26+'V R MONITOREO'!G26+'V R ART'!G26&gt;0,+'V R IND'!G26+'V R MONITOREO'!G26+'V R ART'!G26," ")</f>
        <v xml:space="preserve"> </v>
      </c>
      <c r="H26" s="59" t="str">
        <f>IF(+'V R IND'!H26+'V R MONITOREO'!H26+'V R ART'!H26&gt;0,+'V R IND'!H26+'V R MONITOREO'!H26+'V R ART'!H26," ")</f>
        <v xml:space="preserve"> </v>
      </c>
      <c r="I26" s="59" t="str">
        <f>IF(+'V R IND'!I26+'V R MONITOREO'!I26+'V R ART'!I26&gt;0,+'V R IND'!I26+'V R MONITOREO'!I26+'V R ART'!I26," ")</f>
        <v xml:space="preserve"> </v>
      </c>
      <c r="J26" s="59" t="str">
        <f>IF(+'V R IND'!J26+'V R MONITOREO'!J26+'V R ART'!J26&gt;0,+'V R IND'!J26+'V R MONITOREO'!J26+'V R ART'!J26," ")</f>
        <v xml:space="preserve"> </v>
      </c>
      <c r="K26" s="59" t="str">
        <f>IF(+'V R IND'!K26+'V R MONITOREO'!K26+'V R ART'!K26&gt;0,+'V R IND'!K26+'V R MONITOREO'!K26+'V R ART'!K26," ")</f>
        <v xml:space="preserve"> </v>
      </c>
      <c r="L26" s="59" t="str">
        <f>IF(+'V R IND'!L26+'V R MONITOREO'!L26+'V R ART'!L26&gt;0,+'V R IND'!L26+'V R MONITOREO'!L26+'V R ART'!L26," ")</f>
        <v xml:space="preserve"> </v>
      </c>
      <c r="M26" s="91" t="str">
        <f>IF(+'V R IND'!M26+'V R MONITOREO'!M26+'V R ART'!M26&gt;0,+'V R IND'!M26+'V R MONITOREO'!M26+'V R ART'!M26," ")</f>
        <v xml:space="preserve"> </v>
      </c>
      <c r="N26" s="15" t="str">
        <f t="shared" si="0"/>
        <v xml:space="preserve"> </v>
      </c>
      <c r="O26" s="14">
        <f t="shared" si="1"/>
        <v>12</v>
      </c>
      <c r="P26" s="75"/>
      <c r="Q26" s="75"/>
    </row>
    <row r="27" spans="1:17" ht="14" x14ac:dyDescent="0.3">
      <c r="A27" s="14">
        <f t="shared" si="2"/>
        <v>12.5</v>
      </c>
      <c r="B27" s="15" t="str">
        <f>IF(+'V R IND'!B27+'V R MONITOREO'!B27+'V R ART'!B27&gt;0,+'V R IND'!B27+'V R MONITOREO'!B27+'V R ART'!B27," ")</f>
        <v xml:space="preserve"> </v>
      </c>
      <c r="C27" s="16" t="str">
        <f>IF(+'V R IND'!C27+'V R MONITOREO'!C27+'V R ART'!C27&gt;0,+'V R IND'!C27+'V R MONITOREO'!C27+'V R ART'!C27," ")</f>
        <v xml:space="preserve"> </v>
      </c>
      <c r="D27" s="16" t="str">
        <f>IF(+'V R IND'!D27+'V R MONITOREO'!D27+'V R ART'!D27&gt;0,+'V R IND'!D27+'V R MONITOREO'!D27+'V R ART'!D27," ")</f>
        <v xml:space="preserve"> </v>
      </c>
      <c r="E27" s="16" t="str">
        <f>IF(+'V R IND'!E27+'V R MONITOREO'!E27+'V R ART'!E27&gt;0,+'V R IND'!E27+'V R MONITOREO'!E27+'V R ART'!E27," ")</f>
        <v xml:space="preserve"> </v>
      </c>
      <c r="F27" s="16" t="str">
        <f>IF(+'V R IND'!F27+'V R MONITOREO'!F27+'V R ART'!F27&gt;0,+'V R IND'!F27+'V R MONITOREO'!F27+'V R ART'!F27," ")</f>
        <v xml:space="preserve"> </v>
      </c>
      <c r="G27" s="16" t="str">
        <f>IF(+'V R IND'!G27+'V R MONITOREO'!G27+'V R ART'!G27&gt;0,+'V R IND'!G27+'V R MONITOREO'!G27+'V R ART'!G27," ")</f>
        <v xml:space="preserve"> </v>
      </c>
      <c r="H27" s="59" t="str">
        <f>IF(+'V R IND'!H27+'V R MONITOREO'!H27+'V R ART'!H27&gt;0,+'V R IND'!H27+'V R MONITOREO'!H27+'V R ART'!H27," ")</f>
        <v xml:space="preserve"> </v>
      </c>
      <c r="I27" s="59" t="str">
        <f>IF(+'V R IND'!I27+'V R MONITOREO'!I27+'V R ART'!I27&gt;0,+'V R IND'!I27+'V R MONITOREO'!I27+'V R ART'!I27," ")</f>
        <v xml:space="preserve"> </v>
      </c>
      <c r="J27" s="59" t="str">
        <f>IF(+'V R IND'!J27+'V R MONITOREO'!J27+'V R ART'!J27&gt;0,+'V R IND'!J27+'V R MONITOREO'!J27+'V R ART'!J27," ")</f>
        <v xml:space="preserve"> </v>
      </c>
      <c r="K27" s="59" t="str">
        <f>IF(+'V R IND'!K27+'V R MONITOREO'!K27+'V R ART'!K27&gt;0,+'V R IND'!K27+'V R MONITOREO'!K27+'V R ART'!K27," ")</f>
        <v xml:space="preserve"> </v>
      </c>
      <c r="L27" s="59" t="str">
        <f>IF(+'V R IND'!L27+'V R MONITOREO'!L27+'V R ART'!L27&gt;0,+'V R IND'!L27+'V R MONITOREO'!L27+'V R ART'!L27," ")</f>
        <v xml:space="preserve"> </v>
      </c>
      <c r="M27" s="91" t="str">
        <f>IF(+'V R IND'!M27+'V R MONITOREO'!M27+'V R ART'!M27&gt;0,+'V R IND'!M27+'V R MONITOREO'!M27+'V R ART'!M27," ")</f>
        <v xml:space="preserve"> </v>
      </c>
      <c r="N27" s="15" t="str">
        <f t="shared" si="0"/>
        <v xml:space="preserve"> </v>
      </c>
      <c r="O27" s="14">
        <f t="shared" si="1"/>
        <v>12.5</v>
      </c>
      <c r="P27" s="75"/>
      <c r="Q27" s="75"/>
    </row>
    <row r="28" spans="1:17" ht="14" x14ac:dyDescent="0.3">
      <c r="A28" s="14">
        <f t="shared" si="2"/>
        <v>13</v>
      </c>
      <c r="B28" s="15" t="str">
        <f>IF(+'V R IND'!B28+'V R MONITOREO'!B28+'V R ART'!B28&gt;0,+'V R IND'!B28+'V R MONITOREO'!B28+'V R ART'!B28," ")</f>
        <v xml:space="preserve"> </v>
      </c>
      <c r="C28" s="16" t="str">
        <f>IF(+'V R IND'!C28+'V R MONITOREO'!C28+'V R ART'!C28&gt;0,+'V R IND'!C28+'V R MONITOREO'!C28+'V R ART'!C28," ")</f>
        <v xml:space="preserve"> </v>
      </c>
      <c r="D28" s="16" t="str">
        <f>IF(+'V R IND'!D28+'V R MONITOREO'!D28+'V R ART'!D28&gt;0,+'V R IND'!D28+'V R MONITOREO'!D28+'V R ART'!D28," ")</f>
        <v xml:space="preserve"> </v>
      </c>
      <c r="E28" s="16" t="str">
        <f>IF(+'V R IND'!E28+'V R MONITOREO'!E28+'V R ART'!E28&gt;0,+'V R IND'!E28+'V R MONITOREO'!E28+'V R ART'!E28," ")</f>
        <v xml:space="preserve"> </v>
      </c>
      <c r="F28" s="16" t="str">
        <f>IF(+'V R IND'!F28+'V R MONITOREO'!F28+'V R ART'!F28&gt;0,+'V R IND'!F28+'V R MONITOREO'!F28+'V R ART'!F28," ")</f>
        <v xml:space="preserve"> </v>
      </c>
      <c r="G28" s="16" t="str">
        <f>IF(+'V R IND'!G28+'V R MONITOREO'!G28+'V R ART'!G28&gt;0,+'V R IND'!G28+'V R MONITOREO'!G28+'V R ART'!G28," ")</f>
        <v xml:space="preserve"> </v>
      </c>
      <c r="H28" s="59" t="str">
        <f>IF(+'V R IND'!H28+'V R MONITOREO'!H28+'V R ART'!H28&gt;0,+'V R IND'!H28+'V R MONITOREO'!H28+'V R ART'!H28," ")</f>
        <v xml:space="preserve"> </v>
      </c>
      <c r="I28" s="59" t="str">
        <f>IF(+'V R IND'!I28+'V R MONITOREO'!I28+'V R ART'!I28&gt;0,+'V R IND'!I28+'V R MONITOREO'!I28+'V R ART'!I28," ")</f>
        <v xml:space="preserve"> </v>
      </c>
      <c r="J28" s="59" t="str">
        <f>IF(+'V R IND'!J28+'V R MONITOREO'!J28+'V R ART'!J28&gt;0,+'V R IND'!J28+'V R MONITOREO'!J28+'V R ART'!J28," ")</f>
        <v xml:space="preserve"> </v>
      </c>
      <c r="K28" s="59" t="str">
        <f>IF(+'V R IND'!K28+'V R MONITOREO'!K28+'V R ART'!K28&gt;0,+'V R IND'!K28+'V R MONITOREO'!K28+'V R ART'!K28," ")</f>
        <v xml:space="preserve"> </v>
      </c>
      <c r="L28" s="59" t="str">
        <f>IF(+'V R IND'!L28+'V R MONITOREO'!L28+'V R ART'!L28&gt;0,+'V R IND'!L28+'V R MONITOREO'!L28+'V R ART'!L28," ")</f>
        <v xml:space="preserve"> </v>
      </c>
      <c r="M28" s="91" t="str">
        <f>IF(+'V R IND'!M28+'V R MONITOREO'!M28+'V R ART'!M28&gt;0,+'V R IND'!M28+'V R MONITOREO'!M28+'V R ART'!M28," ")</f>
        <v xml:space="preserve"> </v>
      </c>
      <c r="N28" s="15" t="str">
        <f t="shared" si="0"/>
        <v xml:space="preserve"> </v>
      </c>
      <c r="O28" s="14">
        <f t="shared" si="1"/>
        <v>13</v>
      </c>
      <c r="P28" s="75"/>
      <c r="Q28" s="75"/>
    </row>
    <row r="29" spans="1:17" ht="14" x14ac:dyDescent="0.3">
      <c r="A29" s="14">
        <f t="shared" si="2"/>
        <v>13.5</v>
      </c>
      <c r="B29" s="15" t="str">
        <f>IF(+'V R IND'!B29+'V R MONITOREO'!B29+'V R ART'!B29&gt;0,+'V R IND'!B29+'V R MONITOREO'!B29+'V R ART'!B29," ")</f>
        <v xml:space="preserve"> </v>
      </c>
      <c r="C29" s="16" t="str">
        <f>IF(+'V R IND'!C29+'V R MONITOREO'!C29+'V R ART'!C29&gt;0,+'V R IND'!C29+'V R MONITOREO'!C29+'V R ART'!C29," ")</f>
        <v xml:space="preserve"> </v>
      </c>
      <c r="D29" s="16" t="str">
        <f>IF(+'V R IND'!D29+'V R MONITOREO'!D29+'V R ART'!D29&gt;0,+'V R IND'!D29+'V R MONITOREO'!D29+'V R ART'!D29," ")</f>
        <v xml:space="preserve"> </v>
      </c>
      <c r="E29" s="16" t="str">
        <f>IF(+'V R IND'!E29+'V R MONITOREO'!E29+'V R ART'!E29&gt;0,+'V R IND'!E29+'V R MONITOREO'!E29+'V R ART'!E29," ")</f>
        <v xml:space="preserve"> </v>
      </c>
      <c r="F29" s="16" t="str">
        <f>IF(+'V R IND'!F29+'V R MONITOREO'!F29+'V R ART'!F29&gt;0,+'V R IND'!F29+'V R MONITOREO'!F29+'V R ART'!F29," ")</f>
        <v xml:space="preserve"> </v>
      </c>
      <c r="G29" s="16" t="str">
        <f>IF(+'V R IND'!G29+'V R MONITOREO'!G29+'V R ART'!G29&gt;0,+'V R IND'!G29+'V R MONITOREO'!G29+'V R ART'!G29," ")</f>
        <v xml:space="preserve"> </v>
      </c>
      <c r="H29" s="59" t="str">
        <f>IF(+'V R IND'!H29+'V R MONITOREO'!H29+'V R ART'!H29&gt;0,+'V R IND'!H29+'V R MONITOREO'!H29+'V R ART'!H29," ")</f>
        <v xml:space="preserve"> </v>
      </c>
      <c r="I29" s="59" t="str">
        <f>IF(+'V R IND'!I29+'V R MONITOREO'!I29+'V R ART'!I29&gt;0,+'V R IND'!I29+'V R MONITOREO'!I29+'V R ART'!I29," ")</f>
        <v xml:space="preserve"> </v>
      </c>
      <c r="J29" s="59" t="str">
        <f>IF(+'V R IND'!J29+'V R MONITOREO'!J29+'V R ART'!J29&gt;0,+'V R IND'!J29+'V R MONITOREO'!J29+'V R ART'!J29," ")</f>
        <v xml:space="preserve"> </v>
      </c>
      <c r="K29" s="59" t="str">
        <f>IF(+'V R IND'!K29+'V R MONITOREO'!K29+'V R ART'!K29&gt;0,+'V R IND'!K29+'V R MONITOREO'!K29+'V R ART'!K29," ")</f>
        <v xml:space="preserve"> </v>
      </c>
      <c r="L29" s="59" t="str">
        <f>IF(+'V R IND'!L29+'V R MONITOREO'!L29+'V R ART'!L29&gt;0,+'V R IND'!L29+'V R MONITOREO'!L29+'V R ART'!L29," ")</f>
        <v xml:space="preserve"> </v>
      </c>
      <c r="M29" s="91" t="str">
        <f>IF(+'V R IND'!M29+'V R MONITOREO'!M29+'V R ART'!M29&gt;0,+'V R IND'!M29+'V R MONITOREO'!M29+'V R ART'!M29," ")</f>
        <v xml:space="preserve"> </v>
      </c>
      <c r="N29" s="15" t="str">
        <f t="shared" si="0"/>
        <v xml:space="preserve"> </v>
      </c>
      <c r="O29" s="14">
        <f t="shared" si="1"/>
        <v>13.5</v>
      </c>
      <c r="P29" s="75"/>
      <c r="Q29" s="75"/>
    </row>
    <row r="30" spans="1:17" ht="14" x14ac:dyDescent="0.3">
      <c r="A30" s="14">
        <f t="shared" si="2"/>
        <v>14</v>
      </c>
      <c r="B30" s="15" t="str">
        <f>IF(+'V R IND'!B30+'V R MONITOREO'!B30+'V R ART'!B30&gt;0,+'V R IND'!B30+'V R MONITOREO'!B30+'V R ART'!B30," ")</f>
        <v xml:space="preserve"> </v>
      </c>
      <c r="C30" s="16" t="str">
        <f>IF(+'V R IND'!C30+'V R MONITOREO'!C30+'V R ART'!C30&gt;0,+'V R IND'!C30+'V R MONITOREO'!C30+'V R ART'!C30," ")</f>
        <v xml:space="preserve"> </v>
      </c>
      <c r="D30" s="16" t="str">
        <f>IF(+'V R IND'!D30+'V R MONITOREO'!D30+'V R ART'!D30&gt;0,+'V R IND'!D30+'V R MONITOREO'!D30+'V R ART'!D30," ")</f>
        <v xml:space="preserve"> </v>
      </c>
      <c r="E30" s="16" t="str">
        <f>IF(+'V R IND'!E30+'V R MONITOREO'!E30+'V R ART'!E30&gt;0,+'V R IND'!E30+'V R MONITOREO'!E30+'V R ART'!E30," ")</f>
        <v xml:space="preserve"> </v>
      </c>
      <c r="F30" s="16" t="str">
        <f>IF(+'V R IND'!F30+'V R MONITOREO'!F30+'V R ART'!F30&gt;0,+'V R IND'!F30+'V R MONITOREO'!F30+'V R ART'!F30," ")</f>
        <v xml:space="preserve"> </v>
      </c>
      <c r="G30" s="16" t="str">
        <f>IF(+'V R IND'!G30+'V R MONITOREO'!G30+'V R ART'!G30&gt;0,+'V R IND'!G30+'V R MONITOREO'!G30+'V R ART'!G30," ")</f>
        <v xml:space="preserve"> </v>
      </c>
      <c r="H30" s="59" t="str">
        <f>IF(+'V R IND'!H30+'V R MONITOREO'!H30+'V R ART'!H30&gt;0,+'V R IND'!H30+'V R MONITOREO'!H30+'V R ART'!H30," ")</f>
        <v xml:space="preserve"> </v>
      </c>
      <c r="I30" s="59" t="str">
        <f>IF(+'V R IND'!I30+'V R MONITOREO'!I30+'V R ART'!I30&gt;0,+'V R IND'!I30+'V R MONITOREO'!I30+'V R ART'!I30," ")</f>
        <v xml:space="preserve"> </v>
      </c>
      <c r="J30" s="59" t="str">
        <f>IF(+'V R IND'!J30+'V R MONITOREO'!J30+'V R ART'!J30&gt;0,+'V R IND'!J30+'V R MONITOREO'!J30+'V R ART'!J30," ")</f>
        <v xml:space="preserve"> </v>
      </c>
      <c r="K30" s="59" t="str">
        <f>IF(+'V R IND'!K30+'V R MONITOREO'!K30+'V R ART'!K30&gt;0,+'V R IND'!K30+'V R MONITOREO'!K30+'V R ART'!K30," ")</f>
        <v xml:space="preserve"> </v>
      </c>
      <c r="L30" s="59" t="str">
        <f>IF(+'V R IND'!L30+'V R MONITOREO'!L30+'V R ART'!L30&gt;0,+'V R IND'!L30+'V R MONITOREO'!L30+'V R ART'!L30," ")</f>
        <v xml:space="preserve"> </v>
      </c>
      <c r="M30" s="91" t="str">
        <f>IF(+'V R IND'!M30+'V R MONITOREO'!M30+'V R ART'!M30&gt;0,+'V R IND'!M30+'V R MONITOREO'!M30+'V R ART'!M30," ")</f>
        <v xml:space="preserve"> </v>
      </c>
      <c r="N30" s="15" t="str">
        <f t="shared" si="0"/>
        <v xml:space="preserve"> </v>
      </c>
      <c r="O30" s="14">
        <f t="shared" si="1"/>
        <v>14</v>
      </c>
      <c r="P30" s="75"/>
      <c r="Q30" s="75"/>
    </row>
    <row r="31" spans="1:17" ht="14" x14ac:dyDescent="0.3">
      <c r="A31" s="14">
        <f t="shared" si="2"/>
        <v>14.5</v>
      </c>
      <c r="B31" s="15" t="str">
        <f>IF(+'V R IND'!B31+'V R MONITOREO'!B31+'V R ART'!B31&gt;0,+'V R IND'!B31+'V R MONITOREO'!B31+'V R ART'!B31," ")</f>
        <v xml:space="preserve"> </v>
      </c>
      <c r="C31" s="16" t="str">
        <f>IF(+'V R IND'!C31+'V R MONITOREO'!C31+'V R ART'!C31&gt;0,+'V R IND'!C31+'V R MONITOREO'!C31+'V R ART'!C31," ")</f>
        <v xml:space="preserve"> </v>
      </c>
      <c r="D31" s="16" t="str">
        <f>IF(+'V R IND'!D31+'V R MONITOREO'!D31+'V R ART'!D31&gt;0,+'V R IND'!D31+'V R MONITOREO'!D31+'V R ART'!D31," ")</f>
        <v xml:space="preserve"> </v>
      </c>
      <c r="E31" s="16" t="str">
        <f>IF(+'V R IND'!E31+'V R MONITOREO'!E31+'V R ART'!E31&gt;0,+'V R IND'!E31+'V R MONITOREO'!E31+'V R ART'!E31," ")</f>
        <v xml:space="preserve"> </v>
      </c>
      <c r="F31" s="16" t="str">
        <f>IF(+'V R IND'!F31+'V R MONITOREO'!F31+'V R ART'!F31&gt;0,+'V R IND'!F31+'V R MONITOREO'!F31+'V R ART'!F31," ")</f>
        <v xml:space="preserve"> </v>
      </c>
      <c r="G31" s="16" t="str">
        <f>IF(+'V R IND'!G31+'V R MONITOREO'!G31+'V R ART'!G31&gt;0,+'V R IND'!G31+'V R MONITOREO'!G31+'V R ART'!G31," ")</f>
        <v xml:space="preserve"> </v>
      </c>
      <c r="H31" s="59" t="str">
        <f>IF(+'V R IND'!H31+'V R MONITOREO'!H31+'V R ART'!H31&gt;0,+'V R IND'!H31+'V R MONITOREO'!H31+'V R ART'!H31," ")</f>
        <v xml:space="preserve"> </v>
      </c>
      <c r="I31" s="59" t="str">
        <f>IF(+'V R IND'!I31+'V R MONITOREO'!I31+'V R ART'!I31&gt;0,+'V R IND'!I31+'V R MONITOREO'!I31+'V R ART'!I31," ")</f>
        <v xml:space="preserve"> </v>
      </c>
      <c r="J31" s="59" t="str">
        <f>IF(+'V R IND'!J31+'V R MONITOREO'!J31+'V R ART'!J31&gt;0,+'V R IND'!J31+'V R MONITOREO'!J31+'V R ART'!J31," ")</f>
        <v xml:space="preserve"> </v>
      </c>
      <c r="K31" s="59" t="str">
        <f>IF(+'V R IND'!K31+'V R MONITOREO'!K31+'V R ART'!K31&gt;0,+'V R IND'!K31+'V R MONITOREO'!K31+'V R ART'!K31," ")</f>
        <v xml:space="preserve"> </v>
      </c>
      <c r="L31" s="59" t="str">
        <f>IF(+'V R IND'!L31+'V R MONITOREO'!L31+'V R ART'!L31&gt;0,+'V R IND'!L31+'V R MONITOREO'!L31+'V R ART'!L31," ")</f>
        <v xml:space="preserve"> </v>
      </c>
      <c r="M31" s="91" t="str">
        <f>IF(+'V R IND'!M31+'V R MONITOREO'!M31+'V R ART'!M31&gt;0,+'V R IND'!M31+'V R MONITOREO'!M31+'V R ART'!M31," ")</f>
        <v xml:space="preserve"> </v>
      </c>
      <c r="N31" s="15" t="str">
        <f t="shared" si="0"/>
        <v xml:space="preserve"> </v>
      </c>
      <c r="O31" s="14">
        <f t="shared" si="1"/>
        <v>14.5</v>
      </c>
      <c r="P31" s="75"/>
      <c r="Q31" s="75"/>
    </row>
    <row r="32" spans="1:17" ht="14" x14ac:dyDescent="0.3">
      <c r="A32" s="14">
        <f t="shared" si="2"/>
        <v>15</v>
      </c>
      <c r="B32" s="15" t="str">
        <f>IF(+'V R IND'!B32+'V R MONITOREO'!B32+'V R ART'!B32&gt;0,+'V R IND'!B32+'V R MONITOREO'!B32+'V R ART'!B32," ")</f>
        <v xml:space="preserve"> </v>
      </c>
      <c r="C32" s="16" t="str">
        <f>IF(+'V R IND'!C32+'V R MONITOREO'!C32+'V R ART'!C32&gt;0,+'V R IND'!C32+'V R MONITOREO'!C32+'V R ART'!C32," ")</f>
        <v xml:space="preserve"> </v>
      </c>
      <c r="D32" s="16" t="str">
        <f>IF(+'V R IND'!D32+'V R MONITOREO'!D32+'V R ART'!D32&gt;0,+'V R IND'!D32+'V R MONITOREO'!D32+'V R ART'!D32," ")</f>
        <v xml:space="preserve"> </v>
      </c>
      <c r="E32" s="16" t="str">
        <f>IF(+'V R IND'!E32+'V R MONITOREO'!E32+'V R ART'!E32&gt;0,+'V R IND'!E32+'V R MONITOREO'!E32+'V R ART'!E32," ")</f>
        <v xml:space="preserve"> </v>
      </c>
      <c r="F32" s="16" t="str">
        <f>IF(+'V R IND'!F32+'V R MONITOREO'!F32+'V R ART'!F32&gt;0,+'V R IND'!F32+'V R MONITOREO'!F32+'V R ART'!F32," ")</f>
        <v xml:space="preserve"> </v>
      </c>
      <c r="G32" s="16" t="str">
        <f>IF(+'V R IND'!G32+'V R MONITOREO'!G32+'V R ART'!G32&gt;0,+'V R IND'!G32+'V R MONITOREO'!G32+'V R ART'!G32," ")</f>
        <v xml:space="preserve"> </v>
      </c>
      <c r="H32" s="59" t="str">
        <f>IF(+'V R IND'!H32+'V R MONITOREO'!H32+'V R ART'!H32&gt;0,+'V R IND'!H32+'V R MONITOREO'!H32+'V R ART'!H32," ")</f>
        <v xml:space="preserve"> </v>
      </c>
      <c r="I32" s="59" t="str">
        <f>IF(+'V R IND'!I32+'V R MONITOREO'!I32+'V R ART'!I32&gt;0,+'V R IND'!I32+'V R MONITOREO'!I32+'V R ART'!I32," ")</f>
        <v xml:space="preserve"> </v>
      </c>
      <c r="J32" s="59" t="str">
        <f>IF(+'V R IND'!J32+'V R MONITOREO'!J32+'V R ART'!J32&gt;0,+'V R IND'!J32+'V R MONITOREO'!J32+'V R ART'!J32," ")</f>
        <v xml:space="preserve"> </v>
      </c>
      <c r="K32" s="59" t="str">
        <f>IF(+'V R IND'!K32+'V R MONITOREO'!K32+'V R ART'!K32&gt;0,+'V R IND'!K32+'V R MONITOREO'!K32+'V R ART'!K32," ")</f>
        <v xml:space="preserve"> </v>
      </c>
      <c r="L32" s="59" t="str">
        <f>IF(+'V R IND'!L32+'V R MONITOREO'!L32+'V R ART'!L32&gt;0,+'V R IND'!L32+'V R MONITOREO'!L32+'V R ART'!L32," ")</f>
        <v xml:space="preserve"> </v>
      </c>
      <c r="M32" s="91" t="str">
        <f>IF(+'V R IND'!M32+'V R MONITOREO'!M32+'V R ART'!M32&gt;0,+'V R IND'!M32+'V R MONITOREO'!M32+'V R ART'!M32," ")</f>
        <v xml:space="preserve"> </v>
      </c>
      <c r="N32" s="15" t="str">
        <f t="shared" si="0"/>
        <v xml:space="preserve"> </v>
      </c>
      <c r="O32" s="14">
        <f t="shared" si="1"/>
        <v>15</v>
      </c>
      <c r="P32" s="75"/>
      <c r="Q32" s="75"/>
    </row>
    <row r="33" spans="1:17" ht="14" x14ac:dyDescent="0.3">
      <c r="A33" s="14">
        <f t="shared" si="2"/>
        <v>15.5</v>
      </c>
      <c r="B33" s="15" t="str">
        <f>IF(+'V R IND'!B33+'V R MONITOREO'!B33+'V R ART'!B33&gt;0,+'V R IND'!B33+'V R MONITOREO'!B33+'V R ART'!B33," ")</f>
        <v xml:space="preserve"> </v>
      </c>
      <c r="C33" s="16" t="str">
        <f>IF(+'V R IND'!C33+'V R MONITOREO'!C33+'V R ART'!C33&gt;0,+'V R IND'!C33+'V R MONITOREO'!C33+'V R ART'!C33," ")</f>
        <v xml:space="preserve"> </v>
      </c>
      <c r="D33" s="16" t="str">
        <f>IF(+'V R IND'!D33+'V R MONITOREO'!D33+'V R ART'!D33&gt;0,+'V R IND'!D33+'V R MONITOREO'!D33+'V R ART'!D33," ")</f>
        <v xml:space="preserve"> </v>
      </c>
      <c r="E33" s="16" t="str">
        <f>IF(+'V R IND'!E33+'V R MONITOREO'!E33+'V R ART'!E33&gt;0,+'V R IND'!E33+'V R MONITOREO'!E33+'V R ART'!E33," ")</f>
        <v xml:space="preserve"> </v>
      </c>
      <c r="F33" s="16" t="str">
        <f>IF(+'V R IND'!F33+'V R MONITOREO'!F33+'V R ART'!F33&gt;0,+'V R IND'!F33+'V R MONITOREO'!F33+'V R ART'!F33," ")</f>
        <v xml:space="preserve"> </v>
      </c>
      <c r="G33" s="16" t="str">
        <f>IF(+'V R IND'!G33+'V R MONITOREO'!G33+'V R ART'!G33&gt;0,+'V R IND'!G33+'V R MONITOREO'!G33+'V R ART'!G33," ")</f>
        <v xml:space="preserve"> </v>
      </c>
      <c r="H33" s="59" t="str">
        <f>IF(+'V R IND'!H33+'V R MONITOREO'!H33+'V R ART'!H33&gt;0,+'V R IND'!H33+'V R MONITOREO'!H33+'V R ART'!H33," ")</f>
        <v xml:space="preserve"> </v>
      </c>
      <c r="I33" s="59" t="str">
        <f>IF(+'V R IND'!I33+'V R MONITOREO'!I33+'V R ART'!I33&gt;0,+'V R IND'!I33+'V R MONITOREO'!I33+'V R ART'!I33," ")</f>
        <v xml:space="preserve"> </v>
      </c>
      <c r="J33" s="59" t="str">
        <f>IF(+'V R IND'!J33+'V R MONITOREO'!J33+'V R ART'!J33&gt;0,+'V R IND'!J33+'V R MONITOREO'!J33+'V R ART'!J33," ")</f>
        <v xml:space="preserve"> </v>
      </c>
      <c r="K33" s="59" t="str">
        <f>IF(+'V R IND'!K33+'V R MONITOREO'!K33+'V R ART'!K33&gt;0,+'V R IND'!K33+'V R MONITOREO'!K33+'V R ART'!K33," ")</f>
        <v xml:space="preserve"> </v>
      </c>
      <c r="L33" s="59" t="str">
        <f>IF(+'V R IND'!L33+'V R MONITOREO'!L33+'V R ART'!L33&gt;0,+'V R IND'!L33+'V R MONITOREO'!L33+'V R ART'!L33," ")</f>
        <v xml:space="preserve"> </v>
      </c>
      <c r="M33" s="91" t="str">
        <f>IF(+'V R IND'!M33+'V R MONITOREO'!M33+'V R ART'!M33&gt;0,+'V R IND'!M33+'V R MONITOREO'!M33+'V R ART'!M33," ")</f>
        <v xml:space="preserve"> </v>
      </c>
      <c r="N33" s="15" t="str">
        <f t="shared" si="0"/>
        <v xml:space="preserve"> </v>
      </c>
      <c r="O33" s="14">
        <f t="shared" si="1"/>
        <v>15.5</v>
      </c>
      <c r="P33" s="75"/>
      <c r="Q33" s="75"/>
    </row>
    <row r="34" spans="1:17" ht="14" x14ac:dyDescent="0.3">
      <c r="A34" s="14">
        <f t="shared" si="2"/>
        <v>16</v>
      </c>
      <c r="B34" s="15" t="str">
        <f>IF(+'V R IND'!B34+'V R MONITOREO'!B34+'V R ART'!B34&gt;0,+'V R IND'!B34+'V R MONITOREO'!B34+'V R ART'!B34," ")</f>
        <v xml:space="preserve"> </v>
      </c>
      <c r="C34" s="16" t="str">
        <f>IF(+'V R IND'!C34+'V R MONITOREO'!C34+'V R ART'!C34&gt;0,+'V R IND'!C34+'V R MONITOREO'!C34+'V R ART'!C34," ")</f>
        <v xml:space="preserve"> </v>
      </c>
      <c r="D34" s="16" t="str">
        <f>IF(+'V R IND'!D34+'V R MONITOREO'!D34+'V R ART'!D34&gt;0,+'V R IND'!D34+'V R MONITOREO'!D34+'V R ART'!D34," ")</f>
        <v xml:space="preserve"> </v>
      </c>
      <c r="E34" s="16" t="str">
        <f>IF(+'V R IND'!E34+'V R MONITOREO'!E34+'V R ART'!E34&gt;0,+'V R IND'!E34+'V R MONITOREO'!E34+'V R ART'!E34," ")</f>
        <v xml:space="preserve"> </v>
      </c>
      <c r="F34" s="16" t="str">
        <f>IF(+'V R IND'!F34+'V R MONITOREO'!F34+'V R ART'!F34&gt;0,+'V R IND'!F34+'V R MONITOREO'!F34+'V R ART'!F34," ")</f>
        <v xml:space="preserve"> </v>
      </c>
      <c r="G34" s="16" t="str">
        <f>IF(+'V R IND'!G34+'V R MONITOREO'!G34+'V R ART'!G34&gt;0,+'V R IND'!G34+'V R MONITOREO'!G34+'V R ART'!G34," ")</f>
        <v xml:space="preserve"> </v>
      </c>
      <c r="H34" s="59" t="str">
        <f>IF(+'V R IND'!H34+'V R MONITOREO'!H34+'V R ART'!H34&gt;0,+'V R IND'!H34+'V R MONITOREO'!H34+'V R ART'!H34," ")</f>
        <v xml:space="preserve"> </v>
      </c>
      <c r="I34" s="59" t="str">
        <f>IF(+'V R IND'!I34+'V R MONITOREO'!I34+'V R ART'!I34&gt;0,+'V R IND'!I34+'V R MONITOREO'!I34+'V R ART'!I34," ")</f>
        <v xml:space="preserve"> </v>
      </c>
      <c r="J34" s="59" t="str">
        <f>IF(+'V R IND'!J34+'V R MONITOREO'!J34+'V R ART'!J34&gt;0,+'V R IND'!J34+'V R MONITOREO'!J34+'V R ART'!J34," ")</f>
        <v xml:space="preserve"> </v>
      </c>
      <c r="K34" s="59" t="str">
        <f>IF(+'V R IND'!K34+'V R MONITOREO'!K34+'V R ART'!K34&gt;0,+'V R IND'!K34+'V R MONITOREO'!K34+'V R ART'!K34," ")</f>
        <v xml:space="preserve"> </v>
      </c>
      <c r="L34" s="59" t="str">
        <f>IF(+'V R IND'!L34+'V R MONITOREO'!L34+'V R ART'!L34&gt;0,+'V R IND'!L34+'V R MONITOREO'!L34+'V R ART'!L34," ")</f>
        <v xml:space="preserve"> </v>
      </c>
      <c r="M34" s="91" t="str">
        <f>IF(+'V R IND'!M34+'V R MONITOREO'!M34+'V R ART'!M34&gt;0,+'V R IND'!M34+'V R MONITOREO'!M34+'V R ART'!M34," ")</f>
        <v xml:space="preserve"> </v>
      </c>
      <c r="N34" s="15" t="str">
        <f t="shared" si="0"/>
        <v xml:space="preserve"> </v>
      </c>
      <c r="O34" s="14">
        <f t="shared" si="1"/>
        <v>16</v>
      </c>
      <c r="P34" s="75"/>
      <c r="Q34" s="75"/>
    </row>
    <row r="35" spans="1:17" ht="14" x14ac:dyDescent="0.3">
      <c r="A35" s="14">
        <f t="shared" si="2"/>
        <v>16.5</v>
      </c>
      <c r="B35" s="15" t="str">
        <f>IF(+'V R IND'!B35+'V R MONITOREO'!B35+'V R ART'!B35&gt;0,+'V R IND'!B35+'V R MONITOREO'!B35+'V R ART'!B35," ")</f>
        <v xml:space="preserve"> </v>
      </c>
      <c r="C35" s="16" t="str">
        <f>IF(+'V R IND'!C35+'V R MONITOREO'!C35+'V R ART'!C35&gt;0,+'V R IND'!C35+'V R MONITOREO'!C35+'V R ART'!C35," ")</f>
        <v xml:space="preserve"> </v>
      </c>
      <c r="D35" s="16" t="str">
        <f>IF(+'V R IND'!D35+'V R MONITOREO'!D35+'V R ART'!D35&gt;0,+'V R IND'!D35+'V R MONITOREO'!D35+'V R ART'!D35," ")</f>
        <v xml:space="preserve"> </v>
      </c>
      <c r="E35" s="16" t="str">
        <f>IF(+'V R IND'!E35+'V R MONITOREO'!E35+'V R ART'!E35&gt;0,+'V R IND'!E35+'V R MONITOREO'!E35+'V R ART'!E35," ")</f>
        <v xml:space="preserve"> </v>
      </c>
      <c r="F35" s="16" t="str">
        <f>IF(+'V R IND'!F35+'V R MONITOREO'!F35+'V R ART'!F35&gt;0,+'V R IND'!F35+'V R MONITOREO'!F35+'V R ART'!F35," ")</f>
        <v xml:space="preserve"> </v>
      </c>
      <c r="G35" s="16" t="str">
        <f>IF(+'V R IND'!G35+'V R MONITOREO'!G35+'V R ART'!G35&gt;0,+'V R IND'!G35+'V R MONITOREO'!G35+'V R ART'!G35," ")</f>
        <v xml:space="preserve"> </v>
      </c>
      <c r="H35" s="59" t="str">
        <f>IF(+'V R IND'!H35+'V R MONITOREO'!H35+'V R ART'!H35&gt;0,+'V R IND'!H35+'V R MONITOREO'!H35+'V R ART'!H35," ")</f>
        <v xml:space="preserve"> </v>
      </c>
      <c r="I35" s="59" t="str">
        <f>IF(+'V R IND'!I35+'V R MONITOREO'!I35+'V R ART'!I35&gt;0,+'V R IND'!I35+'V R MONITOREO'!I35+'V R ART'!I35," ")</f>
        <v xml:space="preserve"> </v>
      </c>
      <c r="J35" s="59" t="str">
        <f>IF(+'V R IND'!J35+'V R MONITOREO'!J35+'V R ART'!J35&gt;0,+'V R IND'!J35+'V R MONITOREO'!J35+'V R ART'!J35," ")</f>
        <v xml:space="preserve"> </v>
      </c>
      <c r="K35" s="59" t="str">
        <f>IF(+'V R IND'!K35+'V R MONITOREO'!K35+'V R ART'!K35&gt;0,+'V R IND'!K35+'V R MONITOREO'!K35+'V R ART'!K35," ")</f>
        <v xml:space="preserve"> </v>
      </c>
      <c r="L35" s="59" t="str">
        <f>IF(+'V R IND'!L35+'V R MONITOREO'!L35+'V R ART'!L35&gt;0,+'V R IND'!L35+'V R MONITOREO'!L35+'V R ART'!L35," ")</f>
        <v xml:space="preserve"> </v>
      </c>
      <c r="M35" s="91" t="str">
        <f>IF(+'V R IND'!M35+'V R MONITOREO'!M35+'V R ART'!M35&gt;0,+'V R IND'!M35+'V R MONITOREO'!M35+'V R ART'!M35," ")</f>
        <v xml:space="preserve"> </v>
      </c>
      <c r="N35" s="15" t="str">
        <f t="shared" si="0"/>
        <v xml:space="preserve"> </v>
      </c>
      <c r="O35" s="14">
        <f t="shared" si="1"/>
        <v>16.5</v>
      </c>
      <c r="P35" s="75"/>
      <c r="Q35" s="75"/>
    </row>
    <row r="36" spans="1:17" ht="14" x14ac:dyDescent="0.3">
      <c r="A36" s="14">
        <f t="shared" si="2"/>
        <v>17</v>
      </c>
      <c r="B36" s="60" t="str">
        <f>IF(+'V R IND'!B36+'V R MONITOREO'!B36+'V R ART'!B36&gt;0,+'V R IND'!B36+'V R MONITOREO'!B36+'V R ART'!B36," ")</f>
        <v xml:space="preserve"> </v>
      </c>
      <c r="C36" s="16" t="str">
        <f>IF(+'V R IND'!C36+'V R MONITOREO'!C36+'V R ART'!C36&gt;0,+'V R IND'!C36+'V R MONITOREO'!C36+'V R ART'!C36," ")</f>
        <v xml:space="preserve"> </v>
      </c>
      <c r="D36" s="16" t="str">
        <f>IF(+'V R IND'!D36+'V R MONITOREO'!D36+'V R ART'!D36&gt;0,+'V R IND'!D36+'V R MONITOREO'!D36+'V R ART'!D36," ")</f>
        <v xml:space="preserve"> </v>
      </c>
      <c r="E36" s="16" t="str">
        <f>IF(+'V R IND'!E36+'V R MONITOREO'!E36+'V R ART'!E36&gt;0,+'V R IND'!E36+'V R MONITOREO'!E36+'V R ART'!E36," ")</f>
        <v xml:space="preserve"> </v>
      </c>
      <c r="F36" s="59" t="str">
        <f>IF(+'V R IND'!F36+'V R MONITOREO'!F36+'V R ART'!F36&gt;0,+'V R IND'!F36+'V R MONITOREO'!F36+'V R ART'!F36," ")</f>
        <v xml:space="preserve"> </v>
      </c>
      <c r="G36" s="59" t="str">
        <f>IF(+'V R IND'!G36+'V R MONITOREO'!G36+'V R ART'!G36&gt;0,+'V R IND'!G36+'V R MONITOREO'!G36+'V R ART'!G36," ")</f>
        <v xml:space="preserve"> </v>
      </c>
      <c r="H36" s="59" t="str">
        <f>IF(+'V R IND'!H36+'V R MONITOREO'!H36+'V R ART'!H36&gt;0,+'V R IND'!H36+'V R MONITOREO'!H36+'V R ART'!H36," ")</f>
        <v xml:space="preserve"> </v>
      </c>
      <c r="I36" s="59" t="str">
        <f>IF(+'V R IND'!I36+'V R MONITOREO'!I36+'V R ART'!I36&gt;0,+'V R IND'!I36+'V R MONITOREO'!I36+'V R ART'!I36," ")</f>
        <v xml:space="preserve"> </v>
      </c>
      <c r="J36" s="59" t="str">
        <f>IF(+'V R IND'!J36+'V R MONITOREO'!J36+'V R ART'!J36&gt;0,+'V R IND'!J36+'V R MONITOREO'!J36+'V R ART'!J36," ")</f>
        <v xml:space="preserve"> </v>
      </c>
      <c r="K36" s="59" t="str">
        <f>IF(+'V R IND'!K36+'V R MONITOREO'!K36+'V R ART'!K36&gt;0,+'V R IND'!K36+'V R MONITOREO'!K36+'V R ART'!K36," ")</f>
        <v xml:space="preserve"> </v>
      </c>
      <c r="L36" s="59" t="str">
        <f>IF(+'V R IND'!L36+'V R MONITOREO'!L36+'V R ART'!L36&gt;0,+'V R IND'!L36+'V R MONITOREO'!L36+'V R ART'!L36," ")</f>
        <v xml:space="preserve"> </v>
      </c>
      <c r="M36" s="91" t="str">
        <f>IF(+'V R IND'!M36+'V R MONITOREO'!M36+'V R ART'!M36&gt;0,+'V R IND'!M36+'V R MONITOREO'!M36+'V R ART'!M36," ")</f>
        <v xml:space="preserve"> </v>
      </c>
      <c r="N36" s="15" t="str">
        <f t="shared" si="0"/>
        <v xml:space="preserve"> </v>
      </c>
      <c r="O36" s="14">
        <f t="shared" si="1"/>
        <v>17</v>
      </c>
      <c r="P36" s="75"/>
      <c r="Q36" s="75"/>
    </row>
    <row r="37" spans="1:17" ht="14" x14ac:dyDescent="0.3">
      <c r="A37" s="14">
        <f t="shared" si="2"/>
        <v>17.5</v>
      </c>
      <c r="B37" s="60" t="str">
        <f>IF(+'V R IND'!B37+'V R MONITOREO'!B37+'V R ART'!B37&gt;0,+'V R IND'!B37+'V R MONITOREO'!B37+'V R ART'!B37," ")</f>
        <v xml:space="preserve"> </v>
      </c>
      <c r="C37" s="16" t="str">
        <f>IF(+'V R IND'!C37+'V R MONITOREO'!C37+'V R ART'!C37&gt;0,+'V R IND'!C37+'V R MONITOREO'!C37+'V R ART'!C37," ")</f>
        <v xml:space="preserve"> </v>
      </c>
      <c r="D37" s="16" t="str">
        <f>IF(+'V R IND'!D37+'V R MONITOREO'!D37+'V R ART'!D37&gt;0,+'V R IND'!D37+'V R MONITOREO'!D37+'V R ART'!D37," ")</f>
        <v xml:space="preserve"> </v>
      </c>
      <c r="E37" s="16" t="str">
        <f>IF(+'V R IND'!E37+'V R MONITOREO'!E37+'V R ART'!E37&gt;0,+'V R IND'!E37+'V R MONITOREO'!E37+'V R ART'!E37," ")</f>
        <v xml:space="preserve"> </v>
      </c>
      <c r="F37" s="59" t="str">
        <f>IF(+'V R IND'!F37+'V R MONITOREO'!F37+'V R ART'!F37&gt;0,+'V R IND'!F37+'V R MONITOREO'!F37+'V R ART'!F37," ")</f>
        <v xml:space="preserve"> </v>
      </c>
      <c r="G37" s="59" t="str">
        <f>IF(+'V R IND'!G37+'V R MONITOREO'!G37+'V R ART'!G37&gt;0,+'V R IND'!G37+'V R MONITOREO'!G37+'V R ART'!G37," ")</f>
        <v xml:space="preserve"> </v>
      </c>
      <c r="H37" s="59" t="str">
        <f>IF(+'V R IND'!H37+'V R MONITOREO'!H37+'V R ART'!H37&gt;0,+'V R IND'!H37+'V R MONITOREO'!H37+'V R ART'!H37," ")</f>
        <v xml:space="preserve"> </v>
      </c>
      <c r="I37" s="59" t="str">
        <f>IF(+'V R IND'!I37+'V R MONITOREO'!I37+'V R ART'!I37&gt;0,+'V R IND'!I37+'V R MONITOREO'!I37+'V R ART'!I37," ")</f>
        <v xml:space="preserve"> </v>
      </c>
      <c r="J37" s="59" t="str">
        <f>IF(+'V R IND'!J37+'V R MONITOREO'!J37+'V R ART'!J37&gt;0,+'V R IND'!J37+'V R MONITOREO'!J37+'V R ART'!J37," ")</f>
        <v xml:space="preserve"> </v>
      </c>
      <c r="K37" s="59" t="str">
        <f>IF(+'V R IND'!K37+'V R MONITOREO'!K37+'V R ART'!K37&gt;0,+'V R IND'!K37+'V R MONITOREO'!K37+'V R ART'!K37," ")</f>
        <v xml:space="preserve"> </v>
      </c>
      <c r="L37" s="59" t="str">
        <f>IF(+'V R IND'!L37+'V R MONITOREO'!L37+'V R ART'!L37&gt;0,+'V R IND'!L37+'V R MONITOREO'!L37+'V R ART'!L37," ")</f>
        <v xml:space="preserve"> </v>
      </c>
      <c r="M37" s="91" t="str">
        <f>IF(+'V R IND'!M37+'V R MONITOREO'!M37+'V R ART'!M37&gt;0,+'V R IND'!M37+'V R MONITOREO'!M37+'V R ART'!M37," ")</f>
        <v xml:space="preserve"> </v>
      </c>
      <c r="N37" s="15" t="str">
        <f t="shared" si="0"/>
        <v xml:space="preserve"> </v>
      </c>
      <c r="O37" s="14">
        <f t="shared" si="1"/>
        <v>17.5</v>
      </c>
      <c r="P37" s="75"/>
      <c r="Q37" s="75"/>
    </row>
    <row r="38" spans="1:17" ht="14" x14ac:dyDescent="0.3">
      <c r="A38" s="14">
        <f t="shared" si="2"/>
        <v>18</v>
      </c>
      <c r="B38" s="60" t="str">
        <f>IF(+'V R IND'!B38+'V R MONITOREO'!B38+'V R ART'!B38&gt;0,+'V R IND'!B38+'V R MONITOREO'!B38+'V R ART'!B38," ")</f>
        <v xml:space="preserve"> </v>
      </c>
      <c r="C38" s="16" t="str">
        <f>IF(+'V R IND'!C38+'V R MONITOREO'!C38+'V R ART'!C38&gt;0,+'V R IND'!C38+'V R MONITOREO'!C38+'V R ART'!C38," ")</f>
        <v xml:space="preserve"> </v>
      </c>
      <c r="D38" s="16" t="str">
        <f>IF(+'V R IND'!D38+'V R MONITOREO'!D38+'V R ART'!D38&gt;0,+'V R IND'!D38+'V R MONITOREO'!D38+'V R ART'!D38," ")</f>
        <v xml:space="preserve"> </v>
      </c>
      <c r="E38" s="16" t="str">
        <f>IF(+'V R IND'!E38+'V R MONITOREO'!E38+'V R ART'!E38&gt;0,+'V R IND'!E38+'V R MONITOREO'!E38+'V R ART'!E38," ")</f>
        <v xml:space="preserve"> </v>
      </c>
      <c r="F38" s="59" t="str">
        <f>IF(+'V R IND'!F38+'V R MONITOREO'!F38+'V R ART'!F38&gt;0,+'V R IND'!F38+'V R MONITOREO'!F38+'V R ART'!F38," ")</f>
        <v xml:space="preserve"> </v>
      </c>
      <c r="G38" s="59" t="str">
        <f>IF(+'V R IND'!G38+'V R MONITOREO'!G38+'V R ART'!G38&gt;0,+'V R IND'!G38+'V R MONITOREO'!G38+'V R ART'!G38," ")</f>
        <v xml:space="preserve"> </v>
      </c>
      <c r="H38" s="59" t="str">
        <f>IF(+'V R IND'!H38+'V R MONITOREO'!H38+'V R ART'!H38&gt;0,+'V R IND'!H38+'V R MONITOREO'!H38+'V R ART'!H38," ")</f>
        <v xml:space="preserve"> </v>
      </c>
      <c r="I38" s="59" t="str">
        <f>IF(+'V R IND'!I38+'V R MONITOREO'!I38+'V R ART'!I38&gt;0,+'V R IND'!I38+'V R MONITOREO'!I38+'V R ART'!I38," ")</f>
        <v xml:space="preserve"> </v>
      </c>
      <c r="J38" s="59" t="str">
        <f>IF(+'V R IND'!J38+'V R MONITOREO'!J38+'V R ART'!J38&gt;0,+'V R IND'!J38+'V R MONITOREO'!J38+'V R ART'!J38," ")</f>
        <v xml:space="preserve"> </v>
      </c>
      <c r="K38" s="59" t="str">
        <f>IF(+'V R IND'!K38+'V R MONITOREO'!K38+'V R ART'!K38&gt;0,+'V R IND'!K38+'V R MONITOREO'!K38+'V R ART'!K38," ")</f>
        <v xml:space="preserve"> </v>
      </c>
      <c r="L38" s="59" t="str">
        <f>IF(+'V R IND'!L38+'V R MONITOREO'!L38+'V R ART'!L38&gt;0,+'V R IND'!L38+'V R MONITOREO'!L38+'V R ART'!L38," ")</f>
        <v xml:space="preserve"> </v>
      </c>
      <c r="M38" s="91" t="str">
        <f>IF(+'V R IND'!M38+'V R MONITOREO'!M38+'V R ART'!M38&gt;0,+'V R IND'!M38+'V R MONITOREO'!M38+'V R ART'!M38," ")</f>
        <v xml:space="preserve"> </v>
      </c>
      <c r="N38" s="15" t="str">
        <f t="shared" si="0"/>
        <v xml:space="preserve"> </v>
      </c>
      <c r="O38" s="14">
        <f t="shared" si="1"/>
        <v>18</v>
      </c>
      <c r="P38" s="75"/>
      <c r="Q38" s="75"/>
    </row>
    <row r="39" spans="1:17" ht="14" x14ac:dyDescent="0.3">
      <c r="A39" s="14">
        <f t="shared" si="2"/>
        <v>18.5</v>
      </c>
      <c r="B39" s="60" t="str">
        <f>IF(+'V R IND'!B39+'V R MONITOREO'!B39+'V R ART'!B39&gt;0,+'V R IND'!B39+'V R MONITOREO'!B39+'V R ART'!B39," ")</f>
        <v xml:space="preserve"> </v>
      </c>
      <c r="C39" s="59" t="str">
        <f>IF(+'V R IND'!C39+'V R MONITOREO'!C39+'V R ART'!C39&gt;0,+'V R IND'!C39+'V R MONITOREO'!C39+'V R ART'!C39," ")</f>
        <v xml:space="preserve"> </v>
      </c>
      <c r="D39" s="59" t="str">
        <f>IF(+'V R IND'!D39+'V R MONITOREO'!D39+'V R ART'!D39&gt;0,+'V R IND'!D39+'V R MONITOREO'!D39+'V R ART'!D39," ")</f>
        <v xml:space="preserve"> </v>
      </c>
      <c r="E39" s="59" t="str">
        <f>IF(+'V R IND'!E39+'V R MONITOREO'!E39+'V R ART'!E39&gt;0,+'V R IND'!E39+'V R MONITOREO'!E39+'V R ART'!E39," ")</f>
        <v xml:space="preserve"> </v>
      </c>
      <c r="F39" s="59" t="str">
        <f>IF(+'V R IND'!F39+'V R MONITOREO'!F39+'V R ART'!F39&gt;0,+'V R IND'!F39+'V R MONITOREO'!F39+'V R ART'!F39," ")</f>
        <v xml:space="preserve"> </v>
      </c>
      <c r="G39" s="59" t="str">
        <f>IF(+'V R IND'!G39+'V R MONITOREO'!G39+'V R ART'!G39&gt;0,+'V R IND'!G39+'V R MONITOREO'!G39+'V R ART'!G39," ")</f>
        <v xml:space="preserve"> </v>
      </c>
      <c r="H39" s="59" t="str">
        <f>IF(+'V R IND'!H39+'V R MONITOREO'!H39+'V R ART'!H39&gt;0,+'V R IND'!H39+'V R MONITOREO'!H39+'V R ART'!H39," ")</f>
        <v xml:space="preserve"> </v>
      </c>
      <c r="I39" s="59" t="str">
        <f>IF(+'V R IND'!I39+'V R MONITOREO'!I39+'V R ART'!I39&gt;0,+'V R IND'!I39+'V R MONITOREO'!I39+'V R ART'!I39," ")</f>
        <v xml:space="preserve"> </v>
      </c>
      <c r="J39" s="59" t="str">
        <f>IF(+'V R IND'!J39+'V R MONITOREO'!J39+'V R ART'!J39&gt;0,+'V R IND'!J39+'V R MONITOREO'!J39+'V R ART'!J39," ")</f>
        <v xml:space="preserve"> </v>
      </c>
      <c r="K39" s="59" t="str">
        <f>IF(+'V R IND'!K39+'V R MONITOREO'!K39+'V R ART'!K39&gt;0,+'V R IND'!K39+'V R MONITOREO'!K39+'V R ART'!K39," ")</f>
        <v xml:space="preserve"> </v>
      </c>
      <c r="L39" s="59" t="str">
        <f>IF(+'V R IND'!L39+'V R MONITOREO'!L39+'V R ART'!L39&gt;0,+'V R IND'!L39+'V R MONITOREO'!L39+'V R ART'!L39," ")</f>
        <v xml:space="preserve"> </v>
      </c>
      <c r="M39" s="91" t="str">
        <f>IF(+'V R IND'!M39+'V R MONITOREO'!M39+'V R ART'!M39&gt;0,+'V R IND'!M39+'V R MONITOREO'!M39+'V R ART'!M39," ")</f>
        <v xml:space="preserve"> </v>
      </c>
      <c r="N39" s="15" t="str">
        <f t="shared" si="0"/>
        <v xml:space="preserve"> </v>
      </c>
      <c r="O39" s="14">
        <f t="shared" si="1"/>
        <v>18.5</v>
      </c>
      <c r="P39" s="75"/>
      <c r="Q39" s="75"/>
    </row>
    <row r="40" spans="1:17" ht="14" x14ac:dyDescent="0.3">
      <c r="A40" s="14">
        <f t="shared" si="2"/>
        <v>19</v>
      </c>
      <c r="B40" s="60" t="str">
        <f>IF(+'V R IND'!B40+'V R MONITOREO'!B40+'V R ART'!B40&gt;0,+'V R IND'!B40+'V R MONITOREO'!B40+'V R ART'!B40," ")</f>
        <v xml:space="preserve"> </v>
      </c>
      <c r="C40" s="59" t="str">
        <f>IF(+'V R IND'!C40+'V R MONITOREO'!C40+'V R ART'!C40&gt;0,+'V R IND'!C40+'V R MONITOREO'!C40+'V R ART'!C40," ")</f>
        <v xml:space="preserve"> </v>
      </c>
      <c r="D40" s="59" t="str">
        <f>IF(+'V R IND'!D40+'V R MONITOREO'!D40+'V R ART'!D40&gt;0,+'V R IND'!D40+'V R MONITOREO'!D40+'V R ART'!D40," ")</f>
        <v xml:space="preserve"> </v>
      </c>
      <c r="E40" s="59" t="str">
        <f>IF(+'V R IND'!E40+'V R MONITOREO'!E40+'V R ART'!E40&gt;0,+'V R IND'!E40+'V R MONITOREO'!E40+'V R ART'!E40," ")</f>
        <v xml:space="preserve"> </v>
      </c>
      <c r="F40" s="59" t="str">
        <f>IF(+'V R IND'!F40+'V R MONITOREO'!F40+'V R ART'!F40&gt;0,+'V R IND'!F40+'V R MONITOREO'!F40+'V R ART'!F40," ")</f>
        <v xml:space="preserve"> </v>
      </c>
      <c r="G40" s="59" t="str">
        <f>IF(+'V R IND'!G40+'V R MONITOREO'!G40+'V R ART'!G40&gt;0,+'V R IND'!G40+'V R MONITOREO'!G40+'V R ART'!G40," ")</f>
        <v xml:space="preserve"> </v>
      </c>
      <c r="H40" s="59" t="str">
        <f>IF(+'V R IND'!H40+'V R MONITOREO'!H40+'V R ART'!H40&gt;0,+'V R IND'!H40+'V R MONITOREO'!H40+'V R ART'!H40," ")</f>
        <v xml:space="preserve"> </v>
      </c>
      <c r="I40" s="59" t="str">
        <f>IF(+'V R IND'!I40+'V R MONITOREO'!I40+'V R ART'!I40&gt;0,+'V R IND'!I40+'V R MONITOREO'!I40+'V R ART'!I40," ")</f>
        <v xml:space="preserve"> </v>
      </c>
      <c r="J40" s="59" t="str">
        <f>IF(+'V R IND'!J40+'V R MONITOREO'!J40+'V R ART'!J40&gt;0,+'V R IND'!J40+'V R MONITOREO'!J40+'V R ART'!J40," ")</f>
        <v xml:space="preserve"> </v>
      </c>
      <c r="K40" s="59" t="str">
        <f>IF(+'V R IND'!K40+'V R MONITOREO'!K40+'V R ART'!K40&gt;0,+'V R IND'!K40+'V R MONITOREO'!K40+'V R ART'!K40," ")</f>
        <v xml:space="preserve"> </v>
      </c>
      <c r="L40" s="59" t="str">
        <f>IF(+'V R IND'!L40+'V R MONITOREO'!L40+'V R ART'!L40&gt;0,+'V R IND'!L40+'V R MONITOREO'!L40+'V R ART'!L40," ")</f>
        <v xml:space="preserve"> </v>
      </c>
      <c r="M40" s="91" t="str">
        <f>IF(+'V R IND'!M40+'V R MONITOREO'!M40+'V R ART'!M40&gt;0,+'V R IND'!M40+'V R MONITOREO'!M40+'V R ART'!M40," ")</f>
        <v xml:space="preserve"> </v>
      </c>
      <c r="N40" s="15" t="str">
        <f t="shared" si="0"/>
        <v xml:space="preserve"> </v>
      </c>
      <c r="O40" s="14">
        <f t="shared" si="1"/>
        <v>19</v>
      </c>
      <c r="P40" s="75"/>
      <c r="Q40" s="75"/>
    </row>
    <row r="41" spans="1:17" ht="14" x14ac:dyDescent="0.3">
      <c r="A41" s="14">
        <f t="shared" si="2"/>
        <v>19.5</v>
      </c>
      <c r="B41" s="60" t="str">
        <f>IF(+'V R IND'!B41+'V R MONITOREO'!B41+'V R ART'!B41&gt;0,+'V R IND'!B41+'V R MONITOREO'!B41+'V R ART'!B41," ")</f>
        <v xml:space="preserve"> </v>
      </c>
      <c r="C41" s="59" t="str">
        <f>IF(+'V R IND'!C41+'V R MONITOREO'!C41+'V R ART'!C41&gt;0,+'V R IND'!C41+'V R MONITOREO'!C41+'V R ART'!C41," ")</f>
        <v xml:space="preserve"> </v>
      </c>
      <c r="D41" s="59" t="str">
        <f>IF(+'V R IND'!D41+'V R MONITOREO'!D41+'V R ART'!D41&gt;0,+'V R IND'!D41+'V R MONITOREO'!D41+'V R ART'!D41," ")</f>
        <v xml:space="preserve"> </v>
      </c>
      <c r="E41" s="59" t="str">
        <f>IF(+'V R IND'!E41+'V R MONITOREO'!E41+'V R ART'!E41&gt;0,+'V R IND'!E41+'V R MONITOREO'!E41+'V R ART'!E41," ")</f>
        <v xml:space="preserve"> </v>
      </c>
      <c r="F41" s="59" t="str">
        <f>IF(+'V R IND'!F41+'V R MONITOREO'!F41+'V R ART'!F41&gt;0,+'V R IND'!F41+'V R MONITOREO'!F41+'V R ART'!F41," ")</f>
        <v xml:space="preserve"> </v>
      </c>
      <c r="G41" s="59" t="str">
        <f>IF(+'V R IND'!G41+'V R MONITOREO'!G41+'V R ART'!G41&gt;0,+'V R IND'!G41+'V R MONITOREO'!G41+'V R ART'!G41," ")</f>
        <v xml:space="preserve"> </v>
      </c>
      <c r="H41" s="59" t="str">
        <f>IF(+'V R IND'!H41+'V R MONITOREO'!H41+'V R ART'!H41&gt;0,+'V R IND'!H41+'V R MONITOREO'!H41+'V R ART'!H41," ")</f>
        <v xml:space="preserve"> </v>
      </c>
      <c r="I41" s="59" t="str">
        <f>IF(+'V R IND'!I41+'V R MONITOREO'!I41+'V R ART'!I41&gt;0,+'V R IND'!I41+'V R MONITOREO'!I41+'V R ART'!I41," ")</f>
        <v xml:space="preserve"> </v>
      </c>
      <c r="J41" s="59" t="str">
        <f>IF(+'V R IND'!J41+'V R MONITOREO'!J41+'V R ART'!J41&gt;0,+'V R IND'!J41+'V R MONITOREO'!J41+'V R ART'!J41," ")</f>
        <v xml:space="preserve"> </v>
      </c>
      <c r="K41" s="59" t="str">
        <f>IF(+'V R IND'!K41+'V R MONITOREO'!K41+'V R ART'!K41&gt;0,+'V R IND'!K41+'V R MONITOREO'!K41+'V R ART'!K41," ")</f>
        <v xml:space="preserve"> </v>
      </c>
      <c r="L41" s="59" t="str">
        <f>IF(+'V R IND'!L41+'V R MONITOREO'!L41+'V R ART'!L41&gt;0,+'V R IND'!L41+'V R MONITOREO'!L41+'V R ART'!L41," ")</f>
        <v xml:space="preserve"> </v>
      </c>
      <c r="M41" s="91" t="str">
        <f>IF(+'V R IND'!M41+'V R MONITOREO'!M41+'V R ART'!M41&gt;0,+'V R IND'!M41+'V R MONITOREO'!M41+'V R ART'!M41," ")</f>
        <v xml:space="preserve"> </v>
      </c>
      <c r="N41" s="66" t="str">
        <f t="shared" si="0"/>
        <v xml:space="preserve"> </v>
      </c>
      <c r="O41" s="14">
        <f t="shared" si="1"/>
        <v>19.5</v>
      </c>
      <c r="P41" s="75"/>
      <c r="Q41" s="75"/>
    </row>
    <row r="42" spans="1:17" ht="14" x14ac:dyDescent="0.3">
      <c r="A42" s="27" t="s">
        <v>13</v>
      </c>
      <c r="B42" s="28" t="str">
        <f>IF(SUM(B8:B41)&gt;0,SUM(B8:B41)," ")</f>
        <v xml:space="preserve"> </v>
      </c>
      <c r="C42" s="54" t="str">
        <f t="shared" ref="C42:M42" si="3">IF(SUM(C8:C41)&gt;0,SUM(C8:C41)," ")</f>
        <v xml:space="preserve"> </v>
      </c>
      <c r="D42" s="54" t="str">
        <f t="shared" si="3"/>
        <v xml:space="preserve"> </v>
      </c>
      <c r="E42" s="30" t="str">
        <f t="shared" si="3"/>
        <v xml:space="preserve"> </v>
      </c>
      <c r="F42" s="30" t="str">
        <f t="shared" si="3"/>
        <v xml:space="preserve"> </v>
      </c>
      <c r="G42" s="30" t="str">
        <f t="shared" si="3"/>
        <v xml:space="preserve"> </v>
      </c>
      <c r="H42" s="30" t="str">
        <f t="shared" si="3"/>
        <v xml:space="preserve"> </v>
      </c>
      <c r="I42" s="30" t="str">
        <f t="shared" si="3"/>
        <v xml:space="preserve"> </v>
      </c>
      <c r="J42" s="30" t="str">
        <f t="shared" si="3"/>
        <v xml:space="preserve"> </v>
      </c>
      <c r="K42" s="30" t="str">
        <f t="shared" si="3"/>
        <v xml:space="preserve"> </v>
      </c>
      <c r="L42" s="30" t="str">
        <f t="shared" si="3"/>
        <v xml:space="preserve"> </v>
      </c>
      <c r="M42" s="31" t="str">
        <f t="shared" si="3"/>
        <v xml:space="preserve"> </v>
      </c>
      <c r="N42" s="99">
        <f t="shared" ref="N42" si="4">SUM(N8:N41)</f>
        <v>0</v>
      </c>
      <c r="O42" s="75">
        <f>+'V R MONITOREO'!N42+'V R ART'!N42</f>
        <v>0</v>
      </c>
      <c r="P42" s="75">
        <f>+O42-N42</f>
        <v>0</v>
      </c>
      <c r="Q42" s="32"/>
    </row>
    <row r="43" spans="1:17" ht="14" x14ac:dyDescent="0.3">
      <c r="A43" s="14" t="s">
        <v>39</v>
      </c>
      <c r="B43" s="125" t="str">
        <f>IF(+'V R ART'!B43+'V R MONITOREO'!B43+'V R IND'!B43&gt;0,+'V R ART'!B43+'V R MONITOREO'!B43+'V R IND'!B43," ")</f>
        <v xml:space="preserve"> </v>
      </c>
      <c r="C43" s="120" t="str">
        <f>IF(+'V R ART'!C43+'V R MONITOREO'!C43+'V R IND'!C43&gt;0,+'V R ART'!C43+'V R MONITOREO'!C43+'V R IND'!C43," ")</f>
        <v xml:space="preserve"> </v>
      </c>
      <c r="D43" s="120" t="str">
        <f>IF(+'V R ART'!D43+'V R MONITOREO'!D43+'V R IND'!D43&gt;0,+'V R ART'!D43+'V R MONITOREO'!D43+'V R IND'!D43," ")</f>
        <v xml:space="preserve"> </v>
      </c>
      <c r="E43" s="59" t="str">
        <f>IF(+'V R ART'!E43+'V R MONITOREO'!E43+'V R IND'!E43&gt;0,+'V R ART'!E43+'V R MONITOREO'!E43+'V R IND'!E43," ")</f>
        <v xml:space="preserve"> </v>
      </c>
      <c r="F43" s="120" t="str">
        <f>IF(+'V R ART'!F43+'V R MONITOREO'!F43+'V R IND'!F43&gt;0,+'V R ART'!F43+'V R MONITOREO'!F43+'V R IND'!F43," ")</f>
        <v xml:space="preserve"> </v>
      </c>
      <c r="G43" s="120" t="str">
        <f>IF(+'V R ART'!G43+'V R MONITOREO'!G43+'V R IND'!G43&gt;0,+'V R ART'!G43+'V R MONITOREO'!G43+'V R IND'!G43," ")</f>
        <v xml:space="preserve"> </v>
      </c>
      <c r="H43" s="126"/>
      <c r="I43" s="126" t="str">
        <f>IF(+'V R ART'!I43+'V R MONITOREO'!I43+'V R IND'!I43&gt;0,+'V R ART'!I43+'V R MONITOREO'!I43+'V R IND'!I43," ")</f>
        <v xml:space="preserve"> </v>
      </c>
      <c r="J43" s="126" t="str">
        <f>IF(+'V R ART'!J43+'V R MONITOREO'!J43+'V R IND'!J43&gt;0,+'V R ART'!J43+'V R MONITOREO'!J43+'V R IND'!J43," ")</f>
        <v xml:space="preserve"> </v>
      </c>
      <c r="K43" s="126" t="str">
        <f>IF(+'V R ART'!K43+'V R MONITOREO'!K43+'V R IND'!K43&gt;0,+'V R ART'!K43+'V R MONITOREO'!K43+'V R IND'!K43," ")</f>
        <v xml:space="preserve"> </v>
      </c>
      <c r="L43" s="126" t="str">
        <f>IF(+'V R ART'!L43+'V R MONITOREO'!L43+'V R IND'!L43&gt;0,+'V R ART'!L43+'V R MONITOREO'!L43+'V R IND'!L43," ")</f>
        <v xml:space="preserve"> </v>
      </c>
      <c r="M43" s="127" t="str">
        <f>IF(+'V R ART'!M43+'V R MONITOREO'!M43+'V R IND'!M43&gt;0,+'V R ART'!M43+'V R MONITOREO'!M43+'V R IND'!M43," ")</f>
        <v xml:space="preserve"> </v>
      </c>
      <c r="N43" s="144" t="str">
        <f>IF(SUM(B43:M43)&gt;0,SUM(B43:M43)," ")</f>
        <v xml:space="preserve"> </v>
      </c>
      <c r="O43" s="75">
        <f>+'V R ART'!N43+'V R IND'!N43+'V R MONITOREO'!N43</f>
        <v>0</v>
      </c>
      <c r="P43" s="75" t="e">
        <f>+O43-N43</f>
        <v>#VALUE!</v>
      </c>
      <c r="Q43" s="32"/>
    </row>
    <row r="44" spans="1:17" x14ac:dyDescent="0.3">
      <c r="A44" s="34" t="s">
        <v>14</v>
      </c>
      <c r="B44" s="128" t="str">
        <f>IF(+'V R ART'!B44+'V R MONITOREO'!B44+'V R IND'!B44&gt;0,+'V R ART'!B44+'V R MONITOREO'!B44+'V R IND'!B44," ")</f>
        <v xml:space="preserve"> </v>
      </c>
      <c r="C44" s="121" t="str">
        <f>IF(+'V R ART'!C44+'V R MONITOREO'!C44+'V R IND'!C44&gt;0,+'V R ART'!C44+'V R MONITOREO'!C44+'V R IND'!C44," ")</f>
        <v xml:space="preserve"> </v>
      </c>
      <c r="D44" s="121" t="str">
        <f>IF(+'V R ART'!D44+'V R MONITOREO'!D44+'V R IND'!D44&gt;0,+'V R ART'!D44+'V R MONITOREO'!D44+'V R IND'!D44," ")</f>
        <v xml:space="preserve"> </v>
      </c>
      <c r="E44" s="115" t="str">
        <f>IF(+'V R ART'!E44+'V R MONITOREO'!E44+'V R IND'!E44&gt;0,+'V R ART'!E44+'V R MONITOREO'!E44+'V R IND'!E44," ")</f>
        <v xml:space="preserve"> </v>
      </c>
      <c r="F44" s="121" t="str">
        <f>IF(+'V R ART'!F44+'V R MONITOREO'!F44+'V R IND'!F44&gt;0,+'V R ART'!F44+'V R MONITOREO'!F44+'V R IND'!F44," ")</f>
        <v xml:space="preserve"> </v>
      </c>
      <c r="G44" s="121" t="str">
        <f>IF(+'V R ART'!G44+'V R MONITOREO'!G44+'V R IND'!G44&gt;0,+'V R ART'!G44+'V R MONITOREO'!G44+'V R IND'!G44," ")</f>
        <v xml:space="preserve"> </v>
      </c>
      <c r="H44" s="129"/>
      <c r="I44" s="129" t="str">
        <f>IF(+'V R ART'!I44+'V R MONITOREO'!I44+'V R IND'!I44&gt;0,+'V R ART'!I44+'V R MONITOREO'!I44+'V R IND'!I44," ")</f>
        <v xml:space="preserve"> </v>
      </c>
      <c r="J44" s="129" t="str">
        <f>IF(+'V R ART'!J44+'V R MONITOREO'!J44+'V R IND'!J44&gt;0,+'V R ART'!J44+'V R MONITOREO'!J44+'V R IND'!J44," ")</f>
        <v xml:space="preserve"> </v>
      </c>
      <c r="K44" s="129" t="str">
        <f>IF(+'V R ART'!K44+'V R MONITOREO'!K44+'V R IND'!K44&gt;0,+'V R ART'!K44+'V R MONITOREO'!K44+'V R IND'!K44," ")</f>
        <v xml:space="preserve"> </v>
      </c>
      <c r="L44" s="129" t="str">
        <f>IF(+'V R ART'!L44+'V R MONITOREO'!L44+'V R IND'!L44&gt;0,+'V R ART'!L44+'V R MONITOREO'!L44+'V R IND'!L44," ")</f>
        <v xml:space="preserve"> </v>
      </c>
      <c r="M44" s="130" t="str">
        <f>IF(+'V R ART'!M44+'V R MONITOREO'!M44+'V R IND'!M44&gt;0,+'V R ART'!M44+'V R MONITOREO'!M44+'V R IND'!M44," ")</f>
        <v xml:space="preserve"> </v>
      </c>
      <c r="N44" s="144" t="str">
        <f>IF(SUM(B44:M44)&gt;0,SUM(B44:M44)," ")</f>
        <v xml:space="preserve"> </v>
      </c>
      <c r="O44" s="75">
        <f>+'V R ART'!N44+'V R IND'!N44+'V R MONITOREO'!N44</f>
        <v>0</v>
      </c>
      <c r="P44" s="75" t="e">
        <f>+O44-N44</f>
        <v>#VALUE!</v>
      </c>
      <c r="Q44" s="32"/>
    </row>
    <row r="45" spans="1:17" ht="14" x14ac:dyDescent="0.3">
      <c r="A45" s="14" t="s">
        <v>24</v>
      </c>
      <c r="B45" s="131"/>
      <c r="C45" s="117" t="e">
        <f t="shared" ref="C45:D45" si="5">SUM(C8:C24)*100/C42</f>
        <v>#VALUE!</v>
      </c>
      <c r="D45" s="117" t="e">
        <f t="shared" si="5"/>
        <v>#VALUE!</v>
      </c>
      <c r="E45" s="117"/>
      <c r="F45" s="117"/>
      <c r="G45" s="117"/>
      <c r="H45" s="117"/>
      <c r="I45" s="117" t="e">
        <f t="shared" ref="I45" si="6">SUM(I8:I24)*100/I42</f>
        <v>#VALUE!</v>
      </c>
      <c r="J45" s="117" t="e">
        <f t="shared" ref="J45:K45" si="7">SUM(J8:J24)*100/J42</f>
        <v>#VALUE!</v>
      </c>
      <c r="K45" s="117" t="e">
        <f t="shared" si="7"/>
        <v>#VALUE!</v>
      </c>
      <c r="L45" s="117"/>
      <c r="M45" s="122"/>
      <c r="N45" s="131" t="e">
        <f t="shared" ref="N45" si="8">SUM(N8:N24)*100/N42</f>
        <v>#DIV/0!</v>
      </c>
      <c r="P45" s="75"/>
      <c r="Q45" s="32"/>
    </row>
    <row r="46" spans="1:17" ht="14" x14ac:dyDescent="0.3">
      <c r="A46" s="14" t="s">
        <v>25</v>
      </c>
      <c r="B46" s="131"/>
      <c r="C46" s="117" t="e">
        <f t="shared" ref="C46:D46" si="9">SUM(C8:C19)*100/C42</f>
        <v>#VALUE!</v>
      </c>
      <c r="D46" s="117" t="e">
        <f t="shared" si="9"/>
        <v>#VALUE!</v>
      </c>
      <c r="E46" s="117"/>
      <c r="F46" s="117"/>
      <c r="G46" s="117"/>
      <c r="H46" s="117"/>
      <c r="I46" s="117" t="e">
        <f t="shared" ref="I46" si="10">SUM(I8:I19)*100/I42</f>
        <v>#VALUE!</v>
      </c>
      <c r="J46" s="117" t="e">
        <f t="shared" ref="J46:K46" si="11">SUM(J8:J19)*100/J42</f>
        <v>#VALUE!</v>
      </c>
      <c r="K46" s="117" t="e">
        <f t="shared" si="11"/>
        <v>#VALUE!</v>
      </c>
      <c r="L46" s="117"/>
      <c r="M46" s="122"/>
      <c r="N46" s="131" t="e">
        <f t="shared" ref="N46" si="12">SUM(N8:N19)*100/N42</f>
        <v>#DIV/0!</v>
      </c>
      <c r="P46" s="75"/>
      <c r="Q46" s="32"/>
    </row>
    <row r="47" spans="1:17" ht="14" x14ac:dyDescent="0.3">
      <c r="A47" s="22" t="s">
        <v>22</v>
      </c>
      <c r="B47" s="40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2"/>
      <c r="N47" s="40"/>
      <c r="P47" s="75">
        <f>+O42/1000000</f>
        <v>0</v>
      </c>
    </row>
    <row r="48" spans="1:17" x14ac:dyDescent="0.3">
      <c r="A48" s="43" t="s">
        <v>15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8"/>
      <c r="P48" s="75"/>
    </row>
    <row r="49" spans="1:14" ht="15.5" x14ac:dyDescent="0.35">
      <c r="A49" s="45" t="s">
        <v>61</v>
      </c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5.5" x14ac:dyDescent="0.35">
      <c r="A50" s="46" t="s">
        <v>62</v>
      </c>
      <c r="N50" s="47"/>
    </row>
    <row r="51" spans="1:14" x14ac:dyDescent="0.3">
      <c r="B51" s="132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32"/>
    </row>
    <row r="52" spans="1:14" x14ac:dyDescent="0.3"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</row>
    <row r="53" spans="1:14" x14ac:dyDescent="0.3">
      <c r="B53" s="5">
        <v>0</v>
      </c>
      <c r="C53" s="5">
        <v>1</v>
      </c>
      <c r="D53" s="5">
        <v>2</v>
      </c>
      <c r="E53" s="5">
        <v>3</v>
      </c>
      <c r="F53" s="5">
        <v>4</v>
      </c>
      <c r="G53" s="5">
        <v>5</v>
      </c>
      <c r="H53" s="5">
        <v>6</v>
      </c>
      <c r="I53" s="5">
        <v>7</v>
      </c>
      <c r="J53" s="5">
        <v>8</v>
      </c>
      <c r="K53" s="5">
        <v>9</v>
      </c>
      <c r="L53" s="5">
        <v>10</v>
      </c>
      <c r="M53" s="5">
        <v>11</v>
      </c>
      <c r="N53" s="5">
        <v>12</v>
      </c>
    </row>
    <row r="54" spans="1:14" x14ac:dyDescent="0.3">
      <c r="A54" s="3">
        <v>14</v>
      </c>
      <c r="B54" s="4" t="e">
        <f>+VLOOKUP(MAX(B8:B41),B8:$O$41,14,0)</f>
        <v>#N/A</v>
      </c>
      <c r="C54" s="49" t="e">
        <f>+VLOOKUP(MAX(C8:C41),C8:$O$41,+$A$54-C53,0)</f>
        <v>#N/A</v>
      </c>
      <c r="D54" s="49" t="e">
        <f>+VLOOKUP(MAX(D8:D41),D8:$O$41,+$A$54-D53,0)</f>
        <v>#N/A</v>
      </c>
      <c r="E54" s="49" t="e">
        <f>+VLOOKUP(MAX(E8:E41),E8:$O$41,+$A$54-E53,0)</f>
        <v>#N/A</v>
      </c>
      <c r="F54" s="49" t="e">
        <f>+VLOOKUP(MAX(F8:F41),F8:$O$41,+$A$54-F53,0)</f>
        <v>#N/A</v>
      </c>
      <c r="G54" s="49" t="e">
        <f>+VLOOKUP(MAX(G8:G41),G8:$O$41,+$A$54-G53,0)</f>
        <v>#N/A</v>
      </c>
      <c r="H54" s="49" t="e">
        <f>+VLOOKUP(MAX(H8:H41),H8:$O$41,+$A$54-H53,0)</f>
        <v>#N/A</v>
      </c>
      <c r="I54" s="49" t="e">
        <f>+VLOOKUP(MAX(I8:I41),I8:$O$41,+$A$54-I53,0)</f>
        <v>#N/A</v>
      </c>
      <c r="J54" s="49" t="e">
        <f>+VLOOKUP(MAX(J8:J41),J8:$O$41,+$A$54-J53,0)</f>
        <v>#N/A</v>
      </c>
      <c r="K54" s="49" t="e">
        <f>+VLOOKUP(MAX(K8:K41),K8:$O$41,+$A$54-K53,0)</f>
        <v>#N/A</v>
      </c>
      <c r="L54" s="49" t="e">
        <f>+VLOOKUP(MAX(L8:L41),L8:$O$41,+$A$54-L53,0)</f>
        <v>#N/A</v>
      </c>
      <c r="M54" s="49" t="e">
        <f>+VLOOKUP(MAX(M8:M41),M8:$O$41,+$A$54-M53,0)</f>
        <v>#N/A</v>
      </c>
      <c r="N54" s="49" t="e">
        <f>+VLOOKUP(MAX(N8:N41),N8:$O$41,+$A$54-N53,0)</f>
        <v>#N/A</v>
      </c>
    </row>
    <row r="55" spans="1:14" x14ac:dyDescent="0.3">
      <c r="A55" s="48">
        <v>0</v>
      </c>
    </row>
    <row r="58" spans="1:14" x14ac:dyDescent="0.3">
      <c r="A58" s="57" t="s">
        <v>26</v>
      </c>
      <c r="B58" s="32">
        <f>SUM(B8:B24)</f>
        <v>0</v>
      </c>
      <c r="C58" s="32">
        <f t="shared" ref="C58:N58" si="13">SUM(C8:C24)</f>
        <v>0</v>
      </c>
      <c r="D58" s="32">
        <f t="shared" si="13"/>
        <v>0</v>
      </c>
      <c r="E58" s="32">
        <f t="shared" si="13"/>
        <v>0</v>
      </c>
      <c r="F58" s="32">
        <f t="shared" si="13"/>
        <v>0</v>
      </c>
      <c r="G58" s="32">
        <f t="shared" si="13"/>
        <v>0</v>
      </c>
      <c r="H58" s="32">
        <f t="shared" si="13"/>
        <v>0</v>
      </c>
      <c r="I58" s="32">
        <f t="shared" si="13"/>
        <v>0</v>
      </c>
      <c r="J58" s="32">
        <f t="shared" si="13"/>
        <v>0</v>
      </c>
      <c r="K58" s="32">
        <f t="shared" si="13"/>
        <v>0</v>
      </c>
      <c r="L58" s="32">
        <f t="shared" si="13"/>
        <v>0</v>
      </c>
      <c r="M58" s="32">
        <f t="shared" si="13"/>
        <v>0</v>
      </c>
      <c r="N58" s="32">
        <f t="shared" si="13"/>
        <v>0</v>
      </c>
    </row>
    <row r="59" spans="1:14" x14ac:dyDescent="0.3">
      <c r="A59" s="57" t="s">
        <v>27</v>
      </c>
      <c r="B59" s="32">
        <f>SUM(B8:B19)</f>
        <v>0</v>
      </c>
      <c r="C59" s="32">
        <f t="shared" ref="C59:N59" si="14">SUM(C8:C19)</f>
        <v>0</v>
      </c>
      <c r="D59" s="32">
        <f t="shared" si="14"/>
        <v>0</v>
      </c>
      <c r="E59" s="32">
        <f t="shared" si="14"/>
        <v>0</v>
      </c>
      <c r="F59" s="32">
        <f t="shared" si="14"/>
        <v>0</v>
      </c>
      <c r="G59" s="32">
        <f t="shared" si="14"/>
        <v>0</v>
      </c>
      <c r="H59" s="32">
        <f t="shared" si="14"/>
        <v>0</v>
      </c>
      <c r="I59" s="32">
        <f t="shared" si="14"/>
        <v>0</v>
      </c>
      <c r="J59" s="32">
        <f t="shared" si="14"/>
        <v>0</v>
      </c>
      <c r="K59" s="32">
        <f t="shared" si="14"/>
        <v>0</v>
      </c>
      <c r="L59" s="32">
        <f t="shared" si="14"/>
        <v>0</v>
      </c>
      <c r="M59" s="32">
        <f t="shared" si="14"/>
        <v>0</v>
      </c>
      <c r="N59" s="32">
        <f t="shared" si="14"/>
        <v>0</v>
      </c>
    </row>
    <row r="60" spans="1:14" x14ac:dyDescent="0.3">
      <c r="A60" s="57" t="s">
        <v>28</v>
      </c>
      <c r="B60" s="32">
        <f>SUM(B25:B41)</f>
        <v>0</v>
      </c>
      <c r="C60" s="32">
        <f t="shared" ref="C60:G60" si="15">SUM(C25:C41)</f>
        <v>0</v>
      </c>
      <c r="D60" s="32">
        <f t="shared" si="15"/>
        <v>0</v>
      </c>
      <c r="E60" s="32">
        <f t="shared" si="15"/>
        <v>0</v>
      </c>
      <c r="F60" s="32">
        <f t="shared" si="15"/>
        <v>0</v>
      </c>
      <c r="G60" s="32">
        <f t="shared" si="15"/>
        <v>0</v>
      </c>
      <c r="H60" s="32">
        <f t="shared" ref="H60:N60" si="16">SUM(H25:H41)</f>
        <v>0</v>
      </c>
      <c r="I60" s="32">
        <f t="shared" si="16"/>
        <v>0</v>
      </c>
      <c r="J60" s="32">
        <f t="shared" si="16"/>
        <v>0</v>
      </c>
      <c r="K60" s="32">
        <f t="shared" si="16"/>
        <v>0</v>
      </c>
      <c r="L60" s="32">
        <f t="shared" si="16"/>
        <v>0</v>
      </c>
      <c r="M60" s="32">
        <f t="shared" si="16"/>
        <v>0</v>
      </c>
      <c r="N60" s="32">
        <f t="shared" si="16"/>
        <v>0</v>
      </c>
    </row>
  </sheetData>
  <mergeCells count="4">
    <mergeCell ref="A1:N1"/>
    <mergeCell ref="A4:N4"/>
    <mergeCell ref="A3:N3"/>
    <mergeCell ref="B6:M6"/>
  </mergeCells>
  <phoneticPr fontId="2" type="noConversion"/>
  <printOptions horizontalCentered="1" verticalCentered="1"/>
  <pageMargins left="0" right="0" top="1.3779527559055118" bottom="0.98425196850393704" header="0.59055118110236227" footer="0.59055118110236227"/>
  <pageSetup scale="60" orientation="landscape" r:id="rId1"/>
  <headerFooter alignWithMargins="0">
    <oddHeader>&amp;C&amp;"Arial,Normal"&amp;12&amp;G
&amp;11INSTITUTO DE FOMENTO PESQUERO / DIVISIÓN INVESTIGACIÓN PESQUERA</oddHeader>
    <oddFooter>&amp;C&amp;"Arial,Normal"CONVENIO DE DESEMPEÑO IFOP / SUBSECRETARÍA DE ECONOMÍA Y EMT 2021:
"PROGRAMA DE SEGUIMIENTO DE LAS PRINCIPALES PESQUERÍAS PELÁGICAS, ENTRE LAS REGIONES DE VALPARAÍSO Y AYSÉN DEL GENERAL CARLOS IBÁÑEZ DEL CAMPO, AÑO 2021".  ANEXO 3B</oddFooter>
  </headerFooter>
  <ignoredErrors>
    <ignoredError sqref="N42" formula="1"/>
  </ignoredErrors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9">
    <tabColor theme="6" tint="0.39997558519241921"/>
  </sheetPr>
  <dimension ref="A1:Q60"/>
  <sheetViews>
    <sheetView topLeftCell="A13" zoomScale="70" zoomScaleNormal="70" zoomScalePageLayoutView="70" workbookViewId="0">
      <selection activeCell="E45" sqref="D45:E46"/>
    </sheetView>
  </sheetViews>
  <sheetFormatPr baseColWidth="10" defaultColWidth="16.08984375" defaultRowHeight="13" x14ac:dyDescent="0.3"/>
  <cols>
    <col min="1" max="1" width="18.453125" style="48" customWidth="1"/>
    <col min="2" max="7" width="17.453125" style="5" customWidth="1"/>
    <col min="8" max="13" width="11.90625" style="5" hidden="1" customWidth="1"/>
    <col min="14" max="14" width="14.90625" style="5" customWidth="1"/>
    <col min="15" max="16384" width="16.08984375" style="5"/>
  </cols>
  <sheetData>
    <row r="1" spans="1:17" s="1" customFormat="1" ht="20" x14ac:dyDescent="0.4">
      <c r="A1" s="148" t="s">
        <v>31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</row>
    <row r="2" spans="1:17" s="1" customFormat="1" ht="20" x14ac:dyDescent="0.4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</row>
    <row r="3" spans="1:17" s="2" customFormat="1" ht="18" x14ac:dyDescent="0.4">
      <c r="A3" s="149" t="s">
        <v>18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</row>
    <row r="4" spans="1:17" s="2" customFormat="1" ht="18" x14ac:dyDescent="0.4">
      <c r="A4" s="150" t="s">
        <v>86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</row>
    <row r="5" spans="1:17" x14ac:dyDescent="0.3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7" s="8" customFormat="1" ht="19.149999999999999" customHeight="1" thickBot="1" x14ac:dyDescent="0.35">
      <c r="A6" s="6"/>
      <c r="B6" s="151" t="s">
        <v>0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7"/>
    </row>
    <row r="7" spans="1:17" s="8" customFormat="1" ht="19.149999999999999" customHeight="1" thickBot="1" x14ac:dyDescent="0.35">
      <c r="A7" s="9" t="s">
        <v>21</v>
      </c>
      <c r="B7" s="10" t="s">
        <v>1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 t="s">
        <v>10</v>
      </c>
      <c r="L7" s="11" t="s">
        <v>11</v>
      </c>
      <c r="M7" s="12" t="s">
        <v>12</v>
      </c>
      <c r="N7" s="140" t="s">
        <v>13</v>
      </c>
      <c r="O7" s="13" t="s">
        <v>21</v>
      </c>
    </row>
    <row r="8" spans="1:17" ht="14" x14ac:dyDescent="0.3">
      <c r="A8" s="14">
        <v>3</v>
      </c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17"/>
      <c r="N8" s="15" t="str">
        <f t="shared" ref="N8:N41" si="0">IF(SUM(B8:M8)&gt;0,SUM(B8:M8)," ")</f>
        <v xml:space="preserve"> </v>
      </c>
      <c r="O8" s="14">
        <f>+A8</f>
        <v>3</v>
      </c>
      <c r="P8" s="8"/>
      <c r="Q8" s="32"/>
    </row>
    <row r="9" spans="1:17" ht="14" x14ac:dyDescent="0.3">
      <c r="A9" s="14">
        <f>+A8+0.5</f>
        <v>3.5</v>
      </c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17"/>
      <c r="N9" s="15" t="str">
        <f t="shared" si="0"/>
        <v xml:space="preserve"> </v>
      </c>
      <c r="O9" s="14">
        <f t="shared" ref="O9:O41" si="1">+A9</f>
        <v>3.5</v>
      </c>
      <c r="P9" s="8"/>
      <c r="Q9" s="32"/>
    </row>
    <row r="10" spans="1:17" ht="14" x14ac:dyDescent="0.3">
      <c r="A10" s="14">
        <f t="shared" ref="A10:A41" si="2">+A9+0.5</f>
        <v>4</v>
      </c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7"/>
      <c r="N10" s="15" t="str">
        <f t="shared" si="0"/>
        <v xml:space="preserve"> </v>
      </c>
      <c r="O10" s="14">
        <f t="shared" si="1"/>
        <v>4</v>
      </c>
      <c r="P10" s="8"/>
      <c r="Q10" s="32"/>
    </row>
    <row r="11" spans="1:17" ht="14" x14ac:dyDescent="0.3">
      <c r="A11" s="14">
        <f t="shared" si="2"/>
        <v>4.5</v>
      </c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7"/>
      <c r="N11" s="15" t="str">
        <f t="shared" si="0"/>
        <v xml:space="preserve"> </v>
      </c>
      <c r="O11" s="14">
        <f t="shared" si="1"/>
        <v>4.5</v>
      </c>
      <c r="P11" s="8"/>
      <c r="Q11" s="32"/>
    </row>
    <row r="12" spans="1:17" ht="14" x14ac:dyDescent="0.3">
      <c r="A12" s="14">
        <f t="shared" si="2"/>
        <v>5</v>
      </c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7"/>
      <c r="N12" s="15" t="str">
        <f t="shared" si="0"/>
        <v xml:space="preserve"> </v>
      </c>
      <c r="O12" s="14">
        <f t="shared" si="1"/>
        <v>5</v>
      </c>
      <c r="P12" s="8"/>
      <c r="Q12" s="32"/>
    </row>
    <row r="13" spans="1:17" ht="14" x14ac:dyDescent="0.3">
      <c r="A13" s="14">
        <f t="shared" si="2"/>
        <v>5.5</v>
      </c>
      <c r="B13" s="15"/>
      <c r="C13" s="16"/>
      <c r="D13" s="16"/>
      <c r="E13" s="16"/>
      <c r="F13" s="16">
        <v>866625.54979685566</v>
      </c>
      <c r="G13" s="16"/>
      <c r="H13" s="16"/>
      <c r="I13" s="16"/>
      <c r="J13" s="16"/>
      <c r="K13" s="16"/>
      <c r="L13" s="16"/>
      <c r="M13" s="17"/>
      <c r="N13" s="15">
        <f t="shared" si="0"/>
        <v>866625.54979685566</v>
      </c>
      <c r="O13" s="14">
        <f t="shared" si="1"/>
        <v>5.5</v>
      </c>
      <c r="P13" s="8"/>
      <c r="Q13" s="32"/>
    </row>
    <row r="14" spans="1:17" ht="14" x14ac:dyDescent="0.3">
      <c r="A14" s="14">
        <f t="shared" si="2"/>
        <v>6</v>
      </c>
      <c r="B14" s="15"/>
      <c r="C14" s="16"/>
      <c r="D14" s="16"/>
      <c r="E14" s="16"/>
      <c r="F14" s="16">
        <v>1733251.0995937113</v>
      </c>
      <c r="G14" s="16"/>
      <c r="H14" s="16"/>
      <c r="I14" s="16"/>
      <c r="J14" s="16"/>
      <c r="K14" s="16"/>
      <c r="L14" s="16"/>
      <c r="M14" s="17"/>
      <c r="N14" s="15">
        <f t="shared" si="0"/>
        <v>1733251.0995937113</v>
      </c>
      <c r="O14" s="14">
        <f t="shared" si="1"/>
        <v>6</v>
      </c>
      <c r="P14" s="8"/>
      <c r="Q14" s="32"/>
    </row>
    <row r="15" spans="1:17" ht="14" x14ac:dyDescent="0.3">
      <c r="A15" s="14">
        <f t="shared" si="2"/>
        <v>6.5</v>
      </c>
      <c r="B15" s="15"/>
      <c r="C15" s="16"/>
      <c r="D15" s="16"/>
      <c r="E15" s="16"/>
      <c r="F15" s="16">
        <v>1155500.7330624741</v>
      </c>
      <c r="G15" s="16"/>
      <c r="H15" s="16"/>
      <c r="I15" s="16"/>
      <c r="J15" s="16"/>
      <c r="K15" s="16"/>
      <c r="L15" s="16"/>
      <c r="M15" s="17"/>
      <c r="N15" s="15">
        <f t="shared" si="0"/>
        <v>1155500.7330624741</v>
      </c>
      <c r="O15" s="14">
        <f t="shared" si="1"/>
        <v>6.5</v>
      </c>
      <c r="P15" s="8"/>
      <c r="Q15" s="32"/>
    </row>
    <row r="16" spans="1:17" ht="14" x14ac:dyDescent="0.3">
      <c r="A16" s="14">
        <f t="shared" si="2"/>
        <v>7</v>
      </c>
      <c r="B16" s="15"/>
      <c r="C16" s="16"/>
      <c r="D16" s="16"/>
      <c r="E16" s="16"/>
      <c r="F16" s="16">
        <v>866625.54979685566</v>
      </c>
      <c r="G16" s="16"/>
      <c r="H16" s="16"/>
      <c r="I16" s="16"/>
      <c r="J16" s="16"/>
      <c r="K16" s="16"/>
      <c r="L16" s="16"/>
      <c r="M16" s="17"/>
      <c r="N16" s="15">
        <f t="shared" si="0"/>
        <v>866625.54979685566</v>
      </c>
      <c r="O16" s="14">
        <f t="shared" si="1"/>
        <v>7</v>
      </c>
      <c r="P16" s="8"/>
      <c r="Q16" s="32"/>
    </row>
    <row r="17" spans="1:17" ht="14" x14ac:dyDescent="0.3">
      <c r="A17" s="14">
        <f t="shared" si="2"/>
        <v>7.5</v>
      </c>
      <c r="B17" s="15"/>
      <c r="C17" s="16"/>
      <c r="D17" s="16"/>
      <c r="E17" s="16"/>
      <c r="F17" s="16">
        <v>577750.36653123703</v>
      </c>
      <c r="G17" s="16"/>
      <c r="H17" s="16"/>
      <c r="I17" s="16"/>
      <c r="J17" s="16"/>
      <c r="K17" s="16"/>
      <c r="L17" s="16"/>
      <c r="M17" s="17"/>
      <c r="N17" s="15">
        <f t="shared" si="0"/>
        <v>577750.36653123703</v>
      </c>
      <c r="O17" s="14">
        <f t="shared" si="1"/>
        <v>7.5</v>
      </c>
      <c r="P17" s="8"/>
      <c r="Q17" s="32"/>
    </row>
    <row r="18" spans="1:17" ht="14" x14ac:dyDescent="0.3">
      <c r="A18" s="14">
        <f t="shared" si="2"/>
        <v>8</v>
      </c>
      <c r="B18" s="15"/>
      <c r="C18" s="16"/>
      <c r="D18" s="16"/>
      <c r="E18" s="16">
        <v>468416.21465480066</v>
      </c>
      <c r="F18" s="16"/>
      <c r="G18" s="16"/>
      <c r="H18" s="16"/>
      <c r="I18" s="16"/>
      <c r="J18" s="16"/>
      <c r="K18" s="16"/>
      <c r="L18" s="16"/>
      <c r="M18" s="17"/>
      <c r="N18" s="15">
        <f t="shared" si="0"/>
        <v>468416.21465480066</v>
      </c>
      <c r="O18" s="14">
        <f t="shared" si="1"/>
        <v>8</v>
      </c>
      <c r="P18" s="8"/>
      <c r="Q18" s="32"/>
    </row>
    <row r="19" spans="1:17" ht="14" x14ac:dyDescent="0.3">
      <c r="A19" s="18">
        <f t="shared" si="2"/>
        <v>8.5</v>
      </c>
      <c r="B19" s="19"/>
      <c r="C19" s="20"/>
      <c r="D19" s="20"/>
      <c r="E19" s="20">
        <v>802999.22512251534</v>
      </c>
      <c r="F19" s="20">
        <v>1733251.0995937113</v>
      </c>
      <c r="G19" s="20"/>
      <c r="H19" s="20"/>
      <c r="I19" s="20"/>
      <c r="J19" s="20"/>
      <c r="K19" s="20"/>
      <c r="L19" s="20"/>
      <c r="M19" s="21"/>
      <c r="N19" s="19">
        <f t="shared" si="0"/>
        <v>2536250.3247162267</v>
      </c>
      <c r="O19" s="14">
        <f t="shared" si="1"/>
        <v>8.5</v>
      </c>
      <c r="P19" s="8"/>
      <c r="Q19" s="32"/>
    </row>
    <row r="20" spans="1:17" ht="14" x14ac:dyDescent="0.3">
      <c r="A20" s="14">
        <f t="shared" si="2"/>
        <v>9</v>
      </c>
      <c r="B20" s="15"/>
      <c r="C20" s="16"/>
      <c r="D20" s="16"/>
      <c r="E20" s="16">
        <v>1137582.2355902302</v>
      </c>
      <c r="F20" s="16">
        <v>3177627.0159218037</v>
      </c>
      <c r="G20" s="16"/>
      <c r="H20" s="16"/>
      <c r="I20" s="16"/>
      <c r="J20" s="16"/>
      <c r="K20" s="16"/>
      <c r="L20" s="16"/>
      <c r="M20" s="17"/>
      <c r="N20" s="15">
        <f t="shared" si="0"/>
        <v>4315209.2515120339</v>
      </c>
      <c r="O20" s="14">
        <f t="shared" si="1"/>
        <v>9</v>
      </c>
      <c r="P20" s="8"/>
      <c r="Q20" s="32"/>
    </row>
    <row r="21" spans="1:17" ht="14" x14ac:dyDescent="0.3">
      <c r="A21" s="14">
        <f t="shared" si="2"/>
        <v>9.5</v>
      </c>
      <c r="B21" s="15"/>
      <c r="C21" s="16"/>
      <c r="D21" s="16"/>
      <c r="E21" s="16">
        <v>2141331.2669933746</v>
      </c>
      <c r="F21" s="16">
        <v>6933004.3983748453</v>
      </c>
      <c r="G21" s="16"/>
      <c r="H21" s="16"/>
      <c r="I21" s="16"/>
      <c r="J21" s="16"/>
      <c r="K21" s="16"/>
      <c r="L21" s="16"/>
      <c r="M21" s="17"/>
      <c r="N21" s="15">
        <f t="shared" si="0"/>
        <v>9074335.6653682198</v>
      </c>
      <c r="O21" s="14">
        <f t="shared" si="1"/>
        <v>9.5</v>
      </c>
      <c r="P21" s="8"/>
      <c r="Q21" s="32"/>
    </row>
    <row r="22" spans="1:17" ht="14" x14ac:dyDescent="0.3">
      <c r="A22" s="14">
        <f t="shared" si="2"/>
        <v>10</v>
      </c>
      <c r="B22" s="15"/>
      <c r="C22" s="16"/>
      <c r="D22" s="16"/>
      <c r="E22" s="16">
        <v>1137582.2355902302</v>
      </c>
      <c r="F22" s="16">
        <v>4622002.9322498962</v>
      </c>
      <c r="G22" s="16"/>
      <c r="H22" s="16"/>
      <c r="I22" s="16"/>
      <c r="J22" s="16"/>
      <c r="K22" s="16"/>
      <c r="L22" s="16"/>
      <c r="M22" s="17"/>
      <c r="N22" s="15">
        <f t="shared" si="0"/>
        <v>5759585.1678401269</v>
      </c>
      <c r="O22" s="14">
        <f t="shared" si="1"/>
        <v>10</v>
      </c>
      <c r="P22" s="8"/>
      <c r="Q22" s="32"/>
    </row>
    <row r="23" spans="1:17" ht="14" x14ac:dyDescent="0.3">
      <c r="A23" s="14">
        <f t="shared" si="2"/>
        <v>10.5</v>
      </c>
      <c r="B23" s="15"/>
      <c r="C23" s="16"/>
      <c r="D23" s="16">
        <v>4984.0642663063145</v>
      </c>
      <c r="E23" s="16"/>
      <c r="F23" s="16">
        <v>6066378.8485779893</v>
      </c>
      <c r="G23" s="16"/>
      <c r="H23" s="16"/>
      <c r="I23" s="16"/>
      <c r="J23" s="16"/>
      <c r="K23" s="16"/>
      <c r="L23" s="16"/>
      <c r="M23" s="17"/>
      <c r="N23" s="15">
        <f t="shared" si="0"/>
        <v>6071362.9128442956</v>
      </c>
      <c r="O23" s="14">
        <f t="shared" si="1"/>
        <v>10.5</v>
      </c>
      <c r="P23" s="8"/>
      <c r="Q23" s="32"/>
    </row>
    <row r="24" spans="1:17" ht="14" x14ac:dyDescent="0.3">
      <c r="A24" s="22">
        <f t="shared" si="2"/>
        <v>11</v>
      </c>
      <c r="B24" s="23"/>
      <c r="C24" s="24"/>
      <c r="D24" s="24"/>
      <c r="E24" s="24"/>
      <c r="F24" s="24">
        <v>2888751.8326561851</v>
      </c>
      <c r="G24" s="24"/>
      <c r="H24" s="24"/>
      <c r="I24" s="24"/>
      <c r="J24" s="24"/>
      <c r="K24" s="24"/>
      <c r="L24" s="24"/>
      <c r="M24" s="25"/>
      <c r="N24" s="23">
        <f t="shared" si="0"/>
        <v>2888751.8326561851</v>
      </c>
      <c r="O24" s="14">
        <f t="shared" si="1"/>
        <v>11</v>
      </c>
      <c r="P24" s="8"/>
      <c r="Q24" s="32"/>
    </row>
    <row r="25" spans="1:17" ht="14" x14ac:dyDescent="0.3">
      <c r="A25" s="14">
        <f t="shared" si="2"/>
        <v>11.5</v>
      </c>
      <c r="B25" s="15"/>
      <c r="C25" s="16"/>
      <c r="D25" s="16"/>
      <c r="E25" s="16"/>
      <c r="F25" s="16">
        <v>3177627.0159218037</v>
      </c>
      <c r="G25" s="16"/>
      <c r="H25" s="16"/>
      <c r="I25" s="16"/>
      <c r="J25" s="16"/>
      <c r="K25" s="16"/>
      <c r="L25" s="16"/>
      <c r="M25" s="17"/>
      <c r="N25" s="15">
        <f t="shared" si="0"/>
        <v>3177627.0159218037</v>
      </c>
      <c r="O25" s="14">
        <f t="shared" si="1"/>
        <v>11.5</v>
      </c>
      <c r="P25" s="8"/>
      <c r="Q25" s="32"/>
    </row>
    <row r="26" spans="1:17" ht="14" x14ac:dyDescent="0.3">
      <c r="A26" s="14">
        <f t="shared" si="2"/>
        <v>12</v>
      </c>
      <c r="B26" s="15"/>
      <c r="C26" s="16"/>
      <c r="D26" s="16"/>
      <c r="E26" s="16"/>
      <c r="F26" s="16">
        <v>288875.18326561851</v>
      </c>
      <c r="G26" s="16"/>
      <c r="H26" s="16"/>
      <c r="I26" s="16"/>
      <c r="J26" s="16"/>
      <c r="K26" s="16"/>
      <c r="L26" s="16"/>
      <c r="M26" s="17"/>
      <c r="N26" s="15">
        <f t="shared" si="0"/>
        <v>288875.18326561851</v>
      </c>
      <c r="O26" s="14">
        <f t="shared" si="1"/>
        <v>12</v>
      </c>
      <c r="P26" s="8"/>
      <c r="Q26" s="32"/>
    </row>
    <row r="27" spans="1:17" ht="14" x14ac:dyDescent="0.3">
      <c r="A27" s="14">
        <f t="shared" si="2"/>
        <v>12.5</v>
      </c>
      <c r="B27" s="15"/>
      <c r="C27" s="16"/>
      <c r="D27" s="16"/>
      <c r="E27" s="16"/>
      <c r="F27" s="16">
        <v>288875.18326561851</v>
      </c>
      <c r="G27" s="16"/>
      <c r="H27" s="16"/>
      <c r="I27" s="16"/>
      <c r="J27" s="16"/>
      <c r="K27" s="16"/>
      <c r="L27" s="16"/>
      <c r="M27" s="17"/>
      <c r="N27" s="15">
        <f t="shared" si="0"/>
        <v>288875.18326561851</v>
      </c>
      <c r="O27" s="14">
        <f t="shared" si="1"/>
        <v>12.5</v>
      </c>
      <c r="P27" s="8"/>
      <c r="Q27" s="32"/>
    </row>
    <row r="28" spans="1:17" ht="14" x14ac:dyDescent="0.3">
      <c r="A28" s="14">
        <f t="shared" si="2"/>
        <v>13</v>
      </c>
      <c r="B28" s="15"/>
      <c r="C28" s="16"/>
      <c r="D28" s="16">
        <v>4984.0642663063145</v>
      </c>
      <c r="E28" s="16"/>
      <c r="F28" s="16"/>
      <c r="G28" s="16"/>
      <c r="H28" s="16"/>
      <c r="I28" s="16"/>
      <c r="J28" s="16"/>
      <c r="K28" s="16"/>
      <c r="L28" s="16"/>
      <c r="M28" s="17"/>
      <c r="N28" s="15">
        <f t="shared" si="0"/>
        <v>4984.0642663063145</v>
      </c>
      <c r="O28" s="14">
        <f t="shared" si="1"/>
        <v>13</v>
      </c>
      <c r="P28" s="8"/>
      <c r="Q28" s="32"/>
    </row>
    <row r="29" spans="1:17" ht="14" x14ac:dyDescent="0.3">
      <c r="A29" s="14">
        <f t="shared" si="2"/>
        <v>13.5</v>
      </c>
      <c r="B29" s="15"/>
      <c r="C29" s="16"/>
      <c r="D29" s="16">
        <v>14952.192798918943</v>
      </c>
      <c r="E29" s="16"/>
      <c r="F29" s="16"/>
      <c r="G29" s="16"/>
      <c r="H29" s="16"/>
      <c r="I29" s="16"/>
      <c r="J29" s="16"/>
      <c r="K29" s="16"/>
      <c r="L29" s="16"/>
      <c r="M29" s="17"/>
      <c r="N29" s="15">
        <f t="shared" si="0"/>
        <v>14952.192798918943</v>
      </c>
      <c r="O29" s="14">
        <f t="shared" si="1"/>
        <v>13.5</v>
      </c>
      <c r="P29" s="8"/>
      <c r="Q29" s="32"/>
    </row>
    <row r="30" spans="1:17" ht="14" x14ac:dyDescent="0.3">
      <c r="A30" s="14">
        <f t="shared" si="2"/>
        <v>14</v>
      </c>
      <c r="B30" s="15"/>
      <c r="C30" s="16"/>
      <c r="D30" s="16">
        <v>29904.385597837885</v>
      </c>
      <c r="E30" s="16"/>
      <c r="F30" s="16"/>
      <c r="G30" s="16"/>
      <c r="H30" s="16"/>
      <c r="I30" s="16"/>
      <c r="J30" s="16"/>
      <c r="K30" s="16"/>
      <c r="L30" s="16"/>
      <c r="M30" s="17"/>
      <c r="N30" s="15">
        <f t="shared" si="0"/>
        <v>29904.385597837885</v>
      </c>
      <c r="O30" s="14">
        <f t="shared" si="1"/>
        <v>14</v>
      </c>
      <c r="P30" s="8"/>
      <c r="Q30" s="32"/>
    </row>
    <row r="31" spans="1:17" ht="14" x14ac:dyDescent="0.3">
      <c r="A31" s="14">
        <f t="shared" si="2"/>
        <v>14.5</v>
      </c>
      <c r="B31" s="15"/>
      <c r="C31" s="16"/>
      <c r="D31" s="16">
        <v>154505.99225549574</v>
      </c>
      <c r="E31" s="16"/>
      <c r="F31" s="16"/>
      <c r="G31" s="16"/>
      <c r="H31" s="16"/>
      <c r="I31" s="16"/>
      <c r="J31" s="16"/>
      <c r="K31" s="16"/>
      <c r="L31" s="16"/>
      <c r="M31" s="17"/>
      <c r="N31" s="15">
        <f t="shared" si="0"/>
        <v>154505.99225549574</v>
      </c>
      <c r="O31" s="14">
        <f t="shared" si="1"/>
        <v>14.5</v>
      </c>
      <c r="P31" s="8"/>
      <c r="Q31" s="32"/>
    </row>
    <row r="32" spans="1:17" ht="14" x14ac:dyDescent="0.3">
      <c r="A32" s="14">
        <f t="shared" si="2"/>
        <v>15</v>
      </c>
      <c r="B32" s="15"/>
      <c r="C32" s="16"/>
      <c r="D32" s="16">
        <v>184410.37785333363</v>
      </c>
      <c r="E32" s="16"/>
      <c r="F32" s="16"/>
      <c r="G32" s="16"/>
      <c r="H32" s="16"/>
      <c r="I32" s="16"/>
      <c r="J32" s="16"/>
      <c r="K32" s="16"/>
      <c r="L32" s="16"/>
      <c r="M32" s="17"/>
      <c r="N32" s="15">
        <f t="shared" si="0"/>
        <v>184410.37785333363</v>
      </c>
      <c r="O32" s="14">
        <f t="shared" si="1"/>
        <v>15</v>
      </c>
      <c r="P32" s="8"/>
      <c r="Q32" s="32"/>
    </row>
    <row r="33" spans="1:17" ht="14" x14ac:dyDescent="0.3">
      <c r="A33" s="14">
        <f t="shared" si="2"/>
        <v>15.5</v>
      </c>
      <c r="B33" s="15"/>
      <c r="C33" s="16"/>
      <c r="D33" s="16">
        <v>184410.37785333363</v>
      </c>
      <c r="E33" s="16"/>
      <c r="F33" s="16"/>
      <c r="G33" s="16"/>
      <c r="H33" s="16"/>
      <c r="I33" s="16"/>
      <c r="J33" s="16"/>
      <c r="K33" s="16"/>
      <c r="L33" s="16"/>
      <c r="M33" s="17"/>
      <c r="N33" s="15">
        <f t="shared" si="0"/>
        <v>184410.37785333363</v>
      </c>
      <c r="O33" s="14">
        <f t="shared" si="1"/>
        <v>15.5</v>
      </c>
      <c r="P33" s="8"/>
      <c r="Q33" s="32"/>
    </row>
    <row r="34" spans="1:17" ht="14" x14ac:dyDescent="0.3">
      <c r="A34" s="14">
        <f t="shared" si="2"/>
        <v>16</v>
      </c>
      <c r="B34" s="15"/>
      <c r="C34" s="16"/>
      <c r="D34" s="16">
        <v>104665.3495924326</v>
      </c>
      <c r="E34" s="16"/>
      <c r="F34" s="16"/>
      <c r="G34" s="16"/>
      <c r="H34" s="16"/>
      <c r="I34" s="16"/>
      <c r="J34" s="16"/>
      <c r="K34" s="16"/>
      <c r="L34" s="16"/>
      <c r="M34" s="17"/>
      <c r="N34" s="15">
        <f t="shared" si="0"/>
        <v>104665.3495924326</v>
      </c>
      <c r="O34" s="14">
        <f t="shared" si="1"/>
        <v>16</v>
      </c>
      <c r="P34" s="8"/>
      <c r="Q34" s="32"/>
    </row>
    <row r="35" spans="1:17" ht="14" x14ac:dyDescent="0.3">
      <c r="A35" s="14">
        <f t="shared" si="2"/>
        <v>16.5</v>
      </c>
      <c r="B35" s="15"/>
      <c r="C35" s="16"/>
      <c r="D35" s="16">
        <v>94697.221059819974</v>
      </c>
      <c r="E35" s="16"/>
      <c r="F35" s="16"/>
      <c r="G35" s="16"/>
      <c r="H35" s="16"/>
      <c r="I35" s="16"/>
      <c r="J35" s="16"/>
      <c r="K35" s="16"/>
      <c r="L35" s="16"/>
      <c r="M35" s="17"/>
      <c r="N35" s="15">
        <f t="shared" si="0"/>
        <v>94697.221059819974</v>
      </c>
      <c r="O35" s="14">
        <f t="shared" si="1"/>
        <v>16.5</v>
      </c>
      <c r="P35" s="8"/>
      <c r="Q35" s="32"/>
    </row>
    <row r="36" spans="1:17" ht="14" x14ac:dyDescent="0.3">
      <c r="A36" s="14">
        <f t="shared" si="2"/>
        <v>17</v>
      </c>
      <c r="B36" s="15"/>
      <c r="C36" s="16"/>
      <c r="D36" s="16">
        <v>19936.257065225258</v>
      </c>
      <c r="E36" s="16"/>
      <c r="F36" s="16"/>
      <c r="G36" s="16"/>
      <c r="H36" s="16"/>
      <c r="I36" s="16"/>
      <c r="J36" s="16"/>
      <c r="K36" s="16"/>
      <c r="L36" s="16"/>
      <c r="M36" s="17"/>
      <c r="N36" s="15">
        <f t="shared" si="0"/>
        <v>19936.257065225258</v>
      </c>
      <c r="O36" s="14">
        <f t="shared" si="1"/>
        <v>17</v>
      </c>
      <c r="P36" s="8"/>
      <c r="Q36" s="32"/>
    </row>
    <row r="37" spans="1:17" ht="14" x14ac:dyDescent="0.3">
      <c r="A37" s="14">
        <f t="shared" si="2"/>
        <v>17.5</v>
      </c>
      <c r="B37" s="15"/>
      <c r="C37" s="16"/>
      <c r="D37" s="16">
        <v>0</v>
      </c>
      <c r="E37" s="16"/>
      <c r="F37" s="16"/>
      <c r="G37" s="16"/>
      <c r="H37" s="16"/>
      <c r="I37" s="16"/>
      <c r="J37" s="16"/>
      <c r="K37" s="16"/>
      <c r="L37" s="16"/>
      <c r="M37" s="17"/>
      <c r="N37" s="15" t="str">
        <f t="shared" si="0"/>
        <v xml:space="preserve"> </v>
      </c>
      <c r="O37" s="14">
        <f t="shared" si="1"/>
        <v>17.5</v>
      </c>
      <c r="P37" s="8"/>
      <c r="Q37" s="32"/>
    </row>
    <row r="38" spans="1:17" ht="14" x14ac:dyDescent="0.3">
      <c r="A38" s="14">
        <f t="shared" si="2"/>
        <v>18</v>
      </c>
      <c r="B38" s="15"/>
      <c r="C38" s="16"/>
      <c r="D38" s="16">
        <v>4984.0642663063145</v>
      </c>
      <c r="E38" s="16"/>
      <c r="F38" s="16"/>
      <c r="G38" s="16"/>
      <c r="H38" s="16"/>
      <c r="I38" s="16"/>
      <c r="J38" s="16"/>
      <c r="K38" s="16"/>
      <c r="L38" s="16"/>
      <c r="M38" s="17"/>
      <c r="N38" s="15">
        <f t="shared" si="0"/>
        <v>4984.0642663063145</v>
      </c>
      <c r="O38" s="14">
        <f t="shared" si="1"/>
        <v>18</v>
      </c>
      <c r="P38" s="8"/>
      <c r="Q38" s="32"/>
    </row>
    <row r="39" spans="1:17" ht="14" x14ac:dyDescent="0.3">
      <c r="A39" s="14">
        <f t="shared" si="2"/>
        <v>18.5</v>
      </c>
      <c r="B39" s="15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7"/>
      <c r="N39" s="15" t="str">
        <f t="shared" si="0"/>
        <v xml:space="preserve"> </v>
      </c>
      <c r="O39" s="14">
        <f t="shared" si="1"/>
        <v>18.5</v>
      </c>
    </row>
    <row r="40" spans="1:17" ht="14" x14ac:dyDescent="0.3">
      <c r="A40" s="14">
        <f t="shared" si="2"/>
        <v>19</v>
      </c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7"/>
      <c r="N40" s="15" t="str">
        <f t="shared" si="0"/>
        <v xml:space="preserve"> </v>
      </c>
      <c r="O40" s="14">
        <f t="shared" si="1"/>
        <v>19</v>
      </c>
    </row>
    <row r="41" spans="1:17" ht="14" x14ac:dyDescent="0.3">
      <c r="A41" s="14">
        <f t="shared" si="2"/>
        <v>19.5</v>
      </c>
      <c r="B41" s="15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7"/>
      <c r="N41" s="15" t="str">
        <f t="shared" si="0"/>
        <v xml:space="preserve"> </v>
      </c>
      <c r="O41" s="14">
        <f t="shared" si="1"/>
        <v>19.5</v>
      </c>
    </row>
    <row r="42" spans="1:17" ht="14" x14ac:dyDescent="0.3">
      <c r="A42" s="27" t="s">
        <v>13</v>
      </c>
      <c r="B42" s="28" t="str">
        <f>IF(SUM(B8:B41)&gt;0,SUM(B8:B41)," ")</f>
        <v xml:space="preserve"> </v>
      </c>
      <c r="C42" s="29" t="str">
        <f t="shared" ref="C42:M42" si="3">IF(SUM(C8:C41)&gt;0,SUM(C8:C41)," ")</f>
        <v xml:space="preserve"> </v>
      </c>
      <c r="D42" s="30">
        <f t="shared" si="3"/>
        <v>802434.34687531658</v>
      </c>
      <c r="E42" s="30">
        <f t="shared" si="3"/>
        <v>5687911.1779511515</v>
      </c>
      <c r="F42" s="30">
        <f t="shared" si="3"/>
        <v>34376146.808608606</v>
      </c>
      <c r="G42" s="30" t="str">
        <f t="shared" si="3"/>
        <v xml:space="preserve"> </v>
      </c>
      <c r="H42" s="30" t="str">
        <f t="shared" si="3"/>
        <v xml:space="preserve"> </v>
      </c>
      <c r="I42" s="30" t="str">
        <f t="shared" si="3"/>
        <v xml:space="preserve"> </v>
      </c>
      <c r="J42" s="30" t="str">
        <f t="shared" si="3"/>
        <v xml:space="preserve"> </v>
      </c>
      <c r="K42" s="30" t="str">
        <f t="shared" si="3"/>
        <v xml:space="preserve"> </v>
      </c>
      <c r="L42" s="30" t="str">
        <f t="shared" si="3"/>
        <v xml:space="preserve"> </v>
      </c>
      <c r="M42" s="31" t="str">
        <f t="shared" si="3"/>
        <v xml:space="preserve"> </v>
      </c>
      <c r="N42" s="99">
        <f t="shared" ref="N42" si="4">SUM(N8:N41)</f>
        <v>40866492.333435073</v>
      </c>
      <c r="O42" s="53"/>
    </row>
    <row r="43" spans="1:17" ht="14" x14ac:dyDescent="0.3">
      <c r="A43" s="14" t="s">
        <v>39</v>
      </c>
      <c r="B43" s="71"/>
      <c r="C43" s="33"/>
      <c r="D43" s="59"/>
      <c r="E43" s="59"/>
      <c r="F43" s="59"/>
      <c r="G43" s="59"/>
      <c r="H43" s="33"/>
      <c r="I43" s="33"/>
      <c r="J43" s="33"/>
      <c r="K43" s="33"/>
      <c r="L43" s="33"/>
      <c r="M43" s="35"/>
      <c r="N43" s="144" t="str">
        <f>IF(SUM(B43:M43)&gt;0,SUM(B43:M43)," ")</f>
        <v xml:space="preserve"> </v>
      </c>
      <c r="O43" s="53"/>
    </row>
    <row r="44" spans="1:17" ht="14" x14ac:dyDescent="0.3">
      <c r="A44" s="34" t="s">
        <v>14</v>
      </c>
      <c r="B44" s="71"/>
      <c r="C44" s="33"/>
      <c r="D44" s="59"/>
      <c r="E44" s="59"/>
      <c r="F44" s="59"/>
      <c r="G44" s="59"/>
      <c r="H44" s="33"/>
      <c r="I44" s="33"/>
      <c r="J44" s="33"/>
      <c r="K44" s="33"/>
      <c r="L44" s="33"/>
      <c r="M44" s="35"/>
      <c r="N44" s="144" t="str">
        <f>IF(SUM(B44:M44)&gt;0,SUM(B44:M44)," ")</f>
        <v xml:space="preserve"> </v>
      </c>
      <c r="O44" s="53" t="e">
        <f>+N44/1000</f>
        <v>#VALUE!</v>
      </c>
    </row>
    <row r="45" spans="1:17" ht="14" x14ac:dyDescent="0.3">
      <c r="A45" s="14" t="s">
        <v>24</v>
      </c>
      <c r="B45" s="37"/>
      <c r="C45" s="38"/>
      <c r="D45" s="117">
        <f t="shared" ref="D45" si="5">SUM(D8:D24)*100/D42</f>
        <v>0.62111801242236031</v>
      </c>
      <c r="E45" s="117">
        <f t="shared" ref="E45:F45" si="6">SUM(E8:E24)*100/E42</f>
        <v>100</v>
      </c>
      <c r="F45" s="117">
        <f t="shared" si="6"/>
        <v>89.075630252100837</v>
      </c>
      <c r="G45" s="117"/>
      <c r="H45" s="117"/>
      <c r="I45" s="38"/>
      <c r="J45" s="38"/>
      <c r="K45" s="38"/>
      <c r="L45" s="117" t="e">
        <f t="shared" ref="L45" si="7">SUM(L8:L24)*100/L42</f>
        <v>#VALUE!</v>
      </c>
      <c r="M45" s="122"/>
      <c r="N45" s="131">
        <f t="shared" ref="N45" si="8">SUM(N8:N24)*100/N42</f>
        <v>88.859264876674672</v>
      </c>
    </row>
    <row r="46" spans="1:17" ht="14" x14ac:dyDescent="0.3">
      <c r="A46" s="14" t="s">
        <v>25</v>
      </c>
      <c r="B46" s="37"/>
      <c r="C46" s="38"/>
      <c r="D46" s="117">
        <f t="shared" ref="D46" si="9">SUM(D8:D19)*100/D42</f>
        <v>0</v>
      </c>
      <c r="E46" s="117">
        <f t="shared" ref="E46:F46" si="10">SUM(E8:E19)*100/E42</f>
        <v>22.352941176470583</v>
      </c>
      <c r="F46" s="117">
        <f t="shared" si="10"/>
        <v>20.168067226890756</v>
      </c>
      <c r="G46" s="117"/>
      <c r="H46" s="117"/>
      <c r="I46" s="38"/>
      <c r="J46" s="38"/>
      <c r="K46" s="38"/>
      <c r="L46" s="117" t="e">
        <f t="shared" ref="L46" si="11">SUM(L8:L19)*100/L42</f>
        <v>#VALUE!</v>
      </c>
      <c r="M46" s="122"/>
      <c r="N46" s="131">
        <f t="shared" ref="N46" si="12">SUM(N8:N19)*100/N42</f>
        <v>20.076153762381225</v>
      </c>
    </row>
    <row r="47" spans="1:17" ht="14" x14ac:dyDescent="0.3">
      <c r="A47" s="22" t="s">
        <v>22</v>
      </c>
      <c r="B47" s="40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2"/>
      <c r="N47" s="40"/>
    </row>
    <row r="48" spans="1:17" x14ac:dyDescent="0.3">
      <c r="A48" s="43" t="s">
        <v>15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</row>
    <row r="49" spans="1:15" ht="15.5" x14ac:dyDescent="0.35">
      <c r="A49" s="45" t="s">
        <v>61</v>
      </c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5" ht="15.5" x14ac:dyDescent="0.35">
      <c r="A50" s="46" t="s">
        <v>62</v>
      </c>
      <c r="E50" s="47"/>
      <c r="F50" s="47"/>
      <c r="G50" s="47"/>
      <c r="H50" s="47"/>
      <c r="I50" s="47"/>
      <c r="J50" s="47"/>
      <c r="K50" s="47"/>
      <c r="L50" s="47"/>
      <c r="M50" s="47"/>
      <c r="N50" s="47"/>
    </row>
    <row r="51" spans="1:15" x14ac:dyDescent="0.3">
      <c r="B51" s="48"/>
      <c r="C51" s="48"/>
      <c r="D51" s="48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3" spans="1:15" x14ac:dyDescent="0.3">
      <c r="B53" s="5">
        <v>0</v>
      </c>
      <c r="C53" s="5">
        <v>1</v>
      </c>
      <c r="D53" s="5">
        <v>2</v>
      </c>
      <c r="E53" s="5">
        <v>3</v>
      </c>
      <c r="F53" s="5">
        <v>4</v>
      </c>
      <c r="G53" s="5">
        <v>5</v>
      </c>
      <c r="H53" s="5">
        <v>6</v>
      </c>
      <c r="I53" s="5">
        <v>7</v>
      </c>
      <c r="J53" s="5">
        <v>8</v>
      </c>
      <c r="K53" s="5">
        <v>9</v>
      </c>
      <c r="L53" s="5">
        <v>10</v>
      </c>
      <c r="M53" s="5">
        <v>11</v>
      </c>
      <c r="N53" s="5">
        <v>12</v>
      </c>
    </row>
    <row r="54" spans="1:15" x14ac:dyDescent="0.3">
      <c r="A54" s="3">
        <v>14</v>
      </c>
      <c r="B54" s="4" t="e">
        <f>+VLOOKUP(MAX(B8:B41),B8:$O$41,14,0)</f>
        <v>#N/A</v>
      </c>
      <c r="C54" s="49" t="e">
        <f>+VLOOKUP(MAX(C8:C41),C8:$O$41,+$A$54-C53,0)</f>
        <v>#N/A</v>
      </c>
      <c r="D54" s="49">
        <f>+VLOOKUP(MAX(D8:D41),D8:$O$41,+$A$54-D53,0)</f>
        <v>15</v>
      </c>
      <c r="E54" s="49">
        <f>+VLOOKUP(MAX(E8:E41),E8:$O$41,+$A$54-E53,0)</f>
        <v>9.5</v>
      </c>
      <c r="F54" s="49">
        <f>+VLOOKUP(MAX(F8:F41),F8:$O$41,+$A$54-F53,0)</f>
        <v>9.5</v>
      </c>
      <c r="G54" s="49" t="e">
        <f>+VLOOKUP(MAX(G8:G41),G8:$O$41,+$A$54-G53,0)</f>
        <v>#N/A</v>
      </c>
      <c r="H54" s="49" t="e">
        <f>+VLOOKUP(MAX(H8:H41),H8:$O$41,+$A$54-H53,0)</f>
        <v>#N/A</v>
      </c>
      <c r="I54" s="49" t="e">
        <f>+VLOOKUP(MAX(I8:I41),I8:$O$41,+$A$54-I53,0)</f>
        <v>#N/A</v>
      </c>
      <c r="J54" s="49" t="e">
        <f>+VLOOKUP(MAX(J8:J41),J8:$O$41,+$A$54-J53,0)</f>
        <v>#N/A</v>
      </c>
      <c r="K54" s="49" t="e">
        <f>+VLOOKUP(MAX(K8:K41),K8:$O$41,+$A$54-K53,0)</f>
        <v>#N/A</v>
      </c>
      <c r="L54" s="49" t="e">
        <f>+VLOOKUP(MAX(L8:L41),L8:$O$41,+$A$54-L53,0)</f>
        <v>#N/A</v>
      </c>
      <c r="M54" s="49" t="e">
        <f>+VLOOKUP(MAX(M8:M41),M8:$O$41,+$A$54-M53,0)</f>
        <v>#N/A</v>
      </c>
      <c r="N54" s="49">
        <f>+VLOOKUP(MAX(N8:N41),N8:$O$41,+$A$54-N53,0)</f>
        <v>9.5</v>
      </c>
    </row>
    <row r="55" spans="1:15" x14ac:dyDescent="0.3">
      <c r="A55" s="48">
        <v>0</v>
      </c>
    </row>
    <row r="56" spans="1:15" x14ac:dyDescent="0.3">
      <c r="A56" s="5"/>
    </row>
    <row r="57" spans="1:15" x14ac:dyDescent="0.3">
      <c r="A57" s="5"/>
      <c r="O57" s="4" t="s">
        <v>16</v>
      </c>
    </row>
    <row r="58" spans="1:15" x14ac:dyDescent="0.3">
      <c r="A58" s="57" t="s">
        <v>26</v>
      </c>
      <c r="B58" s="32">
        <f>SUM(B8:B24)</f>
        <v>0</v>
      </c>
      <c r="C58" s="32">
        <f t="shared" ref="C58:M58" si="13">SUM(C8:C24)</f>
        <v>0</v>
      </c>
      <c r="D58" s="32">
        <f t="shared" si="13"/>
        <v>4984.0642663063145</v>
      </c>
      <c r="E58" s="32">
        <f t="shared" si="13"/>
        <v>5687911.1779511515</v>
      </c>
      <c r="F58" s="32">
        <f t="shared" si="13"/>
        <v>30620769.426155563</v>
      </c>
      <c r="G58" s="32">
        <f t="shared" si="13"/>
        <v>0</v>
      </c>
      <c r="H58" s="32">
        <f t="shared" si="13"/>
        <v>0</v>
      </c>
      <c r="I58" s="32">
        <f t="shared" si="13"/>
        <v>0</v>
      </c>
      <c r="J58" s="32">
        <f t="shared" si="13"/>
        <v>0</v>
      </c>
      <c r="K58" s="32">
        <f t="shared" si="13"/>
        <v>0</v>
      </c>
      <c r="L58" s="32">
        <f t="shared" si="13"/>
        <v>0</v>
      </c>
      <c r="M58" s="32">
        <f t="shared" si="13"/>
        <v>0</v>
      </c>
    </row>
    <row r="59" spans="1:15" x14ac:dyDescent="0.3">
      <c r="A59" s="57" t="s">
        <v>27</v>
      </c>
      <c r="B59" s="32">
        <f>SUM(B8:B19)</f>
        <v>0</v>
      </c>
      <c r="C59" s="32">
        <f t="shared" ref="C59:M59" si="14">SUM(C8:C19)</f>
        <v>0</v>
      </c>
      <c r="D59" s="32">
        <f t="shared" si="14"/>
        <v>0</v>
      </c>
      <c r="E59" s="32">
        <f t="shared" si="14"/>
        <v>1271415.4397773161</v>
      </c>
      <c r="F59" s="32">
        <f t="shared" si="14"/>
        <v>6933004.3983748453</v>
      </c>
      <c r="G59" s="32">
        <f t="shared" si="14"/>
        <v>0</v>
      </c>
      <c r="H59" s="32">
        <f t="shared" si="14"/>
        <v>0</v>
      </c>
      <c r="I59" s="32">
        <f t="shared" si="14"/>
        <v>0</v>
      </c>
      <c r="J59" s="32">
        <f t="shared" si="14"/>
        <v>0</v>
      </c>
      <c r="K59" s="32">
        <f t="shared" si="14"/>
        <v>0</v>
      </c>
      <c r="L59" s="32">
        <f t="shared" si="14"/>
        <v>0</v>
      </c>
      <c r="M59" s="32">
        <f t="shared" si="14"/>
        <v>0</v>
      </c>
      <c r="O59" s="4" t="s">
        <v>17</v>
      </c>
    </row>
    <row r="60" spans="1:15" x14ac:dyDescent="0.3">
      <c r="A60" s="57" t="s">
        <v>28</v>
      </c>
      <c r="B60" s="32">
        <f>SUM(B25:B41)</f>
        <v>0</v>
      </c>
      <c r="C60" s="32">
        <f t="shared" ref="C60:M60" si="15">SUM(C25:C41)</f>
        <v>0</v>
      </c>
      <c r="D60" s="32">
        <f t="shared" si="15"/>
        <v>797450.28260901023</v>
      </c>
      <c r="E60" s="32">
        <f t="shared" si="15"/>
        <v>0</v>
      </c>
      <c r="F60" s="32">
        <f t="shared" si="15"/>
        <v>3755377.3824530407</v>
      </c>
      <c r="G60" s="32">
        <f t="shared" si="15"/>
        <v>0</v>
      </c>
      <c r="H60" s="32">
        <f t="shared" si="15"/>
        <v>0</v>
      </c>
      <c r="I60" s="32">
        <f t="shared" si="15"/>
        <v>0</v>
      </c>
      <c r="J60" s="32">
        <f t="shared" si="15"/>
        <v>0</v>
      </c>
      <c r="K60" s="32">
        <f t="shared" si="15"/>
        <v>0</v>
      </c>
      <c r="L60" s="32">
        <f t="shared" si="15"/>
        <v>0</v>
      </c>
      <c r="M60" s="32">
        <f t="shared" si="15"/>
        <v>0</v>
      </c>
    </row>
  </sheetData>
  <mergeCells count="4">
    <mergeCell ref="A1:N1"/>
    <mergeCell ref="A4:N4"/>
    <mergeCell ref="A3:N3"/>
    <mergeCell ref="B6:M6"/>
  </mergeCells>
  <phoneticPr fontId="2" type="noConversion"/>
  <printOptions horizontalCentered="1" verticalCentered="1"/>
  <pageMargins left="0" right="0" top="1.3779527559055118" bottom="0.98425196850393704" header="0.59055118110236227" footer="0.59055118110236227"/>
  <pageSetup scale="60" orientation="landscape" r:id="rId1"/>
  <headerFooter alignWithMargins="0">
    <oddHeader>&amp;C&amp;"Arial,Normal"&amp;12&amp;G
&amp;11INSTITUTO DE FOMENTO PESQUERO / DIVISIÓN INVESTIGACIÓN PESQUERA</oddHeader>
    <oddFooter>&amp;C&amp;"Arial,Normal"CONVENIO DE DESEMPEÑO IFOP / SUBSECRETARÍA DE ECONOMÍA Y EMT 2021:
"PROGRAMA DE SEGUIMIENTO DE LAS PRINCIPALES PESQUERÍAS PELÁGICAS, ENTRE LAS REGIONES DE VALPARAÍSO Y AYSÉN DEL GENERAL CARLOS IBÁÑEZ DEL CAMPO, AÑO 2021".  ANEXO 3B</oddFooter>
  </headerFooter>
  <ignoredErrors>
    <ignoredError sqref="N8 E45 E46:F46 F45" formulaRange="1"/>
    <ignoredError sqref="N42" formula="1"/>
    <ignoredError sqref="N45:N46 L45:L46" evalError="1" formulaRange="1"/>
  </ignoredErrors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B0002-849A-4FDD-8C57-44BD1CE958FB}">
  <sheetPr codeName="Hoja5">
    <tabColor theme="6" tint="0.39997558519241921"/>
  </sheetPr>
  <dimension ref="A1:Q60"/>
  <sheetViews>
    <sheetView topLeftCell="A31" zoomScale="70" zoomScaleNormal="70" zoomScalePageLayoutView="70" workbookViewId="0">
      <selection activeCell="D14" sqref="D14:D28"/>
    </sheetView>
  </sheetViews>
  <sheetFormatPr baseColWidth="10" defaultColWidth="16.08984375" defaultRowHeight="13" x14ac:dyDescent="0.3"/>
  <cols>
    <col min="1" max="1" width="18.453125" style="48" customWidth="1"/>
    <col min="2" max="7" width="17.453125" style="5" customWidth="1"/>
    <col min="8" max="13" width="11.90625" style="5" hidden="1" customWidth="1"/>
    <col min="14" max="14" width="14.90625" style="5" customWidth="1"/>
    <col min="15" max="16384" width="16.08984375" style="5"/>
  </cols>
  <sheetData>
    <row r="1" spans="1:17" s="1" customFormat="1" ht="20" x14ac:dyDescent="0.4">
      <c r="A1" s="148" t="s">
        <v>35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</row>
    <row r="2" spans="1:17" s="1" customFormat="1" ht="20" x14ac:dyDescent="0.4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</row>
    <row r="3" spans="1:17" s="2" customFormat="1" ht="18" x14ac:dyDescent="0.4">
      <c r="A3" s="149" t="s">
        <v>18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</row>
    <row r="4" spans="1:17" s="2" customFormat="1" ht="18" x14ac:dyDescent="0.4">
      <c r="A4" s="150" t="s">
        <v>85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</row>
    <row r="5" spans="1:17" x14ac:dyDescent="0.3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7" s="8" customFormat="1" ht="19.149999999999999" customHeight="1" thickBot="1" x14ac:dyDescent="0.35">
      <c r="A6" s="6"/>
      <c r="B6" s="151" t="s">
        <v>0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7"/>
    </row>
    <row r="7" spans="1:17" s="8" customFormat="1" ht="19.149999999999999" customHeight="1" thickBot="1" x14ac:dyDescent="0.35">
      <c r="A7" s="9" t="s">
        <v>21</v>
      </c>
      <c r="B7" s="10" t="s">
        <v>1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 t="s">
        <v>10</v>
      </c>
      <c r="L7" s="11" t="s">
        <v>11</v>
      </c>
      <c r="M7" s="12" t="s">
        <v>12</v>
      </c>
      <c r="N7" s="140" t="s">
        <v>13</v>
      </c>
      <c r="O7" s="13" t="s">
        <v>21</v>
      </c>
    </row>
    <row r="8" spans="1:17" ht="14" x14ac:dyDescent="0.3">
      <c r="A8" s="14">
        <v>3</v>
      </c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17"/>
      <c r="N8" s="15" t="str">
        <f t="shared" ref="N8:N41" si="0">IF(SUM(B8:M8)&gt;0,SUM(B8:M8)," ")</f>
        <v xml:space="preserve"> </v>
      </c>
      <c r="O8" s="14">
        <f>+A8</f>
        <v>3</v>
      </c>
      <c r="P8" s="8"/>
      <c r="Q8" s="32"/>
    </row>
    <row r="9" spans="1:17" ht="14" x14ac:dyDescent="0.3">
      <c r="A9" s="14">
        <f>+A8+0.5</f>
        <v>3.5</v>
      </c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17"/>
      <c r="N9" s="15" t="str">
        <f t="shared" si="0"/>
        <v xml:space="preserve"> </v>
      </c>
      <c r="O9" s="14">
        <f t="shared" ref="O9:O41" si="1">+A9</f>
        <v>3.5</v>
      </c>
      <c r="P9" s="8"/>
      <c r="Q9" s="32"/>
    </row>
    <row r="10" spans="1:17" ht="14" x14ac:dyDescent="0.3">
      <c r="A10" s="14">
        <f t="shared" ref="A10:A41" si="2">+A9+0.5</f>
        <v>4</v>
      </c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7"/>
      <c r="N10" s="15" t="str">
        <f t="shared" si="0"/>
        <v xml:space="preserve"> </v>
      </c>
      <c r="O10" s="14">
        <f t="shared" si="1"/>
        <v>4</v>
      </c>
      <c r="P10" s="8"/>
      <c r="Q10" s="32"/>
    </row>
    <row r="11" spans="1:17" ht="14" x14ac:dyDescent="0.3">
      <c r="A11" s="14">
        <f t="shared" si="2"/>
        <v>4.5</v>
      </c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7"/>
      <c r="N11" s="15" t="str">
        <f t="shared" si="0"/>
        <v xml:space="preserve"> </v>
      </c>
      <c r="O11" s="14">
        <f t="shared" si="1"/>
        <v>4.5</v>
      </c>
      <c r="P11" s="8"/>
      <c r="Q11" s="32"/>
    </row>
    <row r="12" spans="1:17" ht="14" x14ac:dyDescent="0.3">
      <c r="A12" s="14">
        <f t="shared" si="2"/>
        <v>5</v>
      </c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7"/>
      <c r="N12" s="15" t="str">
        <f t="shared" si="0"/>
        <v xml:space="preserve"> </v>
      </c>
      <c r="O12" s="14">
        <f t="shared" si="1"/>
        <v>5</v>
      </c>
      <c r="P12" s="8"/>
      <c r="Q12" s="32"/>
    </row>
    <row r="13" spans="1:17" ht="14" x14ac:dyDescent="0.3">
      <c r="A13" s="14">
        <f t="shared" si="2"/>
        <v>5.5</v>
      </c>
      <c r="B13" s="15"/>
      <c r="C13" s="16">
        <v>58.67</v>
      </c>
      <c r="D13" s="16"/>
      <c r="E13" s="16"/>
      <c r="F13" s="16"/>
      <c r="G13" s="16"/>
      <c r="H13" s="16"/>
      <c r="I13" s="16"/>
      <c r="J13" s="16"/>
      <c r="K13" s="16"/>
      <c r="L13" s="16"/>
      <c r="M13" s="17"/>
      <c r="N13" s="15">
        <f t="shared" si="0"/>
        <v>58.67</v>
      </c>
      <c r="O13" s="14">
        <f t="shared" si="1"/>
        <v>5.5</v>
      </c>
      <c r="P13" s="8"/>
      <c r="Q13" s="32"/>
    </row>
    <row r="14" spans="1:17" ht="14" x14ac:dyDescent="0.3">
      <c r="A14" s="14">
        <f t="shared" si="2"/>
        <v>6</v>
      </c>
      <c r="B14" s="15"/>
      <c r="C14" s="16">
        <v>196.25</v>
      </c>
      <c r="D14" s="16"/>
      <c r="E14" s="16"/>
      <c r="F14" s="16"/>
      <c r="G14" s="16"/>
      <c r="H14" s="16"/>
      <c r="I14" s="16"/>
      <c r="J14" s="16"/>
      <c r="K14" s="16"/>
      <c r="L14" s="16"/>
      <c r="M14" s="17"/>
      <c r="N14" s="15">
        <f t="shared" si="0"/>
        <v>196.25</v>
      </c>
      <c r="O14" s="14">
        <f t="shared" si="1"/>
        <v>6</v>
      </c>
      <c r="P14" s="8"/>
      <c r="Q14" s="32"/>
    </row>
    <row r="15" spans="1:17" ht="14" x14ac:dyDescent="0.3">
      <c r="A15" s="14">
        <f t="shared" si="2"/>
        <v>6.5</v>
      </c>
      <c r="B15" s="15"/>
      <c r="C15" s="16">
        <v>643.58000000000004</v>
      </c>
      <c r="D15" s="16">
        <v>38.155961956425983</v>
      </c>
      <c r="E15" s="16"/>
      <c r="F15" s="16"/>
      <c r="G15" s="16"/>
      <c r="H15" s="16"/>
      <c r="I15" s="16"/>
      <c r="J15" s="16"/>
      <c r="K15" s="16"/>
      <c r="L15" s="16"/>
      <c r="M15" s="17"/>
      <c r="N15" s="15">
        <f t="shared" si="0"/>
        <v>681.73596195642608</v>
      </c>
      <c r="O15" s="14">
        <f t="shared" si="1"/>
        <v>6.5</v>
      </c>
      <c r="P15" s="8"/>
      <c r="Q15" s="32"/>
    </row>
    <row r="16" spans="1:17" ht="14" x14ac:dyDescent="0.3">
      <c r="A16" s="14">
        <f t="shared" si="2"/>
        <v>7</v>
      </c>
      <c r="B16" s="15"/>
      <c r="C16" s="16">
        <v>2400.29</v>
      </c>
      <c r="D16" s="16">
        <v>178.06115579665462</v>
      </c>
      <c r="E16" s="16"/>
      <c r="F16" s="16"/>
      <c r="G16" s="16"/>
      <c r="H16" s="16"/>
      <c r="I16" s="16"/>
      <c r="J16" s="16"/>
      <c r="K16" s="16"/>
      <c r="L16" s="16"/>
      <c r="M16" s="17"/>
      <c r="N16" s="15">
        <f t="shared" si="0"/>
        <v>2578.3511557966544</v>
      </c>
      <c r="O16" s="14">
        <f t="shared" si="1"/>
        <v>7</v>
      </c>
      <c r="P16" s="8"/>
      <c r="Q16" s="32"/>
    </row>
    <row r="17" spans="1:17" ht="14" x14ac:dyDescent="0.3">
      <c r="A17" s="14">
        <f t="shared" si="2"/>
        <v>7.5</v>
      </c>
      <c r="B17" s="15"/>
      <c r="C17" s="16">
        <v>4187.7700000000004</v>
      </c>
      <c r="D17" s="16">
        <v>852.1498170268469</v>
      </c>
      <c r="E17" s="16"/>
      <c r="F17" s="16"/>
      <c r="G17" s="16"/>
      <c r="H17" s="16"/>
      <c r="I17" s="16"/>
      <c r="J17" s="16"/>
      <c r="K17" s="16"/>
      <c r="L17" s="16"/>
      <c r="M17" s="17"/>
      <c r="N17" s="15">
        <f t="shared" si="0"/>
        <v>5039.9198170268473</v>
      </c>
      <c r="O17" s="14">
        <f t="shared" si="1"/>
        <v>7.5</v>
      </c>
      <c r="P17" s="8"/>
      <c r="Q17" s="32"/>
    </row>
    <row r="18" spans="1:17" ht="14" x14ac:dyDescent="0.3">
      <c r="A18" s="14">
        <f t="shared" si="2"/>
        <v>8</v>
      </c>
      <c r="B18" s="15"/>
      <c r="C18" s="16">
        <v>2254.83</v>
      </c>
      <c r="D18" s="16">
        <v>992.05501086707557</v>
      </c>
      <c r="E18" s="16"/>
      <c r="F18" s="16"/>
      <c r="G18" s="16"/>
      <c r="H18" s="16"/>
      <c r="I18" s="16"/>
      <c r="J18" s="16"/>
      <c r="K18" s="16"/>
      <c r="L18" s="16"/>
      <c r="M18" s="17"/>
      <c r="N18" s="15">
        <f t="shared" si="0"/>
        <v>3246.8850108670754</v>
      </c>
      <c r="O18" s="14">
        <f t="shared" si="1"/>
        <v>8</v>
      </c>
      <c r="P18" s="8"/>
      <c r="Q18" s="32"/>
    </row>
    <row r="19" spans="1:17" ht="14" x14ac:dyDescent="0.3">
      <c r="A19" s="18">
        <f t="shared" si="2"/>
        <v>8.5</v>
      </c>
      <c r="B19" s="19"/>
      <c r="C19" s="20">
        <v>1437.36</v>
      </c>
      <c r="D19" s="20">
        <v>496.02750543353778</v>
      </c>
      <c r="E19" s="20"/>
      <c r="F19" s="20"/>
      <c r="G19" s="20"/>
      <c r="H19" s="20"/>
      <c r="I19" s="20"/>
      <c r="J19" s="20"/>
      <c r="K19" s="20"/>
      <c r="L19" s="20"/>
      <c r="M19" s="21"/>
      <c r="N19" s="19">
        <f t="shared" si="0"/>
        <v>1933.3875054335376</v>
      </c>
      <c r="O19" s="14">
        <f t="shared" si="1"/>
        <v>8.5</v>
      </c>
      <c r="P19" s="8"/>
      <c r="Q19" s="32"/>
    </row>
    <row r="20" spans="1:17" ht="14" x14ac:dyDescent="0.3">
      <c r="A20" s="14">
        <f t="shared" si="2"/>
        <v>9</v>
      </c>
      <c r="B20" s="15"/>
      <c r="C20" s="16">
        <v>1745.01</v>
      </c>
      <c r="D20" s="16">
        <v>101.74923188380262</v>
      </c>
      <c r="E20" s="16"/>
      <c r="F20" s="16"/>
      <c r="G20" s="16"/>
      <c r="H20" s="16"/>
      <c r="I20" s="16"/>
      <c r="J20" s="16"/>
      <c r="K20" s="16"/>
      <c r="L20" s="16"/>
      <c r="M20" s="17"/>
      <c r="N20" s="15">
        <f t="shared" si="0"/>
        <v>1846.7592318838026</v>
      </c>
      <c r="O20" s="14">
        <f t="shared" si="1"/>
        <v>9</v>
      </c>
      <c r="P20" s="8"/>
      <c r="Q20" s="32"/>
    </row>
    <row r="21" spans="1:17" ht="14" x14ac:dyDescent="0.3">
      <c r="A21" s="14">
        <f t="shared" si="2"/>
        <v>9.5</v>
      </c>
      <c r="B21" s="15"/>
      <c r="C21" s="16">
        <v>2025.99</v>
      </c>
      <c r="D21" s="16">
        <v>12.718653985475328</v>
      </c>
      <c r="E21" s="16"/>
      <c r="F21" s="16"/>
      <c r="G21" s="16"/>
      <c r="H21" s="16"/>
      <c r="I21" s="16"/>
      <c r="J21" s="16"/>
      <c r="K21" s="16"/>
      <c r="L21" s="16"/>
      <c r="M21" s="17"/>
      <c r="N21" s="15">
        <f t="shared" si="0"/>
        <v>2038.7086539854754</v>
      </c>
      <c r="O21" s="14">
        <f t="shared" si="1"/>
        <v>9.5</v>
      </c>
      <c r="P21" s="8"/>
      <c r="Q21" s="32"/>
    </row>
    <row r="22" spans="1:17" ht="14" x14ac:dyDescent="0.3">
      <c r="A22" s="14">
        <f t="shared" si="2"/>
        <v>10</v>
      </c>
      <c r="B22" s="15"/>
      <c r="C22" s="16">
        <v>1396.24</v>
      </c>
      <c r="D22" s="16">
        <v>12.718653985475328</v>
      </c>
      <c r="E22" s="16"/>
      <c r="F22" s="16"/>
      <c r="G22" s="16"/>
      <c r="H22" s="16"/>
      <c r="I22" s="16"/>
      <c r="J22" s="16"/>
      <c r="K22" s="16"/>
      <c r="L22" s="16"/>
      <c r="M22" s="17"/>
      <c r="N22" s="15">
        <f t="shared" si="0"/>
        <v>1408.9586539854754</v>
      </c>
      <c r="O22" s="14">
        <f t="shared" si="1"/>
        <v>10</v>
      </c>
      <c r="P22" s="8"/>
      <c r="Q22" s="32"/>
    </row>
    <row r="23" spans="1:17" ht="14" x14ac:dyDescent="0.3">
      <c r="A23" s="14">
        <f t="shared" si="2"/>
        <v>10.5</v>
      </c>
      <c r="B23" s="15"/>
      <c r="C23" s="16">
        <v>483.59</v>
      </c>
      <c r="D23" s="16"/>
      <c r="E23" s="16"/>
      <c r="F23" s="16"/>
      <c r="G23" s="16"/>
      <c r="H23" s="16"/>
      <c r="I23" s="16"/>
      <c r="J23" s="16"/>
      <c r="K23" s="16"/>
      <c r="L23" s="16"/>
      <c r="M23" s="17"/>
      <c r="N23" s="15">
        <f t="shared" si="0"/>
        <v>483.59</v>
      </c>
      <c r="O23" s="14">
        <f t="shared" si="1"/>
        <v>10.5</v>
      </c>
      <c r="P23" s="8"/>
      <c r="Q23" s="32"/>
    </row>
    <row r="24" spans="1:17" ht="14" x14ac:dyDescent="0.3">
      <c r="A24" s="22">
        <f t="shared" si="2"/>
        <v>11</v>
      </c>
      <c r="B24" s="23"/>
      <c r="C24" s="24">
        <v>20.12</v>
      </c>
      <c r="D24" s="24"/>
      <c r="E24" s="24"/>
      <c r="F24" s="24"/>
      <c r="G24" s="24"/>
      <c r="H24" s="24"/>
      <c r="I24" s="24"/>
      <c r="J24" s="24"/>
      <c r="K24" s="24"/>
      <c r="L24" s="24"/>
      <c r="M24" s="25"/>
      <c r="N24" s="23">
        <f t="shared" si="0"/>
        <v>20.12</v>
      </c>
      <c r="O24" s="14">
        <f t="shared" si="1"/>
        <v>11</v>
      </c>
      <c r="P24" s="8"/>
      <c r="Q24" s="32"/>
    </row>
    <row r="25" spans="1:17" ht="14" x14ac:dyDescent="0.3">
      <c r="A25" s="14">
        <f t="shared" si="2"/>
        <v>11.5</v>
      </c>
      <c r="B25" s="15"/>
      <c r="C25" s="16">
        <v>20.12</v>
      </c>
      <c r="D25" s="16"/>
      <c r="E25" s="16"/>
      <c r="F25" s="16"/>
      <c r="G25" s="16"/>
      <c r="H25" s="16"/>
      <c r="I25" s="16"/>
      <c r="J25" s="16"/>
      <c r="K25" s="16"/>
      <c r="L25" s="16"/>
      <c r="M25" s="17"/>
      <c r="N25" s="15">
        <f t="shared" si="0"/>
        <v>20.12</v>
      </c>
      <c r="O25" s="14">
        <f t="shared" si="1"/>
        <v>11.5</v>
      </c>
      <c r="P25" s="8"/>
      <c r="Q25" s="32"/>
    </row>
    <row r="26" spans="1:17" ht="14" x14ac:dyDescent="0.3">
      <c r="A26" s="14">
        <f t="shared" si="2"/>
        <v>12</v>
      </c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7"/>
      <c r="N26" s="15" t="str">
        <f t="shared" si="0"/>
        <v xml:space="preserve"> </v>
      </c>
      <c r="O26" s="14">
        <f t="shared" si="1"/>
        <v>12</v>
      </c>
      <c r="P26" s="8"/>
      <c r="Q26" s="32"/>
    </row>
    <row r="27" spans="1:17" ht="14" x14ac:dyDescent="0.3">
      <c r="A27" s="14">
        <f t="shared" si="2"/>
        <v>12.5</v>
      </c>
      <c r="B27" s="15"/>
      <c r="C27" s="16">
        <v>47.87</v>
      </c>
      <c r="D27" s="16"/>
      <c r="E27" s="16"/>
      <c r="F27" s="16"/>
      <c r="G27" s="16"/>
      <c r="H27" s="16"/>
      <c r="I27" s="16"/>
      <c r="J27" s="16"/>
      <c r="K27" s="16"/>
      <c r="L27" s="16"/>
      <c r="M27" s="17"/>
      <c r="N27" s="15">
        <f t="shared" si="0"/>
        <v>47.87</v>
      </c>
      <c r="O27" s="14">
        <f t="shared" si="1"/>
        <v>12.5</v>
      </c>
      <c r="P27" s="8"/>
      <c r="Q27" s="32"/>
    </row>
    <row r="28" spans="1:17" ht="14" x14ac:dyDescent="0.3">
      <c r="A28" s="14">
        <f t="shared" si="2"/>
        <v>13</v>
      </c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7"/>
      <c r="N28" s="15" t="str">
        <f t="shared" si="0"/>
        <v xml:space="preserve"> </v>
      </c>
      <c r="O28" s="14">
        <f t="shared" si="1"/>
        <v>13</v>
      </c>
      <c r="P28" s="8"/>
      <c r="Q28" s="32"/>
    </row>
    <row r="29" spans="1:17" ht="14" x14ac:dyDescent="0.3">
      <c r="A29" s="14">
        <f t="shared" si="2"/>
        <v>13.5</v>
      </c>
      <c r="B29" s="15"/>
      <c r="C29" s="16">
        <v>373.23</v>
      </c>
      <c r="D29" s="16"/>
      <c r="E29" s="16"/>
      <c r="F29" s="16"/>
      <c r="G29" s="16"/>
      <c r="H29" s="16"/>
      <c r="I29" s="16"/>
      <c r="J29" s="16"/>
      <c r="K29" s="16"/>
      <c r="L29" s="16"/>
      <c r="M29" s="17"/>
      <c r="N29" s="15">
        <f t="shared" si="0"/>
        <v>373.23</v>
      </c>
      <c r="O29" s="14">
        <f t="shared" si="1"/>
        <v>13.5</v>
      </c>
      <c r="P29" s="8"/>
      <c r="Q29" s="32"/>
    </row>
    <row r="30" spans="1:17" ht="14" x14ac:dyDescent="0.3">
      <c r="A30" s="14">
        <f t="shared" si="2"/>
        <v>14</v>
      </c>
      <c r="B30" s="15"/>
      <c r="C30" s="16">
        <v>817.21</v>
      </c>
      <c r="D30" s="16"/>
      <c r="E30" s="16"/>
      <c r="F30" s="16"/>
      <c r="G30" s="16"/>
      <c r="H30" s="16"/>
      <c r="I30" s="16"/>
      <c r="J30" s="16"/>
      <c r="K30" s="16"/>
      <c r="L30" s="16"/>
      <c r="M30" s="17"/>
      <c r="N30" s="15">
        <f t="shared" si="0"/>
        <v>817.21</v>
      </c>
      <c r="O30" s="14">
        <f t="shared" si="1"/>
        <v>14</v>
      </c>
      <c r="P30" s="8"/>
      <c r="Q30" s="32"/>
    </row>
    <row r="31" spans="1:17" ht="14" x14ac:dyDescent="0.3">
      <c r="A31" s="14">
        <f t="shared" si="2"/>
        <v>14.5</v>
      </c>
      <c r="B31" s="15"/>
      <c r="C31" s="16">
        <v>998.96</v>
      </c>
      <c r="D31" s="16"/>
      <c r="E31" s="16"/>
      <c r="F31" s="16"/>
      <c r="G31" s="16"/>
      <c r="H31" s="16"/>
      <c r="I31" s="16"/>
      <c r="J31" s="16"/>
      <c r="K31" s="16"/>
      <c r="L31" s="16"/>
      <c r="M31" s="17"/>
      <c r="N31" s="15">
        <f t="shared" si="0"/>
        <v>998.96</v>
      </c>
      <c r="O31" s="14">
        <f t="shared" si="1"/>
        <v>14.5</v>
      </c>
      <c r="P31" s="8"/>
      <c r="Q31" s="32"/>
    </row>
    <row r="32" spans="1:17" ht="14" x14ac:dyDescent="0.3">
      <c r="A32" s="14">
        <f t="shared" si="2"/>
        <v>15</v>
      </c>
      <c r="B32" s="15"/>
      <c r="C32" s="16">
        <v>221.99</v>
      </c>
      <c r="D32" s="16"/>
      <c r="E32" s="16"/>
      <c r="F32" s="16"/>
      <c r="G32" s="16"/>
      <c r="H32" s="16"/>
      <c r="I32" s="16"/>
      <c r="J32" s="16"/>
      <c r="K32" s="16"/>
      <c r="L32" s="16"/>
      <c r="M32" s="17"/>
      <c r="N32" s="15">
        <f t="shared" si="0"/>
        <v>221.99</v>
      </c>
      <c r="O32" s="14">
        <f t="shared" si="1"/>
        <v>15</v>
      </c>
      <c r="P32" s="8"/>
      <c r="Q32" s="32"/>
    </row>
    <row r="33" spans="1:17" ht="14" x14ac:dyDescent="0.3">
      <c r="A33" s="14">
        <f t="shared" si="2"/>
        <v>15.5</v>
      </c>
      <c r="B33" s="15"/>
      <c r="C33" s="16">
        <v>55.5</v>
      </c>
      <c r="D33" s="16"/>
      <c r="E33" s="16"/>
      <c r="F33" s="16"/>
      <c r="G33" s="16"/>
      <c r="H33" s="16"/>
      <c r="I33" s="16"/>
      <c r="J33" s="16"/>
      <c r="K33" s="16"/>
      <c r="L33" s="16"/>
      <c r="M33" s="17"/>
      <c r="N33" s="15">
        <f t="shared" si="0"/>
        <v>55.5</v>
      </c>
      <c r="O33" s="14">
        <f t="shared" si="1"/>
        <v>15.5</v>
      </c>
      <c r="P33" s="8"/>
      <c r="Q33" s="32"/>
    </row>
    <row r="34" spans="1:17" ht="14" x14ac:dyDescent="0.3">
      <c r="A34" s="14">
        <f t="shared" si="2"/>
        <v>16</v>
      </c>
      <c r="B34" s="15"/>
      <c r="C34" s="16">
        <v>20.12</v>
      </c>
      <c r="D34" s="16"/>
      <c r="E34" s="16"/>
      <c r="F34" s="16"/>
      <c r="G34" s="16"/>
      <c r="H34" s="16"/>
      <c r="I34" s="16"/>
      <c r="J34" s="16"/>
      <c r="K34" s="16"/>
      <c r="L34" s="16"/>
      <c r="M34" s="17"/>
      <c r="N34" s="15">
        <f t="shared" si="0"/>
        <v>20.12</v>
      </c>
      <c r="O34" s="14">
        <f t="shared" si="1"/>
        <v>16</v>
      </c>
      <c r="P34" s="8"/>
      <c r="Q34" s="32"/>
    </row>
    <row r="35" spans="1:17" ht="14" x14ac:dyDescent="0.3">
      <c r="A35" s="14">
        <f t="shared" si="2"/>
        <v>16.5</v>
      </c>
      <c r="B35" s="15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7"/>
      <c r="N35" s="15" t="str">
        <f t="shared" si="0"/>
        <v xml:space="preserve"> </v>
      </c>
      <c r="O35" s="14">
        <f t="shared" si="1"/>
        <v>16.5</v>
      </c>
      <c r="P35" s="8"/>
      <c r="Q35" s="32"/>
    </row>
    <row r="36" spans="1:17" ht="14" x14ac:dyDescent="0.3">
      <c r="A36" s="14">
        <f t="shared" si="2"/>
        <v>17</v>
      </c>
      <c r="B36" s="15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7"/>
      <c r="N36" s="15" t="str">
        <f t="shared" si="0"/>
        <v xml:space="preserve"> </v>
      </c>
      <c r="O36" s="14">
        <f t="shared" si="1"/>
        <v>17</v>
      </c>
      <c r="P36" s="8"/>
      <c r="Q36" s="32"/>
    </row>
    <row r="37" spans="1:17" ht="14" x14ac:dyDescent="0.3">
      <c r="A37" s="14">
        <f t="shared" si="2"/>
        <v>17.5</v>
      </c>
      <c r="B37" s="15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7"/>
      <c r="N37" s="15" t="str">
        <f t="shared" si="0"/>
        <v xml:space="preserve"> </v>
      </c>
      <c r="O37" s="14">
        <f t="shared" si="1"/>
        <v>17.5</v>
      </c>
      <c r="P37" s="8"/>
      <c r="Q37" s="32"/>
    </row>
    <row r="38" spans="1:17" ht="14" x14ac:dyDescent="0.3">
      <c r="A38" s="14">
        <f t="shared" si="2"/>
        <v>18</v>
      </c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7"/>
      <c r="N38" s="15" t="str">
        <f t="shared" si="0"/>
        <v xml:space="preserve"> </v>
      </c>
      <c r="O38" s="14">
        <f t="shared" si="1"/>
        <v>18</v>
      </c>
      <c r="P38" s="8"/>
      <c r="Q38" s="32"/>
    </row>
    <row r="39" spans="1:17" ht="14" x14ac:dyDescent="0.3">
      <c r="A39" s="14">
        <f t="shared" si="2"/>
        <v>18.5</v>
      </c>
      <c r="B39" s="15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7"/>
      <c r="N39" s="15" t="str">
        <f t="shared" si="0"/>
        <v xml:space="preserve"> </v>
      </c>
      <c r="O39" s="14">
        <f t="shared" si="1"/>
        <v>18.5</v>
      </c>
    </row>
    <row r="40" spans="1:17" ht="14" x14ac:dyDescent="0.3">
      <c r="A40" s="14">
        <f t="shared" si="2"/>
        <v>19</v>
      </c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7"/>
      <c r="N40" s="15" t="str">
        <f t="shared" si="0"/>
        <v xml:space="preserve"> </v>
      </c>
      <c r="O40" s="14">
        <f t="shared" si="1"/>
        <v>19</v>
      </c>
    </row>
    <row r="41" spans="1:17" ht="14" x14ac:dyDescent="0.3">
      <c r="A41" s="14">
        <f t="shared" si="2"/>
        <v>19.5</v>
      </c>
      <c r="B41" s="15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7"/>
      <c r="N41" s="15" t="str">
        <f t="shared" si="0"/>
        <v xml:space="preserve"> </v>
      </c>
      <c r="O41" s="14">
        <f t="shared" si="1"/>
        <v>19.5</v>
      </c>
    </row>
    <row r="42" spans="1:17" ht="14" x14ac:dyDescent="0.3">
      <c r="A42" s="27" t="s">
        <v>13</v>
      </c>
      <c r="B42" s="28" t="str">
        <f>IF(SUM(B8:B41)&gt;0,SUM(B8:B41)," ")</f>
        <v xml:space="preserve"> </v>
      </c>
      <c r="C42" s="54">
        <f t="shared" ref="C42:M42" si="3">IF(SUM(C8:C41)&gt;0,SUM(C8:C41)," ")</f>
        <v>19404.699999999993</v>
      </c>
      <c r="D42" s="54">
        <f t="shared" si="3"/>
        <v>2683.6359909352941</v>
      </c>
      <c r="E42" s="30" t="str">
        <f t="shared" si="3"/>
        <v xml:space="preserve"> </v>
      </c>
      <c r="F42" s="30" t="str">
        <f t="shared" si="3"/>
        <v xml:space="preserve"> </v>
      </c>
      <c r="G42" s="30" t="str">
        <f t="shared" si="3"/>
        <v xml:space="preserve"> </v>
      </c>
      <c r="H42" s="30" t="str">
        <f t="shared" si="3"/>
        <v xml:space="preserve"> </v>
      </c>
      <c r="I42" s="30" t="str">
        <f t="shared" si="3"/>
        <v xml:space="preserve"> </v>
      </c>
      <c r="J42" s="30" t="str">
        <f t="shared" si="3"/>
        <v xml:space="preserve"> </v>
      </c>
      <c r="K42" s="30" t="str">
        <f t="shared" si="3"/>
        <v xml:space="preserve"> </v>
      </c>
      <c r="L42" s="30" t="str">
        <f t="shared" si="3"/>
        <v xml:space="preserve"> </v>
      </c>
      <c r="M42" s="31" t="str">
        <f t="shared" si="3"/>
        <v xml:space="preserve"> </v>
      </c>
      <c r="N42" s="99">
        <f>SUM(N8:N41)</f>
        <v>22088.335990935291</v>
      </c>
      <c r="O42" s="53"/>
    </row>
    <row r="43" spans="1:17" ht="14" x14ac:dyDescent="0.3">
      <c r="A43" s="14" t="s">
        <v>39</v>
      </c>
      <c r="B43" s="71"/>
      <c r="C43" s="120"/>
      <c r="D43" s="120"/>
      <c r="E43" s="120"/>
      <c r="F43" s="120"/>
      <c r="G43" s="58"/>
      <c r="H43" s="58"/>
      <c r="I43" s="58"/>
      <c r="J43" s="58"/>
      <c r="K43" s="58"/>
      <c r="L43" s="58"/>
      <c r="M43" s="78"/>
      <c r="N43" s="145" t="str">
        <f>IF(SUM(B43:M43)&gt;0,SUM(B43:M43)," ")</f>
        <v xml:space="preserve"> </v>
      </c>
      <c r="O43" s="53"/>
    </row>
    <row r="44" spans="1:17" ht="14" x14ac:dyDescent="0.3">
      <c r="A44" s="34" t="s">
        <v>14</v>
      </c>
      <c r="B44" s="71"/>
      <c r="C44" s="120"/>
      <c r="D44" s="120"/>
      <c r="E44" s="121"/>
      <c r="F44" s="121"/>
      <c r="G44" s="58"/>
      <c r="H44" s="58"/>
      <c r="I44" s="58"/>
      <c r="J44" s="58"/>
      <c r="K44" s="58"/>
      <c r="L44" s="58"/>
      <c r="M44" s="78"/>
      <c r="N44" s="145" t="str">
        <f>IF(SUM(B44:M44)&gt;0,SUM(B44:M44)," ")</f>
        <v xml:space="preserve"> </v>
      </c>
      <c r="O44" s="53" t="e">
        <f>+N44/1000</f>
        <v>#VALUE!</v>
      </c>
    </row>
    <row r="45" spans="1:17" ht="14" x14ac:dyDescent="0.3">
      <c r="A45" s="14" t="s">
        <v>24</v>
      </c>
      <c r="B45" s="37"/>
      <c r="C45" s="117">
        <f>SUM(C8:C24)*100/C42</f>
        <v>86.83308682947947</v>
      </c>
      <c r="D45" s="117">
        <f t="shared" ref="D45" si="4">SUM(D8:D24)*100/D42</f>
        <v>100</v>
      </c>
      <c r="E45" s="117"/>
      <c r="F45" s="117"/>
      <c r="G45" s="38"/>
      <c r="H45" s="38"/>
      <c r="I45" s="117" t="e">
        <f t="shared" ref="I45:K45" si="5">SUM(I8:I24)*100/I42</f>
        <v>#VALUE!</v>
      </c>
      <c r="J45" s="117" t="e">
        <f t="shared" si="5"/>
        <v>#VALUE!</v>
      </c>
      <c r="K45" s="117" t="e">
        <f t="shared" si="5"/>
        <v>#VALUE!</v>
      </c>
      <c r="L45" s="117" t="e">
        <f t="shared" ref="L45" si="6">SUM(L8:L24)*100/L42</f>
        <v>#VALUE!</v>
      </c>
      <c r="M45" s="39"/>
      <c r="N45" s="131">
        <f t="shared" ref="N45" si="7">SUM(N8:N24)*100/N42</f>
        <v>88.43280905791849</v>
      </c>
    </row>
    <row r="46" spans="1:17" ht="14" x14ac:dyDescent="0.3">
      <c r="A46" s="14" t="s">
        <v>25</v>
      </c>
      <c r="B46" s="37"/>
      <c r="C46" s="117">
        <f t="shared" ref="C46:D46" si="8">SUM(C8:C19)*100/C42</f>
        <v>57.608465990198269</v>
      </c>
      <c r="D46" s="117">
        <f t="shared" si="8"/>
        <v>95.260663507109015</v>
      </c>
      <c r="E46" s="117"/>
      <c r="F46" s="117"/>
      <c r="G46" s="38"/>
      <c r="H46" s="38"/>
      <c r="I46" s="117" t="e">
        <f t="shared" ref="I46:K46" si="9">SUM(I8:I19)*100/I42</f>
        <v>#VALUE!</v>
      </c>
      <c r="J46" s="117" t="e">
        <f t="shared" si="9"/>
        <v>#VALUE!</v>
      </c>
      <c r="K46" s="117" t="e">
        <f t="shared" si="9"/>
        <v>#VALUE!</v>
      </c>
      <c r="L46" s="117" t="e">
        <f t="shared" ref="L46" si="10">SUM(L8:L19)*100/L42</f>
        <v>#VALUE!</v>
      </c>
      <c r="M46" s="39"/>
      <c r="N46" s="131">
        <f>SUM(N8:N19)*100/N42</f>
        <v>62.183042926897045</v>
      </c>
    </row>
    <row r="47" spans="1:17" ht="14" x14ac:dyDescent="0.3">
      <c r="A47" s="22" t="s">
        <v>22</v>
      </c>
      <c r="B47" s="40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2"/>
      <c r="N47" s="40"/>
    </row>
    <row r="48" spans="1:17" x14ac:dyDescent="0.3">
      <c r="A48" s="43" t="s">
        <v>15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</row>
    <row r="49" spans="1:15" ht="15.5" x14ac:dyDescent="0.35">
      <c r="A49" s="45" t="s">
        <v>61</v>
      </c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5" ht="15.5" x14ac:dyDescent="0.35">
      <c r="A50" s="46" t="s">
        <v>62</v>
      </c>
      <c r="N50" s="47"/>
    </row>
    <row r="51" spans="1:15" x14ac:dyDescent="0.3"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32"/>
      <c r="N51" s="32"/>
    </row>
    <row r="53" spans="1:15" x14ac:dyDescent="0.3">
      <c r="B53" s="5">
        <v>0</v>
      </c>
      <c r="C53" s="5">
        <v>1</v>
      </c>
      <c r="D53" s="5">
        <v>2</v>
      </c>
      <c r="E53" s="5">
        <v>3</v>
      </c>
      <c r="F53" s="5">
        <v>4</v>
      </c>
      <c r="G53" s="5">
        <v>5</v>
      </c>
      <c r="H53" s="5">
        <v>6</v>
      </c>
      <c r="I53" s="5">
        <v>7</v>
      </c>
      <c r="J53" s="5">
        <v>8</v>
      </c>
      <c r="K53" s="5">
        <v>9</v>
      </c>
      <c r="L53" s="5">
        <v>10</v>
      </c>
      <c r="M53" s="5">
        <v>11</v>
      </c>
      <c r="N53" s="5">
        <v>12</v>
      </c>
    </row>
    <row r="54" spans="1:15" x14ac:dyDescent="0.3">
      <c r="A54" s="3">
        <v>14</v>
      </c>
      <c r="B54" s="4" t="e">
        <f>+VLOOKUP(MAX(B8:B41),B8:$O$41,14,0)</f>
        <v>#N/A</v>
      </c>
      <c r="C54" s="49">
        <f>+VLOOKUP(MAX(C8:C41),C8:$O$41,+$A$54-C53,0)</f>
        <v>7.5</v>
      </c>
      <c r="D54" s="49">
        <f>+VLOOKUP(MAX(D8:D41),D8:$O$41,+$A$54-D53,0)</f>
        <v>8</v>
      </c>
      <c r="E54" s="49" t="e">
        <f>+VLOOKUP(MAX(E8:E41),E8:$O$41,+$A$54-E53,0)</f>
        <v>#N/A</v>
      </c>
      <c r="F54" s="49" t="e">
        <f>+VLOOKUP(MAX(F8:F41),F8:$O$41,+$A$54-F53,0)</f>
        <v>#N/A</v>
      </c>
      <c r="G54" s="49" t="e">
        <f>+VLOOKUP(MAX(G8:G41),G8:$O$41,+$A$54-G53,0)</f>
        <v>#N/A</v>
      </c>
      <c r="H54" s="49" t="e">
        <f>+VLOOKUP(MAX(H8:H41),H8:$O$41,+$A$54-H53,0)</f>
        <v>#N/A</v>
      </c>
      <c r="I54" s="49" t="e">
        <f>+VLOOKUP(MAX(I8:I41),I8:$O$41,+$A$54-I53,0)</f>
        <v>#N/A</v>
      </c>
      <c r="J54" s="49" t="e">
        <f>+VLOOKUP(MAX(J8:J41),J8:$O$41,+$A$54-J53,0)</f>
        <v>#N/A</v>
      </c>
      <c r="K54" s="49" t="e">
        <f>+VLOOKUP(MAX(K8:K41),K8:$O$41,+$A$54-K53,0)</f>
        <v>#N/A</v>
      </c>
      <c r="L54" s="49" t="e">
        <f>+VLOOKUP(MAX(L8:L41),L8:$O$41,+$A$54-L53,0)</f>
        <v>#N/A</v>
      </c>
      <c r="M54" s="49" t="e">
        <f>+VLOOKUP(MAX(M8:M41),M8:$O$41,+$A$54-M53,0)</f>
        <v>#N/A</v>
      </c>
      <c r="N54" s="49">
        <f>+VLOOKUP(MAX(N8:N41),N8:$O$41,+$A$54-N53,0)</f>
        <v>7.5</v>
      </c>
    </row>
    <row r="55" spans="1:15" x14ac:dyDescent="0.3">
      <c r="A55" s="48">
        <v>0</v>
      </c>
    </row>
    <row r="56" spans="1:15" x14ac:dyDescent="0.3">
      <c r="A56" s="5"/>
    </row>
    <row r="57" spans="1:15" x14ac:dyDescent="0.3">
      <c r="A57" s="5"/>
      <c r="O57" s="4" t="s">
        <v>16</v>
      </c>
    </row>
    <row r="58" spans="1:15" x14ac:dyDescent="0.3">
      <c r="A58" s="57" t="s">
        <v>26</v>
      </c>
      <c r="B58" s="32">
        <f>SUM(B8:B24)</f>
        <v>0</v>
      </c>
      <c r="C58" s="32">
        <f t="shared" ref="C58:M58" si="11">SUM(C8:C24)</f>
        <v>16849.699999999997</v>
      </c>
      <c r="D58" s="32">
        <f t="shared" si="11"/>
        <v>2683.6359909352941</v>
      </c>
      <c r="E58" s="32">
        <f t="shared" si="11"/>
        <v>0</v>
      </c>
      <c r="F58" s="32">
        <f t="shared" si="11"/>
        <v>0</v>
      </c>
      <c r="G58" s="32">
        <f t="shared" si="11"/>
        <v>0</v>
      </c>
      <c r="H58" s="32">
        <f t="shared" si="11"/>
        <v>0</v>
      </c>
      <c r="I58" s="32">
        <f t="shared" si="11"/>
        <v>0</v>
      </c>
      <c r="J58" s="32">
        <f t="shared" si="11"/>
        <v>0</v>
      </c>
      <c r="K58" s="32">
        <f t="shared" si="11"/>
        <v>0</v>
      </c>
      <c r="L58" s="32">
        <f t="shared" si="11"/>
        <v>0</v>
      </c>
      <c r="M58" s="32">
        <f t="shared" si="11"/>
        <v>0</v>
      </c>
    </row>
    <row r="59" spans="1:15" x14ac:dyDescent="0.3">
      <c r="A59" s="57" t="s">
        <v>27</v>
      </c>
      <c r="B59" s="32">
        <f>SUM(B8:B19)</f>
        <v>0</v>
      </c>
      <c r="C59" s="32">
        <f t="shared" ref="C59:M59" si="12">SUM(C8:C19)</f>
        <v>11178.75</v>
      </c>
      <c r="D59" s="32">
        <f t="shared" si="12"/>
        <v>2556.4494510805412</v>
      </c>
      <c r="E59" s="32">
        <f t="shared" si="12"/>
        <v>0</v>
      </c>
      <c r="F59" s="32">
        <f t="shared" si="12"/>
        <v>0</v>
      </c>
      <c r="G59" s="32">
        <f t="shared" si="12"/>
        <v>0</v>
      </c>
      <c r="H59" s="32">
        <f t="shared" si="12"/>
        <v>0</v>
      </c>
      <c r="I59" s="32">
        <f t="shared" si="12"/>
        <v>0</v>
      </c>
      <c r="J59" s="32">
        <f t="shared" si="12"/>
        <v>0</v>
      </c>
      <c r="K59" s="32">
        <f t="shared" si="12"/>
        <v>0</v>
      </c>
      <c r="L59" s="32">
        <f t="shared" si="12"/>
        <v>0</v>
      </c>
      <c r="M59" s="32">
        <f t="shared" si="12"/>
        <v>0</v>
      </c>
      <c r="O59" s="4" t="s">
        <v>17</v>
      </c>
    </row>
    <row r="60" spans="1:15" x14ac:dyDescent="0.3">
      <c r="A60" s="57" t="s">
        <v>28</v>
      </c>
      <c r="B60" s="32">
        <f>SUM(B25:B41)</f>
        <v>0</v>
      </c>
      <c r="C60" s="32">
        <f t="shared" ref="C60:M60" si="13">SUM(C25:C41)</f>
        <v>2555</v>
      </c>
      <c r="D60" s="32">
        <f t="shared" si="13"/>
        <v>0</v>
      </c>
      <c r="E60" s="32">
        <f t="shared" si="13"/>
        <v>0</v>
      </c>
      <c r="F60" s="32">
        <f t="shared" si="13"/>
        <v>0</v>
      </c>
      <c r="G60" s="32">
        <f t="shared" si="13"/>
        <v>0</v>
      </c>
      <c r="H60" s="32">
        <f t="shared" si="13"/>
        <v>0</v>
      </c>
      <c r="I60" s="32">
        <f t="shared" si="13"/>
        <v>0</v>
      </c>
      <c r="J60" s="32">
        <f t="shared" si="13"/>
        <v>0</v>
      </c>
      <c r="K60" s="32">
        <f t="shared" si="13"/>
        <v>0</v>
      </c>
      <c r="L60" s="32">
        <f t="shared" si="13"/>
        <v>0</v>
      </c>
      <c r="M60" s="32">
        <f t="shared" si="13"/>
        <v>0</v>
      </c>
    </row>
  </sheetData>
  <mergeCells count="4">
    <mergeCell ref="A1:N1"/>
    <mergeCell ref="A3:N3"/>
    <mergeCell ref="A4:N4"/>
    <mergeCell ref="B6:M6"/>
  </mergeCells>
  <printOptions horizontalCentered="1" verticalCentered="1"/>
  <pageMargins left="0" right="0" top="1.3779527559055118" bottom="0.98425196850393704" header="0.59055118110236227" footer="0.59055118110236227"/>
  <pageSetup scale="60" orientation="landscape" r:id="rId1"/>
  <headerFooter alignWithMargins="0">
    <oddHeader>&amp;C&amp;"Arial,Normal"&amp;12&amp;G
&amp;11INSTITUTO DE FOMENTO PESQUERO / DIVISIÓN INVESTIGACIÓN PESQUERA</oddHeader>
    <oddFooter>&amp;C&amp;"Arial,Normal"CONVENIO DE DESEMPEÑO IFOP / SUBSECRETARÍA DE ECONOMÍA Y EMT 2021:
"PROGRAMA DE SEGUIMIENTO DE LAS PRINCIPALES PESQUERÍAS PELÁGICAS, ENTRE LAS REGIONES DE VALPARAÍSO Y AYSÉN DEL GENERAL CARLOS IBÁÑEZ DEL CAMPO, AÑO 2021".  ANEXO 3B</oddFooter>
  </headerFooter>
  <ignoredErrors>
    <ignoredError sqref="N42" formula="1"/>
    <ignoredError sqref="C46:H46 C45:F45" formulaRange="1"/>
    <ignoredError sqref="I45:L46" evalError="1" formulaRange="1"/>
  </ignoredErrors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>
    <tabColor theme="6" tint="0.39997558519241921"/>
  </sheetPr>
  <dimension ref="A1:P60"/>
  <sheetViews>
    <sheetView zoomScale="70" zoomScaleNormal="70" zoomScalePageLayoutView="70" workbookViewId="0">
      <selection activeCell="N13" sqref="N13"/>
    </sheetView>
  </sheetViews>
  <sheetFormatPr baseColWidth="10" defaultColWidth="16.08984375" defaultRowHeight="13" x14ac:dyDescent="0.3"/>
  <cols>
    <col min="1" max="1" width="18.453125" style="48" customWidth="1"/>
    <col min="2" max="7" width="17.453125" style="5" customWidth="1"/>
    <col min="8" max="13" width="11.90625" style="5" hidden="1" customWidth="1"/>
    <col min="14" max="14" width="14.90625" style="5" customWidth="1"/>
    <col min="15" max="16384" width="16.08984375" style="5"/>
  </cols>
  <sheetData>
    <row r="1" spans="1:16" s="1" customFormat="1" ht="20" x14ac:dyDescent="0.4">
      <c r="A1" s="148" t="s">
        <v>32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</row>
    <row r="2" spans="1:16" s="1" customFormat="1" ht="20" x14ac:dyDescent="0.4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</row>
    <row r="3" spans="1:16" s="2" customFormat="1" ht="18" x14ac:dyDescent="0.4">
      <c r="A3" s="149" t="s">
        <v>18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</row>
    <row r="4" spans="1:16" s="2" customFormat="1" ht="18" x14ac:dyDescent="0.4">
      <c r="A4" s="149" t="s">
        <v>84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</row>
    <row r="5" spans="1:16" x14ac:dyDescent="0.3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6" s="8" customFormat="1" ht="19.149999999999999" customHeight="1" thickBot="1" x14ac:dyDescent="0.35">
      <c r="A6" s="6"/>
      <c r="B6" s="151" t="s">
        <v>0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7"/>
      <c r="P6" s="5"/>
    </row>
    <row r="7" spans="1:16" s="8" customFormat="1" ht="19.149999999999999" customHeight="1" thickBot="1" x14ac:dyDescent="0.35">
      <c r="A7" s="9" t="s">
        <v>21</v>
      </c>
      <c r="B7" s="10" t="s">
        <v>1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 t="s">
        <v>10</v>
      </c>
      <c r="L7" s="11" t="s">
        <v>11</v>
      </c>
      <c r="M7" s="12" t="s">
        <v>12</v>
      </c>
      <c r="N7" s="140" t="s">
        <v>13</v>
      </c>
      <c r="O7" s="13" t="s">
        <v>21</v>
      </c>
      <c r="P7" s="5"/>
    </row>
    <row r="8" spans="1:16" s="8" customFormat="1" ht="12.75" customHeight="1" x14ac:dyDescent="0.3">
      <c r="A8" s="14">
        <v>3</v>
      </c>
      <c r="B8" s="81"/>
      <c r="C8" s="34"/>
      <c r="D8" s="34"/>
      <c r="E8" s="34"/>
      <c r="F8" s="34"/>
      <c r="G8" s="34"/>
      <c r="H8" s="34"/>
      <c r="I8" s="34"/>
      <c r="J8" s="34"/>
      <c r="K8" s="34"/>
      <c r="L8" s="34"/>
      <c r="M8" s="80"/>
      <c r="N8" s="15" t="str">
        <f t="shared" ref="N8:N41" si="0">IF(SUM(B8:M8)&gt;0,SUM(B8:M8)," ")</f>
        <v xml:space="preserve"> </v>
      </c>
      <c r="O8" s="53">
        <v>3</v>
      </c>
      <c r="P8" s="5"/>
    </row>
    <row r="9" spans="1:16" ht="14" x14ac:dyDescent="0.3">
      <c r="A9" s="14">
        <f>+A8+0.5</f>
        <v>3.5</v>
      </c>
      <c r="B9" s="66"/>
      <c r="C9" s="26"/>
      <c r="D9" s="16"/>
      <c r="E9" s="16"/>
      <c r="F9" s="16"/>
      <c r="G9" s="16"/>
      <c r="H9" s="16"/>
      <c r="I9" s="16"/>
      <c r="J9" s="16"/>
      <c r="K9" s="16"/>
      <c r="L9" s="16"/>
      <c r="M9" s="17"/>
      <c r="N9" s="15" t="str">
        <f t="shared" si="0"/>
        <v xml:space="preserve"> </v>
      </c>
      <c r="O9" s="53">
        <f>+O8+0.5</f>
        <v>3.5</v>
      </c>
    </row>
    <row r="10" spans="1:16" ht="14" x14ac:dyDescent="0.3">
      <c r="A10" s="14">
        <f t="shared" ref="A10:A41" si="1">+A9+0.5</f>
        <v>4</v>
      </c>
      <c r="B10" s="66"/>
      <c r="C10" s="26"/>
      <c r="D10" s="16"/>
      <c r="E10" s="16"/>
      <c r="F10" s="16"/>
      <c r="G10" s="16"/>
      <c r="H10" s="16"/>
      <c r="I10" s="16"/>
      <c r="J10" s="16"/>
      <c r="K10" s="16"/>
      <c r="L10" s="16"/>
      <c r="M10" s="17"/>
      <c r="N10" s="15" t="str">
        <f t="shared" si="0"/>
        <v xml:space="preserve"> </v>
      </c>
      <c r="O10" s="53">
        <f t="shared" ref="O10:O41" si="2">+O9+0.5</f>
        <v>4</v>
      </c>
    </row>
    <row r="11" spans="1:16" ht="14" x14ac:dyDescent="0.3">
      <c r="A11" s="14">
        <f t="shared" si="1"/>
        <v>4.5</v>
      </c>
      <c r="B11" s="66"/>
      <c r="C11" s="26"/>
      <c r="D11" s="16"/>
      <c r="E11" s="16"/>
      <c r="F11" s="16"/>
      <c r="G11" s="16"/>
      <c r="H11" s="16"/>
      <c r="I11" s="16"/>
      <c r="J11" s="16"/>
      <c r="K11" s="16"/>
      <c r="L11" s="16"/>
      <c r="M11" s="17"/>
      <c r="N11" s="15" t="str">
        <f t="shared" si="0"/>
        <v xml:space="preserve"> </v>
      </c>
      <c r="O11" s="53">
        <f t="shared" si="2"/>
        <v>4.5</v>
      </c>
    </row>
    <row r="12" spans="1:16" ht="14" x14ac:dyDescent="0.3">
      <c r="A12" s="14">
        <f t="shared" si="1"/>
        <v>5</v>
      </c>
      <c r="B12" s="66"/>
      <c r="C12" s="26"/>
      <c r="D12" s="16"/>
      <c r="E12" s="16"/>
      <c r="F12" s="16"/>
      <c r="G12" s="16"/>
      <c r="H12" s="16"/>
      <c r="I12" s="16"/>
      <c r="J12" s="16"/>
      <c r="K12" s="16"/>
      <c r="L12" s="16"/>
      <c r="M12" s="17"/>
      <c r="N12" s="15" t="str">
        <f t="shared" si="0"/>
        <v xml:space="preserve"> </v>
      </c>
      <c r="O12" s="53">
        <f t="shared" si="2"/>
        <v>5</v>
      </c>
    </row>
    <row r="13" spans="1:16" ht="14" x14ac:dyDescent="0.3">
      <c r="A13" s="14">
        <f t="shared" si="1"/>
        <v>5.5</v>
      </c>
      <c r="B13" s="66"/>
      <c r="C13" s="26"/>
      <c r="D13" s="16"/>
      <c r="E13" s="16"/>
      <c r="F13" s="16"/>
      <c r="G13" s="16"/>
      <c r="H13" s="16"/>
      <c r="I13" s="16"/>
      <c r="J13" s="16"/>
      <c r="K13" s="16"/>
      <c r="L13" s="16"/>
      <c r="M13" s="17"/>
      <c r="N13" s="15" t="str">
        <f t="shared" si="0"/>
        <v xml:space="preserve"> </v>
      </c>
      <c r="O13" s="53">
        <f t="shared" si="2"/>
        <v>5.5</v>
      </c>
    </row>
    <row r="14" spans="1:16" ht="14" x14ac:dyDescent="0.3">
      <c r="A14" s="14">
        <f t="shared" si="1"/>
        <v>6</v>
      </c>
      <c r="B14" s="66"/>
      <c r="C14" s="26"/>
      <c r="D14" s="16"/>
      <c r="E14" s="16"/>
      <c r="F14" s="16"/>
      <c r="G14" s="16"/>
      <c r="H14" s="16"/>
      <c r="I14" s="16"/>
      <c r="J14" s="16"/>
      <c r="K14" s="16"/>
      <c r="L14" s="16"/>
      <c r="M14" s="17"/>
      <c r="N14" s="15" t="str">
        <f t="shared" si="0"/>
        <v xml:space="preserve"> </v>
      </c>
      <c r="O14" s="53">
        <f t="shared" si="2"/>
        <v>6</v>
      </c>
    </row>
    <row r="15" spans="1:16" ht="14" x14ac:dyDescent="0.3">
      <c r="A15" s="14">
        <f t="shared" si="1"/>
        <v>6.5</v>
      </c>
      <c r="B15" s="66"/>
      <c r="C15" s="26"/>
      <c r="D15" s="16"/>
      <c r="E15" s="16"/>
      <c r="F15" s="16"/>
      <c r="G15" s="16"/>
      <c r="H15" s="16"/>
      <c r="I15" s="16"/>
      <c r="J15" s="16"/>
      <c r="K15" s="16"/>
      <c r="L15" s="16"/>
      <c r="M15" s="17"/>
      <c r="N15" s="15" t="str">
        <f t="shared" si="0"/>
        <v xml:space="preserve"> </v>
      </c>
      <c r="O15" s="53">
        <f t="shared" si="2"/>
        <v>6.5</v>
      </c>
    </row>
    <row r="16" spans="1:16" ht="14" x14ac:dyDescent="0.3">
      <c r="A16" s="14">
        <f t="shared" si="1"/>
        <v>7</v>
      </c>
      <c r="B16" s="66"/>
      <c r="C16" s="26"/>
      <c r="D16" s="16"/>
      <c r="E16" s="16"/>
      <c r="F16" s="16"/>
      <c r="G16" s="16"/>
      <c r="H16" s="16"/>
      <c r="I16" s="16"/>
      <c r="J16" s="16"/>
      <c r="K16" s="16"/>
      <c r="L16" s="16"/>
      <c r="M16" s="17"/>
      <c r="N16" s="15" t="str">
        <f t="shared" si="0"/>
        <v xml:space="preserve"> </v>
      </c>
      <c r="O16" s="53">
        <f t="shared" si="2"/>
        <v>7</v>
      </c>
    </row>
    <row r="17" spans="1:15" ht="14" x14ac:dyDescent="0.3">
      <c r="A17" s="14">
        <f t="shared" si="1"/>
        <v>7.5</v>
      </c>
      <c r="B17" s="66"/>
      <c r="C17" s="26"/>
      <c r="D17" s="16"/>
      <c r="E17" s="16"/>
      <c r="F17" s="16"/>
      <c r="G17" s="16"/>
      <c r="H17" s="16"/>
      <c r="I17" s="16"/>
      <c r="J17" s="16"/>
      <c r="K17" s="16"/>
      <c r="L17" s="16"/>
      <c r="M17" s="17"/>
      <c r="N17" s="15" t="str">
        <f t="shared" si="0"/>
        <v xml:space="preserve"> </v>
      </c>
      <c r="O17" s="53">
        <f t="shared" si="2"/>
        <v>7.5</v>
      </c>
    </row>
    <row r="18" spans="1:15" ht="14" x14ac:dyDescent="0.3">
      <c r="A18" s="14">
        <f t="shared" si="1"/>
        <v>8</v>
      </c>
      <c r="B18" s="66"/>
      <c r="C18" s="26"/>
      <c r="D18" s="16"/>
      <c r="E18" s="16"/>
      <c r="F18" s="16"/>
      <c r="G18" s="16"/>
      <c r="H18" s="16"/>
      <c r="I18" s="16"/>
      <c r="J18" s="16"/>
      <c r="K18" s="16"/>
      <c r="L18" s="16"/>
      <c r="M18" s="17"/>
      <c r="N18" s="15" t="str">
        <f t="shared" si="0"/>
        <v xml:space="preserve"> </v>
      </c>
      <c r="O18" s="53">
        <f t="shared" si="2"/>
        <v>8</v>
      </c>
    </row>
    <row r="19" spans="1:15" ht="14" x14ac:dyDescent="0.3">
      <c r="A19" s="18">
        <f t="shared" si="1"/>
        <v>8.5</v>
      </c>
      <c r="B19" s="82"/>
      <c r="C19" s="109"/>
      <c r="D19" s="20"/>
      <c r="E19" s="20"/>
      <c r="F19" s="20"/>
      <c r="G19" s="20"/>
      <c r="H19" s="20"/>
      <c r="I19" s="20"/>
      <c r="J19" s="20"/>
      <c r="K19" s="20"/>
      <c r="L19" s="20"/>
      <c r="M19" s="21"/>
      <c r="N19" s="19" t="str">
        <f t="shared" si="0"/>
        <v xml:space="preserve"> </v>
      </c>
      <c r="O19" s="53">
        <f t="shared" si="2"/>
        <v>8.5</v>
      </c>
    </row>
    <row r="20" spans="1:15" ht="14" x14ac:dyDescent="0.3">
      <c r="A20" s="14">
        <f t="shared" si="1"/>
        <v>9</v>
      </c>
      <c r="B20" s="66"/>
      <c r="C20" s="26"/>
      <c r="D20" s="16"/>
      <c r="E20" s="16"/>
      <c r="F20" s="16"/>
      <c r="G20" s="16"/>
      <c r="H20" s="16"/>
      <c r="I20" s="16"/>
      <c r="J20" s="16"/>
      <c r="K20" s="16"/>
      <c r="L20" s="16"/>
      <c r="M20" s="17"/>
      <c r="N20" s="15" t="str">
        <f t="shared" si="0"/>
        <v xml:space="preserve"> </v>
      </c>
      <c r="O20" s="53">
        <f t="shared" si="2"/>
        <v>9</v>
      </c>
    </row>
    <row r="21" spans="1:15" ht="14" x14ac:dyDescent="0.3">
      <c r="A21" s="14">
        <f t="shared" si="1"/>
        <v>9.5</v>
      </c>
      <c r="B21" s="66"/>
      <c r="C21" s="26"/>
      <c r="D21" s="16"/>
      <c r="E21" s="16"/>
      <c r="F21" s="16"/>
      <c r="G21" s="16"/>
      <c r="H21" s="16"/>
      <c r="I21" s="16"/>
      <c r="J21" s="16"/>
      <c r="K21" s="16"/>
      <c r="L21" s="16"/>
      <c r="M21" s="17"/>
      <c r="N21" s="15" t="str">
        <f t="shared" si="0"/>
        <v xml:space="preserve"> </v>
      </c>
      <c r="O21" s="53">
        <f t="shared" si="2"/>
        <v>9.5</v>
      </c>
    </row>
    <row r="22" spans="1:15" ht="14" x14ac:dyDescent="0.3">
      <c r="A22" s="14">
        <f t="shared" si="1"/>
        <v>10</v>
      </c>
      <c r="B22" s="66"/>
      <c r="C22" s="26"/>
      <c r="D22" s="16"/>
      <c r="E22" s="16"/>
      <c r="F22" s="16"/>
      <c r="G22" s="16"/>
      <c r="H22" s="16"/>
      <c r="I22" s="16"/>
      <c r="J22" s="16"/>
      <c r="K22" s="16"/>
      <c r="L22" s="16"/>
      <c r="M22" s="17"/>
      <c r="N22" s="15" t="str">
        <f t="shared" si="0"/>
        <v xml:space="preserve"> </v>
      </c>
      <c r="O22" s="53">
        <f t="shared" si="2"/>
        <v>10</v>
      </c>
    </row>
    <row r="23" spans="1:15" ht="14" x14ac:dyDescent="0.3">
      <c r="A23" s="14">
        <f t="shared" si="1"/>
        <v>10.5</v>
      </c>
      <c r="B23" s="66"/>
      <c r="C23" s="26"/>
      <c r="D23" s="16"/>
      <c r="E23" s="16"/>
      <c r="F23" s="16"/>
      <c r="G23" s="16"/>
      <c r="H23" s="16"/>
      <c r="I23" s="16"/>
      <c r="J23" s="16"/>
      <c r="K23" s="16"/>
      <c r="L23" s="16"/>
      <c r="M23" s="17"/>
      <c r="N23" s="15" t="str">
        <f t="shared" si="0"/>
        <v xml:space="preserve"> </v>
      </c>
      <c r="O23" s="53">
        <f t="shared" si="2"/>
        <v>10.5</v>
      </c>
    </row>
    <row r="24" spans="1:15" ht="14" x14ac:dyDescent="0.3">
      <c r="A24" s="22">
        <f t="shared" si="1"/>
        <v>11</v>
      </c>
      <c r="B24" s="83"/>
      <c r="C24" s="110"/>
      <c r="D24" s="24"/>
      <c r="E24" s="24"/>
      <c r="F24" s="24"/>
      <c r="G24" s="24"/>
      <c r="H24" s="24"/>
      <c r="I24" s="24"/>
      <c r="J24" s="24"/>
      <c r="K24" s="24"/>
      <c r="L24" s="24"/>
      <c r="M24" s="25"/>
      <c r="N24" s="23" t="str">
        <f t="shared" si="0"/>
        <v xml:space="preserve"> </v>
      </c>
      <c r="O24" s="53">
        <f t="shared" si="2"/>
        <v>11</v>
      </c>
    </row>
    <row r="25" spans="1:15" ht="14" x14ac:dyDescent="0.3">
      <c r="A25" s="14">
        <f t="shared" si="1"/>
        <v>11.5</v>
      </c>
      <c r="B25" s="66"/>
      <c r="C25" s="26"/>
      <c r="D25" s="16"/>
      <c r="E25" s="16"/>
      <c r="F25" s="16"/>
      <c r="G25" s="16"/>
      <c r="H25" s="16"/>
      <c r="I25" s="16"/>
      <c r="J25" s="16"/>
      <c r="K25" s="16"/>
      <c r="L25" s="16"/>
      <c r="M25" s="17"/>
      <c r="N25" s="15" t="str">
        <f t="shared" si="0"/>
        <v xml:space="preserve"> </v>
      </c>
      <c r="O25" s="53">
        <f t="shared" si="2"/>
        <v>11.5</v>
      </c>
    </row>
    <row r="26" spans="1:15" ht="14" x14ac:dyDescent="0.3">
      <c r="A26" s="14">
        <f t="shared" si="1"/>
        <v>12</v>
      </c>
      <c r="B26" s="66"/>
      <c r="C26" s="26"/>
      <c r="D26" s="16"/>
      <c r="E26" s="16"/>
      <c r="F26" s="16"/>
      <c r="G26" s="16"/>
      <c r="H26" s="16"/>
      <c r="I26" s="16"/>
      <c r="J26" s="16"/>
      <c r="K26" s="16"/>
      <c r="L26" s="16"/>
      <c r="M26" s="17"/>
      <c r="N26" s="15" t="str">
        <f t="shared" si="0"/>
        <v xml:space="preserve"> </v>
      </c>
      <c r="O26" s="53">
        <f t="shared" si="2"/>
        <v>12</v>
      </c>
    </row>
    <row r="27" spans="1:15" ht="14" x14ac:dyDescent="0.3">
      <c r="A27" s="14">
        <f t="shared" si="1"/>
        <v>12.5</v>
      </c>
      <c r="B27" s="66"/>
      <c r="C27" s="26"/>
      <c r="D27" s="16"/>
      <c r="E27" s="16"/>
      <c r="F27" s="16"/>
      <c r="G27" s="16"/>
      <c r="H27" s="16"/>
      <c r="I27" s="16"/>
      <c r="J27" s="16"/>
      <c r="K27" s="16"/>
      <c r="L27" s="16"/>
      <c r="M27" s="17"/>
      <c r="N27" s="15" t="str">
        <f t="shared" si="0"/>
        <v xml:space="preserve"> </v>
      </c>
      <c r="O27" s="53">
        <f t="shared" si="2"/>
        <v>12.5</v>
      </c>
    </row>
    <row r="28" spans="1:15" ht="14" x14ac:dyDescent="0.3">
      <c r="A28" s="14">
        <f t="shared" si="1"/>
        <v>13</v>
      </c>
      <c r="B28" s="66"/>
      <c r="C28" s="26"/>
      <c r="D28" s="16"/>
      <c r="E28" s="16"/>
      <c r="F28" s="16"/>
      <c r="G28" s="16"/>
      <c r="H28" s="16"/>
      <c r="I28" s="16"/>
      <c r="J28" s="16"/>
      <c r="K28" s="16"/>
      <c r="L28" s="16"/>
      <c r="M28" s="17"/>
      <c r="N28" s="15" t="str">
        <f t="shared" si="0"/>
        <v xml:space="preserve"> </v>
      </c>
      <c r="O28" s="53">
        <f t="shared" si="2"/>
        <v>13</v>
      </c>
    </row>
    <row r="29" spans="1:15" ht="14" x14ac:dyDescent="0.3">
      <c r="A29" s="14">
        <f t="shared" si="1"/>
        <v>13.5</v>
      </c>
      <c r="B29" s="66"/>
      <c r="C29" s="26"/>
      <c r="D29" s="16"/>
      <c r="E29" s="16"/>
      <c r="F29" s="16"/>
      <c r="G29" s="16"/>
      <c r="H29" s="16"/>
      <c r="I29" s="16"/>
      <c r="J29" s="16"/>
      <c r="K29" s="16"/>
      <c r="L29" s="16"/>
      <c r="M29" s="17"/>
      <c r="N29" s="15" t="str">
        <f t="shared" si="0"/>
        <v xml:space="preserve"> </v>
      </c>
      <c r="O29" s="53">
        <f t="shared" si="2"/>
        <v>13.5</v>
      </c>
    </row>
    <row r="30" spans="1:15" ht="14" x14ac:dyDescent="0.3">
      <c r="A30" s="14">
        <f t="shared" si="1"/>
        <v>14</v>
      </c>
      <c r="B30" s="66"/>
      <c r="C30" s="26"/>
      <c r="D30" s="16"/>
      <c r="E30" s="16"/>
      <c r="F30" s="16"/>
      <c r="G30" s="16"/>
      <c r="H30" s="16"/>
      <c r="I30" s="16"/>
      <c r="J30" s="16"/>
      <c r="K30" s="16"/>
      <c r="L30" s="16"/>
      <c r="M30" s="17"/>
      <c r="N30" s="15" t="str">
        <f t="shared" si="0"/>
        <v xml:space="preserve"> </v>
      </c>
      <c r="O30" s="53">
        <f t="shared" si="2"/>
        <v>14</v>
      </c>
    </row>
    <row r="31" spans="1:15" ht="14" x14ac:dyDescent="0.3">
      <c r="A31" s="14">
        <f t="shared" si="1"/>
        <v>14.5</v>
      </c>
      <c r="B31" s="66"/>
      <c r="C31" s="26"/>
      <c r="D31" s="16"/>
      <c r="E31" s="16"/>
      <c r="F31" s="16"/>
      <c r="G31" s="16"/>
      <c r="H31" s="16"/>
      <c r="I31" s="16"/>
      <c r="J31" s="16"/>
      <c r="K31" s="16"/>
      <c r="L31" s="16"/>
      <c r="M31" s="17"/>
      <c r="N31" s="15" t="str">
        <f t="shared" si="0"/>
        <v xml:space="preserve"> </v>
      </c>
      <c r="O31" s="53">
        <f t="shared" si="2"/>
        <v>14.5</v>
      </c>
    </row>
    <row r="32" spans="1:15" ht="14" x14ac:dyDescent="0.3">
      <c r="A32" s="14">
        <f t="shared" si="1"/>
        <v>15</v>
      </c>
      <c r="B32" s="66"/>
      <c r="C32" s="26"/>
      <c r="D32" s="16"/>
      <c r="E32" s="16"/>
      <c r="F32" s="16"/>
      <c r="G32" s="16"/>
      <c r="H32" s="16"/>
      <c r="I32" s="16"/>
      <c r="J32" s="16"/>
      <c r="K32" s="16"/>
      <c r="L32" s="16"/>
      <c r="M32" s="17"/>
      <c r="N32" s="15" t="str">
        <f t="shared" si="0"/>
        <v xml:space="preserve"> </v>
      </c>
      <c r="O32" s="53">
        <f t="shared" si="2"/>
        <v>15</v>
      </c>
    </row>
    <row r="33" spans="1:15" ht="14" x14ac:dyDescent="0.3">
      <c r="A33" s="14">
        <f t="shared" si="1"/>
        <v>15.5</v>
      </c>
      <c r="B33" s="66"/>
      <c r="C33" s="26"/>
      <c r="D33" s="16"/>
      <c r="E33" s="16"/>
      <c r="F33" s="16"/>
      <c r="G33" s="16"/>
      <c r="H33" s="16"/>
      <c r="I33" s="16"/>
      <c r="J33" s="16"/>
      <c r="K33" s="16"/>
      <c r="L33" s="16"/>
      <c r="M33" s="17"/>
      <c r="N33" s="15" t="str">
        <f t="shared" si="0"/>
        <v xml:space="preserve"> </v>
      </c>
      <c r="O33" s="53">
        <f t="shared" si="2"/>
        <v>15.5</v>
      </c>
    </row>
    <row r="34" spans="1:15" ht="14" x14ac:dyDescent="0.3">
      <c r="A34" s="14">
        <f t="shared" si="1"/>
        <v>16</v>
      </c>
      <c r="B34" s="66"/>
      <c r="C34" s="26"/>
      <c r="D34" s="16"/>
      <c r="E34" s="16"/>
      <c r="F34" s="16"/>
      <c r="G34" s="16"/>
      <c r="H34" s="16"/>
      <c r="I34" s="16"/>
      <c r="J34" s="16"/>
      <c r="K34" s="16"/>
      <c r="L34" s="16"/>
      <c r="M34" s="17"/>
      <c r="N34" s="15" t="str">
        <f t="shared" si="0"/>
        <v xml:space="preserve"> </v>
      </c>
      <c r="O34" s="53">
        <f t="shared" si="2"/>
        <v>16</v>
      </c>
    </row>
    <row r="35" spans="1:15" ht="14" x14ac:dyDescent="0.3">
      <c r="A35" s="14">
        <f t="shared" si="1"/>
        <v>16.5</v>
      </c>
      <c r="B35" s="66"/>
      <c r="C35" s="26"/>
      <c r="D35" s="16"/>
      <c r="E35" s="16"/>
      <c r="F35" s="16"/>
      <c r="G35" s="16"/>
      <c r="H35" s="16"/>
      <c r="I35" s="16"/>
      <c r="J35" s="16"/>
      <c r="K35" s="16"/>
      <c r="L35" s="16"/>
      <c r="M35" s="17"/>
      <c r="N35" s="15" t="str">
        <f t="shared" si="0"/>
        <v xml:space="preserve"> </v>
      </c>
      <c r="O35" s="53">
        <f t="shared" si="2"/>
        <v>16.5</v>
      </c>
    </row>
    <row r="36" spans="1:15" ht="14" x14ac:dyDescent="0.3">
      <c r="A36" s="14">
        <f t="shared" si="1"/>
        <v>17</v>
      </c>
      <c r="B36" s="66"/>
      <c r="C36" s="26"/>
      <c r="D36" s="16"/>
      <c r="E36" s="16"/>
      <c r="F36" s="16"/>
      <c r="G36" s="16"/>
      <c r="H36" s="16"/>
      <c r="I36" s="16"/>
      <c r="J36" s="16"/>
      <c r="K36" s="16"/>
      <c r="L36" s="16"/>
      <c r="M36" s="17"/>
      <c r="N36" s="15" t="str">
        <f t="shared" si="0"/>
        <v xml:space="preserve"> </v>
      </c>
      <c r="O36" s="53">
        <f t="shared" si="2"/>
        <v>17</v>
      </c>
    </row>
    <row r="37" spans="1:15" ht="14" x14ac:dyDescent="0.3">
      <c r="A37" s="14">
        <f t="shared" si="1"/>
        <v>17.5</v>
      </c>
      <c r="B37" s="66"/>
      <c r="C37" s="26"/>
      <c r="D37" s="16"/>
      <c r="E37" s="16"/>
      <c r="F37" s="16"/>
      <c r="G37" s="16"/>
      <c r="H37" s="16"/>
      <c r="I37" s="16"/>
      <c r="J37" s="16"/>
      <c r="K37" s="16"/>
      <c r="L37" s="16"/>
      <c r="M37" s="17"/>
      <c r="N37" s="15" t="str">
        <f t="shared" si="0"/>
        <v xml:space="preserve"> </v>
      </c>
      <c r="O37" s="53">
        <f t="shared" si="2"/>
        <v>17.5</v>
      </c>
    </row>
    <row r="38" spans="1:15" ht="14" x14ac:dyDescent="0.3">
      <c r="A38" s="14">
        <f t="shared" si="1"/>
        <v>18</v>
      </c>
      <c r="B38" s="6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76"/>
      <c r="N38" s="66" t="str">
        <f t="shared" si="0"/>
        <v xml:space="preserve"> </v>
      </c>
      <c r="O38" s="53">
        <f t="shared" si="2"/>
        <v>18</v>
      </c>
    </row>
    <row r="39" spans="1:15" ht="14" x14ac:dyDescent="0.3">
      <c r="A39" s="14">
        <f t="shared" si="1"/>
        <v>18.5</v>
      </c>
      <c r="B39" s="6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76"/>
      <c r="N39" s="66" t="str">
        <f t="shared" si="0"/>
        <v xml:space="preserve"> </v>
      </c>
      <c r="O39" s="53">
        <f t="shared" si="2"/>
        <v>18.5</v>
      </c>
    </row>
    <row r="40" spans="1:15" ht="14" x14ac:dyDescent="0.3">
      <c r="A40" s="14">
        <f t="shared" si="1"/>
        <v>19</v>
      </c>
      <c r="B40" s="6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76"/>
      <c r="N40" s="66" t="str">
        <f t="shared" si="0"/>
        <v xml:space="preserve"> </v>
      </c>
      <c r="O40" s="53">
        <f t="shared" si="2"/>
        <v>19</v>
      </c>
    </row>
    <row r="41" spans="1:15" ht="14" x14ac:dyDescent="0.3">
      <c r="A41" s="14">
        <f t="shared" si="1"/>
        <v>19.5</v>
      </c>
      <c r="B41" s="6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76"/>
      <c r="N41" s="66" t="str">
        <f t="shared" si="0"/>
        <v xml:space="preserve"> </v>
      </c>
      <c r="O41" s="14">
        <f t="shared" si="2"/>
        <v>19.5</v>
      </c>
    </row>
    <row r="42" spans="1:15" ht="14" x14ac:dyDescent="0.3">
      <c r="A42" s="27" t="s">
        <v>13</v>
      </c>
      <c r="B42" s="111"/>
      <c r="C42" s="29"/>
      <c r="D42" s="30"/>
      <c r="E42" s="29"/>
      <c r="F42" s="29"/>
      <c r="G42" s="29"/>
      <c r="H42" s="29"/>
      <c r="I42" s="29"/>
      <c r="J42" s="29"/>
      <c r="K42" s="29"/>
      <c r="L42" s="29"/>
      <c r="M42" s="112"/>
      <c r="N42" s="99"/>
      <c r="O42" s="32"/>
    </row>
    <row r="43" spans="1:15" ht="14" x14ac:dyDescent="0.3">
      <c r="A43" s="14" t="s">
        <v>23</v>
      </c>
      <c r="B43" s="66"/>
      <c r="C43" s="113"/>
      <c r="D43" s="59"/>
      <c r="E43" s="113"/>
      <c r="F43" s="113"/>
      <c r="G43" s="113"/>
      <c r="H43" s="113"/>
      <c r="I43" s="113"/>
      <c r="J43" s="113"/>
      <c r="K43" s="113"/>
      <c r="L43" s="113"/>
      <c r="M43" s="114"/>
      <c r="N43" s="144"/>
      <c r="O43" s="32" t="e">
        <f>+'XVI R IND'!N43+'XVI R ART'!N43</f>
        <v>#VALUE!</v>
      </c>
    </row>
    <row r="44" spans="1:15" ht="14" x14ac:dyDescent="0.3">
      <c r="A44" s="14" t="s">
        <v>14</v>
      </c>
      <c r="B44" s="84"/>
      <c r="C44" s="113"/>
      <c r="D44" s="115"/>
      <c r="E44" s="33"/>
      <c r="F44" s="33"/>
      <c r="G44" s="33"/>
      <c r="H44" s="33"/>
      <c r="I44" s="33"/>
      <c r="J44" s="33"/>
      <c r="K44" s="33"/>
      <c r="L44" s="33"/>
      <c r="M44" s="35"/>
      <c r="N44" s="144"/>
      <c r="O44" s="32" t="e">
        <f>+'XVI R IND'!N44+'XVI R ART'!N44</f>
        <v>#VALUE!</v>
      </c>
    </row>
    <row r="45" spans="1:15" ht="14" x14ac:dyDescent="0.3">
      <c r="A45" s="14" t="s">
        <v>24</v>
      </c>
      <c r="B45" s="85"/>
      <c r="C45" s="116"/>
      <c r="D45" s="117"/>
      <c r="E45" s="116"/>
      <c r="F45" s="116"/>
      <c r="G45" s="116"/>
      <c r="H45" s="116"/>
      <c r="I45" s="116"/>
      <c r="J45" s="116"/>
      <c r="K45" s="116"/>
      <c r="L45" s="116"/>
      <c r="M45" s="118"/>
      <c r="N45" s="131"/>
    </row>
    <row r="46" spans="1:15" ht="14" x14ac:dyDescent="0.3">
      <c r="A46" s="14" t="s">
        <v>25</v>
      </c>
      <c r="B46" s="85"/>
      <c r="C46" s="116"/>
      <c r="D46" s="117"/>
      <c r="E46" s="116"/>
      <c r="F46" s="116"/>
      <c r="G46" s="116"/>
      <c r="H46" s="116"/>
      <c r="I46" s="116"/>
      <c r="J46" s="116"/>
      <c r="K46" s="116"/>
      <c r="L46" s="116"/>
      <c r="M46" s="118"/>
      <c r="N46" s="131"/>
    </row>
    <row r="47" spans="1:15" ht="14" x14ac:dyDescent="0.3">
      <c r="A47" s="22" t="s">
        <v>22</v>
      </c>
      <c r="B47" s="86"/>
      <c r="C47" s="119"/>
      <c r="D47" s="41"/>
      <c r="E47" s="41"/>
      <c r="F47" s="41"/>
      <c r="G47" s="41"/>
      <c r="H47" s="41"/>
      <c r="I47" s="41"/>
      <c r="J47" s="41"/>
      <c r="K47" s="41"/>
      <c r="L47" s="41"/>
      <c r="M47" s="42"/>
      <c r="N47" s="40"/>
    </row>
    <row r="48" spans="1:15" x14ac:dyDescent="0.3">
      <c r="A48" s="43" t="s">
        <v>15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</row>
    <row r="49" spans="1:15" ht="15.5" x14ac:dyDescent="0.35">
      <c r="A49" s="45" t="s">
        <v>61</v>
      </c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5" ht="15.5" x14ac:dyDescent="0.35">
      <c r="A50" s="46" t="s">
        <v>62</v>
      </c>
      <c r="N50" s="47"/>
    </row>
    <row r="51" spans="1:15" x14ac:dyDescent="0.3"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5" x14ac:dyDescent="0.3">
      <c r="N52" s="47"/>
    </row>
    <row r="53" spans="1:15" x14ac:dyDescent="0.3">
      <c r="B53" s="5">
        <v>0</v>
      </c>
      <c r="C53" s="5">
        <v>1</v>
      </c>
      <c r="D53" s="5">
        <v>2</v>
      </c>
      <c r="E53" s="5">
        <v>3</v>
      </c>
      <c r="F53" s="5">
        <v>4</v>
      </c>
      <c r="G53" s="5">
        <v>5</v>
      </c>
      <c r="H53" s="5">
        <v>6</v>
      </c>
      <c r="I53" s="5">
        <v>7</v>
      </c>
      <c r="J53" s="5">
        <v>8</v>
      </c>
      <c r="K53" s="5">
        <v>9</v>
      </c>
      <c r="L53" s="5">
        <v>10</v>
      </c>
      <c r="M53" s="5">
        <v>11</v>
      </c>
      <c r="N53" s="5">
        <v>12</v>
      </c>
    </row>
    <row r="54" spans="1:15" x14ac:dyDescent="0.3">
      <c r="A54" s="3">
        <v>14</v>
      </c>
      <c r="B54" s="4" t="e">
        <f>+VLOOKUP(MAX(B8:B41),B8:$O$41,14,0)</f>
        <v>#N/A</v>
      </c>
      <c r="C54" s="49" t="e">
        <f>+VLOOKUP(MAX(C8:C41),C8:$O$41,+$A$54-C53,0)</f>
        <v>#N/A</v>
      </c>
      <c r="D54" s="49" t="e">
        <f>+VLOOKUP(MAX(D8:D41),D8:$O$41,+$A$54-D53,0)</f>
        <v>#N/A</v>
      </c>
      <c r="E54" s="49" t="e">
        <f>+VLOOKUP(MAX(E8:E41),E8:$O$41,+$A$54-E53,0)</f>
        <v>#N/A</v>
      </c>
      <c r="F54" s="49" t="e">
        <f>+VLOOKUP(MAX(F8:F41),F8:$O$41,+$A$54-F53,0)</f>
        <v>#N/A</v>
      </c>
      <c r="G54" s="49" t="e">
        <f>+VLOOKUP(MAX(G8:G41),G8:$O$41,+$A$54-G53,0)</f>
        <v>#N/A</v>
      </c>
      <c r="H54" s="49" t="e">
        <f>+VLOOKUP(MAX(H8:H41),H8:$O$41,+$A$54-H53,0)</f>
        <v>#N/A</v>
      </c>
      <c r="I54" s="49" t="e">
        <f>+VLOOKUP(MAX(I8:I41),I8:$O$41,+$A$54-I53,0)</f>
        <v>#N/A</v>
      </c>
      <c r="J54" s="49" t="e">
        <f>+VLOOKUP(MAX(J8:J41),J8:$O$41,+$A$54-J53,0)</f>
        <v>#N/A</v>
      </c>
      <c r="K54" s="49" t="e">
        <f>+VLOOKUP(MAX(K8:K41),K8:$O$41,+$A$54-K53,0)</f>
        <v>#N/A</v>
      </c>
      <c r="L54" s="49" t="e">
        <f>+VLOOKUP(MAX(L8:L41),L8:$O$41,+$A$54-L53,0)</f>
        <v>#N/A</v>
      </c>
      <c r="M54" s="49" t="e">
        <f>+VLOOKUP(MAX(M8:M41),M8:$O$41,+$A$54-M53,0)</f>
        <v>#N/A</v>
      </c>
      <c r="N54" s="49" t="e">
        <f>+VLOOKUP(MAX(N8:N41),N8:$O$41,+$A$54-N53,0)</f>
        <v>#N/A</v>
      </c>
    </row>
    <row r="55" spans="1:15" x14ac:dyDescent="0.3">
      <c r="A55" s="48">
        <v>0</v>
      </c>
    </row>
    <row r="57" spans="1:15" x14ac:dyDescent="0.3">
      <c r="N57" s="50" t="e">
        <f>(N43*1000000)/N42</f>
        <v>#DIV/0!</v>
      </c>
      <c r="O57" s="4" t="s">
        <v>16</v>
      </c>
    </row>
    <row r="58" spans="1:15" x14ac:dyDescent="0.3">
      <c r="A58" s="48" t="s">
        <v>36</v>
      </c>
      <c r="B58" s="32">
        <f>-SUM(B8:B24)</f>
        <v>0</v>
      </c>
      <c r="C58" s="32">
        <f t="shared" ref="C58:M58" si="3">-SUM(C8:C24)</f>
        <v>0</v>
      </c>
      <c r="D58" s="32">
        <f t="shared" si="3"/>
        <v>0</v>
      </c>
      <c r="E58" s="32">
        <f t="shared" si="3"/>
        <v>0</v>
      </c>
      <c r="F58" s="32">
        <f t="shared" si="3"/>
        <v>0</v>
      </c>
      <c r="G58" s="32">
        <f t="shared" si="3"/>
        <v>0</v>
      </c>
      <c r="H58" s="32">
        <f t="shared" si="3"/>
        <v>0</v>
      </c>
      <c r="I58" s="32">
        <f t="shared" si="3"/>
        <v>0</v>
      </c>
      <c r="J58" s="32">
        <f t="shared" si="3"/>
        <v>0</v>
      </c>
      <c r="K58" s="32">
        <f t="shared" si="3"/>
        <v>0</v>
      </c>
      <c r="L58" s="32">
        <f t="shared" si="3"/>
        <v>0</v>
      </c>
      <c r="M58" s="32">
        <f t="shared" si="3"/>
        <v>0</v>
      </c>
    </row>
    <row r="59" spans="1:15" x14ac:dyDescent="0.3">
      <c r="A59" s="48" t="s">
        <v>37</v>
      </c>
      <c r="B59" s="32">
        <f>-SUM(B8:B19)</f>
        <v>0</v>
      </c>
      <c r="C59" s="32">
        <f t="shared" ref="C59:M59" si="4">-SUM(C8:C19)</f>
        <v>0</v>
      </c>
      <c r="D59" s="32">
        <f t="shared" si="4"/>
        <v>0</v>
      </c>
      <c r="E59" s="32">
        <f t="shared" si="4"/>
        <v>0</v>
      </c>
      <c r="F59" s="32">
        <f t="shared" si="4"/>
        <v>0</v>
      </c>
      <c r="G59" s="32">
        <f t="shared" si="4"/>
        <v>0</v>
      </c>
      <c r="H59" s="32">
        <f t="shared" si="4"/>
        <v>0</v>
      </c>
      <c r="I59" s="32">
        <f t="shared" si="4"/>
        <v>0</v>
      </c>
      <c r="J59" s="32">
        <f t="shared" si="4"/>
        <v>0</v>
      </c>
      <c r="K59" s="32">
        <f t="shared" si="4"/>
        <v>0</v>
      </c>
      <c r="L59" s="32">
        <f t="shared" si="4"/>
        <v>0</v>
      </c>
      <c r="M59" s="32">
        <f t="shared" si="4"/>
        <v>0</v>
      </c>
      <c r="N59" s="50" t="e">
        <f>(N44*1000000)/N42</f>
        <v>#DIV/0!</v>
      </c>
      <c r="O59" s="4" t="s">
        <v>17</v>
      </c>
    </row>
    <row r="60" spans="1:15" x14ac:dyDescent="0.3">
      <c r="A60" s="48" t="s">
        <v>38</v>
      </c>
      <c r="B60" s="32">
        <f>SUM(B25:B41)</f>
        <v>0</v>
      </c>
      <c r="C60" s="32">
        <f t="shared" ref="C60:M60" si="5">SUM(C25:C41)</f>
        <v>0</v>
      </c>
      <c r="D60" s="32">
        <f t="shared" si="5"/>
        <v>0</v>
      </c>
      <c r="E60" s="32">
        <f t="shared" si="5"/>
        <v>0</v>
      </c>
      <c r="F60" s="32">
        <f t="shared" si="5"/>
        <v>0</v>
      </c>
      <c r="G60" s="32">
        <f t="shared" si="5"/>
        <v>0</v>
      </c>
      <c r="H60" s="32">
        <f t="shared" si="5"/>
        <v>0</v>
      </c>
      <c r="I60" s="32">
        <f t="shared" si="5"/>
        <v>0</v>
      </c>
      <c r="J60" s="32">
        <f t="shared" si="5"/>
        <v>0</v>
      </c>
      <c r="K60" s="32">
        <f t="shared" si="5"/>
        <v>0</v>
      </c>
      <c r="L60" s="32">
        <f t="shared" si="5"/>
        <v>0</v>
      </c>
      <c r="M60" s="32">
        <f t="shared" si="5"/>
        <v>0</v>
      </c>
      <c r="N60" s="32"/>
    </row>
  </sheetData>
  <mergeCells count="4">
    <mergeCell ref="A1:N1"/>
    <mergeCell ref="A4:N4"/>
    <mergeCell ref="A3:N3"/>
    <mergeCell ref="B6:M6"/>
  </mergeCells>
  <phoneticPr fontId="2" type="noConversion"/>
  <printOptions horizontalCentered="1" verticalCentered="1"/>
  <pageMargins left="0" right="0" top="1.3779527559055118" bottom="0.98425196850393704" header="0.59055118110236227" footer="0.59055118110236227"/>
  <pageSetup scale="60" orientation="landscape" r:id="rId1"/>
  <headerFooter alignWithMargins="0">
    <oddHeader>&amp;C&amp;"Arial,Normal"&amp;12&amp;G
&amp;11INSTITUTO DE FOMENTO PESQUERO / DIVISIÓN INVESTIGACIÓN PESQUERA</oddHeader>
    <oddFooter>&amp;C&amp;"Arial,Normal"CONVENIO DE DESEMPEÑO IFOP / SUBSECRETARÍA DE ECONOMÍA Y EMT 2021:
"PROGRAMA DE SEGUIMIENTO DE LAS PRINCIPALES PESQUERÍAS PELÁGICAS, ENTRE LAS REGIONES DE VALPARAÍSO Y AYSÉN DEL GENERAL CARLOS IBÁÑEZ DEL CAMPO, AÑO 2021".  ANEXO 3B</oddFooter>
  </headerFooter>
  <ignoredErrors>
    <ignoredError sqref="N8" formulaRange="1"/>
  </ignoredErrors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13">
    <tabColor theme="6" tint="0.39997558519241921"/>
  </sheetPr>
  <dimension ref="A1:Q61"/>
  <sheetViews>
    <sheetView topLeftCell="A25" zoomScale="70" zoomScaleNormal="70" zoomScalePageLayoutView="70" workbookViewId="0">
      <selection activeCell="N13" sqref="N13"/>
    </sheetView>
  </sheetViews>
  <sheetFormatPr baseColWidth="10" defaultColWidth="16.08984375" defaultRowHeight="13" x14ac:dyDescent="0.3"/>
  <cols>
    <col min="1" max="1" width="18.453125" style="48" customWidth="1"/>
    <col min="2" max="7" width="17.453125" style="5" customWidth="1"/>
    <col min="8" max="13" width="11.90625" style="5" hidden="1" customWidth="1"/>
    <col min="14" max="14" width="14.90625" style="5" customWidth="1"/>
    <col min="15" max="16384" width="16.08984375" style="5"/>
  </cols>
  <sheetData>
    <row r="1" spans="1:15" s="1" customFormat="1" ht="20" x14ac:dyDescent="0.4">
      <c r="A1" s="148" t="s">
        <v>33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</row>
    <row r="2" spans="1:15" s="1" customFormat="1" ht="20" x14ac:dyDescent="0.4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</row>
    <row r="3" spans="1:15" s="2" customFormat="1" ht="18" x14ac:dyDescent="0.4">
      <c r="A3" s="149" t="s">
        <v>18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</row>
    <row r="4" spans="1:15" s="2" customFormat="1" ht="18" x14ac:dyDescent="0.4">
      <c r="A4" s="150" t="s">
        <v>83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</row>
    <row r="5" spans="1:15" x14ac:dyDescent="0.3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5" s="8" customFormat="1" ht="19.149999999999999" customHeight="1" thickBot="1" x14ac:dyDescent="0.35">
      <c r="A6" s="6"/>
      <c r="B6" s="151" t="s">
        <v>0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7"/>
    </row>
    <row r="7" spans="1:15" s="8" customFormat="1" ht="19.149999999999999" customHeight="1" thickBot="1" x14ac:dyDescent="0.35">
      <c r="A7" s="9" t="s">
        <v>21</v>
      </c>
      <c r="B7" s="10" t="s">
        <v>1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 t="s">
        <v>10</v>
      </c>
      <c r="L7" s="11" t="s">
        <v>11</v>
      </c>
      <c r="M7" s="12" t="s">
        <v>12</v>
      </c>
      <c r="N7" s="140" t="s">
        <v>13</v>
      </c>
      <c r="O7" s="13" t="s">
        <v>21</v>
      </c>
    </row>
    <row r="8" spans="1:15" ht="14" x14ac:dyDescent="0.3">
      <c r="A8" s="14">
        <v>3</v>
      </c>
      <c r="B8" s="15" t="str">
        <f>IF(+'XVI R ART'!B8+'XVI R MONITOREO'!B8+'XVI R IND'!B8&gt;0,+'XVI R ART'!B8+'XVI R MONITOREO'!B8+'XVI R IND'!B8," ")</f>
        <v xml:space="preserve"> </v>
      </c>
      <c r="C8" s="16" t="str">
        <f>IF(+'XVI R ART'!C8+'XVI R MONITOREO'!C8+'XVI R IND'!C8&gt;0,+'XVI R ART'!C8+'XVI R MONITOREO'!C8+'XVI R IND'!C8," ")</f>
        <v xml:space="preserve"> </v>
      </c>
      <c r="D8" s="16" t="str">
        <f>IF(+'XVI R ART'!D8+'XVI R MONITOREO'!D8+'XVI R IND'!D8&gt;0,+'XVI R ART'!D8+'XVI R MONITOREO'!D8+'XVI R IND'!D8," ")</f>
        <v xml:space="preserve"> </v>
      </c>
      <c r="E8" s="16" t="str">
        <f>IF(+'XVI R ART'!E8+'XVI R MONITOREO'!E8+'XVI R IND'!E8&gt;0,+'XVI R ART'!E8+'XVI R MONITOREO'!E8+'XVI R IND'!E8," ")</f>
        <v xml:space="preserve"> </v>
      </c>
      <c r="F8" s="16" t="str">
        <f>IF(+'XVI R ART'!F8+'XVI R MONITOREO'!F8+'XVI R IND'!F8&gt;0,+'XVI R ART'!F8+'XVI R MONITOREO'!F8+'XVI R IND'!F8," ")</f>
        <v xml:space="preserve"> </v>
      </c>
      <c r="G8" s="16" t="str">
        <f>IF(+'XVI R ART'!G8+'XVI R MONITOREO'!G8+'XVI R IND'!G8&gt;0,+'XVI R ART'!G8+'XVI R MONITOREO'!G8+'XVI R IND'!G8," ")</f>
        <v xml:space="preserve"> </v>
      </c>
      <c r="H8" s="16" t="str">
        <f>IF(+'XVI R ART'!H8+'XVI R MONITOREO'!H8+'XVI R IND'!H8&gt;0,+'XVI R ART'!H8+'XVI R MONITOREO'!H8+'XVI R IND'!H8," ")</f>
        <v xml:space="preserve"> </v>
      </c>
      <c r="I8" s="16" t="str">
        <f>IF(+'XVI R ART'!I8+'XVI R MONITOREO'!I8+'XVI R IND'!I8&gt;0,+'XVI R ART'!I8+'XVI R MONITOREO'!I8+'XVI R IND'!I8," ")</f>
        <v xml:space="preserve"> </v>
      </c>
      <c r="J8" s="16" t="str">
        <f>IF(+'XVI R ART'!J8+'XVI R MONITOREO'!J8+'XVI R IND'!J8&gt;0,+'XVI R ART'!J8+'XVI R MONITOREO'!J8+'XVI R IND'!J8," ")</f>
        <v xml:space="preserve"> </v>
      </c>
      <c r="K8" s="16" t="str">
        <f>IF(+'XVI R ART'!K8+'XVI R MONITOREO'!K8+'XVI R IND'!K8&gt;0,+'XVI R ART'!K8+'XVI R MONITOREO'!K8+'XVI R IND'!K8," ")</f>
        <v xml:space="preserve"> </v>
      </c>
      <c r="L8" s="16" t="str">
        <f>IF(+'XVI R ART'!L8+'XVI R MONITOREO'!L8+'XVI R IND'!L8&gt;0,+'XVI R ART'!L8+'XVI R MONITOREO'!L8+'XVI R IND'!L8," ")</f>
        <v xml:space="preserve"> </v>
      </c>
      <c r="M8" s="17" t="str">
        <f>IF(+'XVI R ART'!M8+'XVI R MONITOREO'!M8+'XVI R IND'!M8&gt;0,+'XVI R ART'!M8+'XVI R MONITOREO'!M8+'XVI R IND'!M8," ")</f>
        <v xml:space="preserve"> </v>
      </c>
      <c r="N8" s="15"/>
      <c r="O8" s="53">
        <v>3</v>
      </c>
    </row>
    <row r="9" spans="1:15" ht="14" x14ac:dyDescent="0.3">
      <c r="A9" s="14">
        <f>+A8+0.5</f>
        <v>3.5</v>
      </c>
      <c r="B9" s="15" t="str">
        <f>IF(+'XVI R ART'!B9+'XVI R MONITOREO'!B9+'XVI R IND'!B9&gt;0,+'XVI R ART'!B9+'XVI R MONITOREO'!B9+'XVI R IND'!B9," ")</f>
        <v xml:space="preserve"> </v>
      </c>
      <c r="C9" s="16" t="str">
        <f>IF(+'XVI R ART'!C9+'XVI R MONITOREO'!C9+'XVI R IND'!C9&gt;0,+'XVI R ART'!C9+'XVI R MONITOREO'!C9+'XVI R IND'!C9," ")</f>
        <v xml:space="preserve"> </v>
      </c>
      <c r="D9" s="16" t="str">
        <f>IF(+'XVI R ART'!D9+'XVI R MONITOREO'!D9+'XVI R IND'!D9&gt;0,+'XVI R ART'!D9+'XVI R MONITOREO'!D9+'XVI R IND'!D9," ")</f>
        <v xml:space="preserve"> </v>
      </c>
      <c r="E9" s="16" t="str">
        <f>IF(+'XVI R ART'!E9+'XVI R MONITOREO'!E9+'XVI R IND'!E9&gt;0,+'XVI R ART'!E9+'XVI R MONITOREO'!E9+'XVI R IND'!E9," ")</f>
        <v xml:space="preserve"> </v>
      </c>
      <c r="F9" s="16" t="str">
        <f>IF(+'XVI R ART'!F9+'XVI R MONITOREO'!F9+'XVI R IND'!F9&gt;0,+'XVI R ART'!F9+'XVI R MONITOREO'!F9+'XVI R IND'!F9," ")</f>
        <v xml:space="preserve"> </v>
      </c>
      <c r="G9" s="16" t="str">
        <f>IF(+'XVI R ART'!G9+'XVI R MONITOREO'!G9+'XVI R IND'!G9&gt;0,+'XVI R ART'!G9+'XVI R MONITOREO'!G9+'XVI R IND'!G9," ")</f>
        <v xml:space="preserve"> </v>
      </c>
      <c r="H9" s="16" t="str">
        <f>IF(+'XVI R ART'!H9+'XVI R MONITOREO'!H9+'XVI R IND'!H9&gt;0,+'XVI R ART'!H9+'XVI R MONITOREO'!H9+'XVI R IND'!H9," ")</f>
        <v xml:space="preserve"> </v>
      </c>
      <c r="I9" s="16" t="str">
        <f>IF(+'XVI R ART'!I9+'XVI R MONITOREO'!I9+'XVI R IND'!I9&gt;0,+'XVI R ART'!I9+'XVI R MONITOREO'!I9+'XVI R IND'!I9," ")</f>
        <v xml:space="preserve"> </v>
      </c>
      <c r="J9" s="16" t="str">
        <f>IF(+'XVI R ART'!J9+'XVI R MONITOREO'!J9+'XVI R IND'!J9&gt;0,+'XVI R ART'!J9+'XVI R MONITOREO'!J9+'XVI R IND'!J9," ")</f>
        <v xml:space="preserve"> </v>
      </c>
      <c r="K9" s="16" t="str">
        <f>IF(+'XVI R ART'!K9+'XVI R MONITOREO'!K9+'XVI R IND'!K9&gt;0,+'XVI R ART'!K9+'XVI R MONITOREO'!K9+'XVI R IND'!K9," ")</f>
        <v xml:space="preserve"> </v>
      </c>
      <c r="L9" s="16" t="str">
        <f>IF(+'XVI R ART'!L9+'XVI R MONITOREO'!L9+'XVI R IND'!L9&gt;0,+'XVI R ART'!L9+'XVI R MONITOREO'!L9+'XVI R IND'!L9," ")</f>
        <v xml:space="preserve"> </v>
      </c>
      <c r="M9" s="17" t="str">
        <f>IF(+'XVI R ART'!M9+'XVI R MONITOREO'!M9+'XVI R IND'!M9&gt;0,+'XVI R ART'!M9+'XVI R MONITOREO'!M9+'XVI R IND'!M9," ")</f>
        <v xml:space="preserve"> </v>
      </c>
      <c r="N9" s="15"/>
      <c r="O9" s="53">
        <f>+O8+0.5</f>
        <v>3.5</v>
      </c>
    </row>
    <row r="10" spans="1:15" ht="14" x14ac:dyDescent="0.3">
      <c r="A10" s="14">
        <f t="shared" ref="A10:A41" si="0">+A9+0.5</f>
        <v>4</v>
      </c>
      <c r="B10" s="15" t="str">
        <f>IF(+'XVI R ART'!B10+'XVI R MONITOREO'!B10+'XVI R IND'!B10&gt;0,+'XVI R ART'!B10+'XVI R MONITOREO'!B10+'XVI R IND'!B10," ")</f>
        <v xml:space="preserve"> </v>
      </c>
      <c r="C10" s="16" t="str">
        <f>IF(+'XVI R ART'!C10+'XVI R MONITOREO'!C10+'XVI R IND'!C10&gt;0,+'XVI R ART'!C10+'XVI R MONITOREO'!C10+'XVI R IND'!C10," ")</f>
        <v xml:space="preserve"> </v>
      </c>
      <c r="D10" s="16" t="str">
        <f>IF(+'XVI R ART'!D10+'XVI R MONITOREO'!D10+'XVI R IND'!D10&gt;0,+'XVI R ART'!D10+'XVI R MONITOREO'!D10+'XVI R IND'!D10," ")</f>
        <v xml:space="preserve"> </v>
      </c>
      <c r="E10" s="16" t="str">
        <f>IF(+'XVI R ART'!E10+'XVI R MONITOREO'!E10+'XVI R IND'!E10&gt;0,+'XVI R ART'!E10+'XVI R MONITOREO'!E10+'XVI R IND'!E10," ")</f>
        <v xml:space="preserve"> </v>
      </c>
      <c r="F10" s="16" t="str">
        <f>IF(+'XVI R ART'!F10+'XVI R MONITOREO'!F10+'XVI R IND'!F10&gt;0,+'XVI R ART'!F10+'XVI R MONITOREO'!F10+'XVI R IND'!F10," ")</f>
        <v xml:space="preserve"> </v>
      </c>
      <c r="G10" s="16" t="str">
        <f>IF(+'XVI R ART'!G10+'XVI R MONITOREO'!G10+'XVI R IND'!G10&gt;0,+'XVI R ART'!G10+'XVI R MONITOREO'!G10+'XVI R IND'!G10," ")</f>
        <v xml:space="preserve"> </v>
      </c>
      <c r="H10" s="16" t="str">
        <f>IF(+'XVI R ART'!H10+'XVI R MONITOREO'!H10+'XVI R IND'!H10&gt;0,+'XVI R ART'!H10+'XVI R MONITOREO'!H10+'XVI R IND'!H10," ")</f>
        <v xml:space="preserve"> </v>
      </c>
      <c r="I10" s="16" t="str">
        <f>IF(+'XVI R ART'!I10+'XVI R MONITOREO'!I10+'XVI R IND'!I10&gt;0,+'XVI R ART'!I10+'XVI R MONITOREO'!I10+'XVI R IND'!I10," ")</f>
        <v xml:space="preserve"> </v>
      </c>
      <c r="J10" s="16" t="str">
        <f>IF(+'XVI R ART'!J10+'XVI R MONITOREO'!J10+'XVI R IND'!J10&gt;0,+'XVI R ART'!J10+'XVI R MONITOREO'!J10+'XVI R IND'!J10," ")</f>
        <v xml:space="preserve"> </v>
      </c>
      <c r="K10" s="16" t="str">
        <f>IF(+'XVI R ART'!K10+'XVI R MONITOREO'!K10+'XVI R IND'!K10&gt;0,+'XVI R ART'!K10+'XVI R MONITOREO'!K10+'XVI R IND'!K10," ")</f>
        <v xml:space="preserve"> </v>
      </c>
      <c r="L10" s="16" t="str">
        <f>IF(+'XVI R ART'!L10+'XVI R MONITOREO'!L10+'XVI R IND'!L10&gt;0,+'XVI R ART'!L10+'XVI R MONITOREO'!L10+'XVI R IND'!L10," ")</f>
        <v xml:space="preserve"> </v>
      </c>
      <c r="M10" s="17" t="str">
        <f>IF(+'XVI R ART'!M10+'XVI R MONITOREO'!M10+'XVI R IND'!M10&gt;0,+'XVI R ART'!M10+'XVI R MONITOREO'!M10+'XVI R IND'!M10," ")</f>
        <v xml:space="preserve"> </v>
      </c>
      <c r="N10" s="15"/>
      <c r="O10" s="53">
        <f t="shared" ref="O10:O41" si="1">+O9+0.5</f>
        <v>4</v>
      </c>
    </row>
    <row r="11" spans="1:15" ht="14" x14ac:dyDescent="0.3">
      <c r="A11" s="14">
        <f t="shared" si="0"/>
        <v>4.5</v>
      </c>
      <c r="B11" s="15" t="str">
        <f>IF(+'XVI R ART'!B11+'XVI R MONITOREO'!B11+'XVI R IND'!B11&gt;0,+'XVI R ART'!B11+'XVI R MONITOREO'!B11+'XVI R IND'!B11," ")</f>
        <v xml:space="preserve"> </v>
      </c>
      <c r="C11" s="16" t="str">
        <f>IF(+'XVI R ART'!C11+'XVI R MONITOREO'!C11+'XVI R IND'!C11&gt;0,+'XVI R ART'!C11+'XVI R MONITOREO'!C11+'XVI R IND'!C11," ")</f>
        <v xml:space="preserve"> </v>
      </c>
      <c r="D11" s="16" t="str">
        <f>IF(+'XVI R ART'!D11+'XVI R MONITOREO'!D11+'XVI R IND'!D11&gt;0,+'XVI R ART'!D11+'XVI R MONITOREO'!D11+'XVI R IND'!D11," ")</f>
        <v xml:space="preserve"> </v>
      </c>
      <c r="E11" s="16" t="str">
        <f>IF(+'XVI R ART'!E11+'XVI R MONITOREO'!E11+'XVI R IND'!E11&gt;0,+'XVI R ART'!E11+'XVI R MONITOREO'!E11+'XVI R IND'!E11," ")</f>
        <v xml:space="preserve"> </v>
      </c>
      <c r="F11" s="16" t="str">
        <f>IF(+'XVI R ART'!F11+'XVI R MONITOREO'!F11+'XVI R IND'!F11&gt;0,+'XVI R ART'!F11+'XVI R MONITOREO'!F11+'XVI R IND'!F11," ")</f>
        <v xml:space="preserve"> </v>
      </c>
      <c r="G11" s="16" t="str">
        <f>IF(+'XVI R ART'!G11+'XVI R MONITOREO'!G11+'XVI R IND'!G11&gt;0,+'XVI R ART'!G11+'XVI R MONITOREO'!G11+'XVI R IND'!G11," ")</f>
        <v xml:space="preserve"> </v>
      </c>
      <c r="H11" s="16" t="str">
        <f>IF(+'XVI R ART'!H11+'XVI R MONITOREO'!H11+'XVI R IND'!H11&gt;0,+'XVI R ART'!H11+'XVI R MONITOREO'!H11+'XVI R IND'!H11," ")</f>
        <v xml:space="preserve"> </v>
      </c>
      <c r="I11" s="16" t="str">
        <f>IF(+'XVI R ART'!I11+'XVI R MONITOREO'!I11+'XVI R IND'!I11&gt;0,+'XVI R ART'!I11+'XVI R MONITOREO'!I11+'XVI R IND'!I11," ")</f>
        <v xml:space="preserve"> </v>
      </c>
      <c r="J11" s="16" t="str">
        <f>IF(+'XVI R ART'!J11+'XVI R MONITOREO'!J11+'XVI R IND'!J11&gt;0,+'XVI R ART'!J11+'XVI R MONITOREO'!J11+'XVI R IND'!J11," ")</f>
        <v xml:space="preserve"> </v>
      </c>
      <c r="K11" s="16" t="str">
        <f>IF(+'XVI R ART'!K11+'XVI R MONITOREO'!K11+'XVI R IND'!K11&gt;0,+'XVI R ART'!K11+'XVI R MONITOREO'!K11+'XVI R IND'!K11," ")</f>
        <v xml:space="preserve"> </v>
      </c>
      <c r="L11" s="16" t="str">
        <f>IF(+'XVI R ART'!L11+'XVI R MONITOREO'!L11+'XVI R IND'!L11&gt;0,+'XVI R ART'!L11+'XVI R MONITOREO'!L11+'XVI R IND'!L11," ")</f>
        <v xml:space="preserve"> </v>
      </c>
      <c r="M11" s="17" t="str">
        <f>IF(+'XVI R ART'!M11+'XVI R MONITOREO'!M11+'XVI R IND'!M11&gt;0,+'XVI R ART'!M11+'XVI R MONITOREO'!M11+'XVI R IND'!M11," ")</f>
        <v xml:space="preserve"> </v>
      </c>
      <c r="N11" s="15"/>
      <c r="O11" s="53">
        <f t="shared" si="1"/>
        <v>4.5</v>
      </c>
    </row>
    <row r="12" spans="1:15" ht="14" x14ac:dyDescent="0.3">
      <c r="A12" s="14">
        <f t="shared" si="0"/>
        <v>5</v>
      </c>
      <c r="B12" s="15" t="str">
        <f>IF(+'XVI R ART'!B12+'XVI R MONITOREO'!B12+'XVI R IND'!B12&gt;0,+'XVI R ART'!B12+'XVI R MONITOREO'!B12+'XVI R IND'!B12," ")</f>
        <v xml:space="preserve"> </v>
      </c>
      <c r="C12" s="16" t="str">
        <f>IF(+'XVI R ART'!C12+'XVI R MONITOREO'!C12+'XVI R IND'!C12&gt;0,+'XVI R ART'!C12+'XVI R MONITOREO'!C12+'XVI R IND'!C12," ")</f>
        <v xml:space="preserve"> </v>
      </c>
      <c r="D12" s="16" t="str">
        <f>IF(+'XVI R ART'!D12+'XVI R MONITOREO'!D12+'XVI R IND'!D12&gt;0,+'XVI R ART'!D12+'XVI R MONITOREO'!D12+'XVI R IND'!D12," ")</f>
        <v xml:space="preserve"> </v>
      </c>
      <c r="E12" s="16" t="str">
        <f>IF(+'XVI R ART'!E12+'XVI R MONITOREO'!E12+'XVI R IND'!E12&gt;0,+'XVI R ART'!E12+'XVI R MONITOREO'!E12+'XVI R IND'!E12," ")</f>
        <v xml:space="preserve"> </v>
      </c>
      <c r="F12" s="16" t="str">
        <f>IF(+'XVI R ART'!F12+'XVI R MONITOREO'!F12+'XVI R IND'!F12&gt;0,+'XVI R ART'!F12+'XVI R MONITOREO'!F12+'XVI R IND'!F12," ")</f>
        <v xml:space="preserve"> </v>
      </c>
      <c r="G12" s="16" t="str">
        <f>IF(+'XVI R ART'!G12+'XVI R MONITOREO'!G12+'XVI R IND'!G12&gt;0,+'XVI R ART'!G12+'XVI R MONITOREO'!G12+'XVI R IND'!G12," ")</f>
        <v xml:space="preserve"> </v>
      </c>
      <c r="H12" s="16" t="str">
        <f>IF(+'XVI R ART'!H12+'XVI R MONITOREO'!H12+'XVI R IND'!H12&gt;0,+'XVI R ART'!H12+'XVI R MONITOREO'!H12+'XVI R IND'!H12," ")</f>
        <v xml:space="preserve"> </v>
      </c>
      <c r="I12" s="16" t="str">
        <f>IF(+'XVI R ART'!I12+'XVI R MONITOREO'!I12+'XVI R IND'!I12&gt;0,+'XVI R ART'!I12+'XVI R MONITOREO'!I12+'XVI R IND'!I12," ")</f>
        <v xml:space="preserve"> </v>
      </c>
      <c r="J12" s="16" t="str">
        <f>IF(+'XVI R ART'!J12+'XVI R MONITOREO'!J12+'XVI R IND'!J12&gt;0,+'XVI R ART'!J12+'XVI R MONITOREO'!J12+'XVI R IND'!J12," ")</f>
        <v xml:space="preserve"> </v>
      </c>
      <c r="K12" s="16" t="str">
        <f>IF(+'XVI R ART'!K12+'XVI R MONITOREO'!K12+'XVI R IND'!K12&gt;0,+'XVI R ART'!K12+'XVI R MONITOREO'!K12+'XVI R IND'!K12," ")</f>
        <v xml:space="preserve"> </v>
      </c>
      <c r="L12" s="16" t="str">
        <f>IF(+'XVI R ART'!L12+'XVI R MONITOREO'!L12+'XVI R IND'!L12&gt;0,+'XVI R ART'!L12+'XVI R MONITOREO'!L12+'XVI R IND'!L12," ")</f>
        <v xml:space="preserve"> </v>
      </c>
      <c r="M12" s="17" t="str">
        <f>IF(+'XVI R ART'!M12+'XVI R MONITOREO'!M12+'XVI R IND'!M12&gt;0,+'XVI R ART'!M12+'XVI R MONITOREO'!M12+'XVI R IND'!M12," ")</f>
        <v xml:space="preserve"> </v>
      </c>
      <c r="N12" s="15"/>
      <c r="O12" s="53">
        <f t="shared" si="1"/>
        <v>5</v>
      </c>
    </row>
    <row r="13" spans="1:15" ht="14" x14ac:dyDescent="0.3">
      <c r="A13" s="14">
        <f t="shared" si="0"/>
        <v>5.5</v>
      </c>
      <c r="B13" s="15" t="str">
        <f>IF(+'XVI R ART'!B13+'XVI R MONITOREO'!B13+'XVI R IND'!B13&gt;0,+'XVI R ART'!B13+'XVI R MONITOREO'!B13+'XVI R IND'!B13," ")</f>
        <v xml:space="preserve"> </v>
      </c>
      <c r="C13" s="16">
        <f>IF(+'XVI R ART'!C13+'XVI R MONITOREO'!C13+'XVI R IND'!C13&gt;0,+'XVI R ART'!C13+'XVI R MONITOREO'!C13+'XVI R IND'!C13," ")</f>
        <v>58.67</v>
      </c>
      <c r="D13" s="16" t="str">
        <f>IF(+'XVI R ART'!D13+'XVI R MONITOREO'!D13+'XVI R IND'!D13&gt;0,+'XVI R ART'!D13+'XVI R MONITOREO'!D13+'XVI R IND'!D13," ")</f>
        <v xml:space="preserve"> </v>
      </c>
      <c r="E13" s="16" t="str">
        <f>IF(+'XVI R ART'!E13+'XVI R MONITOREO'!E13+'XVI R IND'!E13&gt;0,+'XVI R ART'!E13+'XVI R MONITOREO'!E13+'XVI R IND'!E13," ")</f>
        <v xml:space="preserve"> </v>
      </c>
      <c r="F13" s="16">
        <f>IF(+'XVI R ART'!F13+'XVI R MONITOREO'!F13+'XVI R IND'!F13&gt;0,+'XVI R ART'!F13+'XVI R MONITOREO'!F13+'XVI R IND'!F13," ")</f>
        <v>866625.54979685566</v>
      </c>
      <c r="G13" s="16" t="str">
        <f>IF(+'XVI R ART'!G13+'XVI R MONITOREO'!G13+'XVI R IND'!G13&gt;0,+'XVI R ART'!G13+'XVI R MONITOREO'!G13+'XVI R IND'!G13," ")</f>
        <v xml:space="preserve"> </v>
      </c>
      <c r="H13" s="16" t="str">
        <f>IF(+'XVI R ART'!H13+'XVI R MONITOREO'!H13+'XVI R IND'!H13&gt;0,+'XVI R ART'!H13+'XVI R MONITOREO'!H13+'XVI R IND'!H13," ")</f>
        <v xml:space="preserve"> </v>
      </c>
      <c r="I13" s="16" t="str">
        <f>IF(+'XVI R ART'!I13+'XVI R MONITOREO'!I13+'XVI R IND'!I13&gt;0,+'XVI R ART'!I13+'XVI R MONITOREO'!I13+'XVI R IND'!I13," ")</f>
        <v xml:space="preserve"> </v>
      </c>
      <c r="J13" s="16" t="str">
        <f>IF(+'XVI R ART'!J13+'XVI R MONITOREO'!J13+'XVI R IND'!J13&gt;0,+'XVI R ART'!J13+'XVI R MONITOREO'!J13+'XVI R IND'!J13," ")</f>
        <v xml:space="preserve"> </v>
      </c>
      <c r="K13" s="16" t="str">
        <f>IF(+'XVI R ART'!K13+'XVI R MONITOREO'!K13+'XVI R IND'!K13&gt;0,+'XVI R ART'!K13+'XVI R MONITOREO'!K13+'XVI R IND'!K13," ")</f>
        <v xml:space="preserve"> </v>
      </c>
      <c r="L13" s="16" t="str">
        <f>IF(+'XVI R ART'!L13+'XVI R MONITOREO'!L13+'XVI R IND'!L13&gt;0,+'XVI R ART'!L13+'XVI R MONITOREO'!L13+'XVI R IND'!L13," ")</f>
        <v xml:space="preserve"> </v>
      </c>
      <c r="M13" s="17" t="str">
        <f>IF(+'XVI R ART'!M13+'XVI R MONITOREO'!M13+'XVI R IND'!M13&gt;0,+'XVI R ART'!M13+'XVI R MONITOREO'!M13+'XVI R IND'!M13," ")</f>
        <v xml:space="preserve"> </v>
      </c>
      <c r="N13" s="15">
        <f t="shared" ref="N13:N14" si="2">IF(SUM(B13:M13)&gt;0,SUM(B13:M13)," ")</f>
        <v>866684.2197968557</v>
      </c>
      <c r="O13" s="53">
        <f t="shared" si="1"/>
        <v>5.5</v>
      </c>
    </row>
    <row r="14" spans="1:15" ht="14" x14ac:dyDescent="0.3">
      <c r="A14" s="14">
        <f t="shared" si="0"/>
        <v>6</v>
      </c>
      <c r="B14" s="15" t="str">
        <f>IF(+'XVI R ART'!B14+'XVI R MONITOREO'!B14+'XVI R IND'!B14&gt;0,+'XVI R ART'!B14+'XVI R MONITOREO'!B14+'XVI R IND'!B14," ")</f>
        <v xml:space="preserve"> </v>
      </c>
      <c r="C14" s="16">
        <f>IF(+'XVI R ART'!C14+'XVI R MONITOREO'!C14+'XVI R IND'!C14&gt;0,+'XVI R ART'!C14+'XVI R MONITOREO'!C14+'XVI R IND'!C14," ")</f>
        <v>196.25</v>
      </c>
      <c r="D14" s="16" t="str">
        <f>IF(+'XVI R ART'!D14+'XVI R MONITOREO'!D14+'XVI R IND'!D14&gt;0,+'XVI R ART'!D14+'XVI R MONITOREO'!D14+'XVI R IND'!D14," ")</f>
        <v xml:space="preserve"> </v>
      </c>
      <c r="E14" s="16" t="str">
        <f>IF(+'XVI R ART'!E14+'XVI R MONITOREO'!E14+'XVI R IND'!E14&gt;0,+'XVI R ART'!E14+'XVI R MONITOREO'!E14+'XVI R IND'!E14," ")</f>
        <v xml:space="preserve"> </v>
      </c>
      <c r="F14" s="16">
        <f>IF(+'XVI R ART'!F14+'XVI R MONITOREO'!F14+'XVI R IND'!F14&gt;0,+'XVI R ART'!F14+'XVI R MONITOREO'!F14+'XVI R IND'!F14," ")</f>
        <v>1733251.0995937113</v>
      </c>
      <c r="G14" s="16" t="str">
        <f>IF(+'XVI R ART'!G14+'XVI R MONITOREO'!G14+'XVI R IND'!G14&gt;0,+'XVI R ART'!G14+'XVI R MONITOREO'!G14+'XVI R IND'!G14," ")</f>
        <v xml:space="preserve"> </v>
      </c>
      <c r="H14" s="16" t="str">
        <f>IF(+'XVI R ART'!H14+'XVI R MONITOREO'!H14+'XVI R IND'!H14&gt;0,+'XVI R ART'!H14+'XVI R MONITOREO'!H14+'XVI R IND'!H14," ")</f>
        <v xml:space="preserve"> </v>
      </c>
      <c r="I14" s="16" t="str">
        <f>IF(+'XVI R ART'!I14+'XVI R MONITOREO'!I14+'XVI R IND'!I14&gt;0,+'XVI R ART'!I14+'XVI R MONITOREO'!I14+'XVI R IND'!I14," ")</f>
        <v xml:space="preserve"> </v>
      </c>
      <c r="J14" s="16" t="str">
        <f>IF(+'XVI R ART'!J14+'XVI R MONITOREO'!J14+'XVI R IND'!J14&gt;0,+'XVI R ART'!J14+'XVI R MONITOREO'!J14+'XVI R IND'!J14," ")</f>
        <v xml:space="preserve"> </v>
      </c>
      <c r="K14" s="16" t="str">
        <f>IF(+'XVI R ART'!K14+'XVI R MONITOREO'!K14+'XVI R IND'!K14&gt;0,+'XVI R ART'!K14+'XVI R MONITOREO'!K14+'XVI R IND'!K14," ")</f>
        <v xml:space="preserve"> </v>
      </c>
      <c r="L14" s="16" t="str">
        <f>IF(+'XVI R ART'!L14+'XVI R MONITOREO'!L14+'XVI R IND'!L14&gt;0,+'XVI R ART'!L14+'XVI R MONITOREO'!L14+'XVI R IND'!L14," ")</f>
        <v xml:space="preserve"> </v>
      </c>
      <c r="M14" s="17" t="str">
        <f>IF(+'XVI R ART'!M14+'XVI R MONITOREO'!M14+'XVI R IND'!M14&gt;0,+'XVI R ART'!M14+'XVI R MONITOREO'!M14+'XVI R IND'!M14," ")</f>
        <v xml:space="preserve"> </v>
      </c>
      <c r="N14" s="15">
        <f t="shared" si="2"/>
        <v>1733447.3495937113</v>
      </c>
      <c r="O14" s="53">
        <f t="shared" si="1"/>
        <v>6</v>
      </c>
    </row>
    <row r="15" spans="1:15" ht="14" x14ac:dyDescent="0.3">
      <c r="A15" s="14">
        <f t="shared" si="0"/>
        <v>6.5</v>
      </c>
      <c r="B15" s="15" t="str">
        <f>IF(+'XVI R ART'!B15+'XVI R MONITOREO'!B15+'XVI R IND'!B15&gt;0,+'XVI R ART'!B15+'XVI R MONITOREO'!B15+'XVI R IND'!B15," ")</f>
        <v xml:space="preserve"> </v>
      </c>
      <c r="C15" s="16">
        <f>IF(+'XVI R ART'!C15+'XVI R MONITOREO'!C15+'XVI R IND'!C15&gt;0,+'XVI R ART'!C15+'XVI R MONITOREO'!C15+'XVI R IND'!C15," ")</f>
        <v>643.58000000000004</v>
      </c>
      <c r="D15" s="16">
        <f>IF(+'XVI R ART'!D15+'XVI R MONITOREO'!D15+'XVI R IND'!D15&gt;0,+'XVI R ART'!D15+'XVI R MONITOREO'!D15+'XVI R IND'!D15," ")</f>
        <v>38.155961956425983</v>
      </c>
      <c r="E15" s="16" t="str">
        <f>IF(+'XVI R ART'!E15+'XVI R MONITOREO'!E15+'XVI R IND'!E15&gt;0,+'XVI R ART'!E15+'XVI R MONITOREO'!E15+'XVI R IND'!E15," ")</f>
        <v xml:space="preserve"> </v>
      </c>
      <c r="F15" s="16">
        <f>IF(+'XVI R ART'!F15+'XVI R MONITOREO'!F15+'XVI R IND'!F15&gt;0,+'XVI R ART'!F15+'XVI R MONITOREO'!F15+'XVI R IND'!F15," ")</f>
        <v>1155500.7330624741</v>
      </c>
      <c r="G15" s="16" t="str">
        <f>IF(+'XVI R ART'!G15+'XVI R MONITOREO'!G15+'XVI R IND'!G15&gt;0,+'XVI R ART'!G15+'XVI R MONITOREO'!G15+'XVI R IND'!G15," ")</f>
        <v xml:space="preserve"> </v>
      </c>
      <c r="H15" s="16" t="str">
        <f>IF(+'XVI R ART'!H15+'XVI R MONITOREO'!H15+'XVI R IND'!H15&gt;0,+'XVI R ART'!H15+'XVI R MONITOREO'!H15+'XVI R IND'!H15," ")</f>
        <v xml:space="preserve"> </v>
      </c>
      <c r="I15" s="16" t="str">
        <f>IF(+'XVI R ART'!I15+'XVI R MONITOREO'!I15+'XVI R IND'!I15&gt;0,+'XVI R ART'!I15+'XVI R MONITOREO'!I15+'XVI R IND'!I15," ")</f>
        <v xml:space="preserve"> </v>
      </c>
      <c r="J15" s="16" t="str">
        <f>IF(+'XVI R ART'!J15+'XVI R MONITOREO'!J15+'XVI R IND'!J15&gt;0,+'XVI R ART'!J15+'XVI R MONITOREO'!J15+'XVI R IND'!J15," ")</f>
        <v xml:space="preserve"> </v>
      </c>
      <c r="K15" s="16" t="str">
        <f>IF(+'XVI R ART'!K15+'XVI R MONITOREO'!K15+'XVI R IND'!K15&gt;0,+'XVI R ART'!K15+'XVI R MONITOREO'!K15+'XVI R IND'!K15," ")</f>
        <v xml:space="preserve"> </v>
      </c>
      <c r="L15" s="16" t="str">
        <f>IF(+'XVI R ART'!L15+'XVI R MONITOREO'!L15+'XVI R IND'!L15&gt;0,+'XVI R ART'!L15+'XVI R MONITOREO'!L15+'XVI R IND'!L15," ")</f>
        <v xml:space="preserve"> </v>
      </c>
      <c r="M15" s="17" t="str">
        <f>IF(+'XVI R ART'!M15+'XVI R MONITOREO'!M15+'XVI R IND'!M15&gt;0,+'XVI R ART'!M15+'XVI R MONITOREO'!M15+'XVI R IND'!M15," ")</f>
        <v xml:space="preserve"> </v>
      </c>
      <c r="N15" s="15">
        <f t="shared" ref="N15:N39" si="3">IF(SUM(B15:M15)&gt;0,SUM(B15:M15)," ")</f>
        <v>1156182.4690244305</v>
      </c>
      <c r="O15" s="53">
        <f t="shared" si="1"/>
        <v>6.5</v>
      </c>
    </row>
    <row r="16" spans="1:15" ht="14" x14ac:dyDescent="0.3">
      <c r="A16" s="14">
        <f t="shared" si="0"/>
        <v>7</v>
      </c>
      <c r="B16" s="15" t="str">
        <f>IF(+'XVI R ART'!B16+'XVI R MONITOREO'!B16+'XVI R IND'!B16&gt;0,+'XVI R ART'!B16+'XVI R MONITOREO'!B16+'XVI R IND'!B16," ")</f>
        <v xml:space="preserve"> </v>
      </c>
      <c r="C16" s="16">
        <f>IF(+'XVI R ART'!C16+'XVI R MONITOREO'!C16+'XVI R IND'!C16&gt;0,+'XVI R ART'!C16+'XVI R MONITOREO'!C16+'XVI R IND'!C16," ")</f>
        <v>2400.29</v>
      </c>
      <c r="D16" s="16">
        <f>IF(+'XVI R ART'!D16+'XVI R MONITOREO'!D16+'XVI R IND'!D16&gt;0,+'XVI R ART'!D16+'XVI R MONITOREO'!D16+'XVI R IND'!D16," ")</f>
        <v>178.06115579665462</v>
      </c>
      <c r="E16" s="16" t="str">
        <f>IF(+'XVI R ART'!E16+'XVI R MONITOREO'!E16+'XVI R IND'!E16&gt;0,+'XVI R ART'!E16+'XVI R MONITOREO'!E16+'XVI R IND'!E16," ")</f>
        <v xml:space="preserve"> </v>
      </c>
      <c r="F16" s="16">
        <f>IF(+'XVI R ART'!F16+'XVI R MONITOREO'!F16+'XVI R IND'!F16&gt;0,+'XVI R ART'!F16+'XVI R MONITOREO'!F16+'XVI R IND'!F16," ")</f>
        <v>866625.54979685566</v>
      </c>
      <c r="G16" s="16" t="str">
        <f>IF(+'XVI R ART'!G16+'XVI R MONITOREO'!G16+'XVI R IND'!G16&gt;0,+'XVI R ART'!G16+'XVI R MONITOREO'!G16+'XVI R IND'!G16," ")</f>
        <v xml:space="preserve"> </v>
      </c>
      <c r="H16" s="16" t="str">
        <f>IF(+'XVI R ART'!H16+'XVI R MONITOREO'!H16+'XVI R IND'!H16&gt;0,+'XVI R ART'!H16+'XVI R MONITOREO'!H16+'XVI R IND'!H16," ")</f>
        <v xml:space="preserve"> </v>
      </c>
      <c r="I16" s="16" t="str">
        <f>IF(+'XVI R ART'!I16+'XVI R MONITOREO'!I16+'XVI R IND'!I16&gt;0,+'XVI R ART'!I16+'XVI R MONITOREO'!I16+'XVI R IND'!I16," ")</f>
        <v xml:space="preserve"> </v>
      </c>
      <c r="J16" s="16" t="str">
        <f>IF(+'XVI R ART'!J16+'XVI R MONITOREO'!J16+'XVI R IND'!J16&gt;0,+'XVI R ART'!J16+'XVI R MONITOREO'!J16+'XVI R IND'!J16," ")</f>
        <v xml:space="preserve"> </v>
      </c>
      <c r="K16" s="16" t="str">
        <f>IF(+'XVI R ART'!K16+'XVI R MONITOREO'!K16+'XVI R IND'!K16&gt;0,+'XVI R ART'!K16+'XVI R MONITOREO'!K16+'XVI R IND'!K16," ")</f>
        <v xml:space="preserve"> </v>
      </c>
      <c r="L16" s="16" t="str">
        <f>IF(+'XVI R ART'!L16+'XVI R MONITOREO'!L16+'XVI R IND'!L16&gt;0,+'XVI R ART'!L16+'XVI R MONITOREO'!L16+'XVI R IND'!L16," ")</f>
        <v xml:space="preserve"> </v>
      </c>
      <c r="M16" s="17" t="str">
        <f>IF(+'XVI R ART'!M16+'XVI R MONITOREO'!M16+'XVI R IND'!M16&gt;0,+'XVI R ART'!M16+'XVI R MONITOREO'!M16+'XVI R IND'!M16," ")</f>
        <v xml:space="preserve"> </v>
      </c>
      <c r="N16" s="15">
        <f t="shared" si="3"/>
        <v>869203.90095265233</v>
      </c>
      <c r="O16" s="53">
        <f t="shared" si="1"/>
        <v>7</v>
      </c>
    </row>
    <row r="17" spans="1:15" ht="14" x14ac:dyDescent="0.3">
      <c r="A17" s="14">
        <f t="shared" si="0"/>
        <v>7.5</v>
      </c>
      <c r="B17" s="15" t="str">
        <f>IF(+'XVI R ART'!B17+'XVI R MONITOREO'!B17+'XVI R IND'!B17&gt;0,+'XVI R ART'!B17+'XVI R MONITOREO'!B17+'XVI R IND'!B17," ")</f>
        <v xml:space="preserve"> </v>
      </c>
      <c r="C17" s="16">
        <f>IF(+'XVI R ART'!C17+'XVI R MONITOREO'!C17+'XVI R IND'!C17&gt;0,+'XVI R ART'!C17+'XVI R MONITOREO'!C17+'XVI R IND'!C17," ")</f>
        <v>4187.7700000000004</v>
      </c>
      <c r="D17" s="16">
        <f>IF(+'XVI R ART'!D17+'XVI R MONITOREO'!D17+'XVI R IND'!D17&gt;0,+'XVI R ART'!D17+'XVI R MONITOREO'!D17+'XVI R IND'!D17," ")</f>
        <v>852.1498170268469</v>
      </c>
      <c r="E17" s="16" t="str">
        <f>IF(+'XVI R ART'!E17+'XVI R MONITOREO'!E17+'XVI R IND'!E17&gt;0,+'XVI R ART'!E17+'XVI R MONITOREO'!E17+'XVI R IND'!E17," ")</f>
        <v xml:space="preserve"> </v>
      </c>
      <c r="F17" s="16">
        <f>IF(+'XVI R ART'!F17+'XVI R MONITOREO'!F17+'XVI R IND'!F17&gt;0,+'XVI R ART'!F17+'XVI R MONITOREO'!F17+'XVI R IND'!F17," ")</f>
        <v>577750.36653123703</v>
      </c>
      <c r="G17" s="16" t="str">
        <f>IF(+'XVI R ART'!G17+'XVI R MONITOREO'!G17+'XVI R IND'!G17&gt;0,+'XVI R ART'!G17+'XVI R MONITOREO'!G17+'XVI R IND'!G17," ")</f>
        <v xml:space="preserve"> </v>
      </c>
      <c r="H17" s="16" t="str">
        <f>IF(+'XVI R ART'!H17+'XVI R MONITOREO'!H17+'XVI R IND'!H17&gt;0,+'XVI R ART'!H17+'XVI R MONITOREO'!H17+'XVI R IND'!H17," ")</f>
        <v xml:space="preserve"> </v>
      </c>
      <c r="I17" s="16" t="str">
        <f>IF(+'XVI R ART'!I17+'XVI R MONITOREO'!I17+'XVI R IND'!I17&gt;0,+'XVI R ART'!I17+'XVI R MONITOREO'!I17+'XVI R IND'!I17," ")</f>
        <v xml:space="preserve"> </v>
      </c>
      <c r="J17" s="16" t="str">
        <f>IF(+'XVI R ART'!J17+'XVI R MONITOREO'!J17+'XVI R IND'!J17&gt;0,+'XVI R ART'!J17+'XVI R MONITOREO'!J17+'XVI R IND'!J17," ")</f>
        <v xml:space="preserve"> </v>
      </c>
      <c r="K17" s="16" t="str">
        <f>IF(+'XVI R ART'!K17+'XVI R MONITOREO'!K17+'XVI R IND'!K17&gt;0,+'XVI R ART'!K17+'XVI R MONITOREO'!K17+'XVI R IND'!K17," ")</f>
        <v xml:space="preserve"> </v>
      </c>
      <c r="L17" s="16" t="str">
        <f>IF(+'XVI R ART'!L17+'XVI R MONITOREO'!L17+'XVI R IND'!L17&gt;0,+'XVI R ART'!L17+'XVI R MONITOREO'!L17+'XVI R IND'!L17," ")</f>
        <v xml:space="preserve"> </v>
      </c>
      <c r="M17" s="17" t="str">
        <f>IF(+'XVI R ART'!M17+'XVI R MONITOREO'!M17+'XVI R IND'!M17&gt;0,+'XVI R ART'!M17+'XVI R MONITOREO'!M17+'XVI R IND'!M17," ")</f>
        <v xml:space="preserve"> </v>
      </c>
      <c r="N17" s="15">
        <f t="shared" si="3"/>
        <v>582790.28634826385</v>
      </c>
      <c r="O17" s="53">
        <f t="shared" si="1"/>
        <v>7.5</v>
      </c>
    </row>
    <row r="18" spans="1:15" ht="14" x14ac:dyDescent="0.3">
      <c r="A18" s="14">
        <f t="shared" si="0"/>
        <v>8</v>
      </c>
      <c r="B18" s="15" t="str">
        <f>IF(+'XVI R ART'!B18+'XVI R MONITOREO'!B18+'XVI R IND'!B18&gt;0,+'XVI R ART'!B18+'XVI R MONITOREO'!B18+'XVI R IND'!B18," ")</f>
        <v xml:space="preserve"> </v>
      </c>
      <c r="C18" s="16">
        <f>IF(+'XVI R ART'!C18+'XVI R MONITOREO'!C18+'XVI R IND'!C18&gt;0,+'XVI R ART'!C18+'XVI R MONITOREO'!C18+'XVI R IND'!C18," ")</f>
        <v>2254.83</v>
      </c>
      <c r="D18" s="16">
        <f>IF(+'XVI R ART'!D18+'XVI R MONITOREO'!D18+'XVI R IND'!D18&gt;0,+'XVI R ART'!D18+'XVI R MONITOREO'!D18+'XVI R IND'!D18," ")</f>
        <v>992.05501086707557</v>
      </c>
      <c r="E18" s="16">
        <f>IF(+'XVI R ART'!E18+'XVI R MONITOREO'!E18+'XVI R IND'!E18&gt;0,+'XVI R ART'!E18+'XVI R MONITOREO'!E18+'XVI R IND'!E18," ")</f>
        <v>468416.21465480066</v>
      </c>
      <c r="F18" s="16" t="str">
        <f>IF(+'XVI R ART'!F18+'XVI R MONITOREO'!F18+'XVI R IND'!F18&gt;0,+'XVI R ART'!F18+'XVI R MONITOREO'!F18+'XVI R IND'!F18," ")</f>
        <v xml:space="preserve"> </v>
      </c>
      <c r="G18" s="16" t="str">
        <f>IF(+'XVI R ART'!G18+'XVI R MONITOREO'!G18+'XVI R IND'!G18&gt;0,+'XVI R ART'!G18+'XVI R MONITOREO'!G18+'XVI R IND'!G18," ")</f>
        <v xml:space="preserve"> </v>
      </c>
      <c r="H18" s="16" t="str">
        <f>IF(+'XVI R ART'!H18+'XVI R MONITOREO'!H18+'XVI R IND'!H18&gt;0,+'XVI R ART'!H18+'XVI R MONITOREO'!H18+'XVI R IND'!H18," ")</f>
        <v xml:space="preserve"> </v>
      </c>
      <c r="I18" s="16" t="str">
        <f>IF(+'XVI R ART'!I18+'XVI R MONITOREO'!I18+'XVI R IND'!I18&gt;0,+'XVI R ART'!I18+'XVI R MONITOREO'!I18+'XVI R IND'!I18," ")</f>
        <v xml:space="preserve"> </v>
      </c>
      <c r="J18" s="16" t="str">
        <f>IF(+'XVI R ART'!J18+'XVI R MONITOREO'!J18+'XVI R IND'!J18&gt;0,+'XVI R ART'!J18+'XVI R MONITOREO'!J18+'XVI R IND'!J18," ")</f>
        <v xml:space="preserve"> </v>
      </c>
      <c r="K18" s="16" t="str">
        <f>IF(+'XVI R ART'!K18+'XVI R MONITOREO'!K18+'XVI R IND'!K18&gt;0,+'XVI R ART'!K18+'XVI R MONITOREO'!K18+'XVI R IND'!K18," ")</f>
        <v xml:space="preserve"> </v>
      </c>
      <c r="L18" s="16" t="str">
        <f>IF(+'XVI R ART'!L18+'XVI R MONITOREO'!L18+'XVI R IND'!L18&gt;0,+'XVI R ART'!L18+'XVI R MONITOREO'!L18+'XVI R IND'!L18," ")</f>
        <v xml:space="preserve"> </v>
      </c>
      <c r="M18" s="17" t="str">
        <f>IF(+'XVI R ART'!M18+'XVI R MONITOREO'!M18+'XVI R IND'!M18&gt;0,+'XVI R ART'!M18+'XVI R MONITOREO'!M18+'XVI R IND'!M18," ")</f>
        <v xml:space="preserve"> </v>
      </c>
      <c r="N18" s="15">
        <f t="shared" si="3"/>
        <v>471663.09966566775</v>
      </c>
      <c r="O18" s="53">
        <f t="shared" si="1"/>
        <v>8</v>
      </c>
    </row>
    <row r="19" spans="1:15" ht="14" x14ac:dyDescent="0.3">
      <c r="A19" s="18">
        <f t="shared" si="0"/>
        <v>8.5</v>
      </c>
      <c r="B19" s="19" t="str">
        <f>IF(+'XVI R ART'!B19+'XVI R MONITOREO'!B19+'XVI R IND'!B19&gt;0,+'XVI R ART'!B19+'XVI R MONITOREO'!B19+'XVI R IND'!B19," ")</f>
        <v xml:space="preserve"> </v>
      </c>
      <c r="C19" s="20">
        <f>IF(+'XVI R ART'!C19+'XVI R MONITOREO'!C19+'XVI R IND'!C19&gt;0,+'XVI R ART'!C19+'XVI R MONITOREO'!C19+'XVI R IND'!C19," ")</f>
        <v>1437.36</v>
      </c>
      <c r="D19" s="20">
        <f>IF(+'XVI R ART'!D19+'XVI R MONITOREO'!D19+'XVI R IND'!D19&gt;0,+'XVI R ART'!D19+'XVI R MONITOREO'!D19+'XVI R IND'!D19," ")</f>
        <v>496.02750543353778</v>
      </c>
      <c r="E19" s="20">
        <f>IF(+'XVI R ART'!E19+'XVI R MONITOREO'!E19+'XVI R IND'!E19&gt;0,+'XVI R ART'!E19+'XVI R MONITOREO'!E19+'XVI R IND'!E19," ")</f>
        <v>802999.22512251534</v>
      </c>
      <c r="F19" s="20">
        <f>IF(+'XVI R ART'!F19+'XVI R MONITOREO'!F19+'XVI R IND'!F19&gt;0,+'XVI R ART'!F19+'XVI R MONITOREO'!F19+'XVI R IND'!F19," ")</f>
        <v>1733251.0995937113</v>
      </c>
      <c r="G19" s="20" t="str">
        <f>IF(+'XVI R ART'!G19+'XVI R MONITOREO'!G19+'XVI R IND'!G19&gt;0,+'XVI R ART'!G19+'XVI R MONITOREO'!G19+'XVI R IND'!G19," ")</f>
        <v xml:space="preserve"> </v>
      </c>
      <c r="H19" s="20" t="str">
        <f>IF(+'XVI R ART'!H19+'XVI R MONITOREO'!H19+'XVI R IND'!H19&gt;0,+'XVI R ART'!H19+'XVI R MONITOREO'!H19+'XVI R IND'!H19," ")</f>
        <v xml:space="preserve"> </v>
      </c>
      <c r="I19" s="20" t="str">
        <f>IF(+'XVI R ART'!I19+'XVI R MONITOREO'!I19+'XVI R IND'!I19&gt;0,+'XVI R ART'!I19+'XVI R MONITOREO'!I19+'XVI R IND'!I19," ")</f>
        <v xml:space="preserve"> </v>
      </c>
      <c r="J19" s="20" t="str">
        <f>IF(+'XVI R ART'!J19+'XVI R MONITOREO'!J19+'XVI R IND'!J19&gt;0,+'XVI R ART'!J19+'XVI R MONITOREO'!J19+'XVI R IND'!J19," ")</f>
        <v xml:space="preserve"> </v>
      </c>
      <c r="K19" s="20" t="str">
        <f>IF(+'XVI R ART'!K19+'XVI R MONITOREO'!K19+'XVI R IND'!K19&gt;0,+'XVI R ART'!K19+'XVI R MONITOREO'!K19+'XVI R IND'!K19," ")</f>
        <v xml:space="preserve"> </v>
      </c>
      <c r="L19" s="20" t="str">
        <f>IF(+'XVI R ART'!L19+'XVI R MONITOREO'!L19+'XVI R IND'!L19&gt;0,+'XVI R ART'!L19+'XVI R MONITOREO'!L19+'XVI R IND'!L19," ")</f>
        <v xml:space="preserve"> </v>
      </c>
      <c r="M19" s="21" t="str">
        <f>IF(+'XVI R ART'!M19+'XVI R MONITOREO'!M19+'XVI R IND'!M19&gt;0,+'XVI R ART'!M19+'XVI R MONITOREO'!M19+'XVI R IND'!M19," ")</f>
        <v xml:space="preserve"> </v>
      </c>
      <c r="N19" s="19">
        <f t="shared" si="3"/>
        <v>2538183.7122216602</v>
      </c>
      <c r="O19" s="53">
        <f t="shared" si="1"/>
        <v>8.5</v>
      </c>
    </row>
    <row r="20" spans="1:15" ht="14" x14ac:dyDescent="0.3">
      <c r="A20" s="14">
        <f t="shared" si="0"/>
        <v>9</v>
      </c>
      <c r="B20" s="15" t="str">
        <f>IF(+'XVI R ART'!B20+'XVI R MONITOREO'!B20+'XVI R IND'!B20&gt;0,+'XVI R ART'!B20+'XVI R MONITOREO'!B20+'XVI R IND'!B20," ")</f>
        <v xml:space="preserve"> </v>
      </c>
      <c r="C20" s="16">
        <f>IF(+'XVI R ART'!C20+'XVI R MONITOREO'!C20+'XVI R IND'!C20&gt;0,+'XVI R ART'!C20+'XVI R MONITOREO'!C20+'XVI R IND'!C20," ")</f>
        <v>1745.01</v>
      </c>
      <c r="D20" s="16">
        <f>IF(+'XVI R ART'!D20+'XVI R MONITOREO'!D20+'XVI R IND'!D20&gt;0,+'XVI R ART'!D20+'XVI R MONITOREO'!D20+'XVI R IND'!D20," ")</f>
        <v>101.74923188380262</v>
      </c>
      <c r="E20" s="16">
        <f>IF(+'XVI R ART'!E20+'XVI R MONITOREO'!E20+'XVI R IND'!E20&gt;0,+'XVI R ART'!E20+'XVI R MONITOREO'!E20+'XVI R IND'!E20," ")</f>
        <v>1137582.2355902302</v>
      </c>
      <c r="F20" s="16">
        <f>IF(+'XVI R ART'!F20+'XVI R MONITOREO'!F20+'XVI R IND'!F20&gt;0,+'XVI R ART'!F20+'XVI R MONITOREO'!F20+'XVI R IND'!F20," ")</f>
        <v>3177627.0159218037</v>
      </c>
      <c r="G20" s="16" t="str">
        <f>IF(+'XVI R ART'!G20+'XVI R MONITOREO'!G20+'XVI R IND'!G20&gt;0,+'XVI R ART'!G20+'XVI R MONITOREO'!G20+'XVI R IND'!G20," ")</f>
        <v xml:space="preserve"> </v>
      </c>
      <c r="H20" s="16" t="str">
        <f>IF(+'XVI R ART'!H20+'XVI R MONITOREO'!H20+'XVI R IND'!H20&gt;0,+'XVI R ART'!H20+'XVI R MONITOREO'!H20+'XVI R IND'!H20," ")</f>
        <v xml:space="preserve"> </v>
      </c>
      <c r="I20" s="16" t="str">
        <f>IF(+'XVI R ART'!I20+'XVI R MONITOREO'!I20+'XVI R IND'!I20&gt;0,+'XVI R ART'!I20+'XVI R MONITOREO'!I20+'XVI R IND'!I20," ")</f>
        <v xml:space="preserve"> </v>
      </c>
      <c r="J20" s="16" t="str">
        <f>IF(+'XVI R ART'!J20+'XVI R MONITOREO'!J20+'XVI R IND'!J20&gt;0,+'XVI R ART'!J20+'XVI R MONITOREO'!J20+'XVI R IND'!J20," ")</f>
        <v xml:space="preserve"> </v>
      </c>
      <c r="K20" s="16" t="str">
        <f>IF(+'XVI R ART'!K20+'XVI R MONITOREO'!K20+'XVI R IND'!K20&gt;0,+'XVI R ART'!K20+'XVI R MONITOREO'!K20+'XVI R IND'!K20," ")</f>
        <v xml:space="preserve"> </v>
      </c>
      <c r="L20" s="16" t="str">
        <f>IF(+'XVI R ART'!L20+'XVI R MONITOREO'!L20+'XVI R IND'!L20&gt;0,+'XVI R ART'!L20+'XVI R MONITOREO'!L20+'XVI R IND'!L20," ")</f>
        <v xml:space="preserve"> </v>
      </c>
      <c r="M20" s="17" t="str">
        <f>IF(+'XVI R ART'!M20+'XVI R MONITOREO'!M20+'XVI R IND'!M20&gt;0,+'XVI R ART'!M20+'XVI R MONITOREO'!M20+'XVI R IND'!M20," ")</f>
        <v xml:space="preserve"> </v>
      </c>
      <c r="N20" s="15">
        <f t="shared" si="3"/>
        <v>4317056.0107439179</v>
      </c>
      <c r="O20" s="53">
        <f t="shared" si="1"/>
        <v>9</v>
      </c>
    </row>
    <row r="21" spans="1:15" ht="14" x14ac:dyDescent="0.3">
      <c r="A21" s="14">
        <f t="shared" si="0"/>
        <v>9.5</v>
      </c>
      <c r="B21" s="15" t="str">
        <f>IF(+'XVI R ART'!B21+'XVI R MONITOREO'!B21+'XVI R IND'!B21&gt;0,+'XVI R ART'!B21+'XVI R MONITOREO'!B21+'XVI R IND'!B21," ")</f>
        <v xml:space="preserve"> </v>
      </c>
      <c r="C21" s="16">
        <f>IF(+'XVI R ART'!C21+'XVI R MONITOREO'!C21+'XVI R IND'!C21&gt;0,+'XVI R ART'!C21+'XVI R MONITOREO'!C21+'XVI R IND'!C21," ")</f>
        <v>2025.99</v>
      </c>
      <c r="D21" s="16">
        <f>IF(+'XVI R ART'!D21+'XVI R MONITOREO'!D21+'XVI R IND'!D21&gt;0,+'XVI R ART'!D21+'XVI R MONITOREO'!D21+'XVI R IND'!D21," ")</f>
        <v>12.718653985475328</v>
      </c>
      <c r="E21" s="16">
        <f>IF(+'XVI R ART'!E21+'XVI R MONITOREO'!E21+'XVI R IND'!E21&gt;0,+'XVI R ART'!E21+'XVI R MONITOREO'!E21+'XVI R IND'!E21," ")</f>
        <v>2141331.2669933746</v>
      </c>
      <c r="F21" s="16">
        <f>IF(+'XVI R ART'!F21+'XVI R MONITOREO'!F21+'XVI R IND'!F21&gt;0,+'XVI R ART'!F21+'XVI R MONITOREO'!F21+'XVI R IND'!F21," ")</f>
        <v>6933004.3983748453</v>
      </c>
      <c r="G21" s="16" t="str">
        <f>IF(+'XVI R ART'!G21+'XVI R MONITOREO'!G21+'XVI R IND'!G21&gt;0,+'XVI R ART'!G21+'XVI R MONITOREO'!G21+'XVI R IND'!G21," ")</f>
        <v xml:space="preserve"> </v>
      </c>
      <c r="H21" s="16" t="str">
        <f>IF(+'XVI R ART'!H21+'XVI R MONITOREO'!H21+'XVI R IND'!H21&gt;0,+'XVI R ART'!H21+'XVI R MONITOREO'!H21+'XVI R IND'!H21," ")</f>
        <v xml:space="preserve"> </v>
      </c>
      <c r="I21" s="16" t="str">
        <f>IF(+'XVI R ART'!I21+'XVI R MONITOREO'!I21+'XVI R IND'!I21&gt;0,+'XVI R ART'!I21+'XVI R MONITOREO'!I21+'XVI R IND'!I21," ")</f>
        <v xml:space="preserve"> </v>
      </c>
      <c r="J21" s="16" t="str">
        <f>IF(+'XVI R ART'!J21+'XVI R MONITOREO'!J21+'XVI R IND'!J21&gt;0,+'XVI R ART'!J21+'XVI R MONITOREO'!J21+'XVI R IND'!J21," ")</f>
        <v xml:space="preserve"> </v>
      </c>
      <c r="K21" s="16" t="str">
        <f>IF(+'XVI R ART'!K21+'XVI R MONITOREO'!K21+'XVI R IND'!K21&gt;0,+'XVI R ART'!K21+'XVI R MONITOREO'!K21+'XVI R IND'!K21," ")</f>
        <v xml:space="preserve"> </v>
      </c>
      <c r="L21" s="16" t="str">
        <f>IF(+'XVI R ART'!L21+'XVI R MONITOREO'!L21+'XVI R IND'!L21&gt;0,+'XVI R ART'!L21+'XVI R MONITOREO'!L21+'XVI R IND'!L21," ")</f>
        <v xml:space="preserve"> </v>
      </c>
      <c r="M21" s="17" t="str">
        <f>IF(+'XVI R ART'!M21+'XVI R MONITOREO'!M21+'XVI R IND'!M21&gt;0,+'XVI R ART'!M21+'XVI R MONITOREO'!M21+'XVI R IND'!M21," ")</f>
        <v xml:space="preserve"> </v>
      </c>
      <c r="N21" s="15">
        <f t="shared" si="3"/>
        <v>9076374.3740222044</v>
      </c>
      <c r="O21" s="53">
        <f t="shared" si="1"/>
        <v>9.5</v>
      </c>
    </row>
    <row r="22" spans="1:15" ht="14" x14ac:dyDescent="0.3">
      <c r="A22" s="14">
        <f t="shared" si="0"/>
        <v>10</v>
      </c>
      <c r="B22" s="15" t="str">
        <f>IF(+'XVI R ART'!B22+'XVI R MONITOREO'!B22+'XVI R IND'!B22&gt;0,+'XVI R ART'!B22+'XVI R MONITOREO'!B22+'XVI R IND'!B22," ")</f>
        <v xml:space="preserve"> </v>
      </c>
      <c r="C22" s="16">
        <f>IF(+'XVI R ART'!C22+'XVI R MONITOREO'!C22+'XVI R IND'!C22&gt;0,+'XVI R ART'!C22+'XVI R MONITOREO'!C22+'XVI R IND'!C22," ")</f>
        <v>1396.24</v>
      </c>
      <c r="D22" s="16">
        <f>IF(+'XVI R ART'!D22+'XVI R MONITOREO'!D22+'XVI R IND'!D22&gt;0,+'XVI R ART'!D22+'XVI R MONITOREO'!D22+'XVI R IND'!D22," ")</f>
        <v>12.718653985475328</v>
      </c>
      <c r="E22" s="16">
        <f>IF(+'XVI R ART'!E22+'XVI R MONITOREO'!E22+'XVI R IND'!E22&gt;0,+'XVI R ART'!E22+'XVI R MONITOREO'!E22+'XVI R IND'!E22," ")</f>
        <v>1137582.2355902302</v>
      </c>
      <c r="F22" s="16">
        <f>IF(+'XVI R ART'!F22+'XVI R MONITOREO'!F22+'XVI R IND'!F22&gt;0,+'XVI R ART'!F22+'XVI R MONITOREO'!F22+'XVI R IND'!F22," ")</f>
        <v>4622002.9322498962</v>
      </c>
      <c r="G22" s="16" t="str">
        <f>IF(+'XVI R ART'!G22+'XVI R MONITOREO'!G22+'XVI R IND'!G22&gt;0,+'XVI R ART'!G22+'XVI R MONITOREO'!G22+'XVI R IND'!G22," ")</f>
        <v xml:space="preserve"> </v>
      </c>
      <c r="H22" s="16" t="str">
        <f>IF(+'XVI R ART'!H22+'XVI R MONITOREO'!H22+'XVI R IND'!H22&gt;0,+'XVI R ART'!H22+'XVI R MONITOREO'!H22+'XVI R IND'!H22," ")</f>
        <v xml:space="preserve"> </v>
      </c>
      <c r="I22" s="16" t="str">
        <f>IF(+'XVI R ART'!I22+'XVI R MONITOREO'!I22+'XVI R IND'!I22&gt;0,+'XVI R ART'!I22+'XVI R MONITOREO'!I22+'XVI R IND'!I22," ")</f>
        <v xml:space="preserve"> </v>
      </c>
      <c r="J22" s="16" t="str">
        <f>IF(+'XVI R ART'!J22+'XVI R MONITOREO'!J22+'XVI R IND'!J22&gt;0,+'XVI R ART'!J22+'XVI R MONITOREO'!J22+'XVI R IND'!J22," ")</f>
        <v xml:space="preserve"> </v>
      </c>
      <c r="K22" s="16" t="str">
        <f>IF(+'XVI R ART'!K22+'XVI R MONITOREO'!K22+'XVI R IND'!K22&gt;0,+'XVI R ART'!K22+'XVI R MONITOREO'!K22+'XVI R IND'!K22," ")</f>
        <v xml:space="preserve"> </v>
      </c>
      <c r="L22" s="16" t="str">
        <f>IF(+'XVI R ART'!L22+'XVI R MONITOREO'!L22+'XVI R IND'!L22&gt;0,+'XVI R ART'!L22+'XVI R MONITOREO'!L22+'XVI R IND'!L22," ")</f>
        <v xml:space="preserve"> </v>
      </c>
      <c r="M22" s="17" t="str">
        <f>IF(+'XVI R ART'!M22+'XVI R MONITOREO'!M22+'XVI R IND'!M22&gt;0,+'XVI R ART'!M22+'XVI R MONITOREO'!M22+'XVI R IND'!M22," ")</f>
        <v xml:space="preserve"> </v>
      </c>
      <c r="N22" s="15">
        <f t="shared" si="3"/>
        <v>5760994.1264941115</v>
      </c>
      <c r="O22" s="53">
        <f t="shared" si="1"/>
        <v>10</v>
      </c>
    </row>
    <row r="23" spans="1:15" ht="14" x14ac:dyDescent="0.3">
      <c r="A23" s="14">
        <f t="shared" si="0"/>
        <v>10.5</v>
      </c>
      <c r="B23" s="15" t="str">
        <f>IF(+'XVI R ART'!B23+'XVI R MONITOREO'!B23+'XVI R IND'!B23&gt;0,+'XVI R ART'!B23+'XVI R MONITOREO'!B23+'XVI R IND'!B23," ")</f>
        <v xml:space="preserve"> </v>
      </c>
      <c r="C23" s="16">
        <f>IF(+'XVI R ART'!C23+'XVI R MONITOREO'!C23+'XVI R IND'!C23&gt;0,+'XVI R ART'!C23+'XVI R MONITOREO'!C23+'XVI R IND'!C23," ")</f>
        <v>483.59</v>
      </c>
      <c r="D23" s="16">
        <f>IF(+'XVI R ART'!D23+'XVI R MONITOREO'!D23+'XVI R IND'!D23&gt;0,+'XVI R ART'!D23+'XVI R MONITOREO'!D23+'XVI R IND'!D23," ")</f>
        <v>4984.0642663063145</v>
      </c>
      <c r="E23" s="16" t="str">
        <f>IF(+'XVI R ART'!E23+'XVI R MONITOREO'!E23+'XVI R IND'!E23&gt;0,+'XVI R ART'!E23+'XVI R MONITOREO'!E23+'XVI R IND'!E23," ")</f>
        <v xml:space="preserve"> </v>
      </c>
      <c r="F23" s="16">
        <f>IF(+'XVI R ART'!F23+'XVI R MONITOREO'!F23+'XVI R IND'!F23&gt;0,+'XVI R ART'!F23+'XVI R MONITOREO'!F23+'XVI R IND'!F23," ")</f>
        <v>6066378.8485779893</v>
      </c>
      <c r="G23" s="16" t="str">
        <f>IF(+'XVI R ART'!G23+'XVI R MONITOREO'!G23+'XVI R IND'!G23&gt;0,+'XVI R ART'!G23+'XVI R MONITOREO'!G23+'XVI R IND'!G23," ")</f>
        <v xml:space="preserve"> </v>
      </c>
      <c r="H23" s="16" t="str">
        <f>IF(+'XVI R ART'!H23+'XVI R MONITOREO'!H23+'XVI R IND'!H23&gt;0,+'XVI R ART'!H23+'XVI R MONITOREO'!H23+'XVI R IND'!H23," ")</f>
        <v xml:space="preserve"> </v>
      </c>
      <c r="I23" s="16" t="str">
        <f>IF(+'XVI R ART'!I23+'XVI R MONITOREO'!I23+'XVI R IND'!I23&gt;0,+'XVI R ART'!I23+'XVI R MONITOREO'!I23+'XVI R IND'!I23," ")</f>
        <v xml:space="preserve"> </v>
      </c>
      <c r="J23" s="16" t="str">
        <f>IF(+'XVI R ART'!J23+'XVI R MONITOREO'!J23+'XVI R IND'!J23&gt;0,+'XVI R ART'!J23+'XVI R MONITOREO'!J23+'XVI R IND'!J23," ")</f>
        <v xml:space="preserve"> </v>
      </c>
      <c r="K23" s="16" t="str">
        <f>IF(+'XVI R ART'!K23+'XVI R MONITOREO'!K23+'XVI R IND'!K23&gt;0,+'XVI R ART'!K23+'XVI R MONITOREO'!K23+'XVI R IND'!K23," ")</f>
        <v xml:space="preserve"> </v>
      </c>
      <c r="L23" s="16" t="str">
        <f>IF(+'XVI R ART'!L23+'XVI R MONITOREO'!L23+'XVI R IND'!L23&gt;0,+'XVI R ART'!L23+'XVI R MONITOREO'!L23+'XVI R IND'!L23," ")</f>
        <v xml:space="preserve"> </v>
      </c>
      <c r="M23" s="17" t="str">
        <f>IF(+'XVI R ART'!M23+'XVI R MONITOREO'!M23+'XVI R IND'!M23&gt;0,+'XVI R ART'!M23+'XVI R MONITOREO'!M23+'XVI R IND'!M23," ")</f>
        <v xml:space="preserve"> </v>
      </c>
      <c r="N23" s="15">
        <f t="shared" si="3"/>
        <v>6071846.5028442955</v>
      </c>
      <c r="O23" s="53">
        <f t="shared" si="1"/>
        <v>10.5</v>
      </c>
    </row>
    <row r="24" spans="1:15" ht="14" x14ac:dyDescent="0.3">
      <c r="A24" s="22">
        <f t="shared" si="0"/>
        <v>11</v>
      </c>
      <c r="B24" s="23" t="str">
        <f>IF(+'XVI R ART'!B24+'XVI R MONITOREO'!B24+'XVI R IND'!B24&gt;0,+'XVI R ART'!B24+'XVI R MONITOREO'!B24+'XVI R IND'!B24," ")</f>
        <v xml:space="preserve"> </v>
      </c>
      <c r="C24" s="24">
        <f>IF(+'XVI R ART'!C24+'XVI R MONITOREO'!C24+'XVI R IND'!C24&gt;0,+'XVI R ART'!C24+'XVI R MONITOREO'!C24+'XVI R IND'!C24," ")</f>
        <v>20.12</v>
      </c>
      <c r="D24" s="24" t="str">
        <f>IF(+'XVI R ART'!D24+'XVI R MONITOREO'!D24+'XVI R IND'!D24&gt;0,+'XVI R ART'!D24+'XVI R MONITOREO'!D24+'XVI R IND'!D24," ")</f>
        <v xml:space="preserve"> </v>
      </c>
      <c r="E24" s="24" t="str">
        <f>IF(+'XVI R ART'!E24+'XVI R MONITOREO'!E24+'XVI R IND'!E24&gt;0,+'XVI R ART'!E24+'XVI R MONITOREO'!E24+'XVI R IND'!E24," ")</f>
        <v xml:space="preserve"> </v>
      </c>
      <c r="F24" s="24">
        <f>IF(+'XVI R ART'!F24+'XVI R MONITOREO'!F24+'XVI R IND'!F24&gt;0,+'XVI R ART'!F24+'XVI R MONITOREO'!F24+'XVI R IND'!F24," ")</f>
        <v>2888751.8326561851</v>
      </c>
      <c r="G24" s="24" t="str">
        <f>IF(+'XVI R ART'!G24+'XVI R MONITOREO'!G24+'XVI R IND'!G24&gt;0,+'XVI R ART'!G24+'XVI R MONITOREO'!G24+'XVI R IND'!G24," ")</f>
        <v xml:space="preserve"> </v>
      </c>
      <c r="H24" s="24" t="str">
        <f>IF(+'XVI R ART'!H24+'XVI R MONITOREO'!H24+'XVI R IND'!H24&gt;0,+'XVI R ART'!H24+'XVI R MONITOREO'!H24+'XVI R IND'!H24," ")</f>
        <v xml:space="preserve"> </v>
      </c>
      <c r="I24" s="24" t="str">
        <f>IF(+'XVI R ART'!I24+'XVI R MONITOREO'!I24+'XVI R IND'!I24&gt;0,+'XVI R ART'!I24+'XVI R MONITOREO'!I24+'XVI R IND'!I24," ")</f>
        <v xml:space="preserve"> </v>
      </c>
      <c r="J24" s="24" t="str">
        <f>IF(+'XVI R ART'!J24+'XVI R MONITOREO'!J24+'XVI R IND'!J24&gt;0,+'XVI R ART'!J24+'XVI R MONITOREO'!J24+'XVI R IND'!J24," ")</f>
        <v xml:space="preserve"> </v>
      </c>
      <c r="K24" s="24" t="str">
        <f>IF(+'XVI R ART'!K24+'XVI R MONITOREO'!K24+'XVI R IND'!K24&gt;0,+'XVI R ART'!K24+'XVI R MONITOREO'!K24+'XVI R IND'!K24," ")</f>
        <v xml:space="preserve"> </v>
      </c>
      <c r="L24" s="24" t="str">
        <f>IF(+'XVI R ART'!L24+'XVI R MONITOREO'!L24+'XVI R IND'!L24&gt;0,+'XVI R ART'!L24+'XVI R MONITOREO'!L24+'XVI R IND'!L24," ")</f>
        <v xml:space="preserve"> </v>
      </c>
      <c r="M24" s="25" t="str">
        <f>IF(+'XVI R ART'!M24+'XVI R MONITOREO'!M24+'XVI R IND'!M24&gt;0,+'XVI R ART'!M24+'XVI R MONITOREO'!M24+'XVI R IND'!M24," ")</f>
        <v xml:space="preserve"> </v>
      </c>
      <c r="N24" s="23">
        <f t="shared" si="3"/>
        <v>2888771.9526561853</v>
      </c>
      <c r="O24" s="53">
        <f t="shared" si="1"/>
        <v>11</v>
      </c>
    </row>
    <row r="25" spans="1:15" ht="14" x14ac:dyDescent="0.3">
      <c r="A25" s="14">
        <f t="shared" si="0"/>
        <v>11.5</v>
      </c>
      <c r="B25" s="15" t="str">
        <f>IF(+'XVI R ART'!B25+'XVI R MONITOREO'!B25+'XVI R IND'!B25&gt;0,+'XVI R ART'!B25+'XVI R MONITOREO'!B25+'XVI R IND'!B25," ")</f>
        <v xml:space="preserve"> </v>
      </c>
      <c r="C25" s="16">
        <f>IF(+'XVI R ART'!C25+'XVI R MONITOREO'!C25+'XVI R IND'!C25&gt;0,+'XVI R ART'!C25+'XVI R MONITOREO'!C25+'XVI R IND'!C25," ")</f>
        <v>20.12</v>
      </c>
      <c r="D25" s="16" t="str">
        <f>IF(+'XVI R ART'!D25+'XVI R MONITOREO'!D25+'XVI R IND'!D25&gt;0,+'XVI R ART'!D25+'XVI R MONITOREO'!D25+'XVI R IND'!D25," ")</f>
        <v xml:space="preserve"> </v>
      </c>
      <c r="E25" s="16" t="str">
        <f>IF(+'XVI R ART'!E25+'XVI R MONITOREO'!E25+'XVI R IND'!E25&gt;0,+'XVI R ART'!E25+'XVI R MONITOREO'!E25+'XVI R IND'!E25," ")</f>
        <v xml:space="preserve"> </v>
      </c>
      <c r="F25" s="16">
        <f>IF(+'XVI R ART'!F25+'XVI R MONITOREO'!F25+'XVI R IND'!F25&gt;0,+'XVI R ART'!F25+'XVI R MONITOREO'!F25+'XVI R IND'!F25," ")</f>
        <v>3177627.0159218037</v>
      </c>
      <c r="G25" s="16" t="str">
        <f>IF(+'XVI R ART'!G25+'XVI R MONITOREO'!G25+'XVI R IND'!G25&gt;0,+'XVI R ART'!G25+'XVI R MONITOREO'!G25+'XVI R IND'!G25," ")</f>
        <v xml:space="preserve"> </v>
      </c>
      <c r="H25" s="16" t="str">
        <f>IF(+'XVI R ART'!H25+'XVI R MONITOREO'!H25+'XVI R IND'!H25&gt;0,+'XVI R ART'!H25+'XVI R MONITOREO'!H25+'XVI R IND'!H25," ")</f>
        <v xml:space="preserve"> </v>
      </c>
      <c r="I25" s="16" t="str">
        <f>IF(+'XVI R ART'!I25+'XVI R MONITOREO'!I25+'XVI R IND'!I25&gt;0,+'XVI R ART'!I25+'XVI R MONITOREO'!I25+'XVI R IND'!I25," ")</f>
        <v xml:space="preserve"> </v>
      </c>
      <c r="J25" s="16" t="str">
        <f>IF(+'XVI R ART'!J25+'XVI R MONITOREO'!J25+'XVI R IND'!J25&gt;0,+'XVI R ART'!J25+'XVI R MONITOREO'!J25+'XVI R IND'!J25," ")</f>
        <v xml:space="preserve"> </v>
      </c>
      <c r="K25" s="16" t="str">
        <f>IF(+'XVI R ART'!K25+'XVI R MONITOREO'!K25+'XVI R IND'!K25&gt;0,+'XVI R ART'!K25+'XVI R MONITOREO'!K25+'XVI R IND'!K25," ")</f>
        <v xml:space="preserve"> </v>
      </c>
      <c r="L25" s="16" t="str">
        <f>IF(+'XVI R ART'!L25+'XVI R MONITOREO'!L25+'XVI R IND'!L25&gt;0,+'XVI R ART'!L25+'XVI R MONITOREO'!L25+'XVI R IND'!L25," ")</f>
        <v xml:space="preserve"> </v>
      </c>
      <c r="M25" s="17" t="str">
        <f>IF(+'XVI R ART'!M25+'XVI R MONITOREO'!M25+'XVI R IND'!M25&gt;0,+'XVI R ART'!M25+'XVI R MONITOREO'!M25+'XVI R IND'!M25," ")</f>
        <v xml:space="preserve"> </v>
      </c>
      <c r="N25" s="15">
        <f t="shared" si="3"/>
        <v>3177647.1359218038</v>
      </c>
      <c r="O25" s="53">
        <f t="shared" si="1"/>
        <v>11.5</v>
      </c>
    </row>
    <row r="26" spans="1:15" ht="14" x14ac:dyDescent="0.3">
      <c r="A26" s="14">
        <f t="shared" si="0"/>
        <v>12</v>
      </c>
      <c r="B26" s="15" t="str">
        <f>IF(+'XVI R ART'!B26+'XVI R MONITOREO'!B26+'XVI R IND'!B26&gt;0,+'XVI R ART'!B26+'XVI R MONITOREO'!B26+'XVI R IND'!B26," ")</f>
        <v xml:space="preserve"> </v>
      </c>
      <c r="C26" s="16" t="str">
        <f>IF(+'XVI R ART'!C26+'XVI R MONITOREO'!C26+'XVI R IND'!C26&gt;0,+'XVI R ART'!C26+'XVI R MONITOREO'!C26+'XVI R IND'!C26," ")</f>
        <v xml:space="preserve"> </v>
      </c>
      <c r="D26" s="16" t="str">
        <f>IF(+'XVI R ART'!D26+'XVI R MONITOREO'!D26+'XVI R IND'!D26&gt;0,+'XVI R ART'!D26+'XVI R MONITOREO'!D26+'XVI R IND'!D26," ")</f>
        <v xml:space="preserve"> </v>
      </c>
      <c r="E26" s="16" t="str">
        <f>IF(+'XVI R ART'!E26+'XVI R MONITOREO'!E26+'XVI R IND'!E26&gt;0,+'XVI R ART'!E26+'XVI R MONITOREO'!E26+'XVI R IND'!E26," ")</f>
        <v xml:space="preserve"> </v>
      </c>
      <c r="F26" s="16">
        <f>IF(+'XVI R ART'!F26+'XVI R MONITOREO'!F26+'XVI R IND'!F26&gt;0,+'XVI R ART'!F26+'XVI R MONITOREO'!F26+'XVI R IND'!F26," ")</f>
        <v>288875.18326561851</v>
      </c>
      <c r="G26" s="16" t="str">
        <f>IF(+'XVI R ART'!G26+'XVI R MONITOREO'!G26+'XVI R IND'!G26&gt;0,+'XVI R ART'!G26+'XVI R MONITOREO'!G26+'XVI R IND'!G26," ")</f>
        <v xml:space="preserve"> </v>
      </c>
      <c r="H26" s="16" t="str">
        <f>IF(+'XVI R ART'!H26+'XVI R MONITOREO'!H26+'XVI R IND'!H26&gt;0,+'XVI R ART'!H26+'XVI R MONITOREO'!H26+'XVI R IND'!H26," ")</f>
        <v xml:space="preserve"> </v>
      </c>
      <c r="I26" s="16" t="str">
        <f>IF(+'XVI R ART'!I26+'XVI R MONITOREO'!I26+'XVI R IND'!I26&gt;0,+'XVI R ART'!I26+'XVI R MONITOREO'!I26+'XVI R IND'!I26," ")</f>
        <v xml:space="preserve"> </v>
      </c>
      <c r="J26" s="16" t="str">
        <f>IF(+'XVI R ART'!J26+'XVI R MONITOREO'!J26+'XVI R IND'!J26&gt;0,+'XVI R ART'!J26+'XVI R MONITOREO'!J26+'XVI R IND'!J26," ")</f>
        <v xml:space="preserve"> </v>
      </c>
      <c r="K26" s="16" t="str">
        <f>IF(+'XVI R ART'!K26+'XVI R MONITOREO'!K26+'XVI R IND'!K26&gt;0,+'XVI R ART'!K26+'XVI R MONITOREO'!K26+'XVI R IND'!K26," ")</f>
        <v xml:space="preserve"> </v>
      </c>
      <c r="L26" s="16" t="str">
        <f>IF(+'XVI R ART'!L26+'XVI R MONITOREO'!L26+'XVI R IND'!L26&gt;0,+'XVI R ART'!L26+'XVI R MONITOREO'!L26+'XVI R IND'!L26," ")</f>
        <v xml:space="preserve"> </v>
      </c>
      <c r="M26" s="17" t="str">
        <f>IF(+'XVI R ART'!M26+'XVI R MONITOREO'!M26+'XVI R IND'!M26&gt;0,+'XVI R ART'!M26+'XVI R MONITOREO'!M26+'XVI R IND'!M26," ")</f>
        <v xml:space="preserve"> </v>
      </c>
      <c r="N26" s="15">
        <f t="shared" si="3"/>
        <v>288875.18326561851</v>
      </c>
      <c r="O26" s="53">
        <f t="shared" si="1"/>
        <v>12</v>
      </c>
    </row>
    <row r="27" spans="1:15" ht="14" x14ac:dyDescent="0.3">
      <c r="A27" s="14">
        <f t="shared" si="0"/>
        <v>12.5</v>
      </c>
      <c r="B27" s="15" t="str">
        <f>IF(+'XVI R ART'!B27+'XVI R MONITOREO'!B27+'XVI R IND'!B27&gt;0,+'XVI R ART'!B27+'XVI R MONITOREO'!B27+'XVI R IND'!B27," ")</f>
        <v xml:space="preserve"> </v>
      </c>
      <c r="C27" s="16">
        <f>IF(+'XVI R ART'!C27+'XVI R MONITOREO'!C27+'XVI R IND'!C27&gt;0,+'XVI R ART'!C27+'XVI R MONITOREO'!C27+'XVI R IND'!C27," ")</f>
        <v>47.87</v>
      </c>
      <c r="D27" s="16" t="str">
        <f>IF(+'XVI R ART'!D27+'XVI R MONITOREO'!D27+'XVI R IND'!D27&gt;0,+'XVI R ART'!D27+'XVI R MONITOREO'!D27+'XVI R IND'!D27," ")</f>
        <v xml:space="preserve"> </v>
      </c>
      <c r="E27" s="16" t="str">
        <f>IF(+'XVI R ART'!E27+'XVI R MONITOREO'!E27+'XVI R IND'!E27&gt;0,+'XVI R ART'!E27+'XVI R MONITOREO'!E27+'XVI R IND'!E27," ")</f>
        <v xml:space="preserve"> </v>
      </c>
      <c r="F27" s="16">
        <f>IF(+'XVI R ART'!F27+'XVI R MONITOREO'!F27+'XVI R IND'!F27&gt;0,+'XVI R ART'!F27+'XVI R MONITOREO'!F27+'XVI R IND'!F27," ")</f>
        <v>288875.18326561851</v>
      </c>
      <c r="G27" s="16" t="str">
        <f>IF(+'XVI R ART'!G27+'XVI R MONITOREO'!G27+'XVI R IND'!G27&gt;0,+'XVI R ART'!G27+'XVI R MONITOREO'!G27+'XVI R IND'!G27," ")</f>
        <v xml:space="preserve"> </v>
      </c>
      <c r="H27" s="16" t="str">
        <f>IF(+'XVI R ART'!H27+'XVI R MONITOREO'!H27+'XVI R IND'!H27&gt;0,+'XVI R ART'!H27+'XVI R MONITOREO'!H27+'XVI R IND'!H27," ")</f>
        <v xml:space="preserve"> </v>
      </c>
      <c r="I27" s="16" t="str">
        <f>IF(+'XVI R ART'!I27+'XVI R MONITOREO'!I27+'XVI R IND'!I27&gt;0,+'XVI R ART'!I27+'XVI R MONITOREO'!I27+'XVI R IND'!I27," ")</f>
        <v xml:space="preserve"> </v>
      </c>
      <c r="J27" s="16" t="str">
        <f>IF(+'XVI R ART'!J27+'XVI R MONITOREO'!J27+'XVI R IND'!J27&gt;0,+'XVI R ART'!J27+'XVI R MONITOREO'!J27+'XVI R IND'!J27," ")</f>
        <v xml:space="preserve"> </v>
      </c>
      <c r="K27" s="16" t="str">
        <f>IF(+'XVI R ART'!K27+'XVI R MONITOREO'!K27+'XVI R IND'!K27&gt;0,+'XVI R ART'!K27+'XVI R MONITOREO'!K27+'XVI R IND'!K27," ")</f>
        <v xml:space="preserve"> </v>
      </c>
      <c r="L27" s="16" t="str">
        <f>IF(+'XVI R ART'!L27+'XVI R MONITOREO'!L27+'XVI R IND'!L27&gt;0,+'XVI R ART'!L27+'XVI R MONITOREO'!L27+'XVI R IND'!L27," ")</f>
        <v xml:space="preserve"> </v>
      </c>
      <c r="M27" s="17" t="str">
        <f>IF(+'XVI R ART'!M27+'XVI R MONITOREO'!M27+'XVI R IND'!M27&gt;0,+'XVI R ART'!M27+'XVI R MONITOREO'!M27+'XVI R IND'!M27," ")</f>
        <v xml:space="preserve"> </v>
      </c>
      <c r="N27" s="15">
        <f t="shared" si="3"/>
        <v>288923.05326561851</v>
      </c>
      <c r="O27" s="53">
        <f t="shared" si="1"/>
        <v>12.5</v>
      </c>
    </row>
    <row r="28" spans="1:15" ht="14" x14ac:dyDescent="0.3">
      <c r="A28" s="14">
        <f t="shared" si="0"/>
        <v>13</v>
      </c>
      <c r="B28" s="15" t="str">
        <f>IF(+'XVI R ART'!B28+'XVI R MONITOREO'!B28+'XVI R IND'!B28&gt;0,+'XVI R ART'!B28+'XVI R MONITOREO'!B28+'XVI R IND'!B28," ")</f>
        <v xml:space="preserve"> </v>
      </c>
      <c r="C28" s="16" t="str">
        <f>IF(+'XVI R ART'!C28+'XVI R MONITOREO'!C28+'XVI R IND'!C28&gt;0,+'XVI R ART'!C28+'XVI R MONITOREO'!C28+'XVI R IND'!C28," ")</f>
        <v xml:space="preserve"> </v>
      </c>
      <c r="D28" s="16">
        <f>IF(+'XVI R ART'!D28+'XVI R MONITOREO'!D28+'XVI R IND'!D28&gt;0,+'XVI R ART'!D28+'XVI R MONITOREO'!D28+'XVI R IND'!D28," ")</f>
        <v>4984.0642663063145</v>
      </c>
      <c r="E28" s="16" t="str">
        <f>IF(+'XVI R ART'!E28+'XVI R MONITOREO'!E28+'XVI R IND'!E28&gt;0,+'XVI R ART'!E28+'XVI R MONITOREO'!E28+'XVI R IND'!E28," ")</f>
        <v xml:space="preserve"> </v>
      </c>
      <c r="F28" s="16" t="str">
        <f>IF(+'XVI R ART'!F28+'XVI R MONITOREO'!F28+'XVI R IND'!F28&gt;0,+'XVI R ART'!F28+'XVI R MONITOREO'!F28+'XVI R IND'!F28," ")</f>
        <v xml:space="preserve"> </v>
      </c>
      <c r="G28" s="16" t="str">
        <f>IF(+'XVI R ART'!G28+'XVI R MONITOREO'!G28+'XVI R IND'!G28&gt;0,+'XVI R ART'!G28+'XVI R MONITOREO'!G28+'XVI R IND'!G28," ")</f>
        <v xml:space="preserve"> </v>
      </c>
      <c r="H28" s="16" t="str">
        <f>IF(+'XVI R ART'!H28+'XVI R MONITOREO'!H28+'XVI R IND'!H28&gt;0,+'XVI R ART'!H28+'XVI R MONITOREO'!H28+'XVI R IND'!H28," ")</f>
        <v xml:space="preserve"> </v>
      </c>
      <c r="I28" s="16" t="str">
        <f>IF(+'XVI R ART'!I28+'XVI R MONITOREO'!I28+'XVI R IND'!I28&gt;0,+'XVI R ART'!I28+'XVI R MONITOREO'!I28+'XVI R IND'!I28," ")</f>
        <v xml:space="preserve"> </v>
      </c>
      <c r="J28" s="16" t="str">
        <f>IF(+'XVI R ART'!J28+'XVI R MONITOREO'!J28+'XVI R IND'!J28&gt;0,+'XVI R ART'!J28+'XVI R MONITOREO'!J28+'XVI R IND'!J28," ")</f>
        <v xml:space="preserve"> </v>
      </c>
      <c r="K28" s="16" t="str">
        <f>IF(+'XVI R ART'!K28+'XVI R MONITOREO'!K28+'XVI R IND'!K28&gt;0,+'XVI R ART'!K28+'XVI R MONITOREO'!K28+'XVI R IND'!K28," ")</f>
        <v xml:space="preserve"> </v>
      </c>
      <c r="L28" s="16" t="str">
        <f>IF(+'XVI R ART'!L28+'XVI R MONITOREO'!L28+'XVI R IND'!L28&gt;0,+'XVI R ART'!L28+'XVI R MONITOREO'!L28+'XVI R IND'!L28," ")</f>
        <v xml:space="preserve"> </v>
      </c>
      <c r="M28" s="17" t="str">
        <f>IF(+'XVI R ART'!M28+'XVI R MONITOREO'!M28+'XVI R IND'!M28&gt;0,+'XVI R ART'!M28+'XVI R MONITOREO'!M28+'XVI R IND'!M28," ")</f>
        <v xml:space="preserve"> </v>
      </c>
      <c r="N28" s="15">
        <f t="shared" si="3"/>
        <v>4984.0642663063145</v>
      </c>
      <c r="O28" s="53">
        <f t="shared" si="1"/>
        <v>13</v>
      </c>
    </row>
    <row r="29" spans="1:15" ht="14" x14ac:dyDescent="0.3">
      <c r="A29" s="14">
        <f t="shared" si="0"/>
        <v>13.5</v>
      </c>
      <c r="B29" s="15" t="str">
        <f>IF(+'XVI R ART'!B29+'XVI R MONITOREO'!B29+'XVI R IND'!B29&gt;0,+'XVI R ART'!B29+'XVI R MONITOREO'!B29+'XVI R IND'!B29," ")</f>
        <v xml:space="preserve"> </v>
      </c>
      <c r="C29" s="16">
        <f>IF(+'XVI R ART'!C29+'XVI R MONITOREO'!C29+'XVI R IND'!C29&gt;0,+'XVI R ART'!C29+'XVI R MONITOREO'!C29+'XVI R IND'!C29," ")</f>
        <v>373.23</v>
      </c>
      <c r="D29" s="16">
        <f>IF(+'XVI R ART'!D29+'XVI R MONITOREO'!D29+'XVI R IND'!D29&gt;0,+'XVI R ART'!D29+'XVI R MONITOREO'!D29+'XVI R IND'!D29," ")</f>
        <v>14952.192798918943</v>
      </c>
      <c r="E29" s="16" t="str">
        <f>IF(+'XVI R ART'!E29+'XVI R MONITOREO'!E29+'XVI R IND'!E29&gt;0,+'XVI R ART'!E29+'XVI R MONITOREO'!E29+'XVI R IND'!E29," ")</f>
        <v xml:space="preserve"> </v>
      </c>
      <c r="F29" s="16" t="str">
        <f>IF(+'XVI R ART'!F29+'XVI R MONITOREO'!F29+'XVI R IND'!F29&gt;0,+'XVI R ART'!F29+'XVI R MONITOREO'!F29+'XVI R IND'!F29," ")</f>
        <v xml:space="preserve"> </v>
      </c>
      <c r="G29" s="16" t="str">
        <f>IF(+'XVI R ART'!G29+'XVI R MONITOREO'!G29+'XVI R IND'!G29&gt;0,+'XVI R ART'!G29+'XVI R MONITOREO'!G29+'XVI R IND'!G29," ")</f>
        <v xml:space="preserve"> </v>
      </c>
      <c r="H29" s="16" t="str">
        <f>IF(+'XVI R ART'!H29+'XVI R MONITOREO'!H29+'XVI R IND'!H29&gt;0,+'XVI R ART'!H29+'XVI R MONITOREO'!H29+'XVI R IND'!H29," ")</f>
        <v xml:space="preserve"> </v>
      </c>
      <c r="I29" s="16" t="str">
        <f>IF(+'XVI R ART'!I29+'XVI R MONITOREO'!I29+'XVI R IND'!I29&gt;0,+'XVI R ART'!I29+'XVI R MONITOREO'!I29+'XVI R IND'!I29," ")</f>
        <v xml:space="preserve"> </v>
      </c>
      <c r="J29" s="16" t="str">
        <f>IF(+'XVI R ART'!J29+'XVI R MONITOREO'!J29+'XVI R IND'!J29&gt;0,+'XVI R ART'!J29+'XVI R MONITOREO'!J29+'XVI R IND'!J29," ")</f>
        <v xml:space="preserve"> </v>
      </c>
      <c r="K29" s="16" t="str">
        <f>IF(+'XVI R ART'!K29+'XVI R MONITOREO'!K29+'XVI R IND'!K29&gt;0,+'XVI R ART'!K29+'XVI R MONITOREO'!K29+'XVI R IND'!K29," ")</f>
        <v xml:space="preserve"> </v>
      </c>
      <c r="L29" s="16" t="str">
        <f>IF(+'XVI R ART'!L29+'XVI R MONITOREO'!L29+'XVI R IND'!L29&gt;0,+'XVI R ART'!L29+'XVI R MONITOREO'!L29+'XVI R IND'!L29," ")</f>
        <v xml:space="preserve"> </v>
      </c>
      <c r="M29" s="17" t="str">
        <f>IF(+'XVI R ART'!M29+'XVI R MONITOREO'!M29+'XVI R IND'!M29&gt;0,+'XVI R ART'!M29+'XVI R MONITOREO'!M29+'XVI R IND'!M29," ")</f>
        <v xml:space="preserve"> </v>
      </c>
      <c r="N29" s="15">
        <f t="shared" si="3"/>
        <v>15325.422798918942</v>
      </c>
      <c r="O29" s="53">
        <f t="shared" si="1"/>
        <v>13.5</v>
      </c>
    </row>
    <row r="30" spans="1:15" ht="14" x14ac:dyDescent="0.3">
      <c r="A30" s="14">
        <f t="shared" si="0"/>
        <v>14</v>
      </c>
      <c r="B30" s="15" t="str">
        <f>IF(+'XVI R ART'!B30+'XVI R MONITOREO'!B30+'XVI R IND'!B30&gt;0,+'XVI R ART'!B30+'XVI R MONITOREO'!B30+'XVI R IND'!B30," ")</f>
        <v xml:space="preserve"> </v>
      </c>
      <c r="C30" s="16">
        <f>IF(+'XVI R ART'!C30+'XVI R MONITOREO'!C30+'XVI R IND'!C30&gt;0,+'XVI R ART'!C30+'XVI R MONITOREO'!C30+'XVI R IND'!C30," ")</f>
        <v>817.21</v>
      </c>
      <c r="D30" s="16">
        <f>IF(+'XVI R ART'!D30+'XVI R MONITOREO'!D30+'XVI R IND'!D30&gt;0,+'XVI R ART'!D30+'XVI R MONITOREO'!D30+'XVI R IND'!D30," ")</f>
        <v>29904.385597837885</v>
      </c>
      <c r="E30" s="16" t="str">
        <f>IF(+'XVI R ART'!E30+'XVI R MONITOREO'!E30+'XVI R IND'!E30&gt;0,+'XVI R ART'!E30+'XVI R MONITOREO'!E30+'XVI R IND'!E30," ")</f>
        <v xml:space="preserve"> </v>
      </c>
      <c r="F30" s="16" t="str">
        <f>IF(+'XVI R ART'!F30+'XVI R MONITOREO'!F30+'XVI R IND'!F30&gt;0,+'XVI R ART'!F30+'XVI R MONITOREO'!F30+'XVI R IND'!F30," ")</f>
        <v xml:space="preserve"> </v>
      </c>
      <c r="G30" s="16" t="str">
        <f>IF(+'XVI R ART'!G30+'XVI R MONITOREO'!G30+'XVI R IND'!G30&gt;0,+'XVI R ART'!G30+'XVI R MONITOREO'!G30+'XVI R IND'!G30," ")</f>
        <v xml:space="preserve"> </v>
      </c>
      <c r="H30" s="16" t="str">
        <f>IF(+'XVI R ART'!H30+'XVI R MONITOREO'!H30+'XVI R IND'!H30&gt;0,+'XVI R ART'!H30+'XVI R MONITOREO'!H30+'XVI R IND'!H30," ")</f>
        <v xml:space="preserve"> </v>
      </c>
      <c r="I30" s="16" t="str">
        <f>IF(+'XVI R ART'!I30+'XVI R MONITOREO'!I30+'XVI R IND'!I30&gt;0,+'XVI R ART'!I30+'XVI R MONITOREO'!I30+'XVI R IND'!I30," ")</f>
        <v xml:space="preserve"> </v>
      </c>
      <c r="J30" s="16" t="str">
        <f>IF(+'XVI R ART'!J30+'XVI R MONITOREO'!J30+'XVI R IND'!J30&gt;0,+'XVI R ART'!J30+'XVI R MONITOREO'!J30+'XVI R IND'!J30," ")</f>
        <v xml:space="preserve"> </v>
      </c>
      <c r="K30" s="16" t="str">
        <f>IF(+'XVI R ART'!K30+'XVI R MONITOREO'!K30+'XVI R IND'!K30&gt;0,+'XVI R ART'!K30+'XVI R MONITOREO'!K30+'XVI R IND'!K30," ")</f>
        <v xml:space="preserve"> </v>
      </c>
      <c r="L30" s="16" t="str">
        <f>IF(+'XVI R ART'!L30+'XVI R MONITOREO'!L30+'XVI R IND'!L30&gt;0,+'XVI R ART'!L30+'XVI R MONITOREO'!L30+'XVI R IND'!L30," ")</f>
        <v xml:space="preserve"> </v>
      </c>
      <c r="M30" s="17" t="str">
        <f>IF(+'XVI R ART'!M30+'XVI R MONITOREO'!M30+'XVI R IND'!M30&gt;0,+'XVI R ART'!M30+'XVI R MONITOREO'!M30+'XVI R IND'!M30," ")</f>
        <v xml:space="preserve"> </v>
      </c>
      <c r="N30" s="15">
        <f t="shared" si="3"/>
        <v>30721.595597837884</v>
      </c>
      <c r="O30" s="53">
        <f t="shared" si="1"/>
        <v>14</v>
      </c>
    </row>
    <row r="31" spans="1:15" ht="14" x14ac:dyDescent="0.3">
      <c r="A31" s="14">
        <f t="shared" si="0"/>
        <v>14.5</v>
      </c>
      <c r="B31" s="15" t="str">
        <f>IF(+'XVI R ART'!B31+'XVI R MONITOREO'!B31+'XVI R IND'!B31&gt;0,+'XVI R ART'!B31+'XVI R MONITOREO'!B31+'XVI R IND'!B31," ")</f>
        <v xml:space="preserve"> </v>
      </c>
      <c r="C31" s="16">
        <f>IF(+'XVI R ART'!C31+'XVI R MONITOREO'!C31+'XVI R IND'!C31&gt;0,+'XVI R ART'!C31+'XVI R MONITOREO'!C31+'XVI R IND'!C31," ")</f>
        <v>998.96</v>
      </c>
      <c r="D31" s="16">
        <f>IF(+'XVI R ART'!D31+'XVI R MONITOREO'!D31+'XVI R IND'!D31&gt;0,+'XVI R ART'!D31+'XVI R MONITOREO'!D31+'XVI R IND'!D31," ")</f>
        <v>154505.99225549574</v>
      </c>
      <c r="E31" s="16" t="str">
        <f>IF(+'XVI R ART'!E31+'XVI R MONITOREO'!E31+'XVI R IND'!E31&gt;0,+'XVI R ART'!E31+'XVI R MONITOREO'!E31+'XVI R IND'!E31," ")</f>
        <v xml:space="preserve"> </v>
      </c>
      <c r="F31" s="16" t="str">
        <f>IF(+'XVI R ART'!F31+'XVI R MONITOREO'!F31+'XVI R IND'!F31&gt;0,+'XVI R ART'!F31+'XVI R MONITOREO'!F31+'XVI R IND'!F31," ")</f>
        <v xml:space="preserve"> </v>
      </c>
      <c r="G31" s="16" t="str">
        <f>IF(+'XVI R ART'!G31+'XVI R MONITOREO'!G31+'XVI R IND'!G31&gt;0,+'XVI R ART'!G31+'XVI R MONITOREO'!G31+'XVI R IND'!G31," ")</f>
        <v xml:space="preserve"> </v>
      </c>
      <c r="H31" s="16" t="str">
        <f>IF(+'XVI R ART'!H31+'XVI R MONITOREO'!H31+'XVI R IND'!H31&gt;0,+'XVI R ART'!H31+'XVI R MONITOREO'!H31+'XVI R IND'!H31," ")</f>
        <v xml:space="preserve"> </v>
      </c>
      <c r="I31" s="16" t="str">
        <f>IF(+'XVI R ART'!I31+'XVI R MONITOREO'!I31+'XVI R IND'!I31&gt;0,+'XVI R ART'!I31+'XVI R MONITOREO'!I31+'XVI R IND'!I31," ")</f>
        <v xml:space="preserve"> </v>
      </c>
      <c r="J31" s="16" t="str">
        <f>IF(+'XVI R ART'!J31+'XVI R MONITOREO'!J31+'XVI R IND'!J31&gt;0,+'XVI R ART'!J31+'XVI R MONITOREO'!J31+'XVI R IND'!J31," ")</f>
        <v xml:space="preserve"> </v>
      </c>
      <c r="K31" s="16" t="str">
        <f>IF(+'XVI R ART'!K31+'XVI R MONITOREO'!K31+'XVI R IND'!K31&gt;0,+'XVI R ART'!K31+'XVI R MONITOREO'!K31+'XVI R IND'!K31," ")</f>
        <v xml:space="preserve"> </v>
      </c>
      <c r="L31" s="16" t="str">
        <f>IF(+'XVI R ART'!L31+'XVI R MONITOREO'!L31+'XVI R IND'!L31&gt;0,+'XVI R ART'!L31+'XVI R MONITOREO'!L31+'XVI R IND'!L31," ")</f>
        <v xml:space="preserve"> </v>
      </c>
      <c r="M31" s="17" t="str">
        <f>IF(+'XVI R ART'!M31+'XVI R MONITOREO'!M31+'XVI R IND'!M31&gt;0,+'XVI R ART'!M31+'XVI R MONITOREO'!M31+'XVI R IND'!M31," ")</f>
        <v xml:space="preserve"> </v>
      </c>
      <c r="N31" s="15">
        <f t="shared" si="3"/>
        <v>155504.95225549574</v>
      </c>
      <c r="O31" s="53">
        <f t="shared" si="1"/>
        <v>14.5</v>
      </c>
    </row>
    <row r="32" spans="1:15" ht="14" x14ac:dyDescent="0.3">
      <c r="A32" s="14">
        <f t="shared" si="0"/>
        <v>15</v>
      </c>
      <c r="B32" s="15" t="str">
        <f>IF(+'XVI R ART'!B32+'XVI R MONITOREO'!B32+'XVI R IND'!B32&gt;0,+'XVI R ART'!B32+'XVI R MONITOREO'!B32+'XVI R IND'!B32," ")</f>
        <v xml:space="preserve"> </v>
      </c>
      <c r="C32" s="16">
        <f>IF(+'XVI R ART'!C32+'XVI R MONITOREO'!C32+'XVI R IND'!C32&gt;0,+'XVI R ART'!C32+'XVI R MONITOREO'!C32+'XVI R IND'!C32," ")</f>
        <v>221.99</v>
      </c>
      <c r="D32" s="16">
        <f>IF(+'XVI R ART'!D32+'XVI R MONITOREO'!D32+'XVI R IND'!D32&gt;0,+'XVI R ART'!D32+'XVI R MONITOREO'!D32+'XVI R IND'!D32," ")</f>
        <v>184410.37785333363</v>
      </c>
      <c r="E32" s="16" t="str">
        <f>IF(+'XVI R ART'!E32+'XVI R MONITOREO'!E32+'XVI R IND'!E32&gt;0,+'XVI R ART'!E32+'XVI R MONITOREO'!E32+'XVI R IND'!E32," ")</f>
        <v xml:space="preserve"> </v>
      </c>
      <c r="F32" s="16" t="str">
        <f>IF(+'XVI R ART'!F32+'XVI R MONITOREO'!F32+'XVI R IND'!F32&gt;0,+'XVI R ART'!F32+'XVI R MONITOREO'!F32+'XVI R IND'!F32," ")</f>
        <v xml:space="preserve"> </v>
      </c>
      <c r="G32" s="16" t="str">
        <f>IF(+'XVI R ART'!G32+'XVI R MONITOREO'!G32+'XVI R IND'!G32&gt;0,+'XVI R ART'!G32+'XVI R MONITOREO'!G32+'XVI R IND'!G32," ")</f>
        <v xml:space="preserve"> </v>
      </c>
      <c r="H32" s="16" t="str">
        <f>IF(+'XVI R ART'!H32+'XVI R MONITOREO'!H32+'XVI R IND'!H32&gt;0,+'XVI R ART'!H32+'XVI R MONITOREO'!H32+'XVI R IND'!H32," ")</f>
        <v xml:space="preserve"> </v>
      </c>
      <c r="I32" s="16" t="str">
        <f>IF(+'XVI R ART'!I32+'XVI R MONITOREO'!I32+'XVI R IND'!I32&gt;0,+'XVI R ART'!I32+'XVI R MONITOREO'!I32+'XVI R IND'!I32," ")</f>
        <v xml:space="preserve"> </v>
      </c>
      <c r="J32" s="16" t="str">
        <f>IF(+'XVI R ART'!J32+'XVI R MONITOREO'!J32+'XVI R IND'!J32&gt;0,+'XVI R ART'!J32+'XVI R MONITOREO'!J32+'XVI R IND'!J32," ")</f>
        <v xml:space="preserve"> </v>
      </c>
      <c r="K32" s="16" t="str">
        <f>IF(+'XVI R ART'!K32+'XVI R MONITOREO'!K32+'XVI R IND'!K32&gt;0,+'XVI R ART'!K32+'XVI R MONITOREO'!K32+'XVI R IND'!K32," ")</f>
        <v xml:space="preserve"> </v>
      </c>
      <c r="L32" s="16" t="str">
        <f>IF(+'XVI R ART'!L32+'XVI R MONITOREO'!L32+'XVI R IND'!L32&gt;0,+'XVI R ART'!L32+'XVI R MONITOREO'!L32+'XVI R IND'!L32," ")</f>
        <v xml:space="preserve"> </v>
      </c>
      <c r="M32" s="17" t="str">
        <f>IF(+'XVI R ART'!M32+'XVI R MONITOREO'!M32+'XVI R IND'!M32&gt;0,+'XVI R ART'!M32+'XVI R MONITOREO'!M32+'XVI R IND'!M32," ")</f>
        <v xml:space="preserve"> </v>
      </c>
      <c r="N32" s="15">
        <f t="shared" si="3"/>
        <v>184632.36785333362</v>
      </c>
      <c r="O32" s="53">
        <f t="shared" si="1"/>
        <v>15</v>
      </c>
    </row>
    <row r="33" spans="1:17" ht="14" x14ac:dyDescent="0.3">
      <c r="A33" s="14">
        <f t="shared" si="0"/>
        <v>15.5</v>
      </c>
      <c r="B33" s="15" t="str">
        <f>IF(+'XVI R ART'!B33+'XVI R MONITOREO'!B33+'XVI R IND'!B33&gt;0,+'XVI R ART'!B33+'XVI R MONITOREO'!B33+'XVI R IND'!B33," ")</f>
        <v xml:space="preserve"> </v>
      </c>
      <c r="C33" s="16">
        <f>IF(+'XVI R ART'!C33+'XVI R MONITOREO'!C33+'XVI R IND'!C33&gt;0,+'XVI R ART'!C33+'XVI R MONITOREO'!C33+'XVI R IND'!C33," ")</f>
        <v>55.5</v>
      </c>
      <c r="D33" s="16">
        <f>IF(+'XVI R ART'!D33+'XVI R MONITOREO'!D33+'XVI R IND'!D33&gt;0,+'XVI R ART'!D33+'XVI R MONITOREO'!D33+'XVI R IND'!D33," ")</f>
        <v>184410.37785333363</v>
      </c>
      <c r="E33" s="16" t="str">
        <f>IF(+'XVI R ART'!E33+'XVI R MONITOREO'!E33+'XVI R IND'!E33&gt;0,+'XVI R ART'!E33+'XVI R MONITOREO'!E33+'XVI R IND'!E33," ")</f>
        <v xml:space="preserve"> </v>
      </c>
      <c r="F33" s="16" t="str">
        <f>IF(+'XVI R ART'!F33+'XVI R MONITOREO'!F33+'XVI R IND'!F33&gt;0,+'XVI R ART'!F33+'XVI R MONITOREO'!F33+'XVI R IND'!F33," ")</f>
        <v xml:space="preserve"> </v>
      </c>
      <c r="G33" s="16" t="str">
        <f>IF(+'XVI R ART'!G33+'XVI R MONITOREO'!G33+'XVI R IND'!G33&gt;0,+'XVI R ART'!G33+'XVI R MONITOREO'!G33+'XVI R IND'!G33," ")</f>
        <v xml:space="preserve"> </v>
      </c>
      <c r="H33" s="16" t="str">
        <f>IF(+'XVI R ART'!H33+'XVI R MONITOREO'!H33+'XVI R IND'!H33&gt;0,+'XVI R ART'!H33+'XVI R MONITOREO'!H33+'XVI R IND'!H33," ")</f>
        <v xml:space="preserve"> </v>
      </c>
      <c r="I33" s="16" t="str">
        <f>IF(+'XVI R ART'!I33+'XVI R MONITOREO'!I33+'XVI R IND'!I33&gt;0,+'XVI R ART'!I33+'XVI R MONITOREO'!I33+'XVI R IND'!I33," ")</f>
        <v xml:space="preserve"> </v>
      </c>
      <c r="J33" s="16" t="str">
        <f>IF(+'XVI R ART'!J33+'XVI R MONITOREO'!J33+'XVI R IND'!J33&gt;0,+'XVI R ART'!J33+'XVI R MONITOREO'!J33+'XVI R IND'!J33," ")</f>
        <v xml:space="preserve"> </v>
      </c>
      <c r="K33" s="16" t="str">
        <f>IF(+'XVI R ART'!K33+'XVI R MONITOREO'!K33+'XVI R IND'!K33&gt;0,+'XVI R ART'!K33+'XVI R MONITOREO'!K33+'XVI R IND'!K33," ")</f>
        <v xml:space="preserve"> </v>
      </c>
      <c r="L33" s="16" t="str">
        <f>IF(+'XVI R ART'!L33+'XVI R MONITOREO'!L33+'XVI R IND'!L33&gt;0,+'XVI R ART'!L33+'XVI R MONITOREO'!L33+'XVI R IND'!L33," ")</f>
        <v xml:space="preserve"> </v>
      </c>
      <c r="M33" s="17" t="str">
        <f>IF(+'XVI R ART'!M33+'XVI R MONITOREO'!M33+'XVI R IND'!M33&gt;0,+'XVI R ART'!M33+'XVI R MONITOREO'!M33+'XVI R IND'!M33," ")</f>
        <v xml:space="preserve"> </v>
      </c>
      <c r="N33" s="15">
        <f t="shared" si="3"/>
        <v>184465.87785333363</v>
      </c>
      <c r="O33" s="53">
        <f t="shared" si="1"/>
        <v>15.5</v>
      </c>
    </row>
    <row r="34" spans="1:17" ht="14" x14ac:dyDescent="0.3">
      <c r="A34" s="14">
        <f t="shared" si="0"/>
        <v>16</v>
      </c>
      <c r="B34" s="15" t="str">
        <f>IF(+'XVI R ART'!B34+'XVI R MONITOREO'!B34+'XVI R IND'!B34&gt;0,+'XVI R ART'!B34+'XVI R MONITOREO'!B34+'XVI R IND'!B34," ")</f>
        <v xml:space="preserve"> </v>
      </c>
      <c r="C34" s="16">
        <f>IF(+'XVI R ART'!C34+'XVI R MONITOREO'!C34+'XVI R IND'!C34&gt;0,+'XVI R ART'!C34+'XVI R MONITOREO'!C34+'XVI R IND'!C34," ")</f>
        <v>20.12</v>
      </c>
      <c r="D34" s="16">
        <f>IF(+'XVI R ART'!D34+'XVI R MONITOREO'!D34+'XVI R IND'!D34&gt;0,+'XVI R ART'!D34+'XVI R MONITOREO'!D34+'XVI R IND'!D34," ")</f>
        <v>104665.3495924326</v>
      </c>
      <c r="E34" s="16" t="str">
        <f>IF(+'XVI R ART'!E34+'XVI R MONITOREO'!E34+'XVI R IND'!E34&gt;0,+'XVI R ART'!E34+'XVI R MONITOREO'!E34+'XVI R IND'!E34," ")</f>
        <v xml:space="preserve"> </v>
      </c>
      <c r="F34" s="16" t="str">
        <f>IF(+'XVI R ART'!F34+'XVI R MONITOREO'!F34+'XVI R IND'!F34&gt;0,+'XVI R ART'!F34+'XVI R MONITOREO'!F34+'XVI R IND'!F34," ")</f>
        <v xml:space="preserve"> </v>
      </c>
      <c r="G34" s="16" t="str">
        <f>IF(+'XVI R ART'!G34+'XVI R MONITOREO'!G34+'XVI R IND'!G34&gt;0,+'XVI R ART'!G34+'XVI R MONITOREO'!G34+'XVI R IND'!G34," ")</f>
        <v xml:space="preserve"> </v>
      </c>
      <c r="H34" s="16" t="str">
        <f>IF(+'XVI R ART'!H34+'XVI R MONITOREO'!H34+'XVI R IND'!H34&gt;0,+'XVI R ART'!H34+'XVI R MONITOREO'!H34+'XVI R IND'!H34," ")</f>
        <v xml:space="preserve"> </v>
      </c>
      <c r="I34" s="16" t="str">
        <f>IF(+'XVI R ART'!I34+'XVI R MONITOREO'!I34+'XVI R IND'!I34&gt;0,+'XVI R ART'!I34+'XVI R MONITOREO'!I34+'XVI R IND'!I34," ")</f>
        <v xml:space="preserve"> </v>
      </c>
      <c r="J34" s="16" t="str">
        <f>IF(+'XVI R ART'!J34+'XVI R MONITOREO'!J34+'XVI R IND'!J34&gt;0,+'XVI R ART'!J34+'XVI R MONITOREO'!J34+'XVI R IND'!J34," ")</f>
        <v xml:space="preserve"> </v>
      </c>
      <c r="K34" s="16" t="str">
        <f>IF(+'XVI R ART'!K34+'XVI R MONITOREO'!K34+'XVI R IND'!K34&gt;0,+'XVI R ART'!K34+'XVI R MONITOREO'!K34+'XVI R IND'!K34," ")</f>
        <v xml:space="preserve"> </v>
      </c>
      <c r="L34" s="16" t="str">
        <f>IF(+'XVI R ART'!L34+'XVI R MONITOREO'!L34+'XVI R IND'!L34&gt;0,+'XVI R ART'!L34+'XVI R MONITOREO'!L34+'XVI R IND'!L34," ")</f>
        <v xml:space="preserve"> </v>
      </c>
      <c r="M34" s="17" t="str">
        <f>IF(+'XVI R ART'!M34+'XVI R MONITOREO'!M34+'XVI R IND'!M34&gt;0,+'XVI R ART'!M34+'XVI R MONITOREO'!M34+'XVI R IND'!M34," ")</f>
        <v xml:space="preserve"> </v>
      </c>
      <c r="N34" s="15">
        <f t="shared" si="3"/>
        <v>104685.46959243259</v>
      </c>
      <c r="O34" s="53">
        <f t="shared" si="1"/>
        <v>16</v>
      </c>
    </row>
    <row r="35" spans="1:17" ht="14" x14ac:dyDescent="0.3">
      <c r="A35" s="14">
        <f t="shared" si="0"/>
        <v>16.5</v>
      </c>
      <c r="B35" s="15" t="str">
        <f>IF(+'XVI R ART'!B35+'XVI R MONITOREO'!B35+'XVI R IND'!B35&gt;0,+'XVI R ART'!B35+'XVI R MONITOREO'!B35+'XVI R IND'!B35," ")</f>
        <v xml:space="preserve"> </v>
      </c>
      <c r="C35" s="16" t="str">
        <f>IF(+'XVI R ART'!C35+'XVI R MONITOREO'!C35+'XVI R IND'!C35&gt;0,+'XVI R ART'!C35+'XVI R MONITOREO'!C35+'XVI R IND'!C35," ")</f>
        <v xml:space="preserve"> </v>
      </c>
      <c r="D35" s="16">
        <f>IF(+'XVI R ART'!D35+'XVI R MONITOREO'!D35+'XVI R IND'!D35&gt;0,+'XVI R ART'!D35+'XVI R MONITOREO'!D35+'XVI R IND'!D35," ")</f>
        <v>94697.221059819974</v>
      </c>
      <c r="E35" s="16" t="str">
        <f>IF(+'XVI R ART'!E35+'XVI R MONITOREO'!E35+'XVI R IND'!E35&gt;0,+'XVI R ART'!E35+'XVI R MONITOREO'!E35+'XVI R IND'!E35," ")</f>
        <v xml:space="preserve"> </v>
      </c>
      <c r="F35" s="16" t="str">
        <f>IF(+'XVI R ART'!F35+'XVI R MONITOREO'!F35+'XVI R IND'!F35&gt;0,+'XVI R ART'!F35+'XVI R MONITOREO'!F35+'XVI R IND'!F35," ")</f>
        <v xml:space="preserve"> </v>
      </c>
      <c r="G35" s="16" t="str">
        <f>IF(+'XVI R ART'!G35+'XVI R MONITOREO'!G35+'XVI R IND'!G35&gt;0,+'XVI R ART'!G35+'XVI R MONITOREO'!G35+'XVI R IND'!G35," ")</f>
        <v xml:space="preserve"> </v>
      </c>
      <c r="H35" s="16" t="str">
        <f>IF(+'XVI R ART'!H35+'XVI R MONITOREO'!H35+'XVI R IND'!H35&gt;0,+'XVI R ART'!H35+'XVI R MONITOREO'!H35+'XVI R IND'!H35," ")</f>
        <v xml:space="preserve"> </v>
      </c>
      <c r="I35" s="16" t="str">
        <f>IF(+'XVI R ART'!I35+'XVI R MONITOREO'!I35+'XVI R IND'!I35&gt;0,+'XVI R ART'!I35+'XVI R MONITOREO'!I35+'XVI R IND'!I35," ")</f>
        <v xml:space="preserve"> </v>
      </c>
      <c r="J35" s="16" t="str">
        <f>IF(+'XVI R ART'!J35+'XVI R MONITOREO'!J35+'XVI R IND'!J35&gt;0,+'XVI R ART'!J35+'XVI R MONITOREO'!J35+'XVI R IND'!J35," ")</f>
        <v xml:space="preserve"> </v>
      </c>
      <c r="K35" s="16" t="str">
        <f>IF(+'XVI R ART'!K35+'XVI R MONITOREO'!K35+'XVI R IND'!K35&gt;0,+'XVI R ART'!K35+'XVI R MONITOREO'!K35+'XVI R IND'!K35," ")</f>
        <v xml:space="preserve"> </v>
      </c>
      <c r="L35" s="16" t="str">
        <f>IF(+'XVI R ART'!L35+'XVI R MONITOREO'!L35+'XVI R IND'!L35&gt;0,+'XVI R ART'!L35+'XVI R MONITOREO'!L35+'XVI R IND'!L35," ")</f>
        <v xml:space="preserve"> </v>
      </c>
      <c r="M35" s="17" t="str">
        <f>IF(+'XVI R ART'!M35+'XVI R MONITOREO'!M35+'XVI R IND'!M35&gt;0,+'XVI R ART'!M35+'XVI R MONITOREO'!M35+'XVI R IND'!M35," ")</f>
        <v xml:space="preserve"> </v>
      </c>
      <c r="N35" s="15">
        <f t="shared" si="3"/>
        <v>94697.221059819974</v>
      </c>
      <c r="O35" s="53">
        <f t="shared" si="1"/>
        <v>16.5</v>
      </c>
    </row>
    <row r="36" spans="1:17" ht="14" x14ac:dyDescent="0.3">
      <c r="A36" s="14">
        <f t="shared" si="0"/>
        <v>17</v>
      </c>
      <c r="B36" s="15" t="str">
        <f>IF(+'XVI R ART'!B36+'XVI R MONITOREO'!B36+'XVI R IND'!B36&gt;0,+'XVI R ART'!B36+'XVI R MONITOREO'!B36+'XVI R IND'!B36," ")</f>
        <v xml:space="preserve"> </v>
      </c>
      <c r="C36" s="16" t="str">
        <f>IF(+'XVI R ART'!C36+'XVI R MONITOREO'!C36+'XVI R IND'!C36&gt;0,+'XVI R ART'!C36+'XVI R MONITOREO'!C36+'XVI R IND'!C36," ")</f>
        <v xml:space="preserve"> </v>
      </c>
      <c r="D36" s="16">
        <f>IF(+'XVI R ART'!D36+'XVI R MONITOREO'!D36+'XVI R IND'!D36&gt;0,+'XVI R ART'!D36+'XVI R MONITOREO'!D36+'XVI R IND'!D36," ")</f>
        <v>19936.257065225258</v>
      </c>
      <c r="E36" s="16" t="str">
        <f>IF(+'XVI R ART'!E36+'XVI R MONITOREO'!E36+'XVI R IND'!E36&gt;0,+'XVI R ART'!E36+'XVI R MONITOREO'!E36+'XVI R IND'!E36," ")</f>
        <v xml:space="preserve"> </v>
      </c>
      <c r="F36" s="16" t="str">
        <f>IF(+'XVI R ART'!F36+'XVI R MONITOREO'!F36+'XVI R IND'!F36&gt;0,+'XVI R ART'!F36+'XVI R MONITOREO'!F36+'XVI R IND'!F36," ")</f>
        <v xml:space="preserve"> </v>
      </c>
      <c r="G36" s="16" t="str">
        <f>IF(+'XVI R ART'!G36+'XVI R MONITOREO'!G36+'XVI R IND'!G36&gt;0,+'XVI R ART'!G36+'XVI R MONITOREO'!G36+'XVI R IND'!G36," ")</f>
        <v xml:space="preserve"> </v>
      </c>
      <c r="H36" s="16" t="str">
        <f>IF(+'XVI R ART'!H36+'XVI R MONITOREO'!H36+'XVI R IND'!H36&gt;0,+'XVI R ART'!H36+'XVI R MONITOREO'!H36+'XVI R IND'!H36," ")</f>
        <v xml:space="preserve"> </v>
      </c>
      <c r="I36" s="16" t="str">
        <f>IF(+'XVI R ART'!I36+'XVI R MONITOREO'!I36+'XVI R IND'!I36&gt;0,+'XVI R ART'!I36+'XVI R MONITOREO'!I36+'XVI R IND'!I36," ")</f>
        <v xml:space="preserve"> </v>
      </c>
      <c r="J36" s="16" t="str">
        <f>IF(+'XVI R ART'!J36+'XVI R MONITOREO'!J36+'XVI R IND'!J36&gt;0,+'XVI R ART'!J36+'XVI R MONITOREO'!J36+'XVI R IND'!J36," ")</f>
        <v xml:space="preserve"> </v>
      </c>
      <c r="K36" s="16" t="str">
        <f>IF(+'XVI R ART'!K36+'XVI R MONITOREO'!K36+'XVI R IND'!K36&gt;0,+'XVI R ART'!K36+'XVI R MONITOREO'!K36+'XVI R IND'!K36," ")</f>
        <v xml:space="preserve"> </v>
      </c>
      <c r="L36" s="16" t="str">
        <f>IF(+'XVI R ART'!L36+'XVI R MONITOREO'!L36+'XVI R IND'!L36&gt;0,+'XVI R ART'!L36+'XVI R MONITOREO'!L36+'XVI R IND'!L36," ")</f>
        <v xml:space="preserve"> </v>
      </c>
      <c r="M36" s="17" t="str">
        <f>IF(+'XVI R ART'!M36+'XVI R MONITOREO'!M36+'XVI R IND'!M36&gt;0,+'XVI R ART'!M36+'XVI R MONITOREO'!M36+'XVI R IND'!M36," ")</f>
        <v xml:space="preserve"> </v>
      </c>
      <c r="N36" s="15">
        <f t="shared" si="3"/>
        <v>19936.257065225258</v>
      </c>
      <c r="O36" s="53">
        <f t="shared" si="1"/>
        <v>17</v>
      </c>
    </row>
    <row r="37" spans="1:17" ht="14" x14ac:dyDescent="0.3">
      <c r="A37" s="14">
        <f t="shared" si="0"/>
        <v>17.5</v>
      </c>
      <c r="B37" s="15" t="str">
        <f>IF(+'XVI R ART'!B37+'XVI R MONITOREO'!B37+'XVI R IND'!B37&gt;0,+'XVI R ART'!B37+'XVI R MONITOREO'!B37+'XVI R IND'!B37," ")</f>
        <v xml:space="preserve"> </v>
      </c>
      <c r="C37" s="16" t="str">
        <f>IF(+'XVI R ART'!C37+'XVI R MONITOREO'!C37+'XVI R IND'!C37&gt;0,+'XVI R ART'!C37+'XVI R MONITOREO'!C37+'XVI R IND'!C37," ")</f>
        <v xml:space="preserve"> </v>
      </c>
      <c r="D37" s="16" t="str">
        <f>IF(+'XVI R ART'!D37+'XVI R MONITOREO'!D37+'XVI R IND'!D37&gt;0,+'XVI R ART'!D37+'XVI R MONITOREO'!D37+'XVI R IND'!D37," ")</f>
        <v xml:space="preserve"> </v>
      </c>
      <c r="E37" s="16" t="str">
        <f>IF(+'XVI R ART'!E37+'XVI R MONITOREO'!E37+'XVI R IND'!E37&gt;0,+'XVI R ART'!E37+'XVI R MONITOREO'!E37+'XVI R IND'!E37," ")</f>
        <v xml:space="preserve"> </v>
      </c>
      <c r="F37" s="16" t="str">
        <f>IF(+'XVI R ART'!F37+'XVI R MONITOREO'!F37+'XVI R IND'!F37&gt;0,+'XVI R ART'!F37+'XVI R MONITOREO'!F37+'XVI R IND'!F37," ")</f>
        <v xml:space="preserve"> </v>
      </c>
      <c r="G37" s="16" t="str">
        <f>IF(+'XVI R ART'!G37+'XVI R MONITOREO'!G37+'XVI R IND'!G37&gt;0,+'XVI R ART'!G37+'XVI R MONITOREO'!G37+'XVI R IND'!G37," ")</f>
        <v xml:space="preserve"> </v>
      </c>
      <c r="H37" s="16" t="str">
        <f>IF(+'XVI R ART'!H37+'XVI R MONITOREO'!H37+'XVI R IND'!H37&gt;0,+'XVI R ART'!H37+'XVI R MONITOREO'!H37+'XVI R IND'!H37," ")</f>
        <v xml:space="preserve"> </v>
      </c>
      <c r="I37" s="16" t="str">
        <f>IF(+'XVI R ART'!I37+'XVI R MONITOREO'!I37+'XVI R IND'!I37&gt;0,+'XVI R ART'!I37+'XVI R MONITOREO'!I37+'XVI R IND'!I37," ")</f>
        <v xml:space="preserve"> </v>
      </c>
      <c r="J37" s="16" t="str">
        <f>IF(+'XVI R ART'!J37+'XVI R MONITOREO'!J37+'XVI R IND'!J37&gt;0,+'XVI R ART'!J37+'XVI R MONITOREO'!J37+'XVI R IND'!J37," ")</f>
        <v xml:space="preserve"> </v>
      </c>
      <c r="K37" s="16" t="str">
        <f>IF(+'XVI R ART'!K37+'XVI R MONITOREO'!K37+'XVI R IND'!K37&gt;0,+'XVI R ART'!K37+'XVI R MONITOREO'!K37+'XVI R IND'!K37," ")</f>
        <v xml:space="preserve"> </v>
      </c>
      <c r="L37" s="16" t="str">
        <f>IF(+'XVI R ART'!L37+'XVI R MONITOREO'!L37+'XVI R IND'!L37&gt;0,+'XVI R ART'!L37+'XVI R MONITOREO'!L37+'XVI R IND'!L37," ")</f>
        <v xml:space="preserve"> </v>
      </c>
      <c r="M37" s="17" t="str">
        <f>IF(+'XVI R ART'!M37+'XVI R MONITOREO'!M37+'XVI R IND'!M37&gt;0,+'XVI R ART'!M37+'XVI R MONITOREO'!M37+'XVI R IND'!M37," ")</f>
        <v xml:space="preserve"> </v>
      </c>
      <c r="N37" s="15" t="str">
        <f t="shared" si="3"/>
        <v xml:space="preserve"> </v>
      </c>
      <c r="O37" s="53">
        <f t="shared" si="1"/>
        <v>17.5</v>
      </c>
    </row>
    <row r="38" spans="1:17" ht="14" x14ac:dyDescent="0.3">
      <c r="A38" s="14">
        <f t="shared" si="0"/>
        <v>18</v>
      </c>
      <c r="B38" s="66" t="str">
        <f>IF(+'XVI R ART'!B38+'XVI R MONITOREO'!B38+'XVI R IND'!B38&gt;0,+'XVI R ART'!B38+'XVI R MONITOREO'!B38+'XVI R IND'!B38," ")</f>
        <v xml:space="preserve"> </v>
      </c>
      <c r="C38" s="26" t="str">
        <f>IF(+'XVI R ART'!C38+'XVI R MONITOREO'!C38+'XVI R IND'!C38&gt;0,+'XVI R ART'!C38+'XVI R MONITOREO'!C38+'XVI R IND'!C38," ")</f>
        <v xml:space="preserve"> </v>
      </c>
      <c r="D38" s="16">
        <f>IF(+'XVI R ART'!D38+'XVI R MONITOREO'!D38+'XVI R IND'!D38&gt;0,+'XVI R ART'!D38+'XVI R MONITOREO'!D38+'XVI R IND'!D38," ")</f>
        <v>4984.0642663063145</v>
      </c>
      <c r="E38" s="16" t="str">
        <f>IF(+'XVI R ART'!E38+'XVI R MONITOREO'!E38+'XVI R IND'!E38&gt;0,+'XVI R ART'!E38+'XVI R MONITOREO'!E38+'XVI R IND'!E38," ")</f>
        <v xml:space="preserve"> </v>
      </c>
      <c r="F38" s="16" t="str">
        <f>IF(+'XVI R ART'!F38+'XVI R MONITOREO'!F38+'XVI R IND'!F38&gt;0,+'XVI R ART'!F38+'XVI R MONITOREO'!F38+'XVI R IND'!F38," ")</f>
        <v xml:space="preserve"> </v>
      </c>
      <c r="G38" s="16" t="str">
        <f>IF(+'XVI R ART'!G38+'XVI R MONITOREO'!G38+'XVI R IND'!G38&gt;0,+'XVI R ART'!G38+'XVI R MONITOREO'!G38+'XVI R IND'!G38," ")</f>
        <v xml:space="preserve"> </v>
      </c>
      <c r="H38" s="16" t="str">
        <f>IF(+'XVI R ART'!H38+'XVI R MONITOREO'!H38+'XVI R IND'!H38&gt;0,+'XVI R ART'!H38+'XVI R MONITOREO'!H38+'XVI R IND'!H38," ")</f>
        <v xml:space="preserve"> </v>
      </c>
      <c r="I38" s="16" t="str">
        <f>IF(+'XVI R ART'!I38+'XVI R MONITOREO'!I38+'XVI R IND'!I38&gt;0,+'XVI R ART'!I38+'XVI R MONITOREO'!I38+'XVI R IND'!I38," ")</f>
        <v xml:space="preserve"> </v>
      </c>
      <c r="J38" s="16" t="str">
        <f>IF(+'XVI R ART'!J38+'XVI R MONITOREO'!J38+'XVI R IND'!J38&gt;0,+'XVI R ART'!J38+'XVI R MONITOREO'!J38+'XVI R IND'!J38," ")</f>
        <v xml:space="preserve"> </v>
      </c>
      <c r="K38" s="16" t="str">
        <f>IF(+'XVI R ART'!K38+'XVI R MONITOREO'!K38+'XVI R IND'!K38&gt;0,+'XVI R ART'!K38+'XVI R MONITOREO'!K38+'XVI R IND'!K38," ")</f>
        <v xml:space="preserve"> </v>
      </c>
      <c r="L38" s="16" t="str">
        <f>IF(+'XVI R ART'!L38+'XVI R MONITOREO'!L38+'XVI R IND'!L38&gt;0,+'XVI R ART'!L38+'XVI R MONITOREO'!L38+'XVI R IND'!L38," ")</f>
        <v xml:space="preserve"> </v>
      </c>
      <c r="M38" s="17" t="str">
        <f>IF(+'XVI R ART'!M38+'XVI R MONITOREO'!M38+'XVI R IND'!M38&gt;0,+'XVI R ART'!M38+'XVI R MONITOREO'!M38+'XVI R IND'!M38," ")</f>
        <v xml:space="preserve"> </v>
      </c>
      <c r="N38" s="15">
        <f t="shared" si="3"/>
        <v>4984.0642663063145</v>
      </c>
      <c r="O38" s="53">
        <f t="shared" si="1"/>
        <v>18</v>
      </c>
    </row>
    <row r="39" spans="1:17" ht="14" x14ac:dyDescent="0.3">
      <c r="A39" s="14">
        <f t="shared" si="0"/>
        <v>18.5</v>
      </c>
      <c r="B39" s="66" t="str">
        <f>IF(+'XVI R ART'!B39+'XVI R MONITOREO'!B39+'XVI R IND'!B39&gt;0,+'XVI R ART'!B39+'XVI R MONITOREO'!B39+'XVI R IND'!B39," ")</f>
        <v xml:space="preserve"> </v>
      </c>
      <c r="C39" s="26" t="str">
        <f>IF(+'XVI R ART'!C39+'XVI R MONITOREO'!C39+'XVI R IND'!C39&gt;0,+'XVI R ART'!C39+'XVI R MONITOREO'!C39+'XVI R IND'!C39," ")</f>
        <v xml:space="preserve"> </v>
      </c>
      <c r="D39" s="16" t="str">
        <f>IF(+'XVI R ART'!D39+'XVI R MONITOREO'!D39+'XVI R IND'!D39&gt;0,+'XVI R ART'!D39+'XVI R MONITOREO'!D39+'XVI R IND'!D39," ")</f>
        <v xml:space="preserve"> </v>
      </c>
      <c r="E39" s="16" t="str">
        <f>IF(+'XVI R ART'!E39+'XVI R MONITOREO'!E39+'XVI R IND'!E39&gt;0,+'XVI R ART'!E39+'XVI R MONITOREO'!E39+'XVI R IND'!E39," ")</f>
        <v xml:space="preserve"> </v>
      </c>
      <c r="F39" s="16" t="str">
        <f>IF(+'XVI R ART'!F39+'XVI R MONITOREO'!F39+'XVI R IND'!F39&gt;0,+'XVI R ART'!F39+'XVI R MONITOREO'!F39+'XVI R IND'!F39," ")</f>
        <v xml:space="preserve"> </v>
      </c>
      <c r="G39" s="16" t="str">
        <f>IF(+'XVI R ART'!G39+'XVI R MONITOREO'!G39+'XVI R IND'!G39&gt;0,+'XVI R ART'!G39+'XVI R MONITOREO'!G39+'XVI R IND'!G39," ")</f>
        <v xml:space="preserve"> </v>
      </c>
      <c r="H39" s="16" t="str">
        <f>IF(+'XVI R ART'!H39+'XVI R MONITOREO'!H39+'XVI R IND'!H39&gt;0,+'XVI R ART'!H39+'XVI R MONITOREO'!H39+'XVI R IND'!H39," ")</f>
        <v xml:space="preserve"> </v>
      </c>
      <c r="I39" s="16" t="str">
        <f>IF(+'XVI R ART'!I39+'XVI R MONITOREO'!I39+'XVI R IND'!I39&gt;0,+'XVI R ART'!I39+'XVI R MONITOREO'!I39+'XVI R IND'!I39," ")</f>
        <v xml:space="preserve"> </v>
      </c>
      <c r="J39" s="16" t="str">
        <f>IF(+'XVI R ART'!J39+'XVI R MONITOREO'!J39+'XVI R IND'!J39&gt;0,+'XVI R ART'!J39+'XVI R MONITOREO'!J39+'XVI R IND'!J39," ")</f>
        <v xml:space="preserve"> </v>
      </c>
      <c r="K39" s="16" t="str">
        <f>IF(+'XVI R ART'!K39+'XVI R MONITOREO'!K39+'XVI R IND'!K39&gt;0,+'XVI R ART'!K39+'XVI R MONITOREO'!K39+'XVI R IND'!K39," ")</f>
        <v xml:space="preserve"> </v>
      </c>
      <c r="L39" s="16" t="str">
        <f>IF(+'XVI R ART'!L39+'XVI R MONITOREO'!L39+'XVI R IND'!L39&gt;0,+'XVI R ART'!L39+'XVI R MONITOREO'!L39+'XVI R IND'!L39," ")</f>
        <v xml:space="preserve"> </v>
      </c>
      <c r="M39" s="17" t="str">
        <f>IF(+'XVI R ART'!M39+'XVI R MONITOREO'!M39+'XVI R IND'!M39&gt;0,+'XVI R ART'!M39+'XVI R MONITOREO'!M39+'XVI R IND'!M39," ")</f>
        <v xml:space="preserve"> </v>
      </c>
      <c r="N39" s="15" t="str">
        <f t="shared" si="3"/>
        <v xml:space="preserve"> </v>
      </c>
      <c r="O39" s="53">
        <f t="shared" si="1"/>
        <v>18.5</v>
      </c>
    </row>
    <row r="40" spans="1:17" ht="14" x14ac:dyDescent="0.3">
      <c r="A40" s="14">
        <f t="shared" si="0"/>
        <v>19</v>
      </c>
      <c r="B40" s="66" t="str">
        <f>IF(+'XVI R ART'!B40+'XVI R MONITOREO'!B40+'XVI R IND'!B40&gt;0,+'XVI R ART'!B40+'XVI R MONITOREO'!B40+'XVI R IND'!B40," ")</f>
        <v xml:space="preserve"> </v>
      </c>
      <c r="C40" s="26" t="str">
        <f>IF(+'XVI R ART'!C40+'XVI R MONITOREO'!C40+'XVI R IND'!C40&gt;0,+'XVI R ART'!C40+'XVI R MONITOREO'!C40+'XVI R IND'!C40," ")</f>
        <v xml:space="preserve"> </v>
      </c>
      <c r="D40" s="26" t="str">
        <f>IF(+'XVI R ART'!D40+'XVI R MONITOREO'!D40+'XVI R IND'!D40&gt;0,+'XVI R ART'!D40+'XVI R MONITOREO'!D40+'XVI R IND'!D40," ")</f>
        <v xml:space="preserve"> </v>
      </c>
      <c r="E40" s="26" t="str">
        <f>IF(+'XVI R ART'!E40+'XVI R MONITOREO'!E40+'XVI R IND'!E40&gt;0,+'XVI R ART'!E40+'XVI R MONITOREO'!E40+'XVI R IND'!E40," ")</f>
        <v xml:space="preserve"> </v>
      </c>
      <c r="F40" s="26" t="str">
        <f>IF(+'XVI R ART'!F40+'XVI R MONITOREO'!F40+'XVI R IND'!F40&gt;0,+'XVI R ART'!F40+'XVI R MONITOREO'!F40+'XVI R IND'!F40," ")</f>
        <v xml:space="preserve"> </v>
      </c>
      <c r="G40" s="26" t="str">
        <f>IF(+'XVI R ART'!G40+'XVI R MONITOREO'!G40+'XVI R IND'!G40&gt;0,+'XVI R ART'!G40+'XVI R MONITOREO'!G40+'XVI R IND'!G40," ")</f>
        <v xml:space="preserve"> </v>
      </c>
      <c r="H40" s="26" t="str">
        <f>IF(+'XVI R ART'!H40+'XVI R MONITOREO'!H40+'XVI R IND'!H40&gt;0,+'XVI R ART'!H40+'XVI R MONITOREO'!H40+'XVI R IND'!H40," ")</f>
        <v xml:space="preserve"> </v>
      </c>
      <c r="I40" s="26" t="str">
        <f>IF(+'XVI R ART'!I40+'XVI R MONITOREO'!I40+'XVI R IND'!I40&gt;0,+'XVI R ART'!I40+'XVI R MONITOREO'!I40+'XVI R IND'!I40," ")</f>
        <v xml:space="preserve"> </v>
      </c>
      <c r="J40" s="26" t="str">
        <f>IF(+'XVI R ART'!J40+'XVI R MONITOREO'!J40+'XVI R IND'!J40&gt;0,+'XVI R ART'!J40+'XVI R MONITOREO'!J40+'XVI R IND'!J40," ")</f>
        <v xml:space="preserve"> </v>
      </c>
      <c r="K40" s="26" t="str">
        <f>IF(+'XVI R ART'!K40+'XVI R MONITOREO'!K40+'XVI R IND'!K40&gt;0,+'XVI R ART'!K40+'XVI R MONITOREO'!K40+'XVI R IND'!K40," ")</f>
        <v xml:space="preserve"> </v>
      </c>
      <c r="L40" s="26" t="str">
        <f>IF(+'XVI R ART'!L40+'XVI R MONITOREO'!L40+'XVI R IND'!L40&gt;0,+'XVI R ART'!L40+'XVI R MONITOREO'!L40+'XVI R IND'!L40," ")</f>
        <v xml:space="preserve"> </v>
      </c>
      <c r="M40" s="76" t="str">
        <f>IF(+'XVI R ART'!M40+'XVI R MONITOREO'!M40+'XVI R IND'!M40&gt;0,+'XVI R ART'!M40+'XVI R MONITOREO'!M40+'XVI R IND'!M40," ")</f>
        <v xml:space="preserve"> </v>
      </c>
      <c r="N40" s="15"/>
      <c r="O40" s="53">
        <f t="shared" si="1"/>
        <v>19</v>
      </c>
    </row>
    <row r="41" spans="1:17" ht="14" x14ac:dyDescent="0.3">
      <c r="A41" s="14">
        <f t="shared" si="0"/>
        <v>19.5</v>
      </c>
      <c r="B41" s="66" t="str">
        <f>IF(+'XVI R ART'!B41+'XVI R MONITOREO'!B41+'XVI R IND'!B41&gt;0,+'XVI R ART'!B41+'XVI R MONITOREO'!B41+'XVI R IND'!B41," ")</f>
        <v xml:space="preserve"> </v>
      </c>
      <c r="C41" s="26" t="str">
        <f>IF(+'XVI R ART'!C41+'XVI R MONITOREO'!C41+'XVI R IND'!C41&gt;0,+'XVI R ART'!C41+'XVI R MONITOREO'!C41+'XVI R IND'!C41," ")</f>
        <v xml:space="preserve"> </v>
      </c>
      <c r="D41" s="26" t="str">
        <f>IF(+'XVI R ART'!D41+'XVI R MONITOREO'!D41+'XVI R IND'!D41&gt;0,+'XVI R ART'!D41+'XVI R MONITOREO'!D41+'XVI R IND'!D41," ")</f>
        <v xml:space="preserve"> </v>
      </c>
      <c r="E41" s="26" t="str">
        <f>IF(+'XVI R ART'!E41+'XVI R MONITOREO'!E41+'XVI R IND'!E41&gt;0,+'XVI R ART'!E41+'XVI R MONITOREO'!E41+'XVI R IND'!E41," ")</f>
        <v xml:space="preserve"> </v>
      </c>
      <c r="F41" s="26" t="str">
        <f>IF(+'XVI R ART'!F41+'XVI R MONITOREO'!F41+'XVI R IND'!F41&gt;0,+'XVI R ART'!F41+'XVI R MONITOREO'!F41+'XVI R IND'!F41," ")</f>
        <v xml:space="preserve"> </v>
      </c>
      <c r="G41" s="26" t="str">
        <f>IF(+'XVI R ART'!G41+'XVI R MONITOREO'!G41+'XVI R IND'!G41&gt;0,+'XVI R ART'!G41+'XVI R MONITOREO'!G41+'XVI R IND'!G41," ")</f>
        <v xml:space="preserve"> </v>
      </c>
      <c r="H41" s="26"/>
      <c r="I41" s="26" t="str">
        <f>IF(+'XVI R ART'!I41+'XVI R MONITOREO'!I41+'XVI R IND'!I41&gt;0,+'XVI R ART'!I41+'XVI R MONITOREO'!I41+'XVI R IND'!I41," ")</f>
        <v xml:space="preserve"> </v>
      </c>
      <c r="J41" s="26" t="str">
        <f>IF(+'XVI R ART'!J41+'XVI R MONITOREO'!J41+'XVI R IND'!J41&gt;0,+'XVI R ART'!J41+'XVI R MONITOREO'!J41+'XVI R IND'!J41," ")</f>
        <v xml:space="preserve"> </v>
      </c>
      <c r="K41" s="26" t="str">
        <f>IF(+'XVI R ART'!K41+'XVI R MONITOREO'!K41+'XVI R IND'!K41&gt;0,+'XVI R ART'!K41+'XVI R MONITOREO'!K41+'XVI R IND'!K41," ")</f>
        <v xml:space="preserve"> </v>
      </c>
      <c r="L41" s="26" t="str">
        <f>IF(+'XVI R ART'!L41+'XVI R MONITOREO'!L41+'XVI R IND'!L41&gt;0,+'XVI R ART'!L41+'XVI R MONITOREO'!L41+'XVI R IND'!L41," ")</f>
        <v xml:space="preserve"> </v>
      </c>
      <c r="M41" s="76" t="str">
        <f>IF(+'XVI R ART'!M41+'XVI R MONITOREO'!M41+'XVI R IND'!M41&gt;0,+'XVI R ART'!M41+'XVI R MONITOREO'!M41+'XVI R IND'!M41," ")</f>
        <v xml:space="preserve"> </v>
      </c>
      <c r="N41" s="15"/>
      <c r="O41" s="14">
        <f t="shared" si="1"/>
        <v>19.5</v>
      </c>
    </row>
    <row r="42" spans="1:17" ht="14" x14ac:dyDescent="0.3">
      <c r="A42" s="27" t="s">
        <v>13</v>
      </c>
      <c r="B42" s="67" t="str">
        <f>IF(SUM(B8:B41)&gt;0,SUM(B8:B41)," ")</f>
        <v xml:space="preserve"> </v>
      </c>
      <c r="C42" s="68">
        <f t="shared" ref="C42:M42" si="4">IF(SUM(C8:C41)&gt;0,SUM(C8:C41)," ")</f>
        <v>19404.699999999993</v>
      </c>
      <c r="D42" s="68">
        <f t="shared" si="4"/>
        <v>805117.98286625196</v>
      </c>
      <c r="E42" s="68">
        <f t="shared" si="4"/>
        <v>5687911.1779511515</v>
      </c>
      <c r="F42" s="68">
        <f t="shared" si="4"/>
        <v>34376146.808608606</v>
      </c>
      <c r="G42" s="68" t="str">
        <f t="shared" si="4"/>
        <v xml:space="preserve"> </v>
      </c>
      <c r="H42" s="68" t="str">
        <f t="shared" si="4"/>
        <v xml:space="preserve"> </v>
      </c>
      <c r="I42" s="68" t="str">
        <f t="shared" si="4"/>
        <v xml:space="preserve"> </v>
      </c>
      <c r="J42" s="68" t="str">
        <f t="shared" si="4"/>
        <v xml:space="preserve"> </v>
      </c>
      <c r="K42" s="68" t="str">
        <f t="shared" si="4"/>
        <v xml:space="preserve"> </v>
      </c>
      <c r="L42" s="68" t="str">
        <f t="shared" si="4"/>
        <v xml:space="preserve"> </v>
      </c>
      <c r="M42" s="69" t="str">
        <f t="shared" si="4"/>
        <v xml:space="preserve"> </v>
      </c>
      <c r="N42" s="28">
        <f>SUM(N8:N41)</f>
        <v>40888580.669426017</v>
      </c>
      <c r="O42" s="32">
        <f>+'XVI R ART'!N42+'XVI R MONITOREO'!N42+'XVI R IND'!N42</f>
        <v>40888580.669426009</v>
      </c>
      <c r="P42" s="32">
        <f>+O42-N42</f>
        <v>0</v>
      </c>
    </row>
    <row r="43" spans="1:17" ht="14" x14ac:dyDescent="0.3">
      <c r="A43" s="14" t="s">
        <v>39</v>
      </c>
      <c r="B43" s="15" t="str">
        <f>IF(+'XVI R ART'!B43+'XVI R MONITOREO'!B43+'XVI R IND'!B43&gt;0,+'XVI R ART'!B43+'XVI R MONITOREO'!B43+'XVI R IND'!B43," ")</f>
        <v xml:space="preserve"> </v>
      </c>
      <c r="C43" s="56" t="str">
        <f>IF(+'XVI R ART'!C43+'XVI R MONITOREO'!C43+'XVI R IND'!C43&gt;0,+'XVI R ART'!C43+'XVI R MONITOREO'!C43+'XVI R IND'!C43," ")</f>
        <v xml:space="preserve"> </v>
      </c>
      <c r="D43" s="56" t="str">
        <f>IF(+'XVI R ART'!D43+'XVI R MONITOREO'!D43+'XVI R IND'!D43&gt;0,+'XVI R ART'!D43+'XVI R MONITOREO'!D43+'XVI R IND'!D43," ")</f>
        <v xml:space="preserve"> </v>
      </c>
      <c r="E43" s="16" t="str">
        <f>IF(+'XVI R ART'!E43+'XVI R MONITOREO'!E43+'XVI R IND'!E43&gt;0,+'XVI R ART'!E43+'XVI R MONITOREO'!E43+'XVI R IND'!E43," ")</f>
        <v xml:space="preserve"> </v>
      </c>
      <c r="F43" s="16" t="str">
        <f>IF(+'XVI R ART'!F43+'XVI R MONITOREO'!F43+'XVI R IND'!F43&gt;0,+'XVI R ART'!F43+'XVI R MONITOREO'!F43+'XVI R IND'!F43," ")</f>
        <v xml:space="preserve"> </v>
      </c>
      <c r="G43" s="16" t="str">
        <f>IF(+'XVI R ART'!G43+'XVI R MONITOREO'!G43+'XVI R IND'!G43&gt;0,+'XVI R ART'!G43+'XVI R MONITOREO'!G43+'XVI R IND'!G43," ")</f>
        <v xml:space="preserve"> </v>
      </c>
      <c r="H43" s="16" t="str">
        <f>IF(+'XVI R ART'!H43+'XVI R MONITOREO'!H43+'XVI R IND'!H43&gt;0,+'XVI R ART'!H43+'XVI R MONITOREO'!H43+'XVI R IND'!H43," ")</f>
        <v xml:space="preserve"> </v>
      </c>
      <c r="I43" s="56" t="str">
        <f>IF(+'XVI R ART'!I43+'XVI R MONITOREO'!I43+'XVI R IND'!I43&gt;0,+'XVI R ART'!I43+'XVI R MONITOREO'!I43+'XVI R IND'!I43," ")</f>
        <v xml:space="preserve"> </v>
      </c>
      <c r="J43" s="56" t="str">
        <f>IF(+'XVI R ART'!J43+'XVI R MONITOREO'!J43+'XVI R IND'!J43&gt;0,+'XVI R ART'!J43+'XVI R MONITOREO'!J43+'XVI R IND'!J43," ")</f>
        <v xml:space="preserve"> </v>
      </c>
      <c r="K43" s="56" t="str">
        <f>IF(+'XVI R ART'!K43+'XVI R MONITOREO'!K43+'XVI R IND'!K43&gt;0,+'XVI R ART'!K43+'XVI R MONITOREO'!K43+'XVI R IND'!K43," ")</f>
        <v xml:space="preserve"> </v>
      </c>
      <c r="L43" s="16" t="str">
        <f>IF(+'XVI R ART'!L43+'XVI R MONITOREO'!L43+'XVI R IND'!L43&gt;0,+'XVI R ART'!L43+'XVI R MONITOREO'!L43+'XVI R IND'!L43," ")</f>
        <v xml:space="preserve"> </v>
      </c>
      <c r="M43" s="17" t="str">
        <f>IF(+'XVI R ART'!M43+'XVI R MONITOREO'!M43+'XVI R IND'!M43&gt;0,+'XVI R ART'!M43+'XVI R MONITOREO'!M43+'XVI R IND'!M43," ")</f>
        <v xml:space="preserve"> </v>
      </c>
      <c r="N43" s="15" t="str">
        <f>IF(SUM(B43:M43)&gt;0,SUM(B43:M43)," ")</f>
        <v xml:space="preserve"> </v>
      </c>
      <c r="O43" s="32" t="e">
        <f>+'XVI R ART'!N43+'XVI R MONITOREO'!N43+'XVI R IND'!N43</f>
        <v>#VALUE!</v>
      </c>
      <c r="P43" s="32" t="e">
        <f>+O43-N43</f>
        <v>#VALUE!</v>
      </c>
    </row>
    <row r="44" spans="1:17" x14ac:dyDescent="0.3">
      <c r="A44" s="34" t="s">
        <v>14</v>
      </c>
      <c r="B44" s="15" t="str">
        <f>IF(+'XVI R ART'!B44+'XVI R MONITOREO'!B44+'XVI R IND'!B44&gt;0,+'XVI R ART'!B44+'XVI R MONITOREO'!B44+'XVI R IND'!B44," ")</f>
        <v xml:space="preserve"> </v>
      </c>
      <c r="C44" s="56" t="str">
        <f>IF(+'XVI R ART'!C44+'XVI R MONITOREO'!C44+'XVI R IND'!C44&gt;0,+'XVI R ART'!C44+'XVI R MONITOREO'!C44+'XVI R IND'!C44," ")</f>
        <v xml:space="preserve"> </v>
      </c>
      <c r="D44" s="56" t="str">
        <f>IF(+'XVI R ART'!D44+'XVI R MONITOREO'!D44+'XVI R IND'!D44&gt;0,+'XVI R ART'!D44+'XVI R MONITOREO'!D44+'XVI R IND'!D44," ")</f>
        <v xml:space="preserve"> </v>
      </c>
      <c r="E44" s="16" t="str">
        <f>IF(+'XVI R ART'!E44+'XVI R MONITOREO'!E44+'XVI R IND'!E44&gt;0,+'XVI R ART'!E44+'XVI R MONITOREO'!E44+'XVI R IND'!E44," ")</f>
        <v xml:space="preserve"> </v>
      </c>
      <c r="F44" s="16" t="str">
        <f>IF(+'XVI R ART'!F44+'XVI R MONITOREO'!F44+'XVI R IND'!F44&gt;0,+'XVI R ART'!F44+'XVI R MONITOREO'!F44+'XVI R IND'!F44," ")</f>
        <v xml:space="preserve"> </v>
      </c>
      <c r="G44" s="16" t="str">
        <f>IF(+'XVI R ART'!G44+'XVI R MONITOREO'!G44+'XVI R IND'!G44&gt;0,+'XVI R ART'!G44+'XVI R MONITOREO'!G44+'XVI R IND'!G44," ")</f>
        <v xml:space="preserve"> </v>
      </c>
      <c r="H44" s="16" t="str">
        <f>IF(+'XVI R ART'!H44+'XVI R MONITOREO'!H44+'XVI R IND'!H44&gt;0,+'XVI R ART'!H44+'XVI R MONITOREO'!H44+'XVI R IND'!H44," ")</f>
        <v xml:space="preserve"> </v>
      </c>
      <c r="I44" s="56" t="str">
        <f>IF(+'XVI R ART'!I44+'XVI R MONITOREO'!I44+'XVI R IND'!I44&gt;0,+'XVI R ART'!I44+'XVI R MONITOREO'!I44+'XVI R IND'!I44," ")</f>
        <v xml:space="preserve"> </v>
      </c>
      <c r="J44" s="56" t="str">
        <f>IF(+'XVI R ART'!J44+'XVI R MONITOREO'!J44+'XVI R IND'!J44&gt;0,+'XVI R ART'!J44+'XVI R MONITOREO'!J44+'XVI R IND'!J44," ")</f>
        <v xml:space="preserve"> </v>
      </c>
      <c r="K44" s="56" t="str">
        <f>IF(+'XVI R ART'!K44+'XVI R MONITOREO'!K44+'XVI R IND'!K44&gt;0,+'XVI R ART'!K44+'XVI R MONITOREO'!K44+'XVI R IND'!K44," ")</f>
        <v xml:space="preserve"> </v>
      </c>
      <c r="L44" s="16" t="str">
        <f>IF(+'XVI R ART'!L44+'XVI R MONITOREO'!L44+'XVI R IND'!L44&gt;0,+'XVI R ART'!L44+'XVI R MONITOREO'!L44+'XVI R IND'!L44," ")</f>
        <v xml:space="preserve"> </v>
      </c>
      <c r="M44" s="17"/>
      <c r="N44" s="15" t="str">
        <f>IF(SUM(B44:M44)&gt;0,SUM(B44:M44)," ")</f>
        <v xml:space="preserve"> </v>
      </c>
      <c r="O44" s="32" t="e">
        <f>+'XVI R ART'!N44+'XVI R MONITOREO'!N44+'XVI R IND'!N44</f>
        <v>#VALUE!</v>
      </c>
      <c r="P44" s="32" t="e">
        <f>+O44-N44</f>
        <v>#VALUE!</v>
      </c>
    </row>
    <row r="45" spans="1:17" ht="14" x14ac:dyDescent="0.3">
      <c r="A45" s="14" t="s">
        <v>24</v>
      </c>
      <c r="B45" s="37"/>
      <c r="C45" s="38">
        <f t="shared" ref="C45:F45" si="5">SUM(C8:C24)*100/C42</f>
        <v>86.83308682947947</v>
      </c>
      <c r="D45" s="38">
        <f t="shared" si="5"/>
        <v>0.95236976696810216</v>
      </c>
      <c r="E45" s="38">
        <f t="shared" si="5"/>
        <v>100</v>
      </c>
      <c r="F45" s="38">
        <f t="shared" si="5"/>
        <v>89.075630252100837</v>
      </c>
      <c r="G45" s="38"/>
      <c r="H45" s="38"/>
      <c r="I45" s="38" t="e">
        <f t="shared" ref="I45:J45" si="6">SUM(I8:I24)*100/I42</f>
        <v>#VALUE!</v>
      </c>
      <c r="J45" s="38" t="e">
        <f t="shared" si="6"/>
        <v>#VALUE!</v>
      </c>
      <c r="K45" s="38" t="e">
        <f t="shared" ref="K45:L45" si="7">SUM(K8:K24)*100/K42</f>
        <v>#VALUE!</v>
      </c>
      <c r="L45" s="38" t="e">
        <f t="shared" si="7"/>
        <v>#VALUE!</v>
      </c>
      <c r="M45" s="39"/>
      <c r="N45" s="37">
        <f t="shared" ref="N45" si="8">SUM(N8:N24)*100/N42</f>
        <v>88.859034501854708</v>
      </c>
      <c r="Q45" s="108"/>
    </row>
    <row r="46" spans="1:17" ht="14" x14ac:dyDescent="0.3">
      <c r="A46" s="14" t="s">
        <v>25</v>
      </c>
      <c r="B46" s="37"/>
      <c r="C46" s="38">
        <f t="shared" ref="C46:F46" si="9">SUM(C8:C19)*100/C42</f>
        <v>57.608465990198269</v>
      </c>
      <c r="D46" s="38">
        <f t="shared" si="9"/>
        <v>0.31752482312958402</v>
      </c>
      <c r="E46" s="38">
        <f t="shared" si="9"/>
        <v>22.352941176470583</v>
      </c>
      <c r="F46" s="38">
        <f t="shared" si="9"/>
        <v>20.168067226890756</v>
      </c>
      <c r="G46" s="38"/>
      <c r="H46" s="38"/>
      <c r="I46" s="38" t="e">
        <f t="shared" ref="I46:J46" si="10">SUM(I8:I19)*100/I42</f>
        <v>#VALUE!</v>
      </c>
      <c r="J46" s="38" t="e">
        <f t="shared" si="10"/>
        <v>#VALUE!</v>
      </c>
      <c r="K46" s="38" t="e">
        <f t="shared" ref="K46:L46" si="11">SUM(K8:K19)*100/K42</f>
        <v>#VALUE!</v>
      </c>
      <c r="L46" s="38" t="e">
        <f t="shared" si="11"/>
        <v>#VALUE!</v>
      </c>
      <c r="M46" s="39"/>
      <c r="N46" s="37">
        <f t="shared" ref="N46" si="12">SUM(N8:N19)*100/N42</f>
        <v>20.098900238296306</v>
      </c>
    </row>
    <row r="47" spans="1:17" ht="14" x14ac:dyDescent="0.3">
      <c r="A47" s="22" t="s">
        <v>22</v>
      </c>
      <c r="B47" s="40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2"/>
      <c r="N47" s="40"/>
    </row>
    <row r="48" spans="1:17" x14ac:dyDescent="0.3">
      <c r="A48" s="43" t="s">
        <v>15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</row>
    <row r="49" spans="1:15" ht="15.5" x14ac:dyDescent="0.35">
      <c r="A49" s="45" t="s">
        <v>61</v>
      </c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5" ht="15.5" x14ac:dyDescent="0.35">
      <c r="A50" s="46" t="s">
        <v>62</v>
      </c>
      <c r="N50" s="47"/>
    </row>
    <row r="51" spans="1:15" x14ac:dyDescent="0.3"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5" x14ac:dyDescent="0.3">
      <c r="N52" s="47"/>
    </row>
    <row r="53" spans="1:15" x14ac:dyDescent="0.3">
      <c r="B53" s="5">
        <v>0</v>
      </c>
      <c r="C53" s="5">
        <v>1</v>
      </c>
      <c r="D53" s="5">
        <v>2</v>
      </c>
      <c r="E53" s="5">
        <v>3</v>
      </c>
      <c r="F53" s="5">
        <v>4</v>
      </c>
      <c r="G53" s="5">
        <v>5</v>
      </c>
      <c r="H53" s="5">
        <v>6</v>
      </c>
      <c r="I53" s="5">
        <v>7</v>
      </c>
      <c r="J53" s="5">
        <v>8</v>
      </c>
      <c r="K53" s="5">
        <v>9</v>
      </c>
      <c r="L53" s="5">
        <v>10</v>
      </c>
      <c r="M53" s="5">
        <v>11</v>
      </c>
      <c r="N53" s="5">
        <v>12</v>
      </c>
    </row>
    <row r="54" spans="1:15" x14ac:dyDescent="0.3">
      <c r="A54" s="3">
        <v>14</v>
      </c>
      <c r="B54" s="4" t="e">
        <f>+VLOOKUP(MAX(B8:B41),B8:$O$41,14,0)</f>
        <v>#N/A</v>
      </c>
      <c r="C54" s="49">
        <f>+VLOOKUP(MAX(C8:C41),C8:$O$41,+$A$54-C53,0)</f>
        <v>7.5</v>
      </c>
      <c r="D54" s="49">
        <f>+VLOOKUP(MAX(D8:D41),D8:$O$41,+$A$54-D53,0)</f>
        <v>15</v>
      </c>
      <c r="E54" s="49">
        <f>+VLOOKUP(MAX(E8:E41),E8:$O$41,+$A$54-E53,0)</f>
        <v>9.5</v>
      </c>
      <c r="F54" s="49">
        <f>+VLOOKUP(MAX(F8:F41),F8:$O$41,+$A$54-F53,0)</f>
        <v>9.5</v>
      </c>
      <c r="G54" s="49" t="e">
        <f>+VLOOKUP(MAX(G8:G41),G8:$O$41,+$A$54-G53,0)</f>
        <v>#N/A</v>
      </c>
      <c r="H54" s="49" t="e">
        <f>+VLOOKUP(MAX(H8:H41),H8:$O$41,+$A$54-H53,0)</f>
        <v>#N/A</v>
      </c>
      <c r="I54" s="49" t="e">
        <f>+VLOOKUP(MAX(I8:I41),I8:$O$41,+$A$54-I53,0)</f>
        <v>#N/A</v>
      </c>
      <c r="J54" s="49" t="e">
        <f>+VLOOKUP(MAX(J8:J41),J8:$O$41,+$A$54-J53,0)</f>
        <v>#N/A</v>
      </c>
      <c r="K54" s="49" t="e">
        <f>+VLOOKUP(MAX(K8:K41),K8:$O$41,+$A$54-K53,0)</f>
        <v>#N/A</v>
      </c>
      <c r="L54" s="49" t="e">
        <f>+VLOOKUP(MAX(L8:L41),L8:$O$41,+$A$54-L53,0)</f>
        <v>#N/A</v>
      </c>
      <c r="M54" s="49" t="e">
        <f>+VLOOKUP(MAX(M8:M41),M8:$O$41,+$A$54-M53,0)</f>
        <v>#N/A</v>
      </c>
      <c r="N54" s="49">
        <f>+VLOOKUP(MAX(N8:N41),N8:$O$41,+$A$54-N53,0)</f>
        <v>9.5</v>
      </c>
    </row>
    <row r="55" spans="1:15" x14ac:dyDescent="0.3">
      <c r="A55" s="48">
        <v>0</v>
      </c>
    </row>
    <row r="57" spans="1:15" x14ac:dyDescent="0.3">
      <c r="N57" s="50" t="e">
        <f>(N43*1000000)/N42</f>
        <v>#VALUE!</v>
      </c>
      <c r="O57" s="4" t="s">
        <v>16</v>
      </c>
    </row>
    <row r="58" spans="1:15" x14ac:dyDescent="0.3">
      <c r="A58" s="48" t="s">
        <v>36</v>
      </c>
      <c r="B58" s="32">
        <f>-SUM(B8:B24)</f>
        <v>0</v>
      </c>
      <c r="C58" s="32">
        <f t="shared" ref="C58:M58" si="13">-SUM(C8:C24)</f>
        <v>-16849.699999999997</v>
      </c>
      <c r="D58" s="32">
        <f t="shared" si="13"/>
        <v>-7667.7002572416086</v>
      </c>
      <c r="E58" s="32">
        <f t="shared" si="13"/>
        <v>-5687911.1779511515</v>
      </c>
      <c r="F58" s="32">
        <f t="shared" si="13"/>
        <v>-30620769.426155563</v>
      </c>
      <c r="G58" s="32">
        <f t="shared" si="13"/>
        <v>0</v>
      </c>
      <c r="H58" s="32">
        <f t="shared" si="13"/>
        <v>0</v>
      </c>
      <c r="I58" s="32">
        <f t="shared" si="13"/>
        <v>0</v>
      </c>
      <c r="J58" s="32">
        <f t="shared" si="13"/>
        <v>0</v>
      </c>
      <c r="K58" s="32">
        <f t="shared" si="13"/>
        <v>0</v>
      </c>
      <c r="L58" s="32">
        <f t="shared" si="13"/>
        <v>0</v>
      </c>
      <c r="M58" s="32">
        <f t="shared" si="13"/>
        <v>0</v>
      </c>
    </row>
    <row r="59" spans="1:15" x14ac:dyDescent="0.3">
      <c r="A59" s="48" t="s">
        <v>37</v>
      </c>
      <c r="B59" s="32">
        <f>-SUM(B8:B19)</f>
        <v>0</v>
      </c>
      <c r="C59" s="32">
        <f t="shared" ref="C59:M59" si="14">-SUM(C8:C19)</f>
        <v>-11178.75</v>
      </c>
      <c r="D59" s="32">
        <f t="shared" si="14"/>
        <v>-2556.4494510805412</v>
      </c>
      <c r="E59" s="32">
        <f t="shared" si="14"/>
        <v>-1271415.4397773161</v>
      </c>
      <c r="F59" s="32">
        <f t="shared" si="14"/>
        <v>-6933004.3983748453</v>
      </c>
      <c r="G59" s="32">
        <f t="shared" si="14"/>
        <v>0</v>
      </c>
      <c r="H59" s="32">
        <f t="shared" si="14"/>
        <v>0</v>
      </c>
      <c r="I59" s="32">
        <f t="shared" si="14"/>
        <v>0</v>
      </c>
      <c r="J59" s="32">
        <f t="shared" si="14"/>
        <v>0</v>
      </c>
      <c r="K59" s="32">
        <f t="shared" si="14"/>
        <v>0</v>
      </c>
      <c r="L59" s="32">
        <f t="shared" si="14"/>
        <v>0</v>
      </c>
      <c r="M59" s="32">
        <f t="shared" si="14"/>
        <v>0</v>
      </c>
      <c r="N59" s="50" t="e">
        <f>(N44*1000000)/N42</f>
        <v>#VALUE!</v>
      </c>
      <c r="O59" s="4" t="s">
        <v>17</v>
      </c>
    </row>
    <row r="60" spans="1:15" x14ac:dyDescent="0.3">
      <c r="A60" s="48" t="s">
        <v>38</v>
      </c>
      <c r="B60" s="32">
        <f>SUM(B25:B41)</f>
        <v>0</v>
      </c>
      <c r="C60" s="32">
        <f t="shared" ref="C60:M60" si="15">SUM(C25:C41)</f>
        <v>2555</v>
      </c>
      <c r="D60" s="32">
        <f t="shared" si="15"/>
        <v>797450.28260901023</v>
      </c>
      <c r="E60" s="32">
        <f t="shared" si="15"/>
        <v>0</v>
      </c>
      <c r="F60" s="32">
        <f t="shared" si="15"/>
        <v>3755377.3824530407</v>
      </c>
      <c r="G60" s="32">
        <f t="shared" si="15"/>
        <v>0</v>
      </c>
      <c r="H60" s="32">
        <f t="shared" si="15"/>
        <v>0</v>
      </c>
      <c r="I60" s="32">
        <f t="shared" si="15"/>
        <v>0</v>
      </c>
      <c r="J60" s="32">
        <f t="shared" si="15"/>
        <v>0</v>
      </c>
      <c r="K60" s="32">
        <f t="shared" si="15"/>
        <v>0</v>
      </c>
      <c r="L60" s="32">
        <f t="shared" si="15"/>
        <v>0</v>
      </c>
      <c r="M60" s="32">
        <f t="shared" si="15"/>
        <v>0</v>
      </c>
      <c r="N60" s="32"/>
    </row>
    <row r="61" spans="1:15" x14ac:dyDescent="0.3"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</row>
  </sheetData>
  <mergeCells count="4">
    <mergeCell ref="A1:N1"/>
    <mergeCell ref="A4:N4"/>
    <mergeCell ref="A3:N3"/>
    <mergeCell ref="B6:M6"/>
  </mergeCells>
  <phoneticPr fontId="2" type="noConversion"/>
  <printOptions horizontalCentered="1" verticalCentered="1"/>
  <pageMargins left="0" right="0" top="1.3779527559055118" bottom="0.98425196850393704" header="0.59055118110236227" footer="0.59055118110236227"/>
  <pageSetup scale="60" orientation="landscape" r:id="rId1"/>
  <headerFooter alignWithMargins="0">
    <oddHeader>&amp;C&amp;"Arial,Normal"&amp;12&amp;G
&amp;11INSTITUTO DE FOMENTO PESQUERO / DIVISIÓN INVESTIGACIÓN PESQUERA</oddHeader>
    <oddFooter>&amp;C&amp;"Arial,Normal"CONVENIO DE DESEMPEÑO IFOP / SUBSECRETARÍA DE ECONOMÍA Y EMT 2021:
"PROGRAMA DE SEGUIMIENTO DE LAS PRINCIPALES PESQUERÍAS PELÁGICAS, ENTRE LAS REGIONES DE VALPARAÍSO Y AYSÉN DEL GENERAL CARLOS IBÁÑEZ DEL CAMPO, AÑO 2021".  ANEXO 3B</oddFooter>
  </headerFooter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>
    <tabColor theme="7" tint="0.39997558519241921"/>
  </sheetPr>
  <dimension ref="A1:AC2506"/>
  <sheetViews>
    <sheetView topLeftCell="A27" zoomScale="70" zoomScaleNormal="70" zoomScalePageLayoutView="70" workbookViewId="0">
      <selection activeCell="N13" sqref="N13"/>
    </sheetView>
  </sheetViews>
  <sheetFormatPr baseColWidth="10" defaultColWidth="16.08984375" defaultRowHeight="13" x14ac:dyDescent="0.3"/>
  <cols>
    <col min="1" max="1" width="18.453125" style="48" customWidth="1"/>
    <col min="2" max="7" width="17.453125" style="5" customWidth="1"/>
    <col min="8" max="13" width="11.90625" style="5" hidden="1" customWidth="1"/>
    <col min="14" max="14" width="14.90625" style="5" customWidth="1"/>
    <col min="15" max="16384" width="16.08984375" style="5"/>
  </cols>
  <sheetData>
    <row r="1" spans="1:29" s="1" customFormat="1" ht="20" x14ac:dyDescent="0.4">
      <c r="A1" s="148" t="s">
        <v>20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AC1" s="103" t="s">
        <v>59</v>
      </c>
    </row>
    <row r="2" spans="1:29" s="1" customFormat="1" ht="20" x14ac:dyDescent="0.4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AC2" s="104">
        <v>43.39</v>
      </c>
    </row>
    <row r="3" spans="1:29" s="2" customFormat="1" ht="18" x14ac:dyDescent="0.4">
      <c r="A3" s="149" t="s">
        <v>18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AC3" s="105">
        <v>43.39</v>
      </c>
    </row>
    <row r="4" spans="1:29" s="2" customFormat="1" ht="18" x14ac:dyDescent="0.4">
      <c r="A4" s="150" t="s">
        <v>82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AC4" s="105">
        <v>43.39</v>
      </c>
    </row>
    <row r="5" spans="1:29" ht="14" x14ac:dyDescent="0.3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AC5" s="104">
        <v>43.39</v>
      </c>
    </row>
    <row r="6" spans="1:29" s="8" customFormat="1" ht="19.149999999999999" customHeight="1" thickBot="1" x14ac:dyDescent="0.35">
      <c r="A6" s="6"/>
      <c r="B6" s="151" t="s">
        <v>0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7"/>
      <c r="O6" s="6"/>
      <c r="AC6" s="104">
        <v>21.08</v>
      </c>
    </row>
    <row r="7" spans="1:29" s="8" customFormat="1" ht="19.149999999999999" customHeight="1" thickBot="1" x14ac:dyDescent="0.35">
      <c r="A7" s="9" t="s">
        <v>21</v>
      </c>
      <c r="B7" s="10" t="s">
        <v>1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 t="s">
        <v>10</v>
      </c>
      <c r="L7" s="11" t="s">
        <v>11</v>
      </c>
      <c r="M7" s="12" t="s">
        <v>12</v>
      </c>
      <c r="N7" s="140" t="s">
        <v>13</v>
      </c>
      <c r="O7" s="13" t="s">
        <v>21</v>
      </c>
      <c r="AC7" s="104">
        <v>21.08</v>
      </c>
    </row>
    <row r="8" spans="1:29" ht="14" x14ac:dyDescent="0.3">
      <c r="A8" s="14">
        <v>3</v>
      </c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17"/>
      <c r="N8" s="15" t="str">
        <f t="shared" ref="N8:N41" si="0">IF(SUM(B8:M8)&gt;0,SUM(B8:M8)," ")</f>
        <v xml:space="preserve"> </v>
      </c>
      <c r="O8" s="14">
        <f>+A8</f>
        <v>3</v>
      </c>
      <c r="Q8" s="75"/>
      <c r="S8" s="8"/>
      <c r="T8" s="8"/>
      <c r="AC8" s="104">
        <v>21.08</v>
      </c>
    </row>
    <row r="9" spans="1:29" ht="14" x14ac:dyDescent="0.3">
      <c r="A9" s="14">
        <f>+A8+0.5</f>
        <v>3.5</v>
      </c>
      <c r="B9" s="15"/>
      <c r="C9" s="62"/>
      <c r="D9" s="62"/>
      <c r="E9" s="62"/>
      <c r="F9" s="62"/>
      <c r="G9" s="62"/>
      <c r="H9" s="62"/>
      <c r="I9" s="62"/>
      <c r="J9" s="62"/>
      <c r="K9" s="62"/>
      <c r="L9" s="62"/>
      <c r="M9" s="63"/>
      <c r="N9" s="15" t="str">
        <f t="shared" si="0"/>
        <v xml:space="preserve"> </v>
      </c>
      <c r="O9" s="14">
        <f t="shared" ref="O9:O41" si="1">+A9</f>
        <v>3.5</v>
      </c>
      <c r="Q9" s="75"/>
      <c r="S9" s="8"/>
      <c r="T9" s="8"/>
      <c r="AC9" s="104">
        <v>21.08</v>
      </c>
    </row>
    <row r="10" spans="1:29" ht="14" x14ac:dyDescent="0.3">
      <c r="A10" s="14">
        <f t="shared" ref="A10:A41" si="2">+A9+0.5</f>
        <v>4</v>
      </c>
      <c r="B10" s="15"/>
      <c r="C10" s="62"/>
      <c r="D10" s="62"/>
      <c r="E10" s="16">
        <v>17053.150000000001</v>
      </c>
      <c r="F10" s="16"/>
      <c r="G10" s="16"/>
      <c r="H10" s="62"/>
      <c r="I10" s="62"/>
      <c r="J10" s="62"/>
      <c r="K10" s="62"/>
      <c r="L10" s="62"/>
      <c r="M10" s="17"/>
      <c r="N10" s="15">
        <f t="shared" si="0"/>
        <v>17053.150000000001</v>
      </c>
      <c r="O10" s="14">
        <f t="shared" si="1"/>
        <v>4</v>
      </c>
      <c r="Q10" s="75"/>
      <c r="S10" s="8"/>
      <c r="T10" s="8"/>
      <c r="AC10" s="104">
        <v>31.5</v>
      </c>
    </row>
    <row r="11" spans="1:29" ht="14" x14ac:dyDescent="0.3">
      <c r="A11" s="14">
        <f t="shared" si="2"/>
        <v>4.5</v>
      </c>
      <c r="B11" s="15"/>
      <c r="C11" s="16"/>
      <c r="D11" s="16"/>
      <c r="E11" s="16">
        <v>74071.88</v>
      </c>
      <c r="F11" s="16"/>
      <c r="G11" s="16">
        <v>58655.65</v>
      </c>
      <c r="H11" s="16"/>
      <c r="I11" s="16"/>
      <c r="J11" s="16"/>
      <c r="K11" s="16"/>
      <c r="L11" s="16"/>
      <c r="M11" s="17"/>
      <c r="N11" s="15">
        <f t="shared" si="0"/>
        <v>132727.53</v>
      </c>
      <c r="O11" s="14">
        <f t="shared" si="1"/>
        <v>4.5</v>
      </c>
      <c r="Q11" s="75"/>
      <c r="S11" s="8"/>
      <c r="T11" s="8"/>
      <c r="AC11" s="104">
        <v>31.5</v>
      </c>
    </row>
    <row r="12" spans="1:29" ht="14" x14ac:dyDescent="0.3">
      <c r="A12" s="14">
        <f t="shared" si="2"/>
        <v>5</v>
      </c>
      <c r="B12" s="15"/>
      <c r="C12" s="16"/>
      <c r="D12" s="16"/>
      <c r="E12" s="16">
        <v>103664.3</v>
      </c>
      <c r="F12" s="16"/>
      <c r="G12" s="16"/>
      <c r="H12" s="16"/>
      <c r="I12" s="16"/>
      <c r="J12" s="16"/>
      <c r="K12" s="16"/>
      <c r="L12" s="16"/>
      <c r="M12" s="17"/>
      <c r="N12" s="15">
        <f t="shared" si="0"/>
        <v>103664.3</v>
      </c>
      <c r="O12" s="14">
        <f t="shared" si="1"/>
        <v>5</v>
      </c>
      <c r="Q12" s="75"/>
      <c r="S12" s="8"/>
      <c r="T12" s="8"/>
      <c r="AC12" s="104">
        <v>31.5</v>
      </c>
    </row>
    <row r="13" spans="1:29" ht="14" x14ac:dyDescent="0.3">
      <c r="A13" s="14">
        <f t="shared" si="2"/>
        <v>5.5</v>
      </c>
      <c r="B13" s="15"/>
      <c r="C13" s="16"/>
      <c r="D13" s="16"/>
      <c r="E13" s="16">
        <v>171870.16</v>
      </c>
      <c r="F13" s="16">
        <v>5463.51</v>
      </c>
      <c r="G13" s="16"/>
      <c r="H13" s="16"/>
      <c r="I13" s="16"/>
      <c r="J13" s="16"/>
      <c r="K13" s="16"/>
      <c r="L13" s="16"/>
      <c r="M13" s="17"/>
      <c r="N13" s="15">
        <f t="shared" si="0"/>
        <v>177333.67</v>
      </c>
      <c r="O13" s="14">
        <f t="shared" si="1"/>
        <v>5.5</v>
      </c>
      <c r="Q13" s="75"/>
      <c r="S13" s="8"/>
      <c r="T13" s="8"/>
      <c r="AC13" s="104">
        <v>31.5</v>
      </c>
    </row>
    <row r="14" spans="1:29" ht="14" x14ac:dyDescent="0.3">
      <c r="A14" s="14">
        <f t="shared" si="2"/>
        <v>6</v>
      </c>
      <c r="B14" s="15"/>
      <c r="C14" s="16"/>
      <c r="D14" s="16"/>
      <c r="E14" s="16">
        <v>69484.009999999995</v>
      </c>
      <c r="F14" s="16">
        <v>98804.27</v>
      </c>
      <c r="G14" s="16">
        <v>68198.820000000007</v>
      </c>
      <c r="H14" s="16"/>
      <c r="I14" s="16"/>
      <c r="J14" s="16"/>
      <c r="K14" s="16"/>
      <c r="L14" s="16"/>
      <c r="M14" s="17"/>
      <c r="N14" s="15">
        <f t="shared" si="0"/>
        <v>236487.1</v>
      </c>
      <c r="O14" s="14">
        <f t="shared" si="1"/>
        <v>6</v>
      </c>
      <c r="Q14" s="75"/>
      <c r="S14" s="8"/>
      <c r="T14" s="8"/>
      <c r="AC14" s="104">
        <v>30.28</v>
      </c>
    </row>
    <row r="15" spans="1:29" ht="14" x14ac:dyDescent="0.3">
      <c r="A15" s="14">
        <f t="shared" si="2"/>
        <v>6.5</v>
      </c>
      <c r="B15" s="15"/>
      <c r="C15" s="16"/>
      <c r="D15" s="16">
        <v>765357.39</v>
      </c>
      <c r="E15" s="16">
        <v>1464095.09</v>
      </c>
      <c r="F15" s="16">
        <v>295341.56</v>
      </c>
      <c r="G15" s="16">
        <v>140926.03</v>
      </c>
      <c r="H15" s="16"/>
      <c r="I15" s="16"/>
      <c r="J15" s="16"/>
      <c r="K15" s="16"/>
      <c r="L15" s="16"/>
      <c r="M15" s="17"/>
      <c r="N15" s="15">
        <f t="shared" si="0"/>
        <v>2665720.0699999998</v>
      </c>
      <c r="O15" s="14">
        <f t="shared" si="1"/>
        <v>6.5</v>
      </c>
      <c r="Q15" s="75"/>
      <c r="S15" s="8"/>
      <c r="T15" s="8"/>
      <c r="AC15" s="104">
        <v>30.28</v>
      </c>
    </row>
    <row r="16" spans="1:29" ht="14" x14ac:dyDescent="0.3">
      <c r="A16" s="14">
        <f t="shared" si="2"/>
        <v>7</v>
      </c>
      <c r="B16" s="15"/>
      <c r="C16" s="16"/>
      <c r="D16" s="16">
        <v>5321747.22</v>
      </c>
      <c r="E16" s="16">
        <v>5749843.6200000001</v>
      </c>
      <c r="F16" s="16">
        <v>263510.93</v>
      </c>
      <c r="G16" s="16">
        <v>525597.47</v>
      </c>
      <c r="H16" s="16"/>
      <c r="I16" s="16"/>
      <c r="J16" s="16"/>
      <c r="K16" s="16"/>
      <c r="L16" s="16"/>
      <c r="M16" s="17"/>
      <c r="N16" s="15">
        <f t="shared" si="0"/>
        <v>11860699.24</v>
      </c>
      <c r="O16" s="14">
        <f t="shared" si="1"/>
        <v>7</v>
      </c>
      <c r="Q16" s="75"/>
      <c r="S16" s="8"/>
      <c r="T16" s="8"/>
      <c r="AC16" s="104">
        <v>30.28</v>
      </c>
    </row>
    <row r="17" spans="1:29" ht="14" x14ac:dyDescent="0.3">
      <c r="A17" s="14">
        <f t="shared" si="2"/>
        <v>7.5</v>
      </c>
      <c r="B17" s="15"/>
      <c r="C17" s="16"/>
      <c r="D17" s="16">
        <v>7616464.5199999996</v>
      </c>
      <c r="E17" s="16">
        <v>4500920.9000000004</v>
      </c>
      <c r="F17" s="16">
        <v>250458.65</v>
      </c>
      <c r="G17" s="16">
        <v>188712.06</v>
      </c>
      <c r="H17" s="16"/>
      <c r="I17" s="16"/>
      <c r="J17" s="16"/>
      <c r="K17" s="16"/>
      <c r="L17" s="16"/>
      <c r="M17" s="17"/>
      <c r="N17" s="15">
        <f t="shared" si="0"/>
        <v>12556556.130000001</v>
      </c>
      <c r="O17" s="14">
        <f t="shared" si="1"/>
        <v>7.5</v>
      </c>
      <c r="Q17" s="75"/>
      <c r="S17" s="8"/>
      <c r="T17" s="8"/>
      <c r="AC17" s="104">
        <v>30.28</v>
      </c>
    </row>
    <row r="18" spans="1:29" ht="14" x14ac:dyDescent="0.3">
      <c r="A18" s="14">
        <f t="shared" si="2"/>
        <v>8</v>
      </c>
      <c r="B18" s="15"/>
      <c r="C18" s="16"/>
      <c r="D18" s="16">
        <v>17673236.239999998</v>
      </c>
      <c r="E18" s="16">
        <v>17132250.940000001</v>
      </c>
      <c r="F18" s="16">
        <v>358005.53</v>
      </c>
      <c r="G18" s="16">
        <v>590766.37</v>
      </c>
      <c r="H18" s="16"/>
      <c r="I18" s="16"/>
      <c r="J18" s="16"/>
      <c r="K18" s="16"/>
      <c r="L18" s="16"/>
      <c r="M18" s="17"/>
      <c r="N18" s="15">
        <f t="shared" si="0"/>
        <v>35754259.079999998</v>
      </c>
      <c r="O18" s="14">
        <f t="shared" si="1"/>
        <v>8</v>
      </c>
      <c r="Q18" s="75"/>
      <c r="S18" s="8"/>
      <c r="T18" s="8"/>
      <c r="AC18" s="104">
        <v>21.463000000000001</v>
      </c>
    </row>
    <row r="19" spans="1:29" ht="14" x14ac:dyDescent="0.3">
      <c r="A19" s="18">
        <f t="shared" si="2"/>
        <v>8.5</v>
      </c>
      <c r="B19" s="19"/>
      <c r="C19" s="20"/>
      <c r="D19" s="20">
        <v>39578499.950000003</v>
      </c>
      <c r="E19" s="20">
        <v>25343331.239999998</v>
      </c>
      <c r="F19" s="20">
        <v>860897.69</v>
      </c>
      <c r="G19" s="20">
        <v>1439609.08</v>
      </c>
      <c r="H19" s="20"/>
      <c r="I19" s="20"/>
      <c r="J19" s="20"/>
      <c r="K19" s="20"/>
      <c r="L19" s="20"/>
      <c r="M19" s="21"/>
      <c r="N19" s="19">
        <f t="shared" si="0"/>
        <v>67222337.959999993</v>
      </c>
      <c r="O19" s="14">
        <f t="shared" si="1"/>
        <v>8.5</v>
      </c>
      <c r="Q19" s="75"/>
      <c r="S19" s="8"/>
      <c r="T19" s="8"/>
      <c r="AC19" s="104">
        <v>21.463000000000001</v>
      </c>
    </row>
    <row r="20" spans="1:29" ht="14" x14ac:dyDescent="0.3">
      <c r="A20" s="14">
        <f t="shared" si="2"/>
        <v>9</v>
      </c>
      <c r="B20" s="15"/>
      <c r="C20" s="16"/>
      <c r="D20" s="16">
        <v>68811183.989999995</v>
      </c>
      <c r="E20" s="16">
        <v>30180787.75</v>
      </c>
      <c r="F20" s="16">
        <v>1883605.09</v>
      </c>
      <c r="G20" s="16">
        <v>3455805.64</v>
      </c>
      <c r="H20" s="16"/>
      <c r="I20" s="16"/>
      <c r="J20" s="16"/>
      <c r="K20" s="16"/>
      <c r="L20" s="16"/>
      <c r="M20" s="17"/>
      <c r="N20" s="15">
        <f t="shared" si="0"/>
        <v>104331382.47</v>
      </c>
      <c r="O20" s="14">
        <f t="shared" si="1"/>
        <v>9</v>
      </c>
      <c r="Q20" s="75"/>
      <c r="S20" s="8"/>
      <c r="T20" s="8"/>
      <c r="AC20" s="104">
        <v>21.463000000000001</v>
      </c>
    </row>
    <row r="21" spans="1:29" ht="14" x14ac:dyDescent="0.3">
      <c r="A21" s="14">
        <f t="shared" si="2"/>
        <v>9.5</v>
      </c>
      <c r="B21" s="15"/>
      <c r="C21" s="16"/>
      <c r="D21" s="16">
        <v>104249603.15000001</v>
      </c>
      <c r="E21" s="16">
        <v>29970263.789999999</v>
      </c>
      <c r="F21" s="16">
        <v>3689070.36</v>
      </c>
      <c r="G21" s="16">
        <v>8911283.5999999996</v>
      </c>
      <c r="H21" s="16"/>
      <c r="I21" s="16"/>
      <c r="J21" s="16"/>
      <c r="K21" s="16"/>
      <c r="L21" s="16"/>
      <c r="M21" s="17"/>
      <c r="N21" s="15">
        <f t="shared" si="0"/>
        <v>146820220.90000001</v>
      </c>
      <c r="O21" s="14">
        <f t="shared" si="1"/>
        <v>9.5</v>
      </c>
      <c r="Q21" s="75"/>
      <c r="S21" s="8"/>
      <c r="T21" s="8"/>
      <c r="AC21" s="104">
        <v>21.463000000000001</v>
      </c>
    </row>
    <row r="22" spans="1:29" ht="14" x14ac:dyDescent="0.3">
      <c r="A22" s="14">
        <f t="shared" si="2"/>
        <v>10</v>
      </c>
      <c r="B22" s="15"/>
      <c r="C22" s="16"/>
      <c r="D22" s="16">
        <v>145334545.22999999</v>
      </c>
      <c r="E22" s="16">
        <v>20428197.129999999</v>
      </c>
      <c r="F22" s="16">
        <v>4742331.2699999996</v>
      </c>
      <c r="G22" s="16">
        <v>6356075.0499999998</v>
      </c>
      <c r="H22" s="16"/>
      <c r="I22" s="16"/>
      <c r="J22" s="16"/>
      <c r="K22" s="16"/>
      <c r="L22" s="16"/>
      <c r="M22" s="17"/>
      <c r="N22" s="15">
        <f t="shared" si="0"/>
        <v>176861148.68000001</v>
      </c>
      <c r="O22" s="14">
        <f t="shared" si="1"/>
        <v>10</v>
      </c>
      <c r="Q22" s="75"/>
      <c r="S22" s="8"/>
      <c r="T22" s="8"/>
      <c r="AC22" s="104">
        <v>23.91</v>
      </c>
    </row>
    <row r="23" spans="1:29" ht="14" x14ac:dyDescent="0.3">
      <c r="A23" s="14">
        <f t="shared" si="2"/>
        <v>10.5</v>
      </c>
      <c r="B23" s="15"/>
      <c r="C23" s="16"/>
      <c r="D23" s="16">
        <v>137618992.31999999</v>
      </c>
      <c r="E23" s="16">
        <v>16498506.210000001</v>
      </c>
      <c r="F23" s="16">
        <v>3712689.7</v>
      </c>
      <c r="G23" s="16">
        <v>4783557.1500000004</v>
      </c>
      <c r="H23" s="16"/>
      <c r="I23" s="16"/>
      <c r="J23" s="16"/>
      <c r="K23" s="16"/>
      <c r="L23" s="16"/>
      <c r="M23" s="17"/>
      <c r="N23" s="15">
        <f t="shared" si="0"/>
        <v>162613745.38</v>
      </c>
      <c r="O23" s="14">
        <f t="shared" si="1"/>
        <v>10.5</v>
      </c>
      <c r="Q23" s="75"/>
      <c r="S23" s="8"/>
      <c r="T23" s="8"/>
      <c r="AC23" s="104">
        <v>23.91</v>
      </c>
    </row>
    <row r="24" spans="1:29" ht="14" x14ac:dyDescent="0.3">
      <c r="A24" s="22">
        <f t="shared" si="2"/>
        <v>11</v>
      </c>
      <c r="B24" s="23"/>
      <c r="C24" s="24"/>
      <c r="D24" s="24">
        <v>107002676.04000001</v>
      </c>
      <c r="E24" s="24">
        <v>13530915.52</v>
      </c>
      <c r="F24" s="24">
        <v>3598276.45</v>
      </c>
      <c r="G24" s="24">
        <v>2795557.34</v>
      </c>
      <c r="H24" s="24"/>
      <c r="I24" s="24"/>
      <c r="J24" s="24"/>
      <c r="K24" s="24"/>
      <c r="L24" s="24"/>
      <c r="M24" s="25"/>
      <c r="N24" s="23">
        <f t="shared" si="0"/>
        <v>126927425.35000001</v>
      </c>
      <c r="O24" s="14">
        <f t="shared" si="1"/>
        <v>11</v>
      </c>
      <c r="Q24" s="75"/>
      <c r="S24" s="8"/>
      <c r="T24" s="8"/>
      <c r="AC24" s="104">
        <v>23.91</v>
      </c>
    </row>
    <row r="25" spans="1:29" ht="14" x14ac:dyDescent="0.3">
      <c r="A25" s="14">
        <f t="shared" si="2"/>
        <v>11.5</v>
      </c>
      <c r="B25" s="15"/>
      <c r="C25" s="16"/>
      <c r="D25" s="16">
        <v>91638164.969999999</v>
      </c>
      <c r="E25" s="16">
        <v>10583122.619999999</v>
      </c>
      <c r="F25" s="16">
        <v>2810792.24</v>
      </c>
      <c r="G25" s="16">
        <v>1289415.77</v>
      </c>
      <c r="H25" s="16"/>
      <c r="I25" s="16"/>
      <c r="J25" s="16"/>
      <c r="K25" s="16"/>
      <c r="L25" s="16"/>
      <c r="M25" s="17"/>
      <c r="N25" s="15">
        <f t="shared" si="0"/>
        <v>106321495.59999999</v>
      </c>
      <c r="O25" s="14">
        <f t="shared" si="1"/>
        <v>11.5</v>
      </c>
      <c r="Q25" s="75"/>
      <c r="S25" s="8"/>
      <c r="T25" s="8"/>
      <c r="AC25" s="104">
        <v>23.91</v>
      </c>
    </row>
    <row r="26" spans="1:29" ht="14" x14ac:dyDescent="0.3">
      <c r="A26" s="14">
        <f t="shared" si="2"/>
        <v>12</v>
      </c>
      <c r="B26" s="15"/>
      <c r="C26" s="16"/>
      <c r="D26" s="16">
        <v>47654628.979999997</v>
      </c>
      <c r="E26" s="16">
        <v>7986611.0899999999</v>
      </c>
      <c r="F26" s="16">
        <v>1344764.94</v>
      </c>
      <c r="G26" s="16">
        <v>568605.38</v>
      </c>
      <c r="H26" s="16"/>
      <c r="I26" s="16"/>
      <c r="J26" s="16"/>
      <c r="K26" s="16"/>
      <c r="L26" s="16"/>
      <c r="M26" s="17"/>
      <c r="N26" s="15">
        <f t="shared" si="0"/>
        <v>57554610.389999993</v>
      </c>
      <c r="O26" s="14">
        <f t="shared" si="1"/>
        <v>12</v>
      </c>
      <c r="Q26" s="75"/>
      <c r="S26" s="8"/>
      <c r="T26" s="8"/>
      <c r="AC26" s="104">
        <v>85.44</v>
      </c>
    </row>
    <row r="27" spans="1:29" ht="14" x14ac:dyDescent="0.3">
      <c r="A27" s="14">
        <f t="shared" si="2"/>
        <v>12.5</v>
      </c>
      <c r="B27" s="15"/>
      <c r="C27" s="16"/>
      <c r="D27" s="16">
        <v>32186551.59</v>
      </c>
      <c r="E27" s="16">
        <v>8067383.1399999997</v>
      </c>
      <c r="F27" s="16">
        <v>3268166.64</v>
      </c>
      <c r="G27" s="16">
        <v>616622.56999999995</v>
      </c>
      <c r="H27" s="16"/>
      <c r="I27" s="16"/>
      <c r="J27" s="16"/>
      <c r="K27" s="16"/>
      <c r="L27" s="16"/>
      <c r="M27" s="17"/>
      <c r="N27" s="15">
        <f t="shared" si="0"/>
        <v>44138723.939999998</v>
      </c>
      <c r="O27" s="14">
        <f t="shared" si="1"/>
        <v>12.5</v>
      </c>
      <c r="Q27" s="75"/>
      <c r="S27" s="8"/>
      <c r="T27" s="8"/>
      <c r="AC27" s="104">
        <v>46.786000000000001</v>
      </c>
    </row>
    <row r="28" spans="1:29" ht="14" x14ac:dyDescent="0.3">
      <c r="A28" s="14">
        <f t="shared" si="2"/>
        <v>13</v>
      </c>
      <c r="B28" s="15"/>
      <c r="C28" s="16"/>
      <c r="D28" s="16">
        <v>24269055.84</v>
      </c>
      <c r="E28" s="16">
        <v>7251973.6200000001</v>
      </c>
      <c r="F28" s="16">
        <v>2191595.81</v>
      </c>
      <c r="G28" s="16">
        <v>215926.36</v>
      </c>
      <c r="H28" s="16"/>
      <c r="I28" s="16"/>
      <c r="J28" s="16"/>
      <c r="K28" s="16"/>
      <c r="L28" s="16"/>
      <c r="M28" s="17"/>
      <c r="N28" s="15">
        <f t="shared" si="0"/>
        <v>33928551.630000003</v>
      </c>
      <c r="O28" s="14">
        <f t="shared" si="1"/>
        <v>13</v>
      </c>
      <c r="Q28" s="75"/>
      <c r="S28" s="8"/>
      <c r="T28" s="8"/>
      <c r="AC28" s="104">
        <v>69.840999999999994</v>
      </c>
    </row>
    <row r="29" spans="1:29" ht="14" x14ac:dyDescent="0.3">
      <c r="A29" s="14">
        <f t="shared" si="2"/>
        <v>13.5</v>
      </c>
      <c r="B29" s="60"/>
      <c r="C29" s="16"/>
      <c r="D29" s="16">
        <v>33793436.979999997</v>
      </c>
      <c r="E29" s="16">
        <v>10160951.27</v>
      </c>
      <c r="F29" s="16">
        <v>2568866.63</v>
      </c>
      <c r="G29" s="16">
        <v>313671.8</v>
      </c>
      <c r="H29" s="16"/>
      <c r="I29" s="16"/>
      <c r="J29" s="16"/>
      <c r="K29" s="16"/>
      <c r="L29" s="16"/>
      <c r="M29" s="17"/>
      <c r="N29" s="15">
        <f t="shared" si="0"/>
        <v>46836926.68</v>
      </c>
      <c r="O29" s="14">
        <f t="shared" si="1"/>
        <v>13.5</v>
      </c>
      <c r="Q29" s="75"/>
      <c r="S29" s="8"/>
      <c r="T29" s="8"/>
      <c r="AC29" s="104">
        <v>81.010000000000005</v>
      </c>
    </row>
    <row r="30" spans="1:29" ht="14" x14ac:dyDescent="0.3">
      <c r="A30" s="14">
        <f t="shared" si="2"/>
        <v>14</v>
      </c>
      <c r="B30" s="60"/>
      <c r="C30" s="16"/>
      <c r="D30" s="16">
        <v>91513357.219999999</v>
      </c>
      <c r="E30" s="16">
        <v>24616988.25</v>
      </c>
      <c r="F30" s="16">
        <v>2505866.12</v>
      </c>
      <c r="G30" s="16">
        <v>535351.86</v>
      </c>
      <c r="H30" s="16"/>
      <c r="I30" s="16"/>
      <c r="J30" s="16"/>
      <c r="K30" s="16"/>
      <c r="L30" s="16"/>
      <c r="M30" s="17"/>
      <c r="N30" s="15">
        <f t="shared" si="0"/>
        <v>119171563.45</v>
      </c>
      <c r="O30" s="14">
        <f t="shared" si="1"/>
        <v>14</v>
      </c>
      <c r="Q30" s="75"/>
      <c r="S30" s="8"/>
      <c r="T30" s="8"/>
      <c r="AC30" s="104">
        <v>69.599999999999994</v>
      </c>
    </row>
    <row r="31" spans="1:29" ht="14" x14ac:dyDescent="0.3">
      <c r="A31" s="14">
        <f t="shared" si="2"/>
        <v>14.5</v>
      </c>
      <c r="B31" s="60"/>
      <c r="C31" s="16"/>
      <c r="D31" s="16">
        <v>246890758.16999999</v>
      </c>
      <c r="E31" s="16">
        <v>62167305.340000004</v>
      </c>
      <c r="F31" s="16">
        <v>6554561.8300000001</v>
      </c>
      <c r="G31" s="16">
        <v>1357628.35</v>
      </c>
      <c r="H31" s="16"/>
      <c r="I31" s="16"/>
      <c r="J31" s="16"/>
      <c r="K31" s="16"/>
      <c r="L31" s="16"/>
      <c r="M31" s="17"/>
      <c r="N31" s="15">
        <f t="shared" si="0"/>
        <v>316970253.69</v>
      </c>
      <c r="O31" s="14">
        <f t="shared" si="1"/>
        <v>14.5</v>
      </c>
      <c r="Q31" s="75"/>
      <c r="S31" s="8"/>
      <c r="T31" s="8"/>
      <c r="AC31" s="104">
        <v>70.391999999999996</v>
      </c>
    </row>
    <row r="32" spans="1:29" ht="14" x14ac:dyDescent="0.3">
      <c r="A32" s="14">
        <f t="shared" si="2"/>
        <v>15</v>
      </c>
      <c r="B32" s="60"/>
      <c r="C32" s="16"/>
      <c r="D32" s="16">
        <v>364579526.31999999</v>
      </c>
      <c r="E32" s="16">
        <v>107091813.64</v>
      </c>
      <c r="F32" s="16">
        <v>19046943.449999999</v>
      </c>
      <c r="G32" s="16">
        <v>7762940.4100000001</v>
      </c>
      <c r="H32" s="16"/>
      <c r="I32" s="16"/>
      <c r="J32" s="16"/>
      <c r="K32" s="16"/>
      <c r="L32" s="16"/>
      <c r="M32" s="17"/>
      <c r="N32" s="15">
        <f t="shared" si="0"/>
        <v>498481223.81999999</v>
      </c>
      <c r="O32" s="14">
        <f t="shared" si="1"/>
        <v>15</v>
      </c>
      <c r="Q32" s="75"/>
      <c r="S32" s="8"/>
      <c r="T32" s="8"/>
      <c r="AC32" s="104">
        <v>80.89</v>
      </c>
    </row>
    <row r="33" spans="1:29" ht="14" x14ac:dyDescent="0.3">
      <c r="A33" s="14">
        <f t="shared" si="2"/>
        <v>15.5</v>
      </c>
      <c r="B33" s="60"/>
      <c r="C33" s="16"/>
      <c r="D33" s="16">
        <v>331179664.31</v>
      </c>
      <c r="E33" s="16">
        <v>121581048.76000001</v>
      </c>
      <c r="F33" s="16">
        <v>26384192.890000001</v>
      </c>
      <c r="G33" s="16">
        <v>10881974.16</v>
      </c>
      <c r="H33" s="16"/>
      <c r="I33" s="16"/>
      <c r="J33" s="16"/>
      <c r="K33" s="16"/>
      <c r="L33" s="16"/>
      <c r="M33" s="17"/>
      <c r="N33" s="15">
        <f t="shared" si="0"/>
        <v>490026880.12</v>
      </c>
      <c r="O33" s="14">
        <f t="shared" si="1"/>
        <v>15.5</v>
      </c>
      <c r="Q33" s="75"/>
      <c r="S33" s="8"/>
      <c r="T33" s="8"/>
      <c r="AC33" s="104">
        <v>37.99</v>
      </c>
    </row>
    <row r="34" spans="1:29" ht="14" x14ac:dyDescent="0.3">
      <c r="A34" s="14">
        <f t="shared" si="2"/>
        <v>16</v>
      </c>
      <c r="B34" s="60"/>
      <c r="C34" s="16"/>
      <c r="D34" s="16">
        <v>185322304.36000001</v>
      </c>
      <c r="E34" s="16">
        <v>83108623.939999998</v>
      </c>
      <c r="F34" s="16">
        <v>21922548.34</v>
      </c>
      <c r="G34" s="16">
        <v>9259730.7699999996</v>
      </c>
      <c r="H34" s="16"/>
      <c r="I34" s="16"/>
      <c r="J34" s="16"/>
      <c r="K34" s="16"/>
      <c r="L34" s="16"/>
      <c r="M34" s="17"/>
      <c r="N34" s="15">
        <f t="shared" si="0"/>
        <v>299613207.40999997</v>
      </c>
      <c r="O34" s="14">
        <f t="shared" si="1"/>
        <v>16</v>
      </c>
      <c r="Q34" s="75"/>
      <c r="S34" s="8"/>
      <c r="T34" s="8"/>
      <c r="AC34" s="104">
        <v>42.813000000000002</v>
      </c>
    </row>
    <row r="35" spans="1:29" ht="14" x14ac:dyDescent="0.3">
      <c r="A35" s="14">
        <f t="shared" si="2"/>
        <v>16.5</v>
      </c>
      <c r="B35" s="60"/>
      <c r="C35" s="16"/>
      <c r="D35" s="16">
        <v>111154720.92</v>
      </c>
      <c r="E35" s="16">
        <v>35285188.25</v>
      </c>
      <c r="F35" s="16">
        <v>9558661.5800000001</v>
      </c>
      <c r="G35" s="16">
        <v>3915978.28</v>
      </c>
      <c r="H35" s="16"/>
      <c r="I35" s="16"/>
      <c r="J35" s="16"/>
      <c r="K35" s="16"/>
      <c r="L35" s="16"/>
      <c r="M35" s="17"/>
      <c r="N35" s="15">
        <f t="shared" si="0"/>
        <v>159914549.03000003</v>
      </c>
      <c r="O35" s="14">
        <f t="shared" si="1"/>
        <v>16.5</v>
      </c>
      <c r="Q35" s="75"/>
      <c r="S35" s="8"/>
      <c r="T35" s="8"/>
      <c r="AC35" s="104">
        <v>80.7</v>
      </c>
    </row>
    <row r="36" spans="1:29" ht="14" x14ac:dyDescent="0.3">
      <c r="A36" s="14">
        <f t="shared" si="2"/>
        <v>17</v>
      </c>
      <c r="B36" s="66"/>
      <c r="C36" s="16"/>
      <c r="D36" s="16">
        <v>62523606.229999997</v>
      </c>
      <c r="E36" s="16">
        <v>21279475.440000001</v>
      </c>
      <c r="F36" s="16">
        <v>4188754.93</v>
      </c>
      <c r="G36" s="16">
        <v>2433214.0699999998</v>
      </c>
      <c r="H36" s="16"/>
      <c r="I36" s="16"/>
      <c r="J36" s="16"/>
      <c r="K36" s="16"/>
      <c r="L36" s="16"/>
      <c r="M36" s="17"/>
      <c r="N36" s="15">
        <f t="shared" si="0"/>
        <v>90425050.670000002</v>
      </c>
      <c r="O36" s="14">
        <f t="shared" si="1"/>
        <v>17</v>
      </c>
      <c r="Q36" s="75"/>
      <c r="S36" s="8"/>
      <c r="T36" s="8"/>
      <c r="AC36" s="104">
        <v>80.67</v>
      </c>
    </row>
    <row r="37" spans="1:29" ht="14" x14ac:dyDescent="0.3">
      <c r="A37" s="14">
        <f t="shared" si="2"/>
        <v>17.5</v>
      </c>
      <c r="B37" s="66"/>
      <c r="C37" s="16"/>
      <c r="D37" s="16">
        <v>30019305.829999998</v>
      </c>
      <c r="E37" s="16">
        <v>7953870.4000000004</v>
      </c>
      <c r="F37" s="16">
        <v>851814.85</v>
      </c>
      <c r="G37" s="16">
        <v>83001.02</v>
      </c>
      <c r="H37" s="16"/>
      <c r="I37" s="16"/>
      <c r="J37" s="16"/>
      <c r="K37" s="16"/>
      <c r="L37" s="16"/>
      <c r="M37" s="17"/>
      <c r="N37" s="15">
        <f t="shared" si="0"/>
        <v>38907992.100000001</v>
      </c>
      <c r="O37" s="14">
        <f t="shared" si="1"/>
        <v>17.5</v>
      </c>
      <c r="Q37" s="75"/>
      <c r="S37" s="8"/>
      <c r="T37" s="8"/>
      <c r="AC37" s="104">
        <v>80.61</v>
      </c>
    </row>
    <row r="38" spans="1:29" ht="14" x14ac:dyDescent="0.3">
      <c r="A38" s="14">
        <f t="shared" si="2"/>
        <v>18</v>
      </c>
      <c r="B38" s="66"/>
      <c r="C38" s="16"/>
      <c r="D38" s="59">
        <v>6392246.3399999999</v>
      </c>
      <c r="E38" s="16">
        <v>335862.91</v>
      </c>
      <c r="F38" s="16">
        <v>262631.98</v>
      </c>
      <c r="G38" s="16">
        <v>167638.79</v>
      </c>
      <c r="H38" s="16"/>
      <c r="I38" s="16"/>
      <c r="J38" s="16"/>
      <c r="K38" s="16"/>
      <c r="L38" s="16"/>
      <c r="M38" s="17"/>
      <c r="N38" s="15">
        <f t="shared" si="0"/>
        <v>7158380.0200000005</v>
      </c>
      <c r="O38" s="14">
        <f t="shared" si="1"/>
        <v>18</v>
      </c>
      <c r="Q38" s="75"/>
      <c r="S38" s="8"/>
      <c r="T38" s="8"/>
      <c r="AC38" s="104">
        <v>80.569999999999993</v>
      </c>
    </row>
    <row r="39" spans="1:29" ht="14" x14ac:dyDescent="0.3">
      <c r="A39" s="14">
        <f t="shared" si="2"/>
        <v>18.5</v>
      </c>
      <c r="B39" s="66"/>
      <c r="C39" s="16"/>
      <c r="D39" s="16">
        <v>3281031.48</v>
      </c>
      <c r="E39" s="16"/>
      <c r="F39" s="16"/>
      <c r="G39" s="16">
        <v>83001.02</v>
      </c>
      <c r="H39" s="16"/>
      <c r="I39" s="16"/>
      <c r="J39" s="16"/>
      <c r="K39" s="16"/>
      <c r="L39" s="16"/>
      <c r="M39" s="17"/>
      <c r="N39" s="15">
        <f t="shared" si="0"/>
        <v>3364032.5</v>
      </c>
      <c r="O39" s="14">
        <f t="shared" si="1"/>
        <v>18.5</v>
      </c>
      <c r="Q39" s="75"/>
      <c r="S39" s="8"/>
      <c r="T39" s="8"/>
      <c r="AC39" s="104">
        <v>80.55</v>
      </c>
    </row>
    <row r="40" spans="1:29" ht="14" x14ac:dyDescent="0.3">
      <c r="A40" s="14">
        <f t="shared" si="2"/>
        <v>19</v>
      </c>
      <c r="B40" s="66"/>
      <c r="C40" s="26"/>
      <c r="D40" s="16"/>
      <c r="E40" s="26"/>
      <c r="F40" s="26"/>
      <c r="G40" s="26"/>
      <c r="H40" s="26"/>
      <c r="I40" s="26"/>
      <c r="J40" s="26"/>
      <c r="K40" s="26"/>
      <c r="L40" s="26"/>
      <c r="M40" s="76"/>
      <c r="N40" s="15" t="str">
        <f t="shared" si="0"/>
        <v xml:space="preserve"> </v>
      </c>
      <c r="O40" s="14">
        <f t="shared" si="1"/>
        <v>19</v>
      </c>
      <c r="Q40" s="75"/>
      <c r="S40" s="8"/>
      <c r="T40" s="8"/>
      <c r="AC40" s="104">
        <v>54.618000000000002</v>
      </c>
    </row>
    <row r="41" spans="1:29" ht="14" x14ac:dyDescent="0.3">
      <c r="A41" s="14">
        <f t="shared" si="2"/>
        <v>19.5</v>
      </c>
      <c r="B41" s="66"/>
      <c r="C41" s="26"/>
      <c r="D41" s="26"/>
      <c r="E41" s="26"/>
      <c r="F41" s="16">
        <v>55580.639999999999</v>
      </c>
      <c r="G41" s="26"/>
      <c r="H41" s="26"/>
      <c r="I41" s="26"/>
      <c r="J41" s="26"/>
      <c r="K41" s="26"/>
      <c r="L41" s="26"/>
      <c r="M41" s="76"/>
      <c r="N41" s="66">
        <f t="shared" si="0"/>
        <v>55580.639999999999</v>
      </c>
      <c r="O41" s="14">
        <f t="shared" si="1"/>
        <v>19.5</v>
      </c>
      <c r="Q41" s="75"/>
      <c r="S41" s="8"/>
      <c r="T41" s="8"/>
      <c r="AC41" s="104">
        <v>80.290000000000006</v>
      </c>
    </row>
    <row r="42" spans="1:29" ht="14" x14ac:dyDescent="0.3">
      <c r="A42" s="27" t="s">
        <v>13</v>
      </c>
      <c r="B42" s="67" t="str">
        <f>IF(SUM(B8:B41)&gt;0,SUM(B8:B41)," ")</f>
        <v xml:space="preserve"> </v>
      </c>
      <c r="C42" s="68" t="str">
        <f t="shared" ref="C42:M42" si="3">IF(SUM(C8:C41)&gt;0,SUM(C8:C41)," ")</f>
        <v xml:space="preserve"> </v>
      </c>
      <c r="D42" s="68">
        <f t="shared" si="3"/>
        <v>2296370665.5900002</v>
      </c>
      <c r="E42" s="68">
        <f t="shared" si="3"/>
        <v>672705474.3599999</v>
      </c>
      <c r="F42" s="68">
        <f t="shared" si="3"/>
        <v>123274197.88000001</v>
      </c>
      <c r="G42" s="68">
        <f t="shared" si="3"/>
        <v>68799444.86999999</v>
      </c>
      <c r="H42" s="68" t="str">
        <f t="shared" si="3"/>
        <v xml:space="preserve"> </v>
      </c>
      <c r="I42" s="68" t="str">
        <f t="shared" si="3"/>
        <v xml:space="preserve"> </v>
      </c>
      <c r="J42" s="68" t="str">
        <f t="shared" si="3"/>
        <v xml:space="preserve"> </v>
      </c>
      <c r="K42" s="68" t="str">
        <f t="shared" si="3"/>
        <v xml:space="preserve"> </v>
      </c>
      <c r="L42" s="68" t="str">
        <f t="shared" si="3"/>
        <v xml:space="preserve"> </v>
      </c>
      <c r="M42" s="69" t="str">
        <f t="shared" si="3"/>
        <v xml:space="preserve"> </v>
      </c>
      <c r="N42" s="28">
        <f>SUM(N8:N41)</f>
        <v>3161149782.7000003</v>
      </c>
      <c r="Q42" s="8"/>
      <c r="S42" s="8"/>
      <c r="T42" s="8"/>
      <c r="AC42" s="104">
        <v>80.254999999999995</v>
      </c>
    </row>
    <row r="43" spans="1:29" ht="14" x14ac:dyDescent="0.3">
      <c r="A43" s="14" t="s">
        <v>39</v>
      </c>
      <c r="B43" s="106"/>
      <c r="C43" s="107"/>
      <c r="D43" s="33"/>
      <c r="E43" s="33"/>
      <c r="F43" s="33"/>
      <c r="G43" s="33"/>
      <c r="H43" s="70"/>
      <c r="I43" s="33"/>
      <c r="J43" s="33"/>
      <c r="K43" s="33"/>
      <c r="L43" s="33"/>
      <c r="M43" s="35"/>
      <c r="N43" s="71">
        <f>SUM(B43:M43)</f>
        <v>0</v>
      </c>
      <c r="O43" s="32"/>
      <c r="P43" s="32"/>
      <c r="Q43" s="8"/>
      <c r="S43" s="8"/>
      <c r="T43" s="8"/>
      <c r="AC43" s="104">
        <v>56.97</v>
      </c>
    </row>
    <row r="44" spans="1:29" ht="14" x14ac:dyDescent="0.3">
      <c r="A44" s="34" t="s">
        <v>14</v>
      </c>
      <c r="B44" s="71"/>
      <c r="C44" s="33"/>
      <c r="D44" s="33"/>
      <c r="E44" s="33"/>
      <c r="F44" s="33"/>
      <c r="G44" s="33"/>
      <c r="H44" s="33"/>
      <c r="I44" s="33"/>
      <c r="J44" s="38"/>
      <c r="K44" s="33"/>
      <c r="L44" s="33"/>
      <c r="M44" s="35"/>
      <c r="N44" s="71">
        <f>SUM(B44:M44)</f>
        <v>0</v>
      </c>
      <c r="O44" s="32"/>
      <c r="P44" s="32">
        <f>+N44+'VIII R MONITOREO'!N44</f>
        <v>0</v>
      </c>
      <c r="Q44" s="8">
        <f>+P44/1000</f>
        <v>0</v>
      </c>
      <c r="S44" s="8"/>
      <c r="T44" s="8"/>
      <c r="AC44" s="104">
        <v>80.125</v>
      </c>
    </row>
    <row r="45" spans="1:29" ht="14" x14ac:dyDescent="0.3">
      <c r="A45" s="14" t="s">
        <v>24</v>
      </c>
      <c r="B45" s="37"/>
      <c r="C45" s="38"/>
      <c r="D45" s="38">
        <f t="shared" ref="D45" si="4">SUM(D8:D24)*100/D42</f>
        <v>27.607577276167444</v>
      </c>
      <c r="E45" s="38">
        <f t="shared" ref="E45:N45" si="5">SUM(E8:E24)*100/E42</f>
        <v>24.562793375095083</v>
      </c>
      <c r="F45" s="38">
        <f t="shared" si="5"/>
        <v>16.028054004645529</v>
      </c>
      <c r="G45" s="38">
        <f t="shared" si="5"/>
        <v>42.608983714028049</v>
      </c>
      <c r="H45" s="38" t="e">
        <f t="shared" ref="H45:L45" si="6">SUM(H8:H24)*100/H42</f>
        <v>#VALUE!</v>
      </c>
      <c r="I45" s="38"/>
      <c r="J45" s="38"/>
      <c r="K45" s="38"/>
      <c r="L45" s="38" t="e">
        <f t="shared" si="6"/>
        <v>#VALUE!</v>
      </c>
      <c r="M45" s="39" t="e">
        <f t="shared" ref="M45" si="7">SUM(M8:M24)*100/M42</f>
        <v>#VALUE!</v>
      </c>
      <c r="N45" s="37">
        <f t="shared" si="5"/>
        <v>26.834563982142811</v>
      </c>
      <c r="Q45" s="8"/>
      <c r="S45" s="8"/>
      <c r="T45" s="8"/>
      <c r="AC45" s="104">
        <v>80.06</v>
      </c>
    </row>
    <row r="46" spans="1:29" ht="14" x14ac:dyDescent="0.3">
      <c r="A46" s="14" t="s">
        <v>25</v>
      </c>
      <c r="B46" s="37"/>
      <c r="C46" s="38"/>
      <c r="D46" s="38">
        <f t="shared" ref="D46" si="8">SUM(D8:D19)*100/D42</f>
        <v>3.0898890315588332</v>
      </c>
      <c r="E46" s="38">
        <f t="shared" ref="E46:G46" si="9">SUM(E8:E19)*100/E42</f>
        <v>8.1204312098055649</v>
      </c>
      <c r="F46" s="38">
        <f t="shared" si="9"/>
        <v>1.7298690047659793</v>
      </c>
      <c r="G46" s="38">
        <f t="shared" si="9"/>
        <v>4.3786188764926885</v>
      </c>
      <c r="H46" s="38" t="e">
        <f t="shared" ref="H46:L46" si="10">SUM(H8:H19)*100/H42</f>
        <v>#VALUE!</v>
      </c>
      <c r="I46" s="38"/>
      <c r="J46" s="38"/>
      <c r="K46" s="38"/>
      <c r="L46" s="38" t="e">
        <f t="shared" si="10"/>
        <v>#VALUE!</v>
      </c>
      <c r="M46" s="39" t="e">
        <f>SUM(M8:M19)*100/M42</f>
        <v>#VALUE!</v>
      </c>
      <c r="N46" s="37">
        <v>14</v>
      </c>
      <c r="Q46" s="8"/>
      <c r="S46" s="8"/>
      <c r="T46" s="8"/>
      <c r="AC46" s="104">
        <v>79.962999999999994</v>
      </c>
    </row>
    <row r="47" spans="1:29" ht="14" x14ac:dyDescent="0.3">
      <c r="A47" s="22" t="s">
        <v>22</v>
      </c>
      <c r="B47" s="40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2"/>
      <c r="N47" s="40"/>
      <c r="Q47" s="8"/>
      <c r="S47" s="8"/>
      <c r="T47" s="8"/>
      <c r="AC47" s="104">
        <v>78.328000000000003</v>
      </c>
    </row>
    <row r="48" spans="1:29" ht="14" x14ac:dyDescent="0.3">
      <c r="A48" s="43" t="s">
        <v>15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AC48" s="104">
        <v>59.981000000000002</v>
      </c>
    </row>
    <row r="49" spans="1:29" ht="15.5" x14ac:dyDescent="0.35">
      <c r="A49" s="45" t="s">
        <v>61</v>
      </c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AC49" s="104">
        <v>67.150000000000006</v>
      </c>
    </row>
    <row r="50" spans="1:29" ht="15.5" x14ac:dyDescent="0.35">
      <c r="A50" s="46" t="s">
        <v>62</v>
      </c>
      <c r="AC50" s="104">
        <v>71.147000000000006</v>
      </c>
    </row>
    <row r="51" spans="1:29" ht="14" x14ac:dyDescent="0.3">
      <c r="B51" s="5">
        <v>0</v>
      </c>
      <c r="C51" s="5">
        <v>1</v>
      </c>
      <c r="D51" s="5">
        <v>2</v>
      </c>
      <c r="E51" s="5">
        <v>3</v>
      </c>
      <c r="F51" s="5">
        <v>4</v>
      </c>
      <c r="G51" s="5">
        <v>5</v>
      </c>
      <c r="H51" s="5">
        <v>6</v>
      </c>
      <c r="I51" s="5">
        <v>7</v>
      </c>
      <c r="J51" s="5">
        <v>8</v>
      </c>
      <c r="K51" s="5">
        <v>9</v>
      </c>
      <c r="L51" s="5">
        <v>10</v>
      </c>
      <c r="M51" s="5">
        <v>11</v>
      </c>
      <c r="N51" s="5">
        <v>12</v>
      </c>
      <c r="AC51" s="104">
        <v>79.930000000000007</v>
      </c>
    </row>
    <row r="52" spans="1:29" ht="14" x14ac:dyDescent="0.3">
      <c r="A52" s="3">
        <v>14</v>
      </c>
      <c r="B52" s="4" t="e">
        <f>+VLOOKUP(MAX(B8:B41),B8:$O$41,14,0)</f>
        <v>#N/A</v>
      </c>
      <c r="C52" s="49" t="e">
        <f>+VLOOKUP(MAX(C8:C41),C8:$O$41,+$A$52-C51,0)</f>
        <v>#N/A</v>
      </c>
      <c r="D52" s="49">
        <f>+VLOOKUP(MAX(D8:D41),D8:$O$41,+$A$52-D51,0)</f>
        <v>15</v>
      </c>
      <c r="E52" s="49">
        <f>+VLOOKUP(MAX(E8:E41),E8:$O$41,+$A$52-E51,0)</f>
        <v>15.5</v>
      </c>
      <c r="F52" s="49">
        <f>+VLOOKUP(MAX(F8:F41),F8:$O$41,+$A$52-F51,0)</f>
        <v>15.5</v>
      </c>
      <c r="G52" s="49">
        <f>+VLOOKUP(MAX(G8:G41),G8:$O$41,+$A$52-G51,0)</f>
        <v>15.5</v>
      </c>
      <c r="H52" s="49" t="e">
        <f>+VLOOKUP(MAX(H8:H41),H8:$O$41,+$A$52-H51,0)</f>
        <v>#N/A</v>
      </c>
      <c r="I52" s="49" t="e">
        <f>+VLOOKUP(MAX(I8:I41),I8:$O$41,+$A$52-I51,0)</f>
        <v>#N/A</v>
      </c>
      <c r="J52" s="49" t="e">
        <f>+VLOOKUP(MAX(J8:J41),J8:$O$41,+$A$52-J51,0)</f>
        <v>#N/A</v>
      </c>
      <c r="K52" s="49" t="e">
        <f>+VLOOKUP(MAX(K8:K41),K8:$O$41,+$A$52-K51,0)</f>
        <v>#N/A</v>
      </c>
      <c r="L52" s="49" t="e">
        <f>+VLOOKUP(MAX(L8:L41),L8:$O$41,+$A$52-L51,0)</f>
        <v>#N/A</v>
      </c>
      <c r="M52" s="49" t="e">
        <f>+VLOOKUP(MAX(M8:M41),M8:$O$41,+$A$52-M51,0)</f>
        <v>#N/A</v>
      </c>
      <c r="N52" s="49">
        <f>+VLOOKUP(MAX(N8:N41),N8:$O$41,+$A$52-N51,0)</f>
        <v>15</v>
      </c>
      <c r="AC52" s="104">
        <v>63.104999999999997</v>
      </c>
    </row>
    <row r="53" spans="1:29" ht="14" x14ac:dyDescent="0.3">
      <c r="A53" s="48">
        <v>0</v>
      </c>
      <c r="AC53" s="104">
        <v>79.844999999999999</v>
      </c>
    </row>
    <row r="54" spans="1:29" ht="14" x14ac:dyDescent="0.3">
      <c r="A54" s="5"/>
      <c r="AC54" s="104">
        <v>75.021000000000001</v>
      </c>
    </row>
    <row r="55" spans="1:29" ht="14" x14ac:dyDescent="0.3">
      <c r="N55" s="50">
        <f>(N43*1000000)/N42</f>
        <v>0</v>
      </c>
      <c r="O55" s="4" t="s">
        <v>16</v>
      </c>
      <c r="AC55" s="104">
        <v>68.597999999999999</v>
      </c>
    </row>
    <row r="56" spans="1:29" ht="14" x14ac:dyDescent="0.3">
      <c r="A56" s="57" t="s">
        <v>26</v>
      </c>
      <c r="B56" s="32">
        <f>SUM(B8:B24)</f>
        <v>0</v>
      </c>
      <c r="C56" s="32">
        <f t="shared" ref="C56:M56" si="11">SUM(C8:C24)</f>
        <v>0</v>
      </c>
      <c r="D56" s="32">
        <f t="shared" si="11"/>
        <v>633972306.04999995</v>
      </c>
      <c r="E56" s="32">
        <f t="shared" si="11"/>
        <v>165235255.69</v>
      </c>
      <c r="F56" s="32">
        <f t="shared" si="11"/>
        <v>19758455.009999998</v>
      </c>
      <c r="G56" s="32">
        <f t="shared" si="11"/>
        <v>29314744.260000002</v>
      </c>
      <c r="H56" s="32">
        <f t="shared" si="11"/>
        <v>0</v>
      </c>
      <c r="I56" s="32">
        <f t="shared" si="11"/>
        <v>0</v>
      </c>
      <c r="J56" s="32">
        <f t="shared" si="11"/>
        <v>0</v>
      </c>
      <c r="K56" s="32">
        <f t="shared" si="11"/>
        <v>0</v>
      </c>
      <c r="L56" s="32">
        <f t="shared" si="11"/>
        <v>0</v>
      </c>
      <c r="M56" s="32">
        <f t="shared" si="11"/>
        <v>0</v>
      </c>
      <c r="N56" s="32">
        <f>SUM(N8:N24)</f>
        <v>848280761.00999999</v>
      </c>
      <c r="AC56" s="104">
        <v>79.73</v>
      </c>
    </row>
    <row r="57" spans="1:29" ht="14" x14ac:dyDescent="0.3">
      <c r="A57" s="57" t="s">
        <v>27</v>
      </c>
      <c r="B57" s="32">
        <f>SUM(B8:B19)</f>
        <v>0</v>
      </c>
      <c r="C57" s="32">
        <f t="shared" ref="C57:M57" si="12">SUM(C8:C19)</f>
        <v>0</v>
      </c>
      <c r="D57" s="32">
        <f t="shared" si="12"/>
        <v>70955305.319999993</v>
      </c>
      <c r="E57" s="32">
        <f t="shared" si="12"/>
        <v>54626585.289999999</v>
      </c>
      <c r="F57" s="32">
        <f t="shared" si="12"/>
        <v>2132482.14</v>
      </c>
      <c r="G57" s="32">
        <f t="shared" si="12"/>
        <v>3012465.48</v>
      </c>
      <c r="H57" s="32">
        <f t="shared" si="12"/>
        <v>0</v>
      </c>
      <c r="I57" s="32">
        <f t="shared" si="12"/>
        <v>0</v>
      </c>
      <c r="J57" s="32">
        <f t="shared" si="12"/>
        <v>0</v>
      </c>
      <c r="K57" s="32">
        <f t="shared" si="12"/>
        <v>0</v>
      </c>
      <c r="L57" s="32">
        <f t="shared" si="12"/>
        <v>0</v>
      </c>
      <c r="M57" s="32">
        <f t="shared" si="12"/>
        <v>0</v>
      </c>
      <c r="N57" s="32">
        <f>SUM(N8:N19)</f>
        <v>130726838.22999999</v>
      </c>
      <c r="O57" s="4" t="s">
        <v>17</v>
      </c>
      <c r="AC57" s="104">
        <v>52.576000000000001</v>
      </c>
    </row>
    <row r="58" spans="1:29" ht="14" x14ac:dyDescent="0.3">
      <c r="A58" s="57" t="s">
        <v>28</v>
      </c>
      <c r="B58" s="32">
        <f>SUM(B25:B41)</f>
        <v>0</v>
      </c>
      <c r="C58" s="32">
        <f t="shared" ref="C58:M58" si="13">SUM(C25:C41)</f>
        <v>0</v>
      </c>
      <c r="D58" s="32">
        <f t="shared" si="13"/>
        <v>1662398359.5399997</v>
      </c>
      <c r="E58" s="32">
        <f t="shared" si="13"/>
        <v>507470218.67000002</v>
      </c>
      <c r="F58" s="32">
        <f t="shared" si="13"/>
        <v>103515742.87</v>
      </c>
      <c r="G58" s="32">
        <f t="shared" si="13"/>
        <v>39484700.610000007</v>
      </c>
      <c r="H58" s="32">
        <f t="shared" si="13"/>
        <v>0</v>
      </c>
      <c r="I58" s="32">
        <f t="shared" si="13"/>
        <v>0</v>
      </c>
      <c r="J58" s="32">
        <f t="shared" si="13"/>
        <v>0</v>
      </c>
      <c r="K58" s="32">
        <f t="shared" si="13"/>
        <v>0</v>
      </c>
      <c r="L58" s="32">
        <f t="shared" si="13"/>
        <v>0</v>
      </c>
      <c r="M58" s="32">
        <f t="shared" si="13"/>
        <v>0</v>
      </c>
      <c r="N58" s="32">
        <f>SUM(N25:N41)</f>
        <v>2312869021.6899996</v>
      </c>
      <c r="AC58" s="104">
        <v>79.62</v>
      </c>
    </row>
    <row r="59" spans="1:29" ht="14" x14ac:dyDescent="0.3">
      <c r="AC59" s="104">
        <v>22.291</v>
      </c>
    </row>
    <row r="60" spans="1:29" ht="14" x14ac:dyDescent="0.3">
      <c r="AC60" s="104">
        <v>74.777000000000001</v>
      </c>
    </row>
    <row r="61" spans="1:29" ht="14" x14ac:dyDescent="0.3">
      <c r="AC61" s="104">
        <v>79.495000000000005</v>
      </c>
    </row>
    <row r="62" spans="1:29" ht="14" x14ac:dyDescent="0.3">
      <c r="AC62" s="104">
        <v>75.506</v>
      </c>
    </row>
    <row r="63" spans="1:29" ht="14" x14ac:dyDescent="0.3">
      <c r="A63" s="48">
        <v>14</v>
      </c>
      <c r="B63" s="5">
        <v>0</v>
      </c>
      <c r="C63" s="5">
        <v>1</v>
      </c>
      <c r="D63" s="5">
        <v>2</v>
      </c>
      <c r="E63" s="5">
        <v>3</v>
      </c>
      <c r="F63" s="5">
        <v>4</v>
      </c>
      <c r="G63" s="5">
        <v>5</v>
      </c>
      <c r="H63" s="5">
        <v>6</v>
      </c>
      <c r="I63" s="5">
        <v>7</v>
      </c>
      <c r="J63" s="5">
        <v>8</v>
      </c>
      <c r="K63" s="5">
        <v>9</v>
      </c>
      <c r="L63" s="5">
        <v>10</v>
      </c>
      <c r="M63" s="5">
        <v>11</v>
      </c>
      <c r="AC63" s="104">
        <v>79.41</v>
      </c>
    </row>
    <row r="64" spans="1:29" ht="14" x14ac:dyDescent="0.3">
      <c r="AC64" s="104">
        <v>61.084000000000003</v>
      </c>
    </row>
    <row r="65" spans="2:29" ht="14" x14ac:dyDescent="0.3">
      <c r="B65" s="48" t="e">
        <f>+VLOOKUP(MAX(B8:B41),B8:O41,$A$63-B63,0)</f>
        <v>#N/A</v>
      </c>
      <c r="C65" s="48" t="e">
        <f>+VLOOKUP(MAX(C8:C41),C8:P41,$A$63-C63,0)</f>
        <v>#N/A</v>
      </c>
      <c r="D65" s="48">
        <f>+VLOOKUP(MAX(D8:D41),D8:Q41,$A$63-D63,0)</f>
        <v>15</v>
      </c>
      <c r="E65" s="48">
        <f t="shared" ref="E65:M65" si="14">+VLOOKUP(MAX(E8:E41),E8:Q41,$A$63-E63,0)</f>
        <v>15.5</v>
      </c>
      <c r="F65" s="48">
        <f t="shared" si="14"/>
        <v>15.5</v>
      </c>
      <c r="G65" s="48">
        <f t="shared" si="14"/>
        <v>15.5</v>
      </c>
      <c r="H65" s="48" t="e">
        <f t="shared" si="14"/>
        <v>#N/A</v>
      </c>
      <c r="I65" s="48" t="e">
        <f t="shared" si="14"/>
        <v>#N/A</v>
      </c>
      <c r="J65" s="48" t="e">
        <f t="shared" si="14"/>
        <v>#N/A</v>
      </c>
      <c r="K65" s="48" t="e">
        <f t="shared" si="14"/>
        <v>#N/A</v>
      </c>
      <c r="L65" s="48" t="e">
        <f t="shared" si="14"/>
        <v>#N/A</v>
      </c>
      <c r="M65" s="48" t="e">
        <f t="shared" si="14"/>
        <v>#N/A</v>
      </c>
      <c r="AC65" s="104">
        <v>68.197999999999993</v>
      </c>
    </row>
    <row r="66" spans="2:29" ht="14" x14ac:dyDescent="0.3">
      <c r="AC66" s="104">
        <v>61.838000000000001</v>
      </c>
    </row>
    <row r="67" spans="2:29" ht="14" x14ac:dyDescent="0.3">
      <c r="AC67" s="104">
        <v>79.28</v>
      </c>
    </row>
    <row r="68" spans="2:29" ht="14" x14ac:dyDescent="0.3"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AC68" s="104">
        <v>79.25</v>
      </c>
    </row>
    <row r="69" spans="2:29" ht="14" x14ac:dyDescent="0.3"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AC69" s="104">
        <v>64.977000000000004</v>
      </c>
    </row>
    <row r="70" spans="2:29" ht="14" x14ac:dyDescent="0.3"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AC70" s="104">
        <v>79.22</v>
      </c>
    </row>
    <row r="71" spans="2:29" ht="14" x14ac:dyDescent="0.3"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AC71" s="104">
        <v>79.2</v>
      </c>
    </row>
    <row r="72" spans="2:29" ht="14" x14ac:dyDescent="0.3"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AC72" s="104">
        <v>70.47</v>
      </c>
    </row>
    <row r="73" spans="2:29" ht="14" x14ac:dyDescent="0.3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AC73" s="104">
        <v>51.438000000000002</v>
      </c>
    </row>
    <row r="74" spans="2:29" ht="14" x14ac:dyDescent="0.3"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AC74" s="104">
        <v>50.63</v>
      </c>
    </row>
    <row r="75" spans="2:29" ht="14" x14ac:dyDescent="0.3"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AC75" s="104">
        <v>24.509</v>
      </c>
    </row>
    <row r="76" spans="2:29" ht="14" x14ac:dyDescent="0.3"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AC76" s="104">
        <v>59.271999999999998</v>
      </c>
    </row>
    <row r="77" spans="2:29" ht="14" x14ac:dyDescent="0.3"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AC77" s="104">
        <v>79.02</v>
      </c>
    </row>
    <row r="78" spans="2:29" ht="14" x14ac:dyDescent="0.3"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AC78" s="104">
        <v>78.97</v>
      </c>
    </row>
    <row r="79" spans="2:29" ht="14" x14ac:dyDescent="0.3"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AC79" s="104">
        <v>75.012</v>
      </c>
    </row>
    <row r="80" spans="2:29" ht="14" x14ac:dyDescent="0.3"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AC80" s="104">
        <v>59.204999999999998</v>
      </c>
    </row>
    <row r="81" spans="2:29" ht="14" x14ac:dyDescent="0.3"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AC81" s="104">
        <v>59.204999999999998</v>
      </c>
    </row>
    <row r="82" spans="2:29" ht="14" x14ac:dyDescent="0.3"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AC82" s="104">
        <v>77.253</v>
      </c>
    </row>
    <row r="83" spans="2:29" ht="14" x14ac:dyDescent="0.3"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AC83" s="104">
        <v>74.864999999999995</v>
      </c>
    </row>
    <row r="84" spans="2:29" ht="14" x14ac:dyDescent="0.3"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AC84" s="104">
        <v>78.8</v>
      </c>
    </row>
    <row r="85" spans="2:29" ht="14" x14ac:dyDescent="0.3"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AC85" s="104">
        <v>53.084000000000003</v>
      </c>
    </row>
    <row r="86" spans="2:29" ht="14" x14ac:dyDescent="0.3"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AC86" s="104">
        <v>56.722000000000001</v>
      </c>
    </row>
    <row r="87" spans="2:29" ht="14" x14ac:dyDescent="0.3"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AC87" s="104">
        <v>63.779000000000003</v>
      </c>
    </row>
    <row r="88" spans="2:29" ht="14" x14ac:dyDescent="0.3"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AC88" s="104">
        <v>78.72</v>
      </c>
    </row>
    <row r="89" spans="2:29" ht="14" x14ac:dyDescent="0.3"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AC89" s="104">
        <v>64.525999999999996</v>
      </c>
    </row>
    <row r="90" spans="2:29" ht="14" x14ac:dyDescent="0.3"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AC90" s="104">
        <v>76.31</v>
      </c>
    </row>
    <row r="91" spans="2:29" ht="14" x14ac:dyDescent="0.3"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AC91" s="104">
        <v>78.650000000000006</v>
      </c>
    </row>
    <row r="92" spans="2:29" ht="14" x14ac:dyDescent="0.3"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AC92" s="104">
        <v>78.635000000000005</v>
      </c>
    </row>
    <row r="93" spans="2:29" ht="14" x14ac:dyDescent="0.3"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AC93" s="104">
        <v>78.599999999999994</v>
      </c>
    </row>
    <row r="94" spans="2:29" ht="14" x14ac:dyDescent="0.3"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AC94" s="104">
        <v>67.596000000000004</v>
      </c>
    </row>
    <row r="95" spans="2:29" ht="14" x14ac:dyDescent="0.3">
      <c r="AC95" s="104">
        <v>78.569999999999993</v>
      </c>
    </row>
    <row r="96" spans="2:29" ht="14" x14ac:dyDescent="0.3">
      <c r="D96" s="32"/>
      <c r="E96" s="32"/>
      <c r="F96" s="32"/>
      <c r="G96" s="32"/>
      <c r="H96" s="32"/>
      <c r="I96" s="32"/>
      <c r="J96" s="32"/>
      <c r="K96" s="32"/>
      <c r="L96" s="32"/>
      <c r="M96" s="32"/>
      <c r="AC96" s="104">
        <v>69.882999999999996</v>
      </c>
    </row>
    <row r="97" spans="29:29" ht="14" x14ac:dyDescent="0.3">
      <c r="AC97" s="104">
        <v>50.24</v>
      </c>
    </row>
    <row r="98" spans="29:29" ht="14" x14ac:dyDescent="0.3">
      <c r="AC98" s="104">
        <v>15.696</v>
      </c>
    </row>
    <row r="99" spans="29:29" ht="14" x14ac:dyDescent="0.3">
      <c r="AC99" s="104">
        <v>72.165000000000006</v>
      </c>
    </row>
    <row r="100" spans="29:29" ht="14" x14ac:dyDescent="0.3">
      <c r="AC100" s="104">
        <v>78.424999999999997</v>
      </c>
    </row>
    <row r="101" spans="29:29" ht="14" x14ac:dyDescent="0.3">
      <c r="AC101" s="104">
        <v>58.819000000000003</v>
      </c>
    </row>
    <row r="102" spans="29:29" ht="14" x14ac:dyDescent="0.3">
      <c r="AC102" s="104">
        <v>73.715000000000003</v>
      </c>
    </row>
    <row r="103" spans="29:29" ht="14" x14ac:dyDescent="0.3">
      <c r="AC103" s="104">
        <v>78.42</v>
      </c>
    </row>
    <row r="104" spans="29:29" ht="14" x14ac:dyDescent="0.3">
      <c r="AC104" s="104">
        <v>69</v>
      </c>
    </row>
    <row r="105" spans="29:29" ht="14" x14ac:dyDescent="0.3">
      <c r="AC105" s="104">
        <v>43.115000000000002</v>
      </c>
    </row>
    <row r="106" spans="29:29" ht="14" x14ac:dyDescent="0.3">
      <c r="AC106" s="104">
        <v>78.385000000000005</v>
      </c>
    </row>
    <row r="107" spans="29:29" ht="14" x14ac:dyDescent="0.3">
      <c r="AC107" s="104">
        <v>47.021999999999998</v>
      </c>
    </row>
    <row r="108" spans="29:29" ht="14" x14ac:dyDescent="0.3">
      <c r="AC108" s="104">
        <v>78.34</v>
      </c>
    </row>
    <row r="109" spans="29:29" ht="14" x14ac:dyDescent="0.3">
      <c r="AC109" s="104">
        <v>40.734000000000002</v>
      </c>
    </row>
    <row r="110" spans="29:29" ht="14" x14ac:dyDescent="0.3">
      <c r="AC110" s="104">
        <v>73.635000000000005</v>
      </c>
    </row>
    <row r="111" spans="29:29" ht="14" x14ac:dyDescent="0.3">
      <c r="AC111" s="104">
        <v>78.33</v>
      </c>
    </row>
    <row r="112" spans="29:29" ht="14" x14ac:dyDescent="0.3">
      <c r="AC112" s="104">
        <v>51.680999999999997</v>
      </c>
    </row>
    <row r="113" spans="29:29" ht="14" x14ac:dyDescent="0.3">
      <c r="AC113" s="104">
        <v>64.989000000000004</v>
      </c>
    </row>
    <row r="114" spans="29:29" ht="14" x14ac:dyDescent="0.3">
      <c r="AC114" s="104">
        <v>39.923000000000002</v>
      </c>
    </row>
    <row r="115" spans="29:29" ht="14" x14ac:dyDescent="0.3">
      <c r="AC115" s="104">
        <v>49.316000000000003</v>
      </c>
    </row>
    <row r="116" spans="29:29" ht="14" x14ac:dyDescent="0.3">
      <c r="AC116" s="104">
        <v>68.094999999999999</v>
      </c>
    </row>
    <row r="117" spans="29:29" ht="14" x14ac:dyDescent="0.3">
      <c r="AC117" s="104">
        <v>78.23</v>
      </c>
    </row>
    <row r="118" spans="29:29" ht="14" x14ac:dyDescent="0.3">
      <c r="AC118" s="104">
        <v>45.368000000000002</v>
      </c>
    </row>
    <row r="119" spans="29:29" ht="14" x14ac:dyDescent="0.3">
      <c r="AC119" s="104">
        <v>68.834000000000003</v>
      </c>
    </row>
    <row r="120" spans="29:29" ht="14" x14ac:dyDescent="0.3">
      <c r="AC120" s="104">
        <v>78.22</v>
      </c>
    </row>
    <row r="121" spans="29:29" ht="14" x14ac:dyDescent="0.3">
      <c r="AC121" s="104">
        <v>50.804000000000002</v>
      </c>
    </row>
    <row r="122" spans="29:29" ht="14" x14ac:dyDescent="0.3">
      <c r="AC122" s="104">
        <v>71.888999999999996</v>
      </c>
    </row>
    <row r="123" spans="29:29" ht="14" x14ac:dyDescent="0.3">
      <c r="AC123" s="104">
        <v>33.595999999999997</v>
      </c>
    </row>
    <row r="124" spans="29:29" ht="14" x14ac:dyDescent="0.3">
      <c r="AC124" s="104">
        <v>78.12</v>
      </c>
    </row>
    <row r="125" spans="29:29" ht="14" x14ac:dyDescent="0.3">
      <c r="AC125" s="104">
        <v>57.012999999999998</v>
      </c>
    </row>
    <row r="126" spans="29:29" ht="14" x14ac:dyDescent="0.3">
      <c r="AC126" s="104">
        <v>41.387999999999998</v>
      </c>
    </row>
    <row r="127" spans="29:29" ht="14" x14ac:dyDescent="0.3">
      <c r="AC127" s="104">
        <v>78.075000000000003</v>
      </c>
    </row>
    <row r="128" spans="29:29" ht="14" x14ac:dyDescent="0.3">
      <c r="AC128" s="104">
        <v>69.465000000000003</v>
      </c>
    </row>
    <row r="129" spans="29:29" ht="14" x14ac:dyDescent="0.3">
      <c r="AC129" s="104">
        <v>52.293999999999997</v>
      </c>
    </row>
    <row r="130" spans="29:29" ht="14" x14ac:dyDescent="0.3">
      <c r="AC130" s="104">
        <v>65.512</v>
      </c>
    </row>
    <row r="131" spans="29:29" ht="14" x14ac:dyDescent="0.3">
      <c r="AC131" s="104">
        <v>6.2380000000000004</v>
      </c>
    </row>
    <row r="132" spans="29:29" ht="14" x14ac:dyDescent="0.3">
      <c r="AC132" s="104">
        <v>69.376000000000005</v>
      </c>
    </row>
    <row r="133" spans="29:29" ht="14" x14ac:dyDescent="0.3">
      <c r="AC133" s="104">
        <v>77.95</v>
      </c>
    </row>
    <row r="134" spans="29:29" ht="14" x14ac:dyDescent="0.3">
      <c r="AC134" s="104">
        <v>77.930000000000007</v>
      </c>
    </row>
    <row r="135" spans="29:29" ht="14" x14ac:dyDescent="0.3">
      <c r="AC135" s="104">
        <v>77.91</v>
      </c>
    </row>
    <row r="136" spans="29:29" ht="14" x14ac:dyDescent="0.3">
      <c r="AC136" s="104">
        <v>77.900000000000006</v>
      </c>
    </row>
    <row r="137" spans="29:29" ht="14" x14ac:dyDescent="0.3">
      <c r="AC137" s="104">
        <v>77.900000000000006</v>
      </c>
    </row>
    <row r="138" spans="29:29" ht="14" x14ac:dyDescent="0.3">
      <c r="AC138" s="104">
        <v>77.88</v>
      </c>
    </row>
    <row r="139" spans="29:29" ht="14" x14ac:dyDescent="0.3">
      <c r="AC139" s="104">
        <v>77.875</v>
      </c>
    </row>
    <row r="140" spans="29:29" ht="14" x14ac:dyDescent="0.3">
      <c r="AC140" s="104">
        <v>36.575000000000003</v>
      </c>
    </row>
    <row r="141" spans="29:29" ht="14" x14ac:dyDescent="0.3">
      <c r="AC141" s="104">
        <v>75.471000000000004</v>
      </c>
    </row>
    <row r="142" spans="29:29" ht="14" x14ac:dyDescent="0.3">
      <c r="AC142" s="104">
        <v>77.805000000000007</v>
      </c>
    </row>
    <row r="143" spans="29:29" ht="14" x14ac:dyDescent="0.3">
      <c r="AC143" s="104">
        <v>68.463999999999999</v>
      </c>
    </row>
    <row r="144" spans="29:29" ht="14" x14ac:dyDescent="0.3">
      <c r="AC144" s="104">
        <v>77.790000000000006</v>
      </c>
    </row>
    <row r="145" spans="29:29" ht="14" x14ac:dyDescent="0.3">
      <c r="AC145" s="104">
        <v>39.652999999999999</v>
      </c>
    </row>
    <row r="146" spans="29:29" ht="14" x14ac:dyDescent="0.3">
      <c r="AC146" s="104">
        <v>55.180999999999997</v>
      </c>
    </row>
    <row r="147" spans="29:29" ht="14" x14ac:dyDescent="0.3">
      <c r="AC147" s="104">
        <v>77.709999999999994</v>
      </c>
    </row>
    <row r="148" spans="29:29" ht="14" x14ac:dyDescent="0.3">
      <c r="AC148" s="104">
        <v>74.591999999999999</v>
      </c>
    </row>
    <row r="149" spans="29:29" ht="14" x14ac:dyDescent="0.3">
      <c r="AC149" s="104">
        <v>77.680000000000007</v>
      </c>
    </row>
    <row r="150" spans="29:29" ht="14" x14ac:dyDescent="0.3">
      <c r="AC150" s="104">
        <v>77.66</v>
      </c>
    </row>
    <row r="151" spans="29:29" ht="14" x14ac:dyDescent="0.3">
      <c r="AC151" s="104">
        <v>77.62</v>
      </c>
    </row>
    <row r="152" spans="29:29" ht="14" x14ac:dyDescent="0.3">
      <c r="AC152" s="104">
        <v>43.466999999999999</v>
      </c>
    </row>
    <row r="153" spans="29:29" ht="14" x14ac:dyDescent="0.3">
      <c r="AC153" s="104">
        <v>77.59</v>
      </c>
    </row>
    <row r="154" spans="29:29" ht="14" x14ac:dyDescent="0.3">
      <c r="AC154" s="104">
        <v>77.575000000000003</v>
      </c>
    </row>
    <row r="155" spans="29:29" ht="14" x14ac:dyDescent="0.3">
      <c r="AC155" s="104">
        <v>48.825000000000003</v>
      </c>
    </row>
    <row r="156" spans="29:29" ht="14" x14ac:dyDescent="0.3">
      <c r="AC156" s="104">
        <v>75.165000000000006</v>
      </c>
    </row>
    <row r="157" spans="29:29" ht="14" x14ac:dyDescent="0.3">
      <c r="AC157" s="104">
        <v>77.489999999999995</v>
      </c>
    </row>
    <row r="158" spans="29:29" ht="14" x14ac:dyDescent="0.3">
      <c r="AC158" s="104">
        <v>68.182000000000002</v>
      </c>
    </row>
    <row r="159" spans="29:29" ht="14" x14ac:dyDescent="0.3">
      <c r="AC159" s="104">
        <v>77.48</v>
      </c>
    </row>
    <row r="160" spans="29:29" ht="14" x14ac:dyDescent="0.3">
      <c r="AC160" s="104">
        <v>72.055999999999997</v>
      </c>
    </row>
    <row r="161" spans="29:29" ht="14" x14ac:dyDescent="0.3">
      <c r="AC161" s="104">
        <v>77.45</v>
      </c>
    </row>
    <row r="162" spans="29:29" ht="14" x14ac:dyDescent="0.3">
      <c r="AC162" s="104">
        <v>58.08</v>
      </c>
    </row>
    <row r="163" spans="29:29" ht="14" x14ac:dyDescent="0.3">
      <c r="AC163" s="104">
        <v>27.864000000000001</v>
      </c>
    </row>
    <row r="164" spans="29:29" ht="14" x14ac:dyDescent="0.3">
      <c r="AC164" s="104">
        <v>62.645000000000003</v>
      </c>
    </row>
    <row r="165" spans="29:29" ht="14" x14ac:dyDescent="0.3">
      <c r="AC165" s="104">
        <v>55.677999999999997</v>
      </c>
    </row>
    <row r="166" spans="29:29" ht="14" x14ac:dyDescent="0.3">
      <c r="AC166" s="104">
        <v>34.798000000000002</v>
      </c>
    </row>
    <row r="167" spans="29:29" ht="14" x14ac:dyDescent="0.3">
      <c r="AC167" s="104">
        <v>65.704999999999998</v>
      </c>
    </row>
    <row r="168" spans="29:29" ht="14" x14ac:dyDescent="0.3">
      <c r="AC168" s="104">
        <v>76.486999999999995</v>
      </c>
    </row>
    <row r="169" spans="29:29" ht="14" x14ac:dyDescent="0.3">
      <c r="AC169" s="104">
        <v>77.209999999999994</v>
      </c>
    </row>
    <row r="170" spans="29:29" ht="14" x14ac:dyDescent="0.3">
      <c r="AC170" s="104">
        <v>71.777000000000001</v>
      </c>
    </row>
    <row r="171" spans="29:29" ht="14" x14ac:dyDescent="0.3">
      <c r="AC171" s="104">
        <v>34.726999999999997</v>
      </c>
    </row>
    <row r="172" spans="29:29" ht="14" x14ac:dyDescent="0.3">
      <c r="AC172" s="104">
        <v>36.270000000000003</v>
      </c>
    </row>
    <row r="173" spans="29:29" ht="14" x14ac:dyDescent="0.3">
      <c r="AC173" s="104">
        <v>75.606999999999999</v>
      </c>
    </row>
    <row r="174" spans="29:29" ht="14" x14ac:dyDescent="0.3">
      <c r="AC174" s="104">
        <v>37.018000000000001</v>
      </c>
    </row>
    <row r="175" spans="29:29" ht="14" x14ac:dyDescent="0.3">
      <c r="AC175" s="104">
        <v>40.857999999999997</v>
      </c>
    </row>
    <row r="176" spans="29:29" ht="14" x14ac:dyDescent="0.3">
      <c r="AC176" s="104">
        <v>76.308999999999997</v>
      </c>
    </row>
    <row r="177" spans="29:29" ht="14" x14ac:dyDescent="0.3">
      <c r="AC177" s="104">
        <v>73.977999999999994</v>
      </c>
    </row>
    <row r="178" spans="29:29" ht="14" x14ac:dyDescent="0.3">
      <c r="AC178" s="104">
        <v>77.06</v>
      </c>
    </row>
    <row r="179" spans="29:29" ht="14" x14ac:dyDescent="0.3">
      <c r="AC179" s="104">
        <v>77.040000000000006</v>
      </c>
    </row>
    <row r="180" spans="29:29" ht="14" x14ac:dyDescent="0.3">
      <c r="AC180" s="104">
        <v>77.010000000000005</v>
      </c>
    </row>
    <row r="181" spans="29:29" ht="14" x14ac:dyDescent="0.3">
      <c r="AC181" s="104">
        <v>77.010000000000005</v>
      </c>
    </row>
    <row r="182" spans="29:29" ht="14" x14ac:dyDescent="0.3">
      <c r="AC182" s="104">
        <v>77.010000000000005</v>
      </c>
    </row>
    <row r="183" spans="29:29" ht="14" x14ac:dyDescent="0.3">
      <c r="AC183" s="104">
        <v>65.433000000000007</v>
      </c>
    </row>
    <row r="184" spans="29:29" ht="14" x14ac:dyDescent="0.3">
      <c r="AC184" s="104">
        <v>76.97</v>
      </c>
    </row>
    <row r="185" spans="29:29" ht="14" x14ac:dyDescent="0.3">
      <c r="AC185" s="104">
        <v>53.061</v>
      </c>
    </row>
    <row r="186" spans="29:29" ht="14" x14ac:dyDescent="0.3">
      <c r="AC186" s="104">
        <v>42.29</v>
      </c>
    </row>
    <row r="187" spans="29:29" ht="14" x14ac:dyDescent="0.3">
      <c r="AC187" s="104">
        <v>47.652999999999999</v>
      </c>
    </row>
    <row r="188" spans="29:29" ht="14" x14ac:dyDescent="0.3">
      <c r="AC188" s="104">
        <v>76.855000000000004</v>
      </c>
    </row>
    <row r="189" spans="29:29" ht="14" x14ac:dyDescent="0.3">
      <c r="AC189" s="104">
        <v>76.855000000000004</v>
      </c>
    </row>
    <row r="190" spans="29:29" ht="14" x14ac:dyDescent="0.3">
      <c r="AC190" s="104">
        <v>76.849999999999994</v>
      </c>
    </row>
    <row r="191" spans="29:29" ht="14" x14ac:dyDescent="0.3">
      <c r="AC191" s="104">
        <v>72.998000000000005</v>
      </c>
    </row>
    <row r="192" spans="29:29" ht="14" x14ac:dyDescent="0.3">
      <c r="AC192" s="104">
        <v>76.84</v>
      </c>
    </row>
    <row r="193" spans="29:29" ht="14" x14ac:dyDescent="0.3">
      <c r="AC193" s="104">
        <v>71.433000000000007</v>
      </c>
    </row>
    <row r="194" spans="29:29" ht="14" x14ac:dyDescent="0.3">
      <c r="AC194" s="104">
        <v>33.774000000000001</v>
      </c>
    </row>
    <row r="195" spans="29:29" ht="14" x14ac:dyDescent="0.3">
      <c r="AC195" s="104">
        <v>76.739999999999995</v>
      </c>
    </row>
    <row r="196" spans="29:29" ht="14" x14ac:dyDescent="0.3">
      <c r="AC196" s="104">
        <v>76.72</v>
      </c>
    </row>
    <row r="197" spans="29:29" ht="14" x14ac:dyDescent="0.3">
      <c r="AC197" s="104">
        <v>29.920999999999999</v>
      </c>
    </row>
    <row r="198" spans="29:29" ht="14" x14ac:dyDescent="0.3">
      <c r="AC198" s="104">
        <v>63.652999999999999</v>
      </c>
    </row>
    <row r="199" spans="29:29" ht="14" x14ac:dyDescent="0.3">
      <c r="AC199" s="104">
        <v>55.984000000000002</v>
      </c>
    </row>
    <row r="200" spans="29:29" ht="14" x14ac:dyDescent="0.3">
      <c r="AC200" s="104">
        <v>76.635000000000005</v>
      </c>
    </row>
    <row r="201" spans="29:29" ht="14" x14ac:dyDescent="0.3">
      <c r="AC201" s="104">
        <v>65.876000000000005</v>
      </c>
    </row>
    <row r="202" spans="29:29" ht="14" x14ac:dyDescent="0.3">
      <c r="AC202" s="104">
        <v>76.59</v>
      </c>
    </row>
    <row r="203" spans="29:29" ht="14" x14ac:dyDescent="0.3">
      <c r="AC203" s="104">
        <v>60.497999999999998</v>
      </c>
    </row>
    <row r="204" spans="29:29" ht="14" x14ac:dyDescent="0.3">
      <c r="AC204" s="104">
        <v>73.477999999999994</v>
      </c>
    </row>
    <row r="205" spans="29:29" ht="14" x14ac:dyDescent="0.3">
      <c r="AC205" s="104">
        <v>76.540000000000006</v>
      </c>
    </row>
    <row r="206" spans="29:29" ht="14" x14ac:dyDescent="0.3">
      <c r="AC206" s="104">
        <v>76.540000000000006</v>
      </c>
    </row>
    <row r="207" spans="29:29" ht="14" x14ac:dyDescent="0.3">
      <c r="AC207" s="104">
        <v>76.510000000000005</v>
      </c>
    </row>
    <row r="208" spans="29:29" ht="14" x14ac:dyDescent="0.3">
      <c r="AC208" s="104">
        <v>58.908999999999999</v>
      </c>
    </row>
    <row r="209" spans="29:29" ht="14" x14ac:dyDescent="0.3">
      <c r="AC209" s="104">
        <v>73.435000000000002</v>
      </c>
    </row>
    <row r="210" spans="29:29" ht="14" x14ac:dyDescent="0.3">
      <c r="AC210" s="104">
        <v>76.495000000000005</v>
      </c>
    </row>
    <row r="211" spans="29:29" ht="14" x14ac:dyDescent="0.3">
      <c r="AC211" s="104">
        <v>49.719000000000001</v>
      </c>
    </row>
    <row r="212" spans="29:29" ht="14" x14ac:dyDescent="0.3">
      <c r="AC212" s="104">
        <v>65.781000000000006</v>
      </c>
    </row>
    <row r="213" spans="29:29" ht="14" x14ac:dyDescent="0.3">
      <c r="AC213" s="104">
        <v>47.417999999999999</v>
      </c>
    </row>
    <row r="214" spans="29:29" ht="14" x14ac:dyDescent="0.3">
      <c r="AC214" s="104">
        <v>76.459999999999994</v>
      </c>
    </row>
    <row r="215" spans="29:29" ht="14" x14ac:dyDescent="0.3">
      <c r="AC215" s="104">
        <v>62.689</v>
      </c>
    </row>
    <row r="216" spans="29:29" ht="14" x14ac:dyDescent="0.3">
      <c r="AC216" s="104">
        <v>66.484999999999999</v>
      </c>
    </row>
    <row r="217" spans="29:29" ht="14" x14ac:dyDescent="0.3">
      <c r="AC217" s="104">
        <v>76.385000000000005</v>
      </c>
    </row>
    <row r="218" spans="29:29" ht="14" x14ac:dyDescent="0.3">
      <c r="AC218" s="104">
        <v>42.773000000000003</v>
      </c>
    </row>
    <row r="219" spans="29:29" ht="14" x14ac:dyDescent="0.3">
      <c r="AC219" s="104">
        <v>72.551000000000002</v>
      </c>
    </row>
    <row r="220" spans="29:29" ht="14" x14ac:dyDescent="0.3">
      <c r="AC220" s="104">
        <v>67.206000000000003</v>
      </c>
    </row>
    <row r="221" spans="29:29" ht="14" x14ac:dyDescent="0.3">
      <c r="AC221" s="104">
        <v>76.36</v>
      </c>
    </row>
    <row r="222" spans="29:29" ht="14" x14ac:dyDescent="0.3">
      <c r="AC222" s="104">
        <v>34.353000000000002</v>
      </c>
    </row>
    <row r="223" spans="29:29" ht="14" x14ac:dyDescent="0.3">
      <c r="AC223" s="104">
        <v>73.277000000000001</v>
      </c>
    </row>
    <row r="224" spans="29:29" ht="14" x14ac:dyDescent="0.3">
      <c r="AC224" s="104">
        <v>76.31</v>
      </c>
    </row>
    <row r="225" spans="29:29" ht="14" x14ac:dyDescent="0.3">
      <c r="AC225" s="104">
        <v>59.491</v>
      </c>
    </row>
    <row r="226" spans="29:29" ht="14" x14ac:dyDescent="0.3">
      <c r="AC226" s="104">
        <v>76.27</v>
      </c>
    </row>
    <row r="227" spans="29:29" ht="14" x14ac:dyDescent="0.3">
      <c r="AC227" s="104">
        <v>70.930999999999997</v>
      </c>
    </row>
    <row r="228" spans="29:29" ht="14" x14ac:dyDescent="0.3">
      <c r="AC228" s="104">
        <v>73.204999999999998</v>
      </c>
    </row>
    <row r="229" spans="29:29" ht="14" x14ac:dyDescent="0.3">
      <c r="AC229" s="104">
        <v>76.239999999999995</v>
      </c>
    </row>
    <row r="230" spans="29:29" ht="14" x14ac:dyDescent="0.3">
      <c r="AC230" s="104">
        <v>70.141000000000005</v>
      </c>
    </row>
    <row r="231" spans="29:29" ht="14" x14ac:dyDescent="0.3">
      <c r="AC231" s="104">
        <v>64.025000000000006</v>
      </c>
    </row>
    <row r="232" spans="29:29" ht="14" x14ac:dyDescent="0.3">
      <c r="AC232" s="104">
        <v>74.676000000000002</v>
      </c>
    </row>
    <row r="233" spans="29:29" ht="14" x14ac:dyDescent="0.3">
      <c r="AC233" s="104">
        <v>7.6189999999999998</v>
      </c>
    </row>
    <row r="234" spans="29:29" ht="14" x14ac:dyDescent="0.3">
      <c r="AC234" s="104">
        <v>76.17</v>
      </c>
    </row>
    <row r="235" spans="29:29" ht="14" x14ac:dyDescent="0.3">
      <c r="AC235" s="104">
        <v>69.305999999999997</v>
      </c>
    </row>
    <row r="236" spans="29:29" ht="14" x14ac:dyDescent="0.3">
      <c r="AC236" s="104">
        <v>76.16</v>
      </c>
    </row>
    <row r="237" spans="29:29" ht="14" x14ac:dyDescent="0.3">
      <c r="AC237" s="104">
        <v>70.049000000000007</v>
      </c>
    </row>
    <row r="238" spans="29:29" ht="14" x14ac:dyDescent="0.3">
      <c r="AC238" s="104">
        <v>76.114999999999995</v>
      </c>
    </row>
    <row r="239" spans="29:29" ht="14" x14ac:dyDescent="0.3">
      <c r="AC239" s="104">
        <v>76.114999999999995</v>
      </c>
    </row>
    <row r="240" spans="29:29" ht="14" x14ac:dyDescent="0.3">
      <c r="AC240" s="104">
        <v>76.11</v>
      </c>
    </row>
    <row r="241" spans="29:29" ht="14" x14ac:dyDescent="0.3">
      <c r="AC241" s="104">
        <v>76.11</v>
      </c>
    </row>
    <row r="242" spans="29:29" ht="14" x14ac:dyDescent="0.3">
      <c r="AC242" s="104">
        <v>76.11</v>
      </c>
    </row>
    <row r="243" spans="29:29" ht="14" x14ac:dyDescent="0.3">
      <c r="AC243" s="104">
        <v>13.698</v>
      </c>
    </row>
    <row r="244" spans="29:29" ht="14" x14ac:dyDescent="0.3">
      <c r="AC244" s="104">
        <v>74.578000000000003</v>
      </c>
    </row>
    <row r="245" spans="29:29" ht="14" x14ac:dyDescent="0.3">
      <c r="AC245" s="104">
        <v>76.08</v>
      </c>
    </row>
    <row r="246" spans="29:29" ht="14" x14ac:dyDescent="0.3">
      <c r="AC246" s="104">
        <v>76.069999999999993</v>
      </c>
    </row>
    <row r="247" spans="29:29" ht="14" x14ac:dyDescent="0.3">
      <c r="AC247" s="104">
        <v>76.055000000000007</v>
      </c>
    </row>
    <row r="248" spans="29:29" ht="14" x14ac:dyDescent="0.3">
      <c r="AC248" s="104">
        <v>63.113</v>
      </c>
    </row>
    <row r="249" spans="29:29" ht="14" x14ac:dyDescent="0.3">
      <c r="AC249" s="104">
        <v>71.459000000000003</v>
      </c>
    </row>
    <row r="250" spans="29:29" ht="14" x14ac:dyDescent="0.3">
      <c r="AC250" s="104">
        <v>53.207000000000001</v>
      </c>
    </row>
    <row r="251" spans="29:29" ht="14" x14ac:dyDescent="0.3">
      <c r="AC251" s="104">
        <v>76</v>
      </c>
    </row>
    <row r="252" spans="29:29" ht="14" x14ac:dyDescent="0.3">
      <c r="AC252" s="104">
        <v>36.478000000000002</v>
      </c>
    </row>
    <row r="253" spans="29:29" ht="14" x14ac:dyDescent="0.3">
      <c r="AC253" s="104">
        <v>75.98</v>
      </c>
    </row>
    <row r="254" spans="29:29" ht="14" x14ac:dyDescent="0.3">
      <c r="AC254" s="104">
        <v>75.97</v>
      </c>
    </row>
    <row r="255" spans="29:29" ht="14" x14ac:dyDescent="0.3">
      <c r="AC255" s="104">
        <v>68.373000000000005</v>
      </c>
    </row>
    <row r="256" spans="29:29" ht="14" x14ac:dyDescent="0.3">
      <c r="AC256" s="104">
        <v>75.97</v>
      </c>
    </row>
    <row r="257" spans="29:29" ht="14" x14ac:dyDescent="0.3">
      <c r="AC257" s="104">
        <v>57.732999999999997</v>
      </c>
    </row>
    <row r="258" spans="29:29" ht="14" x14ac:dyDescent="0.3">
      <c r="AC258" s="104">
        <v>75.959999999999994</v>
      </c>
    </row>
    <row r="259" spans="29:29" ht="14" x14ac:dyDescent="0.3">
      <c r="AC259" s="104">
        <v>55.447000000000003</v>
      </c>
    </row>
    <row r="260" spans="29:29" ht="14" x14ac:dyDescent="0.3">
      <c r="AC260" s="104">
        <v>75.944999999999993</v>
      </c>
    </row>
    <row r="261" spans="29:29" ht="14" x14ac:dyDescent="0.3">
      <c r="AC261" s="104">
        <v>41.767000000000003</v>
      </c>
    </row>
    <row r="262" spans="29:29" ht="14" x14ac:dyDescent="0.3">
      <c r="AC262" s="104">
        <v>60.735999999999997</v>
      </c>
    </row>
    <row r="263" spans="29:29" ht="14" x14ac:dyDescent="0.3">
      <c r="AC263" s="104">
        <v>72.096000000000004</v>
      </c>
    </row>
    <row r="264" spans="29:29" ht="14" x14ac:dyDescent="0.3">
      <c r="AC264" s="104">
        <v>44.768999999999998</v>
      </c>
    </row>
    <row r="265" spans="29:29" ht="14" x14ac:dyDescent="0.3">
      <c r="AC265" s="104">
        <v>44.01</v>
      </c>
    </row>
    <row r="266" spans="29:29" ht="14" x14ac:dyDescent="0.3">
      <c r="AC266" s="104">
        <v>75.86</v>
      </c>
    </row>
    <row r="267" spans="29:29" ht="14" x14ac:dyDescent="0.3">
      <c r="AC267" s="104">
        <v>75.844999999999999</v>
      </c>
    </row>
    <row r="268" spans="29:29" ht="14" x14ac:dyDescent="0.3">
      <c r="AC268" s="104">
        <v>65.980999999999995</v>
      </c>
    </row>
    <row r="269" spans="29:29" ht="14" x14ac:dyDescent="0.3">
      <c r="AC269" s="104">
        <v>40.951000000000001</v>
      </c>
    </row>
    <row r="270" spans="29:29" ht="14" x14ac:dyDescent="0.3">
      <c r="AC270" s="104">
        <v>75.825000000000003</v>
      </c>
    </row>
    <row r="271" spans="29:29" ht="14" x14ac:dyDescent="0.3">
      <c r="AC271" s="104">
        <v>42.46</v>
      </c>
    </row>
    <row r="272" spans="29:29" ht="14" x14ac:dyDescent="0.3">
      <c r="AC272" s="104">
        <v>75.819999999999993</v>
      </c>
    </row>
    <row r="273" spans="29:29" ht="14" x14ac:dyDescent="0.3">
      <c r="AC273" s="104">
        <v>75.8</v>
      </c>
    </row>
    <row r="274" spans="29:29" ht="14" x14ac:dyDescent="0.3">
      <c r="AC274" s="104">
        <v>75.77</v>
      </c>
    </row>
    <row r="275" spans="29:29" ht="14" x14ac:dyDescent="0.3">
      <c r="AC275" s="104">
        <v>18.940000000000001</v>
      </c>
    </row>
    <row r="276" spans="29:29" ht="14" x14ac:dyDescent="0.3">
      <c r="AC276" s="104">
        <v>18.940000000000001</v>
      </c>
    </row>
    <row r="277" spans="29:29" ht="14" x14ac:dyDescent="0.3">
      <c r="AC277" s="104">
        <v>18.940000000000001</v>
      </c>
    </row>
    <row r="278" spans="29:29" ht="14" x14ac:dyDescent="0.3">
      <c r="AC278" s="104">
        <v>18.940000000000001</v>
      </c>
    </row>
    <row r="279" spans="29:29" ht="14" x14ac:dyDescent="0.3">
      <c r="AC279" s="104">
        <v>18.93</v>
      </c>
    </row>
    <row r="280" spans="29:29" ht="14" x14ac:dyDescent="0.3">
      <c r="AC280" s="104">
        <v>18.93</v>
      </c>
    </row>
    <row r="281" spans="29:29" ht="14" x14ac:dyDescent="0.3">
      <c r="AC281" s="104">
        <v>18.93</v>
      </c>
    </row>
    <row r="282" spans="29:29" ht="14" x14ac:dyDescent="0.3">
      <c r="AC282" s="104">
        <v>18.93</v>
      </c>
    </row>
    <row r="283" spans="29:29" ht="14" x14ac:dyDescent="0.3">
      <c r="AC283" s="104">
        <v>69.635000000000005</v>
      </c>
    </row>
    <row r="284" spans="29:29" ht="14" x14ac:dyDescent="0.3">
      <c r="AC284" s="104">
        <v>75.69</v>
      </c>
    </row>
    <row r="285" spans="29:29" ht="14" x14ac:dyDescent="0.3">
      <c r="AC285" s="104">
        <v>73.414000000000001</v>
      </c>
    </row>
    <row r="286" spans="29:29" ht="14" x14ac:dyDescent="0.3">
      <c r="AC286" s="104">
        <v>75.67</v>
      </c>
    </row>
    <row r="287" spans="29:29" ht="14" x14ac:dyDescent="0.3">
      <c r="AC287" s="104">
        <v>75.66</v>
      </c>
    </row>
    <row r="288" spans="29:29" ht="14" x14ac:dyDescent="0.3">
      <c r="AC288" s="104">
        <v>75.650000000000006</v>
      </c>
    </row>
    <row r="289" spans="29:29" ht="14" x14ac:dyDescent="0.3">
      <c r="AC289" s="104">
        <v>58.243000000000002</v>
      </c>
    </row>
    <row r="290" spans="29:29" ht="14" x14ac:dyDescent="0.3">
      <c r="AC290" s="104">
        <v>75.63</v>
      </c>
    </row>
    <row r="291" spans="29:29" ht="14" x14ac:dyDescent="0.3">
      <c r="AC291" s="104">
        <v>69.575000000000003</v>
      </c>
    </row>
    <row r="292" spans="29:29" ht="14" x14ac:dyDescent="0.3">
      <c r="AC292" s="104">
        <v>53.694000000000003</v>
      </c>
    </row>
    <row r="293" spans="29:29" ht="14" x14ac:dyDescent="0.3">
      <c r="AC293" s="104">
        <v>75.62</v>
      </c>
    </row>
    <row r="294" spans="29:29" ht="14" x14ac:dyDescent="0.3">
      <c r="AC294" s="104">
        <v>45.36</v>
      </c>
    </row>
    <row r="295" spans="29:29" ht="14" x14ac:dyDescent="0.3">
      <c r="AC295" s="104">
        <v>75.59</v>
      </c>
    </row>
    <row r="296" spans="29:29" ht="14" x14ac:dyDescent="0.3">
      <c r="AC296" s="104">
        <v>71.036000000000001</v>
      </c>
    </row>
    <row r="297" spans="29:29" ht="14" x14ac:dyDescent="0.3">
      <c r="AC297" s="104">
        <v>75.56</v>
      </c>
    </row>
    <row r="298" spans="29:29" ht="14" x14ac:dyDescent="0.3">
      <c r="AC298" s="104">
        <v>33.241999999999997</v>
      </c>
    </row>
    <row r="299" spans="29:29" ht="14" x14ac:dyDescent="0.3">
      <c r="AC299" s="104">
        <v>60.436</v>
      </c>
    </row>
    <row r="300" spans="29:29" ht="14" x14ac:dyDescent="0.3">
      <c r="AC300" s="104">
        <v>21.146999999999998</v>
      </c>
    </row>
    <row r="301" spans="29:29" ht="14" x14ac:dyDescent="0.3">
      <c r="AC301" s="104">
        <v>69.477999999999994</v>
      </c>
    </row>
    <row r="302" spans="29:29" ht="14" x14ac:dyDescent="0.3">
      <c r="AC302" s="104">
        <v>75.52</v>
      </c>
    </row>
    <row r="303" spans="29:29" ht="14" x14ac:dyDescent="0.3">
      <c r="AC303" s="104">
        <v>75.489999999999995</v>
      </c>
    </row>
    <row r="304" spans="29:29" ht="14" x14ac:dyDescent="0.3">
      <c r="AC304" s="104">
        <v>75.48</v>
      </c>
    </row>
    <row r="305" spans="29:29" ht="14" x14ac:dyDescent="0.3">
      <c r="AC305" s="104">
        <v>75.474999999999994</v>
      </c>
    </row>
    <row r="306" spans="29:29" ht="14" x14ac:dyDescent="0.3">
      <c r="AC306" s="104">
        <v>61.131</v>
      </c>
    </row>
    <row r="307" spans="29:29" ht="14" x14ac:dyDescent="0.3">
      <c r="AC307" s="104">
        <v>75.454999999999998</v>
      </c>
    </row>
    <row r="308" spans="29:29" ht="14" x14ac:dyDescent="0.3">
      <c r="AC308" s="104">
        <v>75.430000000000007</v>
      </c>
    </row>
    <row r="309" spans="29:29" ht="14" x14ac:dyDescent="0.3">
      <c r="AC309" s="104">
        <v>75.405000000000001</v>
      </c>
    </row>
    <row r="310" spans="29:29" ht="14" x14ac:dyDescent="0.3">
      <c r="AC310" s="104">
        <v>45.988</v>
      </c>
    </row>
    <row r="311" spans="29:29" ht="14" x14ac:dyDescent="0.3">
      <c r="AC311" s="104">
        <v>75.385000000000005</v>
      </c>
    </row>
    <row r="312" spans="29:29" ht="14" x14ac:dyDescent="0.3">
      <c r="AC312" s="104">
        <v>75.38</v>
      </c>
    </row>
    <row r="313" spans="29:29" ht="14" x14ac:dyDescent="0.3">
      <c r="AC313" s="104">
        <v>65.581000000000003</v>
      </c>
    </row>
    <row r="314" spans="29:29" ht="14" x14ac:dyDescent="0.3">
      <c r="AC314" s="104">
        <v>75.37</v>
      </c>
    </row>
    <row r="315" spans="29:29" ht="14" x14ac:dyDescent="0.3">
      <c r="AC315" s="104">
        <v>37.68</v>
      </c>
    </row>
    <row r="316" spans="29:29" ht="14" x14ac:dyDescent="0.3">
      <c r="AC316" s="104">
        <v>75.349999999999994</v>
      </c>
    </row>
    <row r="317" spans="29:29" ht="14" x14ac:dyDescent="0.3">
      <c r="AC317" s="104">
        <v>75.34</v>
      </c>
    </row>
    <row r="318" spans="29:29" ht="14" x14ac:dyDescent="0.3">
      <c r="AC318" s="104">
        <v>75.34</v>
      </c>
    </row>
    <row r="319" spans="29:29" ht="14" x14ac:dyDescent="0.3">
      <c r="AC319" s="104">
        <v>61.774999999999999</v>
      </c>
    </row>
    <row r="320" spans="29:29" ht="14" x14ac:dyDescent="0.3">
      <c r="AC320" s="104">
        <v>75.31</v>
      </c>
    </row>
    <row r="321" spans="29:29" ht="14" x14ac:dyDescent="0.3">
      <c r="AC321" s="104">
        <v>74.546999999999997</v>
      </c>
    </row>
    <row r="322" spans="29:29" ht="14" x14ac:dyDescent="0.3">
      <c r="AC322" s="104">
        <v>36.877000000000002</v>
      </c>
    </row>
    <row r="323" spans="29:29" ht="14" x14ac:dyDescent="0.3">
      <c r="AC323" s="104">
        <v>72.988</v>
      </c>
    </row>
    <row r="324" spans="29:29" ht="14" x14ac:dyDescent="0.3">
      <c r="AC324" s="104">
        <v>75.234999999999999</v>
      </c>
    </row>
    <row r="325" spans="29:29" ht="14" x14ac:dyDescent="0.3">
      <c r="AC325" s="104">
        <v>32.348999999999997</v>
      </c>
    </row>
    <row r="326" spans="29:29" ht="14" x14ac:dyDescent="0.3">
      <c r="AC326" s="104">
        <v>75.209999999999994</v>
      </c>
    </row>
    <row r="327" spans="29:29" ht="14" x14ac:dyDescent="0.3">
      <c r="AC327" s="104">
        <v>69.183999999999997</v>
      </c>
    </row>
    <row r="328" spans="29:29" ht="14" x14ac:dyDescent="0.3">
      <c r="AC328" s="104">
        <v>68.432000000000002</v>
      </c>
    </row>
    <row r="329" spans="29:29" ht="14" x14ac:dyDescent="0.3">
      <c r="AC329" s="104">
        <v>75.2</v>
      </c>
    </row>
    <row r="330" spans="29:29" ht="14" x14ac:dyDescent="0.3">
      <c r="AC330" s="104">
        <v>75.2</v>
      </c>
    </row>
    <row r="331" spans="29:29" ht="14" x14ac:dyDescent="0.3">
      <c r="AC331" s="104">
        <v>75.194999999999993</v>
      </c>
    </row>
    <row r="332" spans="29:29" ht="14" x14ac:dyDescent="0.3">
      <c r="AC332" s="104">
        <v>68.414000000000001</v>
      </c>
    </row>
    <row r="333" spans="29:29" ht="14" x14ac:dyDescent="0.3">
      <c r="AC333" s="104">
        <v>75.17</v>
      </c>
    </row>
    <row r="334" spans="29:29" ht="14" x14ac:dyDescent="0.3">
      <c r="AC334" s="104">
        <v>75.17</v>
      </c>
    </row>
    <row r="335" spans="29:29" ht="14" x14ac:dyDescent="0.3">
      <c r="AC335" s="104">
        <v>43.598999999999997</v>
      </c>
    </row>
    <row r="336" spans="29:29" ht="14" x14ac:dyDescent="0.3">
      <c r="AC336" s="104">
        <v>50.344000000000001</v>
      </c>
    </row>
    <row r="337" spans="29:29" ht="14" x14ac:dyDescent="0.3">
      <c r="AC337" s="104">
        <v>73.626999999999995</v>
      </c>
    </row>
    <row r="338" spans="29:29" ht="14" x14ac:dyDescent="0.3">
      <c r="AC338" s="104">
        <v>75.11</v>
      </c>
    </row>
    <row r="339" spans="29:29" ht="14" x14ac:dyDescent="0.3">
      <c r="AC339" s="104">
        <v>57.08</v>
      </c>
    </row>
    <row r="340" spans="29:29" ht="14" x14ac:dyDescent="0.3">
      <c r="AC340" s="104">
        <v>75.099999999999994</v>
      </c>
    </row>
    <row r="341" spans="29:29" ht="14" x14ac:dyDescent="0.3">
      <c r="AC341" s="104">
        <v>75.09</v>
      </c>
    </row>
    <row r="342" spans="29:29" ht="14" x14ac:dyDescent="0.3">
      <c r="AC342" s="104">
        <v>75.06</v>
      </c>
    </row>
    <row r="343" spans="29:29" ht="14" x14ac:dyDescent="0.3">
      <c r="AC343" s="104">
        <v>66.052999999999997</v>
      </c>
    </row>
    <row r="344" spans="29:29" ht="14" x14ac:dyDescent="0.3">
      <c r="AC344" s="104">
        <v>66.795000000000002</v>
      </c>
    </row>
    <row r="345" spans="29:29" ht="14" x14ac:dyDescent="0.3">
      <c r="AC345" s="104">
        <v>51.02</v>
      </c>
    </row>
    <row r="346" spans="29:29" ht="14" x14ac:dyDescent="0.3">
      <c r="AC346" s="104">
        <v>65.259</v>
      </c>
    </row>
    <row r="347" spans="29:29" ht="14" x14ac:dyDescent="0.3">
      <c r="AC347" s="104">
        <v>75.010000000000005</v>
      </c>
    </row>
    <row r="348" spans="29:29" ht="14" x14ac:dyDescent="0.3">
      <c r="AC348" s="104">
        <v>48.756</v>
      </c>
    </row>
    <row r="349" spans="29:29" ht="14" x14ac:dyDescent="0.3">
      <c r="AC349" s="104">
        <v>75.010000000000005</v>
      </c>
    </row>
    <row r="350" spans="29:29" ht="14" x14ac:dyDescent="0.3">
      <c r="AC350" s="104">
        <v>75.010000000000005</v>
      </c>
    </row>
    <row r="351" spans="29:29" ht="14" x14ac:dyDescent="0.3">
      <c r="AC351" s="104">
        <v>74.772999999999996</v>
      </c>
    </row>
    <row r="352" spans="29:29" ht="14" x14ac:dyDescent="0.3">
      <c r="AC352" s="104">
        <v>61.795999999999999</v>
      </c>
    </row>
    <row r="353" spans="29:29" ht="14" x14ac:dyDescent="0.3">
      <c r="AC353" s="104">
        <v>73.77</v>
      </c>
    </row>
    <row r="354" spans="29:29" ht="14" x14ac:dyDescent="0.3">
      <c r="AC354" s="104">
        <v>75</v>
      </c>
    </row>
    <row r="355" spans="29:29" ht="14" x14ac:dyDescent="0.3">
      <c r="AC355" s="104">
        <v>74.034000000000006</v>
      </c>
    </row>
    <row r="356" spans="29:29" ht="14" x14ac:dyDescent="0.3">
      <c r="AC356" s="104">
        <v>74.284000000000006</v>
      </c>
    </row>
    <row r="357" spans="29:29" ht="14" x14ac:dyDescent="0.3">
      <c r="AC357" s="104">
        <v>75</v>
      </c>
    </row>
    <row r="358" spans="29:29" ht="14" x14ac:dyDescent="0.3">
      <c r="AC358" s="104">
        <v>74.935000000000002</v>
      </c>
    </row>
    <row r="359" spans="29:29" ht="14" x14ac:dyDescent="0.3">
      <c r="AC359" s="104">
        <v>71.599000000000004</v>
      </c>
    </row>
    <row r="360" spans="29:29" ht="14" x14ac:dyDescent="0.3">
      <c r="AC360" s="104">
        <v>75</v>
      </c>
    </row>
    <row r="361" spans="29:29" ht="14" x14ac:dyDescent="0.3">
      <c r="AC361" s="104">
        <v>74.61</v>
      </c>
    </row>
    <row r="362" spans="29:29" ht="14" x14ac:dyDescent="0.3">
      <c r="AC362" s="104">
        <v>75</v>
      </c>
    </row>
    <row r="363" spans="29:29" ht="14" x14ac:dyDescent="0.3">
      <c r="AC363" s="104">
        <v>69.730999999999995</v>
      </c>
    </row>
    <row r="364" spans="29:29" ht="14" x14ac:dyDescent="0.3">
      <c r="AC364" s="104">
        <v>74.965000000000003</v>
      </c>
    </row>
    <row r="365" spans="29:29" ht="14" x14ac:dyDescent="0.3">
      <c r="AC365" s="104">
        <v>16.484000000000002</v>
      </c>
    </row>
    <row r="366" spans="29:29" ht="14" x14ac:dyDescent="0.3">
      <c r="AC366" s="104">
        <v>74.92</v>
      </c>
    </row>
    <row r="367" spans="29:29" ht="14" x14ac:dyDescent="0.3">
      <c r="AC367" s="104">
        <v>70.397000000000006</v>
      </c>
    </row>
    <row r="368" spans="29:29" ht="14" x14ac:dyDescent="0.3">
      <c r="AC368" s="104">
        <v>74.885000000000005</v>
      </c>
    </row>
    <row r="369" spans="29:29" ht="14" x14ac:dyDescent="0.3">
      <c r="AC369" s="104">
        <v>74.87</v>
      </c>
    </row>
    <row r="370" spans="29:29" ht="14" x14ac:dyDescent="0.3">
      <c r="AC370" s="104">
        <v>65.111000000000004</v>
      </c>
    </row>
    <row r="371" spans="29:29" ht="14" x14ac:dyDescent="0.3">
      <c r="AC371" s="104">
        <v>37.409999999999997</v>
      </c>
    </row>
    <row r="372" spans="29:29" ht="14" x14ac:dyDescent="0.3">
      <c r="AC372" s="104">
        <v>74.81</v>
      </c>
    </row>
    <row r="373" spans="29:29" ht="14" x14ac:dyDescent="0.3">
      <c r="AC373" s="104">
        <v>47.13</v>
      </c>
    </row>
    <row r="374" spans="29:29" ht="14" x14ac:dyDescent="0.3">
      <c r="AC374" s="104">
        <v>9.7240000000000002</v>
      </c>
    </row>
    <row r="375" spans="29:29" ht="14" x14ac:dyDescent="0.3">
      <c r="AC375" s="104">
        <v>74.775000000000006</v>
      </c>
    </row>
    <row r="376" spans="29:29" ht="14" x14ac:dyDescent="0.3">
      <c r="AC376" s="104">
        <v>64.293999999999997</v>
      </c>
    </row>
    <row r="377" spans="29:29" ht="14" x14ac:dyDescent="0.3">
      <c r="AC377" s="104">
        <v>74.760000000000005</v>
      </c>
    </row>
    <row r="378" spans="29:29" ht="14" x14ac:dyDescent="0.3">
      <c r="AC378" s="104">
        <v>69.527000000000001</v>
      </c>
    </row>
    <row r="379" spans="29:29" ht="14" x14ac:dyDescent="0.3">
      <c r="AC379" s="104">
        <v>62.79</v>
      </c>
    </row>
    <row r="380" spans="29:29" ht="14" x14ac:dyDescent="0.3">
      <c r="AC380" s="104">
        <v>61.262</v>
      </c>
    </row>
    <row r="381" spans="29:29" ht="14" x14ac:dyDescent="0.3">
      <c r="AC381" s="104">
        <v>74.69</v>
      </c>
    </row>
    <row r="382" spans="29:29" ht="14" x14ac:dyDescent="0.3">
      <c r="AC382" s="104">
        <v>56.741999999999997</v>
      </c>
    </row>
    <row r="383" spans="29:29" ht="14" x14ac:dyDescent="0.3">
      <c r="AC383" s="104">
        <v>74.64</v>
      </c>
    </row>
    <row r="384" spans="29:29" ht="14" x14ac:dyDescent="0.3">
      <c r="AC384" s="104">
        <v>71.653999999999996</v>
      </c>
    </row>
    <row r="385" spans="29:29" ht="14" x14ac:dyDescent="0.3">
      <c r="AC385" s="104">
        <v>67.167000000000002</v>
      </c>
    </row>
    <row r="386" spans="29:29" ht="14" x14ac:dyDescent="0.3">
      <c r="AC386" s="104">
        <v>74.62</v>
      </c>
    </row>
    <row r="387" spans="29:29" ht="14" x14ac:dyDescent="0.3">
      <c r="AC387" s="104">
        <v>74.599999999999994</v>
      </c>
    </row>
    <row r="388" spans="29:29" ht="14" x14ac:dyDescent="0.3">
      <c r="AC388" s="104">
        <v>74.599999999999994</v>
      </c>
    </row>
    <row r="389" spans="29:29" ht="14" x14ac:dyDescent="0.3">
      <c r="AC389" s="104">
        <v>74.584999999999994</v>
      </c>
    </row>
    <row r="390" spans="29:29" ht="14" x14ac:dyDescent="0.3">
      <c r="AC390" s="104">
        <v>71.554000000000002</v>
      </c>
    </row>
    <row r="391" spans="29:29" ht="14" x14ac:dyDescent="0.3">
      <c r="AC391" s="104">
        <v>74.52</v>
      </c>
    </row>
    <row r="392" spans="29:29" ht="14" x14ac:dyDescent="0.3">
      <c r="AC392" s="104">
        <v>74.5</v>
      </c>
    </row>
    <row r="393" spans="29:29" ht="14" x14ac:dyDescent="0.3">
      <c r="AC393" s="104">
        <v>71.481999999999999</v>
      </c>
    </row>
    <row r="394" spans="29:29" ht="14" x14ac:dyDescent="0.3">
      <c r="AC394" s="104">
        <v>74.454999999999998</v>
      </c>
    </row>
    <row r="395" spans="29:29" ht="14" x14ac:dyDescent="0.3">
      <c r="AC395" s="104">
        <v>74.430000000000007</v>
      </c>
    </row>
    <row r="396" spans="29:29" ht="14" x14ac:dyDescent="0.3">
      <c r="AC396" s="104">
        <v>42.414000000000001</v>
      </c>
    </row>
    <row r="397" spans="29:29" ht="14" x14ac:dyDescent="0.3">
      <c r="AC397" s="104">
        <v>74.38</v>
      </c>
    </row>
    <row r="398" spans="29:29" ht="14" x14ac:dyDescent="0.3">
      <c r="AC398" s="104">
        <v>56.529000000000003</v>
      </c>
    </row>
    <row r="399" spans="29:29" ht="14" x14ac:dyDescent="0.3">
      <c r="AC399" s="104">
        <v>72.12</v>
      </c>
    </row>
    <row r="400" spans="29:29" ht="14" x14ac:dyDescent="0.3">
      <c r="AC400" s="104">
        <v>69.88</v>
      </c>
    </row>
    <row r="401" spans="29:29" ht="14" x14ac:dyDescent="0.3">
      <c r="AC401" s="104">
        <v>74.33</v>
      </c>
    </row>
    <row r="402" spans="29:29" ht="14" x14ac:dyDescent="0.3">
      <c r="AC402" s="104">
        <v>37.898000000000003</v>
      </c>
    </row>
    <row r="403" spans="29:29" ht="14" x14ac:dyDescent="0.3">
      <c r="AC403" s="104">
        <v>64.641000000000005</v>
      </c>
    </row>
    <row r="404" spans="29:29" ht="14" x14ac:dyDescent="0.3">
      <c r="AC404" s="104">
        <v>74.3</v>
      </c>
    </row>
    <row r="405" spans="29:29" ht="14" x14ac:dyDescent="0.3">
      <c r="AC405" s="104">
        <v>74.28</v>
      </c>
    </row>
    <row r="406" spans="29:29" ht="14" x14ac:dyDescent="0.3">
      <c r="AC406" s="104">
        <v>74.27</v>
      </c>
    </row>
    <row r="407" spans="29:29" ht="14" x14ac:dyDescent="0.3">
      <c r="AC407" s="104">
        <v>63.850999999999999</v>
      </c>
    </row>
    <row r="408" spans="29:29" ht="14" x14ac:dyDescent="0.3">
      <c r="AC408" s="104">
        <v>66.064999999999998</v>
      </c>
    </row>
    <row r="409" spans="29:29" ht="14" x14ac:dyDescent="0.3">
      <c r="AC409" s="104">
        <v>32.648000000000003</v>
      </c>
    </row>
    <row r="410" spans="29:29" ht="14" x14ac:dyDescent="0.3">
      <c r="AC410" s="104">
        <v>31.896999999999998</v>
      </c>
    </row>
    <row r="411" spans="29:29" ht="14" x14ac:dyDescent="0.3">
      <c r="AC411" s="104">
        <v>48.204000000000001</v>
      </c>
    </row>
    <row r="412" spans="29:29" ht="14" x14ac:dyDescent="0.3">
      <c r="AC412" s="104">
        <v>68.963999999999999</v>
      </c>
    </row>
    <row r="413" spans="29:29" ht="14" x14ac:dyDescent="0.3">
      <c r="AC413" s="104">
        <v>74.150000000000006</v>
      </c>
    </row>
    <row r="414" spans="29:29" ht="14" x14ac:dyDescent="0.3">
      <c r="AC414" s="104">
        <v>31.143000000000001</v>
      </c>
    </row>
    <row r="415" spans="29:29" ht="14" x14ac:dyDescent="0.3">
      <c r="AC415" s="104">
        <v>72.656999999999996</v>
      </c>
    </row>
    <row r="416" spans="29:29" ht="14" x14ac:dyDescent="0.3">
      <c r="AC416" s="104">
        <v>74.13</v>
      </c>
    </row>
    <row r="417" spans="29:29" ht="14" x14ac:dyDescent="0.3">
      <c r="AC417" s="104">
        <v>74.11</v>
      </c>
    </row>
    <row r="418" spans="29:29" ht="14" x14ac:dyDescent="0.3">
      <c r="AC418" s="104">
        <v>74.11</v>
      </c>
    </row>
    <row r="419" spans="29:29" ht="14" x14ac:dyDescent="0.3">
      <c r="AC419" s="104">
        <v>22.971</v>
      </c>
    </row>
    <row r="420" spans="29:29" ht="14" x14ac:dyDescent="0.3">
      <c r="AC420" s="104">
        <v>74.069999999999993</v>
      </c>
    </row>
    <row r="421" spans="29:29" ht="14" x14ac:dyDescent="0.3">
      <c r="AC421" s="104">
        <v>74.069999999999993</v>
      </c>
    </row>
    <row r="422" spans="29:29" ht="14" x14ac:dyDescent="0.3">
      <c r="AC422" s="104">
        <v>74.069999999999993</v>
      </c>
    </row>
    <row r="423" spans="29:29" ht="14" x14ac:dyDescent="0.3">
      <c r="AC423" s="104">
        <v>57.774999999999999</v>
      </c>
    </row>
    <row r="424" spans="29:29" ht="14" x14ac:dyDescent="0.3">
      <c r="AC424" s="104">
        <v>74.055000000000007</v>
      </c>
    </row>
    <row r="425" spans="29:29" ht="14" x14ac:dyDescent="0.3">
      <c r="AC425" s="104">
        <v>74.040000000000006</v>
      </c>
    </row>
    <row r="426" spans="29:29" ht="14" x14ac:dyDescent="0.3">
      <c r="AC426" s="104">
        <v>74.040000000000006</v>
      </c>
    </row>
    <row r="427" spans="29:29" ht="14" x14ac:dyDescent="0.3">
      <c r="AC427" s="104">
        <v>63.673999999999999</v>
      </c>
    </row>
    <row r="428" spans="29:29" ht="14" x14ac:dyDescent="0.3">
      <c r="AC428" s="104">
        <v>67.367000000000004</v>
      </c>
    </row>
    <row r="429" spans="29:29" ht="14" x14ac:dyDescent="0.3">
      <c r="AC429" s="104">
        <v>37.01</v>
      </c>
    </row>
    <row r="430" spans="29:29" ht="14" x14ac:dyDescent="0.3">
      <c r="AC430" s="104">
        <v>72.540000000000006</v>
      </c>
    </row>
    <row r="431" spans="29:29" ht="14" x14ac:dyDescent="0.3">
      <c r="AC431" s="104">
        <v>73.98</v>
      </c>
    </row>
    <row r="432" spans="29:29" ht="14" x14ac:dyDescent="0.3">
      <c r="AC432" s="104">
        <v>73.965000000000003</v>
      </c>
    </row>
    <row r="433" spans="29:29" ht="14" x14ac:dyDescent="0.3">
      <c r="AC433" s="104">
        <v>71.481999999999999</v>
      </c>
    </row>
    <row r="434" spans="29:29" ht="14" x14ac:dyDescent="0.3">
      <c r="AC434" s="104">
        <v>17.742999999999999</v>
      </c>
    </row>
    <row r="435" spans="29:29" ht="14" x14ac:dyDescent="0.3">
      <c r="AC435" s="104">
        <v>55.44</v>
      </c>
    </row>
    <row r="436" spans="29:29" ht="14" x14ac:dyDescent="0.3">
      <c r="AC436" s="104">
        <v>73.885000000000005</v>
      </c>
    </row>
    <row r="437" spans="29:29" ht="14" x14ac:dyDescent="0.3">
      <c r="AC437" s="104">
        <v>70.924999999999997</v>
      </c>
    </row>
    <row r="438" spans="29:29" ht="14" x14ac:dyDescent="0.3">
      <c r="AC438" s="104">
        <v>73.84</v>
      </c>
    </row>
    <row r="439" spans="29:29" ht="14" x14ac:dyDescent="0.3">
      <c r="AC439" s="104">
        <v>68.667000000000002</v>
      </c>
    </row>
    <row r="440" spans="29:29" ht="14" x14ac:dyDescent="0.3">
      <c r="AC440" s="104">
        <v>73.83</v>
      </c>
    </row>
    <row r="441" spans="29:29" ht="14" x14ac:dyDescent="0.3">
      <c r="AC441" s="104">
        <v>61.722000000000001</v>
      </c>
    </row>
    <row r="442" spans="29:29" ht="14" x14ac:dyDescent="0.3">
      <c r="AC442" s="104">
        <v>73.83</v>
      </c>
    </row>
    <row r="443" spans="29:29" ht="14" x14ac:dyDescent="0.3">
      <c r="AC443" s="104">
        <v>51.673999999999999</v>
      </c>
    </row>
    <row r="444" spans="29:29" ht="14" x14ac:dyDescent="0.3">
      <c r="AC444" s="104">
        <v>72.338999999999999</v>
      </c>
    </row>
    <row r="445" spans="29:29" ht="14" x14ac:dyDescent="0.3">
      <c r="AC445" s="104">
        <v>73.81</v>
      </c>
    </row>
    <row r="446" spans="29:29" ht="14" x14ac:dyDescent="0.3">
      <c r="AC446" s="104">
        <v>73.775000000000006</v>
      </c>
    </row>
    <row r="447" spans="29:29" ht="14" x14ac:dyDescent="0.3">
      <c r="AC447" s="104">
        <v>73.760000000000005</v>
      </c>
    </row>
    <row r="448" spans="29:29" ht="14" x14ac:dyDescent="0.3">
      <c r="AC448" s="104">
        <v>70.063000000000002</v>
      </c>
    </row>
    <row r="449" spans="29:29" ht="14" x14ac:dyDescent="0.3">
      <c r="AC449" s="104">
        <v>68.578000000000003</v>
      </c>
    </row>
    <row r="450" spans="29:29" ht="14" x14ac:dyDescent="0.3">
      <c r="AC450" s="104">
        <v>42.768999999999998</v>
      </c>
    </row>
    <row r="451" spans="29:29" ht="14" x14ac:dyDescent="0.3">
      <c r="AC451" s="104">
        <v>70.781000000000006</v>
      </c>
    </row>
    <row r="452" spans="29:29" ht="14" x14ac:dyDescent="0.3">
      <c r="AC452" s="104">
        <v>71.507999999999996</v>
      </c>
    </row>
    <row r="453" spans="29:29" ht="14" x14ac:dyDescent="0.3">
      <c r="AC453" s="104">
        <v>73.72</v>
      </c>
    </row>
    <row r="454" spans="29:29" ht="14" x14ac:dyDescent="0.3">
      <c r="AC454" s="104">
        <v>72.245999999999995</v>
      </c>
    </row>
    <row r="455" spans="29:29" ht="14" x14ac:dyDescent="0.3">
      <c r="AC455" s="104">
        <v>60.433999999999997</v>
      </c>
    </row>
    <row r="456" spans="29:29" ht="14" x14ac:dyDescent="0.3">
      <c r="AC456" s="104">
        <v>73.64</v>
      </c>
    </row>
    <row r="457" spans="29:29" ht="14" x14ac:dyDescent="0.3">
      <c r="AC457" s="104">
        <v>73.63</v>
      </c>
    </row>
    <row r="458" spans="29:29" ht="14" x14ac:dyDescent="0.3">
      <c r="AC458" s="104">
        <v>73.63</v>
      </c>
    </row>
    <row r="459" spans="29:29" ht="14" x14ac:dyDescent="0.3">
      <c r="AC459" s="104">
        <v>61.104999999999997</v>
      </c>
    </row>
    <row r="460" spans="29:29" ht="14" x14ac:dyDescent="0.3">
      <c r="AC460" s="104">
        <v>48.582000000000001</v>
      </c>
    </row>
    <row r="461" spans="29:29" ht="14" x14ac:dyDescent="0.3">
      <c r="AC461" s="104">
        <v>73.599999999999994</v>
      </c>
    </row>
    <row r="462" spans="29:29" ht="14" x14ac:dyDescent="0.3">
      <c r="AC462" s="104">
        <v>71.391999999999996</v>
      </c>
    </row>
    <row r="463" spans="29:29" ht="14" x14ac:dyDescent="0.3">
      <c r="AC463" s="104">
        <v>42.65</v>
      </c>
    </row>
    <row r="464" spans="29:29" ht="14" x14ac:dyDescent="0.3">
      <c r="AC464" s="104">
        <v>73.53</v>
      </c>
    </row>
    <row r="465" spans="29:29" ht="14" x14ac:dyDescent="0.3">
      <c r="AC465" s="104">
        <v>73.53</v>
      </c>
    </row>
    <row r="466" spans="29:29" ht="14" x14ac:dyDescent="0.3">
      <c r="AC466" s="104">
        <v>73.510000000000005</v>
      </c>
    </row>
    <row r="467" spans="29:29" ht="14" x14ac:dyDescent="0.3">
      <c r="AC467" s="104">
        <v>73.510000000000005</v>
      </c>
    </row>
    <row r="468" spans="29:29" ht="14" x14ac:dyDescent="0.3">
      <c r="AC468" s="104">
        <v>73.5</v>
      </c>
    </row>
    <row r="469" spans="29:29" ht="14" x14ac:dyDescent="0.3">
      <c r="AC469" s="104">
        <v>67.62</v>
      </c>
    </row>
    <row r="470" spans="29:29" ht="14" x14ac:dyDescent="0.3">
      <c r="AC470" s="104">
        <v>73.45</v>
      </c>
    </row>
    <row r="471" spans="29:29" ht="14" x14ac:dyDescent="0.3">
      <c r="AC471" s="104">
        <v>46.274000000000001</v>
      </c>
    </row>
    <row r="472" spans="29:29" ht="14" x14ac:dyDescent="0.3">
      <c r="AC472" s="104">
        <v>73.42</v>
      </c>
    </row>
    <row r="473" spans="29:29" ht="14" x14ac:dyDescent="0.3">
      <c r="AC473" s="104">
        <v>73.400000000000006</v>
      </c>
    </row>
    <row r="474" spans="29:29" ht="14" x14ac:dyDescent="0.3">
      <c r="AC474" s="104">
        <v>42.56</v>
      </c>
    </row>
    <row r="475" spans="29:29" ht="14" x14ac:dyDescent="0.3">
      <c r="AC475" s="104">
        <v>73.38</v>
      </c>
    </row>
    <row r="476" spans="29:29" ht="14" x14ac:dyDescent="0.3">
      <c r="AC476" s="104">
        <v>73.37</v>
      </c>
    </row>
    <row r="477" spans="29:29" ht="14" x14ac:dyDescent="0.3">
      <c r="AC477" s="104">
        <v>41.076000000000001</v>
      </c>
    </row>
    <row r="478" spans="29:29" ht="14" x14ac:dyDescent="0.3">
      <c r="AC478" s="104">
        <v>51.338000000000001</v>
      </c>
    </row>
    <row r="479" spans="29:29" ht="14" x14ac:dyDescent="0.3">
      <c r="AC479" s="104">
        <v>27.861999999999998</v>
      </c>
    </row>
    <row r="480" spans="29:29" ht="14" x14ac:dyDescent="0.3">
      <c r="AC480" s="104">
        <v>63.055</v>
      </c>
    </row>
    <row r="481" spans="29:29" ht="14" x14ac:dyDescent="0.3">
      <c r="AC481" s="104">
        <v>73.319999999999993</v>
      </c>
    </row>
    <row r="482" spans="29:29" ht="14" x14ac:dyDescent="0.3">
      <c r="AC482" s="104">
        <v>57.182000000000002</v>
      </c>
    </row>
    <row r="483" spans="29:29" ht="14" x14ac:dyDescent="0.3">
      <c r="AC483" s="104">
        <v>73.31</v>
      </c>
    </row>
    <row r="484" spans="29:29" ht="14" x14ac:dyDescent="0.3">
      <c r="AC484" s="104">
        <v>43.968000000000004</v>
      </c>
    </row>
    <row r="485" spans="29:29" ht="14" x14ac:dyDescent="0.3">
      <c r="AC485" s="104">
        <v>69.596999999999994</v>
      </c>
    </row>
    <row r="486" spans="29:29" ht="14" x14ac:dyDescent="0.3">
      <c r="AC486" s="104">
        <v>57.119</v>
      </c>
    </row>
    <row r="487" spans="29:29" ht="14" x14ac:dyDescent="0.3">
      <c r="AC487" s="104">
        <v>73.194999999999993</v>
      </c>
    </row>
    <row r="488" spans="29:29" ht="14" x14ac:dyDescent="0.3">
      <c r="AC488" s="104">
        <v>50.427999999999997</v>
      </c>
    </row>
    <row r="489" spans="29:29" ht="14" x14ac:dyDescent="0.3">
      <c r="AC489" s="104">
        <v>60.747999999999998</v>
      </c>
    </row>
    <row r="490" spans="29:29" ht="14" x14ac:dyDescent="0.3">
      <c r="AC490" s="104">
        <v>29.26</v>
      </c>
    </row>
    <row r="491" spans="29:29" ht="14" x14ac:dyDescent="0.3">
      <c r="AC491" s="104">
        <v>73.099999999999994</v>
      </c>
    </row>
    <row r="492" spans="29:29" ht="14" x14ac:dyDescent="0.3">
      <c r="AC492" s="104">
        <v>65.790000000000006</v>
      </c>
    </row>
    <row r="493" spans="29:29" ht="14" x14ac:dyDescent="0.3">
      <c r="AC493" s="104">
        <v>64.328000000000003</v>
      </c>
    </row>
    <row r="494" spans="29:29" ht="14" x14ac:dyDescent="0.3">
      <c r="AC494" s="104">
        <v>59.203000000000003</v>
      </c>
    </row>
    <row r="495" spans="29:29" ht="14" x14ac:dyDescent="0.3">
      <c r="AC495" s="104">
        <v>73.08</v>
      </c>
    </row>
    <row r="496" spans="29:29" ht="14" x14ac:dyDescent="0.3">
      <c r="AC496" s="104">
        <v>73.08</v>
      </c>
    </row>
    <row r="497" spans="29:29" ht="14" x14ac:dyDescent="0.3">
      <c r="AC497" s="104">
        <v>49.683999999999997</v>
      </c>
    </row>
    <row r="498" spans="29:29" ht="14" x14ac:dyDescent="0.3">
      <c r="AC498" s="104">
        <v>46.012</v>
      </c>
    </row>
    <row r="499" spans="29:29" ht="14" x14ac:dyDescent="0.3">
      <c r="AC499" s="104">
        <v>73.025000000000006</v>
      </c>
    </row>
    <row r="500" spans="29:29" ht="14" x14ac:dyDescent="0.3">
      <c r="AC500" s="104">
        <v>54.034999999999997</v>
      </c>
    </row>
    <row r="501" spans="29:29" ht="14" x14ac:dyDescent="0.3">
      <c r="AC501" s="104">
        <v>73.004999999999995</v>
      </c>
    </row>
    <row r="502" spans="29:29" ht="14" x14ac:dyDescent="0.3">
      <c r="AC502" s="104">
        <v>26.273</v>
      </c>
    </row>
    <row r="503" spans="29:29" ht="14" x14ac:dyDescent="0.3">
      <c r="AC503" s="104">
        <v>72.965000000000003</v>
      </c>
    </row>
    <row r="504" spans="29:29" ht="14" x14ac:dyDescent="0.3">
      <c r="AC504" s="104">
        <v>72.959999999999994</v>
      </c>
    </row>
    <row r="505" spans="29:29" ht="14" x14ac:dyDescent="0.3">
      <c r="AC505" s="104">
        <v>59.823</v>
      </c>
    </row>
    <row r="506" spans="29:29" ht="14" x14ac:dyDescent="0.3">
      <c r="AC506" s="104">
        <v>32.095999999999997</v>
      </c>
    </row>
    <row r="507" spans="29:29" ht="14" x14ac:dyDescent="0.3">
      <c r="AC507" s="104">
        <v>71.462000000000003</v>
      </c>
    </row>
    <row r="508" spans="29:29" ht="14" x14ac:dyDescent="0.3">
      <c r="AC508" s="104">
        <v>51.043999999999997</v>
      </c>
    </row>
    <row r="509" spans="29:29" ht="14" x14ac:dyDescent="0.3">
      <c r="AC509" s="104">
        <v>37.9</v>
      </c>
    </row>
    <row r="510" spans="29:29" ht="14" x14ac:dyDescent="0.3">
      <c r="AC510" s="104">
        <v>58.991999999999997</v>
      </c>
    </row>
    <row r="511" spans="29:29" ht="14" x14ac:dyDescent="0.3">
      <c r="AC511" s="104">
        <v>72.83</v>
      </c>
    </row>
    <row r="512" spans="29:29" ht="14" x14ac:dyDescent="0.3">
      <c r="AC512" s="104">
        <v>58.984000000000002</v>
      </c>
    </row>
    <row r="513" spans="29:29" ht="14" x14ac:dyDescent="0.3">
      <c r="AC513" s="104">
        <v>72.819999999999993</v>
      </c>
    </row>
    <row r="514" spans="29:29" ht="14" x14ac:dyDescent="0.3">
      <c r="AC514" s="104">
        <v>53.151000000000003</v>
      </c>
    </row>
    <row r="515" spans="29:29" ht="14" x14ac:dyDescent="0.3">
      <c r="AC515" s="104">
        <v>21.105</v>
      </c>
    </row>
    <row r="516" spans="29:29" ht="14" x14ac:dyDescent="0.3">
      <c r="AC516" s="104">
        <v>56.036999999999999</v>
      </c>
    </row>
    <row r="517" spans="29:29" ht="14" x14ac:dyDescent="0.3">
      <c r="AC517" s="104">
        <v>72.77</v>
      </c>
    </row>
    <row r="518" spans="29:29" ht="14" x14ac:dyDescent="0.3">
      <c r="AC518" s="104">
        <v>62.578000000000003</v>
      </c>
    </row>
    <row r="519" spans="29:29" ht="14" x14ac:dyDescent="0.3">
      <c r="AC519" s="104">
        <v>37.107999999999997</v>
      </c>
    </row>
    <row r="520" spans="29:29" ht="14" x14ac:dyDescent="0.3">
      <c r="AC520" s="104">
        <v>53.841999999999999</v>
      </c>
    </row>
    <row r="521" spans="29:29" ht="14" x14ac:dyDescent="0.3">
      <c r="AC521" s="104">
        <v>72.75</v>
      </c>
    </row>
    <row r="522" spans="29:29" ht="14" x14ac:dyDescent="0.3">
      <c r="AC522" s="104">
        <v>72.745000000000005</v>
      </c>
    </row>
    <row r="523" spans="29:29" ht="14" x14ac:dyDescent="0.3">
      <c r="AC523" s="104">
        <v>50.162999999999997</v>
      </c>
    </row>
    <row r="524" spans="29:29" ht="14" x14ac:dyDescent="0.3">
      <c r="AC524" s="104">
        <v>69.787000000000006</v>
      </c>
    </row>
    <row r="525" spans="29:29" ht="14" x14ac:dyDescent="0.3">
      <c r="AC525" s="104">
        <v>72.69</v>
      </c>
    </row>
    <row r="526" spans="29:29" ht="14" x14ac:dyDescent="0.3">
      <c r="AC526" s="104">
        <v>55.936999999999998</v>
      </c>
    </row>
    <row r="527" spans="29:29" ht="14" x14ac:dyDescent="0.3">
      <c r="AC527" s="104">
        <v>72.605000000000004</v>
      </c>
    </row>
    <row r="528" spans="29:29" ht="14" x14ac:dyDescent="0.3">
      <c r="AC528" s="104">
        <v>69.695999999999998</v>
      </c>
    </row>
    <row r="529" spans="29:29" ht="14" x14ac:dyDescent="0.3">
      <c r="AC529" s="104">
        <v>61.692999999999998</v>
      </c>
    </row>
    <row r="530" spans="29:29" ht="14" x14ac:dyDescent="0.3">
      <c r="AC530" s="104">
        <v>72.569999999999993</v>
      </c>
    </row>
    <row r="531" spans="29:29" ht="14" x14ac:dyDescent="0.3">
      <c r="AC531" s="104">
        <v>72.569999999999993</v>
      </c>
    </row>
    <row r="532" spans="29:29" ht="14" x14ac:dyDescent="0.3">
      <c r="AC532" s="104">
        <v>68.927000000000007</v>
      </c>
    </row>
    <row r="533" spans="29:29" ht="14" x14ac:dyDescent="0.3">
      <c r="AC533" s="104">
        <v>72.55</v>
      </c>
    </row>
    <row r="534" spans="29:29" ht="14" x14ac:dyDescent="0.3">
      <c r="AC534" s="104">
        <v>31.193999999999999</v>
      </c>
    </row>
    <row r="535" spans="29:29" ht="14" x14ac:dyDescent="0.3">
      <c r="AC535" s="104">
        <v>39.9</v>
      </c>
    </row>
    <row r="536" spans="29:29" ht="14" x14ac:dyDescent="0.3">
      <c r="AC536" s="104">
        <v>72.534999999999997</v>
      </c>
    </row>
    <row r="537" spans="29:29" ht="14" x14ac:dyDescent="0.3">
      <c r="AC537" s="104">
        <v>70.353999999999999</v>
      </c>
    </row>
    <row r="538" spans="29:29" ht="14" x14ac:dyDescent="0.3">
      <c r="AC538" s="104">
        <v>57.298999999999999</v>
      </c>
    </row>
    <row r="539" spans="29:29" ht="14" x14ac:dyDescent="0.3">
      <c r="AC539" s="104">
        <v>65.268000000000001</v>
      </c>
    </row>
    <row r="540" spans="29:29" ht="14" x14ac:dyDescent="0.3">
      <c r="AC540" s="104">
        <v>72.5</v>
      </c>
    </row>
    <row r="541" spans="29:29" ht="14" x14ac:dyDescent="0.3">
      <c r="AC541" s="104">
        <v>72.5</v>
      </c>
    </row>
    <row r="542" spans="29:29" ht="14" x14ac:dyDescent="0.3">
      <c r="AC542" s="104">
        <v>55.817</v>
      </c>
    </row>
    <row r="543" spans="29:29" ht="14" x14ac:dyDescent="0.3">
      <c r="AC543" s="104">
        <v>72.48</v>
      </c>
    </row>
    <row r="544" spans="29:29" ht="14" x14ac:dyDescent="0.3">
      <c r="AC544" s="104">
        <v>39.847000000000001</v>
      </c>
    </row>
    <row r="545" spans="29:29" ht="14" x14ac:dyDescent="0.3">
      <c r="AC545" s="104">
        <v>23.905000000000001</v>
      </c>
    </row>
    <row r="546" spans="29:29" ht="14" x14ac:dyDescent="0.3">
      <c r="AC546" s="104">
        <v>55.039000000000001</v>
      </c>
    </row>
    <row r="547" spans="29:29" ht="14" x14ac:dyDescent="0.3">
      <c r="AC547" s="104">
        <v>72.41</v>
      </c>
    </row>
    <row r="548" spans="29:29" ht="14" x14ac:dyDescent="0.3">
      <c r="AC548" s="104">
        <v>72.400000000000006</v>
      </c>
    </row>
    <row r="549" spans="29:29" ht="14" x14ac:dyDescent="0.3">
      <c r="AC549" s="104">
        <v>65.87</v>
      </c>
    </row>
    <row r="550" spans="29:29" ht="14" x14ac:dyDescent="0.3">
      <c r="AC550" s="104">
        <v>67.313000000000002</v>
      </c>
    </row>
    <row r="551" spans="29:29" ht="14" x14ac:dyDescent="0.3">
      <c r="AC551" s="104">
        <v>52.106000000000002</v>
      </c>
    </row>
    <row r="552" spans="29:29" ht="14" x14ac:dyDescent="0.3">
      <c r="AC552" s="104">
        <v>52.83</v>
      </c>
    </row>
    <row r="553" spans="29:29" ht="14" x14ac:dyDescent="0.3">
      <c r="AC553" s="104">
        <v>72.36</v>
      </c>
    </row>
    <row r="554" spans="29:29" ht="14" x14ac:dyDescent="0.3">
      <c r="AC554" s="104">
        <v>72.349999999999994</v>
      </c>
    </row>
    <row r="555" spans="29:29" ht="14" x14ac:dyDescent="0.3">
      <c r="AC555" s="104">
        <v>68.709000000000003</v>
      </c>
    </row>
    <row r="556" spans="29:29" ht="14" x14ac:dyDescent="0.3">
      <c r="AC556" s="104">
        <v>72.314999999999998</v>
      </c>
    </row>
    <row r="557" spans="29:29" ht="14" x14ac:dyDescent="0.3">
      <c r="AC557" s="104">
        <v>71.591999999999999</v>
      </c>
    </row>
    <row r="558" spans="29:29" ht="14" x14ac:dyDescent="0.3">
      <c r="AC558" s="104">
        <v>51.34</v>
      </c>
    </row>
    <row r="559" spans="29:29" ht="14" x14ac:dyDescent="0.3">
      <c r="AC559" s="104">
        <v>61.438000000000002</v>
      </c>
    </row>
    <row r="560" spans="29:29" ht="14" x14ac:dyDescent="0.3">
      <c r="AC560" s="104">
        <v>72.25</v>
      </c>
    </row>
    <row r="561" spans="29:29" ht="14" x14ac:dyDescent="0.3">
      <c r="AC561" s="104">
        <v>68.599000000000004</v>
      </c>
    </row>
    <row r="562" spans="29:29" ht="14" x14ac:dyDescent="0.3">
      <c r="AC562" s="104">
        <v>60.648000000000003</v>
      </c>
    </row>
    <row r="563" spans="29:29" ht="14" x14ac:dyDescent="0.3">
      <c r="AC563" s="104">
        <v>66.406000000000006</v>
      </c>
    </row>
    <row r="564" spans="29:29" ht="14" x14ac:dyDescent="0.3">
      <c r="AC564" s="104">
        <v>56.862000000000002</v>
      </c>
    </row>
    <row r="565" spans="29:29" ht="14" x14ac:dyDescent="0.3">
      <c r="AC565" s="104">
        <v>56.284999999999997</v>
      </c>
    </row>
    <row r="566" spans="29:29" ht="14" x14ac:dyDescent="0.3">
      <c r="AC566" s="104">
        <v>70.706999999999994</v>
      </c>
    </row>
    <row r="567" spans="29:29" ht="14" x14ac:dyDescent="0.3">
      <c r="AC567" s="104">
        <v>72.14</v>
      </c>
    </row>
    <row r="568" spans="29:29" ht="14" x14ac:dyDescent="0.3">
      <c r="AC568" s="104">
        <v>72.14</v>
      </c>
    </row>
    <row r="569" spans="29:29" ht="14" x14ac:dyDescent="0.3">
      <c r="AC569" s="104">
        <v>69.965999999999994</v>
      </c>
    </row>
    <row r="570" spans="29:29" ht="14" x14ac:dyDescent="0.3">
      <c r="AC570" s="104">
        <v>56.241999999999997</v>
      </c>
    </row>
    <row r="571" spans="29:29" ht="14" x14ac:dyDescent="0.3">
      <c r="AC571" s="104">
        <v>72.099999999999994</v>
      </c>
    </row>
    <row r="572" spans="29:29" ht="14" x14ac:dyDescent="0.3">
      <c r="AC572" s="104">
        <v>72.099999999999994</v>
      </c>
    </row>
    <row r="573" spans="29:29" ht="14" x14ac:dyDescent="0.3">
      <c r="AC573" s="104">
        <v>72.09</v>
      </c>
    </row>
    <row r="574" spans="29:29" ht="14" x14ac:dyDescent="0.3">
      <c r="AC574" s="104">
        <v>72.075000000000003</v>
      </c>
    </row>
    <row r="575" spans="29:29" ht="14" x14ac:dyDescent="0.3">
      <c r="AC575" s="104">
        <v>51.173000000000002</v>
      </c>
    </row>
    <row r="576" spans="29:29" ht="14" x14ac:dyDescent="0.3">
      <c r="AC576" s="104">
        <v>72.069999999999993</v>
      </c>
    </row>
    <row r="577" spans="29:29" ht="14" x14ac:dyDescent="0.3">
      <c r="AC577" s="104">
        <v>72.06</v>
      </c>
    </row>
    <row r="578" spans="29:29" ht="14" x14ac:dyDescent="0.3">
      <c r="AC578" s="104">
        <v>62.683999999999997</v>
      </c>
    </row>
    <row r="579" spans="29:29" ht="14" x14ac:dyDescent="0.3">
      <c r="AC579" s="104">
        <v>57.624000000000002</v>
      </c>
    </row>
    <row r="580" spans="29:29" ht="14" x14ac:dyDescent="0.3">
      <c r="AC580" s="104">
        <v>54.738999999999997</v>
      </c>
    </row>
    <row r="581" spans="29:29" ht="14" x14ac:dyDescent="0.3">
      <c r="AC581" s="104">
        <v>72.02</v>
      </c>
    </row>
    <row r="582" spans="29:29" ht="14" x14ac:dyDescent="0.3">
      <c r="AC582" s="104">
        <v>72.010000000000005</v>
      </c>
    </row>
    <row r="583" spans="29:29" ht="14" x14ac:dyDescent="0.3">
      <c r="AC583" s="104">
        <v>68.41</v>
      </c>
    </row>
    <row r="584" spans="29:29" ht="14" x14ac:dyDescent="0.3">
      <c r="AC584" s="104">
        <v>71.28</v>
      </c>
    </row>
    <row r="585" spans="29:29" ht="14" x14ac:dyDescent="0.3">
      <c r="AC585" s="104">
        <v>58.311999999999998</v>
      </c>
    </row>
    <row r="586" spans="29:29" ht="14" x14ac:dyDescent="0.3">
      <c r="AC586" s="104">
        <v>71.984999999999999</v>
      </c>
    </row>
    <row r="587" spans="29:29" ht="14" x14ac:dyDescent="0.3">
      <c r="AC587" s="104">
        <v>23.248999999999999</v>
      </c>
    </row>
    <row r="588" spans="29:29" ht="14" x14ac:dyDescent="0.3">
      <c r="AC588" s="104">
        <v>66.147999999999996</v>
      </c>
    </row>
    <row r="589" spans="29:29" ht="14" x14ac:dyDescent="0.3">
      <c r="AC589" s="104">
        <v>66.847999999999999</v>
      </c>
    </row>
    <row r="590" spans="29:29" ht="14" x14ac:dyDescent="0.3">
      <c r="AC590" s="104">
        <v>71.875</v>
      </c>
    </row>
    <row r="591" spans="29:29" ht="14" x14ac:dyDescent="0.3">
      <c r="AC591" s="104">
        <v>71.866</v>
      </c>
    </row>
    <row r="592" spans="29:29" ht="14" x14ac:dyDescent="0.3">
      <c r="AC592" s="104">
        <v>71.83</v>
      </c>
    </row>
    <row r="593" spans="29:29" ht="14" x14ac:dyDescent="0.3">
      <c r="AC593" s="104">
        <v>35.186999999999998</v>
      </c>
    </row>
    <row r="594" spans="29:29" ht="14" x14ac:dyDescent="0.3">
      <c r="AC594" s="104">
        <v>71.81</v>
      </c>
    </row>
    <row r="595" spans="29:29" ht="14" x14ac:dyDescent="0.3">
      <c r="AC595" s="104">
        <v>43.798000000000002</v>
      </c>
    </row>
    <row r="596" spans="29:29" ht="14" x14ac:dyDescent="0.3">
      <c r="AC596" s="104">
        <v>71.795000000000002</v>
      </c>
    </row>
    <row r="597" spans="29:29" ht="14" x14ac:dyDescent="0.3">
      <c r="AC597" s="104">
        <v>71.77</v>
      </c>
    </row>
    <row r="598" spans="29:29" ht="14" x14ac:dyDescent="0.3">
      <c r="AC598" s="104">
        <v>36.593000000000004</v>
      </c>
    </row>
    <row r="599" spans="29:29" ht="14" x14ac:dyDescent="0.3">
      <c r="AC599" s="104">
        <v>65.283000000000001</v>
      </c>
    </row>
    <row r="600" spans="29:29" ht="14" x14ac:dyDescent="0.3">
      <c r="AC600" s="104">
        <v>62.387999999999998</v>
      </c>
    </row>
    <row r="601" spans="29:29" ht="14" x14ac:dyDescent="0.3">
      <c r="AC601" s="104">
        <v>42.3</v>
      </c>
    </row>
    <row r="602" spans="29:29" ht="14" x14ac:dyDescent="0.3">
      <c r="AC602" s="104">
        <v>53.764000000000003</v>
      </c>
    </row>
    <row r="603" spans="29:29" ht="14" x14ac:dyDescent="0.3">
      <c r="AC603" s="104">
        <v>71.680000000000007</v>
      </c>
    </row>
    <row r="604" spans="29:29" ht="14" x14ac:dyDescent="0.3">
      <c r="AC604" s="104">
        <v>65.932000000000002</v>
      </c>
    </row>
    <row r="605" spans="29:29" ht="14" x14ac:dyDescent="0.3">
      <c r="AC605" s="104">
        <v>71.650000000000006</v>
      </c>
    </row>
    <row r="606" spans="29:29" ht="14" x14ac:dyDescent="0.3">
      <c r="AC606" s="104">
        <v>65.918000000000006</v>
      </c>
    </row>
    <row r="607" spans="29:29" ht="14" x14ac:dyDescent="0.3">
      <c r="AC607" s="104">
        <v>53.73</v>
      </c>
    </row>
    <row r="608" spans="29:29" ht="14" x14ac:dyDescent="0.3">
      <c r="AC608" s="104">
        <v>71.596000000000004</v>
      </c>
    </row>
    <row r="609" spans="29:29" ht="14" x14ac:dyDescent="0.3">
      <c r="AC609" s="104">
        <v>69.441999999999993</v>
      </c>
    </row>
    <row r="610" spans="29:29" ht="14" x14ac:dyDescent="0.3">
      <c r="AC610" s="104">
        <v>62.972999999999999</v>
      </c>
    </row>
    <row r="611" spans="29:29" ht="14" x14ac:dyDescent="0.3">
      <c r="AC611" s="104">
        <v>17.89</v>
      </c>
    </row>
    <row r="612" spans="29:29" ht="14" x14ac:dyDescent="0.3">
      <c r="AC612" s="104">
        <v>17.89</v>
      </c>
    </row>
    <row r="613" spans="29:29" ht="14" x14ac:dyDescent="0.3">
      <c r="AC613" s="104">
        <v>17.89</v>
      </c>
    </row>
    <row r="614" spans="29:29" ht="14" x14ac:dyDescent="0.3">
      <c r="AC614" s="104">
        <v>17.89</v>
      </c>
    </row>
    <row r="615" spans="29:29" ht="14" x14ac:dyDescent="0.3">
      <c r="AC615" s="104">
        <v>71.540000000000006</v>
      </c>
    </row>
    <row r="616" spans="29:29" ht="14" x14ac:dyDescent="0.3">
      <c r="AC616" s="104">
        <v>71.540000000000006</v>
      </c>
    </row>
    <row r="617" spans="29:29" ht="14" x14ac:dyDescent="0.3">
      <c r="AC617" s="104">
        <v>71.540000000000006</v>
      </c>
    </row>
    <row r="618" spans="29:29" ht="14" x14ac:dyDescent="0.3">
      <c r="AC618" s="104">
        <v>71.534999999999997</v>
      </c>
    </row>
    <row r="619" spans="29:29" ht="14" x14ac:dyDescent="0.3">
      <c r="AC619" s="104">
        <v>52.216999999999999</v>
      </c>
    </row>
    <row r="620" spans="29:29" ht="14" x14ac:dyDescent="0.3">
      <c r="AC620" s="104">
        <v>71.510000000000005</v>
      </c>
    </row>
    <row r="621" spans="29:29" ht="14" x14ac:dyDescent="0.3">
      <c r="AC621" s="104">
        <v>71.5</v>
      </c>
    </row>
    <row r="622" spans="29:29" ht="14" x14ac:dyDescent="0.3">
      <c r="AC622" s="104">
        <v>58.622</v>
      </c>
    </row>
    <row r="623" spans="29:29" ht="14" x14ac:dyDescent="0.3">
      <c r="AC623" s="104">
        <v>71.474999999999994</v>
      </c>
    </row>
    <row r="624" spans="29:29" ht="14" x14ac:dyDescent="0.3">
      <c r="AC624" s="104">
        <v>71.45</v>
      </c>
    </row>
    <row r="625" spans="29:29" ht="14" x14ac:dyDescent="0.3">
      <c r="AC625" s="104">
        <v>59.975999999999999</v>
      </c>
    </row>
    <row r="626" spans="29:29" ht="14" x14ac:dyDescent="0.3">
      <c r="AC626" s="104">
        <v>71.39</v>
      </c>
    </row>
    <row r="627" spans="29:29" ht="14" x14ac:dyDescent="0.3">
      <c r="AC627" s="104">
        <v>59.25</v>
      </c>
    </row>
    <row r="628" spans="29:29" ht="14" x14ac:dyDescent="0.3">
      <c r="AC628" s="104">
        <v>55.68</v>
      </c>
    </row>
    <row r="629" spans="29:29" ht="14" x14ac:dyDescent="0.3">
      <c r="AC629" s="104">
        <v>68.52</v>
      </c>
    </row>
    <row r="630" spans="29:29" ht="14" x14ac:dyDescent="0.3">
      <c r="AC630" s="104">
        <v>71.37</v>
      </c>
    </row>
    <row r="631" spans="29:29" ht="14" x14ac:dyDescent="0.3">
      <c r="AC631" s="104">
        <v>59.220999999999997</v>
      </c>
    </row>
    <row r="632" spans="29:29" ht="14" x14ac:dyDescent="0.3">
      <c r="AC632" s="104">
        <v>71.325000000000003</v>
      </c>
    </row>
    <row r="633" spans="29:29" ht="14" x14ac:dyDescent="0.3">
      <c r="AC633" s="104">
        <v>71.31</v>
      </c>
    </row>
    <row r="634" spans="29:29" ht="14" x14ac:dyDescent="0.3">
      <c r="AC634" s="104">
        <v>71.27</v>
      </c>
    </row>
    <row r="635" spans="29:29" ht="14" x14ac:dyDescent="0.3">
      <c r="AC635" s="104">
        <v>56.287999999999997</v>
      </c>
    </row>
    <row r="636" spans="29:29" ht="14" x14ac:dyDescent="0.3">
      <c r="AC636" s="104">
        <v>69.819999999999993</v>
      </c>
    </row>
    <row r="637" spans="29:29" ht="14" x14ac:dyDescent="0.3">
      <c r="AC637" s="104">
        <v>63.395000000000003</v>
      </c>
    </row>
    <row r="638" spans="29:29" ht="14" x14ac:dyDescent="0.3">
      <c r="AC638" s="104">
        <v>71.224999999999994</v>
      </c>
    </row>
    <row r="639" spans="29:29" ht="14" x14ac:dyDescent="0.3">
      <c r="AC639" s="104">
        <v>71.180000000000007</v>
      </c>
    </row>
    <row r="640" spans="29:29" ht="14" x14ac:dyDescent="0.3">
      <c r="AC640" s="104">
        <v>71.180000000000007</v>
      </c>
    </row>
    <row r="641" spans="29:29" ht="14" x14ac:dyDescent="0.3">
      <c r="AC641" s="104">
        <v>53.374000000000002</v>
      </c>
    </row>
    <row r="642" spans="29:29" ht="14" x14ac:dyDescent="0.3">
      <c r="AC642" s="104">
        <v>71.14</v>
      </c>
    </row>
    <row r="643" spans="29:29" ht="14" x14ac:dyDescent="0.3">
      <c r="AC643" s="104">
        <v>61.887</v>
      </c>
    </row>
    <row r="644" spans="29:29" ht="14" x14ac:dyDescent="0.3">
      <c r="AC644" s="104">
        <v>71.13</v>
      </c>
    </row>
    <row r="645" spans="29:29" ht="14" x14ac:dyDescent="0.3">
      <c r="AC645" s="104">
        <v>51.21</v>
      </c>
    </row>
    <row r="646" spans="29:29" ht="14" x14ac:dyDescent="0.3">
      <c r="AC646" s="104">
        <v>49.777000000000001</v>
      </c>
    </row>
    <row r="647" spans="29:29" ht="14" x14ac:dyDescent="0.3">
      <c r="AC647" s="104">
        <v>71.099999999999994</v>
      </c>
    </row>
    <row r="648" spans="29:29" ht="14" x14ac:dyDescent="0.3">
      <c r="AC648" s="104">
        <v>71.05</v>
      </c>
    </row>
    <row r="649" spans="29:29" ht="14" x14ac:dyDescent="0.3">
      <c r="AC649" s="104">
        <v>66.066999999999993</v>
      </c>
    </row>
    <row r="650" spans="29:29" ht="14" x14ac:dyDescent="0.3">
      <c r="AC650" s="104">
        <v>71.025000000000006</v>
      </c>
    </row>
    <row r="651" spans="29:29" ht="14" x14ac:dyDescent="0.3">
      <c r="AC651" s="104">
        <v>31.957000000000001</v>
      </c>
    </row>
    <row r="652" spans="29:29" ht="14" x14ac:dyDescent="0.3">
      <c r="AC652" s="104">
        <v>70.959999999999994</v>
      </c>
    </row>
    <row r="653" spans="29:29" ht="14" x14ac:dyDescent="0.3">
      <c r="AC653" s="104">
        <v>43.994999999999997</v>
      </c>
    </row>
    <row r="654" spans="29:29" ht="14" x14ac:dyDescent="0.3">
      <c r="AC654" s="104">
        <v>70.94</v>
      </c>
    </row>
    <row r="655" spans="29:29" ht="14" x14ac:dyDescent="0.3">
      <c r="AC655" s="104">
        <v>70.924999999999997</v>
      </c>
    </row>
    <row r="656" spans="29:29" ht="14" x14ac:dyDescent="0.3">
      <c r="AC656" s="104">
        <v>70.92</v>
      </c>
    </row>
    <row r="657" spans="29:29" ht="14" x14ac:dyDescent="0.3">
      <c r="AC657" s="104">
        <v>8.51</v>
      </c>
    </row>
    <row r="658" spans="29:29" ht="14" x14ac:dyDescent="0.3">
      <c r="AC658" s="104">
        <v>70.91</v>
      </c>
    </row>
    <row r="659" spans="29:29" ht="14" x14ac:dyDescent="0.3">
      <c r="AC659" s="104">
        <v>70.900000000000006</v>
      </c>
    </row>
    <row r="660" spans="29:29" ht="14" x14ac:dyDescent="0.3">
      <c r="AC660" s="104">
        <v>70.88</v>
      </c>
    </row>
    <row r="661" spans="29:29" ht="14" x14ac:dyDescent="0.3">
      <c r="AC661" s="104">
        <v>70.88</v>
      </c>
    </row>
    <row r="662" spans="29:29" ht="14" x14ac:dyDescent="0.3">
      <c r="AC662" s="104">
        <v>56.695999999999998</v>
      </c>
    </row>
    <row r="663" spans="29:29" ht="14" x14ac:dyDescent="0.3">
      <c r="AC663" s="104">
        <v>70.864999999999995</v>
      </c>
    </row>
    <row r="664" spans="29:29" ht="14" x14ac:dyDescent="0.3">
      <c r="AC664" s="104">
        <v>19.126999999999999</v>
      </c>
    </row>
    <row r="665" spans="29:29" ht="14" x14ac:dyDescent="0.3">
      <c r="AC665" s="104">
        <v>70.81</v>
      </c>
    </row>
    <row r="666" spans="29:29" ht="14" x14ac:dyDescent="0.3">
      <c r="AC666" s="104">
        <v>70.790000000000006</v>
      </c>
    </row>
    <row r="667" spans="29:29" ht="14" x14ac:dyDescent="0.3">
      <c r="AC667" s="104">
        <v>70.790000000000006</v>
      </c>
    </row>
    <row r="668" spans="29:29" ht="14" x14ac:dyDescent="0.3">
      <c r="AC668" s="104">
        <v>67.948999999999998</v>
      </c>
    </row>
    <row r="669" spans="29:29" ht="14" x14ac:dyDescent="0.3">
      <c r="AC669" s="104">
        <v>70.77</v>
      </c>
    </row>
    <row r="670" spans="29:29" ht="14" x14ac:dyDescent="0.3">
      <c r="AC670" s="104">
        <v>70.765000000000001</v>
      </c>
    </row>
    <row r="671" spans="29:29" ht="14" x14ac:dyDescent="0.3">
      <c r="AC671" s="104">
        <v>70.760000000000005</v>
      </c>
    </row>
    <row r="672" spans="29:29" ht="14" x14ac:dyDescent="0.3">
      <c r="AC672" s="104">
        <v>70.745000000000005</v>
      </c>
    </row>
    <row r="673" spans="29:29" ht="14" x14ac:dyDescent="0.3">
      <c r="AC673" s="104">
        <v>66.495999999999995</v>
      </c>
    </row>
    <row r="674" spans="29:29" ht="14" x14ac:dyDescent="0.3">
      <c r="AC674" s="104">
        <v>70.739999999999995</v>
      </c>
    </row>
    <row r="675" spans="29:29" ht="14" x14ac:dyDescent="0.3">
      <c r="AC675" s="104">
        <v>70.724999999999994</v>
      </c>
    </row>
    <row r="676" spans="29:29" ht="14" x14ac:dyDescent="0.3">
      <c r="AC676" s="104">
        <v>70.722999999999999</v>
      </c>
    </row>
    <row r="677" spans="29:29" ht="14" x14ac:dyDescent="0.3">
      <c r="AC677" s="104">
        <v>70.72</v>
      </c>
    </row>
    <row r="678" spans="29:29" ht="14" x14ac:dyDescent="0.3">
      <c r="AC678" s="104">
        <v>60.112000000000002</v>
      </c>
    </row>
    <row r="679" spans="29:29" ht="14" x14ac:dyDescent="0.3">
      <c r="AC679" s="104">
        <v>70.715000000000003</v>
      </c>
    </row>
    <row r="680" spans="29:29" ht="14" x14ac:dyDescent="0.3">
      <c r="AC680" s="104">
        <v>63.63</v>
      </c>
    </row>
    <row r="681" spans="29:29" ht="14" x14ac:dyDescent="0.3">
      <c r="AC681" s="104">
        <v>70.680000000000007</v>
      </c>
    </row>
    <row r="682" spans="29:29" ht="14" x14ac:dyDescent="0.3">
      <c r="AC682" s="104">
        <v>70.680000000000007</v>
      </c>
    </row>
    <row r="683" spans="29:29" ht="14" x14ac:dyDescent="0.3">
      <c r="AC683" s="104">
        <v>36.747999999999998</v>
      </c>
    </row>
    <row r="684" spans="29:29" ht="14" x14ac:dyDescent="0.3">
      <c r="AC684" s="104">
        <v>55.820999999999998</v>
      </c>
    </row>
    <row r="685" spans="29:29" ht="14" x14ac:dyDescent="0.3">
      <c r="AC685" s="104">
        <v>67.117999999999995</v>
      </c>
    </row>
    <row r="686" spans="29:29" ht="14" x14ac:dyDescent="0.3">
      <c r="AC686" s="104">
        <v>70.59</v>
      </c>
    </row>
    <row r="687" spans="29:29" ht="14" x14ac:dyDescent="0.3">
      <c r="AC687" s="104">
        <v>7.3410000000000002</v>
      </c>
    </row>
    <row r="688" spans="29:29" ht="14" x14ac:dyDescent="0.3">
      <c r="AC688" s="104">
        <v>70.564999999999998</v>
      </c>
    </row>
    <row r="689" spans="29:29" ht="14" x14ac:dyDescent="0.3">
      <c r="AC689" s="104">
        <v>59.975999999999999</v>
      </c>
    </row>
    <row r="690" spans="29:29" ht="14" x14ac:dyDescent="0.3">
      <c r="AC690" s="104">
        <v>68.442999999999998</v>
      </c>
    </row>
    <row r="691" spans="29:29" ht="14" x14ac:dyDescent="0.3">
      <c r="AC691" s="104">
        <v>64.915000000000006</v>
      </c>
    </row>
    <row r="692" spans="29:29" ht="14" x14ac:dyDescent="0.3">
      <c r="AC692" s="104">
        <v>70.555000000000007</v>
      </c>
    </row>
    <row r="693" spans="29:29" ht="14" x14ac:dyDescent="0.3">
      <c r="AC693" s="104">
        <v>70.55</v>
      </c>
    </row>
    <row r="694" spans="29:29" ht="14" x14ac:dyDescent="0.3">
      <c r="AC694" s="104">
        <v>64.897000000000006</v>
      </c>
    </row>
    <row r="695" spans="29:29" ht="14" x14ac:dyDescent="0.3">
      <c r="AC695" s="104">
        <v>70.525000000000006</v>
      </c>
    </row>
    <row r="696" spans="29:29" ht="14" x14ac:dyDescent="0.3">
      <c r="AC696" s="104">
        <v>59.237000000000002</v>
      </c>
    </row>
    <row r="697" spans="29:29" ht="14" x14ac:dyDescent="0.3">
      <c r="AC697" s="104">
        <v>70.515000000000001</v>
      </c>
    </row>
    <row r="698" spans="29:29" ht="14" x14ac:dyDescent="0.3">
      <c r="AC698" s="104">
        <v>59.933999999999997</v>
      </c>
    </row>
    <row r="699" spans="29:29" ht="14" x14ac:dyDescent="0.3">
      <c r="AC699" s="104">
        <v>35.94</v>
      </c>
    </row>
    <row r="700" spans="29:29" ht="14" x14ac:dyDescent="0.3">
      <c r="AC700" s="104">
        <v>70.459999999999994</v>
      </c>
    </row>
    <row r="701" spans="29:29" ht="14" x14ac:dyDescent="0.3">
      <c r="AC701" s="104">
        <v>59.887</v>
      </c>
    </row>
    <row r="702" spans="29:29" ht="14" x14ac:dyDescent="0.3">
      <c r="AC702" s="104">
        <v>20.431000000000001</v>
      </c>
    </row>
    <row r="703" spans="29:29" ht="14" x14ac:dyDescent="0.3">
      <c r="AC703" s="104">
        <v>70.444999999999993</v>
      </c>
    </row>
    <row r="704" spans="29:29" ht="14" x14ac:dyDescent="0.3">
      <c r="AC704" s="104">
        <v>70.39</v>
      </c>
    </row>
    <row r="705" spans="29:29" ht="14" x14ac:dyDescent="0.3">
      <c r="AC705" s="104">
        <v>58.411000000000001</v>
      </c>
    </row>
    <row r="706" spans="29:29" ht="14" x14ac:dyDescent="0.3">
      <c r="AC706" s="104">
        <v>70.367000000000004</v>
      </c>
    </row>
    <row r="707" spans="29:29" ht="14" x14ac:dyDescent="0.3">
      <c r="AC707" s="104">
        <v>70.319999999999993</v>
      </c>
    </row>
    <row r="708" spans="29:29" ht="14" x14ac:dyDescent="0.3">
      <c r="AC708" s="104">
        <v>70.31</v>
      </c>
    </row>
    <row r="709" spans="29:29" ht="14" x14ac:dyDescent="0.3">
      <c r="AC709" s="104">
        <v>70.290000000000006</v>
      </c>
    </row>
    <row r="710" spans="29:29" ht="14" x14ac:dyDescent="0.3">
      <c r="AC710" s="104">
        <v>42.161999999999999</v>
      </c>
    </row>
    <row r="711" spans="29:29" ht="14" x14ac:dyDescent="0.3">
      <c r="AC711" s="104">
        <v>70.27</v>
      </c>
    </row>
    <row r="712" spans="29:29" ht="14" x14ac:dyDescent="0.3">
      <c r="AC712" s="104">
        <v>42.862000000000002</v>
      </c>
    </row>
    <row r="713" spans="29:29" ht="14" x14ac:dyDescent="0.3">
      <c r="AC713" s="104">
        <v>70.239999999999995</v>
      </c>
    </row>
    <row r="714" spans="29:29" ht="14" x14ac:dyDescent="0.3">
      <c r="AC714" s="104">
        <v>56.89</v>
      </c>
    </row>
    <row r="715" spans="29:29" ht="14" x14ac:dyDescent="0.3">
      <c r="AC715" s="104">
        <v>66.016000000000005</v>
      </c>
    </row>
    <row r="716" spans="29:29" ht="14" x14ac:dyDescent="0.3">
      <c r="AC716" s="104">
        <v>55.426000000000002</v>
      </c>
    </row>
    <row r="717" spans="29:29" ht="14" x14ac:dyDescent="0.3">
      <c r="AC717" s="104">
        <v>70.12</v>
      </c>
    </row>
    <row r="718" spans="29:29" ht="14" x14ac:dyDescent="0.3">
      <c r="AC718" s="104">
        <v>70.06</v>
      </c>
    </row>
    <row r="719" spans="29:29" ht="14" x14ac:dyDescent="0.3">
      <c r="AC719" s="104">
        <v>65.132999999999996</v>
      </c>
    </row>
    <row r="720" spans="29:29" ht="14" x14ac:dyDescent="0.3">
      <c r="AC720" s="104">
        <v>70.025000000000006</v>
      </c>
    </row>
    <row r="721" spans="29:29" ht="14" x14ac:dyDescent="0.3">
      <c r="AC721" s="104">
        <v>67.688999999999993</v>
      </c>
    </row>
    <row r="722" spans="29:29" ht="14" x14ac:dyDescent="0.3">
      <c r="AC722" s="104">
        <v>69.704999999999998</v>
      </c>
    </row>
    <row r="723" spans="29:29" ht="14" x14ac:dyDescent="0.3">
      <c r="AC723" s="104">
        <v>68.771000000000001</v>
      </c>
    </row>
    <row r="724" spans="29:29" ht="14" x14ac:dyDescent="0.3">
      <c r="AC724" s="104">
        <v>69.822999999999993</v>
      </c>
    </row>
    <row r="725" spans="29:29" ht="14" x14ac:dyDescent="0.3">
      <c r="AC725" s="104">
        <v>69.566000000000003</v>
      </c>
    </row>
    <row r="726" spans="29:29" ht="14" x14ac:dyDescent="0.3">
      <c r="AC726" s="104">
        <v>69.984999999999999</v>
      </c>
    </row>
    <row r="727" spans="29:29" ht="14" x14ac:dyDescent="0.3">
      <c r="AC727" s="104">
        <v>66.471000000000004</v>
      </c>
    </row>
    <row r="728" spans="29:29" ht="14" x14ac:dyDescent="0.3">
      <c r="AC728" s="104">
        <v>69.954999999999998</v>
      </c>
    </row>
    <row r="729" spans="29:29" ht="14" x14ac:dyDescent="0.3">
      <c r="AC729" s="104">
        <v>69.95</v>
      </c>
    </row>
    <row r="730" spans="29:29" ht="14" x14ac:dyDescent="0.3">
      <c r="AC730" s="104">
        <v>69.924999999999997</v>
      </c>
    </row>
    <row r="731" spans="29:29" ht="14" x14ac:dyDescent="0.3">
      <c r="AC731" s="104">
        <v>69.92</v>
      </c>
    </row>
    <row r="732" spans="29:29" ht="14" x14ac:dyDescent="0.3">
      <c r="AC732" s="104">
        <v>55.92</v>
      </c>
    </row>
    <row r="733" spans="29:29" ht="14" x14ac:dyDescent="0.3">
      <c r="AC733" s="104">
        <v>62.892000000000003</v>
      </c>
    </row>
    <row r="734" spans="29:29" ht="14" x14ac:dyDescent="0.3">
      <c r="AC734" s="104">
        <v>46.110999999999997</v>
      </c>
    </row>
    <row r="735" spans="29:29" ht="14" x14ac:dyDescent="0.3">
      <c r="AC735" s="104">
        <v>54.448</v>
      </c>
    </row>
    <row r="736" spans="29:29" ht="14" x14ac:dyDescent="0.3">
      <c r="AC736" s="104">
        <v>53.741999999999997</v>
      </c>
    </row>
    <row r="737" spans="29:29" ht="14" x14ac:dyDescent="0.3">
      <c r="AC737" s="104">
        <v>66.290999999999997</v>
      </c>
    </row>
    <row r="738" spans="29:29" ht="14" x14ac:dyDescent="0.3">
      <c r="AC738" s="104">
        <v>69.77</v>
      </c>
    </row>
    <row r="739" spans="29:29" ht="14" x14ac:dyDescent="0.3">
      <c r="AC739" s="104">
        <v>69.77</v>
      </c>
    </row>
    <row r="740" spans="29:29" ht="14" x14ac:dyDescent="0.3">
      <c r="AC740" s="104">
        <v>69.77</v>
      </c>
    </row>
    <row r="741" spans="29:29" ht="14" x14ac:dyDescent="0.3">
      <c r="AC741" s="104">
        <v>69.765000000000001</v>
      </c>
    </row>
    <row r="742" spans="29:29" ht="14" x14ac:dyDescent="0.3">
      <c r="AC742" s="104">
        <v>69.760000000000005</v>
      </c>
    </row>
    <row r="743" spans="29:29" ht="14" x14ac:dyDescent="0.3">
      <c r="AC743" s="104">
        <v>44.64</v>
      </c>
    </row>
    <row r="744" spans="29:29" ht="14" x14ac:dyDescent="0.3">
      <c r="AC744" s="104">
        <v>47.427</v>
      </c>
    </row>
    <row r="745" spans="29:29" ht="14" x14ac:dyDescent="0.3">
      <c r="AC745" s="104">
        <v>69.741</v>
      </c>
    </row>
    <row r="746" spans="29:29" ht="14" x14ac:dyDescent="0.3">
      <c r="AC746" s="104">
        <v>69.734999999999999</v>
      </c>
    </row>
    <row r="747" spans="29:29" ht="14" x14ac:dyDescent="0.3">
      <c r="AC747" s="104">
        <v>69.694999999999993</v>
      </c>
    </row>
    <row r="748" spans="29:29" ht="14" x14ac:dyDescent="0.3">
      <c r="AC748" s="104">
        <v>40.393999999999998</v>
      </c>
    </row>
    <row r="749" spans="29:29" ht="14" x14ac:dyDescent="0.3">
      <c r="AC749" s="104">
        <v>27.155999999999999</v>
      </c>
    </row>
    <row r="750" spans="29:29" ht="14" x14ac:dyDescent="0.3">
      <c r="AC750" s="104">
        <v>69.599999999999994</v>
      </c>
    </row>
    <row r="751" spans="29:29" ht="14" x14ac:dyDescent="0.3">
      <c r="AC751" s="104">
        <v>65.424000000000007</v>
      </c>
    </row>
    <row r="752" spans="29:29" ht="14" x14ac:dyDescent="0.3">
      <c r="AC752" s="104">
        <v>69.58</v>
      </c>
    </row>
    <row r="753" spans="29:29" ht="14" x14ac:dyDescent="0.3">
      <c r="AC753" s="104">
        <v>69.56</v>
      </c>
    </row>
    <row r="754" spans="29:29" ht="14" x14ac:dyDescent="0.3">
      <c r="AC754" s="104">
        <v>57.718000000000004</v>
      </c>
    </row>
    <row r="755" spans="29:29" ht="14" x14ac:dyDescent="0.3">
      <c r="AC755" s="104">
        <v>64.671999999999997</v>
      </c>
    </row>
    <row r="756" spans="29:29" ht="14" x14ac:dyDescent="0.3">
      <c r="AC756" s="104">
        <v>61.881999999999998</v>
      </c>
    </row>
    <row r="757" spans="29:29" ht="14" x14ac:dyDescent="0.3">
      <c r="AC757" s="104">
        <v>63.262999999999998</v>
      </c>
    </row>
    <row r="758" spans="29:29" ht="14" x14ac:dyDescent="0.3">
      <c r="AC758" s="104">
        <v>69.5</v>
      </c>
    </row>
    <row r="759" spans="29:29" ht="14" x14ac:dyDescent="0.3">
      <c r="AC759" s="104">
        <v>68.105000000000004</v>
      </c>
    </row>
    <row r="760" spans="29:29" ht="14" x14ac:dyDescent="0.3">
      <c r="AC760" s="104">
        <v>62.523000000000003</v>
      </c>
    </row>
    <row r="761" spans="29:29" ht="14" x14ac:dyDescent="0.3">
      <c r="AC761" s="104">
        <v>69.459999999999994</v>
      </c>
    </row>
    <row r="762" spans="29:29" ht="14" x14ac:dyDescent="0.3">
      <c r="AC762" s="104">
        <v>69.454999999999998</v>
      </c>
    </row>
    <row r="763" spans="29:29" ht="14" x14ac:dyDescent="0.3">
      <c r="AC763" s="104">
        <v>69.44</v>
      </c>
    </row>
    <row r="764" spans="29:29" ht="14" x14ac:dyDescent="0.3">
      <c r="AC764" s="104">
        <v>68.040999999999997</v>
      </c>
    </row>
    <row r="765" spans="29:29" ht="14" x14ac:dyDescent="0.3">
      <c r="AC765" s="104">
        <v>69.349999999999994</v>
      </c>
    </row>
    <row r="766" spans="29:29" ht="14" x14ac:dyDescent="0.3">
      <c r="AC766" s="104">
        <v>38.835999999999999</v>
      </c>
    </row>
    <row r="767" spans="29:29" ht="14" x14ac:dyDescent="0.3">
      <c r="AC767" s="104">
        <v>69.34</v>
      </c>
    </row>
    <row r="768" spans="29:29" ht="14" x14ac:dyDescent="0.3">
      <c r="AC768" s="104">
        <v>67.25</v>
      </c>
    </row>
    <row r="769" spans="29:29" ht="14" x14ac:dyDescent="0.3">
      <c r="AC769" s="104">
        <v>23.568999999999999</v>
      </c>
    </row>
    <row r="770" spans="29:29" ht="14" x14ac:dyDescent="0.3">
      <c r="AC770" s="104">
        <v>36.017000000000003</v>
      </c>
    </row>
    <row r="771" spans="29:29" ht="14" x14ac:dyDescent="0.3">
      <c r="AC771" s="104">
        <v>69.260000000000005</v>
      </c>
    </row>
    <row r="772" spans="29:29" ht="14" x14ac:dyDescent="0.3">
      <c r="AC772" s="104">
        <v>69.180000000000007</v>
      </c>
    </row>
    <row r="773" spans="29:29" ht="14" x14ac:dyDescent="0.3">
      <c r="AC773" s="104">
        <v>69.174999999999997</v>
      </c>
    </row>
    <row r="774" spans="29:29" ht="14" x14ac:dyDescent="0.3">
      <c r="AC774" s="104">
        <v>58.761000000000003</v>
      </c>
    </row>
    <row r="775" spans="29:29" ht="14" x14ac:dyDescent="0.3">
      <c r="AC775" s="104">
        <v>62.203000000000003</v>
      </c>
    </row>
    <row r="776" spans="29:29" ht="14" x14ac:dyDescent="0.3">
      <c r="AC776" s="104">
        <v>47.689</v>
      </c>
    </row>
    <row r="777" spans="29:29" ht="14" x14ac:dyDescent="0.3">
      <c r="AC777" s="104">
        <v>69.11</v>
      </c>
    </row>
    <row r="778" spans="29:29" ht="14" x14ac:dyDescent="0.3">
      <c r="AC778" s="104">
        <v>63.576999999999998</v>
      </c>
    </row>
    <row r="779" spans="29:29" ht="14" x14ac:dyDescent="0.3">
      <c r="AC779" s="104">
        <v>69.099999999999994</v>
      </c>
    </row>
    <row r="780" spans="29:29" ht="14" x14ac:dyDescent="0.3">
      <c r="AC780" s="104">
        <v>49.747999999999998</v>
      </c>
    </row>
    <row r="781" spans="29:29" ht="14" x14ac:dyDescent="0.3">
      <c r="AC781" s="104">
        <v>56.642000000000003</v>
      </c>
    </row>
    <row r="782" spans="29:29" ht="14" x14ac:dyDescent="0.3">
      <c r="AC782" s="104">
        <v>69.055000000000007</v>
      </c>
    </row>
    <row r="783" spans="29:29" ht="14" x14ac:dyDescent="0.3">
      <c r="AC783" s="104">
        <v>55.921999999999997</v>
      </c>
    </row>
    <row r="784" spans="29:29" ht="14" x14ac:dyDescent="0.3">
      <c r="AC784" s="104">
        <v>66.959000000000003</v>
      </c>
    </row>
    <row r="785" spans="29:29" ht="14" x14ac:dyDescent="0.3">
      <c r="AC785" s="104">
        <v>68.989999999999995</v>
      </c>
    </row>
    <row r="786" spans="29:29" ht="14" x14ac:dyDescent="0.3">
      <c r="AC786" s="104">
        <v>56.564</v>
      </c>
    </row>
    <row r="787" spans="29:29" ht="14" x14ac:dyDescent="0.3">
      <c r="AC787" s="104">
        <v>68.974999999999994</v>
      </c>
    </row>
    <row r="788" spans="29:29" ht="14" x14ac:dyDescent="0.3">
      <c r="AC788" s="104">
        <v>68.885000000000005</v>
      </c>
    </row>
    <row r="789" spans="29:29" ht="14" x14ac:dyDescent="0.3">
      <c r="AC789" s="104">
        <v>61.284999999999997</v>
      </c>
    </row>
    <row r="790" spans="29:29" ht="14" x14ac:dyDescent="0.3">
      <c r="AC790" s="104">
        <v>68.844999999999999</v>
      </c>
    </row>
    <row r="791" spans="29:29" ht="14" x14ac:dyDescent="0.3">
      <c r="AC791" s="104">
        <v>68.84</v>
      </c>
    </row>
    <row r="792" spans="29:29" ht="14" x14ac:dyDescent="0.3">
      <c r="AC792" s="104">
        <v>68.84</v>
      </c>
    </row>
    <row r="793" spans="29:29" ht="14" x14ac:dyDescent="0.3">
      <c r="AC793" s="104">
        <v>59.212000000000003</v>
      </c>
    </row>
    <row r="794" spans="29:29" ht="14" x14ac:dyDescent="0.3">
      <c r="AC794" s="104">
        <v>68.83</v>
      </c>
    </row>
    <row r="795" spans="29:29" ht="14" x14ac:dyDescent="0.3">
      <c r="AC795" s="104">
        <v>68.784999999999997</v>
      </c>
    </row>
    <row r="796" spans="29:29" ht="14" x14ac:dyDescent="0.3">
      <c r="AC796" s="104">
        <v>36.442999999999998</v>
      </c>
    </row>
    <row r="797" spans="29:29" ht="14" x14ac:dyDescent="0.3">
      <c r="AC797" s="104">
        <v>66</v>
      </c>
    </row>
    <row r="798" spans="29:29" ht="14" x14ac:dyDescent="0.3">
      <c r="AC798" s="104">
        <v>65.313000000000002</v>
      </c>
    </row>
    <row r="799" spans="29:29" ht="14" x14ac:dyDescent="0.3">
      <c r="AC799" s="104">
        <v>68.709999999999994</v>
      </c>
    </row>
    <row r="800" spans="29:29" ht="14" x14ac:dyDescent="0.3">
      <c r="AC800" s="104">
        <v>68.709999999999994</v>
      </c>
    </row>
    <row r="801" spans="29:29" ht="14" x14ac:dyDescent="0.3">
      <c r="AC801" s="104">
        <v>68.69</v>
      </c>
    </row>
    <row r="802" spans="29:29" ht="14" x14ac:dyDescent="0.3">
      <c r="AC802" s="104">
        <v>68.638999999999996</v>
      </c>
    </row>
    <row r="803" spans="29:29" ht="14" x14ac:dyDescent="0.3">
      <c r="AC803" s="104">
        <v>68.62</v>
      </c>
    </row>
    <row r="804" spans="29:29" ht="14" x14ac:dyDescent="0.3">
      <c r="AC804" s="104">
        <v>60.372</v>
      </c>
    </row>
    <row r="805" spans="29:29" ht="14" x14ac:dyDescent="0.3">
      <c r="AC805" s="104">
        <v>68.56</v>
      </c>
    </row>
    <row r="806" spans="29:29" ht="14" x14ac:dyDescent="0.3">
      <c r="AC806" s="104">
        <v>60.323999999999998</v>
      </c>
    </row>
    <row r="807" spans="29:29" ht="14" x14ac:dyDescent="0.3">
      <c r="AC807" s="104">
        <v>68.525000000000006</v>
      </c>
    </row>
    <row r="808" spans="29:29" ht="14" x14ac:dyDescent="0.3">
      <c r="AC808" s="104">
        <v>68.5</v>
      </c>
    </row>
    <row r="809" spans="29:29" ht="14" x14ac:dyDescent="0.3">
      <c r="AC809" s="104">
        <v>68.489999999999995</v>
      </c>
    </row>
    <row r="810" spans="29:29" ht="14" x14ac:dyDescent="0.3">
      <c r="AC810" s="104">
        <v>68.484999999999999</v>
      </c>
    </row>
    <row r="811" spans="29:29" ht="14" x14ac:dyDescent="0.3">
      <c r="AC811" s="104">
        <v>54.78</v>
      </c>
    </row>
    <row r="812" spans="29:29" ht="14" x14ac:dyDescent="0.3">
      <c r="AC812" s="104">
        <v>68.47</v>
      </c>
    </row>
    <row r="813" spans="29:29" ht="14" x14ac:dyDescent="0.3">
      <c r="AC813" s="104">
        <v>65.046999999999997</v>
      </c>
    </row>
    <row r="814" spans="29:29" ht="14" x14ac:dyDescent="0.3">
      <c r="AC814" s="104">
        <v>68.459999999999994</v>
      </c>
    </row>
    <row r="815" spans="29:29" ht="14" x14ac:dyDescent="0.3">
      <c r="AC815" s="104">
        <v>68.45</v>
      </c>
    </row>
    <row r="816" spans="29:29" ht="14" x14ac:dyDescent="0.3">
      <c r="AC816" s="104">
        <v>67.081000000000003</v>
      </c>
    </row>
    <row r="817" spans="29:29" ht="14" x14ac:dyDescent="0.3">
      <c r="AC817" s="104">
        <v>68.44</v>
      </c>
    </row>
    <row r="818" spans="29:29" ht="14" x14ac:dyDescent="0.3">
      <c r="AC818" s="104">
        <v>68.44</v>
      </c>
    </row>
    <row r="819" spans="29:29" ht="14" x14ac:dyDescent="0.3">
      <c r="AC819" s="104">
        <v>64.960999999999999</v>
      </c>
    </row>
    <row r="820" spans="29:29" ht="14" x14ac:dyDescent="0.3">
      <c r="AC820" s="104">
        <v>68.37</v>
      </c>
    </row>
    <row r="821" spans="29:29" ht="14" x14ac:dyDescent="0.3">
      <c r="AC821" s="104">
        <v>56.018000000000001</v>
      </c>
    </row>
    <row r="822" spans="29:29" ht="14" x14ac:dyDescent="0.3">
      <c r="AC822" s="104">
        <v>68.305000000000007</v>
      </c>
    </row>
    <row r="823" spans="29:29" ht="14" x14ac:dyDescent="0.3">
      <c r="AC823" s="104">
        <v>68.28</v>
      </c>
    </row>
    <row r="824" spans="29:29" ht="14" x14ac:dyDescent="0.3">
      <c r="AC824" s="104">
        <v>56.664000000000001</v>
      </c>
    </row>
    <row r="825" spans="29:29" ht="14" x14ac:dyDescent="0.3">
      <c r="AC825" s="104">
        <v>68.265000000000001</v>
      </c>
    </row>
    <row r="826" spans="29:29" ht="14" x14ac:dyDescent="0.3">
      <c r="AC826" s="104">
        <v>68.265000000000001</v>
      </c>
    </row>
    <row r="827" spans="29:29" ht="14" x14ac:dyDescent="0.3">
      <c r="AC827" s="104">
        <v>43.686</v>
      </c>
    </row>
    <row r="828" spans="29:29" ht="14" x14ac:dyDescent="0.3">
      <c r="AC828" s="104">
        <v>68.25</v>
      </c>
    </row>
    <row r="829" spans="29:29" ht="14" x14ac:dyDescent="0.3">
      <c r="AC829" s="104">
        <v>55.274000000000001</v>
      </c>
    </row>
    <row r="830" spans="29:29" ht="14" x14ac:dyDescent="0.3">
      <c r="AC830" s="104">
        <v>41.62</v>
      </c>
    </row>
    <row r="831" spans="29:29" ht="14" x14ac:dyDescent="0.3">
      <c r="AC831" s="104">
        <v>61.393999999999998</v>
      </c>
    </row>
    <row r="832" spans="29:29" ht="14" x14ac:dyDescent="0.3">
      <c r="AC832" s="104">
        <v>67.533000000000001</v>
      </c>
    </row>
    <row r="833" spans="29:29" ht="14" x14ac:dyDescent="0.3">
      <c r="AC833" s="104">
        <v>68.174999999999997</v>
      </c>
    </row>
    <row r="834" spans="29:29" ht="14" x14ac:dyDescent="0.3">
      <c r="AC834" s="104">
        <v>68.144999999999996</v>
      </c>
    </row>
    <row r="835" spans="29:29" ht="14" x14ac:dyDescent="0.3">
      <c r="AC835" s="104">
        <v>59.959000000000003</v>
      </c>
    </row>
    <row r="836" spans="29:29" ht="14" x14ac:dyDescent="0.3">
      <c r="AC836" s="104">
        <v>68.094999999999999</v>
      </c>
    </row>
    <row r="837" spans="29:29" ht="14" x14ac:dyDescent="0.3">
      <c r="AC837" s="104">
        <v>63.3</v>
      </c>
    </row>
    <row r="838" spans="29:29" ht="14" x14ac:dyDescent="0.3">
      <c r="AC838" s="104">
        <v>68.045000000000002</v>
      </c>
    </row>
    <row r="839" spans="29:29" ht="14" x14ac:dyDescent="0.3">
      <c r="AC839" s="104">
        <v>68.045000000000002</v>
      </c>
    </row>
    <row r="840" spans="29:29" ht="14" x14ac:dyDescent="0.3">
      <c r="AC840" s="104">
        <v>68.045000000000002</v>
      </c>
    </row>
    <row r="841" spans="29:29" ht="14" x14ac:dyDescent="0.3">
      <c r="AC841" s="104">
        <v>68.02</v>
      </c>
    </row>
    <row r="842" spans="29:29" ht="14" x14ac:dyDescent="0.3">
      <c r="AC842" s="104">
        <v>63.24</v>
      </c>
    </row>
    <row r="843" spans="29:29" ht="14" x14ac:dyDescent="0.3">
      <c r="AC843" s="104">
        <v>40.107999999999997</v>
      </c>
    </row>
    <row r="844" spans="29:29" ht="14" x14ac:dyDescent="0.3">
      <c r="AC844" s="104">
        <v>67.95</v>
      </c>
    </row>
    <row r="845" spans="29:29" ht="14" x14ac:dyDescent="0.3">
      <c r="AC845" s="104">
        <v>67.924999999999997</v>
      </c>
    </row>
    <row r="846" spans="29:29" ht="14" x14ac:dyDescent="0.3">
      <c r="AC846" s="104">
        <v>67.92</v>
      </c>
    </row>
    <row r="847" spans="29:29" ht="14" x14ac:dyDescent="0.3">
      <c r="AC847" s="104">
        <v>61.128</v>
      </c>
    </row>
    <row r="848" spans="29:29" ht="14" x14ac:dyDescent="0.3">
      <c r="AC848" s="104">
        <v>67.915000000000006</v>
      </c>
    </row>
    <row r="849" spans="29:29" ht="14" x14ac:dyDescent="0.3">
      <c r="AC849" s="104">
        <v>67.905000000000001</v>
      </c>
    </row>
    <row r="850" spans="29:29" ht="14" x14ac:dyDescent="0.3">
      <c r="AC850" s="104">
        <v>67.905000000000001</v>
      </c>
    </row>
    <row r="851" spans="29:29" ht="14" x14ac:dyDescent="0.3">
      <c r="AC851" s="104">
        <v>37.340000000000003</v>
      </c>
    </row>
    <row r="852" spans="29:29" ht="14" x14ac:dyDescent="0.3">
      <c r="AC852" s="104">
        <v>58.347000000000001</v>
      </c>
    </row>
    <row r="853" spans="29:29" ht="14" x14ac:dyDescent="0.3">
      <c r="AC853" s="104">
        <v>18.318000000000001</v>
      </c>
    </row>
    <row r="854" spans="29:29" ht="14" x14ac:dyDescent="0.3">
      <c r="AC854" s="104">
        <v>54.271999999999998</v>
      </c>
    </row>
    <row r="855" spans="29:29" ht="14" x14ac:dyDescent="0.3">
      <c r="AC855" s="104">
        <v>35.936999999999998</v>
      </c>
    </row>
    <row r="856" spans="29:29" ht="14" x14ac:dyDescent="0.3">
      <c r="AC856" s="104">
        <v>67.78</v>
      </c>
    </row>
    <row r="857" spans="29:29" ht="14" x14ac:dyDescent="0.3">
      <c r="AC857" s="104">
        <v>59.017000000000003</v>
      </c>
    </row>
    <row r="858" spans="29:29" ht="14" x14ac:dyDescent="0.3">
      <c r="AC858" s="104">
        <v>67.754999999999995</v>
      </c>
    </row>
    <row r="859" spans="29:29" ht="14" x14ac:dyDescent="0.3">
      <c r="AC859" s="104">
        <v>67.75</v>
      </c>
    </row>
    <row r="860" spans="29:29" ht="14" x14ac:dyDescent="0.3">
      <c r="AC860" s="104">
        <v>65.021000000000001</v>
      </c>
    </row>
    <row r="861" spans="29:29" ht="14" x14ac:dyDescent="0.3">
      <c r="AC861" s="104">
        <v>54.171999999999997</v>
      </c>
    </row>
    <row r="862" spans="29:29" ht="14" x14ac:dyDescent="0.3">
      <c r="AC862" s="104">
        <v>56.872</v>
      </c>
    </row>
    <row r="863" spans="29:29" ht="14" x14ac:dyDescent="0.3">
      <c r="AC863" s="104">
        <v>67.694999999999993</v>
      </c>
    </row>
    <row r="864" spans="29:29" ht="14" x14ac:dyDescent="0.3">
      <c r="AC864" s="104">
        <v>48.737000000000002</v>
      </c>
    </row>
    <row r="865" spans="29:29" ht="14" x14ac:dyDescent="0.3">
      <c r="AC865" s="104">
        <v>67.594999999999999</v>
      </c>
    </row>
    <row r="866" spans="29:29" ht="14" x14ac:dyDescent="0.3">
      <c r="AC866" s="104">
        <v>67.58</v>
      </c>
    </row>
    <row r="867" spans="29:29" ht="14" x14ac:dyDescent="0.3">
      <c r="AC867" s="104">
        <v>43.244999999999997</v>
      </c>
    </row>
    <row r="868" spans="29:29" ht="14" x14ac:dyDescent="0.3">
      <c r="AC868" s="104">
        <v>38.509</v>
      </c>
    </row>
    <row r="869" spans="29:29" ht="14" x14ac:dyDescent="0.3">
      <c r="AC869" s="104">
        <v>41.881</v>
      </c>
    </row>
    <row r="870" spans="29:29" ht="14" x14ac:dyDescent="0.3">
      <c r="AC870" s="104">
        <v>66.844999999999999</v>
      </c>
    </row>
    <row r="871" spans="29:29" ht="14" x14ac:dyDescent="0.3">
      <c r="AC871" s="104">
        <v>62.783999999999999</v>
      </c>
    </row>
    <row r="872" spans="29:29" ht="14" x14ac:dyDescent="0.3">
      <c r="AC872" s="104">
        <v>53.996000000000002</v>
      </c>
    </row>
    <row r="873" spans="29:29" ht="14" x14ac:dyDescent="0.3">
      <c r="AC873" s="104">
        <v>62.77</v>
      </c>
    </row>
    <row r="874" spans="29:29" ht="14" x14ac:dyDescent="0.3">
      <c r="AC874" s="104">
        <v>67.474999999999994</v>
      </c>
    </row>
    <row r="875" spans="29:29" ht="14" x14ac:dyDescent="0.3">
      <c r="AC875" s="104">
        <v>67.459999999999994</v>
      </c>
    </row>
    <row r="876" spans="29:29" ht="14" x14ac:dyDescent="0.3">
      <c r="AC876" s="104">
        <v>67.459999999999994</v>
      </c>
    </row>
    <row r="877" spans="29:29" ht="14" x14ac:dyDescent="0.3">
      <c r="AC877" s="104">
        <v>67.45</v>
      </c>
    </row>
    <row r="878" spans="29:29" ht="14" x14ac:dyDescent="0.3">
      <c r="AC878" s="104">
        <v>67.400000000000006</v>
      </c>
    </row>
    <row r="879" spans="29:29" ht="14" x14ac:dyDescent="0.3">
      <c r="AC879" s="104">
        <v>38.417999999999999</v>
      </c>
    </row>
    <row r="880" spans="29:29" ht="14" x14ac:dyDescent="0.3">
      <c r="AC880" s="104">
        <v>67.394999999999996</v>
      </c>
    </row>
    <row r="881" spans="29:29" ht="14" x14ac:dyDescent="0.3">
      <c r="AC881" s="104">
        <v>67.385000000000005</v>
      </c>
    </row>
    <row r="882" spans="29:29" ht="14" x14ac:dyDescent="0.3">
      <c r="AC882" s="104">
        <v>58.621000000000002</v>
      </c>
    </row>
    <row r="883" spans="29:29" ht="14" x14ac:dyDescent="0.3">
      <c r="AC883" s="104">
        <v>67.364999999999995</v>
      </c>
    </row>
    <row r="884" spans="29:29" ht="14" x14ac:dyDescent="0.3">
      <c r="AC884" s="104">
        <v>67.36</v>
      </c>
    </row>
    <row r="885" spans="29:29" ht="14" x14ac:dyDescent="0.3">
      <c r="AC885" s="104">
        <v>67.358000000000004</v>
      </c>
    </row>
    <row r="886" spans="29:29" ht="14" x14ac:dyDescent="0.3">
      <c r="AC886" s="104">
        <v>35.017000000000003</v>
      </c>
    </row>
    <row r="887" spans="29:29" ht="14" x14ac:dyDescent="0.3">
      <c r="AC887" s="104">
        <v>41.741</v>
      </c>
    </row>
    <row r="888" spans="29:29" ht="14" x14ac:dyDescent="0.3">
      <c r="AC888" s="104">
        <v>61.252000000000002</v>
      </c>
    </row>
    <row r="889" spans="29:29" ht="14" x14ac:dyDescent="0.3">
      <c r="AC889" s="104">
        <v>67.27</v>
      </c>
    </row>
    <row r="890" spans="29:29" ht="14" x14ac:dyDescent="0.3">
      <c r="AC890" s="104">
        <v>59.860999999999997</v>
      </c>
    </row>
    <row r="891" spans="29:29" ht="14" x14ac:dyDescent="0.3">
      <c r="AC891" s="104">
        <v>45.057000000000002</v>
      </c>
    </row>
    <row r="892" spans="29:29" ht="14" x14ac:dyDescent="0.3">
      <c r="AC892" s="104">
        <v>67.19</v>
      </c>
    </row>
    <row r="893" spans="29:29" ht="14" x14ac:dyDescent="0.3">
      <c r="AC893" s="104">
        <v>67.19</v>
      </c>
    </row>
    <row r="894" spans="29:29" ht="14" x14ac:dyDescent="0.3">
      <c r="AC894" s="104">
        <v>55.725999999999999</v>
      </c>
    </row>
    <row r="895" spans="29:29" ht="14" x14ac:dyDescent="0.3">
      <c r="AC895" s="104">
        <v>51.698</v>
      </c>
    </row>
    <row r="896" spans="29:29" ht="14" x14ac:dyDescent="0.3">
      <c r="AC896" s="104">
        <v>67.14</v>
      </c>
    </row>
    <row r="897" spans="29:29" ht="14" x14ac:dyDescent="0.3">
      <c r="AC897" s="104">
        <v>67.11</v>
      </c>
    </row>
    <row r="898" spans="29:29" ht="14" x14ac:dyDescent="0.3">
      <c r="AC898" s="104">
        <v>66.414000000000001</v>
      </c>
    </row>
    <row r="899" spans="29:29" ht="14" x14ac:dyDescent="0.3">
      <c r="AC899" s="104">
        <v>67.055000000000007</v>
      </c>
    </row>
    <row r="900" spans="29:29" ht="14" x14ac:dyDescent="0.3">
      <c r="AC900" s="104">
        <v>38.883000000000003</v>
      </c>
    </row>
    <row r="901" spans="29:29" ht="14" x14ac:dyDescent="0.3">
      <c r="AC901" s="104">
        <v>67</v>
      </c>
    </row>
    <row r="902" spans="29:29" ht="14" x14ac:dyDescent="0.3">
      <c r="AC902" s="104">
        <v>60.286000000000001</v>
      </c>
    </row>
    <row r="903" spans="29:29" ht="14" x14ac:dyDescent="0.3">
      <c r="AC903" s="104">
        <v>66.97</v>
      </c>
    </row>
    <row r="904" spans="29:29" ht="14" x14ac:dyDescent="0.3">
      <c r="AC904" s="104">
        <v>58.924999999999997</v>
      </c>
    </row>
    <row r="905" spans="29:29" ht="14" x14ac:dyDescent="0.3">
      <c r="AC905" s="104">
        <v>66.95</v>
      </c>
    </row>
    <row r="906" spans="29:29" ht="14" x14ac:dyDescent="0.3">
      <c r="AC906" s="104">
        <v>66.930000000000007</v>
      </c>
    </row>
    <row r="907" spans="29:29" ht="14" x14ac:dyDescent="0.3">
      <c r="AC907" s="104">
        <v>66.92</v>
      </c>
    </row>
    <row r="908" spans="29:29" ht="14" x14ac:dyDescent="0.3">
      <c r="AC908" s="104">
        <v>57.508000000000003</v>
      </c>
    </row>
    <row r="909" spans="29:29" ht="14" x14ac:dyDescent="0.3">
      <c r="AC909" s="104">
        <v>55.444000000000003</v>
      </c>
    </row>
    <row r="910" spans="29:29" ht="14" x14ac:dyDescent="0.3">
      <c r="AC910" s="104">
        <v>36.74</v>
      </c>
    </row>
    <row r="911" spans="29:29" ht="14" x14ac:dyDescent="0.3">
      <c r="AC911" s="104">
        <v>52.091999999999999</v>
      </c>
    </row>
    <row r="912" spans="29:29" ht="14" x14ac:dyDescent="0.3">
      <c r="AC912" s="104">
        <v>66.78</v>
      </c>
    </row>
    <row r="913" spans="29:29" ht="14" x14ac:dyDescent="0.3">
      <c r="AC913" s="104">
        <v>66.763999999999996</v>
      </c>
    </row>
    <row r="914" spans="29:29" ht="14" x14ac:dyDescent="0.3">
      <c r="AC914" s="104">
        <v>47.378</v>
      </c>
    </row>
    <row r="915" spans="29:29" ht="14" x14ac:dyDescent="0.3">
      <c r="AC915" s="104">
        <v>66.724999999999994</v>
      </c>
    </row>
    <row r="916" spans="29:29" ht="14" x14ac:dyDescent="0.3">
      <c r="AC916" s="104">
        <v>63.356000000000002</v>
      </c>
    </row>
    <row r="917" spans="29:29" ht="14" x14ac:dyDescent="0.3">
      <c r="AC917" s="104">
        <v>43.341999999999999</v>
      </c>
    </row>
    <row r="918" spans="29:29" ht="14" x14ac:dyDescent="0.3">
      <c r="AC918" s="104">
        <v>66.66</v>
      </c>
    </row>
    <row r="919" spans="29:29" ht="14" x14ac:dyDescent="0.3">
      <c r="AC919" s="104">
        <v>56.643999999999998</v>
      </c>
    </row>
    <row r="920" spans="29:29" ht="14" x14ac:dyDescent="0.3">
      <c r="AC920" s="104">
        <v>66.625</v>
      </c>
    </row>
    <row r="921" spans="29:29" ht="14" x14ac:dyDescent="0.3">
      <c r="AC921" s="104">
        <v>66.599999999999994</v>
      </c>
    </row>
    <row r="922" spans="29:29" ht="14" x14ac:dyDescent="0.3">
      <c r="AC922" s="104">
        <v>66.555000000000007</v>
      </c>
    </row>
    <row r="923" spans="29:29" ht="14" x14ac:dyDescent="0.3">
      <c r="AC923" s="104">
        <v>66.53</v>
      </c>
    </row>
    <row r="924" spans="29:29" ht="14" x14ac:dyDescent="0.3">
      <c r="AC924" s="104">
        <v>66.52</v>
      </c>
    </row>
    <row r="925" spans="29:29" ht="14" x14ac:dyDescent="0.3">
      <c r="AC925" s="104">
        <v>66.489999999999995</v>
      </c>
    </row>
    <row r="926" spans="29:29" ht="14" x14ac:dyDescent="0.3">
      <c r="AC926" s="104">
        <v>32.58</v>
      </c>
    </row>
    <row r="927" spans="29:29" ht="14" x14ac:dyDescent="0.3">
      <c r="AC927" s="104">
        <v>66.47</v>
      </c>
    </row>
    <row r="928" spans="29:29" ht="14" x14ac:dyDescent="0.3">
      <c r="AC928" s="104">
        <v>61.152000000000001</v>
      </c>
    </row>
    <row r="929" spans="29:29" ht="14" x14ac:dyDescent="0.3">
      <c r="AC929" s="104">
        <v>63.128</v>
      </c>
    </row>
    <row r="930" spans="29:29" ht="14" x14ac:dyDescent="0.3">
      <c r="AC930" s="104">
        <v>66.430000000000007</v>
      </c>
    </row>
    <row r="931" spans="29:29" ht="14" x14ac:dyDescent="0.3">
      <c r="AC931" s="104">
        <v>66.424999999999997</v>
      </c>
    </row>
    <row r="932" spans="29:29" ht="14" x14ac:dyDescent="0.3">
      <c r="AC932" s="104">
        <v>66.400000000000006</v>
      </c>
    </row>
    <row r="933" spans="29:29" ht="14" x14ac:dyDescent="0.3">
      <c r="AC933" s="104">
        <v>66.394999999999996</v>
      </c>
    </row>
    <row r="934" spans="29:29" ht="14" x14ac:dyDescent="0.3">
      <c r="AC934" s="104">
        <v>66.39</v>
      </c>
    </row>
    <row r="935" spans="29:29" ht="14" x14ac:dyDescent="0.3">
      <c r="AC935" s="104">
        <v>66.36</v>
      </c>
    </row>
    <row r="936" spans="29:29" ht="14" x14ac:dyDescent="0.3">
      <c r="AC936" s="104">
        <v>66.316000000000003</v>
      </c>
    </row>
    <row r="937" spans="29:29" ht="14" x14ac:dyDescent="0.3">
      <c r="AC937" s="104">
        <v>41.115000000000002</v>
      </c>
    </row>
    <row r="938" spans="29:29" ht="14" x14ac:dyDescent="0.3">
      <c r="AC938" s="104">
        <v>28.488</v>
      </c>
    </row>
    <row r="939" spans="29:29" ht="14" x14ac:dyDescent="0.3">
      <c r="AC939" s="104">
        <v>66.224999999999994</v>
      </c>
    </row>
    <row r="940" spans="29:29" ht="14" x14ac:dyDescent="0.3">
      <c r="AC940" s="104">
        <v>25.155999999999999</v>
      </c>
    </row>
    <row r="941" spans="29:29" ht="14" x14ac:dyDescent="0.3">
      <c r="AC941" s="104">
        <v>66.2</v>
      </c>
    </row>
    <row r="942" spans="29:29" ht="14" x14ac:dyDescent="0.3">
      <c r="AC942" s="104">
        <v>66.191000000000003</v>
      </c>
    </row>
    <row r="943" spans="29:29" ht="14" x14ac:dyDescent="0.3">
      <c r="AC943" s="104">
        <v>66.17</v>
      </c>
    </row>
    <row r="944" spans="29:29" ht="14" x14ac:dyDescent="0.3">
      <c r="AC944" s="104">
        <v>66.16</v>
      </c>
    </row>
    <row r="945" spans="29:29" ht="14" x14ac:dyDescent="0.3">
      <c r="AC945" s="104">
        <v>66.16</v>
      </c>
    </row>
    <row r="946" spans="29:29" ht="14" x14ac:dyDescent="0.3">
      <c r="AC946" s="104">
        <v>58.942</v>
      </c>
    </row>
    <row r="947" spans="29:29" ht="14" x14ac:dyDescent="0.3">
      <c r="AC947" s="104">
        <v>66.094999999999999</v>
      </c>
    </row>
    <row r="948" spans="29:29" ht="14" x14ac:dyDescent="0.3">
      <c r="AC948" s="104">
        <v>66.066999999999993</v>
      </c>
    </row>
    <row r="949" spans="29:29" ht="14" x14ac:dyDescent="0.3">
      <c r="AC949" s="104">
        <v>46.238999999999997</v>
      </c>
    </row>
    <row r="950" spans="29:29" ht="14" x14ac:dyDescent="0.3">
      <c r="AC950" s="104">
        <v>48.213000000000001</v>
      </c>
    </row>
    <row r="951" spans="29:29" ht="14" x14ac:dyDescent="0.3">
      <c r="AC951" s="104">
        <v>50.82</v>
      </c>
    </row>
    <row r="952" spans="29:29" ht="14" x14ac:dyDescent="0.3">
      <c r="AC952" s="104">
        <v>37.616999999999997</v>
      </c>
    </row>
    <row r="953" spans="29:29" ht="14" x14ac:dyDescent="0.3">
      <c r="AC953" s="104">
        <v>65.894999999999996</v>
      </c>
    </row>
    <row r="954" spans="29:29" ht="14" x14ac:dyDescent="0.3">
      <c r="AC954" s="104">
        <v>65.885000000000005</v>
      </c>
    </row>
    <row r="955" spans="29:29" ht="14" x14ac:dyDescent="0.3">
      <c r="AC955" s="104">
        <v>61.89</v>
      </c>
    </row>
    <row r="956" spans="29:29" ht="14" x14ac:dyDescent="0.3">
      <c r="AC956" s="104">
        <v>65.84</v>
      </c>
    </row>
    <row r="957" spans="29:29" ht="14" x14ac:dyDescent="0.3">
      <c r="AC957" s="104">
        <v>44.615000000000002</v>
      </c>
    </row>
    <row r="958" spans="29:29" ht="14" x14ac:dyDescent="0.3">
      <c r="AC958" s="104">
        <v>65.8</v>
      </c>
    </row>
    <row r="959" spans="29:29" ht="14" x14ac:dyDescent="0.3">
      <c r="AC959" s="104">
        <v>60.527000000000001</v>
      </c>
    </row>
    <row r="960" spans="29:29" ht="14" x14ac:dyDescent="0.3">
      <c r="AC960" s="104">
        <v>65.709999999999994</v>
      </c>
    </row>
    <row r="961" spans="29:29" ht="14" x14ac:dyDescent="0.3">
      <c r="AC961" s="104">
        <v>61.091999999999999</v>
      </c>
    </row>
    <row r="962" spans="29:29" ht="14" x14ac:dyDescent="0.3">
      <c r="AC962" s="104">
        <v>65.680000000000007</v>
      </c>
    </row>
    <row r="963" spans="29:29" ht="14" x14ac:dyDescent="0.3">
      <c r="AC963" s="104">
        <v>51.176000000000002</v>
      </c>
    </row>
    <row r="964" spans="29:29" ht="14" x14ac:dyDescent="0.3">
      <c r="AC964" s="104">
        <v>59.04</v>
      </c>
    </row>
    <row r="965" spans="29:29" ht="14" x14ac:dyDescent="0.3">
      <c r="AC965" s="104">
        <v>53.767000000000003</v>
      </c>
    </row>
    <row r="966" spans="29:29" ht="14" x14ac:dyDescent="0.3">
      <c r="AC966" s="104">
        <v>65.56</v>
      </c>
    </row>
    <row r="967" spans="29:29" ht="14" x14ac:dyDescent="0.3">
      <c r="AC967" s="104">
        <v>63.558999999999997</v>
      </c>
    </row>
    <row r="968" spans="29:29" ht="14" x14ac:dyDescent="0.3">
      <c r="AC968" s="104">
        <v>65.489999999999995</v>
      </c>
    </row>
    <row r="969" spans="29:29" ht="14" x14ac:dyDescent="0.3">
      <c r="AC969" s="104">
        <v>51.058999999999997</v>
      </c>
    </row>
    <row r="970" spans="29:29" ht="14" x14ac:dyDescent="0.3">
      <c r="AC970" s="104">
        <v>65.459999999999994</v>
      </c>
    </row>
    <row r="971" spans="29:29" ht="14" x14ac:dyDescent="0.3">
      <c r="AC971" s="104">
        <v>65.41</v>
      </c>
    </row>
    <row r="972" spans="29:29" ht="14" x14ac:dyDescent="0.3">
      <c r="AC972" s="104">
        <v>65.39</v>
      </c>
    </row>
    <row r="973" spans="29:29" ht="14" x14ac:dyDescent="0.3">
      <c r="AC973" s="104">
        <v>61.466999999999999</v>
      </c>
    </row>
    <row r="974" spans="29:29" ht="14" x14ac:dyDescent="0.3">
      <c r="AC974" s="104">
        <v>65.34</v>
      </c>
    </row>
    <row r="975" spans="29:29" ht="14" x14ac:dyDescent="0.3">
      <c r="AC975" s="104">
        <v>65.3</v>
      </c>
    </row>
    <row r="976" spans="29:29" ht="14" x14ac:dyDescent="0.3">
      <c r="AC976" s="104">
        <v>65.290000000000006</v>
      </c>
    </row>
    <row r="977" spans="29:29" ht="14" x14ac:dyDescent="0.3">
      <c r="AC977" s="104">
        <v>46.356000000000002</v>
      </c>
    </row>
    <row r="978" spans="29:29" ht="14" x14ac:dyDescent="0.3">
      <c r="AC978" s="104">
        <v>45.036000000000001</v>
      </c>
    </row>
    <row r="979" spans="29:29" ht="14" x14ac:dyDescent="0.3">
      <c r="AC979" s="104">
        <v>56.75</v>
      </c>
    </row>
    <row r="980" spans="29:29" ht="14" x14ac:dyDescent="0.3">
      <c r="AC980" s="104">
        <v>65.204999999999998</v>
      </c>
    </row>
    <row r="981" spans="29:29" ht="14" x14ac:dyDescent="0.3">
      <c r="AC981" s="104">
        <v>65.165000000000006</v>
      </c>
    </row>
    <row r="982" spans="29:29" ht="14" x14ac:dyDescent="0.3">
      <c r="AC982" s="104">
        <v>65.14</v>
      </c>
    </row>
    <row r="983" spans="29:29" ht="14" x14ac:dyDescent="0.3">
      <c r="AC983" s="104">
        <v>54.709000000000003</v>
      </c>
    </row>
    <row r="984" spans="29:29" ht="14" x14ac:dyDescent="0.3">
      <c r="AC984" s="104">
        <v>65.114999999999995</v>
      </c>
    </row>
    <row r="985" spans="29:29" ht="14" x14ac:dyDescent="0.3">
      <c r="AC985" s="104">
        <v>17.571999999999999</v>
      </c>
    </row>
    <row r="986" spans="29:29" ht="14" x14ac:dyDescent="0.3">
      <c r="AC986" s="104">
        <v>5.8550000000000004</v>
      </c>
    </row>
    <row r="987" spans="29:29" ht="14" x14ac:dyDescent="0.3">
      <c r="AC987" s="104">
        <v>65.034999999999997</v>
      </c>
    </row>
    <row r="988" spans="29:29" ht="14" x14ac:dyDescent="0.3">
      <c r="AC988" s="104">
        <v>52.02</v>
      </c>
    </row>
    <row r="989" spans="29:29" ht="14" x14ac:dyDescent="0.3">
      <c r="AC989" s="104">
        <v>64.543000000000006</v>
      </c>
    </row>
    <row r="990" spans="29:29" ht="14" x14ac:dyDescent="0.3">
      <c r="AC990" s="104">
        <v>65</v>
      </c>
    </row>
    <row r="991" spans="29:29" ht="14" x14ac:dyDescent="0.3">
      <c r="AC991" s="104">
        <v>64.542000000000002</v>
      </c>
    </row>
    <row r="992" spans="29:29" ht="14" x14ac:dyDescent="0.3">
      <c r="AC992" s="104">
        <v>64.989999999999995</v>
      </c>
    </row>
    <row r="993" spans="29:29" ht="14" x14ac:dyDescent="0.3">
      <c r="AC993" s="104">
        <v>37.68</v>
      </c>
    </row>
    <row r="994" spans="29:29" ht="14" x14ac:dyDescent="0.3">
      <c r="AC994" s="104">
        <v>24.677</v>
      </c>
    </row>
    <row r="995" spans="29:29" ht="14" x14ac:dyDescent="0.3">
      <c r="AC995" s="104">
        <v>46.67</v>
      </c>
    </row>
    <row r="996" spans="29:29" ht="14" x14ac:dyDescent="0.3">
      <c r="AC996" s="104">
        <v>64.8</v>
      </c>
    </row>
    <row r="997" spans="29:29" ht="14" x14ac:dyDescent="0.3">
      <c r="AC997" s="104">
        <v>64.748999999999995</v>
      </c>
    </row>
    <row r="998" spans="29:29" ht="14" x14ac:dyDescent="0.3">
      <c r="AC998" s="104">
        <v>64.7</v>
      </c>
    </row>
    <row r="999" spans="29:29" ht="14" x14ac:dyDescent="0.3">
      <c r="AC999" s="104">
        <v>55.616</v>
      </c>
    </row>
    <row r="1000" spans="29:29" ht="14" x14ac:dyDescent="0.3">
      <c r="AC1000" s="104">
        <v>64.67</v>
      </c>
    </row>
    <row r="1001" spans="29:29" ht="14" x14ac:dyDescent="0.3">
      <c r="AC1001" s="104">
        <v>59.469000000000001</v>
      </c>
    </row>
    <row r="1002" spans="29:29" ht="14" x14ac:dyDescent="0.3">
      <c r="AC1002" s="104">
        <v>54.918999999999997</v>
      </c>
    </row>
    <row r="1003" spans="29:29" ht="14" x14ac:dyDescent="0.3">
      <c r="AC1003" s="104">
        <v>64.56</v>
      </c>
    </row>
    <row r="1004" spans="29:29" ht="14" x14ac:dyDescent="0.3">
      <c r="AC1004" s="104">
        <v>64.525000000000006</v>
      </c>
    </row>
    <row r="1005" spans="29:29" ht="14" x14ac:dyDescent="0.3">
      <c r="AC1005" s="104">
        <v>64.52</v>
      </c>
    </row>
    <row r="1006" spans="29:29" ht="14" x14ac:dyDescent="0.3">
      <c r="AC1006" s="104">
        <v>64.510000000000005</v>
      </c>
    </row>
    <row r="1007" spans="29:29" ht="14" x14ac:dyDescent="0.3">
      <c r="AC1007" s="104">
        <v>32.25</v>
      </c>
    </row>
    <row r="1008" spans="29:29" ht="14" x14ac:dyDescent="0.3">
      <c r="AC1008" s="104">
        <v>56.76</v>
      </c>
    </row>
    <row r="1009" spans="29:29" ht="14" x14ac:dyDescent="0.3">
      <c r="AC1009" s="104">
        <v>64.483000000000004</v>
      </c>
    </row>
    <row r="1010" spans="29:29" ht="14" x14ac:dyDescent="0.3">
      <c r="AC1010" s="104">
        <v>64.465000000000003</v>
      </c>
    </row>
    <row r="1011" spans="29:29" ht="14" x14ac:dyDescent="0.3">
      <c r="AC1011" s="104">
        <v>63.786000000000001</v>
      </c>
    </row>
    <row r="1012" spans="29:29" ht="14" x14ac:dyDescent="0.3">
      <c r="AC1012" s="104">
        <v>56.628</v>
      </c>
    </row>
    <row r="1013" spans="29:29" ht="14" x14ac:dyDescent="0.3">
      <c r="AC1013" s="104">
        <v>64.260000000000005</v>
      </c>
    </row>
    <row r="1014" spans="29:29" ht="14" x14ac:dyDescent="0.3">
      <c r="AC1014" s="104">
        <v>42.411999999999999</v>
      </c>
    </row>
    <row r="1015" spans="29:29" ht="14" x14ac:dyDescent="0.3">
      <c r="AC1015" s="104">
        <v>62.298000000000002</v>
      </c>
    </row>
    <row r="1016" spans="29:29" ht="14" x14ac:dyDescent="0.3">
      <c r="AC1016" s="104">
        <v>41.74</v>
      </c>
    </row>
    <row r="1017" spans="29:29" ht="14" x14ac:dyDescent="0.3">
      <c r="AC1017" s="104">
        <v>50.686</v>
      </c>
    </row>
    <row r="1018" spans="29:29" ht="14" x14ac:dyDescent="0.3">
      <c r="AC1018" s="104">
        <v>62.195999999999998</v>
      </c>
    </row>
    <row r="1019" spans="29:29" ht="14" x14ac:dyDescent="0.3">
      <c r="AC1019" s="104">
        <v>64.069999999999993</v>
      </c>
    </row>
    <row r="1020" spans="29:29" ht="14" x14ac:dyDescent="0.3">
      <c r="AC1020" s="104">
        <v>51.216000000000001</v>
      </c>
    </row>
    <row r="1021" spans="29:29" ht="14" x14ac:dyDescent="0.3">
      <c r="AC1021" s="104">
        <v>63.94</v>
      </c>
    </row>
    <row r="1022" spans="29:29" ht="14" x14ac:dyDescent="0.3">
      <c r="AC1022" s="104">
        <v>63.9</v>
      </c>
    </row>
    <row r="1023" spans="29:29" ht="14" x14ac:dyDescent="0.3">
      <c r="AC1023" s="104">
        <v>58.77</v>
      </c>
    </row>
    <row r="1024" spans="29:29" ht="14" x14ac:dyDescent="0.3">
      <c r="AC1024" s="104">
        <v>48.521999999999998</v>
      </c>
    </row>
    <row r="1025" spans="29:29" ht="14" x14ac:dyDescent="0.3">
      <c r="AC1025" s="104">
        <v>63.83</v>
      </c>
    </row>
    <row r="1026" spans="29:29" ht="14" x14ac:dyDescent="0.3">
      <c r="AC1026" s="104">
        <v>63.77</v>
      </c>
    </row>
    <row r="1027" spans="29:29" ht="14" x14ac:dyDescent="0.3">
      <c r="AC1027" s="104">
        <v>59.213000000000001</v>
      </c>
    </row>
    <row r="1028" spans="29:29" ht="14" x14ac:dyDescent="0.3">
      <c r="AC1028" s="104">
        <v>56.634999999999998</v>
      </c>
    </row>
    <row r="1029" spans="29:29" ht="14" x14ac:dyDescent="0.3">
      <c r="AC1029" s="104">
        <v>63.62</v>
      </c>
    </row>
    <row r="1030" spans="29:29" ht="14" x14ac:dyDescent="0.3">
      <c r="AC1030" s="104">
        <v>52.78</v>
      </c>
    </row>
    <row r="1031" spans="29:29" ht="14" x14ac:dyDescent="0.3">
      <c r="AC1031" s="104">
        <v>63.524999999999999</v>
      </c>
    </row>
    <row r="1032" spans="29:29" ht="14" x14ac:dyDescent="0.3">
      <c r="AC1032" s="104">
        <v>60.338999999999999</v>
      </c>
    </row>
    <row r="1033" spans="29:29" ht="14" x14ac:dyDescent="0.3">
      <c r="AC1033" s="104">
        <v>52.713000000000001</v>
      </c>
    </row>
    <row r="1034" spans="29:29" ht="14" x14ac:dyDescent="0.3">
      <c r="AC1034" s="104">
        <v>63.42</v>
      </c>
    </row>
    <row r="1035" spans="29:29" ht="14" x14ac:dyDescent="0.3">
      <c r="AC1035" s="104">
        <v>63.405000000000001</v>
      </c>
    </row>
    <row r="1036" spans="29:29" ht="14" x14ac:dyDescent="0.3">
      <c r="AC1036" s="104">
        <v>52.64</v>
      </c>
    </row>
    <row r="1037" spans="29:29" ht="14" x14ac:dyDescent="0.3">
      <c r="AC1037" s="104">
        <v>63.34</v>
      </c>
    </row>
    <row r="1038" spans="29:29" ht="14" x14ac:dyDescent="0.3">
      <c r="AC1038" s="104">
        <v>51.289000000000001</v>
      </c>
    </row>
    <row r="1039" spans="29:29" ht="14" x14ac:dyDescent="0.3">
      <c r="AC1039" s="104">
        <v>63.27</v>
      </c>
    </row>
    <row r="1040" spans="29:29" ht="14" x14ac:dyDescent="0.3">
      <c r="AC1040" s="104">
        <v>58.841000000000001</v>
      </c>
    </row>
    <row r="1041" spans="29:29" ht="14" x14ac:dyDescent="0.3">
      <c r="AC1041" s="104">
        <v>63.26</v>
      </c>
    </row>
    <row r="1042" spans="29:29" ht="14" x14ac:dyDescent="0.3">
      <c r="AC1042" s="104">
        <v>32.26</v>
      </c>
    </row>
    <row r="1043" spans="29:29" ht="14" x14ac:dyDescent="0.3">
      <c r="AC1043" s="104">
        <v>63.22</v>
      </c>
    </row>
    <row r="1044" spans="29:29" ht="14" x14ac:dyDescent="0.3">
      <c r="AC1044" s="104">
        <v>56.709000000000003</v>
      </c>
    </row>
    <row r="1045" spans="29:29" ht="14" x14ac:dyDescent="0.3">
      <c r="AC1045" s="104">
        <v>62.98</v>
      </c>
    </row>
    <row r="1046" spans="29:29" ht="14" x14ac:dyDescent="0.3">
      <c r="AC1046" s="104">
        <v>54.158999999999999</v>
      </c>
    </row>
    <row r="1047" spans="29:29" ht="14" x14ac:dyDescent="0.3">
      <c r="AC1047" s="104">
        <v>62.954999999999998</v>
      </c>
    </row>
    <row r="1048" spans="29:29" ht="14" x14ac:dyDescent="0.3">
      <c r="AC1048" s="104">
        <v>62.81</v>
      </c>
    </row>
    <row r="1049" spans="29:29" ht="14" x14ac:dyDescent="0.3">
      <c r="AC1049" s="104">
        <v>62.805</v>
      </c>
    </row>
    <row r="1050" spans="29:29" ht="14" x14ac:dyDescent="0.3">
      <c r="AC1050" s="104">
        <v>62.774999999999999</v>
      </c>
    </row>
    <row r="1051" spans="29:29" ht="14" x14ac:dyDescent="0.3">
      <c r="AC1051" s="104">
        <v>38.917000000000002</v>
      </c>
    </row>
    <row r="1052" spans="29:29" ht="14" x14ac:dyDescent="0.3">
      <c r="AC1052" s="104">
        <v>62.76</v>
      </c>
    </row>
    <row r="1053" spans="29:29" ht="14" x14ac:dyDescent="0.3">
      <c r="AC1053" s="104">
        <v>62.725000000000001</v>
      </c>
    </row>
    <row r="1054" spans="29:29" ht="14" x14ac:dyDescent="0.3">
      <c r="AC1054" s="104">
        <v>55.194000000000003</v>
      </c>
    </row>
    <row r="1055" spans="29:29" ht="14" x14ac:dyDescent="0.3">
      <c r="AC1055" s="104">
        <v>55.088000000000001</v>
      </c>
    </row>
    <row r="1056" spans="29:29" ht="14" x14ac:dyDescent="0.3">
      <c r="AC1056" s="104">
        <v>57.494999999999997</v>
      </c>
    </row>
    <row r="1057" spans="29:29" ht="14" x14ac:dyDescent="0.3">
      <c r="AC1057" s="104">
        <v>42.488999999999997</v>
      </c>
    </row>
    <row r="1058" spans="29:29" ht="14" x14ac:dyDescent="0.3">
      <c r="AC1058" s="104">
        <v>62.465000000000003</v>
      </c>
    </row>
    <row r="1059" spans="29:29" ht="14" x14ac:dyDescent="0.3">
      <c r="AC1059" s="104">
        <v>60.572000000000003</v>
      </c>
    </row>
    <row r="1060" spans="29:29" ht="14" x14ac:dyDescent="0.3">
      <c r="AC1060" s="104">
        <v>62.35</v>
      </c>
    </row>
    <row r="1061" spans="29:29" ht="14" x14ac:dyDescent="0.3">
      <c r="AC1061" s="104">
        <v>41.110999999999997</v>
      </c>
    </row>
    <row r="1062" spans="29:29" ht="14" x14ac:dyDescent="0.3">
      <c r="AC1062" s="104">
        <v>57.292999999999999</v>
      </c>
    </row>
    <row r="1063" spans="29:29" ht="14" x14ac:dyDescent="0.3">
      <c r="AC1063" s="104">
        <v>59.133000000000003</v>
      </c>
    </row>
    <row r="1064" spans="29:29" ht="14" x14ac:dyDescent="0.3">
      <c r="AC1064" s="104">
        <v>62.234999999999999</v>
      </c>
    </row>
    <row r="1065" spans="29:29" ht="14" x14ac:dyDescent="0.3">
      <c r="AC1065" s="104">
        <v>62.23</v>
      </c>
    </row>
    <row r="1066" spans="29:29" ht="14" x14ac:dyDescent="0.3">
      <c r="AC1066" s="104">
        <v>62.18</v>
      </c>
    </row>
    <row r="1067" spans="29:29" ht="14" x14ac:dyDescent="0.3">
      <c r="AC1067" s="104">
        <v>62.18</v>
      </c>
    </row>
    <row r="1068" spans="29:29" ht="14" x14ac:dyDescent="0.3">
      <c r="AC1068" s="104">
        <v>62.17</v>
      </c>
    </row>
    <row r="1069" spans="29:29" ht="14" x14ac:dyDescent="0.3">
      <c r="AC1069" s="104">
        <v>42.89</v>
      </c>
    </row>
    <row r="1070" spans="29:29" ht="14" x14ac:dyDescent="0.3">
      <c r="AC1070" s="104">
        <v>62.152000000000001</v>
      </c>
    </row>
    <row r="1071" spans="29:29" ht="14" x14ac:dyDescent="0.3">
      <c r="AC1071" s="104">
        <v>62.12</v>
      </c>
    </row>
    <row r="1072" spans="29:29" ht="14" x14ac:dyDescent="0.3">
      <c r="AC1072" s="104">
        <v>60.789000000000001</v>
      </c>
    </row>
    <row r="1073" spans="29:29" ht="14" x14ac:dyDescent="0.3">
      <c r="AC1073" s="104">
        <v>62.03</v>
      </c>
    </row>
    <row r="1074" spans="29:29" ht="14" x14ac:dyDescent="0.3">
      <c r="AC1074" s="104">
        <v>61.993000000000002</v>
      </c>
    </row>
    <row r="1075" spans="29:29" ht="14" x14ac:dyDescent="0.3">
      <c r="AC1075" s="104">
        <v>61.9</v>
      </c>
    </row>
    <row r="1076" spans="29:29" ht="14" x14ac:dyDescent="0.3">
      <c r="AC1076" s="104">
        <v>56.323999999999998</v>
      </c>
    </row>
    <row r="1077" spans="29:29" ht="14" x14ac:dyDescent="0.3">
      <c r="AC1077" s="104">
        <v>61.82</v>
      </c>
    </row>
    <row r="1078" spans="29:29" ht="14" x14ac:dyDescent="0.3">
      <c r="AC1078" s="104">
        <v>61.784999999999997</v>
      </c>
    </row>
    <row r="1079" spans="29:29" ht="14" x14ac:dyDescent="0.3">
      <c r="AC1079" s="104">
        <v>46.945</v>
      </c>
    </row>
    <row r="1080" spans="29:29" ht="14" x14ac:dyDescent="0.3">
      <c r="AC1080" s="104">
        <v>61.734999999999999</v>
      </c>
    </row>
    <row r="1081" spans="29:29" ht="14" x14ac:dyDescent="0.3">
      <c r="AC1081" s="104">
        <v>61.734999999999999</v>
      </c>
    </row>
    <row r="1082" spans="29:29" ht="14" x14ac:dyDescent="0.3">
      <c r="AC1082" s="104">
        <v>61.67</v>
      </c>
    </row>
    <row r="1083" spans="29:29" ht="14" x14ac:dyDescent="0.3">
      <c r="AC1083" s="104">
        <v>61.645000000000003</v>
      </c>
    </row>
    <row r="1084" spans="29:29" ht="14" x14ac:dyDescent="0.3">
      <c r="AC1084" s="104">
        <v>61.634999999999998</v>
      </c>
    </row>
    <row r="1085" spans="29:29" ht="14" x14ac:dyDescent="0.3">
      <c r="AC1085" s="104">
        <v>61.62</v>
      </c>
    </row>
    <row r="1086" spans="29:29" ht="14" x14ac:dyDescent="0.3">
      <c r="AC1086" s="104">
        <v>1.8480000000000001</v>
      </c>
    </row>
    <row r="1087" spans="29:29" ht="14" x14ac:dyDescent="0.3">
      <c r="AC1087" s="104">
        <v>61.61</v>
      </c>
    </row>
    <row r="1088" spans="29:29" ht="14" x14ac:dyDescent="0.3">
      <c r="AC1088" s="104">
        <v>61.578000000000003</v>
      </c>
    </row>
    <row r="1089" spans="29:29" ht="14" x14ac:dyDescent="0.3">
      <c r="AC1089" s="104">
        <v>35.713000000000001</v>
      </c>
    </row>
    <row r="1090" spans="29:29" ht="14" x14ac:dyDescent="0.3">
      <c r="AC1090" s="104">
        <v>29.550999999999998</v>
      </c>
    </row>
    <row r="1091" spans="29:29" ht="14" x14ac:dyDescent="0.3">
      <c r="AC1091" s="104">
        <v>61.48</v>
      </c>
    </row>
    <row r="1092" spans="29:29" ht="14" x14ac:dyDescent="0.3">
      <c r="AC1092" s="104">
        <v>61.42</v>
      </c>
    </row>
    <row r="1093" spans="29:29" ht="14" x14ac:dyDescent="0.3">
      <c r="AC1093" s="104">
        <v>61.41</v>
      </c>
    </row>
    <row r="1094" spans="29:29" ht="14" x14ac:dyDescent="0.3">
      <c r="AC1094" s="104">
        <v>52.649000000000001</v>
      </c>
    </row>
    <row r="1095" spans="29:29" ht="14" x14ac:dyDescent="0.3">
      <c r="AC1095" s="104">
        <v>61.185000000000002</v>
      </c>
    </row>
    <row r="1096" spans="29:29" ht="14" x14ac:dyDescent="0.3">
      <c r="AC1096" s="104">
        <v>58.082999999999998</v>
      </c>
    </row>
    <row r="1097" spans="29:29" ht="14" x14ac:dyDescent="0.3">
      <c r="AC1097" s="104">
        <v>61.115000000000002</v>
      </c>
    </row>
    <row r="1098" spans="29:29" ht="14" x14ac:dyDescent="0.3">
      <c r="AC1098" s="104">
        <v>61.073</v>
      </c>
    </row>
    <row r="1099" spans="29:29" ht="14" x14ac:dyDescent="0.3">
      <c r="AC1099" s="104">
        <v>51.91</v>
      </c>
    </row>
    <row r="1100" spans="29:29" ht="14" x14ac:dyDescent="0.3">
      <c r="AC1100" s="104">
        <v>43.36</v>
      </c>
    </row>
    <row r="1101" spans="29:29" ht="14" x14ac:dyDescent="0.3">
      <c r="AC1101" s="104">
        <v>61.01</v>
      </c>
    </row>
    <row r="1102" spans="29:29" ht="14" x14ac:dyDescent="0.3">
      <c r="AC1102" s="104">
        <v>41.476999999999997</v>
      </c>
    </row>
    <row r="1103" spans="29:29" ht="14" x14ac:dyDescent="0.3">
      <c r="AC1103" s="104">
        <v>25.606999999999999</v>
      </c>
    </row>
    <row r="1104" spans="29:29" ht="14" x14ac:dyDescent="0.3">
      <c r="AC1104" s="104">
        <v>60.95</v>
      </c>
    </row>
    <row r="1105" spans="29:29" ht="14" x14ac:dyDescent="0.3">
      <c r="AC1105" s="104">
        <v>60.88</v>
      </c>
    </row>
    <row r="1106" spans="29:29" ht="14" x14ac:dyDescent="0.3">
      <c r="AC1106" s="104">
        <v>60.87</v>
      </c>
    </row>
    <row r="1107" spans="29:29" ht="14" x14ac:dyDescent="0.3">
      <c r="AC1107" s="104">
        <v>60.868000000000002</v>
      </c>
    </row>
    <row r="1108" spans="29:29" ht="14" x14ac:dyDescent="0.3">
      <c r="AC1108" s="104">
        <v>60.83</v>
      </c>
    </row>
    <row r="1109" spans="29:29" ht="14" x14ac:dyDescent="0.3">
      <c r="AC1109" s="104">
        <v>60.82</v>
      </c>
    </row>
    <row r="1110" spans="29:29" ht="14" x14ac:dyDescent="0.3">
      <c r="AC1110" s="104">
        <v>60.805</v>
      </c>
    </row>
    <row r="1111" spans="29:29" ht="14" x14ac:dyDescent="0.3">
      <c r="AC1111" s="104">
        <v>48.576000000000001</v>
      </c>
    </row>
    <row r="1112" spans="29:29" ht="14" x14ac:dyDescent="0.3">
      <c r="AC1112" s="104">
        <v>60.71</v>
      </c>
    </row>
    <row r="1113" spans="29:29" ht="14" x14ac:dyDescent="0.3">
      <c r="AC1113" s="104">
        <v>60.67</v>
      </c>
    </row>
    <row r="1114" spans="29:29" ht="14" x14ac:dyDescent="0.3">
      <c r="AC1114" s="104">
        <v>60.52</v>
      </c>
    </row>
    <row r="1115" spans="29:29" ht="14" x14ac:dyDescent="0.3">
      <c r="AC1115" s="104">
        <v>60.515000000000001</v>
      </c>
    </row>
    <row r="1116" spans="29:29" ht="14" x14ac:dyDescent="0.3">
      <c r="AC1116" s="104">
        <v>50.9</v>
      </c>
    </row>
    <row r="1117" spans="29:29" ht="14" x14ac:dyDescent="0.3">
      <c r="AC1117" s="104">
        <v>58.051000000000002</v>
      </c>
    </row>
    <row r="1118" spans="29:29" ht="14" x14ac:dyDescent="0.3">
      <c r="AC1118" s="104">
        <v>56.209000000000003</v>
      </c>
    </row>
    <row r="1119" spans="29:29" ht="14" x14ac:dyDescent="0.3">
      <c r="AC1119" s="104">
        <v>60.438000000000002</v>
      </c>
    </row>
    <row r="1120" spans="29:29" ht="14" x14ac:dyDescent="0.3">
      <c r="AC1120" s="104">
        <v>25.376000000000001</v>
      </c>
    </row>
    <row r="1121" spans="29:29" ht="14" x14ac:dyDescent="0.3">
      <c r="AC1121" s="104">
        <v>47.723999999999997</v>
      </c>
    </row>
    <row r="1122" spans="29:29" ht="14" x14ac:dyDescent="0.3">
      <c r="AC1122" s="104">
        <v>60.39</v>
      </c>
    </row>
    <row r="1123" spans="29:29" ht="14" x14ac:dyDescent="0.3">
      <c r="AC1123" s="104">
        <v>41.65</v>
      </c>
    </row>
    <row r="1124" spans="29:29" ht="14" x14ac:dyDescent="0.3">
      <c r="AC1124" s="104">
        <v>57.156999999999996</v>
      </c>
    </row>
    <row r="1125" spans="29:29" ht="14" x14ac:dyDescent="0.3">
      <c r="AC1125" s="104">
        <v>56.259</v>
      </c>
    </row>
    <row r="1126" spans="29:29" ht="14" x14ac:dyDescent="0.3">
      <c r="AC1126" s="104">
        <v>60.11</v>
      </c>
    </row>
    <row r="1127" spans="29:29" ht="14" x14ac:dyDescent="0.3">
      <c r="AC1127" s="104">
        <v>60.034999999999997</v>
      </c>
    </row>
    <row r="1128" spans="29:29" ht="14" x14ac:dyDescent="0.3">
      <c r="AC1128" s="104">
        <v>43.222000000000001</v>
      </c>
    </row>
    <row r="1129" spans="29:29" ht="14" x14ac:dyDescent="0.3">
      <c r="AC1129" s="104">
        <v>60.02</v>
      </c>
    </row>
    <row r="1130" spans="29:29" ht="14" x14ac:dyDescent="0.3">
      <c r="AC1130" s="104">
        <v>56.414000000000001</v>
      </c>
    </row>
    <row r="1131" spans="29:29" ht="14" x14ac:dyDescent="0.3">
      <c r="AC1131" s="104">
        <v>60</v>
      </c>
    </row>
    <row r="1132" spans="29:29" ht="14" x14ac:dyDescent="0.3">
      <c r="AC1132" s="104">
        <v>17.530999999999999</v>
      </c>
    </row>
    <row r="1133" spans="29:29" ht="14" x14ac:dyDescent="0.3">
      <c r="AC1133" s="104">
        <v>59.99</v>
      </c>
    </row>
    <row r="1134" spans="29:29" ht="14" x14ac:dyDescent="0.3">
      <c r="AC1134" s="104">
        <v>56.933999999999997</v>
      </c>
    </row>
    <row r="1135" spans="29:29" ht="14" x14ac:dyDescent="0.3">
      <c r="AC1135" s="104">
        <v>25.167999999999999</v>
      </c>
    </row>
    <row r="1136" spans="29:29" ht="14" x14ac:dyDescent="0.3">
      <c r="AC1136" s="104">
        <v>53.094999999999999</v>
      </c>
    </row>
    <row r="1137" spans="29:29" ht="14" x14ac:dyDescent="0.3">
      <c r="AC1137" s="104">
        <v>59.74</v>
      </c>
    </row>
    <row r="1138" spans="29:29" ht="14" x14ac:dyDescent="0.3">
      <c r="AC1138" s="104">
        <v>59.704999999999998</v>
      </c>
    </row>
    <row r="1139" spans="29:29" ht="14" x14ac:dyDescent="0.3">
      <c r="AC1139" s="104">
        <v>56.122999999999998</v>
      </c>
    </row>
    <row r="1140" spans="29:29" ht="14" x14ac:dyDescent="0.3">
      <c r="AC1140" s="104">
        <v>59.594999999999999</v>
      </c>
    </row>
    <row r="1141" spans="29:29" ht="14" x14ac:dyDescent="0.3">
      <c r="AC1141" s="104">
        <v>55.368000000000002</v>
      </c>
    </row>
    <row r="1142" spans="29:29" ht="14" x14ac:dyDescent="0.3">
      <c r="AC1142" s="104">
        <v>59.494999999999997</v>
      </c>
    </row>
    <row r="1143" spans="29:29" ht="14" x14ac:dyDescent="0.3">
      <c r="AC1143" s="104">
        <v>54.127000000000002</v>
      </c>
    </row>
    <row r="1144" spans="29:29" ht="14" x14ac:dyDescent="0.3">
      <c r="AC1144" s="104">
        <v>7.7279999999999998</v>
      </c>
    </row>
    <row r="1145" spans="29:29" ht="14" x14ac:dyDescent="0.3">
      <c r="AC1145" s="104">
        <v>54.067999999999998</v>
      </c>
    </row>
    <row r="1146" spans="29:29" ht="14" x14ac:dyDescent="0.3">
      <c r="AC1146" s="104">
        <v>52.875</v>
      </c>
    </row>
    <row r="1147" spans="29:29" ht="14" x14ac:dyDescent="0.3">
      <c r="AC1147" s="104">
        <v>40.389000000000003</v>
      </c>
    </row>
    <row r="1148" spans="29:29" ht="14" x14ac:dyDescent="0.3">
      <c r="AC1148" s="104">
        <v>59.365000000000002</v>
      </c>
    </row>
    <row r="1149" spans="29:29" ht="14" x14ac:dyDescent="0.3">
      <c r="AC1149" s="104">
        <v>39.692999999999998</v>
      </c>
    </row>
    <row r="1150" spans="29:29" ht="14" x14ac:dyDescent="0.3">
      <c r="AC1150" s="104">
        <v>59.15</v>
      </c>
    </row>
    <row r="1151" spans="29:29" ht="14" x14ac:dyDescent="0.3">
      <c r="AC1151" s="104">
        <v>57.317</v>
      </c>
    </row>
    <row r="1152" spans="29:29" ht="14" x14ac:dyDescent="0.3">
      <c r="AC1152" s="104">
        <v>59.024999999999999</v>
      </c>
    </row>
    <row r="1153" spans="29:29" ht="14" x14ac:dyDescent="0.3">
      <c r="AC1153" s="104">
        <v>51.938000000000002</v>
      </c>
    </row>
    <row r="1154" spans="29:29" ht="14" x14ac:dyDescent="0.3">
      <c r="AC1154" s="104">
        <v>58.83</v>
      </c>
    </row>
    <row r="1155" spans="29:29" ht="14" x14ac:dyDescent="0.3">
      <c r="AC1155" s="104">
        <v>58.765000000000001</v>
      </c>
    </row>
    <row r="1156" spans="29:29" ht="14" x14ac:dyDescent="0.3">
      <c r="AC1156" s="104">
        <v>54.003999999999998</v>
      </c>
    </row>
    <row r="1157" spans="29:29" ht="14" x14ac:dyDescent="0.3">
      <c r="AC1157" s="104">
        <v>58.65</v>
      </c>
    </row>
    <row r="1158" spans="29:29" ht="14" x14ac:dyDescent="0.3">
      <c r="AC1158" s="104">
        <v>55.718000000000004</v>
      </c>
    </row>
    <row r="1159" spans="29:29" ht="14" x14ac:dyDescent="0.3">
      <c r="AC1159" s="104">
        <v>58.645000000000003</v>
      </c>
    </row>
    <row r="1160" spans="29:29" ht="14" x14ac:dyDescent="0.3">
      <c r="AC1160" s="104">
        <v>58.63</v>
      </c>
    </row>
    <row r="1161" spans="29:29" ht="14" x14ac:dyDescent="0.3">
      <c r="AC1161" s="104">
        <v>58.53</v>
      </c>
    </row>
    <row r="1162" spans="29:29" ht="14" x14ac:dyDescent="0.3">
      <c r="AC1162" s="104">
        <v>53.207999999999998</v>
      </c>
    </row>
    <row r="1163" spans="29:29" ht="14" x14ac:dyDescent="0.3">
      <c r="AC1163" s="104">
        <v>58.47</v>
      </c>
    </row>
    <row r="1164" spans="29:29" ht="14" x14ac:dyDescent="0.3">
      <c r="AC1164" s="104">
        <v>38.460999999999999</v>
      </c>
    </row>
    <row r="1165" spans="29:29" ht="14" x14ac:dyDescent="0.3">
      <c r="AC1165" s="104">
        <v>58.25</v>
      </c>
    </row>
    <row r="1166" spans="29:29" ht="14" x14ac:dyDescent="0.3">
      <c r="AC1166" s="104">
        <v>58.11</v>
      </c>
    </row>
    <row r="1167" spans="29:29" ht="14" x14ac:dyDescent="0.3">
      <c r="AC1167" s="104">
        <v>43.567999999999998</v>
      </c>
    </row>
    <row r="1168" spans="29:29" ht="14" x14ac:dyDescent="0.3">
      <c r="AC1168" s="104">
        <v>56.908999999999999</v>
      </c>
    </row>
    <row r="1169" spans="29:29" ht="14" x14ac:dyDescent="0.3">
      <c r="AC1169" s="104">
        <v>41.81</v>
      </c>
    </row>
    <row r="1170" spans="29:29" ht="14" x14ac:dyDescent="0.3">
      <c r="AC1170" s="104">
        <v>58.05</v>
      </c>
    </row>
    <row r="1171" spans="29:29" ht="14" x14ac:dyDescent="0.3">
      <c r="AC1171" s="104">
        <v>58.04</v>
      </c>
    </row>
    <row r="1172" spans="29:29" ht="14" x14ac:dyDescent="0.3">
      <c r="AC1172" s="104">
        <v>30.097999999999999</v>
      </c>
    </row>
    <row r="1173" spans="29:29" ht="14" x14ac:dyDescent="0.3">
      <c r="AC1173" s="104">
        <v>31.809000000000001</v>
      </c>
    </row>
    <row r="1174" spans="29:29" ht="14" x14ac:dyDescent="0.3">
      <c r="AC1174" s="104">
        <v>57.83</v>
      </c>
    </row>
    <row r="1175" spans="29:29" ht="14" x14ac:dyDescent="0.3">
      <c r="AC1175" s="104">
        <v>56.545999999999999</v>
      </c>
    </row>
    <row r="1176" spans="29:29" ht="14" x14ac:dyDescent="0.3">
      <c r="AC1176" s="104">
        <v>57.67</v>
      </c>
    </row>
    <row r="1177" spans="29:29" ht="14" x14ac:dyDescent="0.3">
      <c r="AC1177" s="104">
        <v>57.63</v>
      </c>
    </row>
    <row r="1178" spans="29:29" ht="14" x14ac:dyDescent="0.3">
      <c r="AC1178" s="104">
        <v>57.63</v>
      </c>
    </row>
    <row r="1179" spans="29:29" ht="14" x14ac:dyDescent="0.3">
      <c r="AC1179" s="104">
        <v>36.281999999999996</v>
      </c>
    </row>
    <row r="1180" spans="29:29" ht="14" x14ac:dyDescent="0.3">
      <c r="AC1180" s="104">
        <v>57.521000000000001</v>
      </c>
    </row>
    <row r="1181" spans="29:29" ht="14" x14ac:dyDescent="0.3">
      <c r="AC1181" s="104">
        <v>57.49</v>
      </c>
    </row>
    <row r="1182" spans="29:29" ht="14" x14ac:dyDescent="0.3">
      <c r="AC1182" s="104">
        <v>57.49</v>
      </c>
    </row>
    <row r="1183" spans="29:29" ht="14" x14ac:dyDescent="0.3">
      <c r="AC1183" s="104">
        <v>34.491</v>
      </c>
    </row>
    <row r="1184" spans="29:29" ht="14" x14ac:dyDescent="0.3">
      <c r="AC1184" s="104">
        <v>57.475000000000001</v>
      </c>
    </row>
    <row r="1185" spans="29:29" ht="14" x14ac:dyDescent="0.3">
      <c r="AC1185" s="104">
        <v>39.572000000000003</v>
      </c>
    </row>
    <row r="1186" spans="29:29" ht="14" x14ac:dyDescent="0.3">
      <c r="AC1186" s="104">
        <v>57.305999999999997</v>
      </c>
    </row>
    <row r="1187" spans="29:29" ht="14" x14ac:dyDescent="0.3">
      <c r="AC1187" s="104">
        <v>57.29</v>
      </c>
    </row>
    <row r="1188" spans="29:29" ht="14" x14ac:dyDescent="0.3">
      <c r="AC1188" s="104">
        <v>57.265000000000001</v>
      </c>
    </row>
    <row r="1189" spans="29:29" ht="14" x14ac:dyDescent="0.3">
      <c r="AC1189" s="104">
        <v>36.618000000000002</v>
      </c>
    </row>
    <row r="1190" spans="29:29" ht="14" x14ac:dyDescent="0.3">
      <c r="AC1190" s="104">
        <v>57.185000000000002</v>
      </c>
    </row>
    <row r="1191" spans="29:29" ht="14" x14ac:dyDescent="0.3">
      <c r="AC1191" s="104">
        <v>54.883000000000003</v>
      </c>
    </row>
    <row r="1192" spans="29:29" ht="14" x14ac:dyDescent="0.3">
      <c r="AC1192" s="104">
        <v>57.168999999999997</v>
      </c>
    </row>
    <row r="1193" spans="29:29" ht="14" x14ac:dyDescent="0.3">
      <c r="AC1193" s="104">
        <v>30.276</v>
      </c>
    </row>
    <row r="1194" spans="29:29" ht="14" x14ac:dyDescent="0.3">
      <c r="AC1194" s="104">
        <v>53.444000000000003</v>
      </c>
    </row>
    <row r="1195" spans="29:29" ht="14" x14ac:dyDescent="0.3">
      <c r="AC1195" s="104">
        <v>56.7</v>
      </c>
    </row>
    <row r="1196" spans="29:29" ht="14" x14ac:dyDescent="0.3">
      <c r="AC1196" s="104">
        <v>56.695</v>
      </c>
    </row>
    <row r="1197" spans="29:29" ht="14" x14ac:dyDescent="0.3">
      <c r="AC1197" s="104">
        <v>56.676000000000002</v>
      </c>
    </row>
    <row r="1198" spans="29:29" ht="14" x14ac:dyDescent="0.3">
      <c r="AC1198" s="104">
        <v>56.607999999999997</v>
      </c>
    </row>
    <row r="1199" spans="29:29" ht="14" x14ac:dyDescent="0.3">
      <c r="AC1199" s="104">
        <v>56.545000000000002</v>
      </c>
    </row>
    <row r="1200" spans="29:29" ht="14" x14ac:dyDescent="0.3">
      <c r="AC1200" s="104">
        <v>56.44</v>
      </c>
    </row>
    <row r="1201" spans="29:29" ht="14" x14ac:dyDescent="0.3">
      <c r="AC1201" s="104">
        <v>52.969000000000001</v>
      </c>
    </row>
    <row r="1202" spans="29:29" ht="14" x14ac:dyDescent="0.3">
      <c r="AC1202" s="104">
        <v>56.23</v>
      </c>
    </row>
    <row r="1203" spans="29:29" ht="14" x14ac:dyDescent="0.3">
      <c r="AC1203" s="104">
        <v>51.686</v>
      </c>
    </row>
    <row r="1204" spans="29:29" ht="14" x14ac:dyDescent="0.3">
      <c r="AC1204" s="104">
        <v>56.173999999999999</v>
      </c>
    </row>
    <row r="1205" spans="29:29" ht="14" x14ac:dyDescent="0.3">
      <c r="AC1205" s="104">
        <v>56.01</v>
      </c>
    </row>
    <row r="1206" spans="29:29" ht="14" x14ac:dyDescent="0.3">
      <c r="AC1206" s="104">
        <v>55.93</v>
      </c>
    </row>
    <row r="1207" spans="29:29" ht="14" x14ac:dyDescent="0.3">
      <c r="AC1207" s="104">
        <v>55.923000000000002</v>
      </c>
    </row>
    <row r="1208" spans="29:29" ht="14" x14ac:dyDescent="0.3">
      <c r="AC1208" s="104">
        <v>55.920999999999999</v>
      </c>
    </row>
    <row r="1209" spans="29:29" ht="14" x14ac:dyDescent="0.3">
      <c r="AC1209" s="104">
        <v>21.155000000000001</v>
      </c>
    </row>
    <row r="1210" spans="29:29" ht="14" x14ac:dyDescent="0.3">
      <c r="AC1210" s="104">
        <v>18.901</v>
      </c>
    </row>
    <row r="1211" spans="29:29" ht="14" x14ac:dyDescent="0.3">
      <c r="AC1211" s="104">
        <v>40.566000000000003</v>
      </c>
    </row>
    <row r="1212" spans="29:29" ht="14" x14ac:dyDescent="0.3">
      <c r="AC1212" s="104">
        <v>23.285</v>
      </c>
    </row>
    <row r="1213" spans="29:29" ht="14" x14ac:dyDescent="0.3">
      <c r="AC1213" s="104">
        <v>39.347999999999999</v>
      </c>
    </row>
    <row r="1214" spans="29:29" ht="14" x14ac:dyDescent="0.3">
      <c r="AC1214" s="104">
        <v>50.930999999999997</v>
      </c>
    </row>
    <row r="1215" spans="29:29" ht="14" x14ac:dyDescent="0.3">
      <c r="AC1215" s="104">
        <v>40.914999999999999</v>
      </c>
    </row>
    <row r="1216" spans="29:29" ht="14" x14ac:dyDescent="0.3">
      <c r="AC1216" s="104">
        <v>13.795</v>
      </c>
    </row>
    <row r="1217" spans="29:29" ht="14" x14ac:dyDescent="0.3">
      <c r="AC1217" s="104">
        <v>52.905999999999999</v>
      </c>
    </row>
    <row r="1218" spans="29:29" ht="14" x14ac:dyDescent="0.3">
      <c r="AC1218" s="104">
        <v>55.097000000000001</v>
      </c>
    </row>
    <row r="1219" spans="29:29" ht="14" x14ac:dyDescent="0.3">
      <c r="AC1219" s="104">
        <v>55.024000000000001</v>
      </c>
    </row>
    <row r="1220" spans="29:29" ht="14" x14ac:dyDescent="0.3">
      <c r="AC1220" s="104">
        <v>54.93</v>
      </c>
    </row>
    <row r="1221" spans="29:29" ht="14" x14ac:dyDescent="0.3">
      <c r="AC1221" s="104">
        <v>51.000999999999998</v>
      </c>
    </row>
    <row r="1222" spans="29:29" ht="14" x14ac:dyDescent="0.3">
      <c r="AC1222" s="104">
        <v>30.643000000000001</v>
      </c>
    </row>
    <row r="1223" spans="29:29" ht="14" x14ac:dyDescent="0.3">
      <c r="AC1223" s="104">
        <v>41.029000000000003</v>
      </c>
    </row>
    <row r="1224" spans="29:29" ht="14" x14ac:dyDescent="0.3">
      <c r="AC1224" s="104">
        <v>54.395000000000003</v>
      </c>
    </row>
    <row r="1225" spans="29:29" ht="14" x14ac:dyDescent="0.3">
      <c r="AC1225" s="104">
        <v>38.61</v>
      </c>
    </row>
    <row r="1226" spans="29:29" ht="14" x14ac:dyDescent="0.3">
      <c r="AC1226" s="104">
        <v>54.36</v>
      </c>
    </row>
    <row r="1227" spans="29:29" ht="14" x14ac:dyDescent="0.3">
      <c r="AC1227" s="104">
        <v>15.212</v>
      </c>
    </row>
    <row r="1228" spans="29:29" ht="14" x14ac:dyDescent="0.3">
      <c r="AC1228" s="104">
        <v>54.277000000000001</v>
      </c>
    </row>
    <row r="1229" spans="29:29" ht="14" x14ac:dyDescent="0.3">
      <c r="AC1229" s="104">
        <v>34.298000000000002</v>
      </c>
    </row>
    <row r="1230" spans="29:29" ht="14" x14ac:dyDescent="0.3">
      <c r="AC1230" s="104">
        <v>54.234999999999999</v>
      </c>
    </row>
    <row r="1231" spans="29:29" ht="14" x14ac:dyDescent="0.3">
      <c r="AC1231" s="104">
        <v>46.521999999999998</v>
      </c>
    </row>
    <row r="1232" spans="29:29" ht="14" x14ac:dyDescent="0.3">
      <c r="AC1232" s="104">
        <v>53.92</v>
      </c>
    </row>
    <row r="1233" spans="29:29" ht="14" x14ac:dyDescent="0.3">
      <c r="AC1233" s="104">
        <v>43.594000000000001</v>
      </c>
    </row>
    <row r="1234" spans="29:29" ht="14" x14ac:dyDescent="0.3">
      <c r="AC1234" s="104">
        <v>53.81</v>
      </c>
    </row>
    <row r="1235" spans="29:29" ht="14" x14ac:dyDescent="0.3">
      <c r="AC1235" s="104">
        <v>53.704999999999998</v>
      </c>
    </row>
    <row r="1236" spans="29:29" ht="14" x14ac:dyDescent="0.3">
      <c r="AC1236" s="104">
        <v>51.542000000000002</v>
      </c>
    </row>
    <row r="1237" spans="29:29" ht="14" x14ac:dyDescent="0.3">
      <c r="AC1237" s="104">
        <v>53.67</v>
      </c>
    </row>
    <row r="1238" spans="29:29" ht="14" x14ac:dyDescent="0.3">
      <c r="AC1238" s="104">
        <v>48.249000000000002</v>
      </c>
    </row>
    <row r="1239" spans="29:29" ht="14" x14ac:dyDescent="0.3">
      <c r="AC1239" s="104">
        <v>48.720999999999997</v>
      </c>
    </row>
    <row r="1240" spans="29:29" ht="14" x14ac:dyDescent="0.3">
      <c r="AC1240" s="104">
        <v>43.133000000000003</v>
      </c>
    </row>
    <row r="1241" spans="29:29" ht="14" x14ac:dyDescent="0.3">
      <c r="AC1241" s="104">
        <v>50.578000000000003</v>
      </c>
    </row>
    <row r="1242" spans="29:29" ht="14" x14ac:dyDescent="0.3">
      <c r="AC1242" s="104">
        <v>53.2</v>
      </c>
    </row>
    <row r="1243" spans="29:29" ht="14" x14ac:dyDescent="0.3">
      <c r="AC1243" s="104">
        <v>40.948999999999998</v>
      </c>
    </row>
    <row r="1244" spans="29:29" ht="14" x14ac:dyDescent="0.3">
      <c r="AC1244" s="104">
        <v>51.521999999999998</v>
      </c>
    </row>
    <row r="1245" spans="29:29" ht="14" x14ac:dyDescent="0.3">
      <c r="AC1245" s="104">
        <v>39.942</v>
      </c>
    </row>
    <row r="1246" spans="29:29" ht="14" x14ac:dyDescent="0.3">
      <c r="AC1246" s="104">
        <v>37.835999999999999</v>
      </c>
    </row>
    <row r="1247" spans="29:29" ht="14" x14ac:dyDescent="0.3">
      <c r="AC1247" s="104">
        <v>52.55</v>
      </c>
    </row>
    <row r="1248" spans="29:29" ht="14" x14ac:dyDescent="0.3">
      <c r="AC1248" s="104">
        <v>35.713999999999999</v>
      </c>
    </row>
    <row r="1249" spans="29:29" ht="14" x14ac:dyDescent="0.3">
      <c r="AC1249" s="104">
        <v>40.81</v>
      </c>
    </row>
    <row r="1250" spans="29:29" ht="14" x14ac:dyDescent="0.3">
      <c r="AC1250" s="104">
        <v>37.756999999999998</v>
      </c>
    </row>
    <row r="1251" spans="29:29" ht="14" x14ac:dyDescent="0.3">
      <c r="AC1251" s="104">
        <v>52.375</v>
      </c>
    </row>
    <row r="1252" spans="29:29" ht="14" x14ac:dyDescent="0.3">
      <c r="AC1252" s="104">
        <v>52.35</v>
      </c>
    </row>
    <row r="1253" spans="29:29" ht="14" x14ac:dyDescent="0.3">
      <c r="AC1253" s="104">
        <v>35.499000000000002</v>
      </c>
    </row>
    <row r="1254" spans="29:29" ht="14" x14ac:dyDescent="0.3">
      <c r="AC1254" s="104">
        <v>37.414999999999999</v>
      </c>
    </row>
    <row r="1255" spans="29:29" ht="14" x14ac:dyDescent="0.3">
      <c r="AC1255" s="104">
        <v>36.841999999999999</v>
      </c>
    </row>
    <row r="1256" spans="29:29" ht="14" x14ac:dyDescent="0.3">
      <c r="AC1256" s="104">
        <v>51.874000000000002</v>
      </c>
    </row>
    <row r="1257" spans="29:29" ht="14" x14ac:dyDescent="0.3">
      <c r="AC1257" s="104">
        <v>51.84</v>
      </c>
    </row>
    <row r="1258" spans="29:29" ht="14" x14ac:dyDescent="0.3">
      <c r="AC1258" s="104">
        <v>43.851999999999997</v>
      </c>
    </row>
    <row r="1259" spans="29:29" ht="14" x14ac:dyDescent="0.3">
      <c r="AC1259" s="104">
        <v>49.741999999999997</v>
      </c>
    </row>
    <row r="1260" spans="29:29" ht="14" x14ac:dyDescent="0.3">
      <c r="AC1260" s="104">
        <v>51.21</v>
      </c>
    </row>
    <row r="1261" spans="29:29" ht="14" x14ac:dyDescent="0.3">
      <c r="AC1261" s="104">
        <v>51.15</v>
      </c>
    </row>
    <row r="1262" spans="29:29" ht="14" x14ac:dyDescent="0.3">
      <c r="AC1262" s="104">
        <v>7.6619999999999999</v>
      </c>
    </row>
    <row r="1263" spans="29:29" ht="14" x14ac:dyDescent="0.3">
      <c r="AC1263" s="104">
        <v>46.392000000000003</v>
      </c>
    </row>
    <row r="1264" spans="29:29" ht="14" x14ac:dyDescent="0.3">
      <c r="AC1264" s="104">
        <v>50.97</v>
      </c>
    </row>
    <row r="1265" spans="29:29" ht="14" x14ac:dyDescent="0.3">
      <c r="AC1265" s="104">
        <v>50.954999999999998</v>
      </c>
    </row>
    <row r="1266" spans="29:29" ht="14" x14ac:dyDescent="0.3">
      <c r="AC1266" s="104">
        <v>5.0730000000000004</v>
      </c>
    </row>
    <row r="1267" spans="29:29" ht="14" x14ac:dyDescent="0.3">
      <c r="AC1267" s="104">
        <v>47.62</v>
      </c>
    </row>
    <row r="1268" spans="29:29" ht="14" x14ac:dyDescent="0.3">
      <c r="AC1268" s="104">
        <v>50.49</v>
      </c>
    </row>
    <row r="1269" spans="29:29" ht="14" x14ac:dyDescent="0.3">
      <c r="AC1269" s="104">
        <v>50.427</v>
      </c>
    </row>
    <row r="1270" spans="29:29" ht="14" x14ac:dyDescent="0.3">
      <c r="AC1270" s="104">
        <v>39.295999999999999</v>
      </c>
    </row>
    <row r="1271" spans="29:29" ht="14" x14ac:dyDescent="0.3">
      <c r="AC1271" s="104">
        <v>50.34</v>
      </c>
    </row>
    <row r="1272" spans="29:29" ht="14" x14ac:dyDescent="0.3">
      <c r="AC1272" s="104">
        <v>50.33</v>
      </c>
    </row>
    <row r="1273" spans="29:29" ht="14" x14ac:dyDescent="0.3">
      <c r="AC1273" s="104">
        <v>50.29</v>
      </c>
    </row>
    <row r="1274" spans="29:29" ht="14" x14ac:dyDescent="0.3">
      <c r="AC1274" s="104">
        <v>50.25</v>
      </c>
    </row>
    <row r="1275" spans="29:29" ht="14" x14ac:dyDescent="0.3">
      <c r="AC1275" s="104">
        <v>10.045</v>
      </c>
    </row>
    <row r="1276" spans="29:29" ht="14" x14ac:dyDescent="0.3">
      <c r="AC1276" s="104">
        <v>30.09</v>
      </c>
    </row>
    <row r="1277" spans="29:29" ht="14" x14ac:dyDescent="0.3">
      <c r="AC1277" s="104">
        <v>43.543999999999997</v>
      </c>
    </row>
    <row r="1278" spans="29:29" ht="14" x14ac:dyDescent="0.3">
      <c r="AC1278" s="104">
        <v>49.93</v>
      </c>
    </row>
    <row r="1279" spans="29:29" ht="14" x14ac:dyDescent="0.3">
      <c r="AC1279" s="104">
        <v>49.83</v>
      </c>
    </row>
    <row r="1280" spans="29:29" ht="14" x14ac:dyDescent="0.3">
      <c r="AC1280" s="104">
        <v>49.83</v>
      </c>
    </row>
    <row r="1281" spans="29:29" ht="14" x14ac:dyDescent="0.3">
      <c r="AC1281" s="104">
        <v>49.79</v>
      </c>
    </row>
    <row r="1282" spans="29:29" ht="14" x14ac:dyDescent="0.3">
      <c r="AC1282" s="104">
        <v>13.913</v>
      </c>
    </row>
    <row r="1283" spans="29:29" ht="14" x14ac:dyDescent="0.3">
      <c r="AC1283" s="104">
        <v>49.661000000000001</v>
      </c>
    </row>
    <row r="1284" spans="29:29" ht="14" x14ac:dyDescent="0.3">
      <c r="AC1284" s="104">
        <v>45.127000000000002</v>
      </c>
    </row>
    <row r="1285" spans="29:29" ht="14" x14ac:dyDescent="0.3">
      <c r="AC1285" s="104">
        <v>49.59</v>
      </c>
    </row>
    <row r="1286" spans="29:29" ht="14" x14ac:dyDescent="0.3">
      <c r="AC1286" s="104">
        <v>49.58</v>
      </c>
    </row>
    <row r="1287" spans="29:29" ht="14" x14ac:dyDescent="0.3">
      <c r="AC1287" s="104">
        <v>27.728000000000002</v>
      </c>
    </row>
    <row r="1288" spans="29:29" ht="14" x14ac:dyDescent="0.3">
      <c r="AC1288" s="104">
        <v>49.515000000000001</v>
      </c>
    </row>
    <row r="1289" spans="29:29" ht="14" x14ac:dyDescent="0.3">
      <c r="AC1289" s="104">
        <v>36.058</v>
      </c>
    </row>
    <row r="1290" spans="29:29" ht="14" x14ac:dyDescent="0.3">
      <c r="AC1290" s="104">
        <v>49.33</v>
      </c>
    </row>
    <row r="1291" spans="29:29" ht="14" x14ac:dyDescent="0.3">
      <c r="AC1291" s="104">
        <v>49.29</v>
      </c>
    </row>
    <row r="1292" spans="29:29" ht="14" x14ac:dyDescent="0.3">
      <c r="AC1292" s="104">
        <v>19.684000000000001</v>
      </c>
    </row>
    <row r="1293" spans="29:29" ht="14" x14ac:dyDescent="0.3">
      <c r="AC1293" s="104">
        <v>49.13</v>
      </c>
    </row>
    <row r="1294" spans="29:29" ht="14" x14ac:dyDescent="0.3">
      <c r="AC1294" s="104">
        <v>49.104999999999997</v>
      </c>
    </row>
    <row r="1295" spans="29:29" ht="14" x14ac:dyDescent="0.3">
      <c r="AC1295" s="104">
        <v>49.06</v>
      </c>
    </row>
    <row r="1296" spans="29:29" ht="14" x14ac:dyDescent="0.3">
      <c r="AC1296" s="104">
        <v>49.024999999999999</v>
      </c>
    </row>
    <row r="1297" spans="29:29" ht="14" x14ac:dyDescent="0.3">
      <c r="AC1297" s="104">
        <v>49.015000000000001</v>
      </c>
    </row>
    <row r="1298" spans="29:29" ht="14" x14ac:dyDescent="0.3">
      <c r="AC1298" s="104">
        <v>48.884999999999998</v>
      </c>
    </row>
    <row r="1299" spans="29:29" ht="14" x14ac:dyDescent="0.3">
      <c r="AC1299" s="104">
        <v>4.8849999999999998</v>
      </c>
    </row>
    <row r="1300" spans="29:29" ht="14" x14ac:dyDescent="0.3">
      <c r="AC1300" s="104">
        <v>11.209</v>
      </c>
    </row>
    <row r="1301" spans="29:29" ht="14" x14ac:dyDescent="0.3">
      <c r="AC1301" s="104">
        <v>48.71</v>
      </c>
    </row>
    <row r="1302" spans="29:29" ht="14" x14ac:dyDescent="0.3">
      <c r="AC1302" s="104">
        <v>26.771000000000001</v>
      </c>
    </row>
    <row r="1303" spans="29:29" ht="14" x14ac:dyDescent="0.3">
      <c r="AC1303" s="104">
        <v>48.652999999999999</v>
      </c>
    </row>
    <row r="1304" spans="29:29" ht="14" x14ac:dyDescent="0.3">
      <c r="AC1304" s="104">
        <v>19.452000000000002</v>
      </c>
    </row>
    <row r="1305" spans="29:29" ht="14" x14ac:dyDescent="0.3">
      <c r="AC1305" s="104">
        <v>48.545000000000002</v>
      </c>
    </row>
    <row r="1306" spans="29:29" ht="14" x14ac:dyDescent="0.3">
      <c r="AC1306" s="104">
        <v>48.402000000000001</v>
      </c>
    </row>
    <row r="1307" spans="29:29" ht="14" x14ac:dyDescent="0.3">
      <c r="AC1307" s="104">
        <v>48.3</v>
      </c>
    </row>
    <row r="1308" spans="29:29" ht="14" x14ac:dyDescent="0.3">
      <c r="AC1308" s="104">
        <v>31.18</v>
      </c>
    </row>
    <row r="1309" spans="29:29" ht="14" x14ac:dyDescent="0.3">
      <c r="AC1309" s="104">
        <v>47.924999999999997</v>
      </c>
    </row>
    <row r="1310" spans="29:29" ht="14" x14ac:dyDescent="0.3">
      <c r="AC1310" s="104">
        <v>4.7880000000000003</v>
      </c>
    </row>
    <row r="1311" spans="29:29" ht="14" x14ac:dyDescent="0.3">
      <c r="AC1311" s="104">
        <v>47.86</v>
      </c>
    </row>
    <row r="1312" spans="29:29" ht="14" x14ac:dyDescent="0.3">
      <c r="AC1312" s="104">
        <v>40.673000000000002</v>
      </c>
    </row>
    <row r="1313" spans="29:29" ht="14" x14ac:dyDescent="0.3">
      <c r="AC1313" s="104">
        <v>11.96</v>
      </c>
    </row>
    <row r="1314" spans="29:29" ht="14" x14ac:dyDescent="0.3">
      <c r="AC1314" s="104">
        <v>11.96</v>
      </c>
    </row>
    <row r="1315" spans="29:29" ht="14" x14ac:dyDescent="0.3">
      <c r="AC1315" s="104">
        <v>11.96</v>
      </c>
    </row>
    <row r="1316" spans="29:29" ht="14" x14ac:dyDescent="0.3">
      <c r="AC1316" s="104">
        <v>11.96</v>
      </c>
    </row>
    <row r="1317" spans="29:29" ht="14" x14ac:dyDescent="0.3">
      <c r="AC1317" s="104">
        <v>23.91</v>
      </c>
    </row>
    <row r="1318" spans="29:29" ht="14" x14ac:dyDescent="0.3">
      <c r="AC1318" s="104">
        <v>42.064</v>
      </c>
    </row>
    <row r="1319" spans="29:29" ht="14" x14ac:dyDescent="0.3">
      <c r="AC1319" s="104">
        <v>19.550999999999998</v>
      </c>
    </row>
    <row r="1320" spans="29:29" ht="14" x14ac:dyDescent="0.3">
      <c r="AC1320" s="104">
        <v>14.759</v>
      </c>
    </row>
    <row r="1321" spans="29:29" ht="14" x14ac:dyDescent="0.3">
      <c r="AC1321" s="104">
        <v>22.692</v>
      </c>
    </row>
    <row r="1322" spans="29:29" ht="14" x14ac:dyDescent="0.3">
      <c r="AC1322" s="104">
        <v>38.737000000000002</v>
      </c>
    </row>
    <row r="1323" spans="29:29" ht="14" x14ac:dyDescent="0.3">
      <c r="AC1323" s="104">
        <v>35.875999999999998</v>
      </c>
    </row>
    <row r="1324" spans="29:29" ht="14" x14ac:dyDescent="0.3">
      <c r="AC1324" s="104">
        <v>45.942</v>
      </c>
    </row>
    <row r="1325" spans="29:29" ht="14" x14ac:dyDescent="0.3">
      <c r="AC1325" s="104">
        <v>46.79</v>
      </c>
    </row>
    <row r="1326" spans="29:29" ht="14" x14ac:dyDescent="0.3">
      <c r="AC1326" s="104">
        <v>46.747999999999998</v>
      </c>
    </row>
    <row r="1327" spans="29:29" ht="14" x14ac:dyDescent="0.3">
      <c r="AC1327" s="104">
        <v>46.6</v>
      </c>
    </row>
    <row r="1328" spans="29:29" ht="14" x14ac:dyDescent="0.3">
      <c r="AC1328" s="104">
        <v>46.594999999999999</v>
      </c>
    </row>
    <row r="1329" spans="29:29" ht="14" x14ac:dyDescent="0.3">
      <c r="AC1329" s="104">
        <v>5.5819999999999999</v>
      </c>
    </row>
    <row r="1330" spans="29:29" ht="14" x14ac:dyDescent="0.3">
      <c r="AC1330" s="104">
        <v>46.42</v>
      </c>
    </row>
    <row r="1331" spans="29:29" ht="14" x14ac:dyDescent="0.3">
      <c r="AC1331" s="104">
        <v>46.305</v>
      </c>
    </row>
    <row r="1332" spans="29:29" ht="14" x14ac:dyDescent="0.3">
      <c r="AC1332" s="104">
        <v>46.21</v>
      </c>
    </row>
    <row r="1333" spans="29:29" ht="14" x14ac:dyDescent="0.3">
      <c r="AC1333" s="104">
        <v>46.064</v>
      </c>
    </row>
    <row r="1334" spans="29:29" ht="14" x14ac:dyDescent="0.3">
      <c r="AC1334" s="104">
        <v>46.02</v>
      </c>
    </row>
    <row r="1335" spans="29:29" ht="14" x14ac:dyDescent="0.3">
      <c r="AC1335" s="104">
        <v>46.01</v>
      </c>
    </row>
    <row r="1336" spans="29:29" ht="14" x14ac:dyDescent="0.3">
      <c r="AC1336" s="104">
        <v>39.950000000000003</v>
      </c>
    </row>
    <row r="1337" spans="29:29" ht="14" x14ac:dyDescent="0.3">
      <c r="AC1337" s="104">
        <v>45.914999999999999</v>
      </c>
    </row>
    <row r="1338" spans="29:29" ht="14" x14ac:dyDescent="0.3">
      <c r="AC1338" s="104">
        <v>31.667999999999999</v>
      </c>
    </row>
    <row r="1339" spans="29:29" ht="14" x14ac:dyDescent="0.3">
      <c r="AC1339" s="104">
        <v>6.8710000000000004</v>
      </c>
    </row>
    <row r="1340" spans="29:29" ht="14" x14ac:dyDescent="0.3">
      <c r="AC1340" s="104">
        <v>45.74</v>
      </c>
    </row>
    <row r="1341" spans="29:29" ht="14" x14ac:dyDescent="0.3">
      <c r="AC1341" s="104">
        <v>33.755000000000003</v>
      </c>
    </row>
    <row r="1342" spans="29:29" ht="14" x14ac:dyDescent="0.3">
      <c r="AC1342" s="104">
        <v>6.8259999999999996</v>
      </c>
    </row>
    <row r="1343" spans="29:29" ht="14" x14ac:dyDescent="0.3">
      <c r="AC1343" s="104">
        <v>42.765000000000001</v>
      </c>
    </row>
    <row r="1344" spans="29:29" ht="14" x14ac:dyDescent="0.3">
      <c r="AC1344" s="104">
        <v>45.37</v>
      </c>
    </row>
    <row r="1345" spans="29:29" ht="14" x14ac:dyDescent="0.3">
      <c r="AC1345" s="104">
        <v>45.32</v>
      </c>
    </row>
    <row r="1346" spans="29:29" ht="14" x14ac:dyDescent="0.3">
      <c r="AC1346" s="104">
        <v>45.295000000000002</v>
      </c>
    </row>
    <row r="1347" spans="29:29" ht="14" x14ac:dyDescent="0.3">
      <c r="AC1347" s="104">
        <v>45.17</v>
      </c>
    </row>
    <row r="1348" spans="29:29" ht="14" x14ac:dyDescent="0.3">
      <c r="AC1348" s="104">
        <v>2.2519999999999998</v>
      </c>
    </row>
    <row r="1349" spans="29:29" ht="14" x14ac:dyDescent="0.3">
      <c r="AC1349" s="104">
        <v>45.02</v>
      </c>
    </row>
    <row r="1350" spans="29:29" ht="14" x14ac:dyDescent="0.3">
      <c r="AC1350" s="104">
        <v>45</v>
      </c>
    </row>
    <row r="1351" spans="29:29" ht="14" x14ac:dyDescent="0.3">
      <c r="AC1351" s="104">
        <v>4.4960000000000004</v>
      </c>
    </row>
    <row r="1352" spans="29:29" ht="14" x14ac:dyDescent="0.3">
      <c r="AC1352" s="104">
        <v>44.835000000000001</v>
      </c>
    </row>
    <row r="1353" spans="29:29" ht="14" x14ac:dyDescent="0.3">
      <c r="AC1353" s="104">
        <v>32.270000000000003</v>
      </c>
    </row>
    <row r="1354" spans="29:29" ht="14" x14ac:dyDescent="0.3">
      <c r="AC1354" s="104">
        <v>44.7</v>
      </c>
    </row>
    <row r="1355" spans="29:29" ht="14" x14ac:dyDescent="0.3">
      <c r="AC1355" s="104">
        <v>44.65</v>
      </c>
    </row>
    <row r="1356" spans="29:29" ht="14" x14ac:dyDescent="0.3">
      <c r="AC1356" s="104">
        <v>44.643000000000001</v>
      </c>
    </row>
    <row r="1357" spans="29:29" ht="14" x14ac:dyDescent="0.3">
      <c r="AC1357" s="104">
        <v>44.57</v>
      </c>
    </row>
    <row r="1358" spans="29:29" ht="14" x14ac:dyDescent="0.3">
      <c r="AC1358" s="104">
        <v>44.38</v>
      </c>
    </row>
    <row r="1359" spans="29:29" ht="14" x14ac:dyDescent="0.3">
      <c r="AC1359" s="104">
        <v>4.4359999999999999</v>
      </c>
    </row>
    <row r="1360" spans="29:29" ht="14" x14ac:dyDescent="0.3">
      <c r="AC1360" s="104">
        <v>38.101999999999997</v>
      </c>
    </row>
    <row r="1361" spans="29:29" ht="14" x14ac:dyDescent="0.3">
      <c r="AC1361" s="104">
        <v>44.19</v>
      </c>
    </row>
    <row r="1362" spans="29:29" ht="14" x14ac:dyDescent="0.3">
      <c r="AC1362" s="104">
        <v>44.12</v>
      </c>
    </row>
    <row r="1363" spans="29:29" ht="14" x14ac:dyDescent="0.3">
      <c r="AC1363" s="104">
        <v>1.7629999999999999</v>
      </c>
    </row>
    <row r="1364" spans="29:29" ht="14" x14ac:dyDescent="0.3">
      <c r="AC1364" s="104">
        <v>44.06</v>
      </c>
    </row>
    <row r="1365" spans="29:29" ht="14" x14ac:dyDescent="0.3">
      <c r="AC1365" s="104">
        <v>43.999000000000002</v>
      </c>
    </row>
    <row r="1366" spans="29:29" ht="14" x14ac:dyDescent="0.3">
      <c r="AC1366" s="104">
        <v>43.854999999999997</v>
      </c>
    </row>
    <row r="1367" spans="29:29" ht="14" x14ac:dyDescent="0.3">
      <c r="AC1367" s="104">
        <v>43.83</v>
      </c>
    </row>
    <row r="1368" spans="29:29" ht="14" x14ac:dyDescent="0.3">
      <c r="AC1368" s="104">
        <v>43.71</v>
      </c>
    </row>
    <row r="1369" spans="29:29" ht="14" x14ac:dyDescent="0.3">
      <c r="AC1369" s="104">
        <v>38.402999999999999</v>
      </c>
    </row>
    <row r="1370" spans="29:29" ht="14" x14ac:dyDescent="0.3">
      <c r="AC1370" s="104">
        <v>41.353999999999999</v>
      </c>
    </row>
    <row r="1371" spans="29:29" ht="14" x14ac:dyDescent="0.3">
      <c r="AC1371" s="104">
        <v>43.5</v>
      </c>
    </row>
    <row r="1372" spans="29:29" ht="14" x14ac:dyDescent="0.3">
      <c r="AC1372" s="104">
        <v>43.46</v>
      </c>
    </row>
    <row r="1373" spans="29:29" ht="14" x14ac:dyDescent="0.3">
      <c r="AC1373" s="104">
        <v>43.43</v>
      </c>
    </row>
    <row r="1374" spans="29:29" ht="14" x14ac:dyDescent="0.3">
      <c r="AC1374" s="104">
        <v>43.39</v>
      </c>
    </row>
    <row r="1375" spans="29:29" ht="14" x14ac:dyDescent="0.3">
      <c r="AC1375" s="104">
        <v>43.35</v>
      </c>
    </row>
    <row r="1376" spans="29:29" ht="14" x14ac:dyDescent="0.3">
      <c r="AC1376" s="104">
        <v>4.33</v>
      </c>
    </row>
    <row r="1377" spans="29:29" ht="14" x14ac:dyDescent="0.3">
      <c r="AC1377" s="104">
        <v>43.25</v>
      </c>
    </row>
    <row r="1378" spans="29:29" ht="14" x14ac:dyDescent="0.3">
      <c r="AC1378" s="104">
        <v>28.645</v>
      </c>
    </row>
    <row r="1379" spans="29:29" ht="14" x14ac:dyDescent="0.3">
      <c r="AC1379" s="104">
        <v>4.2949999999999999</v>
      </c>
    </row>
    <row r="1380" spans="29:29" ht="14" x14ac:dyDescent="0.3">
      <c r="AC1380" s="104">
        <v>42.78</v>
      </c>
    </row>
    <row r="1381" spans="29:29" ht="14" x14ac:dyDescent="0.3">
      <c r="AC1381" s="104">
        <v>42.71</v>
      </c>
    </row>
    <row r="1382" spans="29:29" ht="14" x14ac:dyDescent="0.3">
      <c r="AC1382" s="104">
        <v>34.53</v>
      </c>
    </row>
    <row r="1383" spans="29:29" ht="14" x14ac:dyDescent="0.3">
      <c r="AC1383" s="104">
        <v>42.46</v>
      </c>
    </row>
    <row r="1384" spans="29:29" ht="14" x14ac:dyDescent="0.3">
      <c r="AC1384" s="104">
        <v>42.41</v>
      </c>
    </row>
    <row r="1385" spans="29:29" ht="14" x14ac:dyDescent="0.3">
      <c r="AC1385" s="104">
        <v>42.26</v>
      </c>
    </row>
    <row r="1386" spans="29:29" ht="14" x14ac:dyDescent="0.3">
      <c r="AC1386" s="104">
        <v>31.425000000000001</v>
      </c>
    </row>
    <row r="1387" spans="29:29" ht="14" x14ac:dyDescent="0.3">
      <c r="AC1387" s="104">
        <v>4.1760000000000002</v>
      </c>
    </row>
    <row r="1388" spans="29:29" ht="14" x14ac:dyDescent="0.3">
      <c r="AC1388" s="104">
        <v>41.74</v>
      </c>
    </row>
    <row r="1389" spans="29:29" ht="14" x14ac:dyDescent="0.3">
      <c r="AC1389" s="104">
        <v>41.69</v>
      </c>
    </row>
    <row r="1390" spans="29:29" ht="14" x14ac:dyDescent="0.3">
      <c r="AC1390" s="104">
        <v>41.567999999999998</v>
      </c>
    </row>
    <row r="1391" spans="29:29" ht="14" x14ac:dyDescent="0.3">
      <c r="AC1391" s="104">
        <v>15.706</v>
      </c>
    </row>
    <row r="1392" spans="29:29" ht="14" x14ac:dyDescent="0.3">
      <c r="AC1392" s="104">
        <v>39.869</v>
      </c>
    </row>
    <row r="1393" spans="29:29" ht="14" x14ac:dyDescent="0.3">
      <c r="AC1393" s="104">
        <v>41.42</v>
      </c>
    </row>
    <row r="1394" spans="29:29" ht="14" x14ac:dyDescent="0.3">
      <c r="AC1394" s="104">
        <v>41.41</v>
      </c>
    </row>
    <row r="1395" spans="29:29" ht="14" x14ac:dyDescent="0.3">
      <c r="AC1395" s="104">
        <v>40.945999999999998</v>
      </c>
    </row>
    <row r="1396" spans="29:29" ht="14" x14ac:dyDescent="0.3">
      <c r="AC1396" s="104">
        <v>41.305</v>
      </c>
    </row>
    <row r="1397" spans="29:29" ht="14" x14ac:dyDescent="0.3">
      <c r="AC1397" s="104">
        <v>24.283999999999999</v>
      </c>
    </row>
    <row r="1398" spans="29:29" ht="14" x14ac:dyDescent="0.3">
      <c r="AC1398" s="104">
        <v>41.07</v>
      </c>
    </row>
    <row r="1399" spans="29:29" ht="14" x14ac:dyDescent="0.3">
      <c r="AC1399" s="104">
        <v>40.840000000000003</v>
      </c>
    </row>
    <row r="1400" spans="29:29" ht="14" x14ac:dyDescent="0.3">
      <c r="AC1400" s="104">
        <v>40.615000000000002</v>
      </c>
    </row>
    <row r="1401" spans="29:29" ht="14" x14ac:dyDescent="0.3">
      <c r="AC1401" s="104">
        <v>2.4340000000000002</v>
      </c>
    </row>
    <row r="1402" spans="29:29" ht="14" x14ac:dyDescent="0.3">
      <c r="AC1402" s="104">
        <v>40.54</v>
      </c>
    </row>
    <row r="1403" spans="29:29" ht="14" x14ac:dyDescent="0.3">
      <c r="AC1403" s="104">
        <v>40.35</v>
      </c>
    </row>
    <row r="1404" spans="29:29" ht="14" x14ac:dyDescent="0.3">
      <c r="AC1404" s="104">
        <v>40.29</v>
      </c>
    </row>
    <row r="1405" spans="29:29" ht="14" x14ac:dyDescent="0.3">
      <c r="AC1405" s="104">
        <v>35.741999999999997</v>
      </c>
    </row>
    <row r="1406" spans="29:29" ht="14" x14ac:dyDescent="0.3">
      <c r="AC1406" s="104">
        <v>20.478999999999999</v>
      </c>
    </row>
    <row r="1407" spans="29:29" ht="14" x14ac:dyDescent="0.3">
      <c r="AC1407" s="104">
        <v>39.689</v>
      </c>
    </row>
    <row r="1408" spans="29:29" ht="14" x14ac:dyDescent="0.3">
      <c r="AC1408" s="104">
        <v>40.03</v>
      </c>
    </row>
    <row r="1409" spans="29:29" ht="14" x14ac:dyDescent="0.3">
      <c r="AC1409" s="104">
        <v>40.01</v>
      </c>
    </row>
    <row r="1410" spans="29:29" ht="14" x14ac:dyDescent="0.3">
      <c r="AC1410" s="104">
        <v>40</v>
      </c>
    </row>
    <row r="1411" spans="29:29" ht="14" x14ac:dyDescent="0.3">
      <c r="AC1411" s="104">
        <v>39.89</v>
      </c>
    </row>
    <row r="1412" spans="29:29" ht="14" x14ac:dyDescent="0.3">
      <c r="AC1412" s="104">
        <v>39.729999999999997</v>
      </c>
    </row>
    <row r="1413" spans="29:29" ht="14" x14ac:dyDescent="0.3">
      <c r="AC1413" s="104">
        <v>39.32</v>
      </c>
    </row>
    <row r="1414" spans="29:29" ht="14" x14ac:dyDescent="0.3">
      <c r="AC1414" s="104">
        <v>9.81</v>
      </c>
    </row>
    <row r="1415" spans="29:29" ht="14" x14ac:dyDescent="0.3">
      <c r="AC1415" s="104">
        <v>9.81</v>
      </c>
    </row>
    <row r="1416" spans="29:29" ht="14" x14ac:dyDescent="0.3">
      <c r="AC1416" s="104">
        <v>9.81</v>
      </c>
    </row>
    <row r="1417" spans="29:29" ht="14" x14ac:dyDescent="0.3">
      <c r="AC1417" s="104">
        <v>9.81</v>
      </c>
    </row>
    <row r="1418" spans="29:29" ht="14" x14ac:dyDescent="0.3">
      <c r="AC1418" s="104">
        <v>39.03</v>
      </c>
    </row>
    <row r="1419" spans="29:29" ht="14" x14ac:dyDescent="0.3">
      <c r="AC1419" s="104">
        <v>38.9</v>
      </c>
    </row>
    <row r="1420" spans="29:29" ht="14" x14ac:dyDescent="0.3">
      <c r="AC1420" s="104">
        <v>3.871</v>
      </c>
    </row>
    <row r="1421" spans="29:29" ht="14" x14ac:dyDescent="0.3">
      <c r="AC1421" s="104">
        <v>37.460999999999999</v>
      </c>
    </row>
    <row r="1422" spans="29:29" ht="14" x14ac:dyDescent="0.3">
      <c r="AC1422" s="104">
        <v>38.61</v>
      </c>
    </row>
    <row r="1423" spans="29:29" ht="14" x14ac:dyDescent="0.3">
      <c r="AC1423" s="104">
        <v>29.283000000000001</v>
      </c>
    </row>
    <row r="1424" spans="29:29" ht="14" x14ac:dyDescent="0.3">
      <c r="AC1424" s="104">
        <v>19.195</v>
      </c>
    </row>
    <row r="1425" spans="29:29" ht="14" x14ac:dyDescent="0.3">
      <c r="AC1425" s="104">
        <v>27.625</v>
      </c>
    </row>
    <row r="1426" spans="29:29" ht="14" x14ac:dyDescent="0.3">
      <c r="AC1426" s="104">
        <v>38.18</v>
      </c>
    </row>
    <row r="1427" spans="29:29" ht="14" x14ac:dyDescent="0.3">
      <c r="AC1427" s="104">
        <v>23.628</v>
      </c>
    </row>
    <row r="1428" spans="29:29" ht="14" x14ac:dyDescent="0.3">
      <c r="AC1428" s="104">
        <v>38.08</v>
      </c>
    </row>
    <row r="1429" spans="29:29" ht="14" x14ac:dyDescent="0.3">
      <c r="AC1429" s="104">
        <v>9.8699999999999992</v>
      </c>
    </row>
    <row r="1430" spans="29:29" ht="14" x14ac:dyDescent="0.3">
      <c r="AC1430" s="104">
        <v>37.92</v>
      </c>
    </row>
    <row r="1431" spans="29:29" ht="14" x14ac:dyDescent="0.3">
      <c r="AC1431" s="104">
        <v>37.85</v>
      </c>
    </row>
    <row r="1432" spans="29:29" ht="14" x14ac:dyDescent="0.3">
      <c r="AC1432" s="104">
        <v>32.911999999999999</v>
      </c>
    </row>
    <row r="1433" spans="29:29" ht="14" x14ac:dyDescent="0.3">
      <c r="AC1433" s="104">
        <v>37.770000000000003</v>
      </c>
    </row>
    <row r="1434" spans="29:29" ht="14" x14ac:dyDescent="0.3">
      <c r="AC1434" s="104">
        <v>2.13</v>
      </c>
    </row>
    <row r="1435" spans="29:29" ht="14" x14ac:dyDescent="0.3">
      <c r="AC1435" s="104">
        <v>37.58</v>
      </c>
    </row>
    <row r="1436" spans="29:29" ht="14" x14ac:dyDescent="0.3">
      <c r="AC1436" s="104">
        <v>36.393999999999998</v>
      </c>
    </row>
    <row r="1437" spans="29:29" ht="14" x14ac:dyDescent="0.3">
      <c r="AC1437" s="104">
        <v>37.475000000000001</v>
      </c>
    </row>
    <row r="1438" spans="29:29" ht="14" x14ac:dyDescent="0.3">
      <c r="AC1438" s="104">
        <v>31.373999999999999</v>
      </c>
    </row>
    <row r="1439" spans="29:29" ht="14" x14ac:dyDescent="0.3">
      <c r="AC1439" s="104">
        <v>37.094999999999999</v>
      </c>
    </row>
    <row r="1440" spans="29:29" ht="14" x14ac:dyDescent="0.3">
      <c r="AC1440" s="104">
        <v>37.027999999999999</v>
      </c>
    </row>
    <row r="1441" spans="29:29" ht="14" x14ac:dyDescent="0.3">
      <c r="AC1441" s="104">
        <v>3.98</v>
      </c>
    </row>
    <row r="1442" spans="29:29" ht="14" x14ac:dyDescent="0.3">
      <c r="AC1442" s="104">
        <v>36.68</v>
      </c>
    </row>
    <row r="1443" spans="29:29" ht="14" x14ac:dyDescent="0.3">
      <c r="AC1443" s="104">
        <v>3.64</v>
      </c>
    </row>
    <row r="1444" spans="29:29" ht="14" x14ac:dyDescent="0.3">
      <c r="AC1444" s="104">
        <v>36.363</v>
      </c>
    </row>
    <row r="1445" spans="29:29" ht="14" x14ac:dyDescent="0.3">
      <c r="AC1445" s="104">
        <v>36.32</v>
      </c>
    </row>
    <row r="1446" spans="29:29" ht="14" x14ac:dyDescent="0.3">
      <c r="AC1446" s="104">
        <v>34.838999999999999</v>
      </c>
    </row>
    <row r="1447" spans="29:29" ht="14" x14ac:dyDescent="0.3">
      <c r="AC1447" s="104">
        <v>36.287999999999997</v>
      </c>
    </row>
    <row r="1448" spans="29:29" ht="14" x14ac:dyDescent="0.3">
      <c r="AC1448" s="104">
        <v>4.3499999999999996</v>
      </c>
    </row>
    <row r="1449" spans="29:29" ht="14" x14ac:dyDescent="0.3">
      <c r="AC1449" s="104">
        <v>36.24</v>
      </c>
    </row>
    <row r="1450" spans="29:29" ht="14" x14ac:dyDescent="0.3">
      <c r="AC1450" s="104">
        <v>26.725000000000001</v>
      </c>
    </row>
    <row r="1451" spans="29:29" ht="14" x14ac:dyDescent="0.3">
      <c r="AC1451" s="104">
        <v>21.66</v>
      </c>
    </row>
    <row r="1452" spans="29:29" ht="14" x14ac:dyDescent="0.3">
      <c r="AC1452" s="104">
        <v>36.049999999999997</v>
      </c>
    </row>
    <row r="1453" spans="29:29" ht="14" x14ac:dyDescent="0.3">
      <c r="AC1453" s="104">
        <v>36.04</v>
      </c>
    </row>
    <row r="1454" spans="29:29" ht="14" x14ac:dyDescent="0.3">
      <c r="AC1454" s="104">
        <v>7.2050000000000001</v>
      </c>
    </row>
    <row r="1455" spans="29:29" ht="14" x14ac:dyDescent="0.3">
      <c r="AC1455" s="104">
        <v>35.92</v>
      </c>
    </row>
    <row r="1456" spans="29:29" ht="14" x14ac:dyDescent="0.3">
      <c r="AC1456" s="104">
        <v>31.914999999999999</v>
      </c>
    </row>
    <row r="1457" spans="29:29" ht="14" x14ac:dyDescent="0.3">
      <c r="AC1457" s="104">
        <v>24.358000000000001</v>
      </c>
    </row>
    <row r="1458" spans="29:29" ht="14" x14ac:dyDescent="0.3">
      <c r="AC1458" s="104">
        <v>31.879000000000001</v>
      </c>
    </row>
    <row r="1459" spans="29:29" ht="14" x14ac:dyDescent="0.3">
      <c r="AC1459" s="104">
        <v>30.798999999999999</v>
      </c>
    </row>
    <row r="1460" spans="29:29" ht="14" x14ac:dyDescent="0.3">
      <c r="AC1460" s="104">
        <v>35.81</v>
      </c>
    </row>
    <row r="1461" spans="29:29" ht="14" x14ac:dyDescent="0.3">
      <c r="AC1461" s="104">
        <v>7.1589999999999998</v>
      </c>
    </row>
    <row r="1462" spans="29:29" ht="14" x14ac:dyDescent="0.3">
      <c r="AC1462" s="104">
        <v>35.659999999999997</v>
      </c>
    </row>
    <row r="1463" spans="29:29" ht="14" x14ac:dyDescent="0.3">
      <c r="AC1463" s="104">
        <v>35.51</v>
      </c>
    </row>
    <row r="1464" spans="29:29" ht="14" x14ac:dyDescent="0.3">
      <c r="AC1464" s="104">
        <v>35.505000000000003</v>
      </c>
    </row>
    <row r="1465" spans="29:29" ht="14" x14ac:dyDescent="0.3">
      <c r="AC1465" s="104">
        <v>35.44</v>
      </c>
    </row>
    <row r="1466" spans="29:29" ht="14" x14ac:dyDescent="0.3">
      <c r="AC1466" s="104">
        <v>35.380000000000003</v>
      </c>
    </row>
    <row r="1467" spans="29:29" ht="14" x14ac:dyDescent="0.3">
      <c r="AC1467" s="104">
        <v>33.253</v>
      </c>
    </row>
    <row r="1468" spans="29:29" ht="14" x14ac:dyDescent="0.3">
      <c r="AC1468" s="104">
        <v>2.1150000000000002</v>
      </c>
    </row>
    <row r="1469" spans="29:29" ht="14" x14ac:dyDescent="0.3">
      <c r="AC1469" s="104">
        <v>17.64</v>
      </c>
    </row>
    <row r="1470" spans="29:29" ht="14" x14ac:dyDescent="0.3">
      <c r="AC1470" s="104">
        <v>7.0380000000000003</v>
      </c>
    </row>
    <row r="1471" spans="29:29" ht="14" x14ac:dyDescent="0.3">
      <c r="AC1471" s="104">
        <v>35.18</v>
      </c>
    </row>
    <row r="1472" spans="29:29" ht="14" x14ac:dyDescent="0.3">
      <c r="AC1472" s="104">
        <v>35.119999999999997</v>
      </c>
    </row>
    <row r="1473" spans="29:29" ht="14" x14ac:dyDescent="0.3">
      <c r="AC1473" s="104">
        <v>35.1</v>
      </c>
    </row>
    <row r="1474" spans="29:29" ht="14" x14ac:dyDescent="0.3">
      <c r="AC1474" s="104">
        <v>1.5</v>
      </c>
    </row>
    <row r="1475" spans="29:29" ht="14" x14ac:dyDescent="0.3">
      <c r="AC1475" s="104">
        <v>17.454999999999998</v>
      </c>
    </row>
    <row r="1476" spans="29:29" ht="14" x14ac:dyDescent="0.3">
      <c r="AC1476" s="104">
        <v>34.86</v>
      </c>
    </row>
    <row r="1477" spans="29:29" ht="14" x14ac:dyDescent="0.3">
      <c r="AC1477" s="104">
        <v>3.4849999999999999</v>
      </c>
    </row>
    <row r="1478" spans="29:29" ht="14" x14ac:dyDescent="0.3">
      <c r="AC1478" s="104">
        <v>34.835000000000001</v>
      </c>
    </row>
    <row r="1479" spans="29:29" ht="14" x14ac:dyDescent="0.3">
      <c r="AC1479" s="104">
        <v>34.393000000000001</v>
      </c>
    </row>
    <row r="1480" spans="29:29" ht="14" x14ac:dyDescent="0.3">
      <c r="AC1480" s="104">
        <v>34.74</v>
      </c>
    </row>
    <row r="1481" spans="29:29" ht="14" x14ac:dyDescent="0.3">
      <c r="AC1481" s="104">
        <v>3.47</v>
      </c>
    </row>
    <row r="1482" spans="29:29" ht="14" x14ac:dyDescent="0.3">
      <c r="AC1482" s="104">
        <v>34.69</v>
      </c>
    </row>
    <row r="1483" spans="29:29" ht="14" x14ac:dyDescent="0.3">
      <c r="AC1483" s="104">
        <v>34.65</v>
      </c>
    </row>
    <row r="1484" spans="29:29" ht="14" x14ac:dyDescent="0.3">
      <c r="AC1484" s="104">
        <v>33.600999999999999</v>
      </c>
    </row>
    <row r="1485" spans="29:29" ht="14" x14ac:dyDescent="0.3">
      <c r="AC1485" s="104">
        <v>1.64</v>
      </c>
    </row>
    <row r="1486" spans="29:29" ht="14" x14ac:dyDescent="0.3">
      <c r="AC1486" s="104">
        <v>34.5</v>
      </c>
    </row>
    <row r="1487" spans="29:29" ht="14" x14ac:dyDescent="0.3">
      <c r="AC1487" s="104">
        <v>34.47</v>
      </c>
    </row>
    <row r="1488" spans="29:29" ht="14" x14ac:dyDescent="0.3">
      <c r="AC1488" s="104">
        <v>34.270000000000003</v>
      </c>
    </row>
    <row r="1489" spans="29:29" ht="14" x14ac:dyDescent="0.3">
      <c r="AC1489" s="104">
        <v>34.270000000000003</v>
      </c>
    </row>
    <row r="1490" spans="29:29" ht="14" x14ac:dyDescent="0.3">
      <c r="AC1490" s="104">
        <v>34.159999999999997</v>
      </c>
    </row>
    <row r="1491" spans="29:29" ht="14" x14ac:dyDescent="0.3">
      <c r="AC1491" s="104">
        <v>34.07</v>
      </c>
    </row>
    <row r="1492" spans="29:29" ht="14" x14ac:dyDescent="0.3">
      <c r="AC1492" s="104">
        <v>33.719000000000001</v>
      </c>
    </row>
    <row r="1493" spans="29:29" ht="14" x14ac:dyDescent="0.3">
      <c r="AC1493" s="104">
        <v>33.96</v>
      </c>
    </row>
    <row r="1494" spans="29:29" ht="14" x14ac:dyDescent="0.3">
      <c r="AC1494" s="104">
        <v>19.63</v>
      </c>
    </row>
    <row r="1495" spans="29:29" ht="14" x14ac:dyDescent="0.3">
      <c r="AC1495" s="104">
        <v>33.840000000000003</v>
      </c>
    </row>
    <row r="1496" spans="29:29" ht="14" x14ac:dyDescent="0.3">
      <c r="AC1496" s="104">
        <v>33.81</v>
      </c>
    </row>
    <row r="1497" spans="29:29" ht="14" x14ac:dyDescent="0.3">
      <c r="AC1497" s="104">
        <v>2.1</v>
      </c>
    </row>
    <row r="1498" spans="29:29" ht="14" x14ac:dyDescent="0.3">
      <c r="AC1498" s="104">
        <v>32.033999999999999</v>
      </c>
    </row>
    <row r="1499" spans="29:29" ht="14" x14ac:dyDescent="0.3">
      <c r="AC1499" s="104">
        <v>31.678000000000001</v>
      </c>
    </row>
    <row r="1500" spans="29:29" ht="14" x14ac:dyDescent="0.3">
      <c r="AC1500" s="104">
        <v>16.843</v>
      </c>
    </row>
    <row r="1501" spans="29:29" ht="14" x14ac:dyDescent="0.3">
      <c r="AC1501" s="104">
        <v>33.67</v>
      </c>
    </row>
    <row r="1502" spans="29:29" ht="14" x14ac:dyDescent="0.3">
      <c r="AC1502" s="104">
        <v>31.986999999999998</v>
      </c>
    </row>
    <row r="1503" spans="29:29" ht="14" x14ac:dyDescent="0.3">
      <c r="AC1503" s="104">
        <v>32.293999999999997</v>
      </c>
    </row>
    <row r="1504" spans="29:29" ht="14" x14ac:dyDescent="0.3">
      <c r="AC1504" s="104">
        <v>33.61</v>
      </c>
    </row>
    <row r="1505" spans="29:29" ht="14" x14ac:dyDescent="0.3">
      <c r="AC1505" s="104">
        <v>28.905000000000001</v>
      </c>
    </row>
    <row r="1506" spans="29:29" ht="14" x14ac:dyDescent="0.3">
      <c r="AC1506" s="104">
        <v>33.42</v>
      </c>
    </row>
    <row r="1507" spans="29:29" ht="14" x14ac:dyDescent="0.3">
      <c r="AC1507" s="104">
        <v>33.314999999999998</v>
      </c>
    </row>
    <row r="1508" spans="29:29" ht="14" x14ac:dyDescent="0.3">
      <c r="AC1508" s="104">
        <v>33.31</v>
      </c>
    </row>
    <row r="1509" spans="29:29" ht="14" x14ac:dyDescent="0.3">
      <c r="AC1509" s="104">
        <v>33.299999999999997</v>
      </c>
    </row>
    <row r="1510" spans="29:29" ht="14" x14ac:dyDescent="0.3">
      <c r="AC1510" s="104">
        <v>8.9290000000000003</v>
      </c>
    </row>
    <row r="1511" spans="29:29" ht="14" x14ac:dyDescent="0.3">
      <c r="AC1511" s="104">
        <v>33.25</v>
      </c>
    </row>
    <row r="1512" spans="29:29" ht="14" x14ac:dyDescent="0.3">
      <c r="AC1512" s="104">
        <v>33.229999999999997</v>
      </c>
    </row>
    <row r="1513" spans="29:29" ht="14" x14ac:dyDescent="0.3">
      <c r="AC1513" s="104">
        <v>1.3049999999999999</v>
      </c>
    </row>
    <row r="1514" spans="29:29" ht="14" x14ac:dyDescent="0.3">
      <c r="AC1514" s="104">
        <v>6.6319999999999997</v>
      </c>
    </row>
    <row r="1515" spans="29:29" ht="14" x14ac:dyDescent="0.3">
      <c r="AC1515" s="104">
        <v>1.33</v>
      </c>
    </row>
    <row r="1516" spans="29:29" ht="14" x14ac:dyDescent="0.3">
      <c r="AC1516" s="104">
        <v>1.105</v>
      </c>
    </row>
    <row r="1517" spans="29:29" ht="14" x14ac:dyDescent="0.3">
      <c r="AC1517" s="104">
        <v>31.765999999999998</v>
      </c>
    </row>
    <row r="1518" spans="29:29" ht="14" x14ac:dyDescent="0.3">
      <c r="AC1518" s="104">
        <v>13.196</v>
      </c>
    </row>
    <row r="1519" spans="29:29" ht="14" x14ac:dyDescent="0.3">
      <c r="AC1519" s="104">
        <v>32</v>
      </c>
    </row>
    <row r="1520" spans="29:29" ht="14" x14ac:dyDescent="0.3">
      <c r="AC1520" s="104">
        <v>29.681999999999999</v>
      </c>
    </row>
    <row r="1521" spans="29:29" ht="14" x14ac:dyDescent="0.3">
      <c r="AC1521" s="104">
        <v>1.635</v>
      </c>
    </row>
    <row r="1522" spans="29:29" ht="14" x14ac:dyDescent="0.3">
      <c r="AC1522" s="104">
        <v>32.502000000000002</v>
      </c>
    </row>
    <row r="1523" spans="29:29" ht="14" x14ac:dyDescent="0.3">
      <c r="AC1523" s="104">
        <v>32.81</v>
      </c>
    </row>
    <row r="1524" spans="29:29" ht="14" x14ac:dyDescent="0.3">
      <c r="AC1524" s="104">
        <v>29.792999999999999</v>
      </c>
    </row>
    <row r="1525" spans="29:29" ht="14" x14ac:dyDescent="0.3">
      <c r="AC1525" s="104">
        <v>2.08</v>
      </c>
    </row>
    <row r="1526" spans="29:29" ht="14" x14ac:dyDescent="0.3">
      <c r="AC1526" s="104">
        <v>2.25</v>
      </c>
    </row>
    <row r="1527" spans="29:29" ht="14" x14ac:dyDescent="0.3">
      <c r="AC1527" s="104">
        <v>32.659999999999997</v>
      </c>
    </row>
    <row r="1528" spans="29:29" ht="14" x14ac:dyDescent="0.3">
      <c r="AC1528" s="104">
        <v>32.64</v>
      </c>
    </row>
    <row r="1529" spans="29:29" ht="14" x14ac:dyDescent="0.3">
      <c r="AC1529" s="104">
        <v>32.57</v>
      </c>
    </row>
    <row r="1530" spans="29:29" ht="14" x14ac:dyDescent="0.3">
      <c r="AC1530" s="104">
        <v>32.54</v>
      </c>
    </row>
    <row r="1531" spans="29:29" ht="14" x14ac:dyDescent="0.3">
      <c r="AC1531" s="104">
        <v>32.479999999999997</v>
      </c>
    </row>
    <row r="1532" spans="29:29" ht="14" x14ac:dyDescent="0.3">
      <c r="AC1532" s="104">
        <v>27.262</v>
      </c>
    </row>
    <row r="1533" spans="29:29" ht="14" x14ac:dyDescent="0.3">
      <c r="AC1533" s="104">
        <v>30.169</v>
      </c>
    </row>
    <row r="1534" spans="29:29" ht="14" x14ac:dyDescent="0.3">
      <c r="AC1534" s="104">
        <v>32.380000000000003</v>
      </c>
    </row>
    <row r="1535" spans="29:29" ht="14" x14ac:dyDescent="0.3">
      <c r="AC1535" s="104">
        <v>22.603000000000002</v>
      </c>
    </row>
    <row r="1536" spans="29:29" ht="14" x14ac:dyDescent="0.3">
      <c r="AC1536" s="104">
        <v>32.270000000000003</v>
      </c>
    </row>
    <row r="1537" spans="29:29" ht="14" x14ac:dyDescent="0.3">
      <c r="AC1537" s="104">
        <v>32.229999999999997</v>
      </c>
    </row>
    <row r="1538" spans="29:29" ht="14" x14ac:dyDescent="0.3">
      <c r="AC1538" s="104">
        <v>32.21</v>
      </c>
    </row>
    <row r="1539" spans="29:29" ht="14" x14ac:dyDescent="0.3">
      <c r="AC1539" s="104">
        <v>32.14</v>
      </c>
    </row>
    <row r="1540" spans="29:29" ht="14" x14ac:dyDescent="0.3">
      <c r="AC1540" s="104">
        <v>31.7</v>
      </c>
    </row>
    <row r="1541" spans="29:29" ht="14" x14ac:dyDescent="0.3">
      <c r="AC1541" s="104">
        <v>30.372</v>
      </c>
    </row>
    <row r="1542" spans="29:29" ht="14" x14ac:dyDescent="0.3">
      <c r="AC1542" s="104">
        <v>31.91</v>
      </c>
    </row>
    <row r="1543" spans="29:29" ht="14" x14ac:dyDescent="0.3">
      <c r="AC1543" s="104">
        <v>25.757999999999999</v>
      </c>
    </row>
    <row r="1544" spans="29:29" ht="14" x14ac:dyDescent="0.3">
      <c r="AC1544" s="104">
        <v>31.785</v>
      </c>
    </row>
    <row r="1545" spans="29:29" ht="14" x14ac:dyDescent="0.3">
      <c r="AC1545" s="104">
        <v>28.257999999999999</v>
      </c>
    </row>
    <row r="1546" spans="29:29" ht="14" x14ac:dyDescent="0.3">
      <c r="AC1546" s="104">
        <v>31.74</v>
      </c>
    </row>
    <row r="1547" spans="29:29" ht="14" x14ac:dyDescent="0.3">
      <c r="AC1547" s="104">
        <v>31.715</v>
      </c>
    </row>
    <row r="1548" spans="29:29" ht="14" x14ac:dyDescent="0.3">
      <c r="AC1548" s="104">
        <v>31.7</v>
      </c>
    </row>
    <row r="1549" spans="29:29" ht="14" x14ac:dyDescent="0.3">
      <c r="AC1549" s="104">
        <v>31.67</v>
      </c>
    </row>
    <row r="1550" spans="29:29" ht="14" x14ac:dyDescent="0.3">
      <c r="AC1550" s="104">
        <v>31.67</v>
      </c>
    </row>
    <row r="1551" spans="29:29" ht="14" x14ac:dyDescent="0.3">
      <c r="AC1551" s="104">
        <v>31.65</v>
      </c>
    </row>
    <row r="1552" spans="29:29" ht="14" x14ac:dyDescent="0.3">
      <c r="AC1552" s="104">
        <v>31.334</v>
      </c>
    </row>
    <row r="1553" spans="29:29" ht="14" x14ac:dyDescent="0.3">
      <c r="AC1553" s="104">
        <v>30.681000000000001</v>
      </c>
    </row>
    <row r="1554" spans="29:29" ht="14" x14ac:dyDescent="0.3">
      <c r="AC1554" s="104">
        <v>31.62</v>
      </c>
    </row>
    <row r="1555" spans="29:29" ht="14" x14ac:dyDescent="0.3">
      <c r="AC1555" s="104">
        <v>31.594999999999999</v>
      </c>
    </row>
    <row r="1556" spans="29:29" ht="14" x14ac:dyDescent="0.3">
      <c r="AC1556" s="104">
        <v>9.4429999999999996</v>
      </c>
    </row>
    <row r="1557" spans="29:29" ht="14" x14ac:dyDescent="0.3">
      <c r="AC1557" s="104">
        <v>31.465</v>
      </c>
    </row>
    <row r="1558" spans="29:29" ht="14" x14ac:dyDescent="0.3">
      <c r="AC1558" s="104">
        <v>31.39</v>
      </c>
    </row>
    <row r="1559" spans="29:29" ht="14" x14ac:dyDescent="0.3">
      <c r="AC1559" s="104">
        <v>1.53</v>
      </c>
    </row>
    <row r="1560" spans="29:29" ht="14" x14ac:dyDescent="0.3">
      <c r="AC1560" s="104">
        <v>22.216000000000001</v>
      </c>
    </row>
    <row r="1561" spans="29:29" ht="14" x14ac:dyDescent="0.3">
      <c r="AC1561" s="104">
        <v>31.22</v>
      </c>
    </row>
    <row r="1562" spans="29:29" ht="14" x14ac:dyDescent="0.3">
      <c r="AC1562" s="104">
        <v>31.09</v>
      </c>
    </row>
    <row r="1563" spans="29:29" ht="14" x14ac:dyDescent="0.3">
      <c r="AC1563" s="104">
        <v>31.03</v>
      </c>
    </row>
    <row r="1564" spans="29:29" ht="14" x14ac:dyDescent="0.3">
      <c r="AC1564" s="104">
        <v>28.501999999999999</v>
      </c>
    </row>
    <row r="1565" spans="29:29" ht="14" x14ac:dyDescent="0.3">
      <c r="AC1565" s="104">
        <v>30.9</v>
      </c>
    </row>
    <row r="1566" spans="29:29" ht="14" x14ac:dyDescent="0.3">
      <c r="AC1566" s="104">
        <v>30.75</v>
      </c>
    </row>
    <row r="1567" spans="29:29" ht="14" x14ac:dyDescent="0.3">
      <c r="AC1567" s="104">
        <v>30.58</v>
      </c>
    </row>
    <row r="1568" spans="29:29" ht="14" x14ac:dyDescent="0.3">
      <c r="AC1568" s="104">
        <v>30.54</v>
      </c>
    </row>
    <row r="1569" spans="29:29" ht="14" x14ac:dyDescent="0.3">
      <c r="AC1569" s="104">
        <v>23.18</v>
      </c>
    </row>
    <row r="1570" spans="29:29" ht="14" x14ac:dyDescent="0.3">
      <c r="AC1570" s="104">
        <v>30.48</v>
      </c>
    </row>
    <row r="1571" spans="29:29" ht="14" x14ac:dyDescent="0.3">
      <c r="AC1571" s="104">
        <v>30.44</v>
      </c>
    </row>
    <row r="1572" spans="29:29" ht="14" x14ac:dyDescent="0.3">
      <c r="AC1572" s="104">
        <v>6.08</v>
      </c>
    </row>
    <row r="1573" spans="29:29" ht="14" x14ac:dyDescent="0.3">
      <c r="AC1573" s="104">
        <v>6.53</v>
      </c>
    </row>
    <row r="1574" spans="29:29" ht="14" x14ac:dyDescent="0.3">
      <c r="AC1574" s="104">
        <v>3.0259999999999998</v>
      </c>
    </row>
    <row r="1575" spans="29:29" ht="14" x14ac:dyDescent="0.3">
      <c r="AC1575" s="104">
        <v>29.937999999999999</v>
      </c>
    </row>
    <row r="1576" spans="29:29" ht="14" x14ac:dyDescent="0.3">
      <c r="AC1576" s="104">
        <v>30.21</v>
      </c>
    </row>
    <row r="1577" spans="29:29" ht="14" x14ac:dyDescent="0.3">
      <c r="AC1577" s="104">
        <v>28.35</v>
      </c>
    </row>
    <row r="1578" spans="29:29" ht="14" x14ac:dyDescent="0.3">
      <c r="AC1578" s="104">
        <v>30.125</v>
      </c>
    </row>
    <row r="1579" spans="29:29" ht="14" x14ac:dyDescent="0.3">
      <c r="AC1579" s="104">
        <v>30.06</v>
      </c>
    </row>
    <row r="1580" spans="29:29" ht="14" x14ac:dyDescent="0.3">
      <c r="AC1580" s="104">
        <v>29.712</v>
      </c>
    </row>
    <row r="1581" spans="29:29" ht="14" x14ac:dyDescent="0.3">
      <c r="AC1581" s="104">
        <v>25.196000000000002</v>
      </c>
    </row>
    <row r="1582" spans="29:29" ht="14" x14ac:dyDescent="0.3">
      <c r="AC1582" s="104">
        <v>29.94</v>
      </c>
    </row>
    <row r="1583" spans="29:29" ht="14" x14ac:dyDescent="0.3">
      <c r="AC1583" s="104">
        <v>29.91</v>
      </c>
    </row>
    <row r="1584" spans="29:29" ht="14" x14ac:dyDescent="0.3">
      <c r="AC1584" s="104">
        <v>5.98</v>
      </c>
    </row>
    <row r="1585" spans="29:29" ht="14" x14ac:dyDescent="0.3">
      <c r="AC1585" s="104">
        <v>29.83</v>
      </c>
    </row>
    <row r="1586" spans="29:29" ht="14" x14ac:dyDescent="0.3">
      <c r="AC1586" s="104">
        <v>29.81</v>
      </c>
    </row>
    <row r="1587" spans="29:29" ht="14" x14ac:dyDescent="0.3">
      <c r="AC1587" s="104">
        <v>29.69</v>
      </c>
    </row>
    <row r="1588" spans="29:29" ht="14" x14ac:dyDescent="0.3">
      <c r="AC1588" s="104">
        <v>29.67</v>
      </c>
    </row>
    <row r="1589" spans="29:29" ht="14" x14ac:dyDescent="0.3">
      <c r="AC1589" s="104">
        <v>24.329000000000001</v>
      </c>
    </row>
    <row r="1590" spans="29:29" ht="14" x14ac:dyDescent="0.3">
      <c r="AC1590" s="104">
        <v>29.54</v>
      </c>
    </row>
    <row r="1591" spans="29:29" ht="14" x14ac:dyDescent="0.3">
      <c r="AC1591" s="104">
        <v>29.51</v>
      </c>
    </row>
    <row r="1592" spans="29:29" ht="14" x14ac:dyDescent="0.3">
      <c r="AC1592" s="104">
        <v>29.49</v>
      </c>
    </row>
    <row r="1593" spans="29:29" ht="14" x14ac:dyDescent="0.3">
      <c r="AC1593" s="104">
        <v>29.146000000000001</v>
      </c>
    </row>
    <row r="1594" spans="29:29" ht="14" x14ac:dyDescent="0.3">
      <c r="AC1594" s="104">
        <v>29.33</v>
      </c>
    </row>
    <row r="1595" spans="29:29" ht="14" x14ac:dyDescent="0.3">
      <c r="AC1595" s="104">
        <v>26.631</v>
      </c>
    </row>
    <row r="1596" spans="29:29" ht="14" x14ac:dyDescent="0.3">
      <c r="AC1596" s="104">
        <v>5.8150000000000004</v>
      </c>
    </row>
    <row r="1597" spans="29:29" ht="14" x14ac:dyDescent="0.3">
      <c r="AC1597" s="104">
        <v>29.03</v>
      </c>
    </row>
    <row r="1598" spans="29:29" ht="14" x14ac:dyDescent="0.3">
      <c r="AC1598" s="104">
        <v>29.03</v>
      </c>
    </row>
    <row r="1599" spans="29:29" ht="14" x14ac:dyDescent="0.3">
      <c r="AC1599" s="104">
        <v>28.97</v>
      </c>
    </row>
    <row r="1600" spans="29:29" ht="14" x14ac:dyDescent="0.3">
      <c r="AC1600" s="104">
        <v>8.9619999999999997</v>
      </c>
    </row>
    <row r="1601" spans="29:29" ht="14" x14ac:dyDescent="0.3">
      <c r="AC1601" s="104">
        <v>28.84</v>
      </c>
    </row>
    <row r="1602" spans="29:29" ht="14" x14ac:dyDescent="0.3">
      <c r="AC1602" s="104">
        <v>23.937000000000001</v>
      </c>
    </row>
    <row r="1603" spans="29:29" ht="14" x14ac:dyDescent="0.3">
      <c r="AC1603" s="104">
        <v>23.047999999999998</v>
      </c>
    </row>
    <row r="1604" spans="29:29" ht="14" x14ac:dyDescent="0.3">
      <c r="AC1604" s="104">
        <v>28.224</v>
      </c>
    </row>
    <row r="1605" spans="29:29" ht="14" x14ac:dyDescent="0.3">
      <c r="AC1605" s="104">
        <v>28.79</v>
      </c>
    </row>
    <row r="1606" spans="29:29" ht="14" x14ac:dyDescent="0.3">
      <c r="AC1606" s="104">
        <v>8.625</v>
      </c>
    </row>
    <row r="1607" spans="29:29" ht="14" x14ac:dyDescent="0.3">
      <c r="AC1607" s="104">
        <v>24.96</v>
      </c>
    </row>
    <row r="1608" spans="29:29" ht="14" x14ac:dyDescent="0.3">
      <c r="AC1608" s="104">
        <v>2.871</v>
      </c>
    </row>
    <row r="1609" spans="29:29" ht="14" x14ac:dyDescent="0.3">
      <c r="AC1609" s="104">
        <v>27.466000000000001</v>
      </c>
    </row>
    <row r="1610" spans="29:29" ht="14" x14ac:dyDescent="0.3">
      <c r="AC1610" s="104">
        <v>27.597000000000001</v>
      </c>
    </row>
    <row r="1611" spans="29:29" ht="14" x14ac:dyDescent="0.3">
      <c r="AC1611" s="104">
        <v>9.1069999999999993</v>
      </c>
    </row>
    <row r="1612" spans="29:29" ht="14" x14ac:dyDescent="0.3">
      <c r="AC1612" s="104">
        <v>7.11</v>
      </c>
    </row>
    <row r="1613" spans="29:29" ht="14" x14ac:dyDescent="0.3">
      <c r="AC1613" s="104">
        <v>7.11</v>
      </c>
    </row>
    <row r="1614" spans="29:29" ht="14" x14ac:dyDescent="0.3">
      <c r="AC1614" s="104">
        <v>7.11</v>
      </c>
    </row>
    <row r="1615" spans="29:29" ht="14" x14ac:dyDescent="0.3">
      <c r="AC1615" s="104">
        <v>28.44</v>
      </c>
    </row>
    <row r="1616" spans="29:29" ht="14" x14ac:dyDescent="0.3">
      <c r="AC1616" s="104">
        <v>7.11</v>
      </c>
    </row>
    <row r="1617" spans="29:29" ht="14" x14ac:dyDescent="0.3">
      <c r="AC1617" s="104">
        <v>28.43</v>
      </c>
    </row>
    <row r="1618" spans="29:29" ht="14" x14ac:dyDescent="0.3">
      <c r="AC1618" s="104">
        <v>28.41</v>
      </c>
    </row>
    <row r="1619" spans="29:29" ht="14" x14ac:dyDescent="0.3">
      <c r="AC1619" s="104">
        <v>26.805</v>
      </c>
    </row>
    <row r="1620" spans="29:29" ht="14" x14ac:dyDescent="0.3">
      <c r="AC1620" s="104">
        <v>28.31</v>
      </c>
    </row>
    <row r="1621" spans="29:29" ht="14" x14ac:dyDescent="0.3">
      <c r="AC1621" s="104">
        <v>28.24</v>
      </c>
    </row>
    <row r="1622" spans="29:29" ht="14" x14ac:dyDescent="0.3">
      <c r="AC1622" s="104">
        <v>28.24</v>
      </c>
    </row>
    <row r="1623" spans="29:29" ht="14" x14ac:dyDescent="0.3">
      <c r="AC1623" s="104">
        <v>28.14</v>
      </c>
    </row>
    <row r="1624" spans="29:29" ht="14" x14ac:dyDescent="0.3">
      <c r="AC1624" s="104">
        <v>19.402999999999999</v>
      </c>
    </row>
    <row r="1625" spans="29:29" ht="14" x14ac:dyDescent="0.3">
      <c r="AC1625" s="104">
        <v>28.11</v>
      </c>
    </row>
    <row r="1626" spans="29:29" ht="14" x14ac:dyDescent="0.3">
      <c r="AC1626" s="104">
        <v>28.07</v>
      </c>
    </row>
    <row r="1627" spans="29:29" ht="14" x14ac:dyDescent="0.3">
      <c r="AC1627" s="104">
        <v>2.806</v>
      </c>
    </row>
    <row r="1628" spans="29:29" ht="14" x14ac:dyDescent="0.3">
      <c r="AC1628" s="104">
        <v>28.04</v>
      </c>
    </row>
    <row r="1629" spans="29:29" ht="14" x14ac:dyDescent="0.3">
      <c r="AC1629" s="104">
        <v>27.99</v>
      </c>
    </row>
    <row r="1630" spans="29:29" ht="14" x14ac:dyDescent="0.3">
      <c r="AC1630" s="104">
        <v>2.7959999999999998</v>
      </c>
    </row>
    <row r="1631" spans="29:29" ht="14" x14ac:dyDescent="0.3">
      <c r="AC1631" s="104">
        <v>27.945</v>
      </c>
    </row>
    <row r="1632" spans="29:29" ht="14" x14ac:dyDescent="0.3">
      <c r="AC1632" s="104">
        <v>27.92</v>
      </c>
    </row>
    <row r="1633" spans="29:29" ht="14" x14ac:dyDescent="0.3">
      <c r="AC1633" s="104">
        <v>13.904999999999999</v>
      </c>
    </row>
    <row r="1634" spans="29:29" ht="14" x14ac:dyDescent="0.3">
      <c r="AC1634" s="104">
        <v>27.77</v>
      </c>
    </row>
    <row r="1635" spans="29:29" ht="14" x14ac:dyDescent="0.3">
      <c r="AC1635" s="104">
        <v>27.57</v>
      </c>
    </row>
    <row r="1636" spans="29:29" ht="14" x14ac:dyDescent="0.3">
      <c r="AC1636" s="104">
        <v>27.56</v>
      </c>
    </row>
    <row r="1637" spans="29:29" ht="14" x14ac:dyDescent="0.3">
      <c r="AC1637" s="104">
        <v>27.54</v>
      </c>
    </row>
    <row r="1638" spans="29:29" ht="14" x14ac:dyDescent="0.3">
      <c r="AC1638" s="104">
        <v>27.36</v>
      </c>
    </row>
    <row r="1639" spans="29:29" ht="14" x14ac:dyDescent="0.3">
      <c r="AC1639" s="104">
        <v>27.35</v>
      </c>
    </row>
    <row r="1640" spans="29:29" ht="14" x14ac:dyDescent="0.3">
      <c r="AC1640" s="104">
        <v>23.919</v>
      </c>
    </row>
    <row r="1641" spans="29:29" ht="14" x14ac:dyDescent="0.3">
      <c r="AC1641" s="104">
        <v>27.155000000000001</v>
      </c>
    </row>
    <row r="1642" spans="29:29" ht="14" x14ac:dyDescent="0.3">
      <c r="AC1642" s="104">
        <v>24.863</v>
      </c>
    </row>
    <row r="1643" spans="29:29" ht="14" x14ac:dyDescent="0.3">
      <c r="AC1643" s="104">
        <v>27.02</v>
      </c>
    </row>
    <row r="1644" spans="29:29" ht="14" x14ac:dyDescent="0.3">
      <c r="AC1644" s="104">
        <v>27.01</v>
      </c>
    </row>
    <row r="1645" spans="29:29" ht="14" x14ac:dyDescent="0.3">
      <c r="AC1645" s="104">
        <v>19.013999999999999</v>
      </c>
    </row>
    <row r="1646" spans="29:29" ht="14" x14ac:dyDescent="0.3">
      <c r="AC1646" s="104">
        <v>25.704000000000001</v>
      </c>
    </row>
    <row r="1647" spans="29:29" ht="14" x14ac:dyDescent="0.3">
      <c r="AC1647" s="104">
        <v>26.234999999999999</v>
      </c>
    </row>
    <row r="1648" spans="29:29" ht="14" x14ac:dyDescent="0.3">
      <c r="AC1648" s="104">
        <v>26.72</v>
      </c>
    </row>
    <row r="1649" spans="29:29" ht="14" x14ac:dyDescent="0.3">
      <c r="AC1649" s="104">
        <v>26.67</v>
      </c>
    </row>
    <row r="1650" spans="29:29" ht="14" x14ac:dyDescent="0.3">
      <c r="AC1650" s="104">
        <v>26.664999999999999</v>
      </c>
    </row>
    <row r="1651" spans="29:29" ht="14" x14ac:dyDescent="0.3">
      <c r="AC1651" s="104">
        <v>26.33</v>
      </c>
    </row>
    <row r="1652" spans="29:29" ht="14" x14ac:dyDescent="0.3">
      <c r="AC1652" s="104">
        <v>13.125</v>
      </c>
    </row>
    <row r="1653" spans="29:29" ht="14" x14ac:dyDescent="0.3">
      <c r="AC1653" s="104">
        <v>26.245999999999999</v>
      </c>
    </row>
    <row r="1654" spans="29:29" ht="14" x14ac:dyDescent="0.3">
      <c r="AC1654" s="104">
        <v>6.55</v>
      </c>
    </row>
    <row r="1655" spans="29:29" ht="14" x14ac:dyDescent="0.3">
      <c r="AC1655" s="104">
        <v>6.55</v>
      </c>
    </row>
    <row r="1656" spans="29:29" ht="14" x14ac:dyDescent="0.3">
      <c r="AC1656" s="104">
        <v>26.2</v>
      </c>
    </row>
    <row r="1657" spans="29:29" ht="14" x14ac:dyDescent="0.3">
      <c r="AC1657" s="104">
        <v>6.55</v>
      </c>
    </row>
    <row r="1658" spans="29:29" ht="14" x14ac:dyDescent="0.3">
      <c r="AC1658" s="104">
        <v>6.55</v>
      </c>
    </row>
    <row r="1659" spans="29:29" ht="14" x14ac:dyDescent="0.3">
      <c r="AC1659" s="104">
        <v>26.155000000000001</v>
      </c>
    </row>
    <row r="1660" spans="29:29" ht="14" x14ac:dyDescent="0.3">
      <c r="AC1660" s="104">
        <v>26.12</v>
      </c>
    </row>
    <row r="1661" spans="29:29" ht="14" x14ac:dyDescent="0.3">
      <c r="AC1661" s="104">
        <v>26.04</v>
      </c>
    </row>
    <row r="1662" spans="29:29" ht="14" x14ac:dyDescent="0.3">
      <c r="AC1662" s="104">
        <v>25.914000000000001</v>
      </c>
    </row>
    <row r="1663" spans="29:29" ht="14" x14ac:dyDescent="0.3">
      <c r="AC1663" s="104">
        <v>25.89</v>
      </c>
    </row>
    <row r="1664" spans="29:29" ht="14" x14ac:dyDescent="0.3">
      <c r="AC1664" s="104">
        <v>6.47</v>
      </c>
    </row>
    <row r="1665" spans="29:29" ht="14" x14ac:dyDescent="0.3">
      <c r="AC1665" s="104">
        <v>6.47</v>
      </c>
    </row>
    <row r="1666" spans="29:29" ht="14" x14ac:dyDescent="0.3">
      <c r="AC1666" s="104">
        <v>6.47</v>
      </c>
    </row>
    <row r="1667" spans="29:29" ht="14" x14ac:dyDescent="0.3">
      <c r="AC1667" s="104">
        <v>6.47</v>
      </c>
    </row>
    <row r="1668" spans="29:29" ht="14" x14ac:dyDescent="0.3">
      <c r="AC1668" s="104">
        <v>25.843</v>
      </c>
    </row>
    <row r="1669" spans="29:29" ht="14" x14ac:dyDescent="0.3">
      <c r="AC1669" s="104">
        <v>21.93</v>
      </c>
    </row>
    <row r="1670" spans="29:29" ht="14" x14ac:dyDescent="0.3">
      <c r="AC1670" s="104">
        <v>25.71</v>
      </c>
    </row>
    <row r="1671" spans="29:29" ht="14" x14ac:dyDescent="0.3">
      <c r="AC1671" s="104">
        <v>25.68</v>
      </c>
    </row>
    <row r="1672" spans="29:29" ht="14" x14ac:dyDescent="0.3">
      <c r="AC1672" s="104">
        <v>5.1340000000000003</v>
      </c>
    </row>
    <row r="1673" spans="29:29" ht="14" x14ac:dyDescent="0.3">
      <c r="AC1673" s="104">
        <v>25.545000000000002</v>
      </c>
    </row>
    <row r="1674" spans="29:29" ht="14" x14ac:dyDescent="0.3">
      <c r="AC1674" s="104">
        <v>25.5</v>
      </c>
    </row>
    <row r="1675" spans="29:29" ht="14" x14ac:dyDescent="0.3">
      <c r="AC1675" s="104">
        <v>24.99</v>
      </c>
    </row>
    <row r="1676" spans="29:29" ht="14" x14ac:dyDescent="0.3">
      <c r="AC1676" s="104">
        <v>25.48</v>
      </c>
    </row>
    <row r="1677" spans="29:29" ht="14" x14ac:dyDescent="0.3">
      <c r="AC1677" s="104">
        <v>25.43</v>
      </c>
    </row>
    <row r="1678" spans="29:29" ht="14" x14ac:dyDescent="0.3">
      <c r="AC1678" s="104">
        <v>24.628</v>
      </c>
    </row>
    <row r="1679" spans="29:29" ht="14" x14ac:dyDescent="0.3">
      <c r="AC1679" s="104">
        <v>6.28</v>
      </c>
    </row>
    <row r="1680" spans="29:29" ht="14" x14ac:dyDescent="0.3">
      <c r="AC1680" s="104">
        <v>25.28</v>
      </c>
    </row>
    <row r="1681" spans="29:29" ht="14" x14ac:dyDescent="0.3">
      <c r="AC1681" s="104">
        <v>25.2</v>
      </c>
    </row>
    <row r="1682" spans="29:29" ht="14" x14ac:dyDescent="0.3">
      <c r="AC1682" s="104">
        <v>13.308</v>
      </c>
    </row>
    <row r="1683" spans="29:29" ht="14" x14ac:dyDescent="0.3">
      <c r="AC1683" s="104">
        <v>25.1</v>
      </c>
    </row>
    <row r="1684" spans="29:29" ht="14" x14ac:dyDescent="0.3">
      <c r="AC1684" s="104">
        <v>24.911000000000001</v>
      </c>
    </row>
    <row r="1685" spans="29:29" ht="14" x14ac:dyDescent="0.3">
      <c r="AC1685" s="104">
        <v>25</v>
      </c>
    </row>
    <row r="1686" spans="29:29" ht="14" x14ac:dyDescent="0.3">
      <c r="AC1686" s="104">
        <v>25</v>
      </c>
    </row>
    <row r="1687" spans="29:29" ht="14" x14ac:dyDescent="0.3">
      <c r="AC1687" s="104">
        <v>24.99</v>
      </c>
    </row>
    <row r="1688" spans="29:29" ht="14" x14ac:dyDescent="0.3">
      <c r="AC1688" s="104">
        <v>4.9660000000000002</v>
      </c>
    </row>
    <row r="1689" spans="29:29" ht="14" x14ac:dyDescent="0.3">
      <c r="AC1689" s="104">
        <v>7.4080000000000004</v>
      </c>
    </row>
    <row r="1690" spans="29:29" ht="14" x14ac:dyDescent="0.3">
      <c r="AC1690" s="104">
        <v>24.69</v>
      </c>
    </row>
    <row r="1691" spans="29:29" ht="14" x14ac:dyDescent="0.3">
      <c r="AC1691" s="104">
        <v>6.17</v>
      </c>
    </row>
    <row r="1692" spans="29:29" ht="14" x14ac:dyDescent="0.3">
      <c r="AC1692" s="104">
        <v>6.17</v>
      </c>
    </row>
    <row r="1693" spans="29:29" ht="14" x14ac:dyDescent="0.3">
      <c r="AC1693" s="104">
        <v>6.17</v>
      </c>
    </row>
    <row r="1694" spans="29:29" ht="14" x14ac:dyDescent="0.3">
      <c r="AC1694" s="104">
        <v>6.17</v>
      </c>
    </row>
    <row r="1695" spans="29:29" ht="14" x14ac:dyDescent="0.3">
      <c r="AC1695" s="104">
        <v>24.52</v>
      </c>
    </row>
    <row r="1696" spans="29:29" ht="14" x14ac:dyDescent="0.3">
      <c r="AC1696" s="104">
        <v>24.48</v>
      </c>
    </row>
    <row r="1697" spans="29:29" ht="14" x14ac:dyDescent="0.3">
      <c r="AC1697" s="104">
        <v>22.870999999999999</v>
      </c>
    </row>
    <row r="1698" spans="29:29" ht="14" x14ac:dyDescent="0.3">
      <c r="AC1698" s="104">
        <v>23.882999999999999</v>
      </c>
    </row>
    <row r="1699" spans="29:29" ht="14" x14ac:dyDescent="0.3">
      <c r="AC1699" s="104">
        <v>24.35</v>
      </c>
    </row>
    <row r="1700" spans="29:29" ht="14" x14ac:dyDescent="0.3">
      <c r="AC1700" s="104">
        <v>24.31</v>
      </c>
    </row>
    <row r="1701" spans="29:29" ht="14" x14ac:dyDescent="0.3">
      <c r="AC1701" s="104">
        <v>24.26</v>
      </c>
    </row>
    <row r="1702" spans="29:29" ht="14" x14ac:dyDescent="0.3">
      <c r="AC1702" s="104">
        <v>12.118</v>
      </c>
    </row>
    <row r="1703" spans="29:29" ht="14" x14ac:dyDescent="0.3">
      <c r="AC1703" s="104">
        <v>24.18</v>
      </c>
    </row>
    <row r="1704" spans="29:29" ht="14" x14ac:dyDescent="0.3">
      <c r="AC1704" s="104">
        <v>24.14</v>
      </c>
    </row>
    <row r="1705" spans="29:29" ht="14" x14ac:dyDescent="0.3">
      <c r="AC1705" s="104">
        <v>24.12</v>
      </c>
    </row>
    <row r="1706" spans="29:29" ht="14" x14ac:dyDescent="0.3">
      <c r="AC1706" s="104">
        <v>24.09</v>
      </c>
    </row>
    <row r="1707" spans="29:29" ht="14" x14ac:dyDescent="0.3">
      <c r="AC1707" s="104">
        <v>24.03</v>
      </c>
    </row>
    <row r="1708" spans="29:29" ht="14" x14ac:dyDescent="0.3">
      <c r="AC1708" s="104">
        <v>24.01</v>
      </c>
    </row>
    <row r="1709" spans="29:29" ht="14" x14ac:dyDescent="0.3">
      <c r="AC1709" s="104">
        <v>21.577000000000002</v>
      </c>
    </row>
    <row r="1710" spans="29:29" ht="14" x14ac:dyDescent="0.3">
      <c r="AC1710" s="104">
        <v>23.491</v>
      </c>
    </row>
    <row r="1711" spans="29:29" ht="14" x14ac:dyDescent="0.3">
      <c r="AC1711" s="104">
        <v>23.95</v>
      </c>
    </row>
    <row r="1712" spans="29:29" ht="14" x14ac:dyDescent="0.3">
      <c r="AC1712" s="104">
        <v>23.87</v>
      </c>
    </row>
    <row r="1713" spans="29:29" ht="14" x14ac:dyDescent="0.3">
      <c r="AC1713" s="104">
        <v>23.87</v>
      </c>
    </row>
    <row r="1714" spans="29:29" ht="14" x14ac:dyDescent="0.3">
      <c r="AC1714" s="104">
        <v>3.5710000000000002</v>
      </c>
    </row>
    <row r="1715" spans="29:29" ht="14" x14ac:dyDescent="0.3">
      <c r="AC1715" s="104">
        <v>8.5139999999999993</v>
      </c>
    </row>
    <row r="1716" spans="29:29" ht="14" x14ac:dyDescent="0.3">
      <c r="AC1716" s="104">
        <v>23.53</v>
      </c>
    </row>
    <row r="1717" spans="29:29" ht="14" x14ac:dyDescent="0.3">
      <c r="AC1717" s="104">
        <v>23.46</v>
      </c>
    </row>
    <row r="1718" spans="29:29" ht="14" x14ac:dyDescent="0.3">
      <c r="AC1718" s="104">
        <v>23.35</v>
      </c>
    </row>
    <row r="1719" spans="29:29" ht="14" x14ac:dyDescent="0.3">
      <c r="AC1719" s="104">
        <v>23.34</v>
      </c>
    </row>
    <row r="1720" spans="29:29" ht="14" x14ac:dyDescent="0.3">
      <c r="AC1720" s="104">
        <v>23.305</v>
      </c>
    </row>
    <row r="1721" spans="29:29" ht="14" x14ac:dyDescent="0.3">
      <c r="AC1721" s="104">
        <v>23.08</v>
      </c>
    </row>
    <row r="1722" spans="29:29" ht="14" x14ac:dyDescent="0.3">
      <c r="AC1722" s="104">
        <v>22.99</v>
      </c>
    </row>
    <row r="1723" spans="29:29" ht="14" x14ac:dyDescent="0.3">
      <c r="AC1723" s="104">
        <v>22.93</v>
      </c>
    </row>
    <row r="1724" spans="29:29" ht="14" x14ac:dyDescent="0.3">
      <c r="AC1724" s="104">
        <v>7.5650000000000004</v>
      </c>
    </row>
    <row r="1725" spans="29:29" ht="14" x14ac:dyDescent="0.3">
      <c r="AC1725" s="104">
        <v>20.628</v>
      </c>
    </row>
    <row r="1726" spans="29:29" ht="14" x14ac:dyDescent="0.3">
      <c r="AC1726" s="104">
        <v>22.895</v>
      </c>
    </row>
    <row r="1727" spans="29:29" ht="14" x14ac:dyDescent="0.3">
      <c r="AC1727" s="104">
        <v>21.622</v>
      </c>
    </row>
    <row r="1728" spans="29:29" ht="14" x14ac:dyDescent="0.3">
      <c r="AC1728" s="104">
        <v>22.75</v>
      </c>
    </row>
    <row r="1729" spans="29:29" ht="14" x14ac:dyDescent="0.3">
      <c r="AC1729" s="104">
        <v>21.57</v>
      </c>
    </row>
    <row r="1730" spans="29:29" ht="14" x14ac:dyDescent="0.3">
      <c r="AC1730" s="104">
        <v>22.66</v>
      </c>
    </row>
    <row r="1731" spans="29:29" ht="14" x14ac:dyDescent="0.3">
      <c r="AC1731" s="104">
        <v>20.295000000000002</v>
      </c>
    </row>
    <row r="1732" spans="29:29" ht="14" x14ac:dyDescent="0.3">
      <c r="AC1732" s="104">
        <v>4.508</v>
      </c>
    </row>
    <row r="1733" spans="29:29" ht="14" x14ac:dyDescent="0.3">
      <c r="AC1733" s="104">
        <v>22.53</v>
      </c>
    </row>
    <row r="1734" spans="29:29" ht="14" x14ac:dyDescent="0.3">
      <c r="AC1734" s="104">
        <v>22.47</v>
      </c>
    </row>
    <row r="1735" spans="29:29" ht="14" x14ac:dyDescent="0.3">
      <c r="AC1735" s="104">
        <v>6.7160000000000002</v>
      </c>
    </row>
    <row r="1736" spans="29:29" ht="14" x14ac:dyDescent="0.3">
      <c r="AC1736" s="104">
        <v>19.873999999999999</v>
      </c>
    </row>
    <row r="1737" spans="29:29" ht="14" x14ac:dyDescent="0.3">
      <c r="AC1737" s="104">
        <v>17.824000000000002</v>
      </c>
    </row>
    <row r="1738" spans="29:29" ht="14" x14ac:dyDescent="0.3">
      <c r="AC1738" s="104">
        <v>22.22</v>
      </c>
    </row>
    <row r="1739" spans="29:29" ht="14" x14ac:dyDescent="0.3">
      <c r="AC1739" s="104">
        <v>22.2</v>
      </c>
    </row>
    <row r="1740" spans="29:29" ht="14" x14ac:dyDescent="0.3">
      <c r="AC1740" s="104">
        <v>21.312000000000001</v>
      </c>
    </row>
    <row r="1741" spans="29:29" ht="14" x14ac:dyDescent="0.3">
      <c r="AC1741" s="104">
        <v>22.13</v>
      </c>
    </row>
    <row r="1742" spans="29:29" ht="14" x14ac:dyDescent="0.3">
      <c r="AC1742" s="104">
        <v>21.859000000000002</v>
      </c>
    </row>
    <row r="1743" spans="29:29" ht="14" x14ac:dyDescent="0.3">
      <c r="AC1743" s="104">
        <v>6.8369999999999997</v>
      </c>
    </row>
    <row r="1744" spans="29:29" ht="14" x14ac:dyDescent="0.3">
      <c r="AC1744" s="104">
        <v>19.588999999999999</v>
      </c>
    </row>
    <row r="1745" spans="29:29" ht="14" x14ac:dyDescent="0.3">
      <c r="AC1745" s="104">
        <v>21.96</v>
      </c>
    </row>
    <row r="1746" spans="29:29" ht="14" x14ac:dyDescent="0.3">
      <c r="AC1746" s="104">
        <v>21.82</v>
      </c>
    </row>
    <row r="1747" spans="29:29" ht="14" x14ac:dyDescent="0.3">
      <c r="AC1747" s="104">
        <v>21.78</v>
      </c>
    </row>
    <row r="1748" spans="29:29" ht="14" x14ac:dyDescent="0.3">
      <c r="AC1748" s="104">
        <v>18.164999999999999</v>
      </c>
    </row>
    <row r="1749" spans="29:29" ht="14" x14ac:dyDescent="0.3">
      <c r="AC1749" s="104">
        <v>21.7</v>
      </c>
    </row>
    <row r="1750" spans="29:29" ht="14" x14ac:dyDescent="0.3">
      <c r="AC1750" s="104">
        <v>15.141</v>
      </c>
    </row>
    <row r="1751" spans="29:29" ht="14" x14ac:dyDescent="0.3">
      <c r="AC1751" s="104">
        <v>21.63</v>
      </c>
    </row>
    <row r="1752" spans="29:29" ht="14" x14ac:dyDescent="0.3">
      <c r="AC1752" s="104">
        <v>20.088000000000001</v>
      </c>
    </row>
    <row r="1753" spans="29:29" ht="14" x14ac:dyDescent="0.3">
      <c r="AC1753" s="104">
        <v>21.48</v>
      </c>
    </row>
    <row r="1754" spans="29:29" ht="14" x14ac:dyDescent="0.3">
      <c r="AC1754" s="104">
        <v>21.21</v>
      </c>
    </row>
    <row r="1755" spans="29:29" ht="14" x14ac:dyDescent="0.3">
      <c r="AC1755" s="104">
        <v>4.6269999999999998</v>
      </c>
    </row>
    <row r="1756" spans="29:29" ht="14" x14ac:dyDescent="0.3">
      <c r="AC1756" s="104">
        <v>20.99</v>
      </c>
    </row>
    <row r="1757" spans="29:29" ht="14" x14ac:dyDescent="0.3">
      <c r="AC1757" s="104">
        <v>19.608000000000001</v>
      </c>
    </row>
    <row r="1758" spans="29:29" ht="14" x14ac:dyDescent="0.3">
      <c r="AC1758" s="104">
        <v>12.37</v>
      </c>
    </row>
    <row r="1759" spans="29:29" ht="14" x14ac:dyDescent="0.3">
      <c r="AC1759" s="104">
        <v>20.562000000000001</v>
      </c>
    </row>
    <row r="1760" spans="29:29" ht="14" x14ac:dyDescent="0.3">
      <c r="AC1760" s="104">
        <v>20.695</v>
      </c>
    </row>
    <row r="1761" spans="29:29" ht="14" x14ac:dyDescent="0.3">
      <c r="AC1761" s="104">
        <v>20.67</v>
      </c>
    </row>
    <row r="1762" spans="29:29" ht="14" x14ac:dyDescent="0.3">
      <c r="AC1762" s="104">
        <v>12.381</v>
      </c>
    </row>
    <row r="1763" spans="29:29" ht="14" x14ac:dyDescent="0.3">
      <c r="AC1763" s="104">
        <v>2.0569999999999999</v>
      </c>
    </row>
    <row r="1764" spans="29:29" ht="14" x14ac:dyDescent="0.3">
      <c r="AC1764" s="104">
        <v>20.49</v>
      </c>
    </row>
    <row r="1765" spans="29:29" ht="14" x14ac:dyDescent="0.3">
      <c r="AC1765" s="104">
        <v>20.399999999999999</v>
      </c>
    </row>
    <row r="1766" spans="29:29" ht="14" x14ac:dyDescent="0.3">
      <c r="AC1766" s="104">
        <v>20.399999999999999</v>
      </c>
    </row>
    <row r="1767" spans="29:29" ht="14" x14ac:dyDescent="0.3">
      <c r="AC1767" s="104">
        <v>20.36</v>
      </c>
    </row>
    <row r="1768" spans="29:29" ht="14" x14ac:dyDescent="0.3">
      <c r="AC1768" s="104">
        <v>20.254999999999999</v>
      </c>
    </row>
    <row r="1769" spans="29:29" ht="14" x14ac:dyDescent="0.3">
      <c r="AC1769" s="104">
        <v>20.178999999999998</v>
      </c>
    </row>
    <row r="1770" spans="29:29" ht="14" x14ac:dyDescent="0.3">
      <c r="AC1770" s="104">
        <v>19.338999999999999</v>
      </c>
    </row>
    <row r="1771" spans="29:29" ht="14" x14ac:dyDescent="0.3">
      <c r="AC1771" s="104">
        <v>20.11</v>
      </c>
    </row>
    <row r="1772" spans="29:29" ht="14" x14ac:dyDescent="0.3">
      <c r="AC1772" s="104">
        <v>20</v>
      </c>
    </row>
    <row r="1773" spans="29:29" ht="14" x14ac:dyDescent="0.3">
      <c r="AC1773" s="104">
        <v>20</v>
      </c>
    </row>
    <row r="1774" spans="29:29" ht="14" x14ac:dyDescent="0.3">
      <c r="AC1774" s="104">
        <v>18.417999999999999</v>
      </c>
    </row>
    <row r="1775" spans="29:29" ht="14" x14ac:dyDescent="0.3">
      <c r="AC1775" s="104">
        <v>15.356</v>
      </c>
    </row>
    <row r="1776" spans="29:29" ht="14" x14ac:dyDescent="0.3">
      <c r="AC1776" s="104">
        <v>19.920000000000002</v>
      </c>
    </row>
    <row r="1777" spans="29:29" ht="14" x14ac:dyDescent="0.3">
      <c r="AC1777" s="104">
        <v>19.87</v>
      </c>
    </row>
    <row r="1778" spans="29:29" ht="14" x14ac:dyDescent="0.3">
      <c r="AC1778" s="104">
        <v>19.86</v>
      </c>
    </row>
    <row r="1779" spans="29:29" ht="14" x14ac:dyDescent="0.3">
      <c r="AC1779" s="104">
        <v>19.84</v>
      </c>
    </row>
    <row r="1780" spans="29:29" ht="14" x14ac:dyDescent="0.3">
      <c r="AC1780" s="104">
        <v>4.6849999999999996</v>
      </c>
    </row>
    <row r="1781" spans="29:29" ht="14" x14ac:dyDescent="0.3">
      <c r="AC1781" s="104">
        <v>19.670000000000002</v>
      </c>
    </row>
    <row r="1782" spans="29:29" ht="14" x14ac:dyDescent="0.3">
      <c r="AC1782" s="104">
        <v>19.198</v>
      </c>
    </row>
    <row r="1783" spans="29:29" ht="14" x14ac:dyDescent="0.3">
      <c r="AC1783" s="104">
        <v>18.506</v>
      </c>
    </row>
    <row r="1784" spans="29:29" ht="14" x14ac:dyDescent="0.3">
      <c r="AC1784" s="104">
        <v>19.48</v>
      </c>
    </row>
    <row r="1785" spans="29:29" ht="14" x14ac:dyDescent="0.3">
      <c r="AC1785" s="104">
        <v>3.6949999999999998</v>
      </c>
    </row>
    <row r="1786" spans="29:29" ht="14" x14ac:dyDescent="0.3">
      <c r="AC1786" s="104">
        <v>19.43</v>
      </c>
    </row>
    <row r="1787" spans="29:29" ht="14" x14ac:dyDescent="0.3">
      <c r="AC1787" s="104">
        <v>19.41</v>
      </c>
    </row>
    <row r="1788" spans="29:29" ht="14" x14ac:dyDescent="0.3">
      <c r="AC1788" s="104">
        <v>1.159</v>
      </c>
    </row>
    <row r="1789" spans="29:29" ht="14" x14ac:dyDescent="0.3">
      <c r="AC1789" s="104">
        <v>18.896000000000001</v>
      </c>
    </row>
    <row r="1790" spans="29:29" ht="14" x14ac:dyDescent="0.3">
      <c r="AC1790" s="104">
        <v>3.6560000000000001</v>
      </c>
    </row>
    <row r="1791" spans="29:29" ht="14" x14ac:dyDescent="0.3">
      <c r="AC1791" s="104">
        <v>19.11</v>
      </c>
    </row>
    <row r="1792" spans="29:29" ht="14" x14ac:dyDescent="0.3">
      <c r="AC1792" s="104">
        <v>19.100000000000001</v>
      </c>
    </row>
    <row r="1793" spans="29:29" ht="14" x14ac:dyDescent="0.3">
      <c r="AC1793" s="104">
        <v>19.100000000000001</v>
      </c>
    </row>
    <row r="1794" spans="29:29" ht="14" x14ac:dyDescent="0.3">
      <c r="AC1794" s="104">
        <v>10</v>
      </c>
    </row>
    <row r="1795" spans="29:29" ht="14" x14ac:dyDescent="0.3">
      <c r="AC1795" s="104">
        <v>19.010000000000002</v>
      </c>
    </row>
    <row r="1796" spans="29:29" ht="14" x14ac:dyDescent="0.3">
      <c r="AC1796" s="104">
        <v>18.96</v>
      </c>
    </row>
    <row r="1797" spans="29:29" ht="14" x14ac:dyDescent="0.3">
      <c r="AC1797" s="104">
        <v>18.914999999999999</v>
      </c>
    </row>
    <row r="1798" spans="29:29" ht="14" x14ac:dyDescent="0.3">
      <c r="AC1798" s="104">
        <v>18.75</v>
      </c>
    </row>
    <row r="1799" spans="29:29" ht="14" x14ac:dyDescent="0.3">
      <c r="AC1799" s="104">
        <v>18.68</v>
      </c>
    </row>
    <row r="1800" spans="29:29" ht="14" x14ac:dyDescent="0.3">
      <c r="AC1800" s="104">
        <v>18.64</v>
      </c>
    </row>
    <row r="1801" spans="29:29" ht="14" x14ac:dyDescent="0.3">
      <c r="AC1801" s="104">
        <v>18.579999999999998</v>
      </c>
    </row>
    <row r="1802" spans="29:29" ht="14" x14ac:dyDescent="0.3">
      <c r="AC1802" s="104">
        <v>16.713000000000001</v>
      </c>
    </row>
    <row r="1803" spans="29:29" ht="14" x14ac:dyDescent="0.3">
      <c r="AC1803" s="104">
        <v>18.5</v>
      </c>
    </row>
    <row r="1804" spans="29:29" ht="14" x14ac:dyDescent="0.3">
      <c r="AC1804" s="104">
        <v>18.440000000000001</v>
      </c>
    </row>
    <row r="1805" spans="29:29" ht="14" x14ac:dyDescent="0.3">
      <c r="AC1805" s="104">
        <v>18.350000000000001</v>
      </c>
    </row>
    <row r="1806" spans="29:29" ht="14" x14ac:dyDescent="0.3">
      <c r="AC1806" s="104">
        <v>18.260000000000002</v>
      </c>
    </row>
    <row r="1807" spans="29:29" ht="14" x14ac:dyDescent="0.3">
      <c r="AC1807" s="104">
        <v>18.25</v>
      </c>
    </row>
    <row r="1808" spans="29:29" ht="14" x14ac:dyDescent="0.3">
      <c r="AC1808" s="104">
        <v>18.190000000000001</v>
      </c>
    </row>
    <row r="1809" spans="29:29" ht="14" x14ac:dyDescent="0.3">
      <c r="AC1809" s="104">
        <v>18.18</v>
      </c>
    </row>
    <row r="1810" spans="29:29" ht="14" x14ac:dyDescent="0.3">
      <c r="AC1810" s="104">
        <v>10.685</v>
      </c>
    </row>
    <row r="1811" spans="29:29" ht="14" x14ac:dyDescent="0.3">
      <c r="AC1811" s="104">
        <v>1.8080000000000001</v>
      </c>
    </row>
    <row r="1812" spans="29:29" ht="14" x14ac:dyDescent="0.3">
      <c r="AC1812" s="104">
        <v>18.059999999999999</v>
      </c>
    </row>
    <row r="1813" spans="29:29" ht="14" x14ac:dyDescent="0.3">
      <c r="AC1813" s="104">
        <v>18</v>
      </c>
    </row>
    <row r="1814" spans="29:29" ht="14" x14ac:dyDescent="0.3">
      <c r="AC1814" s="104">
        <v>3.5979999999999999</v>
      </c>
    </row>
    <row r="1815" spans="29:29" ht="14" x14ac:dyDescent="0.3">
      <c r="AC1815" s="104">
        <v>17.391999999999999</v>
      </c>
    </row>
    <row r="1816" spans="29:29" ht="14" x14ac:dyDescent="0.3">
      <c r="AC1816" s="104">
        <v>0.17899999999999999</v>
      </c>
    </row>
    <row r="1817" spans="29:29" ht="14" x14ac:dyDescent="0.3">
      <c r="AC1817" s="104">
        <v>17.77</v>
      </c>
    </row>
    <row r="1818" spans="29:29" ht="14" x14ac:dyDescent="0.3">
      <c r="AC1818" s="104">
        <v>0.88800000000000001</v>
      </c>
    </row>
    <row r="1819" spans="29:29" ht="14" x14ac:dyDescent="0.3">
      <c r="AC1819" s="104">
        <v>17.64</v>
      </c>
    </row>
    <row r="1820" spans="29:29" ht="14" x14ac:dyDescent="0.3">
      <c r="AC1820" s="104">
        <v>17.52</v>
      </c>
    </row>
    <row r="1821" spans="29:29" ht="14" x14ac:dyDescent="0.3">
      <c r="AC1821" s="104">
        <v>17.510000000000002</v>
      </c>
    </row>
    <row r="1822" spans="29:29" ht="14" x14ac:dyDescent="0.3">
      <c r="AC1822" s="104">
        <v>1.7490000000000001</v>
      </c>
    </row>
    <row r="1823" spans="29:29" ht="14" x14ac:dyDescent="0.3">
      <c r="AC1823" s="104">
        <v>16.163</v>
      </c>
    </row>
    <row r="1824" spans="29:29" ht="14" x14ac:dyDescent="0.3">
      <c r="AC1824" s="104">
        <v>17.38</v>
      </c>
    </row>
    <row r="1825" spans="29:29" ht="14" x14ac:dyDescent="0.3">
      <c r="AC1825" s="104">
        <v>17.37</v>
      </c>
    </row>
    <row r="1826" spans="29:29" ht="14" x14ac:dyDescent="0.3">
      <c r="AC1826" s="104">
        <v>14.194000000000001</v>
      </c>
    </row>
    <row r="1827" spans="29:29" ht="14" x14ac:dyDescent="0.3">
      <c r="AC1827" s="104">
        <v>15.734</v>
      </c>
    </row>
    <row r="1828" spans="29:29" ht="14" x14ac:dyDescent="0.3">
      <c r="AC1828" s="104">
        <v>0.86299999999999999</v>
      </c>
    </row>
    <row r="1829" spans="29:29" ht="14" x14ac:dyDescent="0.3">
      <c r="AC1829" s="104">
        <v>2.5830000000000002</v>
      </c>
    </row>
    <row r="1830" spans="29:29" ht="14" x14ac:dyDescent="0.3">
      <c r="AC1830" s="104">
        <v>2.5710000000000002</v>
      </c>
    </row>
    <row r="1831" spans="29:29" ht="14" x14ac:dyDescent="0.3">
      <c r="AC1831" s="104">
        <v>10.224</v>
      </c>
    </row>
    <row r="1832" spans="29:29" ht="14" x14ac:dyDescent="0.3">
      <c r="AC1832" s="104">
        <v>16.989999999999998</v>
      </c>
    </row>
    <row r="1833" spans="29:29" ht="14" x14ac:dyDescent="0.3">
      <c r="AC1833" s="104">
        <v>16.98</v>
      </c>
    </row>
    <row r="1834" spans="29:29" ht="14" x14ac:dyDescent="0.3">
      <c r="AC1834" s="104">
        <v>13.212</v>
      </c>
    </row>
    <row r="1835" spans="29:29" ht="14" x14ac:dyDescent="0.3">
      <c r="AC1835" s="104">
        <v>11.823</v>
      </c>
    </row>
    <row r="1836" spans="29:29" ht="14" x14ac:dyDescent="0.3">
      <c r="AC1836" s="104">
        <v>16.71</v>
      </c>
    </row>
    <row r="1837" spans="29:29" ht="14" x14ac:dyDescent="0.3">
      <c r="AC1837" s="104">
        <v>8.35</v>
      </c>
    </row>
    <row r="1838" spans="29:29" ht="14" x14ac:dyDescent="0.3">
      <c r="AC1838" s="104">
        <v>16.690000000000001</v>
      </c>
    </row>
    <row r="1839" spans="29:29" ht="14" x14ac:dyDescent="0.3">
      <c r="AC1839" s="104">
        <v>16.690000000000001</v>
      </c>
    </row>
    <row r="1840" spans="29:29" ht="14" x14ac:dyDescent="0.3">
      <c r="AC1840" s="104">
        <v>15.984</v>
      </c>
    </row>
    <row r="1841" spans="29:29" ht="14" x14ac:dyDescent="0.3">
      <c r="AC1841" s="104">
        <v>16.64</v>
      </c>
    </row>
    <row r="1842" spans="29:29" ht="14" x14ac:dyDescent="0.3">
      <c r="AC1842" s="104">
        <v>16.61</v>
      </c>
    </row>
    <row r="1843" spans="29:29" ht="14" x14ac:dyDescent="0.3">
      <c r="AC1843" s="104">
        <v>16.111999999999998</v>
      </c>
    </row>
    <row r="1844" spans="29:29" ht="14" x14ac:dyDescent="0.3">
      <c r="AC1844" s="104">
        <v>7</v>
      </c>
    </row>
    <row r="1845" spans="29:29" ht="14" x14ac:dyDescent="0.3">
      <c r="AC1845" s="104">
        <v>7.2850000000000001</v>
      </c>
    </row>
    <row r="1846" spans="29:29" ht="14" x14ac:dyDescent="0.3">
      <c r="AC1846" s="104">
        <v>16.3</v>
      </c>
    </row>
    <row r="1847" spans="29:29" ht="14" x14ac:dyDescent="0.3">
      <c r="AC1847" s="104">
        <v>7</v>
      </c>
    </row>
    <row r="1848" spans="29:29" ht="14" x14ac:dyDescent="0.3">
      <c r="AC1848" s="104">
        <v>7.2050000000000001</v>
      </c>
    </row>
    <row r="1849" spans="29:29" ht="14" x14ac:dyDescent="0.3">
      <c r="AC1849" s="104">
        <v>16.3</v>
      </c>
    </row>
    <row r="1850" spans="29:29" ht="14" x14ac:dyDescent="0.3">
      <c r="AC1850" s="104">
        <v>13.098000000000001</v>
      </c>
    </row>
    <row r="1851" spans="29:29" ht="14" x14ac:dyDescent="0.3">
      <c r="AC1851" s="104">
        <v>9.6959999999999997</v>
      </c>
    </row>
    <row r="1852" spans="29:29" ht="14" x14ac:dyDescent="0.3">
      <c r="AC1852" s="104">
        <v>8.0649999999999995</v>
      </c>
    </row>
    <row r="1853" spans="29:29" ht="14" x14ac:dyDescent="0.3">
      <c r="AC1853" s="104">
        <v>16.12</v>
      </c>
    </row>
    <row r="1854" spans="29:29" ht="14" x14ac:dyDescent="0.3">
      <c r="AC1854" s="104">
        <v>16.11</v>
      </c>
    </row>
    <row r="1855" spans="29:29" ht="14" x14ac:dyDescent="0.3">
      <c r="AC1855" s="104">
        <v>15.939</v>
      </c>
    </row>
    <row r="1856" spans="29:29" ht="14" x14ac:dyDescent="0.3">
      <c r="AC1856" s="104">
        <v>16.100000000000001</v>
      </c>
    </row>
    <row r="1857" spans="29:29" ht="14" x14ac:dyDescent="0.3">
      <c r="AC1857" s="104">
        <v>16.079999999999998</v>
      </c>
    </row>
    <row r="1858" spans="29:29" ht="14" x14ac:dyDescent="0.3">
      <c r="AC1858" s="104">
        <v>8.0250000000000004</v>
      </c>
    </row>
    <row r="1859" spans="29:29" ht="14" x14ac:dyDescent="0.3">
      <c r="AC1859" s="104">
        <v>16.032</v>
      </c>
    </row>
    <row r="1860" spans="29:29" ht="14" x14ac:dyDescent="0.3">
      <c r="AC1860" s="104">
        <v>16.02</v>
      </c>
    </row>
    <row r="1861" spans="29:29" ht="14" x14ac:dyDescent="0.3">
      <c r="AC1861" s="104">
        <v>16.010000000000002</v>
      </c>
    </row>
    <row r="1862" spans="29:29" ht="14" x14ac:dyDescent="0.3">
      <c r="AC1862" s="104">
        <v>15.99</v>
      </c>
    </row>
    <row r="1863" spans="29:29" ht="14" x14ac:dyDescent="0.3">
      <c r="AC1863" s="104">
        <v>4.7939999999999996</v>
      </c>
    </row>
    <row r="1864" spans="29:29" ht="14" x14ac:dyDescent="0.3">
      <c r="AC1864" s="104">
        <v>15.96</v>
      </c>
    </row>
    <row r="1865" spans="29:29" ht="14" x14ac:dyDescent="0.3">
      <c r="AC1865" s="104">
        <v>7.9749999999999996</v>
      </c>
    </row>
    <row r="1866" spans="29:29" ht="14" x14ac:dyDescent="0.3">
      <c r="AC1866" s="104">
        <v>14.196</v>
      </c>
    </row>
    <row r="1867" spans="29:29" ht="14" x14ac:dyDescent="0.3">
      <c r="AC1867" s="104">
        <v>1.5940000000000001</v>
      </c>
    </row>
    <row r="1868" spans="29:29" ht="14" x14ac:dyDescent="0.3">
      <c r="AC1868" s="104">
        <v>15.93</v>
      </c>
    </row>
    <row r="1869" spans="29:29" ht="14" x14ac:dyDescent="0.3">
      <c r="AC1869" s="104">
        <v>15.92</v>
      </c>
    </row>
    <row r="1870" spans="29:29" ht="14" x14ac:dyDescent="0.3">
      <c r="AC1870" s="104">
        <v>15.91</v>
      </c>
    </row>
    <row r="1871" spans="29:29" ht="14" x14ac:dyDescent="0.3">
      <c r="AC1871" s="104">
        <v>15.871</v>
      </c>
    </row>
    <row r="1872" spans="29:29" ht="14" x14ac:dyDescent="0.3">
      <c r="AC1872" s="104">
        <v>15.84</v>
      </c>
    </row>
    <row r="1873" spans="29:29" ht="14" x14ac:dyDescent="0.3">
      <c r="AC1873" s="104">
        <v>15.83</v>
      </c>
    </row>
    <row r="1874" spans="29:29" ht="14" x14ac:dyDescent="0.3">
      <c r="AC1874" s="104">
        <v>7.5</v>
      </c>
    </row>
    <row r="1875" spans="29:29" ht="14" x14ac:dyDescent="0.3">
      <c r="AC1875" s="104">
        <v>15.79</v>
      </c>
    </row>
    <row r="1876" spans="29:29" ht="14" x14ac:dyDescent="0.3">
      <c r="AC1876" s="104">
        <v>15.78</v>
      </c>
    </row>
    <row r="1877" spans="29:29" ht="14" x14ac:dyDescent="0.3">
      <c r="AC1877" s="104">
        <v>6.43</v>
      </c>
    </row>
    <row r="1878" spans="29:29" ht="14" x14ac:dyDescent="0.3">
      <c r="AC1878" s="104">
        <v>15.75</v>
      </c>
    </row>
    <row r="1879" spans="29:29" ht="14" x14ac:dyDescent="0.3">
      <c r="AC1879" s="104">
        <v>15.73</v>
      </c>
    </row>
    <row r="1880" spans="29:29" ht="14" x14ac:dyDescent="0.3">
      <c r="AC1880" s="104">
        <v>5.5030000000000001</v>
      </c>
    </row>
    <row r="1881" spans="29:29" ht="14" x14ac:dyDescent="0.3">
      <c r="AC1881" s="104">
        <v>15.72</v>
      </c>
    </row>
    <row r="1882" spans="29:29" ht="14" x14ac:dyDescent="0.3">
      <c r="AC1882" s="104">
        <v>15.71</v>
      </c>
    </row>
    <row r="1883" spans="29:29" ht="14" x14ac:dyDescent="0.3">
      <c r="AC1883" s="104">
        <v>7.835</v>
      </c>
    </row>
    <row r="1884" spans="29:29" ht="14" x14ac:dyDescent="0.3">
      <c r="AC1884" s="104">
        <v>15.66</v>
      </c>
    </row>
    <row r="1885" spans="29:29" ht="14" x14ac:dyDescent="0.3">
      <c r="AC1885" s="104">
        <v>15.65</v>
      </c>
    </row>
    <row r="1886" spans="29:29" ht="14" x14ac:dyDescent="0.3">
      <c r="AC1886" s="104">
        <v>7</v>
      </c>
    </row>
    <row r="1887" spans="29:29" ht="14" x14ac:dyDescent="0.3">
      <c r="AC1887" s="104">
        <v>15.625</v>
      </c>
    </row>
    <row r="1888" spans="29:29" ht="14" x14ac:dyDescent="0.3">
      <c r="AC1888" s="104">
        <v>15.62</v>
      </c>
    </row>
    <row r="1889" spans="29:29" ht="14" x14ac:dyDescent="0.3">
      <c r="AC1889" s="104">
        <v>15.62</v>
      </c>
    </row>
    <row r="1890" spans="29:29" ht="14" x14ac:dyDescent="0.3">
      <c r="AC1890" s="104">
        <v>1.5620000000000001</v>
      </c>
    </row>
    <row r="1891" spans="29:29" ht="14" x14ac:dyDescent="0.3">
      <c r="AC1891" s="104">
        <v>15.61</v>
      </c>
    </row>
    <row r="1892" spans="29:29" ht="14" x14ac:dyDescent="0.3">
      <c r="AC1892" s="104">
        <v>3.121</v>
      </c>
    </row>
    <row r="1893" spans="29:29" ht="14" x14ac:dyDescent="0.3">
      <c r="AC1893" s="104">
        <v>6.6</v>
      </c>
    </row>
    <row r="1894" spans="29:29" ht="14" x14ac:dyDescent="0.3">
      <c r="AC1894" s="104">
        <v>15.55</v>
      </c>
    </row>
    <row r="1895" spans="29:29" ht="14" x14ac:dyDescent="0.3">
      <c r="AC1895" s="104">
        <v>15.53</v>
      </c>
    </row>
    <row r="1896" spans="29:29" ht="14" x14ac:dyDescent="0.3">
      <c r="AC1896" s="104">
        <v>6.2</v>
      </c>
    </row>
    <row r="1897" spans="29:29" ht="14" x14ac:dyDescent="0.3">
      <c r="AC1897" s="104">
        <v>15.51</v>
      </c>
    </row>
    <row r="1898" spans="29:29" ht="14" x14ac:dyDescent="0.3">
      <c r="AC1898" s="104">
        <v>15.51</v>
      </c>
    </row>
    <row r="1899" spans="29:29" ht="14" x14ac:dyDescent="0.3">
      <c r="AC1899" s="104">
        <v>4.6500000000000004</v>
      </c>
    </row>
    <row r="1900" spans="29:29" ht="14" x14ac:dyDescent="0.3">
      <c r="AC1900" s="104">
        <v>14.1</v>
      </c>
    </row>
    <row r="1901" spans="29:29" ht="14" x14ac:dyDescent="0.3">
      <c r="AC1901" s="104">
        <v>15.48</v>
      </c>
    </row>
    <row r="1902" spans="29:29" ht="14" x14ac:dyDescent="0.3">
      <c r="AC1902" s="104">
        <v>15.47</v>
      </c>
    </row>
    <row r="1903" spans="29:29" ht="14" x14ac:dyDescent="0.3">
      <c r="AC1903" s="104">
        <v>4.4969999999999999</v>
      </c>
    </row>
    <row r="1904" spans="29:29" ht="14" x14ac:dyDescent="0.3">
      <c r="AC1904" s="104">
        <v>4.6150000000000002</v>
      </c>
    </row>
    <row r="1905" spans="29:29" ht="14" x14ac:dyDescent="0.3">
      <c r="AC1905" s="104">
        <v>15.32</v>
      </c>
    </row>
    <row r="1906" spans="29:29" ht="14" x14ac:dyDescent="0.3">
      <c r="AC1906" s="104">
        <v>3.0539999999999998</v>
      </c>
    </row>
    <row r="1907" spans="29:29" ht="14" x14ac:dyDescent="0.3">
      <c r="AC1907" s="104">
        <v>14.957000000000001</v>
      </c>
    </row>
    <row r="1908" spans="29:29" ht="14" x14ac:dyDescent="0.3">
      <c r="AC1908" s="104">
        <v>15.22</v>
      </c>
    </row>
    <row r="1909" spans="29:29" ht="14" x14ac:dyDescent="0.3">
      <c r="AC1909" s="104">
        <v>15.19</v>
      </c>
    </row>
    <row r="1910" spans="29:29" ht="14" x14ac:dyDescent="0.3">
      <c r="AC1910" s="104">
        <v>15.19</v>
      </c>
    </row>
    <row r="1911" spans="29:29" ht="14" x14ac:dyDescent="0.3">
      <c r="AC1911" s="104">
        <v>7.5780000000000003</v>
      </c>
    </row>
    <row r="1912" spans="29:29" ht="14" x14ac:dyDescent="0.3">
      <c r="AC1912" s="104">
        <v>15.15</v>
      </c>
    </row>
    <row r="1913" spans="29:29" ht="14" x14ac:dyDescent="0.3">
      <c r="AC1913" s="104">
        <v>15.14</v>
      </c>
    </row>
    <row r="1914" spans="29:29" ht="14" x14ac:dyDescent="0.3">
      <c r="AC1914" s="104">
        <v>7.56</v>
      </c>
    </row>
    <row r="1915" spans="29:29" ht="14" x14ac:dyDescent="0.3">
      <c r="AC1915" s="104">
        <v>15.12</v>
      </c>
    </row>
    <row r="1916" spans="29:29" ht="14" x14ac:dyDescent="0.3">
      <c r="AC1916" s="104">
        <v>15.11</v>
      </c>
    </row>
    <row r="1917" spans="29:29" ht="14" x14ac:dyDescent="0.3">
      <c r="AC1917" s="104">
        <v>5.2850000000000001</v>
      </c>
    </row>
    <row r="1918" spans="29:29" ht="14" x14ac:dyDescent="0.3">
      <c r="AC1918" s="104">
        <v>15.1</v>
      </c>
    </row>
    <row r="1919" spans="29:29" ht="14" x14ac:dyDescent="0.3">
      <c r="AC1919" s="104">
        <v>5.2759999999999998</v>
      </c>
    </row>
    <row r="1920" spans="29:29" ht="14" x14ac:dyDescent="0.3">
      <c r="AC1920" s="104">
        <v>15.07</v>
      </c>
    </row>
    <row r="1921" spans="29:29" ht="14" x14ac:dyDescent="0.3">
      <c r="AC1921" s="104">
        <v>15.05</v>
      </c>
    </row>
    <row r="1922" spans="29:29" ht="14" x14ac:dyDescent="0.3">
      <c r="AC1922" s="104">
        <v>15.05</v>
      </c>
    </row>
    <row r="1923" spans="29:29" ht="14" x14ac:dyDescent="0.3">
      <c r="AC1923" s="104">
        <v>3.762</v>
      </c>
    </row>
    <row r="1924" spans="29:29" ht="14" x14ac:dyDescent="0.3">
      <c r="AC1924" s="104">
        <v>3.004</v>
      </c>
    </row>
    <row r="1925" spans="29:29" ht="14" x14ac:dyDescent="0.3">
      <c r="AC1925" s="104">
        <v>5.2549999999999999</v>
      </c>
    </row>
    <row r="1926" spans="29:29" ht="14" x14ac:dyDescent="0.3">
      <c r="AC1926" s="104">
        <v>15.005000000000001</v>
      </c>
    </row>
    <row r="1927" spans="29:29" ht="14" x14ac:dyDescent="0.3">
      <c r="AC1927" s="104">
        <v>14.939</v>
      </c>
    </row>
    <row r="1928" spans="29:29" ht="14" x14ac:dyDescent="0.3">
      <c r="AC1928" s="104">
        <v>1.2</v>
      </c>
    </row>
    <row r="1929" spans="29:29" ht="14" x14ac:dyDescent="0.3">
      <c r="AC1929" s="104">
        <v>15</v>
      </c>
    </row>
    <row r="1930" spans="29:29" ht="14" x14ac:dyDescent="0.3">
      <c r="AC1930" s="104">
        <v>1.8</v>
      </c>
    </row>
    <row r="1931" spans="29:29" ht="14" x14ac:dyDescent="0.3">
      <c r="AC1931" s="104">
        <v>15</v>
      </c>
    </row>
    <row r="1932" spans="29:29" ht="14" x14ac:dyDescent="0.3">
      <c r="AC1932" s="104">
        <v>1.95</v>
      </c>
    </row>
    <row r="1933" spans="29:29" ht="14" x14ac:dyDescent="0.3">
      <c r="AC1933" s="104">
        <v>15</v>
      </c>
    </row>
    <row r="1934" spans="29:29" ht="14" x14ac:dyDescent="0.3">
      <c r="AC1934" s="104">
        <v>15</v>
      </c>
    </row>
    <row r="1935" spans="29:29" ht="14" x14ac:dyDescent="0.3">
      <c r="AC1935" s="104">
        <v>14.916</v>
      </c>
    </row>
    <row r="1936" spans="29:29" ht="14" x14ac:dyDescent="0.3">
      <c r="AC1936" s="104">
        <v>12.567</v>
      </c>
    </row>
    <row r="1937" spans="29:29" ht="14" x14ac:dyDescent="0.3">
      <c r="AC1937" s="104">
        <v>13.05</v>
      </c>
    </row>
    <row r="1938" spans="29:29" ht="14" x14ac:dyDescent="0.3">
      <c r="AC1938" s="104">
        <v>14.336</v>
      </c>
    </row>
    <row r="1939" spans="29:29" ht="14" x14ac:dyDescent="0.3">
      <c r="AC1939" s="104">
        <v>15</v>
      </c>
    </row>
    <row r="1940" spans="29:29" ht="14" x14ac:dyDescent="0.3">
      <c r="AC1940" s="104">
        <v>15</v>
      </c>
    </row>
    <row r="1941" spans="29:29" ht="14" x14ac:dyDescent="0.3">
      <c r="AC1941" s="104">
        <v>15</v>
      </c>
    </row>
    <row r="1942" spans="29:29" ht="14" x14ac:dyDescent="0.3">
      <c r="AC1942" s="104">
        <v>1.2</v>
      </c>
    </row>
    <row r="1943" spans="29:29" ht="14" x14ac:dyDescent="0.3">
      <c r="AC1943" s="104">
        <v>14.99</v>
      </c>
    </row>
    <row r="1944" spans="29:29" ht="14" x14ac:dyDescent="0.3">
      <c r="AC1944" s="104">
        <v>14.99</v>
      </c>
    </row>
    <row r="1945" spans="29:29" ht="14" x14ac:dyDescent="0.3">
      <c r="AC1945" s="104">
        <v>14.99</v>
      </c>
    </row>
    <row r="1946" spans="29:29" ht="14" x14ac:dyDescent="0.3">
      <c r="AC1946" s="104">
        <v>14.99</v>
      </c>
    </row>
    <row r="1947" spans="29:29" ht="14" x14ac:dyDescent="0.3">
      <c r="AC1947" s="104">
        <v>12.592000000000001</v>
      </c>
    </row>
    <row r="1948" spans="29:29" ht="14" x14ac:dyDescent="0.3">
      <c r="AC1948" s="104">
        <v>14.99</v>
      </c>
    </row>
    <row r="1949" spans="29:29" ht="14" x14ac:dyDescent="0.3">
      <c r="AC1949" s="104">
        <v>1.4990000000000001</v>
      </c>
    </row>
    <row r="1950" spans="29:29" ht="14" x14ac:dyDescent="0.3">
      <c r="AC1950" s="104">
        <v>6.99</v>
      </c>
    </row>
    <row r="1951" spans="29:29" ht="14" x14ac:dyDescent="0.3">
      <c r="AC1951" s="104">
        <v>14.99</v>
      </c>
    </row>
    <row r="1952" spans="29:29" ht="14" x14ac:dyDescent="0.3">
      <c r="AC1952" s="104">
        <v>14.98</v>
      </c>
    </row>
    <row r="1953" spans="29:29" ht="14" x14ac:dyDescent="0.3">
      <c r="AC1953" s="104">
        <v>14.97</v>
      </c>
    </row>
    <row r="1954" spans="29:29" ht="14" x14ac:dyDescent="0.3">
      <c r="AC1954" s="104">
        <v>4.492</v>
      </c>
    </row>
    <row r="1955" spans="29:29" ht="14" x14ac:dyDescent="0.3">
      <c r="AC1955" s="104">
        <v>2.9969999999999999</v>
      </c>
    </row>
    <row r="1956" spans="29:29" ht="14" x14ac:dyDescent="0.3">
      <c r="AC1956" s="104">
        <v>4.4889999999999999</v>
      </c>
    </row>
    <row r="1957" spans="29:29" ht="14" x14ac:dyDescent="0.3">
      <c r="AC1957" s="104">
        <v>14.061999999999999</v>
      </c>
    </row>
    <row r="1958" spans="29:29" ht="14" x14ac:dyDescent="0.3">
      <c r="AC1958" s="104">
        <v>4.4880000000000004</v>
      </c>
    </row>
    <row r="1959" spans="29:29" ht="14" x14ac:dyDescent="0.3">
      <c r="AC1959" s="104">
        <v>4.3949999999999996</v>
      </c>
    </row>
    <row r="1960" spans="29:29" ht="14" x14ac:dyDescent="0.3">
      <c r="AC1960" s="104">
        <v>14.95</v>
      </c>
    </row>
    <row r="1961" spans="29:29" ht="14" x14ac:dyDescent="0.3">
      <c r="AC1961" s="104">
        <v>4.4850000000000003</v>
      </c>
    </row>
    <row r="1962" spans="29:29" ht="14" x14ac:dyDescent="0.3">
      <c r="AC1962" s="104">
        <v>14.945</v>
      </c>
    </row>
    <row r="1963" spans="29:29" ht="14" x14ac:dyDescent="0.3">
      <c r="AC1963" s="104">
        <v>5.3849999999999998</v>
      </c>
    </row>
    <row r="1964" spans="29:29" ht="14" x14ac:dyDescent="0.3">
      <c r="AC1964" s="104">
        <v>4.0309999999999997</v>
      </c>
    </row>
    <row r="1965" spans="29:29" ht="14" x14ac:dyDescent="0.3">
      <c r="AC1965" s="104">
        <v>1.0249999999999999</v>
      </c>
    </row>
    <row r="1966" spans="29:29" ht="14" x14ac:dyDescent="0.3">
      <c r="AC1966" s="104">
        <v>4.476</v>
      </c>
    </row>
    <row r="1967" spans="29:29" ht="14" x14ac:dyDescent="0.3">
      <c r="AC1967" s="104">
        <v>14.92</v>
      </c>
    </row>
    <row r="1968" spans="29:29" ht="14" x14ac:dyDescent="0.3">
      <c r="AC1968" s="104">
        <v>14.92</v>
      </c>
    </row>
    <row r="1969" spans="29:29" ht="14" x14ac:dyDescent="0.3">
      <c r="AC1969" s="104">
        <v>2</v>
      </c>
    </row>
    <row r="1970" spans="29:29" ht="14" x14ac:dyDescent="0.3">
      <c r="AC1970" s="104">
        <v>2.9830000000000001</v>
      </c>
    </row>
    <row r="1971" spans="29:29" ht="14" x14ac:dyDescent="0.3">
      <c r="AC1971" s="104">
        <v>5.0149999999999997</v>
      </c>
    </row>
    <row r="1972" spans="29:29" ht="14" x14ac:dyDescent="0.3">
      <c r="AC1972" s="104">
        <v>14.9</v>
      </c>
    </row>
    <row r="1973" spans="29:29" ht="14" x14ac:dyDescent="0.3">
      <c r="AC1973" s="104">
        <v>8.7910000000000004</v>
      </c>
    </row>
    <row r="1974" spans="29:29" ht="14" x14ac:dyDescent="0.3">
      <c r="AC1974" s="104">
        <v>4.468</v>
      </c>
    </row>
    <row r="1975" spans="29:29" ht="14" x14ac:dyDescent="0.3">
      <c r="AC1975" s="104">
        <v>2.9780000000000002</v>
      </c>
    </row>
    <row r="1976" spans="29:29" ht="14" x14ac:dyDescent="0.3">
      <c r="AC1976" s="104">
        <v>5.2110000000000003</v>
      </c>
    </row>
    <row r="1977" spans="29:29" ht="14" x14ac:dyDescent="0.3">
      <c r="AC1977" s="104">
        <v>14.88</v>
      </c>
    </row>
    <row r="1978" spans="29:29" ht="14" x14ac:dyDescent="0.3">
      <c r="AC1978" s="104">
        <v>11.904</v>
      </c>
    </row>
    <row r="1979" spans="29:29" ht="14" x14ac:dyDescent="0.3">
      <c r="AC1979" s="104">
        <v>14.87</v>
      </c>
    </row>
    <row r="1980" spans="29:29" ht="14" x14ac:dyDescent="0.3">
      <c r="AC1980" s="104">
        <v>4.4610000000000003</v>
      </c>
    </row>
    <row r="1981" spans="29:29" ht="14" x14ac:dyDescent="0.3">
      <c r="AC1981" s="104">
        <v>2.23</v>
      </c>
    </row>
    <row r="1982" spans="29:29" ht="14" x14ac:dyDescent="0.3">
      <c r="AC1982" s="104">
        <v>3</v>
      </c>
    </row>
    <row r="1983" spans="29:29" ht="14" x14ac:dyDescent="0.3">
      <c r="AC1983" s="104">
        <v>6.8550000000000004</v>
      </c>
    </row>
    <row r="1984" spans="29:29" ht="14" x14ac:dyDescent="0.3">
      <c r="AC1984" s="104">
        <v>2.87</v>
      </c>
    </row>
    <row r="1985" spans="29:29" ht="14" x14ac:dyDescent="0.3">
      <c r="AC1985" s="104">
        <v>10.395</v>
      </c>
    </row>
    <row r="1986" spans="29:29" ht="14" x14ac:dyDescent="0.3">
      <c r="AC1986" s="104">
        <v>14.84</v>
      </c>
    </row>
    <row r="1987" spans="29:29" ht="14" x14ac:dyDescent="0.3">
      <c r="AC1987" s="104">
        <v>4.4489999999999998</v>
      </c>
    </row>
    <row r="1988" spans="29:29" ht="14" x14ac:dyDescent="0.3">
      <c r="AC1988" s="104">
        <v>4.4470000000000001</v>
      </c>
    </row>
    <row r="1989" spans="29:29" ht="14" x14ac:dyDescent="0.3">
      <c r="AC1989" s="104">
        <v>13.337999999999999</v>
      </c>
    </row>
    <row r="1990" spans="29:29" ht="14" x14ac:dyDescent="0.3">
      <c r="AC1990" s="104">
        <v>2.9630000000000001</v>
      </c>
    </row>
    <row r="1991" spans="29:29" ht="14" x14ac:dyDescent="0.3">
      <c r="AC1991" s="104">
        <v>6.92</v>
      </c>
    </row>
    <row r="1992" spans="29:29" ht="14" x14ac:dyDescent="0.3">
      <c r="AC1992" s="104">
        <v>4.4400000000000004</v>
      </c>
    </row>
    <row r="1993" spans="29:29" ht="14" x14ac:dyDescent="0.3">
      <c r="AC1993" s="104">
        <v>14.8</v>
      </c>
    </row>
    <row r="1994" spans="29:29" ht="14" x14ac:dyDescent="0.3">
      <c r="AC1994" s="104">
        <v>2.2200000000000002</v>
      </c>
    </row>
    <row r="1995" spans="29:29" ht="14" x14ac:dyDescent="0.3">
      <c r="AC1995" s="104">
        <v>14.8</v>
      </c>
    </row>
    <row r="1996" spans="29:29" ht="14" x14ac:dyDescent="0.3">
      <c r="AC1996" s="104">
        <v>6.3</v>
      </c>
    </row>
    <row r="1997" spans="29:29" ht="14" x14ac:dyDescent="0.3">
      <c r="AC1997" s="104">
        <v>2.9590000000000001</v>
      </c>
    </row>
    <row r="1998" spans="29:29" ht="14" x14ac:dyDescent="0.3">
      <c r="AC1998" s="104">
        <v>4.4379999999999997</v>
      </c>
    </row>
    <row r="1999" spans="29:29" ht="14" x14ac:dyDescent="0.3">
      <c r="AC1999" s="104">
        <v>14.79</v>
      </c>
    </row>
    <row r="2000" spans="29:29" ht="14" x14ac:dyDescent="0.3">
      <c r="AC2000" s="104">
        <v>14.78</v>
      </c>
    </row>
    <row r="2001" spans="29:29" ht="14" x14ac:dyDescent="0.3">
      <c r="AC2001" s="104">
        <v>14.78</v>
      </c>
    </row>
    <row r="2002" spans="29:29" ht="14" x14ac:dyDescent="0.3">
      <c r="AC2002" s="104">
        <v>7.3879999999999999</v>
      </c>
    </row>
    <row r="2003" spans="29:29" ht="14" x14ac:dyDescent="0.3">
      <c r="AC2003" s="104">
        <v>1.772</v>
      </c>
    </row>
    <row r="2004" spans="29:29" ht="14" x14ac:dyDescent="0.3">
      <c r="AC2004" s="104">
        <v>10.332000000000001</v>
      </c>
    </row>
    <row r="2005" spans="29:29" ht="14" x14ac:dyDescent="0.3">
      <c r="AC2005" s="104">
        <v>11.3</v>
      </c>
    </row>
    <row r="2006" spans="29:29" ht="14" x14ac:dyDescent="0.3">
      <c r="AC2006" s="104">
        <v>14.308</v>
      </c>
    </row>
    <row r="2007" spans="29:29" ht="14" x14ac:dyDescent="0.3">
      <c r="AC2007" s="104">
        <v>14.744999999999999</v>
      </c>
    </row>
    <row r="2008" spans="29:29" ht="14" x14ac:dyDescent="0.3">
      <c r="AC2008" s="104">
        <v>14.74</v>
      </c>
    </row>
    <row r="2009" spans="29:29" ht="14" x14ac:dyDescent="0.3">
      <c r="AC2009" s="104">
        <v>14.74</v>
      </c>
    </row>
    <row r="2010" spans="29:29" ht="14" x14ac:dyDescent="0.3">
      <c r="AC2010" s="104">
        <v>4.4210000000000003</v>
      </c>
    </row>
    <row r="2011" spans="29:29" ht="14" x14ac:dyDescent="0.3">
      <c r="AC2011" s="104">
        <v>14.73</v>
      </c>
    </row>
    <row r="2012" spans="29:29" ht="14" x14ac:dyDescent="0.3">
      <c r="AC2012" s="104">
        <v>14.73</v>
      </c>
    </row>
    <row r="2013" spans="29:29" ht="14" x14ac:dyDescent="0.3">
      <c r="AC2013" s="104">
        <v>14.725</v>
      </c>
    </row>
    <row r="2014" spans="29:29" ht="14" x14ac:dyDescent="0.3">
      <c r="AC2014" s="104">
        <v>8.8260000000000005</v>
      </c>
    </row>
    <row r="2015" spans="29:29" ht="14" x14ac:dyDescent="0.3">
      <c r="AC2015" s="104">
        <v>2.9409999999999998</v>
      </c>
    </row>
    <row r="2016" spans="29:29" ht="14" x14ac:dyDescent="0.3">
      <c r="AC2016" s="104">
        <v>13.818</v>
      </c>
    </row>
    <row r="2017" spans="29:29" ht="14" x14ac:dyDescent="0.3">
      <c r="AC2017" s="104">
        <v>14.67</v>
      </c>
    </row>
    <row r="2018" spans="29:29" ht="14" x14ac:dyDescent="0.3">
      <c r="AC2018" s="104">
        <v>4.1059999999999999</v>
      </c>
    </row>
    <row r="2019" spans="29:29" ht="14" x14ac:dyDescent="0.3">
      <c r="AC2019" s="104">
        <v>14.66</v>
      </c>
    </row>
    <row r="2020" spans="29:29" ht="14" x14ac:dyDescent="0.3">
      <c r="AC2020" s="104">
        <v>14.64</v>
      </c>
    </row>
    <row r="2021" spans="29:29" ht="14" x14ac:dyDescent="0.3">
      <c r="AC2021" s="104">
        <v>13.907999999999999</v>
      </c>
    </row>
    <row r="2022" spans="29:29" ht="14" x14ac:dyDescent="0.3">
      <c r="AC2022" s="104">
        <v>14.635</v>
      </c>
    </row>
    <row r="2023" spans="29:29" ht="14" x14ac:dyDescent="0.3">
      <c r="AC2023" s="104">
        <v>14.63</v>
      </c>
    </row>
    <row r="2024" spans="29:29" ht="14" x14ac:dyDescent="0.3">
      <c r="AC2024" s="104">
        <v>5.8520000000000003</v>
      </c>
    </row>
    <row r="2025" spans="29:29" ht="14" x14ac:dyDescent="0.3">
      <c r="AC2025" s="104">
        <v>5.8479999999999999</v>
      </c>
    </row>
    <row r="2026" spans="29:29" ht="14" x14ac:dyDescent="0.3">
      <c r="AC2026" s="104">
        <v>7.22</v>
      </c>
    </row>
    <row r="2027" spans="29:29" ht="14" x14ac:dyDescent="0.3">
      <c r="AC2027" s="104">
        <v>14.61</v>
      </c>
    </row>
    <row r="2028" spans="29:29" ht="14" x14ac:dyDescent="0.3">
      <c r="AC2028" s="104">
        <v>14.605</v>
      </c>
    </row>
    <row r="2029" spans="29:29" ht="14" x14ac:dyDescent="0.3">
      <c r="AC2029" s="104">
        <v>8.7569999999999997</v>
      </c>
    </row>
    <row r="2030" spans="29:29" ht="14" x14ac:dyDescent="0.3">
      <c r="AC2030" s="104">
        <v>7.2949999999999999</v>
      </c>
    </row>
    <row r="2031" spans="29:29" ht="14" x14ac:dyDescent="0.3">
      <c r="AC2031" s="104">
        <v>14.58</v>
      </c>
    </row>
    <row r="2032" spans="29:29" ht="14" x14ac:dyDescent="0.3">
      <c r="AC2032" s="104">
        <v>14.56</v>
      </c>
    </row>
    <row r="2033" spans="29:29" ht="14" x14ac:dyDescent="0.3">
      <c r="AC2033" s="104">
        <v>14.55</v>
      </c>
    </row>
    <row r="2034" spans="29:29" ht="14" x14ac:dyDescent="0.3">
      <c r="AC2034" s="104">
        <v>14.545</v>
      </c>
    </row>
    <row r="2035" spans="29:29" ht="14" x14ac:dyDescent="0.3">
      <c r="AC2035" s="104">
        <v>14.54</v>
      </c>
    </row>
    <row r="2036" spans="29:29" ht="14" x14ac:dyDescent="0.3">
      <c r="AC2036" s="104">
        <v>3.6349999999999998</v>
      </c>
    </row>
    <row r="2037" spans="29:29" ht="14" x14ac:dyDescent="0.3">
      <c r="AC2037" s="104">
        <v>14.53</v>
      </c>
    </row>
    <row r="2038" spans="29:29" ht="14" x14ac:dyDescent="0.3">
      <c r="AC2038" s="104">
        <v>14.52</v>
      </c>
    </row>
    <row r="2039" spans="29:29" ht="14" x14ac:dyDescent="0.3">
      <c r="AC2039" s="104">
        <v>7.26</v>
      </c>
    </row>
    <row r="2040" spans="29:29" ht="14" x14ac:dyDescent="0.3">
      <c r="AC2040" s="104">
        <v>14.51</v>
      </c>
    </row>
    <row r="2041" spans="29:29" ht="14" x14ac:dyDescent="0.3">
      <c r="AC2041" s="104">
        <v>12.188000000000001</v>
      </c>
    </row>
    <row r="2042" spans="29:29" ht="14" x14ac:dyDescent="0.3">
      <c r="AC2042" s="104">
        <v>14.5</v>
      </c>
    </row>
    <row r="2043" spans="29:29" ht="14" x14ac:dyDescent="0.3">
      <c r="AC2043" s="104">
        <v>14.045999999999999</v>
      </c>
    </row>
    <row r="2044" spans="29:29" ht="14" x14ac:dyDescent="0.3">
      <c r="AC2044" s="104">
        <v>14.47</v>
      </c>
    </row>
    <row r="2045" spans="29:29" ht="14" x14ac:dyDescent="0.3">
      <c r="AC2045" s="104">
        <v>7.2320000000000002</v>
      </c>
    </row>
    <row r="2046" spans="29:29" ht="14" x14ac:dyDescent="0.3">
      <c r="AC2046" s="104">
        <v>5.7839999999999998</v>
      </c>
    </row>
    <row r="2047" spans="29:29" ht="14" x14ac:dyDescent="0.3">
      <c r="AC2047" s="104">
        <v>14.45</v>
      </c>
    </row>
    <row r="2048" spans="29:29" ht="14" x14ac:dyDescent="0.3">
      <c r="AC2048" s="104">
        <v>14.45</v>
      </c>
    </row>
    <row r="2049" spans="29:29" ht="14" x14ac:dyDescent="0.3">
      <c r="AC2049" s="104">
        <v>14.151</v>
      </c>
    </row>
    <row r="2050" spans="29:29" ht="14" x14ac:dyDescent="0.3">
      <c r="AC2050" s="104">
        <v>14.43</v>
      </c>
    </row>
    <row r="2051" spans="29:29" ht="14" x14ac:dyDescent="0.3">
      <c r="AC2051" s="104">
        <v>9</v>
      </c>
    </row>
    <row r="2052" spans="29:29" ht="14" x14ac:dyDescent="0.3">
      <c r="AC2052" s="104">
        <v>14.37</v>
      </c>
    </row>
    <row r="2053" spans="29:29" ht="14" x14ac:dyDescent="0.3">
      <c r="AC2053" s="104">
        <v>14.37</v>
      </c>
    </row>
    <row r="2054" spans="29:29" ht="14" x14ac:dyDescent="0.3">
      <c r="AC2054" s="104">
        <v>14.36</v>
      </c>
    </row>
    <row r="2055" spans="29:29" ht="14" x14ac:dyDescent="0.3">
      <c r="AC2055" s="104">
        <v>14.36</v>
      </c>
    </row>
    <row r="2056" spans="29:29" ht="14" x14ac:dyDescent="0.3">
      <c r="AC2056" s="104">
        <v>7.8840000000000003</v>
      </c>
    </row>
    <row r="2057" spans="29:29" ht="14" x14ac:dyDescent="0.3">
      <c r="AC2057" s="104">
        <v>14.335000000000001</v>
      </c>
    </row>
    <row r="2058" spans="29:29" ht="14" x14ac:dyDescent="0.3">
      <c r="AC2058" s="104">
        <v>14.32</v>
      </c>
    </row>
    <row r="2059" spans="29:29" ht="14" x14ac:dyDescent="0.3">
      <c r="AC2059" s="104">
        <v>14.177</v>
      </c>
    </row>
    <row r="2060" spans="29:29" ht="14" x14ac:dyDescent="0.3">
      <c r="AC2060" s="104">
        <v>14.315</v>
      </c>
    </row>
    <row r="2061" spans="29:29" ht="14" x14ac:dyDescent="0.3">
      <c r="AC2061" s="104">
        <v>14.31</v>
      </c>
    </row>
    <row r="2062" spans="29:29" ht="14" x14ac:dyDescent="0.3">
      <c r="AC2062" s="104">
        <v>14.3</v>
      </c>
    </row>
    <row r="2063" spans="29:29" ht="14" x14ac:dyDescent="0.3">
      <c r="AC2063" s="104">
        <v>14.3</v>
      </c>
    </row>
    <row r="2064" spans="29:29" ht="14" x14ac:dyDescent="0.3">
      <c r="AC2064" s="104">
        <v>4.9909999999999997</v>
      </c>
    </row>
    <row r="2065" spans="29:29" ht="14" x14ac:dyDescent="0.3">
      <c r="AC2065" s="104">
        <v>14.24</v>
      </c>
    </row>
    <row r="2066" spans="29:29" ht="14" x14ac:dyDescent="0.3">
      <c r="AC2066" s="104">
        <v>5.6920000000000002</v>
      </c>
    </row>
    <row r="2067" spans="29:29" ht="14" x14ac:dyDescent="0.3">
      <c r="AC2067" s="104">
        <v>14.23</v>
      </c>
    </row>
    <row r="2068" spans="29:29" ht="14" x14ac:dyDescent="0.3">
      <c r="AC2068" s="104">
        <v>1.0249999999999999</v>
      </c>
    </row>
    <row r="2069" spans="29:29" ht="14" x14ac:dyDescent="0.3">
      <c r="AC2069" s="104">
        <v>14.22</v>
      </c>
    </row>
    <row r="2070" spans="29:29" ht="14" x14ac:dyDescent="0.3">
      <c r="AC2070" s="104">
        <v>2.843</v>
      </c>
    </row>
    <row r="2071" spans="29:29" ht="14" x14ac:dyDescent="0.3">
      <c r="AC2071" s="104">
        <v>14.21</v>
      </c>
    </row>
    <row r="2072" spans="29:29" ht="14" x14ac:dyDescent="0.3">
      <c r="AC2072" s="104">
        <v>7.1</v>
      </c>
    </row>
    <row r="2073" spans="29:29" ht="14" x14ac:dyDescent="0.3">
      <c r="AC2073" s="104">
        <v>14.2</v>
      </c>
    </row>
    <row r="2074" spans="29:29" ht="14" x14ac:dyDescent="0.3">
      <c r="AC2074" s="104">
        <v>14.19</v>
      </c>
    </row>
    <row r="2075" spans="29:29" ht="14" x14ac:dyDescent="0.3">
      <c r="AC2075" s="104">
        <v>10.500999999999999</v>
      </c>
    </row>
    <row r="2076" spans="29:29" ht="14" x14ac:dyDescent="0.3">
      <c r="AC2076" s="104">
        <v>2.835</v>
      </c>
    </row>
    <row r="2077" spans="29:29" ht="14" x14ac:dyDescent="0.3">
      <c r="AC2077" s="104">
        <v>13.462</v>
      </c>
    </row>
    <row r="2078" spans="29:29" ht="14" x14ac:dyDescent="0.3">
      <c r="AC2078" s="104">
        <v>4.2510000000000003</v>
      </c>
    </row>
    <row r="2079" spans="29:29" ht="14" x14ac:dyDescent="0.3">
      <c r="AC2079" s="104">
        <v>14.15</v>
      </c>
    </row>
    <row r="2080" spans="29:29" ht="14" x14ac:dyDescent="0.3">
      <c r="AC2080" s="104">
        <v>8.49</v>
      </c>
    </row>
    <row r="2081" spans="29:29" ht="14" x14ac:dyDescent="0.3">
      <c r="AC2081" s="104">
        <v>14.13</v>
      </c>
    </row>
    <row r="2082" spans="29:29" ht="14" x14ac:dyDescent="0.3">
      <c r="AC2082" s="104">
        <v>14.12</v>
      </c>
    </row>
    <row r="2083" spans="29:29" ht="14" x14ac:dyDescent="0.3">
      <c r="AC2083" s="104">
        <v>6.12</v>
      </c>
    </row>
    <row r="2084" spans="29:29" ht="14" x14ac:dyDescent="0.3">
      <c r="AC2084" s="104">
        <v>2.8210000000000002</v>
      </c>
    </row>
    <row r="2085" spans="29:29" ht="14" x14ac:dyDescent="0.3">
      <c r="AC2085" s="104">
        <v>14.1</v>
      </c>
    </row>
    <row r="2086" spans="29:29" ht="14" x14ac:dyDescent="0.3">
      <c r="AC2086" s="104">
        <v>4.226</v>
      </c>
    </row>
    <row r="2087" spans="29:29" ht="14" x14ac:dyDescent="0.3">
      <c r="AC2087" s="104">
        <v>5.6340000000000003</v>
      </c>
    </row>
    <row r="2088" spans="29:29" ht="14" x14ac:dyDescent="0.3">
      <c r="AC2088" s="104">
        <v>14.08</v>
      </c>
    </row>
    <row r="2089" spans="29:29" ht="14" x14ac:dyDescent="0.3">
      <c r="AC2089" s="104">
        <v>14.06</v>
      </c>
    </row>
    <row r="2090" spans="29:29" ht="14" x14ac:dyDescent="0.3">
      <c r="AC2090" s="104">
        <v>14.035</v>
      </c>
    </row>
    <row r="2091" spans="29:29" ht="14" x14ac:dyDescent="0.3">
      <c r="AC2091" s="104">
        <v>14.03</v>
      </c>
    </row>
    <row r="2092" spans="29:29" ht="14" x14ac:dyDescent="0.3">
      <c r="AC2092" s="104">
        <v>7.7169999999999996</v>
      </c>
    </row>
    <row r="2093" spans="29:29" ht="14" x14ac:dyDescent="0.3">
      <c r="AC2093" s="104">
        <v>14.03</v>
      </c>
    </row>
    <row r="2094" spans="29:29" ht="14" x14ac:dyDescent="0.3">
      <c r="AC2094" s="104">
        <v>14.02</v>
      </c>
    </row>
    <row r="2095" spans="29:29" ht="14" x14ac:dyDescent="0.3">
      <c r="AC2095" s="104">
        <v>5.6040000000000001</v>
      </c>
    </row>
    <row r="2096" spans="29:29" ht="14" x14ac:dyDescent="0.3">
      <c r="AC2096" s="104">
        <v>14.01</v>
      </c>
    </row>
    <row r="2097" spans="29:29" ht="14" x14ac:dyDescent="0.3">
      <c r="AC2097" s="104">
        <v>14</v>
      </c>
    </row>
    <row r="2098" spans="29:29" ht="14" x14ac:dyDescent="0.3">
      <c r="AC2098" s="104">
        <v>12.871</v>
      </c>
    </row>
    <row r="2099" spans="29:29" ht="14" x14ac:dyDescent="0.3">
      <c r="AC2099" s="104">
        <v>6.98</v>
      </c>
    </row>
    <row r="2100" spans="29:29" ht="14" x14ac:dyDescent="0.3">
      <c r="AC2100" s="104">
        <v>13.95</v>
      </c>
    </row>
    <row r="2101" spans="29:29" ht="14" x14ac:dyDescent="0.3">
      <c r="AC2101" s="104">
        <v>3.58</v>
      </c>
    </row>
    <row r="2102" spans="29:29" ht="14" x14ac:dyDescent="0.3">
      <c r="AC2102" s="104">
        <v>13.95</v>
      </c>
    </row>
    <row r="2103" spans="29:29" ht="14" x14ac:dyDescent="0.3">
      <c r="AC2103" s="104">
        <v>13.935</v>
      </c>
    </row>
    <row r="2104" spans="29:29" ht="14" x14ac:dyDescent="0.3">
      <c r="AC2104" s="104">
        <v>5.57</v>
      </c>
    </row>
    <row r="2105" spans="29:29" ht="14" x14ac:dyDescent="0.3">
      <c r="AC2105" s="104">
        <v>13.92</v>
      </c>
    </row>
    <row r="2106" spans="29:29" ht="14" x14ac:dyDescent="0.3">
      <c r="AC2106" s="104">
        <v>13.904999999999999</v>
      </c>
    </row>
    <row r="2107" spans="29:29" ht="14" x14ac:dyDescent="0.3">
      <c r="AC2107" s="104">
        <v>13.9</v>
      </c>
    </row>
    <row r="2108" spans="29:29" ht="14" x14ac:dyDescent="0.3">
      <c r="AC2108" s="104">
        <v>12.362</v>
      </c>
    </row>
    <row r="2109" spans="29:29" ht="14" x14ac:dyDescent="0.3">
      <c r="AC2109" s="104">
        <v>13.87</v>
      </c>
    </row>
    <row r="2110" spans="29:29" ht="14" x14ac:dyDescent="0.3">
      <c r="AC2110" s="104">
        <v>11.087999999999999</v>
      </c>
    </row>
    <row r="2111" spans="29:29" ht="14" x14ac:dyDescent="0.3">
      <c r="AC2111" s="104">
        <v>13.86</v>
      </c>
    </row>
    <row r="2112" spans="29:29" ht="14" x14ac:dyDescent="0.3">
      <c r="AC2112" s="104">
        <v>13.84</v>
      </c>
    </row>
    <row r="2113" spans="29:29" ht="14" x14ac:dyDescent="0.3">
      <c r="AC2113" s="104">
        <v>6.8949999999999996</v>
      </c>
    </row>
    <row r="2114" spans="29:29" ht="14" x14ac:dyDescent="0.3">
      <c r="AC2114" s="104">
        <v>13.78</v>
      </c>
    </row>
    <row r="2115" spans="29:29" ht="14" x14ac:dyDescent="0.3">
      <c r="AC2115" s="104">
        <v>2.7559999999999998</v>
      </c>
    </row>
    <row r="2116" spans="29:29" ht="14" x14ac:dyDescent="0.3">
      <c r="AC2116" s="104">
        <v>4.1319999999999997</v>
      </c>
    </row>
    <row r="2117" spans="29:29" ht="14" x14ac:dyDescent="0.3">
      <c r="AC2117" s="104">
        <v>13.77</v>
      </c>
    </row>
    <row r="2118" spans="29:29" ht="14" x14ac:dyDescent="0.3">
      <c r="AC2118" s="104">
        <v>13.76</v>
      </c>
    </row>
    <row r="2119" spans="29:29" ht="14" x14ac:dyDescent="0.3">
      <c r="AC2119" s="104">
        <v>13.73</v>
      </c>
    </row>
    <row r="2120" spans="29:29" ht="14" x14ac:dyDescent="0.3">
      <c r="AC2120" s="104">
        <v>8.0399999999999991</v>
      </c>
    </row>
    <row r="2121" spans="29:29" ht="14" x14ac:dyDescent="0.3">
      <c r="AC2121" s="104">
        <v>13.71</v>
      </c>
    </row>
    <row r="2122" spans="29:29" ht="14" x14ac:dyDescent="0.3">
      <c r="AC2122" s="104">
        <v>4.7930000000000001</v>
      </c>
    </row>
    <row r="2123" spans="29:29" ht="14" x14ac:dyDescent="0.3">
      <c r="AC2123" s="104">
        <v>13.685</v>
      </c>
    </row>
    <row r="2124" spans="29:29" ht="14" x14ac:dyDescent="0.3">
      <c r="AC2124" s="104">
        <v>13.68</v>
      </c>
    </row>
    <row r="2125" spans="29:29" ht="14" x14ac:dyDescent="0.3">
      <c r="AC2125" s="104">
        <v>4.1040000000000001</v>
      </c>
    </row>
    <row r="2126" spans="29:29" ht="14" x14ac:dyDescent="0.3">
      <c r="AC2126" s="104">
        <v>13.68</v>
      </c>
    </row>
    <row r="2127" spans="29:29" ht="14" x14ac:dyDescent="0.3">
      <c r="AC2127" s="104">
        <v>13.66</v>
      </c>
    </row>
    <row r="2128" spans="29:29" ht="14" x14ac:dyDescent="0.3">
      <c r="AC2128" s="104">
        <v>13.66</v>
      </c>
    </row>
    <row r="2129" spans="29:29" ht="14" x14ac:dyDescent="0.3">
      <c r="AC2129" s="104">
        <v>13.66</v>
      </c>
    </row>
    <row r="2130" spans="29:29" ht="14" x14ac:dyDescent="0.3">
      <c r="AC2130" s="104">
        <v>5.46</v>
      </c>
    </row>
    <row r="2131" spans="29:29" ht="14" x14ac:dyDescent="0.3">
      <c r="AC2131" s="104">
        <v>10.896000000000001</v>
      </c>
    </row>
    <row r="2132" spans="29:29" ht="14" x14ac:dyDescent="0.3">
      <c r="AC2132" s="104">
        <v>4.0830000000000002</v>
      </c>
    </row>
    <row r="2133" spans="29:29" ht="14" x14ac:dyDescent="0.3">
      <c r="AC2133" s="104">
        <v>13.6</v>
      </c>
    </row>
    <row r="2134" spans="29:29" ht="14" x14ac:dyDescent="0.3">
      <c r="AC2134" s="104">
        <v>13.58</v>
      </c>
    </row>
    <row r="2135" spans="29:29" ht="14" x14ac:dyDescent="0.3">
      <c r="AC2135" s="104">
        <v>13.574</v>
      </c>
    </row>
    <row r="2136" spans="29:29" ht="14" x14ac:dyDescent="0.3">
      <c r="AC2136" s="104">
        <v>13.56</v>
      </c>
    </row>
    <row r="2137" spans="29:29" ht="14" x14ac:dyDescent="0.3">
      <c r="AC2137" s="104">
        <v>13.555</v>
      </c>
    </row>
    <row r="2138" spans="29:29" ht="14" x14ac:dyDescent="0.3">
      <c r="AC2138" s="104">
        <v>13.55</v>
      </c>
    </row>
    <row r="2139" spans="29:29" ht="14" x14ac:dyDescent="0.3">
      <c r="AC2139" s="104">
        <v>11.906000000000001</v>
      </c>
    </row>
    <row r="2140" spans="29:29" ht="14" x14ac:dyDescent="0.3">
      <c r="AC2140" s="104">
        <v>12.177</v>
      </c>
    </row>
    <row r="2141" spans="29:29" ht="14" x14ac:dyDescent="0.3">
      <c r="AC2141" s="104">
        <v>9.4499999999999993</v>
      </c>
    </row>
    <row r="2142" spans="29:29" ht="14" x14ac:dyDescent="0.3">
      <c r="AC2142" s="104">
        <v>13.5</v>
      </c>
    </row>
    <row r="2143" spans="29:29" ht="14" x14ac:dyDescent="0.3">
      <c r="AC2143" s="104">
        <v>13.5</v>
      </c>
    </row>
    <row r="2144" spans="29:29" ht="14" x14ac:dyDescent="0.3">
      <c r="AC2144" s="104">
        <v>6.7450000000000001</v>
      </c>
    </row>
    <row r="2145" spans="29:29" ht="14" x14ac:dyDescent="0.3">
      <c r="AC2145" s="104">
        <v>13.46</v>
      </c>
    </row>
    <row r="2146" spans="29:29" ht="14" x14ac:dyDescent="0.3">
      <c r="AC2146" s="104">
        <v>13.43</v>
      </c>
    </row>
    <row r="2147" spans="29:29" ht="14" x14ac:dyDescent="0.3">
      <c r="AC2147" s="104">
        <v>13.43</v>
      </c>
    </row>
    <row r="2148" spans="29:29" ht="14" x14ac:dyDescent="0.3">
      <c r="AC2148" s="104">
        <v>13.41</v>
      </c>
    </row>
    <row r="2149" spans="29:29" ht="14" x14ac:dyDescent="0.3">
      <c r="AC2149" s="104">
        <v>13.41</v>
      </c>
    </row>
    <row r="2150" spans="29:29" ht="14" x14ac:dyDescent="0.3">
      <c r="AC2150" s="104">
        <v>6.6980000000000004</v>
      </c>
    </row>
    <row r="2151" spans="29:29" ht="14" x14ac:dyDescent="0.3">
      <c r="AC2151" s="104">
        <v>13.39</v>
      </c>
    </row>
    <row r="2152" spans="29:29" ht="14" x14ac:dyDescent="0.3">
      <c r="AC2152" s="104">
        <v>6.11</v>
      </c>
    </row>
    <row r="2153" spans="29:29" ht="14" x14ac:dyDescent="0.3">
      <c r="AC2153" s="104">
        <v>13.38</v>
      </c>
    </row>
    <row r="2154" spans="29:29" ht="14" x14ac:dyDescent="0.3">
      <c r="AC2154" s="104">
        <v>10.035</v>
      </c>
    </row>
    <row r="2155" spans="29:29" ht="14" x14ac:dyDescent="0.3">
      <c r="AC2155" s="104">
        <v>13.38</v>
      </c>
    </row>
    <row r="2156" spans="29:29" ht="14" x14ac:dyDescent="0.3">
      <c r="AC2156" s="104">
        <v>13.35</v>
      </c>
    </row>
    <row r="2157" spans="29:29" ht="14" x14ac:dyDescent="0.3">
      <c r="AC2157" s="104">
        <v>13.35</v>
      </c>
    </row>
    <row r="2158" spans="29:29" ht="14" x14ac:dyDescent="0.3">
      <c r="AC2158" s="104">
        <v>13.35</v>
      </c>
    </row>
    <row r="2159" spans="29:29" ht="14" x14ac:dyDescent="0.3">
      <c r="AC2159" s="104">
        <v>6.673</v>
      </c>
    </row>
    <row r="2160" spans="29:29" ht="14" x14ac:dyDescent="0.3">
      <c r="AC2160" s="104">
        <v>13.34</v>
      </c>
    </row>
    <row r="2161" spans="29:29" ht="14" x14ac:dyDescent="0.3">
      <c r="AC2161" s="104">
        <v>10.797000000000001</v>
      </c>
    </row>
    <row r="2162" spans="29:29" ht="14" x14ac:dyDescent="0.3">
      <c r="AC2162" s="104">
        <v>11.047000000000001</v>
      </c>
    </row>
    <row r="2163" spans="29:29" ht="14" x14ac:dyDescent="0.3">
      <c r="AC2163" s="104">
        <v>13.29</v>
      </c>
    </row>
    <row r="2164" spans="29:29" ht="14" x14ac:dyDescent="0.3">
      <c r="AC2164" s="104">
        <v>13.29</v>
      </c>
    </row>
    <row r="2165" spans="29:29" ht="14" x14ac:dyDescent="0.3">
      <c r="AC2165" s="104">
        <v>13.29</v>
      </c>
    </row>
    <row r="2166" spans="29:29" ht="14" x14ac:dyDescent="0.3">
      <c r="AC2166" s="104">
        <v>13.275</v>
      </c>
    </row>
    <row r="2167" spans="29:29" ht="14" x14ac:dyDescent="0.3">
      <c r="AC2167" s="104">
        <v>13.24</v>
      </c>
    </row>
    <row r="2168" spans="29:29" ht="14" x14ac:dyDescent="0.3">
      <c r="AC2168" s="104">
        <v>3.31</v>
      </c>
    </row>
    <row r="2169" spans="29:29" ht="14" x14ac:dyDescent="0.3">
      <c r="AC2169" s="104">
        <v>2.6469999999999998</v>
      </c>
    </row>
    <row r="2170" spans="29:29" ht="14" x14ac:dyDescent="0.3">
      <c r="AC2170" s="104">
        <v>13.22</v>
      </c>
    </row>
    <row r="2171" spans="29:29" ht="14" x14ac:dyDescent="0.3">
      <c r="AC2171" s="104">
        <v>13.21</v>
      </c>
    </row>
    <row r="2172" spans="29:29" ht="14" x14ac:dyDescent="0.3">
      <c r="AC2172" s="104">
        <v>13.19</v>
      </c>
    </row>
    <row r="2173" spans="29:29" ht="14" x14ac:dyDescent="0.3">
      <c r="AC2173" s="104">
        <v>13.18</v>
      </c>
    </row>
    <row r="2174" spans="29:29" ht="14" x14ac:dyDescent="0.3">
      <c r="AC2174" s="104">
        <v>6</v>
      </c>
    </row>
    <row r="2175" spans="29:29" ht="14" x14ac:dyDescent="0.3">
      <c r="AC2175" s="104">
        <v>6.5650000000000004</v>
      </c>
    </row>
    <row r="2176" spans="29:29" ht="14" x14ac:dyDescent="0.3">
      <c r="AC2176" s="104">
        <v>13.12</v>
      </c>
    </row>
    <row r="2177" spans="29:29" ht="14" x14ac:dyDescent="0.3">
      <c r="AC2177" s="104">
        <v>13.12</v>
      </c>
    </row>
    <row r="2178" spans="29:29" ht="14" x14ac:dyDescent="0.3">
      <c r="AC2178" s="104">
        <v>13.11</v>
      </c>
    </row>
    <row r="2179" spans="29:29" ht="14" x14ac:dyDescent="0.3">
      <c r="AC2179" s="104">
        <v>13.11</v>
      </c>
    </row>
    <row r="2180" spans="29:29" ht="14" x14ac:dyDescent="0.3">
      <c r="AC2180" s="104">
        <v>13.09</v>
      </c>
    </row>
    <row r="2181" spans="29:29" ht="14" x14ac:dyDescent="0.3">
      <c r="AC2181" s="104">
        <v>4.2510000000000003</v>
      </c>
    </row>
    <row r="2182" spans="29:29" ht="14" x14ac:dyDescent="0.3">
      <c r="AC2182" s="104">
        <v>11.615</v>
      </c>
    </row>
    <row r="2183" spans="29:29" ht="14" x14ac:dyDescent="0.3">
      <c r="AC2183" s="104">
        <v>13.03</v>
      </c>
    </row>
    <row r="2184" spans="29:29" ht="14" x14ac:dyDescent="0.3">
      <c r="AC2184" s="104">
        <v>5.94</v>
      </c>
    </row>
    <row r="2185" spans="29:29" ht="14" x14ac:dyDescent="0.3">
      <c r="AC2185" s="104">
        <v>12.94</v>
      </c>
    </row>
    <row r="2186" spans="29:29" ht="14" x14ac:dyDescent="0.3">
      <c r="AC2186" s="104">
        <v>12.93</v>
      </c>
    </row>
    <row r="2187" spans="29:29" ht="14" x14ac:dyDescent="0.3">
      <c r="AC2187" s="104">
        <v>12.9</v>
      </c>
    </row>
    <row r="2188" spans="29:29" ht="14" x14ac:dyDescent="0.3">
      <c r="AC2188" s="104">
        <v>12.365</v>
      </c>
    </row>
    <row r="2189" spans="29:29" ht="14" x14ac:dyDescent="0.3">
      <c r="AC2189" s="104">
        <v>12.875</v>
      </c>
    </row>
    <row r="2190" spans="29:29" ht="14" x14ac:dyDescent="0.3">
      <c r="AC2190" s="104">
        <v>12.86</v>
      </c>
    </row>
    <row r="2191" spans="29:29" ht="14" x14ac:dyDescent="0.3">
      <c r="AC2191" s="104">
        <v>6.43</v>
      </c>
    </row>
    <row r="2192" spans="29:29" ht="14" x14ac:dyDescent="0.3">
      <c r="AC2192" s="104">
        <v>3.8530000000000002</v>
      </c>
    </row>
    <row r="2193" spans="29:29" ht="14" x14ac:dyDescent="0.3">
      <c r="AC2193" s="104">
        <v>10.529</v>
      </c>
    </row>
    <row r="2194" spans="29:29" ht="14" x14ac:dyDescent="0.3">
      <c r="AC2194" s="104">
        <v>12.84</v>
      </c>
    </row>
    <row r="2195" spans="29:29" ht="14" x14ac:dyDescent="0.3">
      <c r="AC2195" s="104">
        <v>2.5659999999999998</v>
      </c>
    </row>
    <row r="2196" spans="29:29" ht="14" x14ac:dyDescent="0.3">
      <c r="AC2196" s="104">
        <v>12.82</v>
      </c>
    </row>
    <row r="2197" spans="29:29" ht="14" x14ac:dyDescent="0.3">
      <c r="AC2197" s="104">
        <v>12.81</v>
      </c>
    </row>
    <row r="2198" spans="29:29" ht="14" x14ac:dyDescent="0.3">
      <c r="AC2198" s="104">
        <v>3.843</v>
      </c>
    </row>
    <row r="2199" spans="29:29" ht="14" x14ac:dyDescent="0.3">
      <c r="AC2199" s="104">
        <v>12.805</v>
      </c>
    </row>
    <row r="2200" spans="29:29" ht="14" x14ac:dyDescent="0.3">
      <c r="AC2200" s="104">
        <v>12.8</v>
      </c>
    </row>
    <row r="2201" spans="29:29" ht="14" x14ac:dyDescent="0.3">
      <c r="AC2201" s="104">
        <v>12.734999999999999</v>
      </c>
    </row>
    <row r="2202" spans="29:29" ht="14" x14ac:dyDescent="0.3">
      <c r="AC2202" s="104">
        <v>2.2909999999999999</v>
      </c>
    </row>
    <row r="2203" spans="29:29" ht="14" x14ac:dyDescent="0.3">
      <c r="AC2203" s="104">
        <v>12.71</v>
      </c>
    </row>
    <row r="2204" spans="29:29" ht="14" x14ac:dyDescent="0.3">
      <c r="AC2204" s="104">
        <v>3.71</v>
      </c>
    </row>
    <row r="2205" spans="29:29" ht="14" x14ac:dyDescent="0.3">
      <c r="AC2205" s="104">
        <v>12.69</v>
      </c>
    </row>
    <row r="2206" spans="29:29" ht="14" x14ac:dyDescent="0.3">
      <c r="AC2206" s="104">
        <v>12.65</v>
      </c>
    </row>
    <row r="2207" spans="29:29" ht="14" x14ac:dyDescent="0.3">
      <c r="AC2207" s="104">
        <v>12.65</v>
      </c>
    </row>
    <row r="2208" spans="29:29" ht="14" x14ac:dyDescent="0.3">
      <c r="AC2208" s="104">
        <v>12.65</v>
      </c>
    </row>
    <row r="2209" spans="29:29" ht="14" x14ac:dyDescent="0.3">
      <c r="AC2209" s="104">
        <v>12.64</v>
      </c>
    </row>
    <row r="2210" spans="29:29" ht="14" x14ac:dyDescent="0.3">
      <c r="AC2210" s="104">
        <v>12.62</v>
      </c>
    </row>
    <row r="2211" spans="29:29" ht="14" x14ac:dyDescent="0.3">
      <c r="AC2211" s="104">
        <v>12.58</v>
      </c>
    </row>
    <row r="2212" spans="29:29" ht="14" x14ac:dyDescent="0.3">
      <c r="AC2212" s="104">
        <v>12.565</v>
      </c>
    </row>
    <row r="2213" spans="29:29" ht="14" x14ac:dyDescent="0.3">
      <c r="AC2213" s="104">
        <v>1.256</v>
      </c>
    </row>
    <row r="2214" spans="29:29" ht="14" x14ac:dyDescent="0.3">
      <c r="AC2214" s="104">
        <v>11.384</v>
      </c>
    </row>
    <row r="2215" spans="29:29" ht="14" x14ac:dyDescent="0.3">
      <c r="AC2215" s="104">
        <v>12.505000000000001</v>
      </c>
    </row>
    <row r="2216" spans="29:29" ht="14" x14ac:dyDescent="0.3">
      <c r="AC2216" s="104">
        <v>2.4980000000000002</v>
      </c>
    </row>
    <row r="2217" spans="29:29" ht="14" x14ac:dyDescent="0.3">
      <c r="AC2217" s="104">
        <v>2.4950000000000001</v>
      </c>
    </row>
    <row r="2218" spans="29:29" ht="14" x14ac:dyDescent="0.3">
      <c r="AC2218" s="104">
        <v>2.48</v>
      </c>
    </row>
    <row r="2219" spans="29:29" ht="14" x14ac:dyDescent="0.3">
      <c r="AC2219" s="104">
        <v>6</v>
      </c>
    </row>
    <row r="2220" spans="29:29" ht="14" x14ac:dyDescent="0.3">
      <c r="AC2220" s="104">
        <v>12.4</v>
      </c>
    </row>
    <row r="2221" spans="29:29" ht="14" x14ac:dyDescent="0.3">
      <c r="AC2221" s="104">
        <v>6.1950000000000003</v>
      </c>
    </row>
    <row r="2222" spans="29:29" ht="14" x14ac:dyDescent="0.3">
      <c r="AC2222" s="104">
        <v>12.38</v>
      </c>
    </row>
    <row r="2223" spans="29:29" ht="14" x14ac:dyDescent="0.3">
      <c r="AC2223" s="104">
        <v>12.375</v>
      </c>
    </row>
    <row r="2224" spans="29:29" ht="14" x14ac:dyDescent="0.3">
      <c r="AC2224" s="104">
        <v>2.4729999999999999</v>
      </c>
    </row>
    <row r="2225" spans="29:29" ht="14" x14ac:dyDescent="0.3">
      <c r="AC2225" s="104">
        <v>12.33</v>
      </c>
    </row>
    <row r="2226" spans="29:29" ht="14" x14ac:dyDescent="0.3">
      <c r="AC2226" s="104">
        <v>12.295</v>
      </c>
    </row>
    <row r="2227" spans="29:29" ht="14" x14ac:dyDescent="0.3">
      <c r="AC2227" s="104">
        <v>3.13</v>
      </c>
    </row>
    <row r="2228" spans="29:29" ht="14" x14ac:dyDescent="0.3">
      <c r="AC2228" s="104">
        <v>12.28</v>
      </c>
    </row>
    <row r="2229" spans="29:29" ht="14" x14ac:dyDescent="0.3">
      <c r="AC2229" s="104">
        <v>12.28</v>
      </c>
    </row>
    <row r="2230" spans="29:29" ht="14" x14ac:dyDescent="0.3">
      <c r="AC2230" s="104">
        <v>12.26</v>
      </c>
    </row>
    <row r="2231" spans="29:29" ht="14" x14ac:dyDescent="0.3">
      <c r="AC2231" s="104">
        <v>12.26</v>
      </c>
    </row>
    <row r="2232" spans="29:29" ht="14" x14ac:dyDescent="0.3">
      <c r="AC2232" s="104">
        <v>12.255000000000001</v>
      </c>
    </row>
    <row r="2233" spans="29:29" ht="14" x14ac:dyDescent="0.3">
      <c r="AC2233" s="104">
        <v>12.25</v>
      </c>
    </row>
    <row r="2234" spans="29:29" ht="14" x14ac:dyDescent="0.3">
      <c r="AC2234" s="104">
        <v>12.23</v>
      </c>
    </row>
    <row r="2235" spans="29:29" ht="14" x14ac:dyDescent="0.3">
      <c r="AC2235" s="104">
        <v>12.23</v>
      </c>
    </row>
    <row r="2236" spans="29:29" ht="14" x14ac:dyDescent="0.3">
      <c r="AC2236" s="104">
        <v>12.2</v>
      </c>
    </row>
    <row r="2237" spans="29:29" ht="14" x14ac:dyDescent="0.3">
      <c r="AC2237" s="104">
        <v>12.2</v>
      </c>
    </row>
    <row r="2238" spans="29:29" ht="14" x14ac:dyDescent="0.3">
      <c r="AC2238" s="104">
        <v>12.18</v>
      </c>
    </row>
    <row r="2239" spans="29:29" ht="14" x14ac:dyDescent="0.3">
      <c r="AC2239" s="104">
        <v>10.831</v>
      </c>
    </row>
    <row r="2240" spans="29:29" ht="14" x14ac:dyDescent="0.3">
      <c r="AC2240" s="104">
        <v>12.17</v>
      </c>
    </row>
    <row r="2241" spans="29:29" ht="14" x14ac:dyDescent="0.3">
      <c r="AC2241" s="104">
        <v>3.6459999999999999</v>
      </c>
    </row>
    <row r="2242" spans="29:29" ht="14" x14ac:dyDescent="0.3">
      <c r="AC2242" s="104">
        <v>12.15</v>
      </c>
    </row>
    <row r="2243" spans="29:29" ht="14" x14ac:dyDescent="0.3">
      <c r="AC2243" s="104">
        <v>12.12</v>
      </c>
    </row>
    <row r="2244" spans="29:29" ht="14" x14ac:dyDescent="0.3">
      <c r="AC2244" s="104">
        <v>12.09</v>
      </c>
    </row>
    <row r="2245" spans="29:29" ht="14" x14ac:dyDescent="0.3">
      <c r="AC2245" s="104">
        <v>8.6980000000000004</v>
      </c>
    </row>
    <row r="2246" spans="29:29" ht="14" x14ac:dyDescent="0.3">
      <c r="AC2246" s="104">
        <v>3.6240000000000001</v>
      </c>
    </row>
    <row r="2247" spans="29:29" ht="14" x14ac:dyDescent="0.3">
      <c r="AC2247" s="104">
        <v>12.08</v>
      </c>
    </row>
    <row r="2248" spans="29:29" ht="14" x14ac:dyDescent="0.3">
      <c r="AC2248" s="104">
        <v>10.63</v>
      </c>
    </row>
    <row r="2249" spans="29:29" ht="14" x14ac:dyDescent="0.3">
      <c r="AC2249" s="104">
        <v>12.03</v>
      </c>
    </row>
    <row r="2250" spans="29:29" ht="14" x14ac:dyDescent="0.3">
      <c r="AC2250" s="104">
        <v>4</v>
      </c>
    </row>
    <row r="2251" spans="29:29" ht="14" x14ac:dyDescent="0.3">
      <c r="AC2251" s="104">
        <v>12.02</v>
      </c>
    </row>
    <row r="2252" spans="29:29" ht="14" x14ac:dyDescent="0.3">
      <c r="AC2252" s="104">
        <v>12</v>
      </c>
    </row>
    <row r="2253" spans="29:29" ht="14" x14ac:dyDescent="0.3">
      <c r="AC2253" s="104">
        <v>10.8</v>
      </c>
    </row>
    <row r="2254" spans="29:29" ht="14" x14ac:dyDescent="0.3">
      <c r="AC2254" s="104">
        <v>11.98</v>
      </c>
    </row>
    <row r="2255" spans="29:29" ht="14" x14ac:dyDescent="0.3">
      <c r="AC2255" s="104">
        <v>11.601000000000001</v>
      </c>
    </row>
    <row r="2256" spans="29:29" ht="14" x14ac:dyDescent="0.3">
      <c r="AC2256" s="104">
        <v>2.3889999999999998</v>
      </c>
    </row>
    <row r="2257" spans="29:29" ht="14" x14ac:dyDescent="0.3">
      <c r="AC2257" s="104">
        <v>0.71599999999999997</v>
      </c>
    </row>
    <row r="2258" spans="29:29" ht="14" x14ac:dyDescent="0.3">
      <c r="AC2258" s="104">
        <v>11.91</v>
      </c>
    </row>
    <row r="2259" spans="29:29" ht="14" x14ac:dyDescent="0.3">
      <c r="AC2259" s="104">
        <v>11.87</v>
      </c>
    </row>
    <row r="2260" spans="29:29" ht="14" x14ac:dyDescent="0.3">
      <c r="AC2260" s="104">
        <v>11.84</v>
      </c>
    </row>
    <row r="2261" spans="29:29" ht="14" x14ac:dyDescent="0.3">
      <c r="AC2261" s="104">
        <v>5</v>
      </c>
    </row>
    <row r="2262" spans="29:29" ht="14" x14ac:dyDescent="0.3">
      <c r="AC2262" s="104">
        <v>11.82</v>
      </c>
    </row>
    <row r="2263" spans="29:29" ht="14" x14ac:dyDescent="0.3">
      <c r="AC2263" s="104">
        <v>11.76</v>
      </c>
    </row>
    <row r="2264" spans="29:29" ht="14" x14ac:dyDescent="0.3">
      <c r="AC2264" s="104">
        <v>3.52</v>
      </c>
    </row>
    <row r="2265" spans="29:29" ht="14" x14ac:dyDescent="0.3">
      <c r="AC2265" s="104">
        <v>11.72</v>
      </c>
    </row>
    <row r="2266" spans="29:29" ht="14" x14ac:dyDescent="0.3">
      <c r="AC2266" s="104">
        <v>11.71</v>
      </c>
    </row>
    <row r="2267" spans="29:29" ht="14" x14ac:dyDescent="0.3">
      <c r="AC2267" s="104">
        <v>11.71</v>
      </c>
    </row>
    <row r="2268" spans="29:29" ht="14" x14ac:dyDescent="0.3">
      <c r="AC2268" s="104">
        <v>1.82</v>
      </c>
    </row>
    <row r="2269" spans="29:29" ht="14" x14ac:dyDescent="0.3">
      <c r="AC2269" s="104">
        <v>4</v>
      </c>
    </row>
    <row r="2270" spans="29:29" ht="14" x14ac:dyDescent="0.3">
      <c r="AC2270" s="104">
        <v>11.68</v>
      </c>
    </row>
    <row r="2271" spans="29:29" ht="14" x14ac:dyDescent="0.3">
      <c r="AC2271" s="104">
        <v>11.662000000000001</v>
      </c>
    </row>
    <row r="2272" spans="29:29" ht="14" x14ac:dyDescent="0.3">
      <c r="AC2272" s="104">
        <v>11.66</v>
      </c>
    </row>
    <row r="2273" spans="29:29" ht="14" x14ac:dyDescent="0.3">
      <c r="AC2273" s="104">
        <v>11.03</v>
      </c>
    </row>
    <row r="2274" spans="29:29" ht="14" x14ac:dyDescent="0.3">
      <c r="AC2274" s="104">
        <v>11.605</v>
      </c>
    </row>
    <row r="2275" spans="29:29" ht="14" x14ac:dyDescent="0.3">
      <c r="AC2275" s="104">
        <v>11.595000000000001</v>
      </c>
    </row>
    <row r="2276" spans="29:29" ht="14" x14ac:dyDescent="0.3">
      <c r="AC2276" s="104">
        <v>11.59</v>
      </c>
    </row>
    <row r="2277" spans="29:29" ht="14" x14ac:dyDescent="0.3">
      <c r="AC2277" s="104">
        <v>1.1579999999999999</v>
      </c>
    </row>
    <row r="2278" spans="29:29" ht="14" x14ac:dyDescent="0.3">
      <c r="AC2278" s="104">
        <v>5</v>
      </c>
    </row>
    <row r="2279" spans="29:29" ht="14" x14ac:dyDescent="0.3">
      <c r="AC2279" s="104">
        <v>5.77</v>
      </c>
    </row>
    <row r="2280" spans="29:29" ht="14" x14ac:dyDescent="0.3">
      <c r="AC2280" s="104">
        <v>11.53</v>
      </c>
    </row>
    <row r="2281" spans="29:29" ht="14" x14ac:dyDescent="0.3">
      <c r="AC2281" s="104">
        <v>11.51</v>
      </c>
    </row>
    <row r="2282" spans="29:29" ht="14" x14ac:dyDescent="0.3">
      <c r="AC2282" s="104">
        <v>11.49</v>
      </c>
    </row>
    <row r="2283" spans="29:29" ht="14" x14ac:dyDescent="0.3">
      <c r="AC2283" s="104">
        <v>8.0250000000000004</v>
      </c>
    </row>
    <row r="2284" spans="29:29" ht="14" x14ac:dyDescent="0.3">
      <c r="AC2284" s="104">
        <v>11.46</v>
      </c>
    </row>
    <row r="2285" spans="29:29" ht="14" x14ac:dyDescent="0.3">
      <c r="AC2285" s="104">
        <v>11.44</v>
      </c>
    </row>
    <row r="2286" spans="29:29" ht="14" x14ac:dyDescent="0.3">
      <c r="AC2286" s="104">
        <v>11.316000000000001</v>
      </c>
    </row>
    <row r="2287" spans="29:29" ht="14" x14ac:dyDescent="0.3">
      <c r="AC2287" s="104">
        <v>4.4950000000000001</v>
      </c>
    </row>
    <row r="2288" spans="29:29" ht="14" x14ac:dyDescent="0.3">
      <c r="AC2288" s="104">
        <v>11.34</v>
      </c>
    </row>
    <row r="2289" spans="29:29" ht="14" x14ac:dyDescent="0.3">
      <c r="AC2289" s="104">
        <v>11.33</v>
      </c>
    </row>
    <row r="2290" spans="29:29" ht="14" x14ac:dyDescent="0.3">
      <c r="AC2290" s="104">
        <v>2.2650000000000001</v>
      </c>
    </row>
    <row r="2291" spans="29:29" ht="14" x14ac:dyDescent="0.3">
      <c r="AC2291" s="104">
        <v>4.53</v>
      </c>
    </row>
    <row r="2292" spans="29:29" ht="14" x14ac:dyDescent="0.3">
      <c r="AC2292" s="104">
        <v>11.31</v>
      </c>
    </row>
    <row r="2293" spans="29:29" ht="14" x14ac:dyDescent="0.3">
      <c r="AC2293" s="104">
        <v>0.79</v>
      </c>
    </row>
    <row r="2294" spans="29:29" ht="14" x14ac:dyDescent="0.3">
      <c r="AC2294" s="104">
        <v>2.2400000000000002</v>
      </c>
    </row>
    <row r="2295" spans="29:29" ht="14" x14ac:dyDescent="0.3">
      <c r="AC2295" s="104">
        <v>11.175000000000001</v>
      </c>
    </row>
    <row r="2296" spans="29:29" ht="14" x14ac:dyDescent="0.3">
      <c r="AC2296" s="104">
        <v>0.55700000000000005</v>
      </c>
    </row>
    <row r="2297" spans="29:29" ht="14" x14ac:dyDescent="0.3">
      <c r="AC2297" s="104">
        <v>11.118</v>
      </c>
    </row>
    <row r="2298" spans="29:29" ht="14" x14ac:dyDescent="0.3">
      <c r="AC2298" s="104">
        <v>11.11</v>
      </c>
    </row>
    <row r="2299" spans="29:29" ht="14" x14ac:dyDescent="0.3">
      <c r="AC2299" s="104">
        <v>10.646000000000001</v>
      </c>
    </row>
    <row r="2300" spans="29:29" ht="14" x14ac:dyDescent="0.3">
      <c r="AC2300" s="104">
        <v>11.06</v>
      </c>
    </row>
    <row r="2301" spans="29:29" ht="14" x14ac:dyDescent="0.3">
      <c r="AC2301" s="104">
        <v>11.04</v>
      </c>
    </row>
    <row r="2302" spans="29:29" ht="14" x14ac:dyDescent="0.3">
      <c r="AC2302" s="104">
        <v>11.01</v>
      </c>
    </row>
    <row r="2303" spans="29:29" ht="14" x14ac:dyDescent="0.3">
      <c r="AC2303" s="104">
        <v>3.2149999999999999</v>
      </c>
    </row>
    <row r="2304" spans="29:29" ht="14" x14ac:dyDescent="0.3">
      <c r="AC2304" s="104">
        <v>1.093</v>
      </c>
    </row>
    <row r="2305" spans="29:29" ht="14" x14ac:dyDescent="0.3">
      <c r="AC2305" s="104">
        <v>10.91</v>
      </c>
    </row>
    <row r="2306" spans="29:29" ht="14" x14ac:dyDescent="0.3">
      <c r="AC2306" s="104">
        <v>10.86</v>
      </c>
    </row>
    <row r="2307" spans="29:29" ht="14" x14ac:dyDescent="0.3">
      <c r="AC2307" s="104">
        <v>10.83</v>
      </c>
    </row>
    <row r="2308" spans="29:29" ht="14" x14ac:dyDescent="0.3">
      <c r="AC2308" s="104">
        <v>5.375</v>
      </c>
    </row>
    <row r="2309" spans="29:29" ht="14" x14ac:dyDescent="0.3">
      <c r="AC2309" s="104">
        <v>10.74</v>
      </c>
    </row>
    <row r="2310" spans="29:29" ht="14" x14ac:dyDescent="0.3">
      <c r="AC2310" s="104">
        <v>10.74</v>
      </c>
    </row>
    <row r="2311" spans="29:29" ht="14" x14ac:dyDescent="0.3">
      <c r="AC2311" s="104">
        <v>10.73</v>
      </c>
    </row>
    <row r="2312" spans="29:29" ht="14" x14ac:dyDescent="0.3">
      <c r="AC2312" s="104">
        <v>7.6550000000000002</v>
      </c>
    </row>
    <row r="2313" spans="29:29" ht="14" x14ac:dyDescent="0.3">
      <c r="AC2313" s="104">
        <v>10.695</v>
      </c>
    </row>
    <row r="2314" spans="29:29" ht="14" x14ac:dyDescent="0.3">
      <c r="AC2314" s="104">
        <v>10.69</v>
      </c>
    </row>
    <row r="2315" spans="29:29" ht="14" x14ac:dyDescent="0.3">
      <c r="AC2315" s="104">
        <v>4.6500000000000004</v>
      </c>
    </row>
    <row r="2316" spans="29:29" ht="14" x14ac:dyDescent="0.3">
      <c r="AC2316" s="104">
        <v>6</v>
      </c>
    </row>
    <row r="2317" spans="29:29" ht="14" x14ac:dyDescent="0.3">
      <c r="AC2317" s="104">
        <v>4.2380000000000004</v>
      </c>
    </row>
    <row r="2318" spans="29:29" ht="14" x14ac:dyDescent="0.3">
      <c r="AC2318" s="104">
        <v>10.56</v>
      </c>
    </row>
    <row r="2319" spans="29:29" ht="14" x14ac:dyDescent="0.3">
      <c r="AC2319" s="104">
        <v>5.28</v>
      </c>
    </row>
    <row r="2320" spans="29:29" ht="14" x14ac:dyDescent="0.3">
      <c r="AC2320" s="104">
        <v>5.28</v>
      </c>
    </row>
    <row r="2321" spans="29:29" ht="14" x14ac:dyDescent="0.3">
      <c r="AC2321" s="104">
        <v>10.31</v>
      </c>
    </row>
    <row r="2322" spans="29:29" ht="14" x14ac:dyDescent="0.3">
      <c r="AC2322" s="104">
        <v>10.5</v>
      </c>
    </row>
    <row r="2323" spans="29:29" ht="14" x14ac:dyDescent="0.3">
      <c r="AC2323" s="104">
        <v>10.494999999999999</v>
      </c>
    </row>
    <row r="2324" spans="29:29" ht="14" x14ac:dyDescent="0.3">
      <c r="AC2324" s="104">
        <v>10.484999999999999</v>
      </c>
    </row>
    <row r="2325" spans="29:29" ht="14" x14ac:dyDescent="0.3">
      <c r="AC2325" s="104">
        <v>10.46</v>
      </c>
    </row>
    <row r="2326" spans="29:29" ht="14" x14ac:dyDescent="0.3">
      <c r="AC2326" s="104">
        <v>10.46</v>
      </c>
    </row>
    <row r="2327" spans="29:29" ht="14" x14ac:dyDescent="0.3">
      <c r="AC2327" s="104">
        <v>10.44</v>
      </c>
    </row>
    <row r="2328" spans="29:29" ht="14" x14ac:dyDescent="0.3">
      <c r="AC2328" s="104">
        <v>3.1269999999999998</v>
      </c>
    </row>
    <row r="2329" spans="29:29" ht="14" x14ac:dyDescent="0.3">
      <c r="AC2329" s="104">
        <v>9.2289999999999992</v>
      </c>
    </row>
    <row r="2330" spans="29:29" ht="14" x14ac:dyDescent="0.3">
      <c r="AC2330" s="104">
        <v>10.36</v>
      </c>
    </row>
    <row r="2331" spans="29:29" ht="14" x14ac:dyDescent="0.3">
      <c r="AC2331" s="104">
        <v>10.31</v>
      </c>
    </row>
    <row r="2332" spans="29:29" ht="14" x14ac:dyDescent="0.3">
      <c r="AC2332" s="104">
        <v>10.28</v>
      </c>
    </row>
    <row r="2333" spans="29:29" ht="14" x14ac:dyDescent="0.3">
      <c r="AC2333" s="104">
        <v>10.28</v>
      </c>
    </row>
    <row r="2334" spans="29:29" ht="14" x14ac:dyDescent="0.3">
      <c r="AC2334" s="104">
        <v>10.26</v>
      </c>
    </row>
    <row r="2335" spans="29:29" ht="14" x14ac:dyDescent="0.3">
      <c r="AC2335" s="104">
        <v>10.255000000000001</v>
      </c>
    </row>
    <row r="2336" spans="29:29" ht="14" x14ac:dyDescent="0.3">
      <c r="AC2336" s="104">
        <v>10.220000000000001</v>
      </c>
    </row>
    <row r="2337" spans="29:29" ht="14" x14ac:dyDescent="0.3">
      <c r="AC2337" s="104">
        <v>10.210000000000001</v>
      </c>
    </row>
    <row r="2338" spans="29:29" ht="14" x14ac:dyDescent="0.3">
      <c r="AC2338" s="104">
        <v>10.17</v>
      </c>
    </row>
    <row r="2339" spans="29:29" ht="14" x14ac:dyDescent="0.3">
      <c r="AC2339" s="104">
        <v>10.15</v>
      </c>
    </row>
    <row r="2340" spans="29:29" ht="14" x14ac:dyDescent="0.3">
      <c r="AC2340" s="104">
        <v>10.14</v>
      </c>
    </row>
    <row r="2341" spans="29:29" ht="14" x14ac:dyDescent="0.3">
      <c r="AC2341" s="104">
        <v>10.119999999999999</v>
      </c>
    </row>
    <row r="2342" spans="29:29" ht="14" x14ac:dyDescent="0.3">
      <c r="AC2342" s="104">
        <v>10.119999999999999</v>
      </c>
    </row>
    <row r="2343" spans="29:29" ht="14" x14ac:dyDescent="0.3">
      <c r="AC2343" s="104">
        <v>3.536</v>
      </c>
    </row>
    <row r="2344" spans="29:29" ht="14" x14ac:dyDescent="0.3">
      <c r="AC2344" s="104">
        <v>9.6859999999999999</v>
      </c>
    </row>
    <row r="2345" spans="29:29" ht="14" x14ac:dyDescent="0.3">
      <c r="AC2345" s="104">
        <v>3.125</v>
      </c>
    </row>
    <row r="2346" spans="29:29" ht="14" x14ac:dyDescent="0.3">
      <c r="AC2346" s="104">
        <v>10.074999999999999</v>
      </c>
    </row>
    <row r="2347" spans="29:29" ht="14" x14ac:dyDescent="0.3">
      <c r="AC2347" s="104">
        <v>10.029999999999999</v>
      </c>
    </row>
    <row r="2348" spans="29:29" ht="14" x14ac:dyDescent="0.3">
      <c r="AC2348" s="104">
        <v>10.02</v>
      </c>
    </row>
    <row r="2349" spans="29:29" ht="14" x14ac:dyDescent="0.3">
      <c r="AC2349" s="104">
        <v>5.3289999999999997</v>
      </c>
    </row>
    <row r="2350" spans="29:29" ht="14" x14ac:dyDescent="0.3">
      <c r="AC2350" s="104">
        <v>10</v>
      </c>
    </row>
    <row r="2351" spans="29:29" ht="14" x14ac:dyDescent="0.3">
      <c r="AC2351" s="104">
        <v>6.3730000000000002</v>
      </c>
    </row>
    <row r="2352" spans="29:29" ht="14" x14ac:dyDescent="0.3">
      <c r="AC2352" s="104">
        <v>9.1479999999999997</v>
      </c>
    </row>
    <row r="2353" spans="29:29" ht="14" x14ac:dyDescent="0.3">
      <c r="AC2353" s="104">
        <v>4</v>
      </c>
    </row>
    <row r="2354" spans="29:29" ht="14" x14ac:dyDescent="0.3">
      <c r="AC2354" s="104">
        <v>9.9909999999999997</v>
      </c>
    </row>
    <row r="2355" spans="29:29" ht="14" x14ac:dyDescent="0.3">
      <c r="AC2355" s="104">
        <v>9.98</v>
      </c>
    </row>
    <row r="2356" spans="29:29" ht="14" x14ac:dyDescent="0.3">
      <c r="AC2356" s="104">
        <v>4.9749999999999996</v>
      </c>
    </row>
    <row r="2357" spans="29:29" ht="14" x14ac:dyDescent="0.3">
      <c r="AC2357" s="104">
        <v>9.93</v>
      </c>
    </row>
    <row r="2358" spans="29:29" ht="14" x14ac:dyDescent="0.3">
      <c r="AC2358" s="104">
        <v>9.92</v>
      </c>
    </row>
    <row r="2359" spans="29:29" ht="14" x14ac:dyDescent="0.3">
      <c r="AC2359" s="104">
        <v>5.8949999999999996</v>
      </c>
    </row>
    <row r="2360" spans="29:29" ht="14" x14ac:dyDescent="0.3">
      <c r="AC2360" s="104">
        <v>9.8800000000000008</v>
      </c>
    </row>
    <row r="2361" spans="29:29" ht="14" x14ac:dyDescent="0.3">
      <c r="AC2361" s="104">
        <v>9.8699999999999992</v>
      </c>
    </row>
    <row r="2362" spans="29:29" ht="14" x14ac:dyDescent="0.3">
      <c r="AC2362" s="104">
        <v>4.87</v>
      </c>
    </row>
    <row r="2363" spans="29:29" ht="14" x14ac:dyDescent="0.3">
      <c r="AC2363" s="104">
        <v>9.8650000000000002</v>
      </c>
    </row>
    <row r="2364" spans="29:29" ht="14" x14ac:dyDescent="0.3">
      <c r="AC2364" s="104">
        <v>9.86</v>
      </c>
    </row>
    <row r="2365" spans="29:29" ht="14" x14ac:dyDescent="0.3">
      <c r="AC2365" s="104">
        <v>9.5449999999999999</v>
      </c>
    </row>
    <row r="2366" spans="29:29" ht="14" x14ac:dyDescent="0.3">
      <c r="AC2366" s="104">
        <v>9.81</v>
      </c>
    </row>
    <row r="2367" spans="29:29" ht="14" x14ac:dyDescent="0.3">
      <c r="AC2367" s="104">
        <v>9.7650000000000006</v>
      </c>
    </row>
    <row r="2368" spans="29:29" ht="14" x14ac:dyDescent="0.3">
      <c r="AC2368" s="104">
        <v>9.7569999999999997</v>
      </c>
    </row>
    <row r="2369" spans="29:29" ht="14" x14ac:dyDescent="0.3">
      <c r="AC2369" s="104">
        <v>9.5399999999999991</v>
      </c>
    </row>
    <row r="2370" spans="29:29" ht="14" x14ac:dyDescent="0.3">
      <c r="AC2370" s="104">
        <v>9.52</v>
      </c>
    </row>
    <row r="2371" spans="29:29" ht="14" x14ac:dyDescent="0.3">
      <c r="AC2371" s="104">
        <v>9.51</v>
      </c>
    </row>
    <row r="2372" spans="29:29" ht="14" x14ac:dyDescent="0.3">
      <c r="AC2372" s="104">
        <v>9.4700000000000006</v>
      </c>
    </row>
    <row r="2373" spans="29:29" ht="14" x14ac:dyDescent="0.3">
      <c r="AC2373" s="104">
        <v>3.5649999999999999</v>
      </c>
    </row>
    <row r="2374" spans="29:29" ht="14" x14ac:dyDescent="0.3">
      <c r="AC2374" s="104">
        <v>9.44</v>
      </c>
    </row>
    <row r="2375" spans="29:29" ht="14" x14ac:dyDescent="0.3">
      <c r="AC2375" s="104">
        <v>9.3699999999999992</v>
      </c>
    </row>
    <row r="2376" spans="29:29" ht="14" x14ac:dyDescent="0.3">
      <c r="AC2376" s="104">
        <v>9.33</v>
      </c>
    </row>
    <row r="2377" spans="29:29" ht="14" x14ac:dyDescent="0.3">
      <c r="AC2377" s="104">
        <v>9.2899999999999991</v>
      </c>
    </row>
    <row r="2378" spans="29:29" ht="14" x14ac:dyDescent="0.3">
      <c r="AC2378" s="104">
        <v>9.26</v>
      </c>
    </row>
    <row r="2379" spans="29:29" ht="14" x14ac:dyDescent="0.3">
      <c r="AC2379" s="104">
        <v>9.24</v>
      </c>
    </row>
    <row r="2380" spans="29:29" ht="14" x14ac:dyDescent="0.3">
      <c r="AC2380" s="104">
        <v>1.2470000000000001</v>
      </c>
    </row>
    <row r="2381" spans="29:29" ht="14" x14ac:dyDescent="0.3">
      <c r="AC2381" s="104">
        <v>9.1999999999999993</v>
      </c>
    </row>
    <row r="2382" spans="29:29" ht="14" x14ac:dyDescent="0.3">
      <c r="AC2382" s="104">
        <v>9.18</v>
      </c>
    </row>
    <row r="2383" spans="29:29" ht="14" x14ac:dyDescent="0.3">
      <c r="AC2383" s="104">
        <v>9.14</v>
      </c>
    </row>
    <row r="2384" spans="29:29" ht="14" x14ac:dyDescent="0.3">
      <c r="AC2384" s="104">
        <v>9.0749999999999993</v>
      </c>
    </row>
    <row r="2385" spans="29:29" ht="14" x14ac:dyDescent="0.3">
      <c r="AC2385" s="104">
        <v>9.06</v>
      </c>
    </row>
    <row r="2386" spans="29:29" ht="14" x14ac:dyDescent="0.3">
      <c r="AC2386" s="104">
        <v>9.0549999999999997</v>
      </c>
    </row>
    <row r="2387" spans="29:29" ht="14" x14ac:dyDescent="0.3">
      <c r="AC2387" s="104">
        <v>0.45300000000000001</v>
      </c>
    </row>
    <row r="2388" spans="29:29" ht="14" x14ac:dyDescent="0.3">
      <c r="AC2388" s="104">
        <v>9.0350000000000001</v>
      </c>
    </row>
    <row r="2389" spans="29:29" ht="14" x14ac:dyDescent="0.3">
      <c r="AC2389" s="104">
        <v>9.02</v>
      </c>
    </row>
    <row r="2390" spans="29:29" ht="14" x14ac:dyDescent="0.3">
      <c r="AC2390" s="104">
        <v>8.9700000000000006</v>
      </c>
    </row>
    <row r="2391" spans="29:29" ht="14" x14ac:dyDescent="0.3">
      <c r="AC2391" s="104">
        <v>4</v>
      </c>
    </row>
    <row r="2392" spans="29:29" ht="14" x14ac:dyDescent="0.3">
      <c r="AC2392" s="104">
        <v>8.9250000000000007</v>
      </c>
    </row>
    <row r="2393" spans="29:29" ht="14" x14ac:dyDescent="0.3">
      <c r="AC2393" s="104">
        <v>8.875</v>
      </c>
    </row>
    <row r="2394" spans="29:29" ht="14" x14ac:dyDescent="0.3">
      <c r="AC2394" s="104">
        <v>8.827</v>
      </c>
    </row>
    <row r="2395" spans="29:29" ht="14" x14ac:dyDescent="0.3">
      <c r="AC2395" s="104">
        <v>8.1189999999999998</v>
      </c>
    </row>
    <row r="2396" spans="29:29" ht="14" x14ac:dyDescent="0.3">
      <c r="AC2396" s="104">
        <v>8.7899999999999991</v>
      </c>
    </row>
    <row r="2397" spans="29:29" ht="14" x14ac:dyDescent="0.3">
      <c r="AC2397" s="104">
        <v>8.7789999999999999</v>
      </c>
    </row>
    <row r="2398" spans="29:29" ht="14" x14ac:dyDescent="0.3">
      <c r="AC2398" s="104">
        <v>8.1280000000000001</v>
      </c>
    </row>
    <row r="2399" spans="29:29" ht="14" x14ac:dyDescent="0.3">
      <c r="AC2399" s="104">
        <v>8.7100000000000009</v>
      </c>
    </row>
    <row r="2400" spans="29:29" ht="14" x14ac:dyDescent="0.3">
      <c r="AC2400" s="104">
        <v>8.6449999999999996</v>
      </c>
    </row>
    <row r="2401" spans="29:29" ht="14" x14ac:dyDescent="0.3">
      <c r="AC2401" s="104">
        <v>8.52</v>
      </c>
    </row>
    <row r="2402" spans="29:29" ht="14" x14ac:dyDescent="0.3">
      <c r="AC2402" s="104">
        <v>8.48</v>
      </c>
    </row>
    <row r="2403" spans="29:29" ht="14" x14ac:dyDescent="0.3">
      <c r="AC2403" s="104">
        <v>4.2249999999999996</v>
      </c>
    </row>
    <row r="2404" spans="29:29" ht="14" x14ac:dyDescent="0.3">
      <c r="AC2404" s="104">
        <v>3.38</v>
      </c>
    </row>
    <row r="2405" spans="29:29" ht="14" x14ac:dyDescent="0.3">
      <c r="AC2405" s="104">
        <v>1.663</v>
      </c>
    </row>
    <row r="2406" spans="29:29" ht="14" x14ac:dyDescent="0.3">
      <c r="AC2406" s="104">
        <v>8.31</v>
      </c>
    </row>
    <row r="2407" spans="29:29" ht="14" x14ac:dyDescent="0.3">
      <c r="AC2407" s="104">
        <v>1.661</v>
      </c>
    </row>
    <row r="2408" spans="29:29" ht="14" x14ac:dyDescent="0.3">
      <c r="AC2408" s="104">
        <v>8.23</v>
      </c>
    </row>
    <row r="2409" spans="29:29" ht="14" x14ac:dyDescent="0.3">
      <c r="AC2409" s="104">
        <v>8.23</v>
      </c>
    </row>
    <row r="2410" spans="29:29" ht="14" x14ac:dyDescent="0.3">
      <c r="AC2410" s="104">
        <v>4.1029999999999998</v>
      </c>
    </row>
    <row r="2411" spans="29:29" ht="14" x14ac:dyDescent="0.3">
      <c r="AC2411" s="104">
        <v>8.17</v>
      </c>
    </row>
    <row r="2412" spans="29:29" ht="14" x14ac:dyDescent="0.3">
      <c r="AC2412" s="104">
        <v>8.1349999999999998</v>
      </c>
    </row>
    <row r="2413" spans="29:29" ht="14" x14ac:dyDescent="0.3">
      <c r="AC2413" s="104">
        <v>8.11</v>
      </c>
    </row>
    <row r="2414" spans="29:29" ht="14" x14ac:dyDescent="0.3">
      <c r="AC2414" s="104">
        <v>4</v>
      </c>
    </row>
    <row r="2415" spans="29:29" ht="14" x14ac:dyDescent="0.3">
      <c r="AC2415" s="104">
        <v>8</v>
      </c>
    </row>
    <row r="2416" spans="29:29" ht="14" x14ac:dyDescent="0.3">
      <c r="AC2416" s="104">
        <v>7.94</v>
      </c>
    </row>
    <row r="2417" spans="29:29" ht="14" x14ac:dyDescent="0.3">
      <c r="AC2417" s="104">
        <v>7.89</v>
      </c>
    </row>
    <row r="2418" spans="29:29" ht="14" x14ac:dyDescent="0.3">
      <c r="AC2418" s="104">
        <v>7.875</v>
      </c>
    </row>
    <row r="2419" spans="29:29" ht="14" x14ac:dyDescent="0.3">
      <c r="AC2419" s="104">
        <v>7.71</v>
      </c>
    </row>
    <row r="2420" spans="29:29" ht="14" x14ac:dyDescent="0.3">
      <c r="AC2420" s="104">
        <v>7.6950000000000003</v>
      </c>
    </row>
    <row r="2421" spans="29:29" ht="14" x14ac:dyDescent="0.3">
      <c r="AC2421" s="104">
        <v>3.8380000000000001</v>
      </c>
    </row>
    <row r="2422" spans="29:29" ht="14" x14ac:dyDescent="0.3">
      <c r="AC2422" s="104">
        <v>7.66</v>
      </c>
    </row>
    <row r="2423" spans="29:29" ht="14" x14ac:dyDescent="0.3">
      <c r="AC2423" s="104">
        <v>7.61</v>
      </c>
    </row>
    <row r="2424" spans="29:29" ht="14" x14ac:dyDescent="0.3">
      <c r="AC2424" s="104">
        <v>7.59</v>
      </c>
    </row>
    <row r="2425" spans="29:29" ht="14" x14ac:dyDescent="0.3">
      <c r="AC2425" s="104">
        <v>1.5049999999999999</v>
      </c>
    </row>
    <row r="2426" spans="29:29" ht="14" x14ac:dyDescent="0.3">
      <c r="AC2426" s="104">
        <v>7.46</v>
      </c>
    </row>
    <row r="2427" spans="29:29" ht="14" x14ac:dyDescent="0.3">
      <c r="AC2427" s="104">
        <v>7.46</v>
      </c>
    </row>
    <row r="2428" spans="29:29" ht="14" x14ac:dyDescent="0.3">
      <c r="AC2428" s="104">
        <v>7.335</v>
      </c>
    </row>
    <row r="2429" spans="29:29" ht="14" x14ac:dyDescent="0.3">
      <c r="AC2429" s="104">
        <v>7.29</v>
      </c>
    </row>
    <row r="2430" spans="29:29" ht="14" x14ac:dyDescent="0.3">
      <c r="AC2430" s="104">
        <v>7.2050000000000001</v>
      </c>
    </row>
    <row r="2431" spans="29:29" ht="14" x14ac:dyDescent="0.3">
      <c r="AC2431" s="104">
        <v>7.1550000000000002</v>
      </c>
    </row>
    <row r="2432" spans="29:29" ht="14" x14ac:dyDescent="0.3">
      <c r="AC2432" s="104">
        <v>7.15</v>
      </c>
    </row>
    <row r="2433" spans="29:29" ht="14" x14ac:dyDescent="0.3">
      <c r="AC2433" s="104">
        <v>7.14</v>
      </c>
    </row>
    <row r="2434" spans="29:29" ht="14" x14ac:dyDescent="0.3">
      <c r="AC2434" s="104">
        <v>7.09</v>
      </c>
    </row>
    <row r="2435" spans="29:29" ht="14" x14ac:dyDescent="0.3">
      <c r="AC2435" s="104">
        <v>7.08</v>
      </c>
    </row>
    <row r="2436" spans="29:29" ht="14" x14ac:dyDescent="0.3">
      <c r="AC2436" s="104">
        <v>6.6719999999999997</v>
      </c>
    </row>
    <row r="2437" spans="29:29" ht="14" x14ac:dyDescent="0.3">
      <c r="AC2437" s="104">
        <v>6.88</v>
      </c>
    </row>
    <row r="2438" spans="29:29" ht="14" x14ac:dyDescent="0.3">
      <c r="AC2438" s="104">
        <v>0.68500000000000005</v>
      </c>
    </row>
    <row r="2439" spans="29:29" ht="14" x14ac:dyDescent="0.3">
      <c r="AC2439" s="104">
        <v>6.84</v>
      </c>
    </row>
    <row r="2440" spans="29:29" ht="14" x14ac:dyDescent="0.3">
      <c r="AC2440" s="104">
        <v>6.83</v>
      </c>
    </row>
    <row r="2441" spans="29:29" ht="14" x14ac:dyDescent="0.3">
      <c r="AC2441" s="104">
        <v>6.71</v>
      </c>
    </row>
    <row r="2442" spans="29:29" ht="14" x14ac:dyDescent="0.3">
      <c r="AC2442" s="104">
        <v>6.71</v>
      </c>
    </row>
    <row r="2443" spans="29:29" ht="14" x14ac:dyDescent="0.3">
      <c r="AC2443" s="104">
        <v>6.6950000000000003</v>
      </c>
    </row>
    <row r="2444" spans="29:29" ht="14" x14ac:dyDescent="0.3">
      <c r="AC2444" s="104">
        <v>6.63</v>
      </c>
    </row>
    <row r="2445" spans="29:29" ht="14" x14ac:dyDescent="0.3">
      <c r="AC2445" s="104">
        <v>6.5750000000000002</v>
      </c>
    </row>
    <row r="2446" spans="29:29" ht="14" x14ac:dyDescent="0.3">
      <c r="AC2446" s="104">
        <v>6.54</v>
      </c>
    </row>
    <row r="2447" spans="29:29" ht="14" x14ac:dyDescent="0.3">
      <c r="AC2447" s="104">
        <v>6.54</v>
      </c>
    </row>
    <row r="2448" spans="29:29" ht="14" x14ac:dyDescent="0.3">
      <c r="AC2448" s="104">
        <v>6.5149999999999997</v>
      </c>
    </row>
    <row r="2449" spans="29:29" ht="14" x14ac:dyDescent="0.3">
      <c r="AC2449" s="104">
        <v>6.51</v>
      </c>
    </row>
    <row r="2450" spans="29:29" ht="14" x14ac:dyDescent="0.3">
      <c r="AC2450" s="104">
        <v>6.5</v>
      </c>
    </row>
    <row r="2451" spans="29:29" ht="14" x14ac:dyDescent="0.3">
      <c r="AC2451" s="104">
        <v>6.35</v>
      </c>
    </row>
    <row r="2452" spans="29:29" ht="14" x14ac:dyDescent="0.3">
      <c r="AC2452" s="104">
        <v>6.34</v>
      </c>
    </row>
    <row r="2453" spans="29:29" ht="14" x14ac:dyDescent="0.3">
      <c r="AC2453" s="104">
        <v>1.266</v>
      </c>
    </row>
    <row r="2454" spans="29:29" ht="14" x14ac:dyDescent="0.3">
      <c r="AC2454" s="104">
        <v>6.32</v>
      </c>
    </row>
    <row r="2455" spans="29:29" ht="14" x14ac:dyDescent="0.3">
      <c r="AC2455" s="104">
        <v>6.21</v>
      </c>
    </row>
    <row r="2456" spans="29:29" ht="14" x14ac:dyDescent="0.3">
      <c r="AC2456" s="104">
        <v>6.165</v>
      </c>
    </row>
    <row r="2457" spans="29:29" ht="14" x14ac:dyDescent="0.3">
      <c r="AC2457" s="104">
        <v>6.12</v>
      </c>
    </row>
    <row r="2458" spans="29:29" ht="14" x14ac:dyDescent="0.3">
      <c r="AC2458" s="104">
        <v>6.12</v>
      </c>
    </row>
    <row r="2459" spans="29:29" ht="14" x14ac:dyDescent="0.3">
      <c r="AC2459" s="104">
        <v>6.06</v>
      </c>
    </row>
    <row r="2460" spans="29:29" ht="14" x14ac:dyDescent="0.3">
      <c r="AC2460" s="104">
        <v>6.03</v>
      </c>
    </row>
    <row r="2461" spans="29:29" ht="14" x14ac:dyDescent="0.3">
      <c r="AC2461" s="104">
        <v>5.96</v>
      </c>
    </row>
    <row r="2462" spans="29:29" ht="14" x14ac:dyDescent="0.3">
      <c r="AC2462" s="104">
        <v>5.86</v>
      </c>
    </row>
    <row r="2463" spans="29:29" ht="14" x14ac:dyDescent="0.3">
      <c r="AC2463" s="104">
        <v>5.84</v>
      </c>
    </row>
    <row r="2464" spans="29:29" ht="14" x14ac:dyDescent="0.3">
      <c r="AC2464" s="104">
        <v>5.835</v>
      </c>
    </row>
    <row r="2465" spans="29:29" ht="14" x14ac:dyDescent="0.3">
      <c r="AC2465" s="104">
        <v>5.7830000000000004</v>
      </c>
    </row>
    <row r="2466" spans="29:29" ht="14" x14ac:dyDescent="0.3">
      <c r="AC2466" s="104">
        <v>5.78</v>
      </c>
    </row>
    <row r="2467" spans="29:29" ht="14" x14ac:dyDescent="0.3">
      <c r="AC2467" s="104">
        <v>5.76</v>
      </c>
    </row>
    <row r="2468" spans="29:29" ht="14" x14ac:dyDescent="0.3">
      <c r="AC2468" s="104">
        <v>5.75</v>
      </c>
    </row>
    <row r="2469" spans="29:29" ht="14" x14ac:dyDescent="0.3">
      <c r="AC2469" s="104">
        <v>5.69</v>
      </c>
    </row>
    <row r="2470" spans="29:29" ht="14" x14ac:dyDescent="0.3">
      <c r="AC2470" s="104">
        <v>5.6</v>
      </c>
    </row>
    <row r="2471" spans="29:29" ht="14" x14ac:dyDescent="0.3">
      <c r="AC2471" s="104">
        <v>5.5149999999999997</v>
      </c>
    </row>
    <row r="2472" spans="29:29" ht="14" x14ac:dyDescent="0.3">
      <c r="AC2472" s="104">
        <v>5.31</v>
      </c>
    </row>
    <row r="2473" spans="29:29" ht="14" x14ac:dyDescent="0.3">
      <c r="AC2473" s="104">
        <v>5.2249999999999996</v>
      </c>
    </row>
    <row r="2474" spans="29:29" ht="14" x14ac:dyDescent="0.3">
      <c r="AC2474" s="104">
        <v>5.13</v>
      </c>
    </row>
    <row r="2475" spans="29:29" ht="14" x14ac:dyDescent="0.3">
      <c r="AC2475" s="104">
        <v>4.9080000000000004</v>
      </c>
    </row>
    <row r="2476" spans="29:29" ht="14" x14ac:dyDescent="0.3">
      <c r="AC2476" s="104">
        <v>4.91</v>
      </c>
    </row>
    <row r="2477" spans="29:29" ht="14" x14ac:dyDescent="0.3">
      <c r="AC2477" s="104">
        <v>4.75</v>
      </c>
    </row>
    <row r="2478" spans="29:29" ht="14" x14ac:dyDescent="0.3">
      <c r="AC2478" s="104">
        <v>4.5750000000000002</v>
      </c>
    </row>
    <row r="2479" spans="29:29" ht="14" x14ac:dyDescent="0.3">
      <c r="AC2479" s="104">
        <v>4.57</v>
      </c>
    </row>
    <row r="2480" spans="29:29" ht="14" x14ac:dyDescent="0.3">
      <c r="AC2480" s="104">
        <v>2.8769999999999998</v>
      </c>
    </row>
    <row r="2481" spans="29:29" ht="14" x14ac:dyDescent="0.3">
      <c r="AC2481" s="104">
        <v>4.4400000000000004</v>
      </c>
    </row>
    <row r="2482" spans="29:29" ht="14" x14ac:dyDescent="0.3">
      <c r="AC2482" s="104">
        <v>4.3650000000000002</v>
      </c>
    </row>
    <row r="2483" spans="29:29" ht="14" x14ac:dyDescent="0.3">
      <c r="AC2483" s="104">
        <v>4.2949999999999999</v>
      </c>
    </row>
    <row r="2484" spans="29:29" ht="14" x14ac:dyDescent="0.3">
      <c r="AC2484" s="104">
        <v>4.25</v>
      </c>
    </row>
    <row r="2485" spans="29:29" ht="14" x14ac:dyDescent="0.3">
      <c r="AC2485" s="104">
        <v>4.1900000000000004</v>
      </c>
    </row>
    <row r="2486" spans="29:29" ht="14" x14ac:dyDescent="0.3">
      <c r="AC2486" s="104">
        <v>4.0949999999999998</v>
      </c>
    </row>
    <row r="2487" spans="29:29" ht="14" x14ac:dyDescent="0.3">
      <c r="AC2487" s="104">
        <v>4.08</v>
      </c>
    </row>
    <row r="2488" spans="29:29" ht="14" x14ac:dyDescent="0.3">
      <c r="AC2488" s="104">
        <v>4.08</v>
      </c>
    </row>
    <row r="2489" spans="29:29" ht="14" x14ac:dyDescent="0.3">
      <c r="AC2489" s="104">
        <v>4.01</v>
      </c>
    </row>
    <row r="2490" spans="29:29" ht="14" x14ac:dyDescent="0.3">
      <c r="AC2490" s="104">
        <v>3.5</v>
      </c>
    </row>
    <row r="2491" spans="29:29" ht="14" x14ac:dyDescent="0.3">
      <c r="AC2491" s="104">
        <v>3.472</v>
      </c>
    </row>
    <row r="2492" spans="29:29" ht="14" x14ac:dyDescent="0.3">
      <c r="AC2492" s="104">
        <v>3.91</v>
      </c>
    </row>
    <row r="2493" spans="29:29" ht="14" x14ac:dyDescent="0.3">
      <c r="AC2493" s="104">
        <v>3.66</v>
      </c>
    </row>
    <row r="2494" spans="29:29" ht="14" x14ac:dyDescent="0.3">
      <c r="AC2494" s="104">
        <v>3.21</v>
      </c>
    </row>
    <row r="2495" spans="29:29" ht="14" x14ac:dyDescent="0.3">
      <c r="AC2495" s="104">
        <v>3.165</v>
      </c>
    </row>
    <row r="2496" spans="29:29" ht="14" x14ac:dyDescent="0.3">
      <c r="AC2496" s="104">
        <v>2.82</v>
      </c>
    </row>
    <row r="2497" spans="29:29" ht="14" x14ac:dyDescent="0.3">
      <c r="AC2497" s="104">
        <v>2.74</v>
      </c>
    </row>
    <row r="2498" spans="29:29" ht="14" x14ac:dyDescent="0.3">
      <c r="AC2498" s="104">
        <v>2.6549999999999998</v>
      </c>
    </row>
    <row r="2499" spans="29:29" ht="14" x14ac:dyDescent="0.3">
      <c r="AC2499" s="104">
        <v>2.5609999999999999</v>
      </c>
    </row>
    <row r="2500" spans="29:29" ht="14" x14ac:dyDescent="0.3">
      <c r="AC2500" s="104">
        <v>2.29</v>
      </c>
    </row>
    <row r="2501" spans="29:29" ht="14" x14ac:dyDescent="0.3">
      <c r="AC2501" s="104">
        <v>2.02</v>
      </c>
    </row>
    <row r="2502" spans="29:29" ht="14" x14ac:dyDescent="0.3">
      <c r="AC2502" s="104">
        <v>0.14499999999999999</v>
      </c>
    </row>
    <row r="2503" spans="29:29" ht="14" x14ac:dyDescent="0.3">
      <c r="AC2503" s="104">
        <v>1.109</v>
      </c>
    </row>
    <row r="2504" spans="29:29" ht="14" x14ac:dyDescent="0.3">
      <c r="AC2504" s="104">
        <v>0.34</v>
      </c>
    </row>
    <row r="2505" spans="29:29" ht="14" x14ac:dyDescent="0.3">
      <c r="AC2505" s="104">
        <v>7.0000000000000001E-3</v>
      </c>
    </row>
    <row r="2506" spans="29:29" x14ac:dyDescent="0.3">
      <c r="AC2506" s="72">
        <f>SUM(AC2:AC2505)</f>
        <v>97457.240999999834</v>
      </c>
    </row>
  </sheetData>
  <mergeCells count="4">
    <mergeCell ref="A1:N1"/>
    <mergeCell ref="A4:N4"/>
    <mergeCell ref="A3:N3"/>
    <mergeCell ref="B6:M6"/>
  </mergeCells>
  <phoneticPr fontId="2" type="noConversion"/>
  <printOptions horizontalCentered="1" verticalCentered="1"/>
  <pageMargins left="0" right="0" top="1.3779527559055118" bottom="0.98425196850393704" header="0.59055118110236227" footer="0.59055118110236227"/>
  <pageSetup scale="60" orientation="landscape" r:id="rId1"/>
  <headerFooter alignWithMargins="0">
    <oddHeader>&amp;C&amp;"Arial,Normal"&amp;12&amp;G
&amp;11INSTITUTO DE FOMENTO PESQUERO / DIVISIÓN INVESTIGACIÓN PESQUERA</oddHeader>
    <oddFooter>&amp;C&amp;"Arial,Normal"CONVENIO DE DESEMPEÑO IFOP / SUBSECRETARÍA DE ECONOMÍA Y EMT 2021:
"PROGRAMA DE SEGUIMIENTO DE LAS PRINCIPALES PESQUERÍAS PELÁGICAS, ENTRE LAS REGIONES DE VALPARAÍSO Y AYSÉN DEL GENERAL CARLOS IBÁÑEZ DEL CAMPO, AÑO 2021".  ANEXO 3B</oddFooter>
  </headerFooter>
  <ignoredErrors>
    <ignoredError sqref="N8 D45 D46 E45:G46 I45:L46" formulaRange="1"/>
    <ignoredError sqref="H45:H46" evalError="1" formulaRange="1"/>
  </ignoredError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27</vt:i4>
      </vt:variant>
      <vt:variant>
        <vt:lpstr>Rangos con nombre</vt:lpstr>
      </vt:variant>
      <vt:variant>
        <vt:i4>27</vt:i4>
      </vt:variant>
    </vt:vector>
  </HeadingPairs>
  <TitlesOfParts>
    <vt:vector size="54" baseType="lpstr">
      <vt:lpstr>V R ART</vt:lpstr>
      <vt:lpstr>V R MONITOREO</vt:lpstr>
      <vt:lpstr>V R IND</vt:lpstr>
      <vt:lpstr>V R FT</vt:lpstr>
      <vt:lpstr>XVI R ART</vt:lpstr>
      <vt:lpstr>XVI R MONITOREO</vt:lpstr>
      <vt:lpstr>XVI R IND</vt:lpstr>
      <vt:lpstr>XVI R FT</vt:lpstr>
      <vt:lpstr>VIII R ART</vt:lpstr>
      <vt:lpstr>VIII R MONITOREO</vt:lpstr>
      <vt:lpstr>VIII R IND</vt:lpstr>
      <vt:lpstr>VIII R FT</vt:lpstr>
      <vt:lpstr>IX R ART</vt:lpstr>
      <vt:lpstr>IX R ART MONITOREO</vt:lpstr>
      <vt:lpstr>IX R IND</vt:lpstr>
      <vt:lpstr>IX R FT</vt:lpstr>
      <vt:lpstr>XIV R ART</vt:lpstr>
      <vt:lpstr>XIV R ART MONITOREO</vt:lpstr>
      <vt:lpstr>XIV R IND</vt:lpstr>
      <vt:lpstr>XIV R FT</vt:lpstr>
      <vt:lpstr>V-XIV R ART</vt:lpstr>
      <vt:lpstr>V-XIV R MONITOREO</vt:lpstr>
      <vt:lpstr>V-XIV R IND</vt:lpstr>
      <vt:lpstr>V-XIV Total</vt:lpstr>
      <vt:lpstr>X R ART</vt:lpstr>
      <vt:lpstr>X R ART MONITOREO</vt:lpstr>
      <vt:lpstr>X R ART Total</vt:lpstr>
      <vt:lpstr>'IX R ART'!Área_de_impresión</vt:lpstr>
      <vt:lpstr>'IX R ART MONITOREO'!Área_de_impresión</vt:lpstr>
      <vt:lpstr>'IX R FT'!Área_de_impresión</vt:lpstr>
      <vt:lpstr>'IX R IND'!Área_de_impresión</vt:lpstr>
      <vt:lpstr>'V R ART'!Área_de_impresión</vt:lpstr>
      <vt:lpstr>'V R FT'!Área_de_impresión</vt:lpstr>
      <vt:lpstr>'V R IND'!Área_de_impresión</vt:lpstr>
      <vt:lpstr>'V R MONITOREO'!Área_de_impresión</vt:lpstr>
      <vt:lpstr>'VIII R ART'!Área_de_impresión</vt:lpstr>
      <vt:lpstr>'VIII R FT'!Área_de_impresión</vt:lpstr>
      <vt:lpstr>'VIII R IND'!Área_de_impresión</vt:lpstr>
      <vt:lpstr>'VIII R MONITOREO'!Área_de_impresión</vt:lpstr>
      <vt:lpstr>'V-XIV R ART'!Área_de_impresión</vt:lpstr>
      <vt:lpstr>'V-XIV R IND'!Área_de_impresión</vt:lpstr>
      <vt:lpstr>'V-XIV R MONITOREO'!Área_de_impresión</vt:lpstr>
      <vt:lpstr>'V-XIV Total'!Área_de_impresión</vt:lpstr>
      <vt:lpstr>'X R ART'!Área_de_impresión</vt:lpstr>
      <vt:lpstr>'X R ART MONITOREO'!Área_de_impresión</vt:lpstr>
      <vt:lpstr>'X R ART Total'!Área_de_impresión</vt:lpstr>
      <vt:lpstr>'XIV R ART'!Área_de_impresión</vt:lpstr>
      <vt:lpstr>'XIV R ART MONITOREO'!Área_de_impresión</vt:lpstr>
      <vt:lpstr>'XIV R FT'!Área_de_impresión</vt:lpstr>
      <vt:lpstr>'XIV R IND'!Área_de_impresión</vt:lpstr>
      <vt:lpstr>'XVI R ART'!Área_de_impresión</vt:lpstr>
      <vt:lpstr>'XVI R FT'!Área_de_impresión</vt:lpstr>
      <vt:lpstr>'XVI R IND'!Área_de_impresión</vt:lpstr>
      <vt:lpstr>'XVI R MONITOREO'!Área_de_impresión</vt:lpstr>
    </vt:vector>
  </TitlesOfParts>
  <Company>Instituto de Fomento Pesquero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raravena</dc:creator>
  <cp:lastModifiedBy>Alejandra Gomez</cp:lastModifiedBy>
  <cp:lastPrinted>2020-08-24T14:52:37Z</cp:lastPrinted>
  <dcterms:created xsi:type="dcterms:W3CDTF">2004-08-06T15:00:09Z</dcterms:created>
  <dcterms:modified xsi:type="dcterms:W3CDTF">2022-07-18T19:45:35Z</dcterms:modified>
</cp:coreProperties>
</file>