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/chart20.xml" ContentType="application/vnd.openxmlformats-officedocument.drawingml.chart+xml"/>
  <Override PartName="/xl/drawings/drawing24.xml" ContentType="application/vnd.openxmlformats-officedocument.drawing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7.xml" ContentType="application/vnd.openxmlformats-officedocument.drawing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8.xml" ContentType="application/vnd.openxmlformats-officedocument.drawing+xml"/>
  <Override PartName="/xl/charts/chart2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9.xml" ContentType="application/vnd.openxmlformats-officedocument.drawing+xml"/>
  <Override PartName="/xl/charts/chart2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Alejandra\2_AAranis\Activiades anexas\2022\Solicitudes varias\Evaluacion stock\SC_ANCH_2022\"/>
    </mc:Choice>
  </mc:AlternateContent>
  <xr:revisionPtr revIDLastSave="0" documentId="13_ncr:1_{2E08708A-A9E1-4B12-87D1-48BA52107EF8}" xr6:coauthVersionLast="47" xr6:coauthVersionMax="47" xr10:uidLastSave="{00000000-0000-0000-0000-000000000000}"/>
  <bookViews>
    <workbookView xWindow="-110" yWindow="-110" windowWidth="19420" windowHeight="10420" tabRatio="868" xr2:uid="{00000000-000D-0000-FFFF-FFFF00000000}"/>
  </bookViews>
  <sheets>
    <sheet name="V R Art" sheetId="92" r:id="rId1"/>
    <sheet name="V R MONITOREO " sheetId="91" r:id="rId2"/>
    <sheet name="V R Ind" sheetId="99" r:id="rId3"/>
    <sheet name="V R FT" sheetId="54" r:id="rId4"/>
    <sheet name="XVI R Art" sheetId="77" r:id="rId5"/>
    <sheet name="XVI R MONITOREO" sheetId="100" r:id="rId6"/>
    <sheet name="XVI R Ind" sheetId="71" r:id="rId7"/>
    <sheet name="XVI R FT" sheetId="72" r:id="rId8"/>
    <sheet name="VIII R Art" sheetId="62" r:id="rId9"/>
    <sheet name="VIII R Art MONITOREO" sheetId="85" r:id="rId10"/>
    <sheet name="VIII R Ind" sheetId="58" r:id="rId11"/>
    <sheet name="VIII R FT " sheetId="93" r:id="rId12"/>
    <sheet name="IX R Art" sheetId="61" r:id="rId13"/>
    <sheet name="IX R Art MONITOREO" sheetId="86" r:id="rId14"/>
    <sheet name="IX R Ind" sheetId="57" r:id="rId15"/>
    <sheet name="IX R FT" sheetId="53" r:id="rId16"/>
    <sheet name="XIV R Art" sheetId="82" r:id="rId17"/>
    <sheet name="XIV R Art MONITOREO" sheetId="95" r:id="rId18"/>
    <sheet name="XIV R Ind" sheetId="81" r:id="rId19"/>
    <sheet name="XIV R FT" sheetId="83" r:id="rId20"/>
    <sheet name="V-XIV R ART" sheetId="87" r:id="rId21"/>
    <sheet name="V-XIV R ART (MONITOREOS)" sheetId="89" r:id="rId22"/>
    <sheet name="V-XIV R IND" sheetId="88" r:id="rId23"/>
    <sheet name="V-XIV R TOTAL" sheetId="90" r:id="rId24"/>
    <sheet name="X R Art" sheetId="75" r:id="rId25"/>
    <sheet name="X R Art MONITOREO" sheetId="94" r:id="rId26"/>
    <sheet name="X R FT" sheetId="96" r:id="rId27"/>
    <sheet name="XI R Art" sheetId="103" r:id="rId28"/>
    <sheet name="XVI-VIII R FT  no" sheetId="102" r:id="rId29"/>
  </sheets>
  <externalReferences>
    <externalReference r:id="rId30"/>
    <externalReference r:id="rId31"/>
  </externalReferences>
  <definedNames>
    <definedName name="_xlnm.Print_Area" localSheetId="12">'IX R Art'!$A$1:$N$52</definedName>
    <definedName name="_xlnm.Print_Area" localSheetId="13">'IX R Art MONITOREO'!$A$1:$N$52</definedName>
    <definedName name="_xlnm.Print_Area" localSheetId="15">'IX R FT'!$A$1:$N$52</definedName>
    <definedName name="_xlnm.Print_Area" localSheetId="14">'IX R Ind'!$A$1:$N$52</definedName>
    <definedName name="_xlnm.Print_Area" localSheetId="0">'V R Art'!$A$1:$N$52</definedName>
    <definedName name="_xlnm.Print_Area" localSheetId="3">'V R FT'!$A$1:$N$52</definedName>
    <definedName name="_xlnm.Print_Area" localSheetId="2">'V R Ind'!$A$1:$N$52</definedName>
    <definedName name="_xlnm.Print_Area" localSheetId="1">'V R MONITOREO '!$A$1:$N$52</definedName>
    <definedName name="_xlnm.Print_Area" localSheetId="8">'VIII R Art'!$A$1:$N$52</definedName>
    <definedName name="_xlnm.Print_Area" localSheetId="9">'VIII R Art MONITOREO'!$A$1:$N$52</definedName>
    <definedName name="_xlnm.Print_Area" localSheetId="11">'VIII R FT '!$A$1:$N$52</definedName>
    <definedName name="_xlnm.Print_Area" localSheetId="10">'VIII R Ind'!$A$1:$N$52</definedName>
    <definedName name="_xlnm.Print_Area" localSheetId="20">'V-XIV R ART'!$A$1:$N$52</definedName>
    <definedName name="_xlnm.Print_Area" localSheetId="21">'V-XIV R ART (MONITOREOS)'!$A$1:$N$52</definedName>
    <definedName name="_xlnm.Print_Area" localSheetId="22">'V-XIV R IND'!$A$1:$N$52</definedName>
    <definedName name="_xlnm.Print_Area" localSheetId="23">'V-XIV R TOTAL'!$A$1:$N$52</definedName>
    <definedName name="_xlnm.Print_Area" localSheetId="24">'X R Art'!$A$1:$N$52</definedName>
    <definedName name="_xlnm.Print_Area" localSheetId="25">'X R Art MONITOREO'!$A$1:$N$52</definedName>
    <definedName name="_xlnm.Print_Area" localSheetId="26">'X R FT'!$A$1:$N$52</definedName>
    <definedName name="_xlnm.Print_Area" localSheetId="27">'XI R Art'!$A$1:$N$52</definedName>
    <definedName name="_xlnm.Print_Area" localSheetId="16">'XIV R Art'!$A$1:$N$52</definedName>
    <definedName name="_xlnm.Print_Area" localSheetId="17">'XIV R Art MONITOREO'!$A$1:$N$52</definedName>
    <definedName name="_xlnm.Print_Area" localSheetId="19">'XIV R FT'!$A$1:$N$52</definedName>
    <definedName name="_xlnm.Print_Area" localSheetId="18">'XIV R Ind'!$A$1:$N$52</definedName>
    <definedName name="_xlnm.Print_Area" localSheetId="4">'XVI R Art'!$A$1:$N$52</definedName>
    <definedName name="_xlnm.Print_Area" localSheetId="7">'XVI R FT'!$A$1:$N$52</definedName>
    <definedName name="_xlnm.Print_Area" localSheetId="6">'XVI R Ind'!$A$1:$N$52</definedName>
    <definedName name="_xlnm.Print_Area" localSheetId="5">'XVI R MONITOREO'!$A$1:$N$52</definedName>
    <definedName name="_xlnm.Print_Area" localSheetId="28">'XVI-VIII R FT  no'!$A$1:$N$52</definedName>
    <definedName name="Estruct_Tallas_2" localSheetId="2">#REF!</definedName>
    <definedName name="Estruct_Tallas_2" localSheetId="26">#REF!</definedName>
    <definedName name="Estruct_Tallas_2" localSheetId="17">#REF!</definedName>
    <definedName name="Estruct_Tallas_2" localSheetId="5">#REF!</definedName>
    <definedName name="Estruct_Tallas_2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90" l="1"/>
  <c r="B48" i="89"/>
  <c r="B48" i="93"/>
  <c r="B48" i="85"/>
  <c r="D48" i="85"/>
  <c r="G48" i="77"/>
  <c r="D48" i="77"/>
  <c r="G45" i="77"/>
  <c r="F45" i="77"/>
  <c r="D45" i="77"/>
  <c r="D45" i="103"/>
  <c r="E45" i="103"/>
  <c r="F45" i="103"/>
  <c r="F48" i="103" s="1"/>
  <c r="D48" i="103"/>
  <c r="AB7" i="90"/>
  <c r="AA7" i="90" s="1"/>
  <c r="Z7" i="90" s="1"/>
  <c r="Y7" i="90" s="1"/>
  <c r="X7" i="90" s="1"/>
  <c r="W7" i="90" s="1"/>
  <c r="V7" i="90" s="1"/>
  <c r="U7" i="90" s="1"/>
  <c r="T7" i="90" s="1"/>
  <c r="S7" i="90" s="1"/>
  <c r="AC7" i="90"/>
  <c r="AD9" i="93"/>
  <c r="AD45" i="93" s="1"/>
  <c r="AD48" i="93" s="1"/>
  <c r="AE9" i="93"/>
  <c r="AD10" i="93"/>
  <c r="AE10" i="93"/>
  <c r="AD11" i="93"/>
  <c r="AE11" i="93"/>
  <c r="AD12" i="93"/>
  <c r="AE12" i="93"/>
  <c r="AD13" i="93"/>
  <c r="AE13" i="93"/>
  <c r="AD14" i="93"/>
  <c r="AE14" i="93"/>
  <c r="AD15" i="93"/>
  <c r="AE15" i="93"/>
  <c r="AD16" i="93"/>
  <c r="AE16" i="93"/>
  <c r="AD17" i="93"/>
  <c r="AE17" i="93"/>
  <c r="AD18" i="93"/>
  <c r="AE18" i="93"/>
  <c r="AD19" i="93"/>
  <c r="AE19" i="93"/>
  <c r="AD20" i="93"/>
  <c r="AE20" i="93"/>
  <c r="AD21" i="93"/>
  <c r="AE21" i="93"/>
  <c r="AD22" i="93"/>
  <c r="AE22" i="93"/>
  <c r="AD23" i="93"/>
  <c r="AE23" i="93"/>
  <c r="AD24" i="93"/>
  <c r="AE24" i="93"/>
  <c r="AD25" i="93"/>
  <c r="AE25" i="93"/>
  <c r="AD26" i="93"/>
  <c r="AE26" i="93"/>
  <c r="AD27" i="93"/>
  <c r="AE27" i="93"/>
  <c r="AD28" i="93"/>
  <c r="AE28" i="93"/>
  <c r="AD29" i="93"/>
  <c r="AE29" i="93"/>
  <c r="AD30" i="93"/>
  <c r="AE30" i="93"/>
  <c r="AD31" i="93"/>
  <c r="AE31" i="93"/>
  <c r="AD32" i="93"/>
  <c r="AE32" i="93"/>
  <c r="AD33" i="93"/>
  <c r="AE33" i="93"/>
  <c r="AD34" i="93"/>
  <c r="AE34" i="93"/>
  <c r="AD35" i="93"/>
  <c r="AE35" i="93"/>
  <c r="AD36" i="93"/>
  <c r="AE36" i="93"/>
  <c r="AD37" i="93"/>
  <c r="AE37" i="93"/>
  <c r="AD38" i="93"/>
  <c r="AE38" i="93"/>
  <c r="AD39" i="93"/>
  <c r="AE39" i="93"/>
  <c r="AD40" i="93"/>
  <c r="AE40" i="93"/>
  <c r="AD41" i="93"/>
  <c r="AE41" i="93"/>
  <c r="AD42" i="93"/>
  <c r="AE42" i="93"/>
  <c r="AD43" i="93"/>
  <c r="AE43" i="93"/>
  <c r="AD44" i="93"/>
  <c r="AE44" i="93"/>
  <c r="U9" i="93"/>
  <c r="V9" i="93"/>
  <c r="W9" i="93"/>
  <c r="X9" i="93"/>
  <c r="Y9" i="93"/>
  <c r="Z9" i="93"/>
  <c r="AA9" i="93"/>
  <c r="AB9" i="93"/>
  <c r="AB45" i="93" s="1"/>
  <c r="AB48" i="93" s="1"/>
  <c r="AC9" i="93"/>
  <c r="U10" i="93"/>
  <c r="V10" i="93"/>
  <c r="W10" i="93"/>
  <c r="X10" i="93"/>
  <c r="Y10" i="93"/>
  <c r="Z10" i="93"/>
  <c r="AA10" i="93"/>
  <c r="AB10" i="93"/>
  <c r="AC10" i="93"/>
  <c r="U11" i="93"/>
  <c r="V11" i="93"/>
  <c r="W11" i="93"/>
  <c r="X11" i="93"/>
  <c r="Y11" i="93"/>
  <c r="Z11" i="93"/>
  <c r="AA11" i="93"/>
  <c r="AB11" i="93"/>
  <c r="AC11" i="93"/>
  <c r="U12" i="93"/>
  <c r="V12" i="93"/>
  <c r="W12" i="93"/>
  <c r="X12" i="93"/>
  <c r="Y12" i="93"/>
  <c r="Z12" i="93"/>
  <c r="AA12" i="93"/>
  <c r="AB12" i="93"/>
  <c r="AC12" i="93"/>
  <c r="U13" i="93"/>
  <c r="V13" i="93"/>
  <c r="W13" i="93"/>
  <c r="X13" i="93"/>
  <c r="Y13" i="93"/>
  <c r="Z13" i="93"/>
  <c r="AA13" i="93"/>
  <c r="AB13" i="93"/>
  <c r="AC13" i="93"/>
  <c r="U14" i="93"/>
  <c r="V14" i="93"/>
  <c r="W14" i="93"/>
  <c r="X14" i="93"/>
  <c r="Y14" i="93"/>
  <c r="Z14" i="93"/>
  <c r="AA14" i="93"/>
  <c r="AB14" i="93"/>
  <c r="AC14" i="93"/>
  <c r="U15" i="93"/>
  <c r="V15" i="93"/>
  <c r="W15" i="93"/>
  <c r="X15" i="93"/>
  <c r="Y15" i="93"/>
  <c r="Z15" i="93"/>
  <c r="AA15" i="93"/>
  <c r="AB15" i="93"/>
  <c r="AC15" i="93"/>
  <c r="U16" i="93"/>
  <c r="V16" i="93"/>
  <c r="W16" i="93"/>
  <c r="X16" i="93"/>
  <c r="Y16" i="93"/>
  <c r="Z16" i="93"/>
  <c r="AA16" i="93"/>
  <c r="AB16" i="93"/>
  <c r="AC16" i="93"/>
  <c r="U17" i="93"/>
  <c r="V17" i="93"/>
  <c r="W17" i="93"/>
  <c r="X17" i="93"/>
  <c r="Y17" i="93"/>
  <c r="Z17" i="93"/>
  <c r="AA17" i="93"/>
  <c r="AB17" i="93"/>
  <c r="AC17" i="93"/>
  <c r="U18" i="93"/>
  <c r="V18" i="93"/>
  <c r="W18" i="93"/>
  <c r="X18" i="93"/>
  <c r="Y18" i="93"/>
  <c r="Z18" i="93"/>
  <c r="AA18" i="93"/>
  <c r="AB18" i="93"/>
  <c r="AC18" i="93"/>
  <c r="U19" i="93"/>
  <c r="V19" i="93"/>
  <c r="W19" i="93"/>
  <c r="X19" i="93"/>
  <c r="Y19" i="93"/>
  <c r="Z19" i="93"/>
  <c r="AA19" i="93"/>
  <c r="AB19" i="93"/>
  <c r="AC19" i="93"/>
  <c r="U20" i="93"/>
  <c r="V20" i="93"/>
  <c r="W20" i="93"/>
  <c r="X20" i="93"/>
  <c r="Y20" i="93"/>
  <c r="Z20" i="93"/>
  <c r="AA20" i="93"/>
  <c r="AB20" i="93"/>
  <c r="AC20" i="93"/>
  <c r="U21" i="93"/>
  <c r="V21" i="93"/>
  <c r="W21" i="93"/>
  <c r="X21" i="93"/>
  <c r="Y21" i="93"/>
  <c r="Z21" i="93"/>
  <c r="AA21" i="93"/>
  <c r="AB21" i="93"/>
  <c r="AC21" i="93"/>
  <c r="U22" i="93"/>
  <c r="V22" i="93"/>
  <c r="W22" i="93"/>
  <c r="X22" i="93"/>
  <c r="Y22" i="93"/>
  <c r="Z22" i="93"/>
  <c r="AA22" i="93"/>
  <c r="AB22" i="93"/>
  <c r="AC22" i="93"/>
  <c r="U23" i="93"/>
  <c r="V23" i="93"/>
  <c r="W23" i="93"/>
  <c r="X23" i="93"/>
  <c r="Y23" i="93"/>
  <c r="Z23" i="93"/>
  <c r="AA23" i="93"/>
  <c r="AB23" i="93"/>
  <c r="AC23" i="93"/>
  <c r="U24" i="93"/>
  <c r="V24" i="93"/>
  <c r="W24" i="93"/>
  <c r="X24" i="93"/>
  <c r="Y24" i="93"/>
  <c r="Z24" i="93"/>
  <c r="AA24" i="93"/>
  <c r="AB24" i="93"/>
  <c r="AC24" i="93"/>
  <c r="U25" i="93"/>
  <c r="V25" i="93"/>
  <c r="W25" i="93"/>
  <c r="X25" i="93"/>
  <c r="Y25" i="93"/>
  <c r="Z25" i="93"/>
  <c r="AA25" i="93"/>
  <c r="AB25" i="93"/>
  <c r="AC25" i="93"/>
  <c r="U26" i="93"/>
  <c r="V26" i="93"/>
  <c r="W26" i="93"/>
  <c r="X26" i="93"/>
  <c r="Y26" i="93"/>
  <c r="Z26" i="93"/>
  <c r="AA26" i="93"/>
  <c r="AB26" i="93"/>
  <c r="AC26" i="93"/>
  <c r="U27" i="93"/>
  <c r="V27" i="93"/>
  <c r="W27" i="93"/>
  <c r="X27" i="93"/>
  <c r="Y27" i="93"/>
  <c r="Z27" i="93"/>
  <c r="AA27" i="93"/>
  <c r="AB27" i="93"/>
  <c r="AC27" i="93"/>
  <c r="U28" i="93"/>
  <c r="V28" i="93"/>
  <c r="W28" i="93"/>
  <c r="X28" i="93"/>
  <c r="Y28" i="93"/>
  <c r="Z28" i="93"/>
  <c r="AA28" i="93"/>
  <c r="AB28" i="93"/>
  <c r="AC28" i="93"/>
  <c r="U29" i="93"/>
  <c r="V29" i="93"/>
  <c r="W29" i="93"/>
  <c r="X29" i="93"/>
  <c r="Y29" i="93"/>
  <c r="Z29" i="93"/>
  <c r="AA29" i="93"/>
  <c r="AB29" i="93"/>
  <c r="AC29" i="93"/>
  <c r="U30" i="93"/>
  <c r="V30" i="93"/>
  <c r="W30" i="93"/>
  <c r="X30" i="93"/>
  <c r="Y30" i="93"/>
  <c r="Z30" i="93"/>
  <c r="AA30" i="93"/>
  <c r="AB30" i="93"/>
  <c r="AC30" i="93"/>
  <c r="U31" i="93"/>
  <c r="V31" i="93"/>
  <c r="W31" i="93"/>
  <c r="X31" i="93"/>
  <c r="Y31" i="93"/>
  <c r="Z31" i="93"/>
  <c r="AA31" i="93"/>
  <c r="AB31" i="93"/>
  <c r="AC31" i="93"/>
  <c r="U32" i="93"/>
  <c r="V32" i="93"/>
  <c r="W32" i="93"/>
  <c r="X32" i="93"/>
  <c r="Y32" i="93"/>
  <c r="Z32" i="93"/>
  <c r="AA32" i="93"/>
  <c r="AB32" i="93"/>
  <c r="AC32" i="93"/>
  <c r="U33" i="93"/>
  <c r="V33" i="93"/>
  <c r="W33" i="93"/>
  <c r="X33" i="93"/>
  <c r="Y33" i="93"/>
  <c r="Z33" i="93"/>
  <c r="AA33" i="93"/>
  <c r="AB33" i="93"/>
  <c r="AC33" i="93"/>
  <c r="U34" i="93"/>
  <c r="V34" i="93"/>
  <c r="W34" i="93"/>
  <c r="X34" i="93"/>
  <c r="Y34" i="93"/>
  <c r="Z34" i="93"/>
  <c r="AA34" i="93"/>
  <c r="AB34" i="93"/>
  <c r="AC34" i="93"/>
  <c r="U35" i="93"/>
  <c r="V35" i="93"/>
  <c r="W35" i="93"/>
  <c r="X35" i="93"/>
  <c r="Y35" i="93"/>
  <c r="Z35" i="93"/>
  <c r="AA35" i="93"/>
  <c r="AB35" i="93"/>
  <c r="AC35" i="93"/>
  <c r="U36" i="93"/>
  <c r="V36" i="93"/>
  <c r="W36" i="93"/>
  <c r="X36" i="93"/>
  <c r="Y36" i="93"/>
  <c r="Z36" i="93"/>
  <c r="AA36" i="93"/>
  <c r="AB36" i="93"/>
  <c r="AC36" i="93"/>
  <c r="U37" i="93"/>
  <c r="V37" i="93"/>
  <c r="W37" i="93"/>
  <c r="X37" i="93"/>
  <c r="Y37" i="93"/>
  <c r="Z37" i="93"/>
  <c r="AA37" i="93"/>
  <c r="AB37" i="93"/>
  <c r="AC37" i="93"/>
  <c r="U38" i="93"/>
  <c r="V38" i="93"/>
  <c r="W38" i="93"/>
  <c r="X38" i="93"/>
  <c r="Y38" i="93"/>
  <c r="Z38" i="93"/>
  <c r="AA38" i="93"/>
  <c r="AB38" i="93"/>
  <c r="AC38" i="93"/>
  <c r="U39" i="93"/>
  <c r="V39" i="93"/>
  <c r="W39" i="93"/>
  <c r="X39" i="93"/>
  <c r="Y39" i="93"/>
  <c r="Z39" i="93"/>
  <c r="AA39" i="93"/>
  <c r="AB39" i="93"/>
  <c r="AC39" i="93"/>
  <c r="U40" i="93"/>
  <c r="V40" i="93"/>
  <c r="W40" i="93"/>
  <c r="X40" i="93"/>
  <c r="Y40" i="93"/>
  <c r="Z40" i="93"/>
  <c r="AA40" i="93"/>
  <c r="AB40" i="93"/>
  <c r="AC40" i="93"/>
  <c r="U41" i="93"/>
  <c r="V41" i="93"/>
  <c r="W41" i="93"/>
  <c r="X41" i="93"/>
  <c r="Y41" i="93"/>
  <c r="Z41" i="93"/>
  <c r="AA41" i="93"/>
  <c r="AB41" i="93"/>
  <c r="AC41" i="93"/>
  <c r="U42" i="93"/>
  <c r="V42" i="93"/>
  <c r="W42" i="93"/>
  <c r="X42" i="93"/>
  <c r="Y42" i="93"/>
  <c r="Z42" i="93"/>
  <c r="AA42" i="93"/>
  <c r="AB42" i="93"/>
  <c r="AC42" i="93"/>
  <c r="U43" i="93"/>
  <c r="V43" i="93"/>
  <c r="W43" i="93"/>
  <c r="X43" i="93"/>
  <c r="Y43" i="93"/>
  <c r="Z43" i="93"/>
  <c r="AA43" i="93"/>
  <c r="AB43" i="93"/>
  <c r="AC43" i="93"/>
  <c r="U44" i="93"/>
  <c r="V44" i="93"/>
  <c r="W44" i="93"/>
  <c r="X44" i="93"/>
  <c r="Y44" i="93"/>
  <c r="Z44" i="93"/>
  <c r="AA44" i="93"/>
  <c r="AB44" i="93"/>
  <c r="AC44" i="93"/>
  <c r="T10" i="93"/>
  <c r="T11" i="93"/>
  <c r="T12" i="93"/>
  <c r="T13" i="93"/>
  <c r="T14" i="93"/>
  <c r="T15" i="93"/>
  <c r="T16" i="93"/>
  <c r="T17" i="93"/>
  <c r="T18" i="93"/>
  <c r="T19" i="93"/>
  <c r="T20" i="93"/>
  <c r="T21" i="93"/>
  <c r="T22" i="93"/>
  <c r="T23" i="93"/>
  <c r="T24" i="93"/>
  <c r="T25" i="93"/>
  <c r="T26" i="93"/>
  <c r="T27" i="93"/>
  <c r="T28" i="93"/>
  <c r="T29" i="93"/>
  <c r="T30" i="93"/>
  <c r="T31" i="93"/>
  <c r="T32" i="93"/>
  <c r="T33" i="93"/>
  <c r="T34" i="93"/>
  <c r="T35" i="93"/>
  <c r="T36" i="93"/>
  <c r="T37" i="93"/>
  <c r="T38" i="93"/>
  <c r="T39" i="93"/>
  <c r="T40" i="93"/>
  <c r="T41" i="93"/>
  <c r="T42" i="93"/>
  <c r="T43" i="93"/>
  <c r="T44" i="93"/>
  <c r="T9" i="93"/>
  <c r="J45" i="94"/>
  <c r="J48" i="94" s="1"/>
  <c r="T45" i="93" l="1"/>
  <c r="T48" i="93" s="1"/>
  <c r="X45" i="93"/>
  <c r="X48" i="93" s="1"/>
  <c r="Z45" i="93"/>
  <c r="Z48" i="93" s="1"/>
  <c r="V45" i="93"/>
  <c r="V48" i="93" s="1"/>
  <c r="AE45" i="93"/>
  <c r="AE48" i="93" s="1"/>
  <c r="AC45" i="93"/>
  <c r="AC48" i="93" s="1"/>
  <c r="Y45" i="93"/>
  <c r="Y48" i="93" s="1"/>
  <c r="U45" i="93"/>
  <c r="U48" i="93" s="1"/>
  <c r="AA45" i="93"/>
  <c r="AA48" i="93" s="1"/>
  <c r="W45" i="93"/>
  <c r="W48" i="93" s="1"/>
  <c r="T50" i="93" l="1"/>
  <c r="U50" i="93"/>
  <c r="V50" i="93"/>
  <c r="S11" i="93"/>
  <c r="S12" i="93" s="1"/>
  <c r="S13" i="93" s="1"/>
  <c r="S14" i="93" s="1"/>
  <c r="S15" i="93" s="1"/>
  <c r="S16" i="93" s="1"/>
  <c r="S17" i="93" s="1"/>
  <c r="S18" i="93" s="1"/>
  <c r="S19" i="93" s="1"/>
  <c r="S20" i="93" s="1"/>
  <c r="S21" i="93" s="1"/>
  <c r="S22" i="93" s="1"/>
  <c r="S23" i="93" s="1"/>
  <c r="S24" i="93" s="1"/>
  <c r="S25" i="93" s="1"/>
  <c r="S26" i="93" s="1"/>
  <c r="S27" i="93" s="1"/>
  <c r="S28" i="93" s="1"/>
  <c r="S29" i="93" s="1"/>
  <c r="S30" i="93" s="1"/>
  <c r="S31" i="93" s="1"/>
  <c r="S32" i="93" s="1"/>
  <c r="S33" i="93" s="1"/>
  <c r="S34" i="93" s="1"/>
  <c r="S35" i="93" s="1"/>
  <c r="S36" i="93" s="1"/>
  <c r="S37" i="93" s="1"/>
  <c r="S38" i="93" s="1"/>
  <c r="S39" i="93" s="1"/>
  <c r="S40" i="93" s="1"/>
  <c r="S41" i="93" s="1"/>
  <c r="S42" i="93" s="1"/>
  <c r="S43" i="93" s="1"/>
  <c r="S44" i="93" s="1"/>
  <c r="S10" i="93"/>
  <c r="M61" i="103" l="1"/>
  <c r="L61" i="103"/>
  <c r="K61" i="103"/>
  <c r="J61" i="103"/>
  <c r="I61" i="103"/>
  <c r="H61" i="103"/>
  <c r="G61" i="103"/>
  <c r="F61" i="103"/>
  <c r="E61" i="103"/>
  <c r="D61" i="103"/>
  <c r="C61" i="103"/>
  <c r="B61" i="103"/>
  <c r="M60" i="103"/>
  <c r="L60" i="103"/>
  <c r="K60" i="103"/>
  <c r="J60" i="103"/>
  <c r="I60" i="103"/>
  <c r="H60" i="103"/>
  <c r="G60" i="103"/>
  <c r="F60" i="103"/>
  <c r="E60" i="103"/>
  <c r="D60" i="103"/>
  <c r="C60" i="103"/>
  <c r="B60" i="103"/>
  <c r="K56" i="103"/>
  <c r="J56" i="103"/>
  <c r="I56" i="103"/>
  <c r="E56" i="103"/>
  <c r="O55" i="103"/>
  <c r="N47" i="103"/>
  <c r="N46" i="103"/>
  <c r="C45" i="103"/>
  <c r="C48" i="103" s="1"/>
  <c r="N42" i="103"/>
  <c r="N41" i="103"/>
  <c r="N40" i="103"/>
  <c r="N39" i="103"/>
  <c r="N38" i="103"/>
  <c r="N37" i="103"/>
  <c r="N36" i="103"/>
  <c r="N35" i="103"/>
  <c r="N34" i="103"/>
  <c r="N33" i="103"/>
  <c r="N32" i="103"/>
  <c r="N31" i="103"/>
  <c r="N30" i="103"/>
  <c r="N29" i="103"/>
  <c r="N28" i="103"/>
  <c r="N27" i="103"/>
  <c r="N26" i="103"/>
  <c r="N25" i="103"/>
  <c r="N24" i="103"/>
  <c r="N23" i="103"/>
  <c r="N22" i="103"/>
  <c r="N21" i="103"/>
  <c r="N20" i="103"/>
  <c r="N19" i="103"/>
  <c r="O11" i="103"/>
  <c r="A11" i="103"/>
  <c r="A12" i="103" s="1"/>
  <c r="O10" i="103"/>
  <c r="A10" i="103"/>
  <c r="O9" i="103"/>
  <c r="N45" i="103" l="1"/>
  <c r="N48" i="103" s="1"/>
  <c r="N61" i="103"/>
  <c r="A13" i="103"/>
  <c r="O12" i="103"/>
  <c r="N60" i="103"/>
  <c r="O13" i="103" l="1"/>
  <c r="A14" i="103"/>
  <c r="A15" i="103" l="1"/>
  <c r="O14" i="103"/>
  <c r="O15" i="103" l="1"/>
  <c r="A16" i="103"/>
  <c r="A17" i="103" l="1"/>
  <c r="O16" i="103"/>
  <c r="O17" i="103" l="1"/>
  <c r="A18" i="103"/>
  <c r="A19" i="103" l="1"/>
  <c r="O18" i="103"/>
  <c r="A20" i="103" l="1"/>
  <c r="O19" i="103"/>
  <c r="O20" i="103" l="1"/>
  <c r="A21" i="103"/>
  <c r="O21" i="103" l="1"/>
  <c r="A22" i="103"/>
  <c r="A23" i="103" l="1"/>
  <c r="O22" i="103"/>
  <c r="A24" i="103" l="1"/>
  <c r="O23" i="103"/>
  <c r="O24" i="103" l="1"/>
  <c r="A25" i="103"/>
  <c r="O25" i="103" l="1"/>
  <c r="A26" i="103"/>
  <c r="A27" i="103" l="1"/>
  <c r="O26" i="103"/>
  <c r="A28" i="103" l="1"/>
  <c r="O27" i="103"/>
  <c r="O28" i="103" l="1"/>
  <c r="A29" i="103"/>
  <c r="O29" i="103" l="1"/>
  <c r="A30" i="103"/>
  <c r="A31" i="103" l="1"/>
  <c r="O30" i="103"/>
  <c r="M56" i="103" s="1"/>
  <c r="A32" i="103" l="1"/>
  <c r="O31" i="103"/>
  <c r="O32" i="103" l="1"/>
  <c r="A33" i="103"/>
  <c r="O33" i="103" l="1"/>
  <c r="A34" i="103"/>
  <c r="A35" i="103" l="1"/>
  <c r="O34" i="103"/>
  <c r="L56" i="103"/>
  <c r="G56" i="103"/>
  <c r="D56" i="103" l="1"/>
  <c r="B56" i="103"/>
  <c r="N56" i="103"/>
  <c r="A36" i="103"/>
  <c r="O35" i="103"/>
  <c r="H56" i="103" s="1"/>
  <c r="O36" i="103" l="1"/>
  <c r="F56" i="103" s="1"/>
  <c r="A37" i="103"/>
  <c r="O37" i="103" l="1"/>
  <c r="A38" i="103"/>
  <c r="A39" i="103" l="1"/>
  <c r="O38" i="103"/>
  <c r="C56" i="103" s="1"/>
  <c r="A40" i="103" l="1"/>
  <c r="O39" i="103"/>
  <c r="O40" i="103" l="1"/>
  <c r="A41" i="103"/>
  <c r="O41" i="103" l="1"/>
  <c r="A42" i="103"/>
  <c r="A43" i="103" l="1"/>
  <c r="O42" i="103"/>
  <c r="O43" i="103" l="1"/>
  <c r="A44" i="103"/>
  <c r="O44" i="103" s="1"/>
  <c r="N42" i="75" l="1"/>
  <c r="R10" i="83" l="1"/>
  <c r="R11" i="83"/>
  <c r="R12" i="83"/>
  <c r="R13" i="83"/>
  <c r="R14" i="83"/>
  <c r="R15" i="83"/>
  <c r="R16" i="83"/>
  <c r="R17" i="83"/>
  <c r="R18" i="83"/>
  <c r="R19" i="83"/>
  <c r="R20" i="83"/>
  <c r="R21" i="83"/>
  <c r="R22" i="83"/>
  <c r="R24" i="83"/>
  <c r="R42" i="83"/>
  <c r="R43" i="83"/>
  <c r="R44" i="83"/>
  <c r="R9" i="83"/>
  <c r="Q10" i="93"/>
  <c r="Q11" i="93"/>
  <c r="Q12" i="93"/>
  <c r="Q13" i="93"/>
  <c r="Q14" i="93"/>
  <c r="Q43" i="93"/>
  <c r="Q44" i="93"/>
  <c r="Q9" i="93"/>
  <c r="F45" i="94" l="1"/>
  <c r="F48" i="94" s="1"/>
  <c r="E45" i="94"/>
  <c r="E48" i="94" s="1"/>
  <c r="P43" i="83" l="1"/>
  <c r="P44" i="83"/>
  <c r="N11" i="62" l="1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D46" i="83"/>
  <c r="E46" i="83"/>
  <c r="F46" i="83"/>
  <c r="G46" i="83"/>
  <c r="H46" i="83"/>
  <c r="I46" i="83"/>
  <c r="J46" i="83"/>
  <c r="K46" i="83"/>
  <c r="D47" i="83"/>
  <c r="E47" i="83"/>
  <c r="F47" i="83"/>
  <c r="G47" i="83"/>
  <c r="K47" i="83"/>
  <c r="G46" i="53"/>
  <c r="G47" i="53"/>
  <c r="M47" i="83"/>
  <c r="L47" i="83"/>
  <c r="C47" i="83"/>
  <c r="B47" i="83"/>
  <c r="M46" i="83"/>
  <c r="L46" i="83"/>
  <c r="C46" i="83"/>
  <c r="B46" i="83"/>
  <c r="N47" i="94"/>
  <c r="N46" i="94"/>
  <c r="L45" i="94"/>
  <c r="K45" i="94"/>
  <c r="K48" i="94" s="1"/>
  <c r="H45" i="77"/>
  <c r="N15" i="61"/>
  <c r="N16" i="61"/>
  <c r="N17" i="61"/>
  <c r="N18" i="61"/>
  <c r="N19" i="61"/>
  <c r="N20" i="61"/>
  <c r="N21" i="61"/>
  <c r="N22" i="61"/>
  <c r="N23" i="61"/>
  <c r="N24" i="61"/>
  <c r="N25" i="61"/>
  <c r="N26" i="61"/>
  <c r="N27" i="61"/>
  <c r="N28" i="61"/>
  <c r="N29" i="61"/>
  <c r="N30" i="61"/>
  <c r="N31" i="61"/>
  <c r="N32" i="61"/>
  <c r="N33" i="61"/>
  <c r="N34" i="61"/>
  <c r="N35" i="61"/>
  <c r="N36" i="61"/>
  <c r="N37" i="61"/>
  <c r="N38" i="61"/>
  <c r="N39" i="61"/>
  <c r="N40" i="61"/>
  <c r="N41" i="61"/>
  <c r="N42" i="61"/>
  <c r="B46" i="93" l="1"/>
  <c r="B47" i="93"/>
  <c r="M47" i="102" l="1"/>
  <c r="L47" i="102"/>
  <c r="K47" i="102"/>
  <c r="J47" i="102"/>
  <c r="I47" i="102"/>
  <c r="H47" i="102"/>
  <c r="G47" i="102"/>
  <c r="F47" i="102"/>
  <c r="E47" i="102"/>
  <c r="D47" i="102"/>
  <c r="C47" i="102"/>
  <c r="B47" i="102"/>
  <c r="M46" i="102"/>
  <c r="L46" i="102"/>
  <c r="K46" i="102"/>
  <c r="J46" i="102"/>
  <c r="I46" i="102"/>
  <c r="H46" i="102"/>
  <c r="G46" i="102"/>
  <c r="F46" i="102"/>
  <c r="E46" i="102"/>
  <c r="D46" i="102"/>
  <c r="C46" i="102"/>
  <c r="B46" i="102"/>
  <c r="M44" i="102"/>
  <c r="L44" i="102"/>
  <c r="K44" i="102"/>
  <c r="J44" i="102"/>
  <c r="I44" i="102"/>
  <c r="H44" i="102"/>
  <c r="G44" i="102"/>
  <c r="F44" i="102"/>
  <c r="E44" i="102"/>
  <c r="D44" i="102"/>
  <c r="C44" i="102"/>
  <c r="B44" i="102"/>
  <c r="N44" i="102" s="1"/>
  <c r="M43" i="102"/>
  <c r="L43" i="102"/>
  <c r="K43" i="102"/>
  <c r="J43" i="102"/>
  <c r="I43" i="102"/>
  <c r="H43" i="102"/>
  <c r="G43" i="102"/>
  <c r="F43" i="102"/>
  <c r="E43" i="102"/>
  <c r="D43" i="102"/>
  <c r="C43" i="102"/>
  <c r="B43" i="102"/>
  <c r="M42" i="102"/>
  <c r="L42" i="102"/>
  <c r="K42" i="102"/>
  <c r="J42" i="102"/>
  <c r="I42" i="102"/>
  <c r="H42" i="102"/>
  <c r="G42" i="102"/>
  <c r="F42" i="102"/>
  <c r="E42" i="102"/>
  <c r="D42" i="102"/>
  <c r="C42" i="102"/>
  <c r="B42" i="102"/>
  <c r="M41" i="102"/>
  <c r="L41" i="102"/>
  <c r="K41" i="102"/>
  <c r="J41" i="102"/>
  <c r="I41" i="102"/>
  <c r="H41" i="102"/>
  <c r="G41" i="102"/>
  <c r="F41" i="102"/>
  <c r="E41" i="102"/>
  <c r="D41" i="102"/>
  <c r="C41" i="102"/>
  <c r="B41" i="102"/>
  <c r="M40" i="102"/>
  <c r="L40" i="102"/>
  <c r="K40" i="102"/>
  <c r="J40" i="102"/>
  <c r="I40" i="102"/>
  <c r="H40" i="102"/>
  <c r="G40" i="102"/>
  <c r="F40" i="102"/>
  <c r="E40" i="102"/>
  <c r="D40" i="102"/>
  <c r="C40" i="102"/>
  <c r="B40" i="102"/>
  <c r="M39" i="102"/>
  <c r="L39" i="102"/>
  <c r="K39" i="102"/>
  <c r="J39" i="102"/>
  <c r="I39" i="102"/>
  <c r="H39" i="102"/>
  <c r="G39" i="102"/>
  <c r="F39" i="102"/>
  <c r="E39" i="102"/>
  <c r="D39" i="102"/>
  <c r="C39" i="102"/>
  <c r="B39" i="102"/>
  <c r="M38" i="102"/>
  <c r="L38" i="102"/>
  <c r="K38" i="102"/>
  <c r="J38" i="102"/>
  <c r="I38" i="102"/>
  <c r="H38" i="102"/>
  <c r="G38" i="102"/>
  <c r="F38" i="102"/>
  <c r="E38" i="102"/>
  <c r="D38" i="102"/>
  <c r="C38" i="102"/>
  <c r="B38" i="102"/>
  <c r="M37" i="102"/>
  <c r="L37" i="102"/>
  <c r="K37" i="102"/>
  <c r="J37" i="102"/>
  <c r="I37" i="102"/>
  <c r="H37" i="102"/>
  <c r="G37" i="102"/>
  <c r="F37" i="102"/>
  <c r="E37" i="102"/>
  <c r="D37" i="102"/>
  <c r="C37" i="102"/>
  <c r="B37" i="102"/>
  <c r="M36" i="102"/>
  <c r="L36" i="102"/>
  <c r="K36" i="102"/>
  <c r="J36" i="102"/>
  <c r="I36" i="102"/>
  <c r="H36" i="102"/>
  <c r="G36" i="102"/>
  <c r="F36" i="102"/>
  <c r="E36" i="102"/>
  <c r="D36" i="102"/>
  <c r="C36" i="102"/>
  <c r="B36" i="102"/>
  <c r="M35" i="102"/>
  <c r="L35" i="102"/>
  <c r="K35" i="102"/>
  <c r="J35" i="102"/>
  <c r="I35" i="102"/>
  <c r="H35" i="102"/>
  <c r="G35" i="102"/>
  <c r="F35" i="102"/>
  <c r="E35" i="102"/>
  <c r="D35" i="102"/>
  <c r="C35" i="102"/>
  <c r="B35" i="102"/>
  <c r="M34" i="102"/>
  <c r="L34" i="102"/>
  <c r="K34" i="102"/>
  <c r="J34" i="102"/>
  <c r="I34" i="102"/>
  <c r="H34" i="102"/>
  <c r="G34" i="102"/>
  <c r="F34" i="102"/>
  <c r="E34" i="102"/>
  <c r="D34" i="102"/>
  <c r="C34" i="102"/>
  <c r="B34" i="102"/>
  <c r="M33" i="102"/>
  <c r="L33" i="102"/>
  <c r="K33" i="102"/>
  <c r="J33" i="102"/>
  <c r="I33" i="102"/>
  <c r="H33" i="102"/>
  <c r="G33" i="102"/>
  <c r="F33" i="102"/>
  <c r="E33" i="102"/>
  <c r="D33" i="102"/>
  <c r="C33" i="102"/>
  <c r="B33" i="102"/>
  <c r="M32" i="102"/>
  <c r="L32" i="102"/>
  <c r="K32" i="102"/>
  <c r="J32" i="102"/>
  <c r="I32" i="102"/>
  <c r="H32" i="102"/>
  <c r="G32" i="102"/>
  <c r="F32" i="102"/>
  <c r="E32" i="102"/>
  <c r="D32" i="102"/>
  <c r="C32" i="102"/>
  <c r="B32" i="102"/>
  <c r="M31" i="102"/>
  <c r="L31" i="102"/>
  <c r="K31" i="102"/>
  <c r="J31" i="102"/>
  <c r="I31" i="102"/>
  <c r="H31" i="102"/>
  <c r="G31" i="102"/>
  <c r="F31" i="102"/>
  <c r="E31" i="102"/>
  <c r="D31" i="102"/>
  <c r="C31" i="102"/>
  <c r="B31" i="102"/>
  <c r="M30" i="102"/>
  <c r="L30" i="102"/>
  <c r="K30" i="102"/>
  <c r="J30" i="102"/>
  <c r="I30" i="102"/>
  <c r="H30" i="102"/>
  <c r="G30" i="102"/>
  <c r="F30" i="102"/>
  <c r="E30" i="102"/>
  <c r="D30" i="102"/>
  <c r="C30" i="102"/>
  <c r="B30" i="102"/>
  <c r="M29" i="102"/>
  <c r="L29" i="102"/>
  <c r="K29" i="102"/>
  <c r="J29" i="102"/>
  <c r="I29" i="102"/>
  <c r="H29" i="102"/>
  <c r="G29" i="102"/>
  <c r="F29" i="102"/>
  <c r="E29" i="102"/>
  <c r="D29" i="102"/>
  <c r="C29" i="102"/>
  <c r="B29" i="102"/>
  <c r="M28" i="102"/>
  <c r="L28" i="102"/>
  <c r="K28" i="102"/>
  <c r="J28" i="102"/>
  <c r="I28" i="102"/>
  <c r="H28" i="102"/>
  <c r="G28" i="102"/>
  <c r="F28" i="102"/>
  <c r="E28" i="102"/>
  <c r="D28" i="102"/>
  <c r="C28" i="102"/>
  <c r="B28" i="102"/>
  <c r="M27" i="102"/>
  <c r="L27" i="102"/>
  <c r="K27" i="102"/>
  <c r="J27" i="102"/>
  <c r="I27" i="102"/>
  <c r="I59" i="102" s="1"/>
  <c r="H27" i="102"/>
  <c r="H59" i="102" s="1"/>
  <c r="G27" i="102"/>
  <c r="F27" i="102"/>
  <c r="E27" i="102"/>
  <c r="E59" i="102" s="1"/>
  <c r="D27" i="102"/>
  <c r="D59" i="102" s="1"/>
  <c r="C27" i="102"/>
  <c r="B27" i="102"/>
  <c r="M26" i="102"/>
  <c r="L26" i="102"/>
  <c r="K26" i="102"/>
  <c r="J26" i="102"/>
  <c r="I26" i="102"/>
  <c r="H26" i="102"/>
  <c r="G26" i="102"/>
  <c r="F26" i="102"/>
  <c r="E26" i="102"/>
  <c r="D26" i="102"/>
  <c r="C26" i="102"/>
  <c r="B26" i="102"/>
  <c r="M25" i="102"/>
  <c r="L25" i="102"/>
  <c r="K25" i="102"/>
  <c r="J25" i="102"/>
  <c r="I25" i="102"/>
  <c r="H25" i="102"/>
  <c r="G25" i="102"/>
  <c r="F25" i="102"/>
  <c r="E25" i="102"/>
  <c r="D25" i="102"/>
  <c r="C25" i="102"/>
  <c r="B25" i="102"/>
  <c r="M24" i="102"/>
  <c r="L24" i="102"/>
  <c r="K24" i="102"/>
  <c r="J24" i="102"/>
  <c r="I24" i="102"/>
  <c r="H24" i="102"/>
  <c r="G24" i="102"/>
  <c r="F24" i="102"/>
  <c r="E24" i="102"/>
  <c r="D24" i="102"/>
  <c r="C24" i="102"/>
  <c r="B24" i="102"/>
  <c r="M23" i="102"/>
  <c r="L23" i="102"/>
  <c r="K23" i="102"/>
  <c r="J23" i="102"/>
  <c r="I23" i="102"/>
  <c r="H23" i="102"/>
  <c r="G23" i="102"/>
  <c r="F23" i="102"/>
  <c r="E23" i="102"/>
  <c r="D23" i="102"/>
  <c r="C23" i="102"/>
  <c r="B23" i="102"/>
  <c r="M22" i="102"/>
  <c r="L22" i="102"/>
  <c r="K22" i="102"/>
  <c r="J22" i="102"/>
  <c r="I22" i="102"/>
  <c r="H22" i="102"/>
  <c r="G22" i="102"/>
  <c r="F22" i="102"/>
  <c r="E22" i="102"/>
  <c r="D22" i="102"/>
  <c r="C22" i="102"/>
  <c r="B22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M20" i="102"/>
  <c r="L20" i="102"/>
  <c r="K20" i="102"/>
  <c r="J20" i="102"/>
  <c r="I20" i="102"/>
  <c r="H20" i="102"/>
  <c r="G20" i="102"/>
  <c r="F20" i="102"/>
  <c r="E20" i="102"/>
  <c r="D20" i="102"/>
  <c r="C20" i="102"/>
  <c r="B20" i="102"/>
  <c r="M19" i="102"/>
  <c r="L19" i="102"/>
  <c r="K19" i="102"/>
  <c r="J19" i="102"/>
  <c r="I19" i="102"/>
  <c r="H19" i="102"/>
  <c r="G19" i="102"/>
  <c r="F19" i="102"/>
  <c r="E19" i="102"/>
  <c r="D19" i="102"/>
  <c r="C19" i="102"/>
  <c r="B19" i="102"/>
  <c r="M18" i="102"/>
  <c r="L18" i="102"/>
  <c r="K18" i="102"/>
  <c r="J18" i="102"/>
  <c r="I18" i="102"/>
  <c r="H18" i="102"/>
  <c r="G18" i="102"/>
  <c r="F18" i="102"/>
  <c r="E18" i="102"/>
  <c r="D18" i="102"/>
  <c r="C18" i="102"/>
  <c r="B18" i="102"/>
  <c r="M17" i="102"/>
  <c r="L17" i="102"/>
  <c r="K17" i="102"/>
  <c r="J17" i="102"/>
  <c r="I17" i="102"/>
  <c r="H17" i="102"/>
  <c r="G17" i="102"/>
  <c r="F17" i="102"/>
  <c r="E17" i="102"/>
  <c r="D17" i="102"/>
  <c r="C17" i="102"/>
  <c r="B17" i="102"/>
  <c r="M16" i="102"/>
  <c r="L16" i="102"/>
  <c r="K16" i="102"/>
  <c r="J16" i="102"/>
  <c r="I16" i="102"/>
  <c r="H16" i="102"/>
  <c r="G16" i="102"/>
  <c r="F16" i="102"/>
  <c r="E16" i="102"/>
  <c r="D16" i="102"/>
  <c r="C16" i="102"/>
  <c r="B16" i="102"/>
  <c r="M15" i="102"/>
  <c r="L15" i="102"/>
  <c r="K15" i="102"/>
  <c r="J15" i="102"/>
  <c r="I15" i="102"/>
  <c r="H15" i="102"/>
  <c r="G15" i="102"/>
  <c r="F15" i="102"/>
  <c r="E15" i="102"/>
  <c r="D15" i="102"/>
  <c r="C15" i="102"/>
  <c r="B15" i="102"/>
  <c r="M14" i="102"/>
  <c r="L14" i="102"/>
  <c r="K14" i="102"/>
  <c r="J14" i="102"/>
  <c r="I14" i="102"/>
  <c r="H14" i="102"/>
  <c r="G14" i="102"/>
  <c r="F14" i="102"/>
  <c r="E14" i="102"/>
  <c r="D14" i="102"/>
  <c r="C14" i="102"/>
  <c r="B14" i="102"/>
  <c r="M13" i="102"/>
  <c r="L13" i="102"/>
  <c r="K13" i="102"/>
  <c r="J13" i="102"/>
  <c r="I13" i="102"/>
  <c r="H13" i="102"/>
  <c r="G13" i="102"/>
  <c r="F13" i="102"/>
  <c r="E13" i="102"/>
  <c r="D13" i="102"/>
  <c r="C13" i="102"/>
  <c r="B13" i="102"/>
  <c r="M12" i="102"/>
  <c r="L12" i="102"/>
  <c r="K12" i="102"/>
  <c r="J12" i="102"/>
  <c r="I12" i="102"/>
  <c r="H12" i="102"/>
  <c r="G12" i="102"/>
  <c r="F12" i="102"/>
  <c r="E12" i="102"/>
  <c r="D12" i="102"/>
  <c r="C12" i="102"/>
  <c r="B12" i="102"/>
  <c r="M11" i="102"/>
  <c r="L11" i="102"/>
  <c r="K11" i="102"/>
  <c r="J11" i="102"/>
  <c r="I11" i="102"/>
  <c r="H11" i="102"/>
  <c r="G11" i="102"/>
  <c r="F11" i="102"/>
  <c r="E11" i="102"/>
  <c r="D11" i="102"/>
  <c r="C11" i="102"/>
  <c r="B11" i="102"/>
  <c r="M10" i="102"/>
  <c r="L10" i="102"/>
  <c r="K10" i="102"/>
  <c r="J10" i="102"/>
  <c r="I10" i="102"/>
  <c r="H10" i="102"/>
  <c r="G10" i="102"/>
  <c r="F10" i="102"/>
  <c r="E10" i="102"/>
  <c r="D10" i="102"/>
  <c r="C10" i="102"/>
  <c r="B10" i="102"/>
  <c r="M9" i="102"/>
  <c r="L9" i="102"/>
  <c r="K9" i="102"/>
  <c r="J9" i="102"/>
  <c r="I9" i="102"/>
  <c r="H9" i="102"/>
  <c r="G9" i="102"/>
  <c r="F9" i="102"/>
  <c r="E9" i="102"/>
  <c r="D9" i="102"/>
  <c r="C9" i="102"/>
  <c r="B9" i="102"/>
  <c r="M59" i="102"/>
  <c r="L59" i="102"/>
  <c r="O53" i="102"/>
  <c r="O10" i="102"/>
  <c r="A10" i="102"/>
  <c r="A11" i="102" s="1"/>
  <c r="O9" i="102"/>
  <c r="AB7" i="102"/>
  <c r="AA7" i="102"/>
  <c r="Z7" i="102" s="1"/>
  <c r="Y7" i="102" s="1"/>
  <c r="X7" i="102" s="1"/>
  <c r="W7" i="102" s="1"/>
  <c r="V7" i="102" s="1"/>
  <c r="U7" i="102" s="1"/>
  <c r="T7" i="102" s="1"/>
  <c r="S7" i="102" s="1"/>
  <c r="R7" i="102" s="1"/>
  <c r="I58" i="102" l="1"/>
  <c r="N47" i="102"/>
  <c r="Q47" i="102" s="1"/>
  <c r="N33" i="102"/>
  <c r="N15" i="102"/>
  <c r="F45" i="102"/>
  <c r="V15" i="102" s="1"/>
  <c r="N28" i="102"/>
  <c r="N31" i="102"/>
  <c r="N29" i="102"/>
  <c r="N26" i="102"/>
  <c r="N18" i="102"/>
  <c r="N17" i="102"/>
  <c r="N19" i="102"/>
  <c r="N24" i="102"/>
  <c r="R43" i="102"/>
  <c r="R42" i="102"/>
  <c r="R41" i="102"/>
  <c r="R40" i="102"/>
  <c r="R39" i="102"/>
  <c r="R38" i="102"/>
  <c r="R37" i="102"/>
  <c r="R36" i="102"/>
  <c r="R35" i="102"/>
  <c r="R34" i="102"/>
  <c r="R33" i="102"/>
  <c r="R32" i="102"/>
  <c r="R31" i="102"/>
  <c r="R30" i="102"/>
  <c r="R29" i="102"/>
  <c r="R28" i="102"/>
  <c r="R27" i="102"/>
  <c r="R22" i="102"/>
  <c r="R24" i="102"/>
  <c r="R20" i="102"/>
  <c r="R26" i="102"/>
  <c r="R21" i="102"/>
  <c r="R11" i="102"/>
  <c r="R44" i="102"/>
  <c r="R25" i="102"/>
  <c r="R19" i="102"/>
  <c r="R17" i="102"/>
  <c r="R14" i="102"/>
  <c r="R15" i="102"/>
  <c r="R13" i="102"/>
  <c r="R12" i="102"/>
  <c r="R10" i="102"/>
  <c r="R9" i="102"/>
  <c r="R16" i="102"/>
  <c r="R23" i="102"/>
  <c r="R18" i="102"/>
  <c r="C58" i="102"/>
  <c r="V25" i="102"/>
  <c r="V22" i="102"/>
  <c r="V23" i="102"/>
  <c r="V17" i="102"/>
  <c r="O11" i="102"/>
  <c r="A12" i="102"/>
  <c r="K45" i="102"/>
  <c r="AA18" i="102" s="1"/>
  <c r="N22" i="102"/>
  <c r="N32" i="102"/>
  <c r="G58" i="102"/>
  <c r="K58" i="102"/>
  <c r="V24" i="102"/>
  <c r="C45" i="102"/>
  <c r="S34" i="102" s="1"/>
  <c r="G45" i="102"/>
  <c r="W36" i="102" s="1"/>
  <c r="N14" i="102"/>
  <c r="H58" i="102"/>
  <c r="N16" i="102"/>
  <c r="N21" i="102"/>
  <c r="C59" i="102"/>
  <c r="G59" i="102"/>
  <c r="K59" i="102"/>
  <c r="N30" i="102"/>
  <c r="D58" i="102"/>
  <c r="L58" i="102"/>
  <c r="H45" i="102"/>
  <c r="X22" i="102" s="1"/>
  <c r="V29" i="102"/>
  <c r="V31" i="102"/>
  <c r="E58" i="102"/>
  <c r="M58" i="102"/>
  <c r="E45" i="102"/>
  <c r="U23" i="102" s="1"/>
  <c r="I45" i="102"/>
  <c r="Y16" i="102" s="1"/>
  <c r="M45" i="102"/>
  <c r="AC44" i="102" s="1"/>
  <c r="N23" i="102"/>
  <c r="D45" i="102"/>
  <c r="T39" i="102" s="1"/>
  <c r="L45" i="102"/>
  <c r="AB24" i="102" s="1"/>
  <c r="N20" i="102"/>
  <c r="N25" i="102"/>
  <c r="B58" i="102"/>
  <c r="B54" i="102"/>
  <c r="B67" i="102"/>
  <c r="F58" i="102"/>
  <c r="J58" i="102"/>
  <c r="B45" i="102"/>
  <c r="J45" i="102"/>
  <c r="Z22" i="102" s="1"/>
  <c r="B59" i="102"/>
  <c r="F59" i="102"/>
  <c r="V27" i="102"/>
  <c r="J59" i="102"/>
  <c r="N27" i="102"/>
  <c r="V28" i="102"/>
  <c r="AB29" i="102"/>
  <c r="AB31" i="102"/>
  <c r="V32" i="102"/>
  <c r="N34" i="102"/>
  <c r="N35" i="102"/>
  <c r="V35" i="102"/>
  <c r="N36" i="102"/>
  <c r="N37" i="102"/>
  <c r="V37" i="102"/>
  <c r="N38" i="102"/>
  <c r="V38" i="102"/>
  <c r="N39" i="102"/>
  <c r="N40" i="102"/>
  <c r="V40" i="102"/>
  <c r="N41" i="102"/>
  <c r="N42" i="102"/>
  <c r="N43" i="102"/>
  <c r="N46" i="102"/>
  <c r="P10" i="83"/>
  <c r="P11" i="83"/>
  <c r="P12" i="83"/>
  <c r="P13" i="83"/>
  <c r="P14" i="83"/>
  <c r="P15" i="83"/>
  <c r="P16" i="83"/>
  <c r="P9" i="83"/>
  <c r="AB20" i="102" l="1"/>
  <c r="Z38" i="102"/>
  <c r="AA22" i="102"/>
  <c r="AA41" i="102"/>
  <c r="AA29" i="102"/>
  <c r="U26" i="102"/>
  <c r="AA40" i="102"/>
  <c r="AA39" i="102"/>
  <c r="AA27" i="102"/>
  <c r="AA35" i="102"/>
  <c r="Z41" i="102"/>
  <c r="Z36" i="102"/>
  <c r="V41" i="102"/>
  <c r="V39" i="102"/>
  <c r="V36" i="102"/>
  <c r="V34" i="102"/>
  <c r="V30" i="102"/>
  <c r="Y26" i="102"/>
  <c r="V21" i="102"/>
  <c r="V33" i="102"/>
  <c r="V19" i="102"/>
  <c r="V18" i="102"/>
  <c r="V26" i="102"/>
  <c r="V20" i="102"/>
  <c r="F48" i="102"/>
  <c r="Z29" i="102"/>
  <c r="V16" i="102"/>
  <c r="V43" i="102"/>
  <c r="Z40" i="102"/>
  <c r="Z37" i="102"/>
  <c r="T43" i="102"/>
  <c r="AA20" i="102"/>
  <c r="T34" i="102"/>
  <c r="AA38" i="102"/>
  <c r="Z19" i="102"/>
  <c r="T36" i="102"/>
  <c r="T40" i="102"/>
  <c r="S29" i="102"/>
  <c r="S19" i="102"/>
  <c r="S41" i="102"/>
  <c r="S39" i="102"/>
  <c r="X24" i="102"/>
  <c r="AB41" i="102"/>
  <c r="AB19" i="102"/>
  <c r="AB21" i="102"/>
  <c r="Y19" i="102"/>
  <c r="X42" i="102"/>
  <c r="AB33" i="102"/>
  <c r="X31" i="102"/>
  <c r="AB25" i="102"/>
  <c r="S23" i="102"/>
  <c r="AB32" i="102"/>
  <c r="S33" i="102"/>
  <c r="S20" i="102"/>
  <c r="S30" i="102"/>
  <c r="S37" i="102"/>
  <c r="Z18" i="102"/>
  <c r="Z21" i="102"/>
  <c r="Y25" i="102"/>
  <c r="Y21" i="102"/>
  <c r="Y17" i="102"/>
  <c r="Y18" i="102"/>
  <c r="Y20" i="102"/>
  <c r="X29" i="102"/>
  <c r="X20" i="102"/>
  <c r="X28" i="102"/>
  <c r="AB34" i="102"/>
  <c r="U44" i="102"/>
  <c r="X33" i="102"/>
  <c r="X25" i="102"/>
  <c r="AB35" i="102"/>
  <c r="X32" i="102"/>
  <c r="S31" i="102"/>
  <c r="AC24" i="102"/>
  <c r="AC20" i="102"/>
  <c r="AC21" i="102"/>
  <c r="S42" i="102"/>
  <c r="S32" i="102"/>
  <c r="AA32" i="102"/>
  <c r="AA19" i="102"/>
  <c r="AB22" i="102"/>
  <c r="AA21" i="102"/>
  <c r="Z17" i="102"/>
  <c r="Z20" i="102"/>
  <c r="Z34" i="102"/>
  <c r="Z27" i="102"/>
  <c r="W29" i="102"/>
  <c r="AB39" i="102"/>
  <c r="Z33" i="102"/>
  <c r="AB28" i="102"/>
  <c r="W27" i="102"/>
  <c r="S14" i="102"/>
  <c r="W38" i="102"/>
  <c r="AA33" i="102"/>
  <c r="W30" i="102"/>
  <c r="Z39" i="102"/>
  <c r="Z35" i="102"/>
  <c r="Z32" i="102"/>
  <c r="Z30" i="102"/>
  <c r="Z28" i="102"/>
  <c r="W22" i="102"/>
  <c r="Z31" i="102"/>
  <c r="W33" i="102"/>
  <c r="T42" i="102"/>
  <c r="AB37" i="102"/>
  <c r="W35" i="102"/>
  <c r="U24" i="102"/>
  <c r="U18" i="102"/>
  <c r="S40" i="102"/>
  <c r="S38" i="102"/>
  <c r="U25" i="102"/>
  <c r="U16" i="102"/>
  <c r="U20" i="102"/>
  <c r="AB38" i="102"/>
  <c r="AB30" i="102"/>
  <c r="T37" i="102"/>
  <c r="X30" i="102"/>
  <c r="W39" i="102"/>
  <c r="S35" i="102"/>
  <c r="S27" i="102"/>
  <c r="X23" i="102"/>
  <c r="U19" i="102"/>
  <c r="S21" i="102"/>
  <c r="AA37" i="102"/>
  <c r="O12" i="102"/>
  <c r="A13" i="102"/>
  <c r="M48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43" i="102"/>
  <c r="AC27" i="102"/>
  <c r="AC42" i="102"/>
  <c r="AC22" i="102"/>
  <c r="G48" i="102"/>
  <c r="W26" i="102"/>
  <c r="W24" i="102"/>
  <c r="W25" i="102"/>
  <c r="W16" i="102"/>
  <c r="W18" i="102"/>
  <c r="W17" i="102"/>
  <c r="W43" i="102"/>
  <c r="T24" i="102"/>
  <c r="J48" i="102"/>
  <c r="Z25" i="102"/>
  <c r="Z23" i="102"/>
  <c r="L48" i="102"/>
  <c r="AB27" i="102"/>
  <c r="AB26" i="102"/>
  <c r="AB42" i="102"/>
  <c r="W42" i="102"/>
  <c r="W31" i="102"/>
  <c r="AC28" i="102"/>
  <c r="I48" i="102"/>
  <c r="Y27" i="102"/>
  <c r="Y32" i="102"/>
  <c r="Y30" i="102"/>
  <c r="Y28" i="102"/>
  <c r="Y31" i="102"/>
  <c r="Y29" i="102"/>
  <c r="Y22" i="102"/>
  <c r="Y41" i="102"/>
  <c r="Y40" i="102"/>
  <c r="Y39" i="102"/>
  <c r="Y38" i="102"/>
  <c r="Y37" i="102"/>
  <c r="Y36" i="102"/>
  <c r="Y35" i="102"/>
  <c r="Y34" i="102"/>
  <c r="Y33" i="102"/>
  <c r="Y24" i="102"/>
  <c r="Y23" i="102"/>
  <c r="T41" i="102"/>
  <c r="AB36" i="102"/>
  <c r="H48" i="102"/>
  <c r="X37" i="102"/>
  <c r="X36" i="102"/>
  <c r="X34" i="102"/>
  <c r="X41" i="102"/>
  <c r="X40" i="102"/>
  <c r="X39" i="102"/>
  <c r="X38" i="102"/>
  <c r="X35" i="102"/>
  <c r="X21" i="102"/>
  <c r="X18" i="102"/>
  <c r="X27" i="102"/>
  <c r="X26" i="102"/>
  <c r="W41" i="102"/>
  <c r="W32" i="102"/>
  <c r="AB23" i="102"/>
  <c r="W19" i="102"/>
  <c r="W37" i="102"/>
  <c r="S25" i="102"/>
  <c r="C48" i="102"/>
  <c r="S22" i="102"/>
  <c r="S16" i="102"/>
  <c r="S26" i="102"/>
  <c r="S18" i="102"/>
  <c r="S24" i="102"/>
  <c r="Z26" i="102"/>
  <c r="AA34" i="102"/>
  <c r="AA31" i="102"/>
  <c r="AA23" i="102"/>
  <c r="S17" i="102"/>
  <c r="S15" i="102"/>
  <c r="S28" i="102"/>
  <c r="AA36" i="102"/>
  <c r="Z24" i="102"/>
  <c r="AA30" i="102"/>
  <c r="N45" i="102"/>
  <c r="N61" i="102" s="1"/>
  <c r="AC26" i="102"/>
  <c r="T33" i="102"/>
  <c r="T31" i="102"/>
  <c r="T29" i="102"/>
  <c r="T32" i="102"/>
  <c r="T27" i="102"/>
  <c r="T30" i="102"/>
  <c r="T28" i="102"/>
  <c r="D48" i="102"/>
  <c r="E48" i="102"/>
  <c r="U42" i="102"/>
  <c r="U41" i="102"/>
  <c r="U40" i="102"/>
  <c r="U39" i="102"/>
  <c r="U38" i="102"/>
  <c r="U37" i="102"/>
  <c r="U36" i="102"/>
  <c r="U35" i="102"/>
  <c r="U34" i="102"/>
  <c r="U27" i="102"/>
  <c r="U43" i="102"/>
  <c r="U21" i="102"/>
  <c r="U32" i="102"/>
  <c r="U30" i="102"/>
  <c r="U28" i="102"/>
  <c r="U22" i="102"/>
  <c r="U31" i="102"/>
  <c r="U33" i="102"/>
  <c r="U14" i="102"/>
  <c r="U29" i="102"/>
  <c r="U17" i="102"/>
  <c r="AB43" i="102"/>
  <c r="AB40" i="102"/>
  <c r="T38" i="102"/>
  <c r="T35" i="102"/>
  <c r="W40" i="102"/>
  <c r="W28" i="102"/>
  <c r="W34" i="102"/>
  <c r="AC25" i="102"/>
  <c r="W23" i="102"/>
  <c r="W20" i="102"/>
  <c r="AA26" i="102"/>
  <c r="AA25" i="102"/>
  <c r="AA24" i="102"/>
  <c r="K48" i="102"/>
  <c r="S36" i="102"/>
  <c r="AC23" i="102"/>
  <c r="W21" i="102"/>
  <c r="AA28" i="102"/>
  <c r="G46" i="96"/>
  <c r="G47" i="96"/>
  <c r="M44" i="90"/>
  <c r="L44" i="90"/>
  <c r="K44" i="90"/>
  <c r="J44" i="90"/>
  <c r="I44" i="90"/>
  <c r="H44" i="90"/>
  <c r="G44" i="90"/>
  <c r="F44" i="90"/>
  <c r="E44" i="90"/>
  <c r="D44" i="90"/>
  <c r="C44" i="90"/>
  <c r="B44" i="90"/>
  <c r="M43" i="90"/>
  <c r="L43" i="90"/>
  <c r="K43" i="90"/>
  <c r="J43" i="90"/>
  <c r="I43" i="90"/>
  <c r="H43" i="90"/>
  <c r="G43" i="90"/>
  <c r="F43" i="90"/>
  <c r="E43" i="90"/>
  <c r="D43" i="90"/>
  <c r="C43" i="90"/>
  <c r="B43" i="90"/>
  <c r="M42" i="90"/>
  <c r="L42" i="90"/>
  <c r="K42" i="90"/>
  <c r="J42" i="90"/>
  <c r="I42" i="90"/>
  <c r="H42" i="90"/>
  <c r="G42" i="90"/>
  <c r="F42" i="90"/>
  <c r="E42" i="90"/>
  <c r="D42" i="90"/>
  <c r="C42" i="90"/>
  <c r="B42" i="90"/>
  <c r="M41" i="90"/>
  <c r="L41" i="90"/>
  <c r="K41" i="90"/>
  <c r="J41" i="90"/>
  <c r="I41" i="90"/>
  <c r="H41" i="90"/>
  <c r="G41" i="90"/>
  <c r="F41" i="90"/>
  <c r="E41" i="90"/>
  <c r="D41" i="90"/>
  <c r="C41" i="90"/>
  <c r="B41" i="90"/>
  <c r="M40" i="90"/>
  <c r="L40" i="90"/>
  <c r="K40" i="90"/>
  <c r="J40" i="90"/>
  <c r="I40" i="90"/>
  <c r="H40" i="90"/>
  <c r="G40" i="90"/>
  <c r="F40" i="90"/>
  <c r="E40" i="90"/>
  <c r="D40" i="90"/>
  <c r="C40" i="90"/>
  <c r="B40" i="90"/>
  <c r="M39" i="90"/>
  <c r="L39" i="90"/>
  <c r="K39" i="90"/>
  <c r="J39" i="90"/>
  <c r="I39" i="90"/>
  <c r="H39" i="90"/>
  <c r="G39" i="90"/>
  <c r="F39" i="90"/>
  <c r="E39" i="90"/>
  <c r="D39" i="90"/>
  <c r="C39" i="90"/>
  <c r="B39" i="90"/>
  <c r="M38" i="90"/>
  <c r="L38" i="90"/>
  <c r="K38" i="90"/>
  <c r="J38" i="90"/>
  <c r="I38" i="90"/>
  <c r="H38" i="90"/>
  <c r="G38" i="90"/>
  <c r="F38" i="90"/>
  <c r="E38" i="90"/>
  <c r="D38" i="90"/>
  <c r="C38" i="90"/>
  <c r="B38" i="90"/>
  <c r="M37" i="90"/>
  <c r="L37" i="90"/>
  <c r="K37" i="90"/>
  <c r="J37" i="90"/>
  <c r="I37" i="90"/>
  <c r="H37" i="90"/>
  <c r="G37" i="90"/>
  <c r="F37" i="90"/>
  <c r="E37" i="90"/>
  <c r="D37" i="90"/>
  <c r="C37" i="90"/>
  <c r="B37" i="90"/>
  <c r="M36" i="90"/>
  <c r="L36" i="90"/>
  <c r="K36" i="90"/>
  <c r="J36" i="90"/>
  <c r="I36" i="90"/>
  <c r="H36" i="90"/>
  <c r="G36" i="90"/>
  <c r="F36" i="90"/>
  <c r="E36" i="90"/>
  <c r="D36" i="90"/>
  <c r="C36" i="90"/>
  <c r="B36" i="90"/>
  <c r="M35" i="90"/>
  <c r="L35" i="90"/>
  <c r="K35" i="90"/>
  <c r="J35" i="90"/>
  <c r="I35" i="90"/>
  <c r="H35" i="90"/>
  <c r="G35" i="90"/>
  <c r="F35" i="90"/>
  <c r="E35" i="90"/>
  <c r="D35" i="90"/>
  <c r="C35" i="90"/>
  <c r="B35" i="90"/>
  <c r="M34" i="90"/>
  <c r="L34" i="90"/>
  <c r="K34" i="90"/>
  <c r="J34" i="90"/>
  <c r="I34" i="90"/>
  <c r="H34" i="90"/>
  <c r="G34" i="90"/>
  <c r="F34" i="90"/>
  <c r="E34" i="90"/>
  <c r="D34" i="90"/>
  <c r="C34" i="90"/>
  <c r="B34" i="90"/>
  <c r="M33" i="90"/>
  <c r="L33" i="90"/>
  <c r="K33" i="90"/>
  <c r="J33" i="90"/>
  <c r="I33" i="90"/>
  <c r="H33" i="90"/>
  <c r="G33" i="90"/>
  <c r="F33" i="90"/>
  <c r="E33" i="90"/>
  <c r="D33" i="90"/>
  <c r="C33" i="90"/>
  <c r="B33" i="90"/>
  <c r="M32" i="90"/>
  <c r="L32" i="90"/>
  <c r="K32" i="90"/>
  <c r="J32" i="90"/>
  <c r="I32" i="90"/>
  <c r="H32" i="90"/>
  <c r="G32" i="90"/>
  <c r="F32" i="90"/>
  <c r="E32" i="90"/>
  <c r="D32" i="90"/>
  <c r="C32" i="90"/>
  <c r="B32" i="90"/>
  <c r="M31" i="90"/>
  <c r="L31" i="90"/>
  <c r="K31" i="90"/>
  <c r="J31" i="90"/>
  <c r="I31" i="90"/>
  <c r="H31" i="90"/>
  <c r="G31" i="90"/>
  <c r="F31" i="90"/>
  <c r="E31" i="90"/>
  <c r="D31" i="90"/>
  <c r="C31" i="90"/>
  <c r="B31" i="90"/>
  <c r="M30" i="90"/>
  <c r="L30" i="90"/>
  <c r="K30" i="90"/>
  <c r="J30" i="90"/>
  <c r="I30" i="90"/>
  <c r="H30" i="90"/>
  <c r="G30" i="90"/>
  <c r="F30" i="90"/>
  <c r="E30" i="90"/>
  <c r="D30" i="90"/>
  <c r="C30" i="90"/>
  <c r="B30" i="90"/>
  <c r="M29" i="90"/>
  <c r="L29" i="90"/>
  <c r="K29" i="90"/>
  <c r="J29" i="90"/>
  <c r="I29" i="90"/>
  <c r="H29" i="90"/>
  <c r="G29" i="90"/>
  <c r="F29" i="90"/>
  <c r="E29" i="90"/>
  <c r="D29" i="90"/>
  <c r="C29" i="90"/>
  <c r="B29" i="90"/>
  <c r="M28" i="90"/>
  <c r="L28" i="90"/>
  <c r="K28" i="90"/>
  <c r="J28" i="90"/>
  <c r="I28" i="90"/>
  <c r="H28" i="90"/>
  <c r="G28" i="90"/>
  <c r="F28" i="90"/>
  <c r="E28" i="90"/>
  <c r="D28" i="90"/>
  <c r="C28" i="90"/>
  <c r="B28" i="90"/>
  <c r="M27" i="90"/>
  <c r="L27" i="90"/>
  <c r="K27" i="90"/>
  <c r="J27" i="90"/>
  <c r="I27" i="90"/>
  <c r="H27" i="90"/>
  <c r="G27" i="90"/>
  <c r="F27" i="90"/>
  <c r="E27" i="90"/>
  <c r="D27" i="90"/>
  <c r="C27" i="90"/>
  <c r="B27" i="90"/>
  <c r="M26" i="90"/>
  <c r="L26" i="90"/>
  <c r="K26" i="90"/>
  <c r="J26" i="90"/>
  <c r="I26" i="90"/>
  <c r="H26" i="90"/>
  <c r="G26" i="90"/>
  <c r="F26" i="90"/>
  <c r="E26" i="90"/>
  <c r="D26" i="90"/>
  <c r="C26" i="90"/>
  <c r="B26" i="90"/>
  <c r="M25" i="90"/>
  <c r="L25" i="90"/>
  <c r="K25" i="90"/>
  <c r="J25" i="90"/>
  <c r="I25" i="90"/>
  <c r="H25" i="90"/>
  <c r="G25" i="90"/>
  <c r="F25" i="90"/>
  <c r="E25" i="90"/>
  <c r="D25" i="90"/>
  <c r="C25" i="90"/>
  <c r="B25" i="90"/>
  <c r="M24" i="90"/>
  <c r="L24" i="90"/>
  <c r="K24" i="90"/>
  <c r="J24" i="90"/>
  <c r="I24" i="90"/>
  <c r="H24" i="90"/>
  <c r="G24" i="90"/>
  <c r="F24" i="90"/>
  <c r="E24" i="90"/>
  <c r="D24" i="90"/>
  <c r="C24" i="90"/>
  <c r="B24" i="90"/>
  <c r="M23" i="90"/>
  <c r="L23" i="90"/>
  <c r="K23" i="90"/>
  <c r="J23" i="90"/>
  <c r="I23" i="90"/>
  <c r="H23" i="90"/>
  <c r="G23" i="90"/>
  <c r="F23" i="90"/>
  <c r="E23" i="90"/>
  <c r="D23" i="90"/>
  <c r="C23" i="90"/>
  <c r="B23" i="90"/>
  <c r="M22" i="90"/>
  <c r="L22" i="90"/>
  <c r="K22" i="90"/>
  <c r="J22" i="90"/>
  <c r="I22" i="90"/>
  <c r="H22" i="90"/>
  <c r="G22" i="90"/>
  <c r="F22" i="90"/>
  <c r="E22" i="90"/>
  <c r="D22" i="90"/>
  <c r="C22" i="90"/>
  <c r="B22" i="90"/>
  <c r="M21" i="90"/>
  <c r="L21" i="90"/>
  <c r="K21" i="90"/>
  <c r="J21" i="90"/>
  <c r="I21" i="90"/>
  <c r="H21" i="90"/>
  <c r="G21" i="90"/>
  <c r="F21" i="90"/>
  <c r="E21" i="90"/>
  <c r="D21" i="90"/>
  <c r="C21" i="90"/>
  <c r="B21" i="90"/>
  <c r="M20" i="90"/>
  <c r="L20" i="90"/>
  <c r="K20" i="90"/>
  <c r="J20" i="90"/>
  <c r="I20" i="90"/>
  <c r="H20" i="90"/>
  <c r="G20" i="90"/>
  <c r="F20" i="90"/>
  <c r="E20" i="90"/>
  <c r="D20" i="90"/>
  <c r="C20" i="90"/>
  <c r="B20" i="90"/>
  <c r="M19" i="90"/>
  <c r="L19" i="90"/>
  <c r="K19" i="90"/>
  <c r="J19" i="90"/>
  <c r="I19" i="90"/>
  <c r="H19" i="90"/>
  <c r="G19" i="90"/>
  <c r="F19" i="90"/>
  <c r="E19" i="90"/>
  <c r="D19" i="90"/>
  <c r="C19" i="90"/>
  <c r="B19" i="90"/>
  <c r="M18" i="90"/>
  <c r="L18" i="90"/>
  <c r="K18" i="90"/>
  <c r="J18" i="90"/>
  <c r="I18" i="90"/>
  <c r="H18" i="90"/>
  <c r="G18" i="90"/>
  <c r="F18" i="90"/>
  <c r="E18" i="90"/>
  <c r="D18" i="90"/>
  <c r="C18" i="90"/>
  <c r="B18" i="90"/>
  <c r="M17" i="90"/>
  <c r="L17" i="90"/>
  <c r="K17" i="90"/>
  <c r="J17" i="90"/>
  <c r="I17" i="90"/>
  <c r="H17" i="90"/>
  <c r="G17" i="90"/>
  <c r="F17" i="90"/>
  <c r="E17" i="90"/>
  <c r="D17" i="90"/>
  <c r="C17" i="90"/>
  <c r="B17" i="90"/>
  <c r="M16" i="90"/>
  <c r="L16" i="90"/>
  <c r="K16" i="90"/>
  <c r="J16" i="90"/>
  <c r="I16" i="90"/>
  <c r="H16" i="90"/>
  <c r="G16" i="90"/>
  <c r="F16" i="90"/>
  <c r="E16" i="90"/>
  <c r="D16" i="90"/>
  <c r="C16" i="90"/>
  <c r="B16" i="90"/>
  <c r="M15" i="90"/>
  <c r="L15" i="90"/>
  <c r="K15" i="90"/>
  <c r="J15" i="90"/>
  <c r="I15" i="90"/>
  <c r="H15" i="90"/>
  <c r="G15" i="90"/>
  <c r="F15" i="90"/>
  <c r="E15" i="90"/>
  <c r="D15" i="90"/>
  <c r="C15" i="90"/>
  <c r="B15" i="90"/>
  <c r="M14" i="90"/>
  <c r="L14" i="90"/>
  <c r="K14" i="90"/>
  <c r="J14" i="90"/>
  <c r="I14" i="90"/>
  <c r="H14" i="90"/>
  <c r="G14" i="90"/>
  <c r="F14" i="90"/>
  <c r="E14" i="90"/>
  <c r="D14" i="90"/>
  <c r="C14" i="90"/>
  <c r="B14" i="90"/>
  <c r="M13" i="90"/>
  <c r="L13" i="90"/>
  <c r="K13" i="90"/>
  <c r="J13" i="90"/>
  <c r="I13" i="90"/>
  <c r="H13" i="90"/>
  <c r="G13" i="90"/>
  <c r="F13" i="90"/>
  <c r="E13" i="90"/>
  <c r="D13" i="90"/>
  <c r="C13" i="90"/>
  <c r="B13" i="90"/>
  <c r="M12" i="90"/>
  <c r="L12" i="90"/>
  <c r="K12" i="90"/>
  <c r="J12" i="90"/>
  <c r="I12" i="90"/>
  <c r="H12" i="90"/>
  <c r="G12" i="90"/>
  <c r="F12" i="90"/>
  <c r="E12" i="90"/>
  <c r="D12" i="90"/>
  <c r="C12" i="90"/>
  <c r="B12" i="90"/>
  <c r="M11" i="90"/>
  <c r="M45" i="90" s="1"/>
  <c r="L11" i="90"/>
  <c r="K11" i="90"/>
  <c r="J11" i="90"/>
  <c r="I11" i="90"/>
  <c r="H11" i="90"/>
  <c r="G11" i="90"/>
  <c r="F11" i="90"/>
  <c r="F45" i="90" s="1"/>
  <c r="E11" i="90"/>
  <c r="D11" i="90"/>
  <c r="C11" i="90"/>
  <c r="B11" i="90"/>
  <c r="B45" i="90" s="1"/>
  <c r="M10" i="90"/>
  <c r="L10" i="90"/>
  <c r="K10" i="90"/>
  <c r="J10" i="90"/>
  <c r="I10" i="90"/>
  <c r="H10" i="90"/>
  <c r="G10" i="90"/>
  <c r="F10" i="90"/>
  <c r="E10" i="90"/>
  <c r="D10" i="90"/>
  <c r="C10" i="90"/>
  <c r="B10" i="90"/>
  <c r="M9" i="90"/>
  <c r="L9" i="90"/>
  <c r="K9" i="90"/>
  <c r="J9" i="90"/>
  <c r="I9" i="90"/>
  <c r="H9" i="90"/>
  <c r="G9" i="90"/>
  <c r="F9" i="90"/>
  <c r="E9" i="90"/>
  <c r="D9" i="90"/>
  <c r="C9" i="90"/>
  <c r="B9" i="90"/>
  <c r="C46" i="90"/>
  <c r="D46" i="90"/>
  <c r="E46" i="90"/>
  <c r="F46" i="90"/>
  <c r="G46" i="90"/>
  <c r="H46" i="90"/>
  <c r="I46" i="90"/>
  <c r="J46" i="90"/>
  <c r="K46" i="90"/>
  <c r="L46" i="90"/>
  <c r="M46" i="90"/>
  <c r="C47" i="90"/>
  <c r="D47" i="90"/>
  <c r="E47" i="90"/>
  <c r="F47" i="90"/>
  <c r="G47" i="90"/>
  <c r="H47" i="90"/>
  <c r="I47" i="90"/>
  <c r="J47" i="90"/>
  <c r="K47" i="90"/>
  <c r="L47" i="90"/>
  <c r="M47" i="90"/>
  <c r="B47" i="90"/>
  <c r="B46" i="90"/>
  <c r="C46" i="88"/>
  <c r="D46" i="88"/>
  <c r="E46" i="88"/>
  <c r="F46" i="88"/>
  <c r="G46" i="88"/>
  <c r="H46" i="88"/>
  <c r="I46" i="88"/>
  <c r="J46" i="88"/>
  <c r="C47" i="88"/>
  <c r="D47" i="88"/>
  <c r="E47" i="88"/>
  <c r="F47" i="88"/>
  <c r="G47" i="88"/>
  <c r="H47" i="88"/>
  <c r="I47" i="88"/>
  <c r="J47" i="88"/>
  <c r="B47" i="88"/>
  <c r="B46" i="88"/>
  <c r="M44" i="87"/>
  <c r="L44" i="87"/>
  <c r="K44" i="87"/>
  <c r="J44" i="87"/>
  <c r="I44" i="87"/>
  <c r="H44" i="87"/>
  <c r="G44" i="87"/>
  <c r="F44" i="87"/>
  <c r="E44" i="87"/>
  <c r="D44" i="87"/>
  <c r="C44" i="87"/>
  <c r="B44" i="87"/>
  <c r="M43" i="87"/>
  <c r="L43" i="87"/>
  <c r="K43" i="87"/>
  <c r="J43" i="87"/>
  <c r="I43" i="87"/>
  <c r="H43" i="87"/>
  <c r="G43" i="87"/>
  <c r="F43" i="87"/>
  <c r="E43" i="87"/>
  <c r="D43" i="87"/>
  <c r="C43" i="87"/>
  <c r="B43" i="87"/>
  <c r="M42" i="87"/>
  <c r="L42" i="87"/>
  <c r="K42" i="87"/>
  <c r="J42" i="87"/>
  <c r="I42" i="87"/>
  <c r="H42" i="87"/>
  <c r="G42" i="87"/>
  <c r="F42" i="87"/>
  <c r="E42" i="87"/>
  <c r="D42" i="87"/>
  <c r="C42" i="87"/>
  <c r="B42" i="87"/>
  <c r="M41" i="87"/>
  <c r="L41" i="87"/>
  <c r="K41" i="87"/>
  <c r="J41" i="87"/>
  <c r="I41" i="87"/>
  <c r="H41" i="87"/>
  <c r="G41" i="87"/>
  <c r="F41" i="87"/>
  <c r="E41" i="87"/>
  <c r="D41" i="87"/>
  <c r="C41" i="87"/>
  <c r="B41" i="87"/>
  <c r="M40" i="87"/>
  <c r="L40" i="87"/>
  <c r="K40" i="87"/>
  <c r="J40" i="87"/>
  <c r="I40" i="87"/>
  <c r="H40" i="87"/>
  <c r="G40" i="87"/>
  <c r="F40" i="87"/>
  <c r="E40" i="87"/>
  <c r="D40" i="87"/>
  <c r="C40" i="87"/>
  <c r="B40" i="87"/>
  <c r="M39" i="87"/>
  <c r="L39" i="87"/>
  <c r="K39" i="87"/>
  <c r="J39" i="87"/>
  <c r="I39" i="87"/>
  <c r="H39" i="87"/>
  <c r="G39" i="87"/>
  <c r="F39" i="87"/>
  <c r="E39" i="87"/>
  <c r="D39" i="87"/>
  <c r="C39" i="87"/>
  <c r="B39" i="87"/>
  <c r="M38" i="87"/>
  <c r="L38" i="87"/>
  <c r="K38" i="87"/>
  <c r="J38" i="87"/>
  <c r="I38" i="87"/>
  <c r="H38" i="87"/>
  <c r="G38" i="87"/>
  <c r="F38" i="87"/>
  <c r="E38" i="87"/>
  <c r="D38" i="87"/>
  <c r="C38" i="87"/>
  <c r="B38" i="87"/>
  <c r="M37" i="87"/>
  <c r="L37" i="87"/>
  <c r="K37" i="87"/>
  <c r="J37" i="87"/>
  <c r="I37" i="87"/>
  <c r="H37" i="87"/>
  <c r="G37" i="87"/>
  <c r="F37" i="87"/>
  <c r="E37" i="87"/>
  <c r="D37" i="87"/>
  <c r="C37" i="87"/>
  <c r="B37" i="87"/>
  <c r="M36" i="87"/>
  <c r="L36" i="87"/>
  <c r="K36" i="87"/>
  <c r="J36" i="87"/>
  <c r="I36" i="87"/>
  <c r="H36" i="87"/>
  <c r="G36" i="87"/>
  <c r="F36" i="87"/>
  <c r="E36" i="87"/>
  <c r="D36" i="87"/>
  <c r="C36" i="87"/>
  <c r="B36" i="87"/>
  <c r="M35" i="87"/>
  <c r="L35" i="87"/>
  <c r="K35" i="87"/>
  <c r="J35" i="87"/>
  <c r="I35" i="87"/>
  <c r="H35" i="87"/>
  <c r="G35" i="87"/>
  <c r="F35" i="87"/>
  <c r="E35" i="87"/>
  <c r="D35" i="87"/>
  <c r="C35" i="87"/>
  <c r="B35" i="87"/>
  <c r="M34" i="87"/>
  <c r="L34" i="87"/>
  <c r="K34" i="87"/>
  <c r="J34" i="87"/>
  <c r="I34" i="87"/>
  <c r="H34" i="87"/>
  <c r="G34" i="87"/>
  <c r="F34" i="87"/>
  <c r="E34" i="87"/>
  <c r="D34" i="87"/>
  <c r="C34" i="87"/>
  <c r="B34" i="87"/>
  <c r="M33" i="87"/>
  <c r="L33" i="87"/>
  <c r="K33" i="87"/>
  <c r="J33" i="87"/>
  <c r="I33" i="87"/>
  <c r="H33" i="87"/>
  <c r="G33" i="87"/>
  <c r="F33" i="87"/>
  <c r="E33" i="87"/>
  <c r="D33" i="87"/>
  <c r="C33" i="87"/>
  <c r="B33" i="87"/>
  <c r="M32" i="87"/>
  <c r="L32" i="87"/>
  <c r="K32" i="87"/>
  <c r="J32" i="87"/>
  <c r="I32" i="87"/>
  <c r="H32" i="87"/>
  <c r="G32" i="87"/>
  <c r="F32" i="87"/>
  <c r="E32" i="87"/>
  <c r="D32" i="87"/>
  <c r="C32" i="87"/>
  <c r="B32" i="87"/>
  <c r="M31" i="87"/>
  <c r="L31" i="87"/>
  <c r="K31" i="87"/>
  <c r="J31" i="87"/>
  <c r="I31" i="87"/>
  <c r="H31" i="87"/>
  <c r="G31" i="87"/>
  <c r="F31" i="87"/>
  <c r="E31" i="87"/>
  <c r="D31" i="87"/>
  <c r="C31" i="87"/>
  <c r="B31" i="87"/>
  <c r="M30" i="87"/>
  <c r="L30" i="87"/>
  <c r="K30" i="87"/>
  <c r="J30" i="87"/>
  <c r="I30" i="87"/>
  <c r="H30" i="87"/>
  <c r="G30" i="87"/>
  <c r="F30" i="87"/>
  <c r="E30" i="87"/>
  <c r="D30" i="87"/>
  <c r="C30" i="87"/>
  <c r="B30" i="87"/>
  <c r="M29" i="87"/>
  <c r="L29" i="87"/>
  <c r="K29" i="87"/>
  <c r="J29" i="87"/>
  <c r="I29" i="87"/>
  <c r="H29" i="87"/>
  <c r="G29" i="87"/>
  <c r="F29" i="87"/>
  <c r="E29" i="87"/>
  <c r="D29" i="87"/>
  <c r="C29" i="87"/>
  <c r="B29" i="87"/>
  <c r="M28" i="87"/>
  <c r="L28" i="87"/>
  <c r="K28" i="87"/>
  <c r="J28" i="87"/>
  <c r="I28" i="87"/>
  <c r="H28" i="87"/>
  <c r="G28" i="87"/>
  <c r="F28" i="87"/>
  <c r="E28" i="87"/>
  <c r="D28" i="87"/>
  <c r="C28" i="87"/>
  <c r="B28" i="87"/>
  <c r="M27" i="87"/>
  <c r="L27" i="87"/>
  <c r="K27" i="87"/>
  <c r="J27" i="87"/>
  <c r="I27" i="87"/>
  <c r="H27" i="87"/>
  <c r="G27" i="87"/>
  <c r="F27" i="87"/>
  <c r="E27" i="87"/>
  <c r="D27" i="87"/>
  <c r="C27" i="87"/>
  <c r="B27" i="87"/>
  <c r="M26" i="87"/>
  <c r="L26" i="87"/>
  <c r="K26" i="87"/>
  <c r="J26" i="87"/>
  <c r="I26" i="87"/>
  <c r="H26" i="87"/>
  <c r="G26" i="87"/>
  <c r="F26" i="87"/>
  <c r="E26" i="87"/>
  <c r="D26" i="87"/>
  <c r="C26" i="87"/>
  <c r="B26" i="87"/>
  <c r="M25" i="87"/>
  <c r="L25" i="87"/>
  <c r="K25" i="87"/>
  <c r="J25" i="87"/>
  <c r="I25" i="87"/>
  <c r="H25" i="87"/>
  <c r="G25" i="87"/>
  <c r="F25" i="87"/>
  <c r="E25" i="87"/>
  <c r="D25" i="87"/>
  <c r="C25" i="87"/>
  <c r="B25" i="87"/>
  <c r="M24" i="87"/>
  <c r="L24" i="87"/>
  <c r="K24" i="87"/>
  <c r="J24" i="87"/>
  <c r="I24" i="87"/>
  <c r="H24" i="87"/>
  <c r="G24" i="87"/>
  <c r="F24" i="87"/>
  <c r="E24" i="87"/>
  <c r="D24" i="87"/>
  <c r="C24" i="87"/>
  <c r="B24" i="87"/>
  <c r="M23" i="87"/>
  <c r="L23" i="87"/>
  <c r="K23" i="87"/>
  <c r="J23" i="87"/>
  <c r="I23" i="87"/>
  <c r="H23" i="87"/>
  <c r="G23" i="87"/>
  <c r="F23" i="87"/>
  <c r="E23" i="87"/>
  <c r="D23" i="87"/>
  <c r="C23" i="87"/>
  <c r="B23" i="87"/>
  <c r="M22" i="87"/>
  <c r="L22" i="87"/>
  <c r="K22" i="87"/>
  <c r="J22" i="87"/>
  <c r="I22" i="87"/>
  <c r="H22" i="87"/>
  <c r="G22" i="87"/>
  <c r="F22" i="87"/>
  <c r="E22" i="87"/>
  <c r="D22" i="87"/>
  <c r="C22" i="87"/>
  <c r="B22" i="87"/>
  <c r="M21" i="87"/>
  <c r="L21" i="87"/>
  <c r="K21" i="87"/>
  <c r="J21" i="87"/>
  <c r="I21" i="87"/>
  <c r="H21" i="87"/>
  <c r="G21" i="87"/>
  <c r="F21" i="87"/>
  <c r="E21" i="87"/>
  <c r="D21" i="87"/>
  <c r="C21" i="87"/>
  <c r="B21" i="87"/>
  <c r="M20" i="87"/>
  <c r="L20" i="87"/>
  <c r="K20" i="87"/>
  <c r="J20" i="87"/>
  <c r="I20" i="87"/>
  <c r="H20" i="87"/>
  <c r="G20" i="87"/>
  <c r="F20" i="87"/>
  <c r="E20" i="87"/>
  <c r="D20" i="87"/>
  <c r="C20" i="87"/>
  <c r="B20" i="87"/>
  <c r="M19" i="87"/>
  <c r="L19" i="87"/>
  <c r="K19" i="87"/>
  <c r="J19" i="87"/>
  <c r="I19" i="87"/>
  <c r="H19" i="87"/>
  <c r="G19" i="87"/>
  <c r="F19" i="87"/>
  <c r="E19" i="87"/>
  <c r="D19" i="87"/>
  <c r="C19" i="87"/>
  <c r="B19" i="87"/>
  <c r="M18" i="87"/>
  <c r="L18" i="87"/>
  <c r="K18" i="87"/>
  <c r="J18" i="87"/>
  <c r="I18" i="87"/>
  <c r="H18" i="87"/>
  <c r="G18" i="87"/>
  <c r="F18" i="87"/>
  <c r="E18" i="87"/>
  <c r="D18" i="87"/>
  <c r="C18" i="87"/>
  <c r="B18" i="87"/>
  <c r="M17" i="87"/>
  <c r="L17" i="87"/>
  <c r="K17" i="87"/>
  <c r="J17" i="87"/>
  <c r="I17" i="87"/>
  <c r="H17" i="87"/>
  <c r="G17" i="87"/>
  <c r="F17" i="87"/>
  <c r="E17" i="87"/>
  <c r="D17" i="87"/>
  <c r="C17" i="87"/>
  <c r="B17" i="87"/>
  <c r="M16" i="87"/>
  <c r="L16" i="87"/>
  <c r="K16" i="87"/>
  <c r="J16" i="87"/>
  <c r="I16" i="87"/>
  <c r="H16" i="87"/>
  <c r="G16" i="87"/>
  <c r="F16" i="87"/>
  <c r="E16" i="87"/>
  <c r="D16" i="87"/>
  <c r="C16" i="87"/>
  <c r="B16" i="87"/>
  <c r="M15" i="87"/>
  <c r="L15" i="87"/>
  <c r="K15" i="87"/>
  <c r="J15" i="87"/>
  <c r="I15" i="87"/>
  <c r="H15" i="87"/>
  <c r="G15" i="87"/>
  <c r="F15" i="87"/>
  <c r="E15" i="87"/>
  <c r="D15" i="87"/>
  <c r="C15" i="87"/>
  <c r="B15" i="87"/>
  <c r="M14" i="87"/>
  <c r="L14" i="87"/>
  <c r="K14" i="87"/>
  <c r="J14" i="87"/>
  <c r="I14" i="87"/>
  <c r="H14" i="87"/>
  <c r="G14" i="87"/>
  <c r="F14" i="87"/>
  <c r="E14" i="87"/>
  <c r="D14" i="87"/>
  <c r="C14" i="87"/>
  <c r="B14" i="87"/>
  <c r="M13" i="87"/>
  <c r="L13" i="87"/>
  <c r="K13" i="87"/>
  <c r="J13" i="87"/>
  <c r="I13" i="87"/>
  <c r="H13" i="87"/>
  <c r="G13" i="87"/>
  <c r="F13" i="87"/>
  <c r="E13" i="87"/>
  <c r="D13" i="87"/>
  <c r="C13" i="87"/>
  <c r="B13" i="87"/>
  <c r="M12" i="87"/>
  <c r="L12" i="87"/>
  <c r="K12" i="87"/>
  <c r="J12" i="87"/>
  <c r="I12" i="87"/>
  <c r="H12" i="87"/>
  <c r="G12" i="87"/>
  <c r="F12" i="87"/>
  <c r="E12" i="87"/>
  <c r="D12" i="87"/>
  <c r="C12" i="87"/>
  <c r="B12" i="87"/>
  <c r="M11" i="87"/>
  <c r="L11" i="87"/>
  <c r="K11" i="87"/>
  <c r="K45" i="87" s="1"/>
  <c r="J11" i="87"/>
  <c r="J45" i="87" s="1"/>
  <c r="I11" i="87"/>
  <c r="H11" i="87"/>
  <c r="G11" i="87"/>
  <c r="F11" i="87"/>
  <c r="E11" i="87"/>
  <c r="D11" i="87"/>
  <c r="C11" i="87"/>
  <c r="B11" i="87"/>
  <c r="M10" i="87"/>
  <c r="L10" i="87"/>
  <c r="K10" i="87"/>
  <c r="J10" i="87"/>
  <c r="I10" i="87"/>
  <c r="H10" i="87"/>
  <c r="G10" i="87"/>
  <c r="F10" i="87"/>
  <c r="E10" i="87"/>
  <c r="D10" i="87"/>
  <c r="C10" i="87"/>
  <c r="B10" i="87"/>
  <c r="M9" i="87"/>
  <c r="L9" i="87"/>
  <c r="K9" i="87"/>
  <c r="J9" i="87"/>
  <c r="I9" i="87"/>
  <c r="H9" i="87"/>
  <c r="G9" i="87"/>
  <c r="F9" i="87"/>
  <c r="E9" i="87"/>
  <c r="D9" i="87"/>
  <c r="C9" i="87"/>
  <c r="B9" i="87"/>
  <c r="M47" i="87"/>
  <c r="L47" i="87"/>
  <c r="K47" i="87"/>
  <c r="J47" i="87"/>
  <c r="I47" i="87"/>
  <c r="H47" i="87"/>
  <c r="G47" i="87"/>
  <c r="F47" i="87"/>
  <c r="E47" i="87"/>
  <c r="D47" i="87"/>
  <c r="C47" i="87"/>
  <c r="M46" i="87"/>
  <c r="L46" i="87"/>
  <c r="K46" i="87"/>
  <c r="J46" i="87"/>
  <c r="I46" i="87"/>
  <c r="H46" i="87"/>
  <c r="G46" i="87"/>
  <c r="F46" i="87"/>
  <c r="E46" i="87"/>
  <c r="D46" i="87"/>
  <c r="C46" i="87"/>
  <c r="B47" i="87"/>
  <c r="B46" i="87"/>
  <c r="B46" i="53"/>
  <c r="C46" i="53"/>
  <c r="D46" i="53"/>
  <c r="B47" i="53"/>
  <c r="C47" i="53"/>
  <c r="D47" i="53"/>
  <c r="L47" i="53"/>
  <c r="M47" i="53"/>
  <c r="F47" i="53"/>
  <c r="H47" i="53"/>
  <c r="I47" i="53"/>
  <c r="J47" i="53"/>
  <c r="K47" i="53"/>
  <c r="H46" i="53"/>
  <c r="I46" i="53"/>
  <c r="J46" i="53"/>
  <c r="K46" i="53"/>
  <c r="L46" i="53"/>
  <c r="M46" i="53"/>
  <c r="M47" i="93"/>
  <c r="L47" i="93"/>
  <c r="K47" i="93"/>
  <c r="J47" i="93"/>
  <c r="I47" i="93"/>
  <c r="H47" i="93"/>
  <c r="M46" i="93"/>
  <c r="L46" i="93"/>
  <c r="K46" i="93"/>
  <c r="J46" i="93"/>
  <c r="I46" i="93"/>
  <c r="H46" i="93"/>
  <c r="M45" i="99"/>
  <c r="L45" i="99"/>
  <c r="K45" i="99"/>
  <c r="J45" i="99"/>
  <c r="I45" i="99"/>
  <c r="H45" i="99"/>
  <c r="G45" i="99"/>
  <c r="F45" i="99"/>
  <c r="E45" i="99"/>
  <c r="D45" i="99"/>
  <c r="C45" i="99"/>
  <c r="B45" i="99"/>
  <c r="M45" i="77"/>
  <c r="L45" i="77"/>
  <c r="C45" i="77"/>
  <c r="B45" i="77"/>
  <c r="M45" i="100"/>
  <c r="M48" i="100" s="1"/>
  <c r="L45" i="100"/>
  <c r="L48" i="100" s="1"/>
  <c r="K45" i="100"/>
  <c r="J45" i="100"/>
  <c r="I45" i="100"/>
  <c r="H45" i="100"/>
  <c r="G45" i="100"/>
  <c r="F45" i="100"/>
  <c r="E45" i="100"/>
  <c r="D45" i="100"/>
  <c r="C45" i="100"/>
  <c r="B45" i="100"/>
  <c r="M45" i="71"/>
  <c r="L45" i="71"/>
  <c r="K45" i="71"/>
  <c r="J45" i="71"/>
  <c r="I45" i="71"/>
  <c r="H45" i="71"/>
  <c r="G45" i="71"/>
  <c r="F45" i="71"/>
  <c r="E45" i="71"/>
  <c r="D45" i="71"/>
  <c r="C45" i="71"/>
  <c r="B45" i="71"/>
  <c r="M45" i="62"/>
  <c r="L45" i="62"/>
  <c r="K45" i="62"/>
  <c r="J45" i="62"/>
  <c r="I45" i="62"/>
  <c r="H45" i="62"/>
  <c r="H48" i="62" s="1"/>
  <c r="G45" i="62"/>
  <c r="F45" i="62"/>
  <c r="E45" i="62"/>
  <c r="D45" i="62"/>
  <c r="D48" i="62" s="1"/>
  <c r="C45" i="62"/>
  <c r="B45" i="62"/>
  <c r="M45" i="85"/>
  <c r="M48" i="85" s="1"/>
  <c r="L45" i="85"/>
  <c r="L48" i="85" s="1"/>
  <c r="K45" i="85"/>
  <c r="J45" i="85"/>
  <c r="I45" i="85"/>
  <c r="H45" i="85"/>
  <c r="G45" i="85"/>
  <c r="F45" i="85"/>
  <c r="E45" i="85"/>
  <c r="D45" i="85"/>
  <c r="C45" i="85"/>
  <c r="B45" i="85"/>
  <c r="M45" i="58"/>
  <c r="L45" i="58"/>
  <c r="K45" i="58"/>
  <c r="J45" i="58"/>
  <c r="I45" i="58"/>
  <c r="H45" i="58"/>
  <c r="G45" i="58"/>
  <c r="F45" i="58"/>
  <c r="E45" i="58"/>
  <c r="D45" i="58"/>
  <c r="C45" i="58"/>
  <c r="B45" i="58"/>
  <c r="M45" i="61"/>
  <c r="M48" i="61" s="1"/>
  <c r="L45" i="61"/>
  <c r="K45" i="61"/>
  <c r="J45" i="61"/>
  <c r="I45" i="61"/>
  <c r="H45" i="61"/>
  <c r="G45" i="61"/>
  <c r="G48" i="61" s="1"/>
  <c r="F45" i="61"/>
  <c r="E45" i="61"/>
  <c r="D45" i="61"/>
  <c r="D48" i="61" s="1"/>
  <c r="C45" i="61"/>
  <c r="C48" i="61" s="1"/>
  <c r="B45" i="61"/>
  <c r="M45" i="86"/>
  <c r="L45" i="86"/>
  <c r="K45" i="86"/>
  <c r="J45" i="86"/>
  <c r="I45" i="86"/>
  <c r="H45" i="86"/>
  <c r="G45" i="86"/>
  <c r="F45" i="86"/>
  <c r="E45" i="86"/>
  <c r="D45" i="86"/>
  <c r="C45" i="86"/>
  <c r="B45" i="86"/>
  <c r="M45" i="57"/>
  <c r="L45" i="57"/>
  <c r="K45" i="57"/>
  <c r="J45" i="57"/>
  <c r="I45" i="57"/>
  <c r="H45" i="57"/>
  <c r="G45" i="57"/>
  <c r="F45" i="57"/>
  <c r="E45" i="57"/>
  <c r="D45" i="57"/>
  <c r="C45" i="57"/>
  <c r="B45" i="57"/>
  <c r="M45" i="82"/>
  <c r="M48" i="82" s="1"/>
  <c r="L45" i="82"/>
  <c r="L48" i="82" s="1"/>
  <c r="K45" i="82"/>
  <c r="J45" i="82"/>
  <c r="I45" i="82"/>
  <c r="H45" i="82"/>
  <c r="G45" i="82"/>
  <c r="F45" i="82"/>
  <c r="E45" i="82"/>
  <c r="D45" i="82"/>
  <c r="C45" i="82"/>
  <c r="C48" i="82" s="1"/>
  <c r="B45" i="82"/>
  <c r="M45" i="95"/>
  <c r="L45" i="95"/>
  <c r="K45" i="95"/>
  <c r="J45" i="95"/>
  <c r="I45" i="95"/>
  <c r="H45" i="95"/>
  <c r="G45" i="95"/>
  <c r="F45" i="95"/>
  <c r="E45" i="95"/>
  <c r="D45" i="95"/>
  <c r="C45" i="95"/>
  <c r="B45" i="95"/>
  <c r="M45" i="81"/>
  <c r="L45" i="81"/>
  <c r="L48" i="81" s="1"/>
  <c r="K45" i="81"/>
  <c r="K48" i="81" s="1"/>
  <c r="J45" i="81"/>
  <c r="I45" i="81"/>
  <c r="H45" i="81"/>
  <c r="G45" i="81"/>
  <c r="F45" i="81"/>
  <c r="E45" i="81"/>
  <c r="D45" i="81"/>
  <c r="C45" i="81"/>
  <c r="B45" i="81"/>
  <c r="M45" i="75"/>
  <c r="M48" i="75" s="1"/>
  <c r="L45" i="75"/>
  <c r="L48" i="75" s="1"/>
  <c r="K45" i="75"/>
  <c r="J45" i="75"/>
  <c r="I45" i="75"/>
  <c r="H45" i="75"/>
  <c r="G45" i="75"/>
  <c r="F45" i="75"/>
  <c r="E45" i="75"/>
  <c r="D45" i="75"/>
  <c r="C45" i="75"/>
  <c r="B45" i="75"/>
  <c r="C45" i="94"/>
  <c r="B45" i="94"/>
  <c r="M45" i="91"/>
  <c r="L45" i="91"/>
  <c r="K45" i="91"/>
  <c r="J45" i="91"/>
  <c r="I45" i="91"/>
  <c r="H45" i="91"/>
  <c r="G45" i="91"/>
  <c r="F45" i="91"/>
  <c r="E45" i="91"/>
  <c r="D45" i="91"/>
  <c r="C45" i="91"/>
  <c r="B45" i="91"/>
  <c r="D45" i="92"/>
  <c r="C45" i="92"/>
  <c r="B45" i="92"/>
  <c r="AD21" i="90" l="1"/>
  <c r="AD22" i="90"/>
  <c r="AD23" i="90"/>
  <c r="AD24" i="90"/>
  <c r="AD25" i="90"/>
  <c r="AD26" i="90"/>
  <c r="AD27" i="90"/>
  <c r="AD28" i="90"/>
  <c r="Z29" i="90"/>
  <c r="AD29" i="90"/>
  <c r="Z30" i="90"/>
  <c r="AD30" i="90"/>
  <c r="AD31" i="90"/>
  <c r="AD32" i="90"/>
  <c r="Z33" i="90"/>
  <c r="AD33" i="90"/>
  <c r="Z34" i="90"/>
  <c r="AD34" i="90"/>
  <c r="AD35" i="90"/>
  <c r="AD36" i="90"/>
  <c r="Z37" i="90"/>
  <c r="AD37" i="90"/>
  <c r="Z38" i="90"/>
  <c r="AD38" i="90"/>
  <c r="AD39" i="90"/>
  <c r="AD40" i="90"/>
  <c r="AD41" i="90"/>
  <c r="AD42" i="90"/>
  <c r="AA18" i="90"/>
  <c r="AA19" i="90"/>
  <c r="AA22" i="90"/>
  <c r="AA23" i="90"/>
  <c r="AA26" i="90"/>
  <c r="AA27" i="90"/>
  <c r="AA30" i="90"/>
  <c r="AA31" i="90"/>
  <c r="AA34" i="90"/>
  <c r="AA35" i="90"/>
  <c r="AA38" i="90"/>
  <c r="AA39" i="90"/>
  <c r="AB17" i="90"/>
  <c r="AB18" i="90"/>
  <c r="AB19" i="90"/>
  <c r="AB22" i="90"/>
  <c r="AB23" i="90"/>
  <c r="AB26" i="90"/>
  <c r="AB27" i="90"/>
  <c r="AB30" i="90"/>
  <c r="AB31" i="90"/>
  <c r="AB34" i="90"/>
  <c r="AB35" i="90"/>
  <c r="AB38" i="90"/>
  <c r="AB39" i="90"/>
  <c r="AB41" i="90"/>
  <c r="Y22" i="90"/>
  <c r="Y23" i="90"/>
  <c r="Y26" i="90"/>
  <c r="Y27" i="90"/>
  <c r="Y30" i="90"/>
  <c r="Y31" i="90"/>
  <c r="Y34" i="90"/>
  <c r="Y35" i="90"/>
  <c r="Y38" i="90"/>
  <c r="Y39" i="90"/>
  <c r="W41" i="90"/>
  <c r="W37" i="90"/>
  <c r="W33" i="90"/>
  <c r="W25" i="90"/>
  <c r="W21" i="90"/>
  <c r="W34" i="90"/>
  <c r="W40" i="90"/>
  <c r="W36" i="90"/>
  <c r="W32" i="90"/>
  <c r="W28" i="90"/>
  <c r="W24" i="90"/>
  <c r="W20" i="90"/>
  <c r="W42" i="90"/>
  <c r="W26" i="90"/>
  <c r="W22" i="90"/>
  <c r="W39" i="90"/>
  <c r="W35" i="90"/>
  <c r="W31" i="90"/>
  <c r="W27" i="90"/>
  <c r="W23" i="90"/>
  <c r="W19" i="90"/>
  <c r="W38" i="90"/>
  <c r="W30" i="90"/>
  <c r="W18" i="90"/>
  <c r="W29" i="90"/>
  <c r="J45" i="90"/>
  <c r="J48" i="90" s="1"/>
  <c r="C45" i="87"/>
  <c r="C48" i="87" s="1"/>
  <c r="M48" i="90"/>
  <c r="H45" i="90"/>
  <c r="H48" i="90" s="1"/>
  <c r="I45" i="87"/>
  <c r="M45" i="87"/>
  <c r="M48" i="87" s="1"/>
  <c r="F45" i="87"/>
  <c r="K45" i="90"/>
  <c r="K48" i="90" s="1"/>
  <c r="D45" i="87"/>
  <c r="H45" i="87"/>
  <c r="H48" i="87" s="1"/>
  <c r="L45" i="90"/>
  <c r="L48" i="90" s="1"/>
  <c r="I45" i="90"/>
  <c r="I48" i="90" s="1"/>
  <c r="G45" i="87"/>
  <c r="B45" i="87"/>
  <c r="C45" i="90"/>
  <c r="T29" i="90" s="1"/>
  <c r="D45" i="90"/>
  <c r="U24" i="90" s="1"/>
  <c r="E45" i="90"/>
  <c r="V27" i="90" s="1"/>
  <c r="E45" i="87"/>
  <c r="G45" i="90"/>
  <c r="X21" i="90" s="1"/>
  <c r="O13" i="102"/>
  <c r="A14" i="102"/>
  <c r="N48" i="102"/>
  <c r="N63" i="102"/>
  <c r="L45" i="87"/>
  <c r="L48" i="87" s="1"/>
  <c r="U42" i="90" l="1"/>
  <c r="U38" i="90"/>
  <c r="U22" i="90"/>
  <c r="U34" i="90"/>
  <c r="U41" i="90"/>
  <c r="U26" i="90"/>
  <c r="U30" i="90"/>
  <c r="V40" i="90"/>
  <c r="V36" i="90"/>
  <c r="V32" i="90"/>
  <c r="V28" i="90"/>
  <c r="V37" i="90"/>
  <c r="V33" i="90"/>
  <c r="V29" i="90"/>
  <c r="U37" i="90"/>
  <c r="U33" i="90"/>
  <c r="U29" i="90"/>
  <c r="U25" i="90"/>
  <c r="AC31" i="90"/>
  <c r="T32" i="90"/>
  <c r="AC32" i="90"/>
  <c r="AC18" i="90"/>
  <c r="T33" i="90"/>
  <c r="X30" i="90"/>
  <c r="T21" i="90"/>
  <c r="AC41" i="90"/>
  <c r="Y40" i="90"/>
  <c r="U39" i="90"/>
  <c r="AC37" i="90"/>
  <c r="Y36" i="90"/>
  <c r="U35" i="90"/>
  <c r="AC33" i="90"/>
  <c r="Y32" i="90"/>
  <c r="U31" i="90"/>
  <c r="AC29" i="90"/>
  <c r="Y28" i="90"/>
  <c r="U27" i="90"/>
  <c r="AC25" i="90"/>
  <c r="Y24" i="90"/>
  <c r="U23" i="90"/>
  <c r="AC21" i="90"/>
  <c r="AC17" i="90"/>
  <c r="AB40" i="90"/>
  <c r="X39" i="90"/>
  <c r="T38" i="90"/>
  <c r="AB36" i="90"/>
  <c r="X35" i="90"/>
  <c r="T34" i="90"/>
  <c r="AB32" i="90"/>
  <c r="X31" i="90"/>
  <c r="T30" i="90"/>
  <c r="AB28" i="90"/>
  <c r="X27" i="90"/>
  <c r="T26" i="90"/>
  <c r="AB24" i="90"/>
  <c r="X23" i="90"/>
  <c r="T22" i="90"/>
  <c r="AB20" i="90"/>
  <c r="X19" i="90"/>
  <c r="AA41" i="90"/>
  <c r="AA37" i="90"/>
  <c r="AA33" i="90"/>
  <c r="AA29" i="90"/>
  <c r="AA25" i="90"/>
  <c r="AA21" i="90"/>
  <c r="AA17" i="90"/>
  <c r="V41" i="90"/>
  <c r="Z39" i="90"/>
  <c r="V38" i="90"/>
  <c r="Z35" i="90"/>
  <c r="V34" i="90"/>
  <c r="Z31" i="90"/>
  <c r="V30" i="90"/>
  <c r="Z27" i="90"/>
  <c r="V26" i="90"/>
  <c r="Z24" i="90"/>
  <c r="Z22" i="90"/>
  <c r="Z19" i="90"/>
  <c r="AC35" i="90"/>
  <c r="AC19" i="90"/>
  <c r="T40" i="90"/>
  <c r="X33" i="90"/>
  <c r="AC40" i="90"/>
  <c r="AC24" i="90"/>
  <c r="X38" i="90"/>
  <c r="T37" i="90"/>
  <c r="X34" i="90"/>
  <c r="X26" i="90"/>
  <c r="T25" i="90"/>
  <c r="X22" i="90"/>
  <c r="Y41" i="90"/>
  <c r="U40" i="90"/>
  <c r="AC38" i="90"/>
  <c r="Y37" i="90"/>
  <c r="U36" i="90"/>
  <c r="AC34" i="90"/>
  <c r="Y33" i="90"/>
  <c r="U32" i="90"/>
  <c r="AC30" i="90"/>
  <c r="Y29" i="90"/>
  <c r="U28" i="90"/>
  <c r="AC26" i="90"/>
  <c r="Y25" i="90"/>
  <c r="AC22" i="90"/>
  <c r="AC20" i="90"/>
  <c r="AB42" i="90"/>
  <c r="X40" i="90"/>
  <c r="T39" i="90"/>
  <c r="AB37" i="90"/>
  <c r="X36" i="90"/>
  <c r="T35" i="90"/>
  <c r="AB33" i="90"/>
  <c r="X32" i="90"/>
  <c r="T31" i="90"/>
  <c r="AB29" i="90"/>
  <c r="X28" i="90"/>
  <c r="T27" i="90"/>
  <c r="AB25" i="90"/>
  <c r="X24" i="90"/>
  <c r="T23" i="90"/>
  <c r="AB21" i="90"/>
  <c r="X20" i="90"/>
  <c r="T19" i="90"/>
  <c r="AA40" i="90"/>
  <c r="AA36" i="90"/>
  <c r="AA32" i="90"/>
  <c r="AA28" i="90"/>
  <c r="AA24" i="90"/>
  <c r="AA20" i="90"/>
  <c r="AA16" i="90"/>
  <c r="V39" i="90"/>
  <c r="Z36" i="90"/>
  <c r="V35" i="90"/>
  <c r="Z32" i="90"/>
  <c r="V31" i="90"/>
  <c r="Z28" i="90"/>
  <c r="Z18" i="90"/>
  <c r="AC39" i="90"/>
  <c r="X37" i="90"/>
  <c r="T36" i="90"/>
  <c r="X29" i="90"/>
  <c r="T28" i="90"/>
  <c r="X25" i="90"/>
  <c r="T24" i="90"/>
  <c r="T20" i="90"/>
  <c r="Z25" i="90"/>
  <c r="Z23" i="90"/>
  <c r="Z21" i="90"/>
  <c r="Z17" i="90"/>
  <c r="AC42" i="90"/>
  <c r="AC27" i="90"/>
  <c r="AC23" i="90"/>
  <c r="AC36" i="90"/>
  <c r="AC28" i="90"/>
  <c r="T41" i="90"/>
  <c r="Z26" i="90"/>
  <c r="Z20" i="90"/>
  <c r="Z16" i="90"/>
  <c r="A15" i="102"/>
  <c r="O14" i="102"/>
  <c r="O15" i="102" l="1"/>
  <c r="A16" i="102"/>
  <c r="G48" i="75"/>
  <c r="N38" i="82"/>
  <c r="N39" i="82"/>
  <c r="N40" i="82"/>
  <c r="N41" i="82"/>
  <c r="E48" i="82"/>
  <c r="A17" i="102" l="1"/>
  <c r="O16" i="102"/>
  <c r="F48" i="75"/>
  <c r="E46" i="89"/>
  <c r="E47" i="89"/>
  <c r="B10" i="89"/>
  <c r="B11" i="89"/>
  <c r="B12" i="89"/>
  <c r="B13" i="89"/>
  <c r="B14" i="89"/>
  <c r="B15" i="89"/>
  <c r="B16" i="89"/>
  <c r="B17" i="89"/>
  <c r="B18" i="89"/>
  <c r="B19" i="89"/>
  <c r="B20" i="89"/>
  <c r="B21" i="89"/>
  <c r="B22" i="89"/>
  <c r="B23" i="89"/>
  <c r="B24" i="89"/>
  <c r="B25" i="89"/>
  <c r="B26" i="89"/>
  <c r="B27" i="89"/>
  <c r="B28" i="89"/>
  <c r="B29" i="89"/>
  <c r="B30" i="89"/>
  <c r="B31" i="89"/>
  <c r="B32" i="89"/>
  <c r="B33" i="89"/>
  <c r="B34" i="89"/>
  <c r="B35" i="89"/>
  <c r="B36" i="89"/>
  <c r="B37" i="89"/>
  <c r="B38" i="89"/>
  <c r="B39" i="89"/>
  <c r="B40" i="89"/>
  <c r="B41" i="89"/>
  <c r="B42" i="89"/>
  <c r="B43" i="89"/>
  <c r="B44" i="89"/>
  <c r="B46" i="89"/>
  <c r="B47" i="89"/>
  <c r="B10" i="83"/>
  <c r="C10" i="83"/>
  <c r="D10" i="83"/>
  <c r="E10" i="83"/>
  <c r="F10" i="83"/>
  <c r="G10" i="83"/>
  <c r="H10" i="83"/>
  <c r="I10" i="83"/>
  <c r="J10" i="83"/>
  <c r="K10" i="83"/>
  <c r="L10" i="83"/>
  <c r="M10" i="83"/>
  <c r="B11" i="83"/>
  <c r="C11" i="83"/>
  <c r="D11" i="83"/>
  <c r="E11" i="83"/>
  <c r="F11" i="83"/>
  <c r="G11" i="83"/>
  <c r="H11" i="83"/>
  <c r="I11" i="83"/>
  <c r="J11" i="83"/>
  <c r="K11" i="83"/>
  <c r="L11" i="83"/>
  <c r="M11" i="83"/>
  <c r="B12" i="83"/>
  <c r="C12" i="83"/>
  <c r="D12" i="83"/>
  <c r="E12" i="83"/>
  <c r="F12" i="83"/>
  <c r="G12" i="83"/>
  <c r="H12" i="83"/>
  <c r="I12" i="83"/>
  <c r="J12" i="83"/>
  <c r="K12" i="83"/>
  <c r="L12" i="83"/>
  <c r="M12" i="83"/>
  <c r="B13" i="83"/>
  <c r="C13" i="83"/>
  <c r="D13" i="83"/>
  <c r="E13" i="83"/>
  <c r="F13" i="83"/>
  <c r="G13" i="83"/>
  <c r="H13" i="83"/>
  <c r="I13" i="83"/>
  <c r="J13" i="83"/>
  <c r="K13" i="83"/>
  <c r="L13" i="83"/>
  <c r="M13" i="83"/>
  <c r="B14" i="83"/>
  <c r="C14" i="83"/>
  <c r="D14" i="83"/>
  <c r="E14" i="83"/>
  <c r="F14" i="83"/>
  <c r="G14" i="83"/>
  <c r="H14" i="83"/>
  <c r="I14" i="83"/>
  <c r="J14" i="83"/>
  <c r="K14" i="83"/>
  <c r="L14" i="83"/>
  <c r="M14" i="83"/>
  <c r="B15" i="83"/>
  <c r="C15" i="83"/>
  <c r="D15" i="83"/>
  <c r="E15" i="83"/>
  <c r="F15" i="83"/>
  <c r="G15" i="83"/>
  <c r="H15" i="83"/>
  <c r="I15" i="83"/>
  <c r="J15" i="83"/>
  <c r="K15" i="83"/>
  <c r="L15" i="83"/>
  <c r="M15" i="83"/>
  <c r="B16" i="83"/>
  <c r="C16" i="83"/>
  <c r="D16" i="83"/>
  <c r="E16" i="83"/>
  <c r="F16" i="83"/>
  <c r="G16" i="83"/>
  <c r="H16" i="83"/>
  <c r="I16" i="83"/>
  <c r="J16" i="83"/>
  <c r="K16" i="83"/>
  <c r="L16" i="83"/>
  <c r="M16" i="83"/>
  <c r="B17" i="83"/>
  <c r="C17" i="83"/>
  <c r="D17" i="83"/>
  <c r="E17" i="83"/>
  <c r="F17" i="83"/>
  <c r="G17" i="83"/>
  <c r="H17" i="83"/>
  <c r="I17" i="83"/>
  <c r="J17" i="83"/>
  <c r="K17" i="83"/>
  <c r="L17" i="83"/>
  <c r="M17" i="83"/>
  <c r="B18" i="83"/>
  <c r="C18" i="83"/>
  <c r="D18" i="83"/>
  <c r="E18" i="83"/>
  <c r="F18" i="83"/>
  <c r="G18" i="83"/>
  <c r="H18" i="83"/>
  <c r="I18" i="83"/>
  <c r="J18" i="83"/>
  <c r="K18" i="83"/>
  <c r="L18" i="83"/>
  <c r="M18" i="83"/>
  <c r="B19" i="83"/>
  <c r="C19" i="83"/>
  <c r="D19" i="83"/>
  <c r="E19" i="83"/>
  <c r="F19" i="83"/>
  <c r="G19" i="83"/>
  <c r="H19" i="83"/>
  <c r="I19" i="83"/>
  <c r="J19" i="83"/>
  <c r="K19" i="83"/>
  <c r="L19" i="83"/>
  <c r="M19" i="83"/>
  <c r="B20" i="83"/>
  <c r="C20" i="83"/>
  <c r="D20" i="83"/>
  <c r="E20" i="83"/>
  <c r="F20" i="83"/>
  <c r="G20" i="83"/>
  <c r="H20" i="83"/>
  <c r="I20" i="83"/>
  <c r="J20" i="83"/>
  <c r="K20" i="83"/>
  <c r="L20" i="83"/>
  <c r="M20" i="83"/>
  <c r="B21" i="83"/>
  <c r="C21" i="83"/>
  <c r="D21" i="83"/>
  <c r="E21" i="83"/>
  <c r="F21" i="83"/>
  <c r="G21" i="83"/>
  <c r="H21" i="83"/>
  <c r="I21" i="83"/>
  <c r="J21" i="83"/>
  <c r="K21" i="83"/>
  <c r="L21" i="83"/>
  <c r="M21" i="83"/>
  <c r="B22" i="83"/>
  <c r="C22" i="83"/>
  <c r="D22" i="83"/>
  <c r="E22" i="83"/>
  <c r="F22" i="83"/>
  <c r="G22" i="83"/>
  <c r="H22" i="83"/>
  <c r="I22" i="83"/>
  <c r="J22" i="83"/>
  <c r="K22" i="83"/>
  <c r="L22" i="83"/>
  <c r="M22" i="83"/>
  <c r="B23" i="83"/>
  <c r="C23" i="83"/>
  <c r="D23" i="83"/>
  <c r="E23" i="83"/>
  <c r="F23" i="83"/>
  <c r="G23" i="83"/>
  <c r="H23" i="83"/>
  <c r="I23" i="83"/>
  <c r="J23" i="83"/>
  <c r="K23" i="83"/>
  <c r="L23" i="83"/>
  <c r="M23" i="83"/>
  <c r="B24" i="83"/>
  <c r="C24" i="83"/>
  <c r="D24" i="83"/>
  <c r="E24" i="83"/>
  <c r="F24" i="83"/>
  <c r="G24" i="83"/>
  <c r="H24" i="83"/>
  <c r="I24" i="83"/>
  <c r="J24" i="83"/>
  <c r="K24" i="83"/>
  <c r="L24" i="83"/>
  <c r="M24" i="83"/>
  <c r="B25" i="83"/>
  <c r="C25" i="83"/>
  <c r="D25" i="83"/>
  <c r="E25" i="83"/>
  <c r="F25" i="83"/>
  <c r="G25" i="83"/>
  <c r="H25" i="83"/>
  <c r="I25" i="83"/>
  <c r="J25" i="83"/>
  <c r="K25" i="83"/>
  <c r="L25" i="83"/>
  <c r="M25" i="83"/>
  <c r="B26" i="83"/>
  <c r="C26" i="83"/>
  <c r="D26" i="83"/>
  <c r="E26" i="83"/>
  <c r="F26" i="83"/>
  <c r="G26" i="83"/>
  <c r="H26" i="83"/>
  <c r="I26" i="83"/>
  <c r="J26" i="83"/>
  <c r="K26" i="83"/>
  <c r="L26" i="83"/>
  <c r="M26" i="83"/>
  <c r="B27" i="83"/>
  <c r="C27" i="83"/>
  <c r="D27" i="83"/>
  <c r="E27" i="83"/>
  <c r="F27" i="83"/>
  <c r="G27" i="83"/>
  <c r="H27" i="83"/>
  <c r="I27" i="83"/>
  <c r="J27" i="83"/>
  <c r="K27" i="83"/>
  <c r="L27" i="83"/>
  <c r="M27" i="83"/>
  <c r="B28" i="83"/>
  <c r="C28" i="83"/>
  <c r="D28" i="83"/>
  <c r="E28" i="83"/>
  <c r="F28" i="83"/>
  <c r="G28" i="83"/>
  <c r="H28" i="83"/>
  <c r="I28" i="83"/>
  <c r="J28" i="83"/>
  <c r="K28" i="83"/>
  <c r="L28" i="83"/>
  <c r="M28" i="83"/>
  <c r="B29" i="83"/>
  <c r="C29" i="83"/>
  <c r="D29" i="83"/>
  <c r="E29" i="83"/>
  <c r="F29" i="83"/>
  <c r="G29" i="83"/>
  <c r="H29" i="83"/>
  <c r="I29" i="83"/>
  <c r="J29" i="83"/>
  <c r="K29" i="83"/>
  <c r="L29" i="83"/>
  <c r="M29" i="83"/>
  <c r="B30" i="83"/>
  <c r="C30" i="83"/>
  <c r="D30" i="83"/>
  <c r="E30" i="83"/>
  <c r="F30" i="83"/>
  <c r="G30" i="83"/>
  <c r="H30" i="83"/>
  <c r="I30" i="83"/>
  <c r="J30" i="83"/>
  <c r="K30" i="83"/>
  <c r="L30" i="83"/>
  <c r="M30" i="83"/>
  <c r="B31" i="83"/>
  <c r="C31" i="83"/>
  <c r="D31" i="83"/>
  <c r="E31" i="83"/>
  <c r="F31" i="83"/>
  <c r="G31" i="83"/>
  <c r="H31" i="83"/>
  <c r="I31" i="83"/>
  <c r="J31" i="83"/>
  <c r="K31" i="83"/>
  <c r="L31" i="83"/>
  <c r="M31" i="83"/>
  <c r="B32" i="83"/>
  <c r="C32" i="83"/>
  <c r="D32" i="83"/>
  <c r="E32" i="83"/>
  <c r="F32" i="83"/>
  <c r="G32" i="83"/>
  <c r="H32" i="83"/>
  <c r="I32" i="83"/>
  <c r="J32" i="83"/>
  <c r="K32" i="83"/>
  <c r="L32" i="83"/>
  <c r="M32" i="83"/>
  <c r="B33" i="83"/>
  <c r="C33" i="83"/>
  <c r="D33" i="83"/>
  <c r="E33" i="83"/>
  <c r="F33" i="83"/>
  <c r="G33" i="83"/>
  <c r="H33" i="83"/>
  <c r="I33" i="83"/>
  <c r="J33" i="83"/>
  <c r="K33" i="83"/>
  <c r="L33" i="83"/>
  <c r="M33" i="83"/>
  <c r="B34" i="83"/>
  <c r="C34" i="83"/>
  <c r="D34" i="83"/>
  <c r="E34" i="83"/>
  <c r="F34" i="83"/>
  <c r="G34" i="83"/>
  <c r="H34" i="83"/>
  <c r="I34" i="83"/>
  <c r="J34" i="83"/>
  <c r="K34" i="83"/>
  <c r="L34" i="83"/>
  <c r="M34" i="83"/>
  <c r="B35" i="83"/>
  <c r="C35" i="83"/>
  <c r="D35" i="83"/>
  <c r="E35" i="83"/>
  <c r="F35" i="83"/>
  <c r="G35" i="83"/>
  <c r="H35" i="83"/>
  <c r="I35" i="83"/>
  <c r="J35" i="83"/>
  <c r="K35" i="83"/>
  <c r="L35" i="83"/>
  <c r="M35" i="83"/>
  <c r="B36" i="83"/>
  <c r="C36" i="83"/>
  <c r="D36" i="83"/>
  <c r="E36" i="83"/>
  <c r="F36" i="83"/>
  <c r="G36" i="83"/>
  <c r="H36" i="83"/>
  <c r="I36" i="83"/>
  <c r="J36" i="83"/>
  <c r="K36" i="83"/>
  <c r="L36" i="83"/>
  <c r="M36" i="83"/>
  <c r="B37" i="83"/>
  <c r="C37" i="83"/>
  <c r="D37" i="83"/>
  <c r="E37" i="83"/>
  <c r="F37" i="83"/>
  <c r="G37" i="83"/>
  <c r="H37" i="83"/>
  <c r="I37" i="83"/>
  <c r="J37" i="83"/>
  <c r="K37" i="83"/>
  <c r="L37" i="83"/>
  <c r="M37" i="83"/>
  <c r="B38" i="83"/>
  <c r="C38" i="83"/>
  <c r="D38" i="83"/>
  <c r="E38" i="83"/>
  <c r="F38" i="83"/>
  <c r="G38" i="83"/>
  <c r="H38" i="83"/>
  <c r="I38" i="83"/>
  <c r="J38" i="83"/>
  <c r="K38" i="83"/>
  <c r="L38" i="83"/>
  <c r="M38" i="83"/>
  <c r="B39" i="83"/>
  <c r="C39" i="83"/>
  <c r="D39" i="83"/>
  <c r="E39" i="83"/>
  <c r="F39" i="83"/>
  <c r="G39" i="83"/>
  <c r="H39" i="83"/>
  <c r="I39" i="83"/>
  <c r="J39" i="83"/>
  <c r="K39" i="83"/>
  <c r="L39" i="83"/>
  <c r="M39" i="83"/>
  <c r="B40" i="83"/>
  <c r="C40" i="83"/>
  <c r="D40" i="83"/>
  <c r="E40" i="83"/>
  <c r="F40" i="83"/>
  <c r="G40" i="83"/>
  <c r="H40" i="83"/>
  <c r="I40" i="83"/>
  <c r="J40" i="83"/>
  <c r="K40" i="83"/>
  <c r="L40" i="83"/>
  <c r="M40" i="83"/>
  <c r="B41" i="83"/>
  <c r="C41" i="83"/>
  <c r="D41" i="83"/>
  <c r="E41" i="83"/>
  <c r="F41" i="83"/>
  <c r="G41" i="83"/>
  <c r="H41" i="83"/>
  <c r="I41" i="83"/>
  <c r="J41" i="83"/>
  <c r="K41" i="83"/>
  <c r="L41" i="83"/>
  <c r="M41" i="83"/>
  <c r="B42" i="83"/>
  <c r="C42" i="83"/>
  <c r="D42" i="83"/>
  <c r="E42" i="83"/>
  <c r="F42" i="83"/>
  <c r="G42" i="83"/>
  <c r="H42" i="83"/>
  <c r="I42" i="83"/>
  <c r="J42" i="83"/>
  <c r="K42" i="83"/>
  <c r="L42" i="83"/>
  <c r="M42" i="83"/>
  <c r="B43" i="83"/>
  <c r="C43" i="83"/>
  <c r="D43" i="83"/>
  <c r="E43" i="83"/>
  <c r="F43" i="83"/>
  <c r="G43" i="83"/>
  <c r="H43" i="83"/>
  <c r="I43" i="83"/>
  <c r="J43" i="83"/>
  <c r="K43" i="83"/>
  <c r="L43" i="83"/>
  <c r="M43" i="83"/>
  <c r="B44" i="83"/>
  <c r="C44" i="83"/>
  <c r="D44" i="83"/>
  <c r="E44" i="83"/>
  <c r="F44" i="83"/>
  <c r="G44" i="83"/>
  <c r="H44" i="83"/>
  <c r="I44" i="83"/>
  <c r="J44" i="83"/>
  <c r="K44" i="83"/>
  <c r="L44" i="83"/>
  <c r="M44" i="83"/>
  <c r="C9" i="83"/>
  <c r="D9" i="83"/>
  <c r="E9" i="83"/>
  <c r="F9" i="83"/>
  <c r="G9" i="83"/>
  <c r="H9" i="83"/>
  <c r="I9" i="83"/>
  <c r="J9" i="83"/>
  <c r="K9" i="83"/>
  <c r="L9" i="83"/>
  <c r="M9" i="83"/>
  <c r="B9" i="83"/>
  <c r="C9" i="53"/>
  <c r="G48" i="82"/>
  <c r="F48" i="82"/>
  <c r="F46" i="53"/>
  <c r="E47" i="53"/>
  <c r="E46" i="53"/>
  <c r="B10" i="53"/>
  <c r="C10" i="53"/>
  <c r="D10" i="53"/>
  <c r="E10" i="53"/>
  <c r="F10" i="53"/>
  <c r="G10" i="53"/>
  <c r="H10" i="53"/>
  <c r="I10" i="53"/>
  <c r="J10" i="53"/>
  <c r="K10" i="53"/>
  <c r="L10" i="53"/>
  <c r="M10" i="53"/>
  <c r="B11" i="53"/>
  <c r="C11" i="53"/>
  <c r="D11" i="53"/>
  <c r="E11" i="53"/>
  <c r="F11" i="53"/>
  <c r="G11" i="53"/>
  <c r="H11" i="53"/>
  <c r="I11" i="53"/>
  <c r="J11" i="53"/>
  <c r="K11" i="53"/>
  <c r="L11" i="53"/>
  <c r="M11" i="53"/>
  <c r="B12" i="53"/>
  <c r="C12" i="53"/>
  <c r="D12" i="53"/>
  <c r="E12" i="53"/>
  <c r="F12" i="53"/>
  <c r="G12" i="53"/>
  <c r="H12" i="53"/>
  <c r="I12" i="53"/>
  <c r="J12" i="53"/>
  <c r="K12" i="53"/>
  <c r="L12" i="53"/>
  <c r="M12" i="53"/>
  <c r="B13" i="53"/>
  <c r="C13" i="53"/>
  <c r="D13" i="53"/>
  <c r="E13" i="53"/>
  <c r="F13" i="53"/>
  <c r="G13" i="53"/>
  <c r="H13" i="53"/>
  <c r="I13" i="53"/>
  <c r="J13" i="53"/>
  <c r="K13" i="53"/>
  <c r="L13" i="53"/>
  <c r="M13" i="53"/>
  <c r="B14" i="53"/>
  <c r="C14" i="53"/>
  <c r="D14" i="53"/>
  <c r="E14" i="53"/>
  <c r="F14" i="53"/>
  <c r="G14" i="53"/>
  <c r="H14" i="53"/>
  <c r="I14" i="53"/>
  <c r="J14" i="53"/>
  <c r="K14" i="53"/>
  <c r="L14" i="53"/>
  <c r="M14" i="53"/>
  <c r="B15" i="53"/>
  <c r="C15" i="53"/>
  <c r="D15" i="53"/>
  <c r="E15" i="53"/>
  <c r="F15" i="53"/>
  <c r="G15" i="53"/>
  <c r="H15" i="53"/>
  <c r="I15" i="53"/>
  <c r="J15" i="53"/>
  <c r="K15" i="53"/>
  <c r="L15" i="53"/>
  <c r="M15" i="53"/>
  <c r="B16" i="53"/>
  <c r="C16" i="53"/>
  <c r="D16" i="53"/>
  <c r="E16" i="53"/>
  <c r="F16" i="53"/>
  <c r="G16" i="53"/>
  <c r="H16" i="53"/>
  <c r="I16" i="53"/>
  <c r="J16" i="53"/>
  <c r="K16" i="53"/>
  <c r="L16" i="53"/>
  <c r="M16" i="53"/>
  <c r="B17" i="53"/>
  <c r="C17" i="53"/>
  <c r="D17" i="53"/>
  <c r="E17" i="53"/>
  <c r="F17" i="53"/>
  <c r="G17" i="53"/>
  <c r="H17" i="53"/>
  <c r="I17" i="53"/>
  <c r="J17" i="53"/>
  <c r="K17" i="53"/>
  <c r="L17" i="53"/>
  <c r="M17" i="53"/>
  <c r="B18" i="53"/>
  <c r="C18" i="53"/>
  <c r="D18" i="53"/>
  <c r="E18" i="53"/>
  <c r="F18" i="53"/>
  <c r="G18" i="53"/>
  <c r="H18" i="53"/>
  <c r="I18" i="53"/>
  <c r="J18" i="53"/>
  <c r="K18" i="53"/>
  <c r="L18" i="53"/>
  <c r="M18" i="53"/>
  <c r="B19" i="53"/>
  <c r="C19" i="53"/>
  <c r="D19" i="53"/>
  <c r="E19" i="53"/>
  <c r="F19" i="53"/>
  <c r="G19" i="53"/>
  <c r="H19" i="53"/>
  <c r="I19" i="53"/>
  <c r="J19" i="53"/>
  <c r="K19" i="53"/>
  <c r="L19" i="53"/>
  <c r="M19" i="53"/>
  <c r="B20" i="53"/>
  <c r="C20" i="53"/>
  <c r="D20" i="53"/>
  <c r="E20" i="53"/>
  <c r="F20" i="53"/>
  <c r="G20" i="53"/>
  <c r="H20" i="53"/>
  <c r="I20" i="53"/>
  <c r="J20" i="53"/>
  <c r="K20" i="53"/>
  <c r="L20" i="53"/>
  <c r="M20" i="53"/>
  <c r="B21" i="53"/>
  <c r="C21" i="53"/>
  <c r="D21" i="53"/>
  <c r="E21" i="53"/>
  <c r="F21" i="53"/>
  <c r="G21" i="53"/>
  <c r="H21" i="53"/>
  <c r="I21" i="53"/>
  <c r="J21" i="53"/>
  <c r="K21" i="53"/>
  <c r="L21" i="53"/>
  <c r="M21" i="53"/>
  <c r="B22" i="53"/>
  <c r="C22" i="53"/>
  <c r="D22" i="53"/>
  <c r="E22" i="53"/>
  <c r="F22" i="53"/>
  <c r="G22" i="53"/>
  <c r="H22" i="53"/>
  <c r="I22" i="53"/>
  <c r="J22" i="53"/>
  <c r="K22" i="53"/>
  <c r="L22" i="53"/>
  <c r="M22" i="53"/>
  <c r="B23" i="53"/>
  <c r="C23" i="53"/>
  <c r="D23" i="53"/>
  <c r="E23" i="53"/>
  <c r="F23" i="53"/>
  <c r="G23" i="53"/>
  <c r="H23" i="53"/>
  <c r="I23" i="53"/>
  <c r="J23" i="53"/>
  <c r="K23" i="53"/>
  <c r="L23" i="53"/>
  <c r="M23" i="53"/>
  <c r="B24" i="53"/>
  <c r="C24" i="53"/>
  <c r="D24" i="53"/>
  <c r="E24" i="53"/>
  <c r="F24" i="53"/>
  <c r="G24" i="53"/>
  <c r="H24" i="53"/>
  <c r="I24" i="53"/>
  <c r="J24" i="53"/>
  <c r="K24" i="53"/>
  <c r="L24" i="53"/>
  <c r="M24" i="53"/>
  <c r="B25" i="53"/>
  <c r="C25" i="53"/>
  <c r="D25" i="53"/>
  <c r="E25" i="53"/>
  <c r="F25" i="53"/>
  <c r="G25" i="53"/>
  <c r="H25" i="53"/>
  <c r="I25" i="53"/>
  <c r="J25" i="53"/>
  <c r="K25" i="53"/>
  <c r="L25" i="53"/>
  <c r="M25" i="53"/>
  <c r="B26" i="53"/>
  <c r="C26" i="53"/>
  <c r="D26" i="53"/>
  <c r="E26" i="53"/>
  <c r="F26" i="53"/>
  <c r="G26" i="53"/>
  <c r="H26" i="53"/>
  <c r="I26" i="53"/>
  <c r="J26" i="53"/>
  <c r="K26" i="53"/>
  <c r="L26" i="53"/>
  <c r="M26" i="53"/>
  <c r="B27" i="53"/>
  <c r="C27" i="53"/>
  <c r="D27" i="53"/>
  <c r="E27" i="53"/>
  <c r="F27" i="53"/>
  <c r="G27" i="53"/>
  <c r="H27" i="53"/>
  <c r="I27" i="53"/>
  <c r="J27" i="53"/>
  <c r="K27" i="53"/>
  <c r="L27" i="53"/>
  <c r="M27" i="53"/>
  <c r="B28" i="53"/>
  <c r="C28" i="53"/>
  <c r="D28" i="53"/>
  <c r="E28" i="53"/>
  <c r="F28" i="53"/>
  <c r="G28" i="53"/>
  <c r="H28" i="53"/>
  <c r="I28" i="53"/>
  <c r="J28" i="53"/>
  <c r="K28" i="53"/>
  <c r="L28" i="53"/>
  <c r="M28" i="53"/>
  <c r="B29" i="53"/>
  <c r="C29" i="53"/>
  <c r="D29" i="53"/>
  <c r="E29" i="53"/>
  <c r="F29" i="53"/>
  <c r="G29" i="53"/>
  <c r="H29" i="53"/>
  <c r="I29" i="53"/>
  <c r="J29" i="53"/>
  <c r="K29" i="53"/>
  <c r="L29" i="53"/>
  <c r="M29" i="53"/>
  <c r="B30" i="53"/>
  <c r="C30" i="53"/>
  <c r="D30" i="53"/>
  <c r="E30" i="53"/>
  <c r="F30" i="53"/>
  <c r="G30" i="53"/>
  <c r="H30" i="53"/>
  <c r="I30" i="53"/>
  <c r="J30" i="53"/>
  <c r="K30" i="53"/>
  <c r="L30" i="53"/>
  <c r="M30" i="53"/>
  <c r="B31" i="53"/>
  <c r="C31" i="53"/>
  <c r="D31" i="53"/>
  <c r="E31" i="53"/>
  <c r="F31" i="53"/>
  <c r="G31" i="53"/>
  <c r="H31" i="53"/>
  <c r="I31" i="53"/>
  <c r="J31" i="53"/>
  <c r="K31" i="53"/>
  <c r="L31" i="53"/>
  <c r="M31" i="53"/>
  <c r="B32" i="53"/>
  <c r="C32" i="53"/>
  <c r="D32" i="53"/>
  <c r="E32" i="53"/>
  <c r="F32" i="53"/>
  <c r="G32" i="53"/>
  <c r="H32" i="53"/>
  <c r="I32" i="53"/>
  <c r="J32" i="53"/>
  <c r="K32" i="53"/>
  <c r="L32" i="53"/>
  <c r="M32" i="53"/>
  <c r="B33" i="53"/>
  <c r="C33" i="53"/>
  <c r="D33" i="53"/>
  <c r="E33" i="53"/>
  <c r="F33" i="53"/>
  <c r="G33" i="53"/>
  <c r="H33" i="53"/>
  <c r="I33" i="53"/>
  <c r="J33" i="53"/>
  <c r="K33" i="53"/>
  <c r="L33" i="53"/>
  <c r="M33" i="53"/>
  <c r="B34" i="53"/>
  <c r="C34" i="53"/>
  <c r="D34" i="53"/>
  <c r="E34" i="53"/>
  <c r="F34" i="53"/>
  <c r="G34" i="53"/>
  <c r="H34" i="53"/>
  <c r="I34" i="53"/>
  <c r="J34" i="53"/>
  <c r="K34" i="53"/>
  <c r="L34" i="53"/>
  <c r="M34" i="53"/>
  <c r="B35" i="53"/>
  <c r="C35" i="53"/>
  <c r="D35" i="53"/>
  <c r="E35" i="53"/>
  <c r="F35" i="53"/>
  <c r="G35" i="53"/>
  <c r="H35" i="53"/>
  <c r="I35" i="53"/>
  <c r="J35" i="53"/>
  <c r="K35" i="53"/>
  <c r="L35" i="53"/>
  <c r="M35" i="53"/>
  <c r="B36" i="53"/>
  <c r="C36" i="53"/>
  <c r="D36" i="53"/>
  <c r="E36" i="53"/>
  <c r="F36" i="53"/>
  <c r="G36" i="53"/>
  <c r="H36" i="53"/>
  <c r="I36" i="53"/>
  <c r="J36" i="53"/>
  <c r="K36" i="53"/>
  <c r="L36" i="53"/>
  <c r="M36" i="53"/>
  <c r="B37" i="53"/>
  <c r="C37" i="53"/>
  <c r="D37" i="53"/>
  <c r="E37" i="53"/>
  <c r="F37" i="53"/>
  <c r="G37" i="53"/>
  <c r="H37" i="53"/>
  <c r="I37" i="53"/>
  <c r="J37" i="53"/>
  <c r="K37" i="53"/>
  <c r="L37" i="53"/>
  <c r="M37" i="53"/>
  <c r="B38" i="53"/>
  <c r="C38" i="53"/>
  <c r="D38" i="53"/>
  <c r="E38" i="53"/>
  <c r="F38" i="53"/>
  <c r="G38" i="53"/>
  <c r="H38" i="53"/>
  <c r="I38" i="53"/>
  <c r="J38" i="53"/>
  <c r="K38" i="53"/>
  <c r="L38" i="53"/>
  <c r="M38" i="53"/>
  <c r="B39" i="53"/>
  <c r="C39" i="53"/>
  <c r="D39" i="53"/>
  <c r="E39" i="53"/>
  <c r="F39" i="53"/>
  <c r="G39" i="53"/>
  <c r="H39" i="53"/>
  <c r="I39" i="53"/>
  <c r="J39" i="53"/>
  <c r="K39" i="53"/>
  <c r="L39" i="53"/>
  <c r="M39" i="53"/>
  <c r="B40" i="53"/>
  <c r="C40" i="53"/>
  <c r="D40" i="53"/>
  <c r="E40" i="53"/>
  <c r="F40" i="53"/>
  <c r="G40" i="53"/>
  <c r="H40" i="53"/>
  <c r="I40" i="53"/>
  <c r="J40" i="53"/>
  <c r="K40" i="53"/>
  <c r="L40" i="53"/>
  <c r="M40" i="53"/>
  <c r="B41" i="53"/>
  <c r="C41" i="53"/>
  <c r="D41" i="53"/>
  <c r="E41" i="53"/>
  <c r="F41" i="53"/>
  <c r="G41" i="53"/>
  <c r="H41" i="53"/>
  <c r="I41" i="53"/>
  <c r="J41" i="53"/>
  <c r="K41" i="53"/>
  <c r="L41" i="53"/>
  <c r="M41" i="53"/>
  <c r="B42" i="53"/>
  <c r="C42" i="53"/>
  <c r="D42" i="53"/>
  <c r="E42" i="53"/>
  <c r="F42" i="53"/>
  <c r="G42" i="53"/>
  <c r="H42" i="53"/>
  <c r="I42" i="53"/>
  <c r="J42" i="53"/>
  <c r="K42" i="53"/>
  <c r="L42" i="53"/>
  <c r="M42" i="53"/>
  <c r="B43" i="53"/>
  <c r="C43" i="53"/>
  <c r="D43" i="53"/>
  <c r="E43" i="53"/>
  <c r="F43" i="53"/>
  <c r="G43" i="53"/>
  <c r="H43" i="53"/>
  <c r="I43" i="53"/>
  <c r="J43" i="53"/>
  <c r="K43" i="53"/>
  <c r="L43" i="53"/>
  <c r="M43" i="53"/>
  <c r="B44" i="53"/>
  <c r="C44" i="53"/>
  <c r="D44" i="53"/>
  <c r="E44" i="53"/>
  <c r="F44" i="53"/>
  <c r="G44" i="53"/>
  <c r="H44" i="53"/>
  <c r="I44" i="53"/>
  <c r="J44" i="53"/>
  <c r="K44" i="53"/>
  <c r="L44" i="53"/>
  <c r="M44" i="53"/>
  <c r="D9" i="53"/>
  <c r="E9" i="53"/>
  <c r="F9" i="53"/>
  <c r="G9" i="53"/>
  <c r="H9" i="53"/>
  <c r="I9" i="53"/>
  <c r="J9" i="53"/>
  <c r="K9" i="53"/>
  <c r="L9" i="53"/>
  <c r="M9" i="53"/>
  <c r="E48" i="61"/>
  <c r="D46" i="93"/>
  <c r="E46" i="93"/>
  <c r="F46" i="93"/>
  <c r="G46" i="93"/>
  <c r="D47" i="93"/>
  <c r="E47" i="93"/>
  <c r="F47" i="93"/>
  <c r="G47" i="93"/>
  <c r="C47" i="93"/>
  <c r="C46" i="93"/>
  <c r="C46" i="72"/>
  <c r="B10" i="93"/>
  <c r="C10" i="93"/>
  <c r="D10" i="93"/>
  <c r="E10" i="93"/>
  <c r="F10" i="93"/>
  <c r="G10" i="93"/>
  <c r="H10" i="93"/>
  <c r="I10" i="93"/>
  <c r="J10" i="93"/>
  <c r="K10" i="93"/>
  <c r="L10" i="93"/>
  <c r="M10" i="93"/>
  <c r="B11" i="93"/>
  <c r="C11" i="93"/>
  <c r="D11" i="93"/>
  <c r="E11" i="93"/>
  <c r="F11" i="93"/>
  <c r="G11" i="93"/>
  <c r="H11" i="93"/>
  <c r="I11" i="93"/>
  <c r="J11" i="93"/>
  <c r="K11" i="93"/>
  <c r="L11" i="93"/>
  <c r="M11" i="93"/>
  <c r="B12" i="93"/>
  <c r="C12" i="93"/>
  <c r="D12" i="93"/>
  <c r="E12" i="93"/>
  <c r="F12" i="93"/>
  <c r="G12" i="93"/>
  <c r="H12" i="93"/>
  <c r="I12" i="93"/>
  <c r="J12" i="93"/>
  <c r="K12" i="93"/>
  <c r="L12" i="93"/>
  <c r="M12" i="93"/>
  <c r="B13" i="93"/>
  <c r="C13" i="93"/>
  <c r="D13" i="93"/>
  <c r="E13" i="93"/>
  <c r="F13" i="93"/>
  <c r="G13" i="93"/>
  <c r="H13" i="93"/>
  <c r="I13" i="93"/>
  <c r="J13" i="93"/>
  <c r="K13" i="93"/>
  <c r="L13" i="93"/>
  <c r="M13" i="93"/>
  <c r="B14" i="93"/>
  <c r="C14" i="93"/>
  <c r="D14" i="93"/>
  <c r="E14" i="93"/>
  <c r="F14" i="93"/>
  <c r="G14" i="93"/>
  <c r="H14" i="93"/>
  <c r="I14" i="93"/>
  <c r="J14" i="93"/>
  <c r="K14" i="93"/>
  <c r="L14" i="93"/>
  <c r="M14" i="93"/>
  <c r="B15" i="93"/>
  <c r="C15" i="93"/>
  <c r="D15" i="93"/>
  <c r="E15" i="93"/>
  <c r="F15" i="93"/>
  <c r="G15" i="93"/>
  <c r="H15" i="93"/>
  <c r="I15" i="93"/>
  <c r="J15" i="93"/>
  <c r="K15" i="93"/>
  <c r="L15" i="93"/>
  <c r="M15" i="93"/>
  <c r="B16" i="93"/>
  <c r="C16" i="93"/>
  <c r="D16" i="93"/>
  <c r="E16" i="93"/>
  <c r="F16" i="93"/>
  <c r="G16" i="93"/>
  <c r="H16" i="93"/>
  <c r="I16" i="93"/>
  <c r="J16" i="93"/>
  <c r="K16" i="93"/>
  <c r="L16" i="93"/>
  <c r="M16" i="93"/>
  <c r="B17" i="93"/>
  <c r="C17" i="93"/>
  <c r="D17" i="93"/>
  <c r="E17" i="93"/>
  <c r="F17" i="93"/>
  <c r="G17" i="93"/>
  <c r="H17" i="93"/>
  <c r="I17" i="93"/>
  <c r="J17" i="93"/>
  <c r="K17" i="93"/>
  <c r="L17" i="93"/>
  <c r="M17" i="93"/>
  <c r="B18" i="93"/>
  <c r="C18" i="93"/>
  <c r="D18" i="93"/>
  <c r="E18" i="93"/>
  <c r="F18" i="93"/>
  <c r="G18" i="93"/>
  <c r="H18" i="93"/>
  <c r="I18" i="93"/>
  <c r="J18" i="93"/>
  <c r="K18" i="93"/>
  <c r="L18" i="93"/>
  <c r="M18" i="93"/>
  <c r="B19" i="93"/>
  <c r="C19" i="93"/>
  <c r="D19" i="93"/>
  <c r="E19" i="93"/>
  <c r="F19" i="93"/>
  <c r="G19" i="93"/>
  <c r="H19" i="93"/>
  <c r="I19" i="93"/>
  <c r="J19" i="93"/>
  <c r="K19" i="93"/>
  <c r="L19" i="93"/>
  <c r="M19" i="93"/>
  <c r="B20" i="93"/>
  <c r="C20" i="93"/>
  <c r="D20" i="93"/>
  <c r="E20" i="93"/>
  <c r="F20" i="93"/>
  <c r="G20" i="93"/>
  <c r="H20" i="93"/>
  <c r="I20" i="93"/>
  <c r="J20" i="93"/>
  <c r="K20" i="93"/>
  <c r="L20" i="93"/>
  <c r="M20" i="93"/>
  <c r="B21" i="93"/>
  <c r="C21" i="93"/>
  <c r="D21" i="93"/>
  <c r="E21" i="93"/>
  <c r="F21" i="93"/>
  <c r="G21" i="93"/>
  <c r="H21" i="93"/>
  <c r="I21" i="93"/>
  <c r="J21" i="93"/>
  <c r="K21" i="93"/>
  <c r="L21" i="93"/>
  <c r="M21" i="93"/>
  <c r="B22" i="93"/>
  <c r="C22" i="93"/>
  <c r="D22" i="93"/>
  <c r="E22" i="93"/>
  <c r="F22" i="93"/>
  <c r="G22" i="93"/>
  <c r="H22" i="93"/>
  <c r="I22" i="93"/>
  <c r="J22" i="93"/>
  <c r="K22" i="93"/>
  <c r="L22" i="93"/>
  <c r="M22" i="93"/>
  <c r="B23" i="93"/>
  <c r="C23" i="93"/>
  <c r="D23" i="93"/>
  <c r="E23" i="93"/>
  <c r="F23" i="93"/>
  <c r="G23" i="93"/>
  <c r="H23" i="93"/>
  <c r="I23" i="93"/>
  <c r="J23" i="93"/>
  <c r="K23" i="93"/>
  <c r="L23" i="93"/>
  <c r="M23" i="93"/>
  <c r="B24" i="93"/>
  <c r="C24" i="93"/>
  <c r="D24" i="93"/>
  <c r="E24" i="93"/>
  <c r="F24" i="93"/>
  <c r="G24" i="93"/>
  <c r="H24" i="93"/>
  <c r="I24" i="93"/>
  <c r="J24" i="93"/>
  <c r="K24" i="93"/>
  <c r="L24" i="93"/>
  <c r="M24" i="93"/>
  <c r="B25" i="93"/>
  <c r="C25" i="93"/>
  <c r="D25" i="93"/>
  <c r="E25" i="93"/>
  <c r="F25" i="93"/>
  <c r="G25" i="93"/>
  <c r="H25" i="93"/>
  <c r="I25" i="93"/>
  <c r="J25" i="93"/>
  <c r="K25" i="93"/>
  <c r="L25" i="93"/>
  <c r="M25" i="93"/>
  <c r="B26" i="93"/>
  <c r="C26" i="93"/>
  <c r="D26" i="93"/>
  <c r="E26" i="93"/>
  <c r="F26" i="93"/>
  <c r="G26" i="93"/>
  <c r="H26" i="93"/>
  <c r="I26" i="93"/>
  <c r="J26" i="93"/>
  <c r="K26" i="93"/>
  <c r="L26" i="93"/>
  <c r="M26" i="93"/>
  <c r="B27" i="93"/>
  <c r="C27" i="93"/>
  <c r="D27" i="93"/>
  <c r="E27" i="93"/>
  <c r="F27" i="93"/>
  <c r="G27" i="93"/>
  <c r="H27" i="93"/>
  <c r="I27" i="93"/>
  <c r="J27" i="93"/>
  <c r="K27" i="93"/>
  <c r="L27" i="93"/>
  <c r="M27" i="93"/>
  <c r="B28" i="93"/>
  <c r="C28" i="93"/>
  <c r="D28" i="93"/>
  <c r="E28" i="93"/>
  <c r="F28" i="93"/>
  <c r="G28" i="93"/>
  <c r="H28" i="93"/>
  <c r="I28" i="93"/>
  <c r="J28" i="93"/>
  <c r="K28" i="93"/>
  <c r="L28" i="93"/>
  <c r="M28" i="93"/>
  <c r="B29" i="93"/>
  <c r="C29" i="93"/>
  <c r="D29" i="93"/>
  <c r="E29" i="93"/>
  <c r="F29" i="93"/>
  <c r="G29" i="93"/>
  <c r="H29" i="93"/>
  <c r="I29" i="93"/>
  <c r="J29" i="93"/>
  <c r="K29" i="93"/>
  <c r="L29" i="93"/>
  <c r="M29" i="93"/>
  <c r="B30" i="93"/>
  <c r="C30" i="93"/>
  <c r="D30" i="93"/>
  <c r="E30" i="93"/>
  <c r="F30" i="93"/>
  <c r="G30" i="93"/>
  <c r="H30" i="93"/>
  <c r="I30" i="93"/>
  <c r="J30" i="93"/>
  <c r="K30" i="93"/>
  <c r="L30" i="93"/>
  <c r="M30" i="93"/>
  <c r="B31" i="93"/>
  <c r="C31" i="93"/>
  <c r="D31" i="93"/>
  <c r="E31" i="93"/>
  <c r="F31" i="93"/>
  <c r="G31" i="93"/>
  <c r="H31" i="93"/>
  <c r="I31" i="93"/>
  <c r="J31" i="93"/>
  <c r="K31" i="93"/>
  <c r="L31" i="93"/>
  <c r="M31" i="93"/>
  <c r="B32" i="93"/>
  <c r="C32" i="93"/>
  <c r="D32" i="93"/>
  <c r="E32" i="93"/>
  <c r="F32" i="93"/>
  <c r="G32" i="93"/>
  <c r="H32" i="93"/>
  <c r="I32" i="93"/>
  <c r="J32" i="93"/>
  <c r="K32" i="93"/>
  <c r="L32" i="93"/>
  <c r="M32" i="93"/>
  <c r="B33" i="93"/>
  <c r="C33" i="93"/>
  <c r="D33" i="93"/>
  <c r="E33" i="93"/>
  <c r="F33" i="93"/>
  <c r="G33" i="93"/>
  <c r="H33" i="93"/>
  <c r="I33" i="93"/>
  <c r="J33" i="93"/>
  <c r="K33" i="93"/>
  <c r="L33" i="93"/>
  <c r="M33" i="93"/>
  <c r="B34" i="93"/>
  <c r="C34" i="93"/>
  <c r="D34" i="93"/>
  <c r="E34" i="93"/>
  <c r="F34" i="93"/>
  <c r="G34" i="93"/>
  <c r="H34" i="93"/>
  <c r="I34" i="93"/>
  <c r="J34" i="93"/>
  <c r="K34" i="93"/>
  <c r="L34" i="93"/>
  <c r="M34" i="93"/>
  <c r="B35" i="93"/>
  <c r="C35" i="93"/>
  <c r="D35" i="93"/>
  <c r="E35" i="93"/>
  <c r="F35" i="93"/>
  <c r="G35" i="93"/>
  <c r="H35" i="93"/>
  <c r="I35" i="93"/>
  <c r="J35" i="93"/>
  <c r="K35" i="93"/>
  <c r="L35" i="93"/>
  <c r="M35" i="93"/>
  <c r="B36" i="93"/>
  <c r="C36" i="93"/>
  <c r="D36" i="93"/>
  <c r="E36" i="93"/>
  <c r="F36" i="93"/>
  <c r="G36" i="93"/>
  <c r="H36" i="93"/>
  <c r="I36" i="93"/>
  <c r="J36" i="93"/>
  <c r="K36" i="93"/>
  <c r="L36" i="93"/>
  <c r="M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B38" i="93"/>
  <c r="C38" i="93"/>
  <c r="D38" i="93"/>
  <c r="E38" i="93"/>
  <c r="F38" i="93"/>
  <c r="G38" i="93"/>
  <c r="H38" i="93"/>
  <c r="I38" i="93"/>
  <c r="J38" i="93"/>
  <c r="K38" i="93"/>
  <c r="L38" i="93"/>
  <c r="M38" i="93"/>
  <c r="B39" i="93"/>
  <c r="C39" i="93"/>
  <c r="D39" i="93"/>
  <c r="E39" i="93"/>
  <c r="F39" i="93"/>
  <c r="G39" i="93"/>
  <c r="H39" i="93"/>
  <c r="I39" i="93"/>
  <c r="J39" i="93"/>
  <c r="K39" i="93"/>
  <c r="L39" i="93"/>
  <c r="M39" i="93"/>
  <c r="B40" i="93"/>
  <c r="C40" i="93"/>
  <c r="D40" i="93"/>
  <c r="E40" i="93"/>
  <c r="F40" i="93"/>
  <c r="G40" i="93"/>
  <c r="H40" i="93"/>
  <c r="I40" i="93"/>
  <c r="J40" i="93"/>
  <c r="K40" i="93"/>
  <c r="L40" i="93"/>
  <c r="M40" i="93"/>
  <c r="B41" i="93"/>
  <c r="C41" i="93"/>
  <c r="D41" i="93"/>
  <c r="E41" i="93"/>
  <c r="F41" i="93"/>
  <c r="G41" i="93"/>
  <c r="H41" i="93"/>
  <c r="I41" i="93"/>
  <c r="J41" i="93"/>
  <c r="K41" i="93"/>
  <c r="L41" i="93"/>
  <c r="M41" i="93"/>
  <c r="B42" i="93"/>
  <c r="C42" i="93"/>
  <c r="D42" i="93"/>
  <c r="E42" i="93"/>
  <c r="F42" i="93"/>
  <c r="G42" i="93"/>
  <c r="H42" i="93"/>
  <c r="I42" i="93"/>
  <c r="J42" i="93"/>
  <c r="K42" i="93"/>
  <c r="L42" i="93"/>
  <c r="M42" i="93"/>
  <c r="B43" i="93"/>
  <c r="C43" i="93"/>
  <c r="D43" i="93"/>
  <c r="E43" i="93"/>
  <c r="F43" i="93"/>
  <c r="G43" i="93"/>
  <c r="H43" i="93"/>
  <c r="I43" i="93"/>
  <c r="J43" i="93"/>
  <c r="K43" i="93"/>
  <c r="L43" i="93"/>
  <c r="M43" i="93"/>
  <c r="B44" i="93"/>
  <c r="C44" i="93"/>
  <c r="D44" i="93"/>
  <c r="E44" i="93"/>
  <c r="F44" i="93"/>
  <c r="G44" i="93"/>
  <c r="H44" i="93"/>
  <c r="I44" i="93"/>
  <c r="J44" i="93"/>
  <c r="K44" i="93"/>
  <c r="L44" i="93"/>
  <c r="M44" i="93"/>
  <c r="C9" i="93"/>
  <c r="D9" i="93"/>
  <c r="E9" i="93"/>
  <c r="F9" i="93"/>
  <c r="G9" i="93"/>
  <c r="H9" i="93"/>
  <c r="I9" i="93"/>
  <c r="J9" i="93"/>
  <c r="K9" i="93"/>
  <c r="L9" i="93"/>
  <c r="M9" i="93"/>
  <c r="N18" i="93" l="1"/>
  <c r="N17" i="93"/>
  <c r="Q17" i="93" s="1"/>
  <c r="N16" i="93"/>
  <c r="Q16" i="93" s="1"/>
  <c r="N15" i="93"/>
  <c r="Q15" i="93" s="1"/>
  <c r="N41" i="53"/>
  <c r="R41" i="83" s="1"/>
  <c r="N39" i="53"/>
  <c r="N38" i="53"/>
  <c r="N37" i="53"/>
  <c r="N26" i="53"/>
  <c r="N40" i="83"/>
  <c r="R40" i="83" s="1"/>
  <c r="N25" i="83"/>
  <c r="R25" i="83" s="1"/>
  <c r="N23" i="83"/>
  <c r="R23" i="83" s="1"/>
  <c r="P42" i="83"/>
  <c r="N46" i="93"/>
  <c r="G45" i="53"/>
  <c r="G48" i="53" s="1"/>
  <c r="F45" i="83"/>
  <c r="F48" i="83" s="1"/>
  <c r="J45" i="83"/>
  <c r="J45" i="53"/>
  <c r="F45" i="53"/>
  <c r="B45" i="53"/>
  <c r="M45" i="83"/>
  <c r="M48" i="83" s="1"/>
  <c r="I45" i="83"/>
  <c r="E45" i="83"/>
  <c r="E48" i="83" s="1"/>
  <c r="K45" i="53"/>
  <c r="B45" i="89"/>
  <c r="M45" i="53"/>
  <c r="M48" i="53" s="1"/>
  <c r="I45" i="53"/>
  <c r="E45" i="53"/>
  <c r="E48" i="53" s="1"/>
  <c r="L45" i="83"/>
  <c r="L48" i="83" s="1"/>
  <c r="H45" i="83"/>
  <c r="D45" i="83"/>
  <c r="D48" i="83" s="1"/>
  <c r="C45" i="53"/>
  <c r="C48" i="53" s="1"/>
  <c r="B45" i="83"/>
  <c r="L45" i="53"/>
  <c r="L48" i="53" s="1"/>
  <c r="H45" i="53"/>
  <c r="D45" i="53"/>
  <c r="D48" i="53" s="1"/>
  <c r="K45" i="83"/>
  <c r="G45" i="83"/>
  <c r="G48" i="83" s="1"/>
  <c r="C45" i="83"/>
  <c r="C48" i="83" s="1"/>
  <c r="L45" i="93"/>
  <c r="L48" i="93" s="1"/>
  <c r="D45" i="93"/>
  <c r="K45" i="93"/>
  <c r="K48" i="93" s="1"/>
  <c r="G45" i="93"/>
  <c r="C45" i="93"/>
  <c r="J45" i="93"/>
  <c r="J48" i="93" s="1"/>
  <c r="F45" i="93"/>
  <c r="B45" i="93"/>
  <c r="H45" i="93"/>
  <c r="H48" i="93" s="1"/>
  <c r="M45" i="93"/>
  <c r="M48" i="93" s="1"/>
  <c r="I45" i="93"/>
  <c r="I48" i="93" s="1"/>
  <c r="E45" i="93"/>
  <c r="A18" i="102"/>
  <c r="O17" i="102"/>
  <c r="N47" i="93"/>
  <c r="N39" i="83"/>
  <c r="N47" i="83"/>
  <c r="N46" i="83"/>
  <c r="R39" i="83" l="1"/>
  <c r="P41" i="83"/>
  <c r="A19" i="102"/>
  <c r="O18" i="102"/>
  <c r="N43" i="77"/>
  <c r="N18" i="100"/>
  <c r="A20" i="102" l="1"/>
  <c r="O19" i="102"/>
  <c r="D46" i="72"/>
  <c r="E46" i="72"/>
  <c r="D47" i="72"/>
  <c r="E47" i="72"/>
  <c r="E46" i="54"/>
  <c r="E47" i="54"/>
  <c r="A21" i="102" l="1"/>
  <c r="O20" i="102"/>
  <c r="E58" i="92"/>
  <c r="C54" i="92"/>
  <c r="Q41" i="92"/>
  <c r="A22" i="102" l="1"/>
  <c r="O21" i="102"/>
  <c r="M47" i="89"/>
  <c r="L47" i="89"/>
  <c r="K47" i="89"/>
  <c r="J47" i="89"/>
  <c r="I47" i="89"/>
  <c r="H47" i="89"/>
  <c r="F47" i="89"/>
  <c r="D47" i="89"/>
  <c r="C47" i="89"/>
  <c r="M46" i="89"/>
  <c r="L46" i="89"/>
  <c r="K46" i="89"/>
  <c r="J46" i="89"/>
  <c r="I46" i="89"/>
  <c r="H46" i="89"/>
  <c r="F46" i="89"/>
  <c r="D46" i="89"/>
  <c r="C46" i="89"/>
  <c r="M44" i="89"/>
  <c r="L44" i="89"/>
  <c r="K44" i="89"/>
  <c r="J44" i="89"/>
  <c r="I44" i="89"/>
  <c r="H44" i="89"/>
  <c r="G44" i="89"/>
  <c r="F44" i="89"/>
  <c r="E44" i="89"/>
  <c r="D44" i="89"/>
  <c r="C44" i="89"/>
  <c r="M43" i="89"/>
  <c r="L43" i="89"/>
  <c r="K43" i="89"/>
  <c r="J43" i="89"/>
  <c r="I43" i="89"/>
  <c r="H43" i="89"/>
  <c r="G43" i="89"/>
  <c r="F43" i="89"/>
  <c r="E43" i="89"/>
  <c r="D43" i="89"/>
  <c r="C43" i="89"/>
  <c r="M42" i="89"/>
  <c r="L42" i="89"/>
  <c r="K42" i="89"/>
  <c r="J42" i="89"/>
  <c r="I42" i="89"/>
  <c r="H42" i="89"/>
  <c r="G42" i="89"/>
  <c r="F42" i="89"/>
  <c r="E42" i="89"/>
  <c r="D42" i="89"/>
  <c r="C42" i="89"/>
  <c r="M41" i="89"/>
  <c r="L41" i="89"/>
  <c r="K41" i="89"/>
  <c r="J41" i="89"/>
  <c r="I41" i="89"/>
  <c r="H41" i="89"/>
  <c r="G41" i="89"/>
  <c r="F41" i="89"/>
  <c r="E41" i="89"/>
  <c r="D41" i="89"/>
  <c r="C41" i="89"/>
  <c r="M40" i="89"/>
  <c r="L40" i="89"/>
  <c r="K40" i="89"/>
  <c r="J40" i="89"/>
  <c r="I40" i="89"/>
  <c r="H40" i="89"/>
  <c r="G40" i="89"/>
  <c r="F40" i="89"/>
  <c r="E40" i="89"/>
  <c r="D40" i="89"/>
  <c r="C40" i="89"/>
  <c r="M39" i="89"/>
  <c r="L39" i="89"/>
  <c r="K39" i="89"/>
  <c r="J39" i="89"/>
  <c r="I39" i="89"/>
  <c r="H39" i="89"/>
  <c r="G39" i="89"/>
  <c r="F39" i="89"/>
  <c r="E39" i="89"/>
  <c r="D39" i="89"/>
  <c r="C39" i="89"/>
  <c r="M38" i="89"/>
  <c r="L38" i="89"/>
  <c r="K38" i="89"/>
  <c r="J38" i="89"/>
  <c r="I38" i="89"/>
  <c r="H38" i="89"/>
  <c r="G38" i="89"/>
  <c r="F38" i="89"/>
  <c r="E38" i="89"/>
  <c r="D38" i="89"/>
  <c r="C38" i="89"/>
  <c r="M37" i="89"/>
  <c r="L37" i="89"/>
  <c r="K37" i="89"/>
  <c r="J37" i="89"/>
  <c r="I37" i="89"/>
  <c r="H37" i="89"/>
  <c r="G37" i="89"/>
  <c r="F37" i="89"/>
  <c r="E37" i="89"/>
  <c r="D37" i="89"/>
  <c r="C37" i="89"/>
  <c r="M36" i="89"/>
  <c r="L36" i="89"/>
  <c r="K36" i="89"/>
  <c r="J36" i="89"/>
  <c r="I36" i="89"/>
  <c r="H36" i="89"/>
  <c r="G36" i="89"/>
  <c r="F36" i="89"/>
  <c r="E36" i="89"/>
  <c r="D36" i="89"/>
  <c r="C36" i="89"/>
  <c r="M35" i="89"/>
  <c r="L35" i="89"/>
  <c r="K35" i="89"/>
  <c r="J35" i="89"/>
  <c r="I35" i="89"/>
  <c r="H35" i="89"/>
  <c r="G35" i="89"/>
  <c r="F35" i="89"/>
  <c r="E35" i="89"/>
  <c r="D35" i="89"/>
  <c r="C35" i="89"/>
  <c r="M34" i="89"/>
  <c r="L34" i="89"/>
  <c r="K34" i="89"/>
  <c r="J34" i="89"/>
  <c r="I34" i="89"/>
  <c r="H34" i="89"/>
  <c r="G34" i="89"/>
  <c r="F34" i="89"/>
  <c r="E34" i="89"/>
  <c r="D34" i="89"/>
  <c r="C34" i="89"/>
  <c r="M33" i="89"/>
  <c r="L33" i="89"/>
  <c r="K33" i="89"/>
  <c r="J33" i="89"/>
  <c r="I33" i="89"/>
  <c r="H33" i="89"/>
  <c r="G33" i="89"/>
  <c r="F33" i="89"/>
  <c r="E33" i="89"/>
  <c r="D33" i="89"/>
  <c r="C33" i="89"/>
  <c r="M32" i="89"/>
  <c r="L32" i="89"/>
  <c r="K32" i="89"/>
  <c r="J32" i="89"/>
  <c r="I32" i="89"/>
  <c r="H32" i="89"/>
  <c r="G32" i="89"/>
  <c r="F32" i="89"/>
  <c r="E32" i="89"/>
  <c r="D32" i="89"/>
  <c r="C32" i="89"/>
  <c r="M31" i="89"/>
  <c r="L31" i="89"/>
  <c r="K31" i="89"/>
  <c r="J31" i="89"/>
  <c r="I31" i="89"/>
  <c r="H31" i="89"/>
  <c r="G31" i="89"/>
  <c r="F31" i="89"/>
  <c r="E31" i="89"/>
  <c r="D31" i="89"/>
  <c r="C31" i="89"/>
  <c r="M30" i="89"/>
  <c r="L30" i="89"/>
  <c r="K30" i="89"/>
  <c r="J30" i="89"/>
  <c r="I30" i="89"/>
  <c r="H30" i="89"/>
  <c r="G30" i="89"/>
  <c r="F30" i="89"/>
  <c r="E30" i="89"/>
  <c r="D30" i="89"/>
  <c r="C30" i="89"/>
  <c r="M29" i="89"/>
  <c r="L29" i="89"/>
  <c r="K29" i="89"/>
  <c r="J29" i="89"/>
  <c r="I29" i="89"/>
  <c r="H29" i="89"/>
  <c r="G29" i="89"/>
  <c r="F29" i="89"/>
  <c r="E29" i="89"/>
  <c r="D29" i="89"/>
  <c r="C29" i="89"/>
  <c r="M28" i="89"/>
  <c r="L28" i="89"/>
  <c r="K28" i="89"/>
  <c r="J28" i="89"/>
  <c r="I28" i="89"/>
  <c r="H28" i="89"/>
  <c r="G28" i="89"/>
  <c r="F28" i="89"/>
  <c r="E28" i="89"/>
  <c r="D28" i="89"/>
  <c r="C28" i="89"/>
  <c r="M27" i="89"/>
  <c r="L27" i="89"/>
  <c r="K27" i="89"/>
  <c r="J27" i="89"/>
  <c r="I27" i="89"/>
  <c r="H27" i="89"/>
  <c r="G27" i="89"/>
  <c r="F27" i="89"/>
  <c r="E27" i="89"/>
  <c r="D27" i="89"/>
  <c r="C27" i="89"/>
  <c r="M26" i="89"/>
  <c r="L26" i="89"/>
  <c r="K26" i="89"/>
  <c r="J26" i="89"/>
  <c r="I26" i="89"/>
  <c r="H26" i="89"/>
  <c r="G26" i="89"/>
  <c r="F26" i="89"/>
  <c r="E26" i="89"/>
  <c r="D26" i="89"/>
  <c r="C26" i="89"/>
  <c r="M25" i="89"/>
  <c r="L25" i="89"/>
  <c r="K25" i="89"/>
  <c r="J25" i="89"/>
  <c r="I25" i="89"/>
  <c r="H25" i="89"/>
  <c r="G25" i="89"/>
  <c r="F25" i="89"/>
  <c r="E25" i="89"/>
  <c r="D25" i="89"/>
  <c r="C25" i="89"/>
  <c r="M24" i="89"/>
  <c r="L24" i="89"/>
  <c r="K24" i="89"/>
  <c r="J24" i="89"/>
  <c r="I24" i="89"/>
  <c r="H24" i="89"/>
  <c r="G24" i="89"/>
  <c r="F24" i="89"/>
  <c r="E24" i="89"/>
  <c r="D24" i="89"/>
  <c r="C24" i="89"/>
  <c r="M23" i="89"/>
  <c r="L23" i="89"/>
  <c r="K23" i="89"/>
  <c r="J23" i="89"/>
  <c r="I23" i="89"/>
  <c r="H23" i="89"/>
  <c r="G23" i="89"/>
  <c r="F23" i="89"/>
  <c r="E23" i="89"/>
  <c r="D23" i="89"/>
  <c r="C23" i="89"/>
  <c r="M22" i="89"/>
  <c r="L22" i="89"/>
  <c r="K22" i="89"/>
  <c r="J22" i="89"/>
  <c r="I22" i="89"/>
  <c r="H22" i="89"/>
  <c r="G22" i="89"/>
  <c r="F22" i="89"/>
  <c r="E22" i="89"/>
  <c r="D22" i="89"/>
  <c r="C22" i="89"/>
  <c r="M21" i="89"/>
  <c r="L21" i="89"/>
  <c r="K21" i="89"/>
  <c r="J21" i="89"/>
  <c r="I21" i="89"/>
  <c r="H21" i="89"/>
  <c r="G21" i="89"/>
  <c r="F21" i="89"/>
  <c r="E21" i="89"/>
  <c r="D21" i="89"/>
  <c r="C21" i="89"/>
  <c r="M20" i="89"/>
  <c r="L20" i="89"/>
  <c r="K20" i="89"/>
  <c r="J20" i="89"/>
  <c r="I20" i="89"/>
  <c r="H20" i="89"/>
  <c r="G20" i="89"/>
  <c r="F20" i="89"/>
  <c r="E20" i="89"/>
  <c r="D20" i="89"/>
  <c r="C20" i="89"/>
  <c r="M19" i="89"/>
  <c r="L19" i="89"/>
  <c r="K19" i="89"/>
  <c r="J19" i="89"/>
  <c r="I19" i="89"/>
  <c r="H19" i="89"/>
  <c r="G19" i="89"/>
  <c r="F19" i="89"/>
  <c r="E19" i="89"/>
  <c r="D19" i="89"/>
  <c r="C19" i="89"/>
  <c r="M18" i="89"/>
  <c r="L18" i="89"/>
  <c r="K18" i="89"/>
  <c r="J18" i="89"/>
  <c r="I18" i="89"/>
  <c r="H18" i="89"/>
  <c r="G18" i="89"/>
  <c r="F18" i="89"/>
  <c r="E18" i="89"/>
  <c r="D18" i="89"/>
  <c r="C18" i="89"/>
  <c r="M17" i="89"/>
  <c r="L17" i="89"/>
  <c r="K17" i="89"/>
  <c r="J17" i="89"/>
  <c r="I17" i="89"/>
  <c r="H17" i="89"/>
  <c r="G17" i="89"/>
  <c r="F17" i="89"/>
  <c r="E17" i="89"/>
  <c r="D17" i="89"/>
  <c r="C17" i="89"/>
  <c r="M16" i="89"/>
  <c r="L16" i="89"/>
  <c r="K16" i="89"/>
  <c r="J16" i="89"/>
  <c r="I16" i="89"/>
  <c r="H16" i="89"/>
  <c r="G16" i="89"/>
  <c r="F16" i="89"/>
  <c r="E16" i="89"/>
  <c r="D16" i="89"/>
  <c r="C16" i="89"/>
  <c r="M15" i="89"/>
  <c r="L15" i="89"/>
  <c r="K15" i="89"/>
  <c r="J15" i="89"/>
  <c r="I15" i="89"/>
  <c r="H15" i="89"/>
  <c r="G15" i="89"/>
  <c r="F15" i="89"/>
  <c r="E15" i="89"/>
  <c r="D15" i="89"/>
  <c r="C15" i="89"/>
  <c r="M14" i="89"/>
  <c r="L14" i="89"/>
  <c r="K14" i="89"/>
  <c r="J14" i="89"/>
  <c r="I14" i="89"/>
  <c r="H14" i="89"/>
  <c r="G14" i="89"/>
  <c r="F14" i="89"/>
  <c r="E14" i="89"/>
  <c r="D14" i="89"/>
  <c r="C14" i="89"/>
  <c r="M13" i="89"/>
  <c r="L13" i="89"/>
  <c r="K13" i="89"/>
  <c r="J13" i="89"/>
  <c r="I13" i="89"/>
  <c r="H13" i="89"/>
  <c r="G13" i="89"/>
  <c r="F13" i="89"/>
  <c r="E13" i="89"/>
  <c r="D13" i="89"/>
  <c r="C13" i="89"/>
  <c r="M12" i="89"/>
  <c r="L12" i="89"/>
  <c r="K12" i="89"/>
  <c r="J12" i="89"/>
  <c r="I12" i="89"/>
  <c r="H12" i="89"/>
  <c r="G12" i="89"/>
  <c r="F12" i="89"/>
  <c r="E12" i="89"/>
  <c r="D12" i="89"/>
  <c r="C12" i="89"/>
  <c r="M11" i="89"/>
  <c r="L11" i="89"/>
  <c r="K11" i="89"/>
  <c r="J11" i="89"/>
  <c r="I11" i="89"/>
  <c r="H11" i="89"/>
  <c r="G11" i="89"/>
  <c r="F11" i="89"/>
  <c r="E11" i="89"/>
  <c r="D11" i="89"/>
  <c r="C11" i="89"/>
  <c r="M10" i="89"/>
  <c r="L10" i="89"/>
  <c r="K10" i="89"/>
  <c r="J10" i="89"/>
  <c r="I10" i="89"/>
  <c r="H10" i="89"/>
  <c r="G10" i="89"/>
  <c r="F10" i="89"/>
  <c r="E10" i="89"/>
  <c r="D10" i="89"/>
  <c r="C10" i="89"/>
  <c r="M9" i="89"/>
  <c r="L9" i="89"/>
  <c r="K9" i="89"/>
  <c r="J9" i="89"/>
  <c r="I9" i="89"/>
  <c r="H9" i="89"/>
  <c r="G9" i="89"/>
  <c r="F9" i="89"/>
  <c r="E9" i="89"/>
  <c r="D9" i="89"/>
  <c r="C9" i="89"/>
  <c r="N46" i="62"/>
  <c r="N47" i="85"/>
  <c r="N46" i="85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H45" i="89" l="1"/>
  <c r="L45" i="89"/>
  <c r="L48" i="89" s="1"/>
  <c r="D45" i="89"/>
  <c r="E45" i="89"/>
  <c r="I45" i="89"/>
  <c r="I48" i="89" s="1"/>
  <c r="M45" i="89"/>
  <c r="M48" i="89" s="1"/>
  <c r="H54" i="89"/>
  <c r="F45" i="89"/>
  <c r="J45" i="89"/>
  <c r="J48" i="89" s="1"/>
  <c r="C45" i="89"/>
  <c r="G45" i="89"/>
  <c r="K45" i="89"/>
  <c r="K48" i="89" s="1"/>
  <c r="I67" i="102"/>
  <c r="I54" i="102"/>
  <c r="O22" i="102"/>
  <c r="A23" i="102"/>
  <c r="M54" i="89"/>
  <c r="F54" i="89"/>
  <c r="J54" i="89"/>
  <c r="L54" i="89"/>
  <c r="K54" i="89"/>
  <c r="G54" i="89"/>
  <c r="I54" i="89"/>
  <c r="H54" i="90"/>
  <c r="I54" i="90"/>
  <c r="K54" i="90"/>
  <c r="L54" i="90"/>
  <c r="M54" i="90"/>
  <c r="N36" i="83"/>
  <c r="N37" i="83"/>
  <c r="R37" i="83" s="1"/>
  <c r="N38" i="83"/>
  <c r="R38" i="83" s="1"/>
  <c r="N37" i="81"/>
  <c r="N39" i="81"/>
  <c r="O23" i="102" l="1"/>
  <c r="A24" i="102"/>
  <c r="M47" i="96"/>
  <c r="L47" i="96"/>
  <c r="K47" i="96"/>
  <c r="J47" i="96"/>
  <c r="H47" i="96"/>
  <c r="F47" i="96"/>
  <c r="E47" i="96"/>
  <c r="D47" i="96"/>
  <c r="C47" i="96"/>
  <c r="B47" i="96"/>
  <c r="M46" i="96"/>
  <c r="L46" i="96"/>
  <c r="K46" i="96"/>
  <c r="J46" i="96"/>
  <c r="I46" i="96"/>
  <c r="H46" i="96"/>
  <c r="F46" i="96"/>
  <c r="E46" i="96"/>
  <c r="D46" i="96"/>
  <c r="C46" i="96"/>
  <c r="B46" i="96"/>
  <c r="M44" i="96"/>
  <c r="L44" i="96"/>
  <c r="K44" i="96"/>
  <c r="J44" i="96"/>
  <c r="I44" i="96"/>
  <c r="H44" i="96"/>
  <c r="G44" i="96"/>
  <c r="F44" i="96"/>
  <c r="E44" i="96"/>
  <c r="D44" i="96"/>
  <c r="C44" i="96"/>
  <c r="B44" i="96"/>
  <c r="M43" i="96"/>
  <c r="L43" i="96"/>
  <c r="K43" i="96"/>
  <c r="J43" i="96"/>
  <c r="I43" i="96"/>
  <c r="H43" i="96"/>
  <c r="G43" i="96"/>
  <c r="F43" i="96"/>
  <c r="E43" i="96"/>
  <c r="D43" i="96"/>
  <c r="C43" i="96"/>
  <c r="B43" i="96"/>
  <c r="M42" i="96"/>
  <c r="L42" i="96"/>
  <c r="K42" i="96"/>
  <c r="J42" i="96"/>
  <c r="I42" i="96"/>
  <c r="H42" i="96"/>
  <c r="G42" i="96"/>
  <c r="F42" i="96"/>
  <c r="E42" i="96"/>
  <c r="D42" i="96"/>
  <c r="C42" i="96"/>
  <c r="B42" i="96"/>
  <c r="M41" i="96"/>
  <c r="L41" i="96"/>
  <c r="K41" i="96"/>
  <c r="J41" i="96"/>
  <c r="I41" i="96"/>
  <c r="H41" i="96"/>
  <c r="G41" i="96"/>
  <c r="F41" i="96"/>
  <c r="E41" i="96"/>
  <c r="D41" i="96"/>
  <c r="C41" i="96"/>
  <c r="B41" i="96"/>
  <c r="M40" i="96"/>
  <c r="L40" i="96"/>
  <c r="K40" i="96"/>
  <c r="J40" i="96"/>
  <c r="I40" i="96"/>
  <c r="H40" i="96"/>
  <c r="G40" i="96"/>
  <c r="F40" i="96"/>
  <c r="E40" i="96"/>
  <c r="D40" i="96"/>
  <c r="C40" i="96"/>
  <c r="B40" i="96"/>
  <c r="M39" i="96"/>
  <c r="L39" i="96"/>
  <c r="K39" i="96"/>
  <c r="J39" i="96"/>
  <c r="I39" i="96"/>
  <c r="H39" i="96"/>
  <c r="G39" i="96"/>
  <c r="F39" i="96"/>
  <c r="E39" i="96"/>
  <c r="D39" i="96"/>
  <c r="C39" i="96"/>
  <c r="B39" i="96"/>
  <c r="M38" i="96"/>
  <c r="L38" i="96"/>
  <c r="K38" i="96"/>
  <c r="J38" i="96"/>
  <c r="I38" i="96"/>
  <c r="H38" i="96"/>
  <c r="G38" i="96"/>
  <c r="F38" i="96"/>
  <c r="E38" i="96"/>
  <c r="D38" i="96"/>
  <c r="C38" i="96"/>
  <c r="B38" i="96"/>
  <c r="M37" i="96"/>
  <c r="L37" i="96"/>
  <c r="K37" i="96"/>
  <c r="J37" i="96"/>
  <c r="I37" i="96"/>
  <c r="H37" i="96"/>
  <c r="G37" i="96"/>
  <c r="F37" i="96"/>
  <c r="E37" i="96"/>
  <c r="D37" i="96"/>
  <c r="C37" i="96"/>
  <c r="B37" i="96"/>
  <c r="M36" i="96"/>
  <c r="L36" i="96"/>
  <c r="K36" i="96"/>
  <c r="J36" i="96"/>
  <c r="I36" i="96"/>
  <c r="H36" i="96"/>
  <c r="G36" i="96"/>
  <c r="F36" i="96"/>
  <c r="E36" i="96"/>
  <c r="D36" i="96"/>
  <c r="C36" i="96"/>
  <c r="B36" i="96"/>
  <c r="M35" i="96"/>
  <c r="L35" i="96"/>
  <c r="K35" i="96"/>
  <c r="J35" i="96"/>
  <c r="I35" i="96"/>
  <c r="H35" i="96"/>
  <c r="G35" i="96"/>
  <c r="F35" i="96"/>
  <c r="E35" i="96"/>
  <c r="D35" i="96"/>
  <c r="C35" i="96"/>
  <c r="B35" i="96"/>
  <c r="M34" i="96"/>
  <c r="L34" i="96"/>
  <c r="K34" i="96"/>
  <c r="J34" i="96"/>
  <c r="I34" i="96"/>
  <c r="H34" i="96"/>
  <c r="G34" i="96"/>
  <c r="F34" i="96"/>
  <c r="E34" i="96"/>
  <c r="D34" i="96"/>
  <c r="C34" i="96"/>
  <c r="B34" i="96"/>
  <c r="M33" i="96"/>
  <c r="L33" i="96"/>
  <c r="K33" i="96"/>
  <c r="J33" i="96"/>
  <c r="I33" i="96"/>
  <c r="H33" i="96"/>
  <c r="G33" i="96"/>
  <c r="F33" i="96"/>
  <c r="E33" i="96"/>
  <c r="D33" i="96"/>
  <c r="C33" i="96"/>
  <c r="B33" i="96"/>
  <c r="M32" i="96"/>
  <c r="L32" i="96"/>
  <c r="K32" i="96"/>
  <c r="J32" i="96"/>
  <c r="I32" i="96"/>
  <c r="H32" i="96"/>
  <c r="G32" i="96"/>
  <c r="F32" i="96"/>
  <c r="E32" i="96"/>
  <c r="D32" i="96"/>
  <c r="C32" i="96"/>
  <c r="B32" i="96"/>
  <c r="M31" i="96"/>
  <c r="L31" i="96"/>
  <c r="K31" i="96"/>
  <c r="J31" i="96"/>
  <c r="I31" i="96"/>
  <c r="H31" i="96"/>
  <c r="G31" i="96"/>
  <c r="F31" i="96"/>
  <c r="E31" i="96"/>
  <c r="D31" i="96"/>
  <c r="C31" i="96"/>
  <c r="B31" i="96"/>
  <c r="M30" i="96"/>
  <c r="L30" i="96"/>
  <c r="K30" i="96"/>
  <c r="J30" i="96"/>
  <c r="I30" i="96"/>
  <c r="H30" i="96"/>
  <c r="G30" i="96"/>
  <c r="F30" i="96"/>
  <c r="E30" i="96"/>
  <c r="D30" i="96"/>
  <c r="C30" i="96"/>
  <c r="B30" i="96"/>
  <c r="M29" i="96"/>
  <c r="L29" i="96"/>
  <c r="K29" i="96"/>
  <c r="J29" i="96"/>
  <c r="I29" i="96"/>
  <c r="H29" i="96"/>
  <c r="G29" i="96"/>
  <c r="F29" i="96"/>
  <c r="E29" i="96"/>
  <c r="D29" i="96"/>
  <c r="C29" i="96"/>
  <c r="B29" i="96"/>
  <c r="M28" i="96"/>
  <c r="L28" i="96"/>
  <c r="K28" i="96"/>
  <c r="J28" i="96"/>
  <c r="I28" i="96"/>
  <c r="H28" i="96"/>
  <c r="G28" i="96"/>
  <c r="F28" i="96"/>
  <c r="E28" i="96"/>
  <c r="D28" i="96"/>
  <c r="C28" i="96"/>
  <c r="B28" i="96"/>
  <c r="M27" i="96"/>
  <c r="L27" i="96"/>
  <c r="K27" i="96"/>
  <c r="J27" i="96"/>
  <c r="I27" i="96"/>
  <c r="H27" i="96"/>
  <c r="G27" i="96"/>
  <c r="F27" i="96"/>
  <c r="E27" i="96"/>
  <c r="D27" i="96"/>
  <c r="C27" i="96"/>
  <c r="B27" i="96"/>
  <c r="M26" i="96"/>
  <c r="L26" i="96"/>
  <c r="K26" i="96"/>
  <c r="J26" i="96"/>
  <c r="I26" i="96"/>
  <c r="H26" i="96"/>
  <c r="G26" i="96"/>
  <c r="F26" i="96"/>
  <c r="E26" i="96"/>
  <c r="D26" i="96"/>
  <c r="C26" i="96"/>
  <c r="B26" i="96"/>
  <c r="M25" i="96"/>
  <c r="L25" i="96"/>
  <c r="K25" i="96"/>
  <c r="J25" i="96"/>
  <c r="I25" i="96"/>
  <c r="H25" i="96"/>
  <c r="G25" i="96"/>
  <c r="F25" i="96"/>
  <c r="E25" i="96"/>
  <c r="D25" i="96"/>
  <c r="C25" i="96"/>
  <c r="B25" i="96"/>
  <c r="M24" i="96"/>
  <c r="L24" i="96"/>
  <c r="K24" i="96"/>
  <c r="J24" i="96"/>
  <c r="I24" i="96"/>
  <c r="H24" i="96"/>
  <c r="G24" i="96"/>
  <c r="F24" i="96"/>
  <c r="E24" i="96"/>
  <c r="D24" i="96"/>
  <c r="C24" i="96"/>
  <c r="B24" i="96"/>
  <c r="M23" i="96"/>
  <c r="L23" i="96"/>
  <c r="K23" i="96"/>
  <c r="J23" i="96"/>
  <c r="I23" i="96"/>
  <c r="H23" i="96"/>
  <c r="G23" i="96"/>
  <c r="F23" i="96"/>
  <c r="E23" i="96"/>
  <c r="D23" i="96"/>
  <c r="C23" i="96"/>
  <c r="B23" i="96"/>
  <c r="M22" i="96"/>
  <c r="L22" i="96"/>
  <c r="K22" i="96"/>
  <c r="J22" i="96"/>
  <c r="I22" i="96"/>
  <c r="H22" i="96"/>
  <c r="G22" i="96"/>
  <c r="F22" i="96"/>
  <c r="E22" i="96"/>
  <c r="D22" i="96"/>
  <c r="C22" i="96"/>
  <c r="B22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M20" i="96"/>
  <c r="L20" i="96"/>
  <c r="K20" i="96"/>
  <c r="J20" i="96"/>
  <c r="I20" i="96"/>
  <c r="H20" i="96"/>
  <c r="G20" i="96"/>
  <c r="F20" i="96"/>
  <c r="E20" i="96"/>
  <c r="D20" i="96"/>
  <c r="C20" i="96"/>
  <c r="B20" i="96"/>
  <c r="M19" i="96"/>
  <c r="L19" i="96"/>
  <c r="K19" i="96"/>
  <c r="J19" i="96"/>
  <c r="I19" i="96"/>
  <c r="H19" i="96"/>
  <c r="G19" i="96"/>
  <c r="F19" i="96"/>
  <c r="E19" i="96"/>
  <c r="D19" i="96"/>
  <c r="C19" i="96"/>
  <c r="B19" i="96"/>
  <c r="M18" i="96"/>
  <c r="L18" i="96"/>
  <c r="K18" i="96"/>
  <c r="J18" i="96"/>
  <c r="I18" i="96"/>
  <c r="H18" i="96"/>
  <c r="G18" i="96"/>
  <c r="F18" i="96"/>
  <c r="E18" i="96"/>
  <c r="D18" i="96"/>
  <c r="C18" i="96"/>
  <c r="B18" i="96"/>
  <c r="M17" i="96"/>
  <c r="L17" i="96"/>
  <c r="K17" i="96"/>
  <c r="J17" i="96"/>
  <c r="I17" i="96"/>
  <c r="H17" i="96"/>
  <c r="G17" i="96"/>
  <c r="F17" i="96"/>
  <c r="E17" i="96"/>
  <c r="D17" i="96"/>
  <c r="C17" i="96"/>
  <c r="B17" i="96"/>
  <c r="M16" i="96"/>
  <c r="L16" i="96"/>
  <c r="K16" i="96"/>
  <c r="J16" i="96"/>
  <c r="I16" i="96"/>
  <c r="H16" i="96"/>
  <c r="G16" i="96"/>
  <c r="F16" i="96"/>
  <c r="E16" i="96"/>
  <c r="D16" i="96"/>
  <c r="C16" i="96"/>
  <c r="B16" i="96"/>
  <c r="M15" i="96"/>
  <c r="L15" i="96"/>
  <c r="K15" i="96"/>
  <c r="J15" i="96"/>
  <c r="I15" i="96"/>
  <c r="H15" i="96"/>
  <c r="G15" i="96"/>
  <c r="F15" i="96"/>
  <c r="E15" i="96"/>
  <c r="D15" i="96"/>
  <c r="C15" i="96"/>
  <c r="B15" i="96"/>
  <c r="M14" i="96"/>
  <c r="L14" i="96"/>
  <c r="K14" i="96"/>
  <c r="J14" i="96"/>
  <c r="I14" i="96"/>
  <c r="H14" i="96"/>
  <c r="G14" i="96"/>
  <c r="F14" i="96"/>
  <c r="E14" i="96"/>
  <c r="D14" i="96"/>
  <c r="C14" i="96"/>
  <c r="B14" i="96"/>
  <c r="M13" i="96"/>
  <c r="L13" i="96"/>
  <c r="K13" i="96"/>
  <c r="J13" i="96"/>
  <c r="I13" i="96"/>
  <c r="H13" i="96"/>
  <c r="G13" i="96"/>
  <c r="F13" i="96"/>
  <c r="E13" i="96"/>
  <c r="D13" i="96"/>
  <c r="C13" i="96"/>
  <c r="B13" i="96"/>
  <c r="M12" i="96"/>
  <c r="L12" i="96"/>
  <c r="K12" i="96"/>
  <c r="J12" i="96"/>
  <c r="I12" i="96"/>
  <c r="H12" i="96"/>
  <c r="G12" i="96"/>
  <c r="F12" i="96"/>
  <c r="E12" i="96"/>
  <c r="D12" i="96"/>
  <c r="C12" i="96"/>
  <c r="B12" i="96"/>
  <c r="M11" i="96"/>
  <c r="M45" i="96" s="1"/>
  <c r="L11" i="96"/>
  <c r="L45" i="96" s="1"/>
  <c r="K11" i="96"/>
  <c r="K45" i="96" s="1"/>
  <c r="J11" i="96"/>
  <c r="I11" i="96"/>
  <c r="I45" i="96" s="1"/>
  <c r="H11" i="96"/>
  <c r="H45" i="96" s="1"/>
  <c r="G11" i="96"/>
  <c r="G45" i="96" s="1"/>
  <c r="F11" i="96"/>
  <c r="E11" i="96"/>
  <c r="D11" i="96"/>
  <c r="D45" i="96" s="1"/>
  <c r="C11" i="96"/>
  <c r="C45" i="96" s="1"/>
  <c r="B11" i="96"/>
  <c r="B45" i="96" s="1"/>
  <c r="M10" i="96"/>
  <c r="L10" i="96"/>
  <c r="K10" i="96"/>
  <c r="J10" i="96"/>
  <c r="I10" i="96"/>
  <c r="H10" i="96"/>
  <c r="G10" i="96"/>
  <c r="F10" i="96"/>
  <c r="E10" i="96"/>
  <c r="D10" i="96"/>
  <c r="C10" i="96"/>
  <c r="B10" i="96"/>
  <c r="M9" i="96"/>
  <c r="L9" i="96"/>
  <c r="K9" i="96"/>
  <c r="J9" i="96"/>
  <c r="I9" i="96"/>
  <c r="H9" i="96"/>
  <c r="G9" i="96"/>
  <c r="F9" i="96"/>
  <c r="E9" i="96"/>
  <c r="D9" i="96"/>
  <c r="C9" i="96"/>
  <c r="L48" i="61"/>
  <c r="B9" i="93"/>
  <c r="M44" i="72"/>
  <c r="L44" i="72"/>
  <c r="K44" i="72"/>
  <c r="J44" i="72"/>
  <c r="I44" i="72"/>
  <c r="H44" i="72"/>
  <c r="G44" i="72"/>
  <c r="F44" i="72"/>
  <c r="E44" i="72"/>
  <c r="D44" i="72"/>
  <c r="C44" i="72"/>
  <c r="B44" i="72"/>
  <c r="M43" i="72"/>
  <c r="L43" i="72"/>
  <c r="K43" i="72"/>
  <c r="J43" i="72"/>
  <c r="I43" i="72"/>
  <c r="H43" i="72"/>
  <c r="G43" i="72"/>
  <c r="F43" i="72"/>
  <c r="E43" i="72"/>
  <c r="D43" i="72"/>
  <c r="C43" i="72"/>
  <c r="B43" i="72"/>
  <c r="M42" i="72"/>
  <c r="L42" i="72"/>
  <c r="K42" i="72"/>
  <c r="J42" i="72"/>
  <c r="I42" i="72"/>
  <c r="H42" i="72"/>
  <c r="G42" i="72"/>
  <c r="F42" i="72"/>
  <c r="E42" i="72"/>
  <c r="D42" i="72"/>
  <c r="C42" i="72"/>
  <c r="B42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M40" i="72"/>
  <c r="L40" i="72"/>
  <c r="K40" i="72"/>
  <c r="J40" i="72"/>
  <c r="I40" i="72"/>
  <c r="H40" i="72"/>
  <c r="G40" i="72"/>
  <c r="F40" i="72"/>
  <c r="E40" i="72"/>
  <c r="D40" i="72"/>
  <c r="C40" i="72"/>
  <c r="B40" i="72"/>
  <c r="M39" i="72"/>
  <c r="L39" i="72"/>
  <c r="K39" i="72"/>
  <c r="J39" i="72"/>
  <c r="I39" i="72"/>
  <c r="H39" i="72"/>
  <c r="G39" i="72"/>
  <c r="F39" i="72"/>
  <c r="E39" i="72"/>
  <c r="D39" i="72"/>
  <c r="C39" i="72"/>
  <c r="B39" i="72"/>
  <c r="M38" i="72"/>
  <c r="L38" i="72"/>
  <c r="K38" i="72"/>
  <c r="J38" i="72"/>
  <c r="I38" i="72"/>
  <c r="H38" i="72"/>
  <c r="G38" i="72"/>
  <c r="F38" i="72"/>
  <c r="E38" i="72"/>
  <c r="D38" i="72"/>
  <c r="C38" i="72"/>
  <c r="B38" i="72"/>
  <c r="M37" i="72"/>
  <c r="L37" i="72"/>
  <c r="K37" i="72"/>
  <c r="J37" i="72"/>
  <c r="I37" i="72"/>
  <c r="H37" i="72"/>
  <c r="G37" i="72"/>
  <c r="F37" i="72"/>
  <c r="E37" i="72"/>
  <c r="D37" i="72"/>
  <c r="C37" i="72"/>
  <c r="B37" i="72"/>
  <c r="M36" i="72"/>
  <c r="L36" i="72"/>
  <c r="K36" i="72"/>
  <c r="J36" i="72"/>
  <c r="I36" i="72"/>
  <c r="H36" i="72"/>
  <c r="G36" i="72"/>
  <c r="F36" i="72"/>
  <c r="E36" i="72"/>
  <c r="D36" i="72"/>
  <c r="C36" i="72"/>
  <c r="B36" i="72"/>
  <c r="M35" i="72"/>
  <c r="L35" i="72"/>
  <c r="K35" i="72"/>
  <c r="J35" i="72"/>
  <c r="I35" i="72"/>
  <c r="H35" i="72"/>
  <c r="G35" i="72"/>
  <c r="F35" i="72"/>
  <c r="E35" i="72"/>
  <c r="D35" i="72"/>
  <c r="C35" i="72"/>
  <c r="B35" i="72"/>
  <c r="M34" i="72"/>
  <c r="L34" i="72"/>
  <c r="K34" i="72"/>
  <c r="J34" i="72"/>
  <c r="I34" i="72"/>
  <c r="H34" i="72"/>
  <c r="G34" i="72"/>
  <c r="F34" i="72"/>
  <c r="E34" i="72"/>
  <c r="D34" i="72"/>
  <c r="C34" i="72"/>
  <c r="B34" i="72"/>
  <c r="M33" i="72"/>
  <c r="L33" i="72"/>
  <c r="K33" i="72"/>
  <c r="J33" i="72"/>
  <c r="I33" i="72"/>
  <c r="H33" i="72"/>
  <c r="G33" i="72"/>
  <c r="F33" i="72"/>
  <c r="E33" i="72"/>
  <c r="D33" i="72"/>
  <c r="C33" i="72"/>
  <c r="B33" i="72"/>
  <c r="M32" i="72"/>
  <c r="L32" i="72"/>
  <c r="K32" i="72"/>
  <c r="J32" i="72"/>
  <c r="I32" i="72"/>
  <c r="H32" i="72"/>
  <c r="G32" i="72"/>
  <c r="F32" i="72"/>
  <c r="E32" i="72"/>
  <c r="D32" i="72"/>
  <c r="C32" i="72"/>
  <c r="B32" i="72"/>
  <c r="M31" i="72"/>
  <c r="L31" i="72"/>
  <c r="K31" i="72"/>
  <c r="J31" i="72"/>
  <c r="I31" i="72"/>
  <c r="H31" i="72"/>
  <c r="G31" i="72"/>
  <c r="F31" i="72"/>
  <c r="E31" i="72"/>
  <c r="D31" i="72"/>
  <c r="C31" i="72"/>
  <c r="B31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M27" i="72"/>
  <c r="L27" i="72"/>
  <c r="K27" i="72"/>
  <c r="J27" i="72"/>
  <c r="I27" i="72"/>
  <c r="H27" i="72"/>
  <c r="G27" i="72"/>
  <c r="F27" i="72"/>
  <c r="E27" i="72"/>
  <c r="D27" i="72"/>
  <c r="C27" i="72"/>
  <c r="B27" i="72"/>
  <c r="M26" i="72"/>
  <c r="L26" i="72"/>
  <c r="K26" i="72"/>
  <c r="J26" i="72"/>
  <c r="I26" i="72"/>
  <c r="H26" i="72"/>
  <c r="G26" i="72"/>
  <c r="F26" i="72"/>
  <c r="E26" i="72"/>
  <c r="D26" i="72"/>
  <c r="C26" i="72"/>
  <c r="B26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M23" i="72"/>
  <c r="L23" i="72"/>
  <c r="K23" i="72"/>
  <c r="J23" i="72"/>
  <c r="I23" i="72"/>
  <c r="H23" i="72"/>
  <c r="G23" i="72"/>
  <c r="F23" i="72"/>
  <c r="E23" i="72"/>
  <c r="D23" i="72"/>
  <c r="C23" i="72"/>
  <c r="B23" i="72"/>
  <c r="M22" i="72"/>
  <c r="L22" i="72"/>
  <c r="K22" i="72"/>
  <c r="J22" i="72"/>
  <c r="I22" i="72"/>
  <c r="H22" i="72"/>
  <c r="G22" i="72"/>
  <c r="F22" i="72"/>
  <c r="E22" i="72"/>
  <c r="D22" i="72"/>
  <c r="C22" i="72"/>
  <c r="B22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M20" i="72"/>
  <c r="L20" i="72"/>
  <c r="K20" i="72"/>
  <c r="J20" i="72"/>
  <c r="I20" i="72"/>
  <c r="H20" i="72"/>
  <c r="G20" i="72"/>
  <c r="F20" i="72"/>
  <c r="E20" i="72"/>
  <c r="D20" i="72"/>
  <c r="C20" i="72"/>
  <c r="B20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M11" i="72"/>
  <c r="M45" i="72" s="1"/>
  <c r="L11" i="72"/>
  <c r="L45" i="72" s="1"/>
  <c r="K11" i="72"/>
  <c r="K45" i="72" s="1"/>
  <c r="J11" i="72"/>
  <c r="I11" i="72"/>
  <c r="H11" i="72"/>
  <c r="H45" i="72" s="1"/>
  <c r="G11" i="72"/>
  <c r="G45" i="72" s="1"/>
  <c r="F11" i="72"/>
  <c r="E11" i="72"/>
  <c r="E45" i="72" s="1"/>
  <c r="D11" i="72"/>
  <c r="C11" i="72"/>
  <c r="C45" i="72" s="1"/>
  <c r="B11" i="72"/>
  <c r="B45" i="72" s="1"/>
  <c r="M10" i="72"/>
  <c r="L10" i="72"/>
  <c r="K10" i="72"/>
  <c r="J10" i="72"/>
  <c r="I10" i="72"/>
  <c r="H10" i="72"/>
  <c r="G10" i="72"/>
  <c r="F10" i="72"/>
  <c r="E10" i="72"/>
  <c r="D10" i="72"/>
  <c r="C10" i="72"/>
  <c r="B10" i="72"/>
  <c r="M9" i="72"/>
  <c r="M54" i="72" s="1"/>
  <c r="L9" i="72"/>
  <c r="L54" i="72" s="1"/>
  <c r="K9" i="72"/>
  <c r="K48" i="72" s="1"/>
  <c r="J9" i="72"/>
  <c r="I9" i="72"/>
  <c r="H9" i="72"/>
  <c r="H54" i="72" s="1"/>
  <c r="G9" i="72"/>
  <c r="F9" i="72"/>
  <c r="E9" i="72"/>
  <c r="D9" i="72"/>
  <c r="C9" i="72"/>
  <c r="H46" i="72"/>
  <c r="I46" i="72"/>
  <c r="J46" i="72"/>
  <c r="K46" i="72"/>
  <c r="I47" i="72"/>
  <c r="J47" i="72"/>
  <c r="K47" i="72"/>
  <c r="M47" i="72"/>
  <c r="L47" i="72"/>
  <c r="M46" i="72"/>
  <c r="L46" i="72"/>
  <c r="M54" i="77"/>
  <c r="L54" i="77"/>
  <c r="K54" i="77"/>
  <c r="J54" i="77"/>
  <c r="I54" i="77"/>
  <c r="H54" i="77"/>
  <c r="C54" i="77"/>
  <c r="B54" i="77"/>
  <c r="L48" i="77"/>
  <c r="N40" i="96" l="1"/>
  <c r="N39" i="72"/>
  <c r="N40" i="72"/>
  <c r="N41" i="72"/>
  <c r="N42" i="72"/>
  <c r="M48" i="96"/>
  <c r="J45" i="96"/>
  <c r="J48" i="96" s="1"/>
  <c r="N41" i="96"/>
  <c r="E45" i="96"/>
  <c r="E48" i="96" s="1"/>
  <c r="D45" i="72"/>
  <c r="D48" i="72" s="1"/>
  <c r="N42" i="96"/>
  <c r="F45" i="72"/>
  <c r="K48" i="96"/>
  <c r="I45" i="72"/>
  <c r="I48" i="72" s="1"/>
  <c r="J45" i="72"/>
  <c r="F45" i="96"/>
  <c r="G48" i="96"/>
  <c r="O24" i="102"/>
  <c r="A25" i="102"/>
  <c r="J54" i="102"/>
  <c r="J67" i="102"/>
  <c r="J48" i="72"/>
  <c r="N18" i="72"/>
  <c r="Q18" i="93" s="1"/>
  <c r="N19" i="72"/>
  <c r="N20" i="72"/>
  <c r="N21" i="72"/>
  <c r="N22" i="72"/>
  <c r="N23" i="72"/>
  <c r="N24" i="72"/>
  <c r="N25" i="72"/>
  <c r="N26" i="72"/>
  <c r="N27" i="72"/>
  <c r="N28" i="72"/>
  <c r="N29" i="72"/>
  <c r="N30" i="72"/>
  <c r="N31" i="72"/>
  <c r="N32" i="72"/>
  <c r="N33" i="72"/>
  <c r="N34" i="72"/>
  <c r="N35" i="72"/>
  <c r="N36" i="72"/>
  <c r="N37" i="72"/>
  <c r="N38" i="72"/>
  <c r="K54" i="72"/>
  <c r="J54" i="72"/>
  <c r="I54" i="72"/>
  <c r="M54" i="95"/>
  <c r="L54" i="95"/>
  <c r="K54" i="95"/>
  <c r="J54" i="95"/>
  <c r="I54" i="95"/>
  <c r="H54" i="95"/>
  <c r="N45" i="72" l="1"/>
  <c r="O25" i="102"/>
  <c r="A26" i="102"/>
  <c r="D54" i="85"/>
  <c r="E54" i="85"/>
  <c r="F54" i="85"/>
  <c r="G54" i="85"/>
  <c r="H54" i="85"/>
  <c r="I54" i="85"/>
  <c r="J54" i="85"/>
  <c r="K54" i="85"/>
  <c r="L54" i="85"/>
  <c r="M54" i="85"/>
  <c r="I48" i="85"/>
  <c r="E54" i="100"/>
  <c r="F54" i="100"/>
  <c r="G54" i="100"/>
  <c r="H54" i="100"/>
  <c r="I54" i="100"/>
  <c r="J54" i="100"/>
  <c r="K54" i="100"/>
  <c r="L54" i="100"/>
  <c r="M54" i="100"/>
  <c r="K48" i="100"/>
  <c r="J48" i="100"/>
  <c r="I48" i="100"/>
  <c r="E54" i="91"/>
  <c r="F54" i="91"/>
  <c r="G54" i="91"/>
  <c r="H54" i="91"/>
  <c r="I54" i="91"/>
  <c r="J54" i="91"/>
  <c r="K54" i="91"/>
  <c r="L54" i="91"/>
  <c r="M54" i="91"/>
  <c r="I48" i="91"/>
  <c r="A27" i="102" l="1"/>
  <c r="O26" i="102"/>
  <c r="K54" i="102"/>
  <c r="K67" i="102"/>
  <c r="B54" i="90"/>
  <c r="A28" i="102" l="1"/>
  <c r="O27" i="102"/>
  <c r="N43" i="100"/>
  <c r="B9" i="89"/>
  <c r="F46" i="72"/>
  <c r="G46" i="72"/>
  <c r="F47" i="72"/>
  <c r="G47" i="72"/>
  <c r="C47" i="72"/>
  <c r="B47" i="72"/>
  <c r="B46" i="72"/>
  <c r="B9" i="72"/>
  <c r="B54" i="72" s="1"/>
  <c r="C48" i="100"/>
  <c r="M59" i="100"/>
  <c r="L59" i="100"/>
  <c r="K59" i="100"/>
  <c r="J59" i="100"/>
  <c r="I59" i="100"/>
  <c r="H59" i="100"/>
  <c r="G59" i="100"/>
  <c r="F59" i="100"/>
  <c r="E59" i="100"/>
  <c r="D59" i="100"/>
  <c r="C59" i="100"/>
  <c r="B59" i="100"/>
  <c r="M58" i="100"/>
  <c r="L58" i="100"/>
  <c r="K58" i="100"/>
  <c r="J58" i="100"/>
  <c r="I58" i="100"/>
  <c r="H58" i="100"/>
  <c r="G58" i="100"/>
  <c r="F58" i="100"/>
  <c r="E58" i="100"/>
  <c r="D58" i="100"/>
  <c r="C58" i="100"/>
  <c r="B58" i="100"/>
  <c r="B54" i="100"/>
  <c r="N47" i="100"/>
  <c r="N46" i="100"/>
  <c r="N44" i="100"/>
  <c r="N42" i="100"/>
  <c r="N41" i="100"/>
  <c r="N40" i="100"/>
  <c r="N39" i="100"/>
  <c r="N38" i="100"/>
  <c r="N37" i="100"/>
  <c r="N36" i="100"/>
  <c r="N35" i="100"/>
  <c r="N34" i="100"/>
  <c r="N33" i="100"/>
  <c r="N32" i="100"/>
  <c r="N31" i="100"/>
  <c r="N30" i="100"/>
  <c r="N29" i="100"/>
  <c r="N28" i="100"/>
  <c r="N27" i="100"/>
  <c r="N26" i="100"/>
  <c r="N25" i="100"/>
  <c r="N24" i="100"/>
  <c r="N23" i="100"/>
  <c r="N22" i="100"/>
  <c r="N21" i="100"/>
  <c r="N20" i="100"/>
  <c r="N19" i="100"/>
  <c r="N17" i="100"/>
  <c r="N16" i="100"/>
  <c r="N15" i="100"/>
  <c r="N14" i="100"/>
  <c r="N13" i="100"/>
  <c r="N12" i="100"/>
  <c r="N11" i="100"/>
  <c r="A10" i="100"/>
  <c r="O10" i="100" s="1"/>
  <c r="O9" i="100"/>
  <c r="N9" i="100"/>
  <c r="E48" i="62"/>
  <c r="F46" i="54"/>
  <c r="F47" i="54"/>
  <c r="N47" i="77"/>
  <c r="N46" i="77"/>
  <c r="F48" i="77"/>
  <c r="A11" i="100" l="1"/>
  <c r="O11" i="100" s="1"/>
  <c r="B54" i="89"/>
  <c r="N45" i="100"/>
  <c r="N48" i="100" s="1"/>
  <c r="A29" i="102"/>
  <c r="O28" i="102"/>
  <c r="F48" i="72"/>
  <c r="C48" i="72"/>
  <c r="P47" i="72"/>
  <c r="A12" i="100"/>
  <c r="N46" i="72"/>
  <c r="Q46" i="93" s="1"/>
  <c r="P46" i="72"/>
  <c r="N47" i="72"/>
  <c r="Q47" i="93" s="1"/>
  <c r="O46" i="102" l="1"/>
  <c r="P46" i="102" s="1"/>
  <c r="R47" i="72"/>
  <c r="O47" i="102"/>
  <c r="P47" i="102" s="1"/>
  <c r="H54" i="102"/>
  <c r="H67" i="102"/>
  <c r="A30" i="102"/>
  <c r="O29" i="102"/>
  <c r="Q47" i="72"/>
  <c r="A13" i="100"/>
  <c r="O12" i="100"/>
  <c r="Q46" i="72"/>
  <c r="L54" i="102" l="1"/>
  <c r="L67" i="102"/>
  <c r="A31" i="102"/>
  <c r="O30" i="102"/>
  <c r="O13" i="100"/>
  <c r="A14" i="100"/>
  <c r="D18" i="88"/>
  <c r="E18" i="88"/>
  <c r="F18" i="88"/>
  <c r="G18" i="88"/>
  <c r="H18" i="88"/>
  <c r="I18" i="88"/>
  <c r="J18" i="88"/>
  <c r="K18" i="88"/>
  <c r="L18" i="88"/>
  <c r="M18" i="88"/>
  <c r="D19" i="88"/>
  <c r="E19" i="88"/>
  <c r="F19" i="88"/>
  <c r="G19" i="88"/>
  <c r="H19" i="88"/>
  <c r="I19" i="88"/>
  <c r="J19" i="88"/>
  <c r="K19" i="88"/>
  <c r="L19" i="88"/>
  <c r="M19" i="88"/>
  <c r="D20" i="88"/>
  <c r="E20" i="88"/>
  <c r="F20" i="88"/>
  <c r="G20" i="88"/>
  <c r="H20" i="88"/>
  <c r="I20" i="88"/>
  <c r="J20" i="88"/>
  <c r="K20" i="88"/>
  <c r="L20" i="88"/>
  <c r="M20" i="88"/>
  <c r="D21" i="88"/>
  <c r="E21" i="88"/>
  <c r="F21" i="88"/>
  <c r="G21" i="88"/>
  <c r="H21" i="88"/>
  <c r="I21" i="88"/>
  <c r="J21" i="88"/>
  <c r="K21" i="88"/>
  <c r="L21" i="88"/>
  <c r="M21" i="88"/>
  <c r="D22" i="88"/>
  <c r="E22" i="88"/>
  <c r="F22" i="88"/>
  <c r="G22" i="88"/>
  <c r="H22" i="88"/>
  <c r="I22" i="88"/>
  <c r="J22" i="88"/>
  <c r="K22" i="88"/>
  <c r="L22" i="88"/>
  <c r="M22" i="88"/>
  <c r="D23" i="88"/>
  <c r="E23" i="88"/>
  <c r="F23" i="88"/>
  <c r="G23" i="88"/>
  <c r="H23" i="88"/>
  <c r="I23" i="88"/>
  <c r="J23" i="88"/>
  <c r="K23" i="88"/>
  <c r="L23" i="88"/>
  <c r="M23" i="88"/>
  <c r="D24" i="88"/>
  <c r="E24" i="88"/>
  <c r="F24" i="88"/>
  <c r="G24" i="88"/>
  <c r="H24" i="88"/>
  <c r="I24" i="88"/>
  <c r="J24" i="88"/>
  <c r="K24" i="88"/>
  <c r="L24" i="88"/>
  <c r="M24" i="88"/>
  <c r="D25" i="88"/>
  <c r="E25" i="88"/>
  <c r="F25" i="88"/>
  <c r="G25" i="88"/>
  <c r="H25" i="88"/>
  <c r="I25" i="88"/>
  <c r="J25" i="88"/>
  <c r="K25" i="88"/>
  <c r="L25" i="88"/>
  <c r="M25" i="88"/>
  <c r="D26" i="88"/>
  <c r="E26" i="88"/>
  <c r="F26" i="88"/>
  <c r="G26" i="88"/>
  <c r="H26" i="88"/>
  <c r="I26" i="88"/>
  <c r="J26" i="88"/>
  <c r="K26" i="88"/>
  <c r="L26" i="88"/>
  <c r="M26" i="88"/>
  <c r="D27" i="88"/>
  <c r="E27" i="88"/>
  <c r="F27" i="88"/>
  <c r="G27" i="88"/>
  <c r="H27" i="88"/>
  <c r="I27" i="88"/>
  <c r="J27" i="88"/>
  <c r="K27" i="88"/>
  <c r="L27" i="88"/>
  <c r="M27" i="88"/>
  <c r="D28" i="88"/>
  <c r="E28" i="88"/>
  <c r="F28" i="88"/>
  <c r="G28" i="88"/>
  <c r="H28" i="88"/>
  <c r="I28" i="88"/>
  <c r="J28" i="88"/>
  <c r="K28" i="88"/>
  <c r="L28" i="88"/>
  <c r="M28" i="88"/>
  <c r="D29" i="88"/>
  <c r="E29" i="88"/>
  <c r="F29" i="88"/>
  <c r="G29" i="88"/>
  <c r="H29" i="88"/>
  <c r="I29" i="88"/>
  <c r="J29" i="88"/>
  <c r="K29" i="88"/>
  <c r="L29" i="88"/>
  <c r="M29" i="88"/>
  <c r="D30" i="88"/>
  <c r="E30" i="88"/>
  <c r="F30" i="88"/>
  <c r="G30" i="88"/>
  <c r="H30" i="88"/>
  <c r="I30" i="88"/>
  <c r="J30" i="88"/>
  <c r="K30" i="88"/>
  <c r="L30" i="88"/>
  <c r="M30" i="88"/>
  <c r="D31" i="88"/>
  <c r="E31" i="88"/>
  <c r="F31" i="88"/>
  <c r="G31" i="88"/>
  <c r="H31" i="88"/>
  <c r="I31" i="88"/>
  <c r="J31" i="88"/>
  <c r="K31" i="88"/>
  <c r="L31" i="88"/>
  <c r="M31" i="88"/>
  <c r="D32" i="88"/>
  <c r="E32" i="88"/>
  <c r="F32" i="88"/>
  <c r="G32" i="88"/>
  <c r="H32" i="88"/>
  <c r="I32" i="88"/>
  <c r="J32" i="88"/>
  <c r="K32" i="88"/>
  <c r="L32" i="88"/>
  <c r="M32" i="88"/>
  <c r="D33" i="88"/>
  <c r="E33" i="88"/>
  <c r="F33" i="88"/>
  <c r="G33" i="88"/>
  <c r="H33" i="88"/>
  <c r="I33" i="88"/>
  <c r="J33" i="88"/>
  <c r="K33" i="88"/>
  <c r="L33" i="88"/>
  <c r="M33" i="88"/>
  <c r="D34" i="88"/>
  <c r="E34" i="88"/>
  <c r="F34" i="88"/>
  <c r="G34" i="88"/>
  <c r="H34" i="88"/>
  <c r="I34" i="88"/>
  <c r="J34" i="88"/>
  <c r="K34" i="88"/>
  <c r="L34" i="88"/>
  <c r="M34" i="88"/>
  <c r="D35" i="88"/>
  <c r="E35" i="88"/>
  <c r="F35" i="88"/>
  <c r="G35" i="88"/>
  <c r="H35" i="88"/>
  <c r="I35" i="88"/>
  <c r="J35" i="88"/>
  <c r="K35" i="88"/>
  <c r="L35" i="88"/>
  <c r="M35" i="88"/>
  <c r="D36" i="88"/>
  <c r="E36" i="88"/>
  <c r="F36" i="88"/>
  <c r="G36" i="88"/>
  <c r="H36" i="88"/>
  <c r="I36" i="88"/>
  <c r="J36" i="88"/>
  <c r="K36" i="88"/>
  <c r="L36" i="88"/>
  <c r="M36" i="88"/>
  <c r="D37" i="88"/>
  <c r="E37" i="88"/>
  <c r="F37" i="88"/>
  <c r="G37" i="88"/>
  <c r="H37" i="88"/>
  <c r="I37" i="88"/>
  <c r="J37" i="88"/>
  <c r="K37" i="88"/>
  <c r="L37" i="88"/>
  <c r="M37" i="88"/>
  <c r="D38" i="88"/>
  <c r="E38" i="88"/>
  <c r="F38" i="88"/>
  <c r="G38" i="88"/>
  <c r="H38" i="88"/>
  <c r="I38" i="88"/>
  <c r="J38" i="88"/>
  <c r="K38" i="88"/>
  <c r="L38" i="88"/>
  <c r="M38" i="88"/>
  <c r="D39" i="88"/>
  <c r="E39" i="88"/>
  <c r="F39" i="88"/>
  <c r="G39" i="88"/>
  <c r="H39" i="88"/>
  <c r="I39" i="88"/>
  <c r="J39" i="88"/>
  <c r="K39" i="88"/>
  <c r="L39" i="88"/>
  <c r="M39" i="88"/>
  <c r="D40" i="88"/>
  <c r="E40" i="88"/>
  <c r="F40" i="88"/>
  <c r="G40" i="88"/>
  <c r="H40" i="88"/>
  <c r="I40" i="88"/>
  <c r="J40" i="88"/>
  <c r="K40" i="88"/>
  <c r="L40" i="88"/>
  <c r="M40" i="88"/>
  <c r="D41" i="88"/>
  <c r="E41" i="88"/>
  <c r="F41" i="88"/>
  <c r="G41" i="88"/>
  <c r="H41" i="88"/>
  <c r="I41" i="88"/>
  <c r="J41" i="88"/>
  <c r="K41" i="88"/>
  <c r="L41" i="88"/>
  <c r="M41" i="88"/>
  <c r="D42" i="88"/>
  <c r="E42" i="88"/>
  <c r="F42" i="88"/>
  <c r="A32" i="102" l="1"/>
  <c r="O31" i="102"/>
  <c r="O14" i="100"/>
  <c r="A15" i="100"/>
  <c r="A33" i="102" l="1"/>
  <c r="O32" i="102"/>
  <c r="A16" i="100"/>
  <c r="O15" i="100"/>
  <c r="M47" i="54"/>
  <c r="L47" i="54"/>
  <c r="K47" i="54"/>
  <c r="J47" i="54"/>
  <c r="I47" i="54"/>
  <c r="H47" i="54"/>
  <c r="G47" i="54"/>
  <c r="D47" i="54"/>
  <c r="C47" i="54"/>
  <c r="M46" i="54"/>
  <c r="L46" i="54"/>
  <c r="K46" i="54"/>
  <c r="J46" i="54"/>
  <c r="I46" i="54"/>
  <c r="H46" i="54"/>
  <c r="G46" i="54"/>
  <c r="D46" i="54"/>
  <c r="C46" i="54"/>
  <c r="J48" i="91"/>
  <c r="I56" i="75"/>
  <c r="J56" i="75"/>
  <c r="K56" i="75"/>
  <c r="L56" i="75"/>
  <c r="M56" i="75"/>
  <c r="H56" i="75"/>
  <c r="E56" i="75"/>
  <c r="G54" i="92"/>
  <c r="H54" i="92"/>
  <c r="I54" i="92"/>
  <c r="J54" i="92"/>
  <c r="K54" i="92"/>
  <c r="L54" i="92"/>
  <c r="M54" i="92"/>
  <c r="M67" i="102" l="1"/>
  <c r="M54" i="102"/>
  <c r="A34" i="102"/>
  <c r="O33" i="102"/>
  <c r="N46" i="54"/>
  <c r="N47" i="54"/>
  <c r="O16" i="100"/>
  <c r="A17" i="100"/>
  <c r="N42" i="58"/>
  <c r="F31" i="54"/>
  <c r="F32" i="54"/>
  <c r="F33" i="54"/>
  <c r="F34" i="54"/>
  <c r="F35" i="54"/>
  <c r="F36" i="54"/>
  <c r="F37" i="54"/>
  <c r="F38" i="54"/>
  <c r="F39" i="54"/>
  <c r="G44" i="54"/>
  <c r="F44" i="54"/>
  <c r="E44" i="54"/>
  <c r="D44" i="54"/>
  <c r="C44" i="54"/>
  <c r="B44" i="54"/>
  <c r="G43" i="54"/>
  <c r="F43" i="54"/>
  <c r="E43" i="54"/>
  <c r="D43" i="54"/>
  <c r="C43" i="54"/>
  <c r="B43" i="54"/>
  <c r="G42" i="54"/>
  <c r="F42" i="54"/>
  <c r="E42" i="54"/>
  <c r="D42" i="54"/>
  <c r="C42" i="54"/>
  <c r="B42" i="54"/>
  <c r="G41" i="54"/>
  <c r="F41" i="54"/>
  <c r="E41" i="54"/>
  <c r="D41" i="54"/>
  <c r="C41" i="54"/>
  <c r="B41" i="54"/>
  <c r="G40" i="54"/>
  <c r="F40" i="54"/>
  <c r="E40" i="54"/>
  <c r="D40" i="54"/>
  <c r="C40" i="54"/>
  <c r="B40" i="54"/>
  <c r="G39" i="54"/>
  <c r="E39" i="54"/>
  <c r="D39" i="54"/>
  <c r="C39" i="54"/>
  <c r="B39" i="54"/>
  <c r="G38" i="54"/>
  <c r="E38" i="54"/>
  <c r="D38" i="54"/>
  <c r="C38" i="54"/>
  <c r="B38" i="54"/>
  <c r="G37" i="54"/>
  <c r="E37" i="54"/>
  <c r="D37" i="54"/>
  <c r="C37" i="54"/>
  <c r="B37" i="54"/>
  <c r="G36" i="54"/>
  <c r="E36" i="54"/>
  <c r="D36" i="54"/>
  <c r="C36" i="54"/>
  <c r="B36" i="54"/>
  <c r="G35" i="54"/>
  <c r="E35" i="54"/>
  <c r="D35" i="54"/>
  <c r="C35" i="54"/>
  <c r="B35" i="54"/>
  <c r="G34" i="54"/>
  <c r="E34" i="54"/>
  <c r="D34" i="54"/>
  <c r="C34" i="54"/>
  <c r="B34" i="54"/>
  <c r="G33" i="54"/>
  <c r="E33" i="54"/>
  <c r="D33" i="54"/>
  <c r="C33" i="54"/>
  <c r="B33" i="54"/>
  <c r="G32" i="54"/>
  <c r="E32" i="54"/>
  <c r="D32" i="54"/>
  <c r="C32" i="54"/>
  <c r="B32" i="54"/>
  <c r="G31" i="54"/>
  <c r="E31" i="54"/>
  <c r="D31" i="54"/>
  <c r="C31" i="54"/>
  <c r="B31" i="54"/>
  <c r="G30" i="54"/>
  <c r="F30" i="54"/>
  <c r="E30" i="54"/>
  <c r="D30" i="54"/>
  <c r="C30" i="54"/>
  <c r="B30" i="54"/>
  <c r="G29" i="54"/>
  <c r="F29" i="54"/>
  <c r="E29" i="54"/>
  <c r="D29" i="54"/>
  <c r="C29" i="54"/>
  <c r="B29" i="54"/>
  <c r="G28" i="54"/>
  <c r="F28" i="54"/>
  <c r="E28" i="54"/>
  <c r="D28" i="54"/>
  <c r="C28" i="54"/>
  <c r="B28" i="54"/>
  <c r="G27" i="54"/>
  <c r="F27" i="54"/>
  <c r="E27" i="54"/>
  <c r="D27" i="54"/>
  <c r="C27" i="54"/>
  <c r="B27" i="54"/>
  <c r="G26" i="54"/>
  <c r="F26" i="54"/>
  <c r="E26" i="54"/>
  <c r="D26" i="54"/>
  <c r="C26" i="54"/>
  <c r="B26" i="54"/>
  <c r="G25" i="54"/>
  <c r="F25" i="54"/>
  <c r="E25" i="54"/>
  <c r="D25" i="54"/>
  <c r="C25" i="54"/>
  <c r="B25" i="54"/>
  <c r="G24" i="54"/>
  <c r="F24" i="54"/>
  <c r="E24" i="54"/>
  <c r="D24" i="54"/>
  <c r="C24" i="54"/>
  <c r="B24" i="54"/>
  <c r="G23" i="54"/>
  <c r="F23" i="54"/>
  <c r="E23" i="54"/>
  <c r="D23" i="54"/>
  <c r="C23" i="54"/>
  <c r="B23" i="54"/>
  <c r="G22" i="54"/>
  <c r="F22" i="54"/>
  <c r="E22" i="54"/>
  <c r="D22" i="54"/>
  <c r="C22" i="54"/>
  <c r="B22" i="54"/>
  <c r="G21" i="54"/>
  <c r="F21" i="54"/>
  <c r="E21" i="54"/>
  <c r="D21" i="54"/>
  <c r="C21" i="54"/>
  <c r="B21" i="54"/>
  <c r="G20" i="54"/>
  <c r="F20" i="54"/>
  <c r="E20" i="54"/>
  <c r="D20" i="54"/>
  <c r="C20" i="54"/>
  <c r="B20" i="54"/>
  <c r="G19" i="54"/>
  <c r="F19" i="54"/>
  <c r="E19" i="54"/>
  <c r="D19" i="54"/>
  <c r="C19" i="54"/>
  <c r="B19" i="54"/>
  <c r="G18" i="54"/>
  <c r="F18" i="54"/>
  <c r="E18" i="54"/>
  <c r="D18" i="54"/>
  <c r="C18" i="54"/>
  <c r="B18" i="54"/>
  <c r="G17" i="54"/>
  <c r="F17" i="54"/>
  <c r="E17" i="54"/>
  <c r="D17" i="54"/>
  <c r="C17" i="54"/>
  <c r="B17" i="54"/>
  <c r="G16" i="54"/>
  <c r="F16" i="54"/>
  <c r="E16" i="54"/>
  <c r="D16" i="54"/>
  <c r="C16" i="54"/>
  <c r="B16" i="54"/>
  <c r="G15" i="54"/>
  <c r="F15" i="54"/>
  <c r="E15" i="54"/>
  <c r="D15" i="54"/>
  <c r="C15" i="54"/>
  <c r="B15" i="54"/>
  <c r="G14" i="54"/>
  <c r="F14" i="54"/>
  <c r="E14" i="54"/>
  <c r="D14" i="54"/>
  <c r="C14" i="54"/>
  <c r="B14" i="54"/>
  <c r="G13" i="54"/>
  <c r="F13" i="54"/>
  <c r="E13" i="54"/>
  <c r="D13" i="54"/>
  <c r="C13" i="54"/>
  <c r="B13" i="54"/>
  <c r="G12" i="54"/>
  <c r="F12" i="54"/>
  <c r="E12" i="54"/>
  <c r="D12" i="54"/>
  <c r="C12" i="54"/>
  <c r="B12" i="54"/>
  <c r="G11" i="54"/>
  <c r="F11" i="54"/>
  <c r="E11" i="54"/>
  <c r="D11" i="54"/>
  <c r="C11" i="54"/>
  <c r="B11" i="54"/>
  <c r="G10" i="54"/>
  <c r="F10" i="54"/>
  <c r="E10" i="54"/>
  <c r="D10" i="54"/>
  <c r="C10" i="54"/>
  <c r="B10" i="54"/>
  <c r="G9" i="54"/>
  <c r="F9" i="54"/>
  <c r="E9" i="54"/>
  <c r="D9" i="54"/>
  <c r="C9" i="54"/>
  <c r="B9" i="54"/>
  <c r="M67" i="99"/>
  <c r="L67" i="99"/>
  <c r="K67" i="99"/>
  <c r="J67" i="99"/>
  <c r="I67" i="99"/>
  <c r="H67" i="99"/>
  <c r="G67" i="99"/>
  <c r="F67" i="99"/>
  <c r="D67" i="99"/>
  <c r="C67" i="99"/>
  <c r="B67" i="99"/>
  <c r="M59" i="99"/>
  <c r="L59" i="99"/>
  <c r="K59" i="99"/>
  <c r="J59" i="99"/>
  <c r="I59" i="99"/>
  <c r="H59" i="99"/>
  <c r="G59" i="99"/>
  <c r="F59" i="99"/>
  <c r="E59" i="99"/>
  <c r="D59" i="99"/>
  <c r="C59" i="99"/>
  <c r="B59" i="99"/>
  <c r="M58" i="99"/>
  <c r="L58" i="99"/>
  <c r="K58" i="99"/>
  <c r="J58" i="99"/>
  <c r="I58" i="99"/>
  <c r="H58" i="99"/>
  <c r="G58" i="99"/>
  <c r="F58" i="99"/>
  <c r="E58" i="99"/>
  <c r="D58" i="99"/>
  <c r="C58" i="99"/>
  <c r="B58" i="99"/>
  <c r="M54" i="99"/>
  <c r="L54" i="99"/>
  <c r="K54" i="99"/>
  <c r="J54" i="99"/>
  <c r="I54" i="99"/>
  <c r="H54" i="99"/>
  <c r="G54" i="99"/>
  <c r="F54" i="99"/>
  <c r="D54" i="99"/>
  <c r="C54" i="99"/>
  <c r="B54" i="99"/>
  <c r="Q42" i="99"/>
  <c r="N42" i="99"/>
  <c r="Q41" i="99"/>
  <c r="N41" i="99"/>
  <c r="Q40" i="99"/>
  <c r="N40" i="99"/>
  <c r="Q39" i="99"/>
  <c r="N39" i="99"/>
  <c r="Q38" i="99"/>
  <c r="N38" i="99"/>
  <c r="Q37" i="99"/>
  <c r="N37" i="99"/>
  <c r="Q36" i="99"/>
  <c r="N36" i="99"/>
  <c r="Q35" i="99"/>
  <c r="N35" i="99"/>
  <c r="Q34" i="99"/>
  <c r="N34" i="99"/>
  <c r="Q33" i="99"/>
  <c r="N33" i="99"/>
  <c r="Q32" i="99"/>
  <c r="N32" i="99"/>
  <c r="Q31" i="99"/>
  <c r="N31" i="99"/>
  <c r="Q30" i="99"/>
  <c r="N30" i="99"/>
  <c r="Q29" i="99"/>
  <c r="N29" i="99"/>
  <c r="Q28" i="99"/>
  <c r="N28" i="99"/>
  <c r="Q27" i="99"/>
  <c r="N27" i="99"/>
  <c r="Q26" i="99"/>
  <c r="N26" i="99"/>
  <c r="Q25" i="99"/>
  <c r="N25" i="99"/>
  <c r="Q24" i="99"/>
  <c r="N24" i="99"/>
  <c r="Q23" i="99"/>
  <c r="N23" i="99"/>
  <c r="Q22" i="99"/>
  <c r="N22" i="99"/>
  <c r="Q21" i="99"/>
  <c r="N21" i="99"/>
  <c r="Q20" i="99"/>
  <c r="N20" i="99"/>
  <c r="Q19" i="99"/>
  <c r="N19" i="99"/>
  <c r="Q18" i="99"/>
  <c r="N18" i="99"/>
  <c r="Q17" i="99"/>
  <c r="N17" i="99"/>
  <c r="Q16" i="99"/>
  <c r="N16" i="99"/>
  <c r="Q15" i="99"/>
  <c r="N15" i="99"/>
  <c r="N14" i="99"/>
  <c r="N13" i="99"/>
  <c r="N12" i="99"/>
  <c r="N11" i="99"/>
  <c r="N10" i="99"/>
  <c r="A10" i="99"/>
  <c r="O10" i="99" s="1"/>
  <c r="O9" i="99"/>
  <c r="C48" i="91"/>
  <c r="D45" i="54" l="1"/>
  <c r="E45" i="54"/>
  <c r="B45" i="54"/>
  <c r="F45" i="54"/>
  <c r="C45" i="54"/>
  <c r="C48" i="54" s="1"/>
  <c r="G45" i="54"/>
  <c r="A35" i="102"/>
  <c r="O34" i="102"/>
  <c r="A11" i="99"/>
  <c r="O11" i="99" s="1"/>
  <c r="C60" i="54"/>
  <c r="O17" i="100"/>
  <c r="A18" i="100"/>
  <c r="A12" i="99"/>
  <c r="A13" i="99" s="1"/>
  <c r="O13" i="99" s="1"/>
  <c r="B60" i="54"/>
  <c r="D60" i="54"/>
  <c r="E60" i="54"/>
  <c r="F60" i="54"/>
  <c r="G60" i="54"/>
  <c r="G54" i="54"/>
  <c r="N63" i="99"/>
  <c r="A14" i="99"/>
  <c r="N15" i="94"/>
  <c r="G54" i="102" l="1"/>
  <c r="G67" i="102"/>
  <c r="A36" i="102"/>
  <c r="O35" i="102"/>
  <c r="A19" i="100"/>
  <c r="O18" i="100"/>
  <c r="O12" i="99"/>
  <c r="N61" i="99"/>
  <c r="A15" i="99"/>
  <c r="O14" i="99"/>
  <c r="A37" i="102" l="1"/>
  <c r="O36" i="102"/>
  <c r="O19" i="100"/>
  <c r="A20" i="100"/>
  <c r="M60" i="96"/>
  <c r="M56" i="96"/>
  <c r="L60" i="96"/>
  <c r="L56" i="96"/>
  <c r="O15" i="99"/>
  <c r="A16" i="99"/>
  <c r="C67" i="102" l="1"/>
  <c r="C54" i="102"/>
  <c r="A38" i="102"/>
  <c r="O37" i="102"/>
  <c r="A21" i="100"/>
  <c r="O20" i="100"/>
  <c r="O16" i="99"/>
  <c r="A17" i="99"/>
  <c r="F67" i="102" l="1"/>
  <c r="F54" i="102"/>
  <c r="E54" i="102"/>
  <c r="E67" i="102"/>
  <c r="N54" i="102"/>
  <c r="A39" i="102"/>
  <c r="O38" i="102"/>
  <c r="O21" i="100"/>
  <c r="A22" i="100"/>
  <c r="O17" i="99"/>
  <c r="A18" i="99"/>
  <c r="A40" i="102" l="1"/>
  <c r="O39" i="102"/>
  <c r="D67" i="102"/>
  <c r="D54" i="102"/>
  <c r="O22" i="100"/>
  <c r="A23" i="100"/>
  <c r="O18" i="99"/>
  <c r="A19" i="99"/>
  <c r="A41" i="102" l="1"/>
  <c r="O40" i="102"/>
  <c r="O23" i="100"/>
  <c r="A24" i="100"/>
  <c r="O19" i="99"/>
  <c r="A20" i="99"/>
  <c r="N27" i="94"/>
  <c r="N28" i="94"/>
  <c r="N29" i="94"/>
  <c r="N30" i="94"/>
  <c r="N31" i="94"/>
  <c r="N32" i="94"/>
  <c r="N33" i="94"/>
  <c r="N41" i="94"/>
  <c r="N42" i="94"/>
  <c r="N43" i="94"/>
  <c r="A42" i="102" l="1"/>
  <c r="O41" i="102"/>
  <c r="A25" i="100"/>
  <c r="O24" i="100"/>
  <c r="O20" i="99"/>
  <c r="A21" i="99"/>
  <c r="J61" i="96"/>
  <c r="I61" i="96"/>
  <c r="H61" i="96"/>
  <c r="E61" i="96"/>
  <c r="D61" i="96"/>
  <c r="C61" i="96"/>
  <c r="B61" i="96"/>
  <c r="N35" i="96"/>
  <c r="N31" i="96"/>
  <c r="F61" i="96"/>
  <c r="B9" i="96"/>
  <c r="M61" i="96"/>
  <c r="L61" i="96"/>
  <c r="K61" i="96"/>
  <c r="G61" i="96"/>
  <c r="O55" i="96"/>
  <c r="N23" i="96"/>
  <c r="A10" i="96"/>
  <c r="O10" i="96" s="1"/>
  <c r="O9" i="96"/>
  <c r="J54" i="90"/>
  <c r="M44" i="88"/>
  <c r="L44" i="88"/>
  <c r="K44" i="88"/>
  <c r="J44" i="88"/>
  <c r="I44" i="88"/>
  <c r="H44" i="88"/>
  <c r="G44" i="88"/>
  <c r="F44" i="88"/>
  <c r="E44" i="88"/>
  <c r="D44" i="88"/>
  <c r="C44" i="88"/>
  <c r="B44" i="88"/>
  <c r="M43" i="88"/>
  <c r="L43" i="88"/>
  <c r="K43" i="88"/>
  <c r="J43" i="88"/>
  <c r="I43" i="88"/>
  <c r="H43" i="88"/>
  <c r="G43" i="88"/>
  <c r="F43" i="88"/>
  <c r="E43" i="88"/>
  <c r="D43" i="88"/>
  <c r="C43" i="88"/>
  <c r="B43" i="88"/>
  <c r="M42" i="88"/>
  <c r="L42" i="88"/>
  <c r="K42" i="88"/>
  <c r="J42" i="88"/>
  <c r="I42" i="88"/>
  <c r="H42" i="88"/>
  <c r="G42" i="88"/>
  <c r="C42" i="88"/>
  <c r="B42" i="88"/>
  <c r="C41" i="88"/>
  <c r="B41" i="88"/>
  <c r="C40" i="88"/>
  <c r="B40" i="88"/>
  <c r="C39" i="88"/>
  <c r="B39" i="88"/>
  <c r="C38" i="88"/>
  <c r="B38" i="88"/>
  <c r="C37" i="88"/>
  <c r="B37" i="88"/>
  <c r="C36" i="88"/>
  <c r="B36" i="88"/>
  <c r="C35" i="88"/>
  <c r="B35" i="88"/>
  <c r="C34" i="88"/>
  <c r="B34" i="88"/>
  <c r="C33" i="88"/>
  <c r="B33" i="88"/>
  <c r="C32" i="88"/>
  <c r="B32" i="88"/>
  <c r="C31" i="88"/>
  <c r="B31" i="88"/>
  <c r="C30" i="88"/>
  <c r="B30" i="88"/>
  <c r="C29" i="88"/>
  <c r="B29" i="88"/>
  <c r="C28" i="88"/>
  <c r="B28" i="88"/>
  <c r="C27" i="88"/>
  <c r="B27" i="88"/>
  <c r="C26" i="88"/>
  <c r="B26" i="88"/>
  <c r="C25" i="88"/>
  <c r="B25" i="88"/>
  <c r="C24" i="88"/>
  <c r="B24" i="88"/>
  <c r="C23" i="88"/>
  <c r="B23" i="88"/>
  <c r="C22" i="88"/>
  <c r="B22" i="88"/>
  <c r="C21" i="88"/>
  <c r="B21" i="88"/>
  <c r="C20" i="88"/>
  <c r="B20" i="88"/>
  <c r="C19" i="88"/>
  <c r="B19" i="88"/>
  <c r="C18" i="88"/>
  <c r="B18" i="88"/>
  <c r="M17" i="88"/>
  <c r="L17" i="88"/>
  <c r="K17" i="88"/>
  <c r="J17" i="88"/>
  <c r="I17" i="88"/>
  <c r="H17" i="88"/>
  <c r="G17" i="88"/>
  <c r="F17" i="88"/>
  <c r="E17" i="88"/>
  <c r="D17" i="88"/>
  <c r="C17" i="88"/>
  <c r="B17" i="88"/>
  <c r="M16" i="88"/>
  <c r="L16" i="88"/>
  <c r="K16" i="88"/>
  <c r="J16" i="88"/>
  <c r="I16" i="88"/>
  <c r="H16" i="88"/>
  <c r="G16" i="88"/>
  <c r="F16" i="88"/>
  <c r="E16" i="88"/>
  <c r="D16" i="88"/>
  <c r="C16" i="88"/>
  <c r="B16" i="88"/>
  <c r="M15" i="88"/>
  <c r="L15" i="88"/>
  <c r="K15" i="88"/>
  <c r="J15" i="88"/>
  <c r="I15" i="88"/>
  <c r="H15" i="88"/>
  <c r="G15" i="88"/>
  <c r="F15" i="88"/>
  <c r="E15" i="88"/>
  <c r="D15" i="88"/>
  <c r="C15" i="88"/>
  <c r="B15" i="88"/>
  <c r="M14" i="88"/>
  <c r="L14" i="88"/>
  <c r="K14" i="88"/>
  <c r="J14" i="88"/>
  <c r="I14" i="88"/>
  <c r="H14" i="88"/>
  <c r="G14" i="88"/>
  <c r="F14" i="88"/>
  <c r="E14" i="88"/>
  <c r="D14" i="88"/>
  <c r="C14" i="88"/>
  <c r="B14" i="88"/>
  <c r="M13" i="88"/>
  <c r="L13" i="88"/>
  <c r="K13" i="88"/>
  <c r="J13" i="88"/>
  <c r="I13" i="88"/>
  <c r="H13" i="88"/>
  <c r="G13" i="88"/>
  <c r="F13" i="88"/>
  <c r="E13" i="88"/>
  <c r="D13" i="88"/>
  <c r="C13" i="88"/>
  <c r="B13" i="88"/>
  <c r="M12" i="88"/>
  <c r="L12" i="88"/>
  <c r="K12" i="88"/>
  <c r="J12" i="88"/>
  <c r="I12" i="88"/>
  <c r="H12" i="88"/>
  <c r="G12" i="88"/>
  <c r="F12" i="88"/>
  <c r="E12" i="88"/>
  <c r="D12" i="88"/>
  <c r="C12" i="88"/>
  <c r="B12" i="88"/>
  <c r="M11" i="88"/>
  <c r="M45" i="88" s="1"/>
  <c r="L11" i="88"/>
  <c r="K11" i="88"/>
  <c r="K45" i="88" s="1"/>
  <c r="J11" i="88"/>
  <c r="J45" i="88" s="1"/>
  <c r="I11" i="88"/>
  <c r="I45" i="88" s="1"/>
  <c r="H11" i="88"/>
  <c r="G11" i="88"/>
  <c r="G45" i="88" s="1"/>
  <c r="F11" i="88"/>
  <c r="F45" i="88" s="1"/>
  <c r="E11" i="88"/>
  <c r="E45" i="88" s="1"/>
  <c r="D11" i="88"/>
  <c r="C11" i="88"/>
  <c r="B11" i="88"/>
  <c r="B45" i="88" s="1"/>
  <c r="M10" i="88"/>
  <c r="L10" i="88"/>
  <c r="K10" i="88"/>
  <c r="J10" i="88"/>
  <c r="I10" i="88"/>
  <c r="H10" i="88"/>
  <c r="G10" i="88"/>
  <c r="F10" i="88"/>
  <c r="E10" i="88"/>
  <c r="D10" i="88"/>
  <c r="C10" i="88"/>
  <c r="B10" i="88"/>
  <c r="M9" i="88"/>
  <c r="L9" i="88"/>
  <c r="K9" i="88"/>
  <c r="J9" i="88"/>
  <c r="I9" i="88"/>
  <c r="H9" i="88"/>
  <c r="G9" i="88"/>
  <c r="F9" i="88"/>
  <c r="E9" i="88"/>
  <c r="D9" i="88"/>
  <c r="C9" i="88"/>
  <c r="B9" i="88"/>
  <c r="N43" i="62"/>
  <c r="N47" i="61"/>
  <c r="O47" i="53" s="1"/>
  <c r="N46" i="61"/>
  <c r="P47" i="95"/>
  <c r="J48" i="85"/>
  <c r="M44" i="54"/>
  <c r="L44" i="54"/>
  <c r="K44" i="54"/>
  <c r="J44" i="54"/>
  <c r="I44" i="54"/>
  <c r="H44" i="54"/>
  <c r="M43" i="54"/>
  <c r="L43" i="54"/>
  <c r="K43" i="54"/>
  <c r="J43" i="54"/>
  <c r="I43" i="54"/>
  <c r="H43" i="54"/>
  <c r="M42" i="54"/>
  <c r="L42" i="54"/>
  <c r="K42" i="54"/>
  <c r="J42" i="54"/>
  <c r="I42" i="54"/>
  <c r="H42" i="54"/>
  <c r="M41" i="54"/>
  <c r="L41" i="54"/>
  <c r="K41" i="54"/>
  <c r="J41" i="54"/>
  <c r="I41" i="54"/>
  <c r="H41" i="54"/>
  <c r="M40" i="54"/>
  <c r="L40" i="54"/>
  <c r="K40" i="54"/>
  <c r="J40" i="54"/>
  <c r="I40" i="54"/>
  <c r="H40" i="54"/>
  <c r="M39" i="54"/>
  <c r="L39" i="54"/>
  <c r="K39" i="54"/>
  <c r="J39" i="54"/>
  <c r="I39" i="54"/>
  <c r="H39" i="54"/>
  <c r="M38" i="54"/>
  <c r="L38" i="54"/>
  <c r="K38" i="54"/>
  <c r="J38" i="54"/>
  <c r="I38" i="54"/>
  <c r="H38" i="54"/>
  <c r="M37" i="54"/>
  <c r="L37" i="54"/>
  <c r="K37" i="54"/>
  <c r="J37" i="54"/>
  <c r="I37" i="54"/>
  <c r="H37" i="54"/>
  <c r="M36" i="54"/>
  <c r="L36" i="54"/>
  <c r="K36" i="54"/>
  <c r="J36" i="54"/>
  <c r="I36" i="54"/>
  <c r="H36" i="54"/>
  <c r="M35" i="54"/>
  <c r="L35" i="54"/>
  <c r="K35" i="54"/>
  <c r="J35" i="54"/>
  <c r="I35" i="54"/>
  <c r="H35" i="54"/>
  <c r="M34" i="54"/>
  <c r="L34" i="54"/>
  <c r="K34" i="54"/>
  <c r="J34" i="54"/>
  <c r="I34" i="54"/>
  <c r="H34" i="54"/>
  <c r="M33" i="54"/>
  <c r="L33" i="54"/>
  <c r="K33" i="54"/>
  <c r="J33" i="54"/>
  <c r="I33" i="54"/>
  <c r="H33" i="54"/>
  <c r="M32" i="54"/>
  <c r="L32" i="54"/>
  <c r="K32" i="54"/>
  <c r="J32" i="54"/>
  <c r="I32" i="54"/>
  <c r="H32" i="54"/>
  <c r="M31" i="54"/>
  <c r="L31" i="54"/>
  <c r="K31" i="54"/>
  <c r="J31" i="54"/>
  <c r="I31" i="54"/>
  <c r="H31" i="54"/>
  <c r="M30" i="54"/>
  <c r="L30" i="54"/>
  <c r="K30" i="54"/>
  <c r="J30" i="54"/>
  <c r="I30" i="54"/>
  <c r="H30" i="54"/>
  <c r="M29" i="54"/>
  <c r="L29" i="54"/>
  <c r="K29" i="54"/>
  <c r="J29" i="54"/>
  <c r="I29" i="54"/>
  <c r="H29" i="54"/>
  <c r="M28" i="54"/>
  <c r="L28" i="54"/>
  <c r="K28" i="54"/>
  <c r="J28" i="54"/>
  <c r="I28" i="54"/>
  <c r="H28" i="54"/>
  <c r="M27" i="54"/>
  <c r="L27" i="54"/>
  <c r="K27" i="54"/>
  <c r="J27" i="54"/>
  <c r="I27" i="54"/>
  <c r="H27" i="54"/>
  <c r="G61" i="54"/>
  <c r="F61" i="54"/>
  <c r="E61" i="54"/>
  <c r="D61" i="54"/>
  <c r="C61" i="54"/>
  <c r="B61" i="54"/>
  <c r="M26" i="54"/>
  <c r="L26" i="54"/>
  <c r="K26" i="54"/>
  <c r="J26" i="54"/>
  <c r="I26" i="54"/>
  <c r="H26" i="54"/>
  <c r="M25" i="54"/>
  <c r="L25" i="54"/>
  <c r="K25" i="54"/>
  <c r="J25" i="54"/>
  <c r="I25" i="54"/>
  <c r="H25" i="54"/>
  <c r="M24" i="54"/>
  <c r="L24" i="54"/>
  <c r="K24" i="54"/>
  <c r="J24" i="54"/>
  <c r="I24" i="54"/>
  <c r="H24" i="54"/>
  <c r="M23" i="54"/>
  <c r="L23" i="54"/>
  <c r="K23" i="54"/>
  <c r="J23" i="54"/>
  <c r="I23" i="54"/>
  <c r="H23" i="54"/>
  <c r="M22" i="54"/>
  <c r="L22" i="54"/>
  <c r="K22" i="54"/>
  <c r="J22" i="54"/>
  <c r="I22" i="54"/>
  <c r="H22" i="54"/>
  <c r="M21" i="54"/>
  <c r="L21" i="54"/>
  <c r="K21" i="54"/>
  <c r="J21" i="54"/>
  <c r="I21" i="54"/>
  <c r="H21" i="54"/>
  <c r="M20" i="54"/>
  <c r="L20" i="54"/>
  <c r="K20" i="54"/>
  <c r="J20" i="54"/>
  <c r="I20" i="54"/>
  <c r="H20" i="54"/>
  <c r="M19" i="54"/>
  <c r="L19" i="54"/>
  <c r="K19" i="54"/>
  <c r="J19" i="54"/>
  <c r="I19" i="54"/>
  <c r="H19" i="54"/>
  <c r="M18" i="54"/>
  <c r="L18" i="54"/>
  <c r="K18" i="54"/>
  <c r="J18" i="54"/>
  <c r="I18" i="54"/>
  <c r="H18" i="54"/>
  <c r="M17" i="54"/>
  <c r="L17" i="54"/>
  <c r="K17" i="54"/>
  <c r="J17" i="54"/>
  <c r="I17" i="54"/>
  <c r="H17" i="54"/>
  <c r="M16" i="54"/>
  <c r="L16" i="54"/>
  <c r="K16" i="54"/>
  <c r="J16" i="54"/>
  <c r="I16" i="54"/>
  <c r="H16" i="54"/>
  <c r="M15" i="54"/>
  <c r="L15" i="54"/>
  <c r="K15" i="54"/>
  <c r="J15" i="54"/>
  <c r="I15" i="54"/>
  <c r="H15" i="54"/>
  <c r="M14" i="54"/>
  <c r="L14" i="54"/>
  <c r="K14" i="54"/>
  <c r="J14" i="54"/>
  <c r="I14" i="54"/>
  <c r="H14" i="54"/>
  <c r="M13" i="54"/>
  <c r="L13" i="54"/>
  <c r="K13" i="54"/>
  <c r="J13" i="54"/>
  <c r="I13" i="54"/>
  <c r="H13" i="54"/>
  <c r="M12" i="54"/>
  <c r="L12" i="54"/>
  <c r="K12" i="54"/>
  <c r="J12" i="54"/>
  <c r="I12" i="54"/>
  <c r="H12" i="54"/>
  <c r="M11" i="54"/>
  <c r="L11" i="54"/>
  <c r="K11" i="54"/>
  <c r="J11" i="54"/>
  <c r="I11" i="54"/>
  <c r="H11" i="54"/>
  <c r="M10" i="54"/>
  <c r="L10" i="54"/>
  <c r="K10" i="54"/>
  <c r="J10" i="54"/>
  <c r="I10" i="54"/>
  <c r="H10" i="54"/>
  <c r="K48" i="91"/>
  <c r="M59" i="83"/>
  <c r="K59" i="83"/>
  <c r="J59" i="83"/>
  <c r="I59" i="83"/>
  <c r="H59" i="83"/>
  <c r="G59" i="83"/>
  <c r="E59" i="83"/>
  <c r="D59" i="83"/>
  <c r="C59" i="83"/>
  <c r="B59" i="83"/>
  <c r="M59" i="95"/>
  <c r="L59" i="95"/>
  <c r="K59" i="95"/>
  <c r="J59" i="95"/>
  <c r="I59" i="95"/>
  <c r="H59" i="95"/>
  <c r="G59" i="95"/>
  <c r="F59" i="95"/>
  <c r="E59" i="95"/>
  <c r="D59" i="95"/>
  <c r="C59" i="95"/>
  <c r="B59" i="95"/>
  <c r="M58" i="95"/>
  <c r="L58" i="95"/>
  <c r="K58" i="95"/>
  <c r="J58" i="95"/>
  <c r="I58" i="95"/>
  <c r="H58" i="95"/>
  <c r="G58" i="95"/>
  <c r="F58" i="95"/>
  <c r="E58" i="95"/>
  <c r="D58" i="95"/>
  <c r="C58" i="95"/>
  <c r="B58" i="95"/>
  <c r="N42" i="95"/>
  <c r="N41" i="95"/>
  <c r="N40" i="95"/>
  <c r="N39" i="95"/>
  <c r="N38" i="95"/>
  <c r="N37" i="95"/>
  <c r="N36" i="95"/>
  <c r="N35" i="95"/>
  <c r="N34" i="95"/>
  <c r="N33" i="95"/>
  <c r="N32" i="95"/>
  <c r="N31" i="95"/>
  <c r="N30" i="95"/>
  <c r="N29" i="95"/>
  <c r="N28" i="95"/>
  <c r="N27" i="95"/>
  <c r="N26" i="95"/>
  <c r="N25" i="95"/>
  <c r="N24" i="95"/>
  <c r="N23" i="95"/>
  <c r="N22" i="95"/>
  <c r="N21" i="95"/>
  <c r="N20" i="95"/>
  <c r="N19" i="95"/>
  <c r="N18" i="95"/>
  <c r="N17" i="95"/>
  <c r="N16" i="95"/>
  <c r="N15" i="95"/>
  <c r="N14" i="95"/>
  <c r="N13" i="95"/>
  <c r="N12" i="95"/>
  <c r="N11" i="95"/>
  <c r="N10" i="95"/>
  <c r="A10" i="95"/>
  <c r="A11" i="95" s="1"/>
  <c r="O9" i="95"/>
  <c r="N9" i="95"/>
  <c r="M54" i="86"/>
  <c r="L54" i="86"/>
  <c r="K54" i="86"/>
  <c r="J54" i="86"/>
  <c r="I54" i="86"/>
  <c r="H54" i="86"/>
  <c r="G54" i="86"/>
  <c r="F54" i="86"/>
  <c r="E54" i="86"/>
  <c r="D54" i="86"/>
  <c r="H48" i="75"/>
  <c r="M54" i="82"/>
  <c r="L54" i="82"/>
  <c r="K54" i="82"/>
  <c r="J54" i="82"/>
  <c r="I54" i="82"/>
  <c r="H54" i="82"/>
  <c r="I54" i="61"/>
  <c r="J54" i="61"/>
  <c r="K54" i="61"/>
  <c r="L54" i="61"/>
  <c r="M54" i="61"/>
  <c r="H54" i="61"/>
  <c r="M54" i="62"/>
  <c r="L54" i="62"/>
  <c r="K54" i="62"/>
  <c r="J54" i="62"/>
  <c r="I54" i="62"/>
  <c r="H54" i="62"/>
  <c r="J54" i="81"/>
  <c r="I54" i="81"/>
  <c r="H54" i="81"/>
  <c r="M54" i="81"/>
  <c r="L54" i="81"/>
  <c r="K54" i="81"/>
  <c r="M54" i="57"/>
  <c r="L54" i="57"/>
  <c r="K54" i="57"/>
  <c r="J54" i="57"/>
  <c r="I54" i="57"/>
  <c r="H54" i="57"/>
  <c r="G54" i="57"/>
  <c r="J45" i="54" l="1"/>
  <c r="I45" i="54"/>
  <c r="M45" i="54"/>
  <c r="O46" i="53"/>
  <c r="K45" i="54"/>
  <c r="H45" i="54"/>
  <c r="L45" i="54"/>
  <c r="C45" i="88"/>
  <c r="D45" i="88"/>
  <c r="H45" i="88"/>
  <c r="L45" i="88"/>
  <c r="A43" i="102"/>
  <c r="O42" i="102"/>
  <c r="N46" i="87"/>
  <c r="M54" i="88"/>
  <c r="I61" i="54"/>
  <c r="M61" i="54"/>
  <c r="F59" i="83"/>
  <c r="H61" i="54"/>
  <c r="A11" i="96"/>
  <c r="A12" i="96" s="1"/>
  <c r="B58" i="83"/>
  <c r="B60" i="96"/>
  <c r="L58" i="83"/>
  <c r="M58" i="83"/>
  <c r="A26" i="100"/>
  <c r="O25" i="100"/>
  <c r="C60" i="96"/>
  <c r="D60" i="96"/>
  <c r="E60" i="96"/>
  <c r="F60" i="96"/>
  <c r="I60" i="96"/>
  <c r="I56" i="96"/>
  <c r="J60" i="96"/>
  <c r="J56" i="96"/>
  <c r="G60" i="96"/>
  <c r="K60" i="96"/>
  <c r="K56" i="96"/>
  <c r="H60" i="96"/>
  <c r="H56" i="96"/>
  <c r="J58" i="83"/>
  <c r="G58" i="83"/>
  <c r="C58" i="83"/>
  <c r="D58" i="83"/>
  <c r="K58" i="83"/>
  <c r="H58" i="83"/>
  <c r="E58" i="83"/>
  <c r="I58" i="83"/>
  <c r="F58" i="83"/>
  <c r="M54" i="83"/>
  <c r="J61" i="54"/>
  <c r="K61" i="54"/>
  <c r="L61" i="54"/>
  <c r="N15" i="96"/>
  <c r="N17" i="96"/>
  <c r="H48" i="96"/>
  <c r="C48" i="96"/>
  <c r="N16" i="96"/>
  <c r="N18" i="96"/>
  <c r="O21" i="99"/>
  <c r="A22" i="99"/>
  <c r="N46" i="96"/>
  <c r="N47" i="96"/>
  <c r="D48" i="96"/>
  <c r="N19" i="96"/>
  <c r="N27" i="96"/>
  <c r="N26" i="96"/>
  <c r="N28" i="96"/>
  <c r="N29" i="96"/>
  <c r="N30" i="96"/>
  <c r="N32" i="96"/>
  <c r="N33" i="96"/>
  <c r="N34" i="96"/>
  <c r="N36" i="96"/>
  <c r="N37" i="96"/>
  <c r="N38" i="96"/>
  <c r="N39" i="96"/>
  <c r="L48" i="96"/>
  <c r="F48" i="96"/>
  <c r="N20" i="96"/>
  <c r="N21" i="96"/>
  <c r="N22" i="96"/>
  <c r="N24" i="96"/>
  <c r="N25" i="96"/>
  <c r="L54" i="88"/>
  <c r="G54" i="88"/>
  <c r="K54" i="88"/>
  <c r="J54" i="87"/>
  <c r="H54" i="87"/>
  <c r="I54" i="87"/>
  <c r="M54" i="87"/>
  <c r="L54" i="87"/>
  <c r="H54" i="83"/>
  <c r="I54" i="83"/>
  <c r="K54" i="83"/>
  <c r="J54" i="83"/>
  <c r="K54" i="87"/>
  <c r="N43" i="87"/>
  <c r="L54" i="83"/>
  <c r="L59" i="83"/>
  <c r="H54" i="88"/>
  <c r="A13" i="96"/>
  <c r="O12" i="96"/>
  <c r="O11" i="96"/>
  <c r="O11" i="95"/>
  <c r="A12" i="95"/>
  <c r="O10" i="95"/>
  <c r="N45" i="96" l="1"/>
  <c r="R45" i="96" s="1"/>
  <c r="A44" i="102"/>
  <c r="O44" i="102" s="1"/>
  <c r="O43" i="102"/>
  <c r="O26" i="100"/>
  <c r="A27" i="100"/>
  <c r="O22" i="99"/>
  <c r="A23" i="99"/>
  <c r="N60" i="96"/>
  <c r="N61" i="96"/>
  <c r="O13" i="96"/>
  <c r="A14" i="96"/>
  <c r="O12" i="95"/>
  <c r="A13" i="95"/>
  <c r="O27" i="100" l="1"/>
  <c r="A28" i="100"/>
  <c r="N48" i="96"/>
  <c r="O23" i="99"/>
  <c r="A24" i="99"/>
  <c r="O14" i="96"/>
  <c r="A15" i="96"/>
  <c r="O13" i="95"/>
  <c r="A14" i="95"/>
  <c r="A29" i="100" l="1"/>
  <c r="O28" i="100"/>
  <c r="O24" i="99"/>
  <c r="A25" i="99"/>
  <c r="A16" i="96"/>
  <c r="O15" i="96"/>
  <c r="A15" i="95"/>
  <c r="O14" i="95"/>
  <c r="E54" i="81"/>
  <c r="E54" i="57"/>
  <c r="C54" i="57"/>
  <c r="B54" i="57"/>
  <c r="B54" i="61"/>
  <c r="M54" i="58"/>
  <c r="L54" i="58"/>
  <c r="K54" i="58"/>
  <c r="J54" i="58"/>
  <c r="I54" i="58"/>
  <c r="H54" i="58"/>
  <c r="G54" i="58"/>
  <c r="F54" i="58"/>
  <c r="E54" i="58"/>
  <c r="D54" i="58"/>
  <c r="C54" i="58"/>
  <c r="B54" i="58"/>
  <c r="C54" i="62"/>
  <c r="B54" i="62"/>
  <c r="M54" i="71"/>
  <c r="L54" i="71"/>
  <c r="K54" i="71"/>
  <c r="J54" i="71"/>
  <c r="I54" i="71"/>
  <c r="H54" i="71"/>
  <c r="G54" i="71"/>
  <c r="F54" i="71"/>
  <c r="E54" i="71"/>
  <c r="D54" i="71"/>
  <c r="C54" i="71"/>
  <c r="B54" i="71"/>
  <c r="B54" i="92"/>
  <c r="G56" i="94"/>
  <c r="C56" i="94"/>
  <c r="B56" i="94"/>
  <c r="G58" i="88"/>
  <c r="N33" i="88"/>
  <c r="N39" i="88"/>
  <c r="N44" i="88"/>
  <c r="C59" i="89"/>
  <c r="E58" i="89"/>
  <c r="N40" i="91"/>
  <c r="N39" i="91"/>
  <c r="N38" i="91"/>
  <c r="N37" i="91"/>
  <c r="N36" i="91"/>
  <c r="N35" i="91"/>
  <c r="M61" i="94"/>
  <c r="L61" i="94"/>
  <c r="K61" i="94"/>
  <c r="J61" i="94"/>
  <c r="I61" i="94"/>
  <c r="H61" i="94"/>
  <c r="G61" i="94"/>
  <c r="F61" i="94"/>
  <c r="E61" i="94"/>
  <c r="D61" i="94"/>
  <c r="C61" i="94"/>
  <c r="B61" i="94"/>
  <c r="M60" i="94"/>
  <c r="L60" i="94"/>
  <c r="K60" i="94"/>
  <c r="J60" i="94"/>
  <c r="I60" i="94"/>
  <c r="H60" i="94"/>
  <c r="G60" i="94"/>
  <c r="F60" i="94"/>
  <c r="E60" i="94"/>
  <c r="D60" i="94"/>
  <c r="C60" i="94"/>
  <c r="B60" i="94"/>
  <c r="M56" i="94"/>
  <c r="L56" i="94"/>
  <c r="K56" i="94"/>
  <c r="J56" i="94"/>
  <c r="I56" i="94"/>
  <c r="H56" i="94"/>
  <c r="O55" i="94"/>
  <c r="N40" i="94"/>
  <c r="N39" i="94"/>
  <c r="N38" i="94"/>
  <c r="N37" i="94"/>
  <c r="N36" i="94"/>
  <c r="N35" i="94"/>
  <c r="N34" i="94"/>
  <c r="N26" i="94"/>
  <c r="N25" i="94"/>
  <c r="N24" i="94"/>
  <c r="N23" i="94"/>
  <c r="N22" i="94"/>
  <c r="N21" i="94"/>
  <c r="N20" i="94"/>
  <c r="N19" i="94"/>
  <c r="N18" i="94"/>
  <c r="N17" i="94"/>
  <c r="N16" i="94"/>
  <c r="A10" i="94"/>
  <c r="A11" i="94" s="1"/>
  <c r="O11" i="94" s="1"/>
  <c r="O9" i="94"/>
  <c r="N41" i="85"/>
  <c r="N42" i="85"/>
  <c r="N43" i="85"/>
  <c r="N44" i="85"/>
  <c r="C48" i="85"/>
  <c r="C48" i="75"/>
  <c r="D48" i="75"/>
  <c r="D48" i="82"/>
  <c r="G48" i="62"/>
  <c r="N44" i="77"/>
  <c r="M61" i="75"/>
  <c r="L61" i="75"/>
  <c r="K61" i="75"/>
  <c r="J61" i="75"/>
  <c r="I61" i="75"/>
  <c r="H61" i="75"/>
  <c r="G61" i="75"/>
  <c r="F61" i="75"/>
  <c r="E61" i="75"/>
  <c r="D61" i="75"/>
  <c r="C61" i="75"/>
  <c r="B61" i="75"/>
  <c r="M60" i="75"/>
  <c r="L60" i="75"/>
  <c r="K60" i="75"/>
  <c r="J60" i="75"/>
  <c r="I60" i="75"/>
  <c r="H60" i="75"/>
  <c r="G60" i="75"/>
  <c r="F60" i="75"/>
  <c r="E60" i="75"/>
  <c r="D60" i="75"/>
  <c r="C60" i="75"/>
  <c r="B60" i="75"/>
  <c r="N47" i="62"/>
  <c r="N47" i="82"/>
  <c r="N46" i="82"/>
  <c r="O46" i="87" s="1"/>
  <c r="P48" i="81"/>
  <c r="P47" i="57"/>
  <c r="O9" i="75"/>
  <c r="O55" i="75"/>
  <c r="N42" i="77"/>
  <c r="N41" i="77"/>
  <c r="N40" i="77"/>
  <c r="N39" i="77"/>
  <c r="N38" i="77"/>
  <c r="N37" i="77"/>
  <c r="N36" i="77"/>
  <c r="N35" i="77"/>
  <c r="N34" i="77"/>
  <c r="N33" i="77"/>
  <c r="N32" i="77"/>
  <c r="N31" i="77"/>
  <c r="N30" i="77"/>
  <c r="N29" i="77"/>
  <c r="N28" i="77"/>
  <c r="N27" i="77"/>
  <c r="N26" i="77"/>
  <c r="N25" i="77"/>
  <c r="N24" i="77"/>
  <c r="N23" i="77"/>
  <c r="N22" i="77"/>
  <c r="N21" i="77"/>
  <c r="N20" i="77"/>
  <c r="N19" i="77"/>
  <c r="N18" i="77"/>
  <c r="N17" i="77"/>
  <c r="N16" i="77"/>
  <c r="N15" i="77"/>
  <c r="N14" i="77"/>
  <c r="N13" i="77"/>
  <c r="N12" i="77"/>
  <c r="N11" i="77"/>
  <c r="N9" i="77"/>
  <c r="M48" i="62"/>
  <c r="L48" i="62"/>
  <c r="N44" i="87"/>
  <c r="L59" i="87"/>
  <c r="H59" i="88"/>
  <c r="M59" i="88"/>
  <c r="B59" i="88"/>
  <c r="M58" i="88"/>
  <c r="J54" i="88"/>
  <c r="H58" i="88"/>
  <c r="N40" i="71"/>
  <c r="N41" i="71"/>
  <c r="N42" i="71"/>
  <c r="N44" i="71"/>
  <c r="B54" i="87"/>
  <c r="N46" i="89"/>
  <c r="K59" i="89"/>
  <c r="H59" i="89"/>
  <c r="M59" i="89"/>
  <c r="D59" i="89"/>
  <c r="N18" i="89"/>
  <c r="N14" i="89"/>
  <c r="G58" i="89"/>
  <c r="N44" i="62"/>
  <c r="O53" i="93"/>
  <c r="A10" i="93"/>
  <c r="A11" i="93" s="1"/>
  <c r="O9" i="93"/>
  <c r="F48" i="62"/>
  <c r="Q42" i="92"/>
  <c r="Q40" i="92"/>
  <c r="C59" i="92"/>
  <c r="B59" i="92"/>
  <c r="Q36" i="92"/>
  <c r="Q33" i="92"/>
  <c r="Q32" i="92"/>
  <c r="E59" i="92"/>
  <c r="H59" i="92"/>
  <c r="F59" i="92"/>
  <c r="Q26" i="92"/>
  <c r="N25" i="92"/>
  <c r="N24" i="92"/>
  <c r="Q24" i="92"/>
  <c r="Q22" i="92"/>
  <c r="Q21" i="92"/>
  <c r="M67" i="92"/>
  <c r="Q20" i="92"/>
  <c r="N20" i="92"/>
  <c r="Q19" i="92"/>
  <c r="Q18" i="92"/>
  <c r="N18" i="92"/>
  <c r="N17" i="92"/>
  <c r="Q16" i="92"/>
  <c r="N16" i="92"/>
  <c r="Q15" i="92"/>
  <c r="N15" i="92"/>
  <c r="N14" i="92"/>
  <c r="N13" i="92"/>
  <c r="N11" i="92"/>
  <c r="A10" i="92"/>
  <c r="A11" i="92" s="1"/>
  <c r="O9" i="92"/>
  <c r="I58" i="87"/>
  <c r="Q40" i="91"/>
  <c r="Q36" i="91"/>
  <c r="Q34" i="91"/>
  <c r="Q33" i="91"/>
  <c r="Q32" i="91"/>
  <c r="Q25" i="91"/>
  <c r="Q18" i="91"/>
  <c r="Q17" i="91"/>
  <c r="N17" i="91"/>
  <c r="N15" i="91"/>
  <c r="N13" i="91"/>
  <c r="N12" i="91"/>
  <c r="Q23" i="91"/>
  <c r="Q15" i="91"/>
  <c r="A10" i="91"/>
  <c r="A11" i="91"/>
  <c r="O9" i="91"/>
  <c r="O53" i="90"/>
  <c r="A10" i="90"/>
  <c r="A11" i="90"/>
  <c r="A12" i="90" s="1"/>
  <c r="O9" i="90"/>
  <c r="O53" i="89"/>
  <c r="A10" i="89"/>
  <c r="O9" i="89"/>
  <c r="O53" i="88"/>
  <c r="A10" i="88"/>
  <c r="O10" i="88" s="1"/>
  <c r="O9" i="88"/>
  <c r="Q29" i="91"/>
  <c r="Q37" i="91"/>
  <c r="A10" i="87"/>
  <c r="A11" i="87" s="1"/>
  <c r="O9" i="87"/>
  <c r="M59" i="53"/>
  <c r="L59" i="53"/>
  <c r="K59" i="53"/>
  <c r="J59" i="53"/>
  <c r="I59" i="53"/>
  <c r="H59" i="53"/>
  <c r="G59" i="53"/>
  <c r="F59" i="53"/>
  <c r="E59" i="53"/>
  <c r="D59" i="53"/>
  <c r="C59" i="53"/>
  <c r="B59" i="53"/>
  <c r="M59" i="86"/>
  <c r="L59" i="86"/>
  <c r="K59" i="86"/>
  <c r="J59" i="86"/>
  <c r="I59" i="86"/>
  <c r="H59" i="86"/>
  <c r="G59" i="86"/>
  <c r="F59" i="86"/>
  <c r="E59" i="86"/>
  <c r="D59" i="86"/>
  <c r="C59" i="86"/>
  <c r="B59" i="86"/>
  <c r="M58" i="86"/>
  <c r="L58" i="86"/>
  <c r="K58" i="86"/>
  <c r="J58" i="86"/>
  <c r="I58" i="86"/>
  <c r="H58" i="86"/>
  <c r="G58" i="86"/>
  <c r="F58" i="86"/>
  <c r="E58" i="86"/>
  <c r="D58" i="86"/>
  <c r="C58" i="86"/>
  <c r="B58" i="86"/>
  <c r="N42" i="86"/>
  <c r="N41" i="86"/>
  <c r="N40" i="86"/>
  <c r="N39" i="86"/>
  <c r="N38" i="86"/>
  <c r="N37" i="86"/>
  <c r="N36" i="86"/>
  <c r="N35" i="86"/>
  <c r="N34" i="86"/>
  <c r="N33" i="86"/>
  <c r="N32" i="86"/>
  <c r="N31" i="86"/>
  <c r="N30" i="86"/>
  <c r="N29" i="86"/>
  <c r="N28" i="86"/>
  <c r="N27" i="86"/>
  <c r="N26" i="86"/>
  <c r="N25" i="86"/>
  <c r="N24" i="86"/>
  <c r="N23" i="86"/>
  <c r="N22" i="86"/>
  <c r="N21" i="86"/>
  <c r="N20" i="86"/>
  <c r="N19" i="86"/>
  <c r="N18" i="86"/>
  <c r="N17" i="86"/>
  <c r="N16" i="86"/>
  <c r="N15" i="86"/>
  <c r="N14" i="86"/>
  <c r="N13" i="86"/>
  <c r="N12" i="86"/>
  <c r="N11" i="86"/>
  <c r="N10" i="86"/>
  <c r="A10" i="86"/>
  <c r="A11" i="86" s="1"/>
  <c r="O9" i="86"/>
  <c r="N9" i="86"/>
  <c r="K48" i="85"/>
  <c r="B67" i="85"/>
  <c r="M59" i="85"/>
  <c r="L59" i="85"/>
  <c r="K59" i="85"/>
  <c r="J59" i="85"/>
  <c r="I59" i="85"/>
  <c r="H59" i="85"/>
  <c r="G59" i="85"/>
  <c r="F59" i="85"/>
  <c r="E59" i="85"/>
  <c r="D59" i="85"/>
  <c r="C59" i="85"/>
  <c r="B59" i="85"/>
  <c r="M58" i="85"/>
  <c r="L58" i="85"/>
  <c r="K58" i="85"/>
  <c r="J58" i="85"/>
  <c r="I58" i="85"/>
  <c r="H58" i="85"/>
  <c r="G58" i="85"/>
  <c r="F58" i="85"/>
  <c r="E58" i="85"/>
  <c r="D58" i="85"/>
  <c r="C58" i="85"/>
  <c r="B58" i="85"/>
  <c r="N40" i="85"/>
  <c r="N39" i="85"/>
  <c r="N38" i="85"/>
  <c r="N37" i="85"/>
  <c r="N36" i="85"/>
  <c r="N35" i="85"/>
  <c r="N34" i="85"/>
  <c r="N33" i="85"/>
  <c r="N32" i="85"/>
  <c r="N31" i="85"/>
  <c r="N30" i="85"/>
  <c r="N29" i="85"/>
  <c r="N28" i="85"/>
  <c r="N27" i="85"/>
  <c r="N26" i="85"/>
  <c r="N25" i="85"/>
  <c r="N24" i="85"/>
  <c r="N23" i="85"/>
  <c r="N22" i="85"/>
  <c r="N21" i="85"/>
  <c r="N20" i="85"/>
  <c r="N19" i="85"/>
  <c r="N18" i="85"/>
  <c r="N17" i="85"/>
  <c r="N16" i="85"/>
  <c r="N15" i="85"/>
  <c r="N14" i="85"/>
  <c r="N13" i="85"/>
  <c r="N12" i="85"/>
  <c r="N11" i="85"/>
  <c r="N10" i="85"/>
  <c r="A10" i="85"/>
  <c r="O10" i="85" s="1"/>
  <c r="O9" i="85"/>
  <c r="N9" i="85"/>
  <c r="A10" i="75"/>
  <c r="O10" i="75"/>
  <c r="G67" i="85"/>
  <c r="M67" i="85"/>
  <c r="L67" i="85"/>
  <c r="F67" i="85"/>
  <c r="B67" i="72"/>
  <c r="G58" i="72"/>
  <c r="B59" i="72"/>
  <c r="C58" i="58"/>
  <c r="D58" i="58"/>
  <c r="E58" i="58"/>
  <c r="F58" i="58"/>
  <c r="G58" i="58"/>
  <c r="H58" i="58"/>
  <c r="I58" i="58"/>
  <c r="J58" i="58"/>
  <c r="K58" i="58"/>
  <c r="L58" i="58"/>
  <c r="M58" i="58"/>
  <c r="C58" i="62"/>
  <c r="D58" i="62"/>
  <c r="F58" i="62"/>
  <c r="G58" i="62"/>
  <c r="H58" i="62"/>
  <c r="I58" i="62"/>
  <c r="J58" i="62"/>
  <c r="K58" i="62"/>
  <c r="L58" i="62"/>
  <c r="M58" i="62"/>
  <c r="C58" i="57"/>
  <c r="D58" i="57"/>
  <c r="E58" i="57"/>
  <c r="F58" i="57"/>
  <c r="G58" i="57"/>
  <c r="H58" i="57"/>
  <c r="I58" i="57"/>
  <c r="J58" i="57"/>
  <c r="K58" i="57"/>
  <c r="L58" i="57"/>
  <c r="M58" i="57"/>
  <c r="C58" i="61"/>
  <c r="D58" i="61"/>
  <c r="E58" i="61"/>
  <c r="F58" i="61"/>
  <c r="G58" i="61"/>
  <c r="H58" i="61"/>
  <c r="I58" i="61"/>
  <c r="J58" i="61"/>
  <c r="K58" i="61"/>
  <c r="L58" i="61"/>
  <c r="M58" i="61"/>
  <c r="C58" i="81"/>
  <c r="D58" i="81"/>
  <c r="E58" i="81"/>
  <c r="F58" i="81"/>
  <c r="G58" i="81"/>
  <c r="H58" i="81"/>
  <c r="I58" i="81"/>
  <c r="J58" i="81"/>
  <c r="K58" i="81"/>
  <c r="L58" i="81"/>
  <c r="M58" i="81"/>
  <c r="C58" i="82"/>
  <c r="D58" i="82"/>
  <c r="E58" i="82"/>
  <c r="F58" i="82"/>
  <c r="G58" i="82"/>
  <c r="H58" i="82"/>
  <c r="I58" i="82"/>
  <c r="J58" i="82"/>
  <c r="K58" i="82"/>
  <c r="L58" i="82"/>
  <c r="M58" i="82"/>
  <c r="C58" i="71"/>
  <c r="D58" i="71"/>
  <c r="E58" i="71"/>
  <c r="F58" i="71"/>
  <c r="G58" i="71"/>
  <c r="H58" i="71"/>
  <c r="I58" i="71"/>
  <c r="J58" i="71"/>
  <c r="K58" i="71"/>
  <c r="L58" i="71"/>
  <c r="M58" i="71"/>
  <c r="C58" i="77"/>
  <c r="D58" i="77"/>
  <c r="E58" i="77"/>
  <c r="F58" i="77"/>
  <c r="G58" i="77"/>
  <c r="H58" i="77"/>
  <c r="I58" i="77"/>
  <c r="J58" i="77"/>
  <c r="K58" i="77"/>
  <c r="L58" i="77"/>
  <c r="M58" i="77"/>
  <c r="B58" i="58"/>
  <c r="B58" i="62"/>
  <c r="B58" i="57"/>
  <c r="B58" i="61"/>
  <c r="B58" i="81"/>
  <c r="B58" i="82"/>
  <c r="B58" i="71"/>
  <c r="B58" i="77"/>
  <c r="M59" i="62"/>
  <c r="L59" i="62"/>
  <c r="K59" i="62"/>
  <c r="J59" i="62"/>
  <c r="I59" i="62"/>
  <c r="H59" i="62"/>
  <c r="G59" i="62"/>
  <c r="F59" i="62"/>
  <c r="E59" i="62"/>
  <c r="D59" i="62"/>
  <c r="C59" i="62"/>
  <c r="B59" i="62"/>
  <c r="M59" i="57"/>
  <c r="M60" i="57" s="1"/>
  <c r="L59" i="57"/>
  <c r="L60" i="57" s="1"/>
  <c r="K59" i="57"/>
  <c r="K60" i="57" s="1"/>
  <c r="J59" i="57"/>
  <c r="J60" i="57" s="1"/>
  <c r="I59" i="57"/>
  <c r="I60" i="57" s="1"/>
  <c r="H59" i="57"/>
  <c r="H60" i="57" s="1"/>
  <c r="G59" i="57"/>
  <c r="G60" i="57" s="1"/>
  <c r="F59" i="57"/>
  <c r="F60" i="57" s="1"/>
  <c r="E59" i="57"/>
  <c r="E60" i="57" s="1"/>
  <c r="D59" i="57"/>
  <c r="C59" i="57"/>
  <c r="B59" i="57"/>
  <c r="M59" i="61"/>
  <c r="L59" i="61"/>
  <c r="K59" i="61"/>
  <c r="J59" i="61"/>
  <c r="I59" i="61"/>
  <c r="H59" i="61"/>
  <c r="G59" i="61"/>
  <c r="F59" i="61"/>
  <c r="E59" i="61"/>
  <c r="D59" i="61"/>
  <c r="C59" i="61"/>
  <c r="B59" i="61"/>
  <c r="M59" i="81"/>
  <c r="L59" i="81"/>
  <c r="L60" i="81" s="1"/>
  <c r="K59" i="81"/>
  <c r="K60" i="81" s="1"/>
  <c r="J59" i="81"/>
  <c r="J60" i="81" s="1"/>
  <c r="I59" i="81"/>
  <c r="I60" i="81" s="1"/>
  <c r="H59" i="81"/>
  <c r="H60" i="81" s="1"/>
  <c r="G59" i="81"/>
  <c r="G60" i="81" s="1"/>
  <c r="F59" i="81"/>
  <c r="F60" i="81" s="1"/>
  <c r="E59" i="81"/>
  <c r="E60" i="81" s="1"/>
  <c r="D59" i="81"/>
  <c r="C59" i="81"/>
  <c r="B59" i="81"/>
  <c r="M59" i="82"/>
  <c r="L59" i="82"/>
  <c r="K59" i="82"/>
  <c r="J59" i="82"/>
  <c r="I59" i="82"/>
  <c r="H59" i="82"/>
  <c r="G59" i="82"/>
  <c r="F59" i="82"/>
  <c r="E59" i="82"/>
  <c r="D59" i="82"/>
  <c r="C59" i="82"/>
  <c r="B59" i="82"/>
  <c r="M59" i="71"/>
  <c r="L59" i="71"/>
  <c r="K59" i="71"/>
  <c r="J59" i="71"/>
  <c r="I59" i="71"/>
  <c r="H59" i="71"/>
  <c r="G59" i="71"/>
  <c r="F59" i="71"/>
  <c r="E59" i="71"/>
  <c r="D59" i="71"/>
  <c r="C59" i="71"/>
  <c r="B59" i="71"/>
  <c r="M59" i="77"/>
  <c r="L59" i="77"/>
  <c r="K59" i="77"/>
  <c r="J59" i="77"/>
  <c r="I59" i="77"/>
  <c r="H59" i="77"/>
  <c r="G59" i="77"/>
  <c r="F59" i="77"/>
  <c r="E59" i="77"/>
  <c r="D59" i="77"/>
  <c r="C59" i="77"/>
  <c r="B59" i="77"/>
  <c r="M59" i="58"/>
  <c r="L59" i="58"/>
  <c r="K59" i="58"/>
  <c r="J59" i="58"/>
  <c r="I59" i="58"/>
  <c r="H59" i="58"/>
  <c r="G59" i="58"/>
  <c r="F59" i="58"/>
  <c r="E59" i="58"/>
  <c r="D59" i="58"/>
  <c r="C59" i="58"/>
  <c r="B59" i="58"/>
  <c r="O53" i="83"/>
  <c r="N35" i="83"/>
  <c r="N33" i="83"/>
  <c r="N32" i="83"/>
  <c r="N30" i="83"/>
  <c r="N29" i="83"/>
  <c r="N28" i="83"/>
  <c r="N26" i="83"/>
  <c r="R26" i="83" s="1"/>
  <c r="P24" i="83"/>
  <c r="P23" i="83"/>
  <c r="P21" i="83"/>
  <c r="P20" i="83"/>
  <c r="P18" i="83"/>
  <c r="M67" i="83"/>
  <c r="I67" i="83"/>
  <c r="A10" i="83"/>
  <c r="A11" i="83" s="1"/>
  <c r="O9" i="83"/>
  <c r="N37" i="82"/>
  <c r="N36" i="82"/>
  <c r="N35" i="82"/>
  <c r="N34" i="82"/>
  <c r="N33" i="82"/>
  <c r="N32" i="82"/>
  <c r="N31" i="82"/>
  <c r="N30" i="82"/>
  <c r="N29" i="82"/>
  <c r="N28" i="82"/>
  <c r="N27" i="82"/>
  <c r="N26" i="82"/>
  <c r="N25" i="82"/>
  <c r="N24" i="82"/>
  <c r="N23" i="82"/>
  <c r="N22" i="82"/>
  <c r="N21" i="82"/>
  <c r="N20" i="82"/>
  <c r="N19" i="82"/>
  <c r="N18" i="82"/>
  <c r="N17" i="82"/>
  <c r="N16" i="82"/>
  <c r="N15" i="82"/>
  <c r="N14" i="82"/>
  <c r="N13" i="82"/>
  <c r="N12" i="82"/>
  <c r="N11" i="82"/>
  <c r="N10" i="82"/>
  <c r="A10" i="82"/>
  <c r="A11" i="82" s="1"/>
  <c r="O9" i="82"/>
  <c r="N9" i="82"/>
  <c r="N36" i="81"/>
  <c r="N35" i="81"/>
  <c r="N34" i="81"/>
  <c r="N33" i="81"/>
  <c r="N32" i="81"/>
  <c r="N31" i="81"/>
  <c r="N30" i="81"/>
  <c r="N29" i="81"/>
  <c r="N28" i="81"/>
  <c r="N27" i="81"/>
  <c r="N26" i="81"/>
  <c r="N25" i="81"/>
  <c r="N24" i="81"/>
  <c r="N23" i="81"/>
  <c r="N22" i="81"/>
  <c r="N21" i="81"/>
  <c r="N20" i="81"/>
  <c r="N19" i="81"/>
  <c r="N18" i="81"/>
  <c r="N17" i="81"/>
  <c r="N16" i="81"/>
  <c r="N15" i="81"/>
  <c r="N14" i="81"/>
  <c r="N13" i="81"/>
  <c r="N12" i="81"/>
  <c r="N11" i="81"/>
  <c r="N10" i="81"/>
  <c r="A10" i="81"/>
  <c r="A11" i="81" s="1"/>
  <c r="O9" i="81"/>
  <c r="N9" i="81"/>
  <c r="N19" i="75"/>
  <c r="N20" i="75"/>
  <c r="N21" i="75"/>
  <c r="N22" i="75"/>
  <c r="N23" i="75"/>
  <c r="N24" i="75"/>
  <c r="N25" i="75"/>
  <c r="N26" i="75"/>
  <c r="N27" i="75"/>
  <c r="N28" i="75"/>
  <c r="N29" i="75"/>
  <c r="N30" i="75"/>
  <c r="N31" i="75"/>
  <c r="N32" i="75"/>
  <c r="N33" i="75"/>
  <c r="N34" i="75"/>
  <c r="N35" i="75"/>
  <c r="N36" i="75"/>
  <c r="N37" i="75"/>
  <c r="N38" i="75"/>
  <c r="N39" i="75"/>
  <c r="N40" i="75"/>
  <c r="N41" i="75"/>
  <c r="N46" i="75"/>
  <c r="N47" i="75"/>
  <c r="O9" i="53"/>
  <c r="A10" i="53"/>
  <c r="A11" i="53" s="1"/>
  <c r="N9" i="57"/>
  <c r="O9" i="57"/>
  <c r="A10" i="57"/>
  <c r="N10" i="57"/>
  <c r="N11" i="57"/>
  <c r="N12" i="57"/>
  <c r="N13" i="57"/>
  <c r="N14" i="57"/>
  <c r="N15" i="57"/>
  <c r="N16" i="57"/>
  <c r="N17" i="57"/>
  <c r="N18" i="57"/>
  <c r="N19" i="57"/>
  <c r="N20" i="57"/>
  <c r="N21" i="57"/>
  <c r="N22" i="57"/>
  <c r="N23" i="57"/>
  <c r="N24" i="57"/>
  <c r="N25" i="57"/>
  <c r="N26" i="57"/>
  <c r="N27" i="57"/>
  <c r="N28" i="57"/>
  <c r="N29" i="57"/>
  <c r="N30" i="57"/>
  <c r="N31" i="57"/>
  <c r="N32" i="57"/>
  <c r="N33" i="57"/>
  <c r="N34" i="57"/>
  <c r="N35" i="57"/>
  <c r="N36" i="57"/>
  <c r="N37" i="57"/>
  <c r="N38" i="57"/>
  <c r="N39" i="57"/>
  <c r="N40" i="57"/>
  <c r="N41" i="57"/>
  <c r="N42" i="57"/>
  <c r="N9" i="61"/>
  <c r="O9" i="61"/>
  <c r="A10" i="61"/>
  <c r="O10" i="61" s="1"/>
  <c r="N10" i="61"/>
  <c r="N11" i="61"/>
  <c r="N12" i="61"/>
  <c r="N13" i="61"/>
  <c r="N14" i="61"/>
  <c r="O9" i="54"/>
  <c r="A10" i="54"/>
  <c r="O10" i="54" s="1"/>
  <c r="O9" i="58"/>
  <c r="A10" i="58"/>
  <c r="O10" i="58" s="1"/>
  <c r="N10" i="58"/>
  <c r="N11" i="58"/>
  <c r="N12" i="58"/>
  <c r="N13" i="58"/>
  <c r="N14" i="58"/>
  <c r="N15" i="58"/>
  <c r="N16" i="58"/>
  <c r="N17" i="58"/>
  <c r="N18" i="58"/>
  <c r="N19" i="58"/>
  <c r="N20" i="58"/>
  <c r="N21" i="58"/>
  <c r="N22" i="58"/>
  <c r="N23" i="58"/>
  <c r="N24" i="58"/>
  <c r="N25" i="58"/>
  <c r="N26" i="58"/>
  <c r="N27" i="58"/>
  <c r="N28" i="58"/>
  <c r="N29" i="58"/>
  <c r="N30" i="58"/>
  <c r="N31" i="58"/>
  <c r="N32" i="58"/>
  <c r="N33" i="58"/>
  <c r="N34" i="58"/>
  <c r="N35" i="58"/>
  <c r="N36" i="58"/>
  <c r="N37" i="58"/>
  <c r="N38" i="58"/>
  <c r="N39" i="58"/>
  <c r="N40" i="58"/>
  <c r="N41" i="58"/>
  <c r="N9" i="62"/>
  <c r="O9" i="62"/>
  <c r="A10" i="62"/>
  <c r="N10" i="62"/>
  <c r="N41" i="62"/>
  <c r="N42" i="62"/>
  <c r="B67" i="62"/>
  <c r="I67" i="62"/>
  <c r="O9" i="72"/>
  <c r="A10" i="72"/>
  <c r="O10" i="72" s="1"/>
  <c r="N9" i="71"/>
  <c r="O9" i="71"/>
  <c r="A10" i="71"/>
  <c r="O10" i="71" s="1"/>
  <c r="N10" i="71"/>
  <c r="N11" i="71"/>
  <c r="N12" i="71"/>
  <c r="N13" i="71"/>
  <c r="N14" i="71"/>
  <c r="N15" i="71"/>
  <c r="N16" i="71"/>
  <c r="N17" i="71"/>
  <c r="N18" i="71"/>
  <c r="N19" i="71"/>
  <c r="N20" i="71"/>
  <c r="N21" i="71"/>
  <c r="N22" i="71"/>
  <c r="N23" i="71"/>
  <c r="N24" i="71"/>
  <c r="N25" i="71"/>
  <c r="N26" i="71"/>
  <c r="N27" i="71"/>
  <c r="N28" i="71"/>
  <c r="N29" i="71"/>
  <c r="N30" i="71"/>
  <c r="N31" i="71"/>
  <c r="N32" i="71"/>
  <c r="N33" i="71"/>
  <c r="N34" i="71"/>
  <c r="N35" i="71"/>
  <c r="N36" i="71"/>
  <c r="N37" i="71"/>
  <c r="N38" i="71"/>
  <c r="N39" i="71"/>
  <c r="O9" i="77"/>
  <c r="A10" i="77"/>
  <c r="J67" i="62"/>
  <c r="N61" i="58"/>
  <c r="M60" i="81"/>
  <c r="O53" i="53"/>
  <c r="H67" i="62"/>
  <c r="E58" i="62"/>
  <c r="O10" i="83"/>
  <c r="Q20" i="91"/>
  <c r="Q39" i="91"/>
  <c r="Q22" i="91"/>
  <c r="Q24" i="91"/>
  <c r="N14" i="91"/>
  <c r="Q26" i="91"/>
  <c r="Q27" i="91"/>
  <c r="Q30" i="91"/>
  <c r="Q31" i="91"/>
  <c r="N11" i="91"/>
  <c r="Q16" i="91"/>
  <c r="N16" i="91"/>
  <c r="Q35" i="91"/>
  <c r="H67" i="85"/>
  <c r="K67" i="62"/>
  <c r="J67" i="85"/>
  <c r="I67" i="85"/>
  <c r="M67" i="62"/>
  <c r="L67" i="62"/>
  <c r="K67" i="85"/>
  <c r="M58" i="87"/>
  <c r="J67" i="92"/>
  <c r="C58" i="92"/>
  <c r="I58" i="92"/>
  <c r="Q17" i="92"/>
  <c r="N40" i="92"/>
  <c r="N26" i="92"/>
  <c r="N33" i="92"/>
  <c r="N10" i="92"/>
  <c r="N32" i="92"/>
  <c r="N21" i="92"/>
  <c r="N27" i="92"/>
  <c r="N19" i="92"/>
  <c r="Q27" i="92"/>
  <c r="I58" i="89"/>
  <c r="L59" i="89"/>
  <c r="M58" i="89"/>
  <c r="C67" i="92"/>
  <c r="K58" i="92"/>
  <c r="K67" i="92"/>
  <c r="D58" i="92"/>
  <c r="H58" i="92"/>
  <c r="H67" i="92"/>
  <c r="L67" i="92"/>
  <c r="Q28" i="92"/>
  <c r="D59" i="92"/>
  <c r="Q30" i="92"/>
  <c r="N30" i="92"/>
  <c r="Q38" i="92"/>
  <c r="N38" i="92"/>
  <c r="B58" i="92"/>
  <c r="N28" i="92"/>
  <c r="F58" i="92"/>
  <c r="N34" i="92"/>
  <c r="L58" i="92"/>
  <c r="B67" i="92"/>
  <c r="G58" i="92"/>
  <c r="J58" i="92"/>
  <c r="M58" i="92"/>
  <c r="Q23" i="92"/>
  <c r="N23" i="92"/>
  <c r="G59" i="92"/>
  <c r="I59" i="92"/>
  <c r="K59" i="92"/>
  <c r="M59" i="92"/>
  <c r="Q29" i="92"/>
  <c r="N29" i="92"/>
  <c r="Q31" i="92"/>
  <c r="N31" i="92"/>
  <c r="N35" i="92"/>
  <c r="Q35" i="92"/>
  <c r="Q37" i="92"/>
  <c r="N37" i="92"/>
  <c r="N39" i="92"/>
  <c r="Q39" i="92"/>
  <c r="N42" i="92"/>
  <c r="N12" i="92"/>
  <c r="N41" i="92"/>
  <c r="Q28" i="91"/>
  <c r="Q25" i="92"/>
  <c r="L59" i="92"/>
  <c r="Q34" i="92"/>
  <c r="N36" i="92"/>
  <c r="Q19" i="91"/>
  <c r="Q38" i="91"/>
  <c r="I67" i="92"/>
  <c r="N22" i="92"/>
  <c r="J59" i="92"/>
  <c r="Q21" i="91"/>
  <c r="E67" i="85"/>
  <c r="B59" i="87"/>
  <c r="A11" i="75"/>
  <c r="O11" i="75" s="1"/>
  <c r="O10" i="81"/>
  <c r="L58" i="89"/>
  <c r="J67" i="89"/>
  <c r="B67" i="87"/>
  <c r="A11" i="88"/>
  <c r="O11" i="88" s="1"/>
  <c r="G59" i="89"/>
  <c r="B58" i="87"/>
  <c r="I67" i="89"/>
  <c r="N9" i="87"/>
  <c r="I59" i="89"/>
  <c r="O10" i="87"/>
  <c r="K58" i="88"/>
  <c r="O10" i="93"/>
  <c r="O10" i="91"/>
  <c r="D60" i="81"/>
  <c r="M67" i="89"/>
  <c r="D58" i="88"/>
  <c r="N12" i="88"/>
  <c r="A11" i="62"/>
  <c r="A12" i="62" s="1"/>
  <c r="O10" i="62"/>
  <c r="B67" i="83"/>
  <c r="O10" i="89"/>
  <c r="A11" i="89"/>
  <c r="O11" i="89" s="1"/>
  <c r="O11" i="91"/>
  <c r="A12" i="91"/>
  <c r="A13" i="91" s="1"/>
  <c r="K67" i="83"/>
  <c r="O11" i="90"/>
  <c r="K67" i="89"/>
  <c r="I59" i="88"/>
  <c r="I67" i="87"/>
  <c r="D58" i="72"/>
  <c r="L67" i="88"/>
  <c r="J67" i="83"/>
  <c r="I58" i="88"/>
  <c r="J58" i="88"/>
  <c r="E59" i="89"/>
  <c r="N12" i="87"/>
  <c r="J67" i="87"/>
  <c r="I59" i="87"/>
  <c r="M59" i="87"/>
  <c r="J59" i="87"/>
  <c r="H59" i="87"/>
  <c r="L58" i="87"/>
  <c r="H67" i="87"/>
  <c r="M67" i="87"/>
  <c r="L67" i="87"/>
  <c r="H58" i="87"/>
  <c r="K67" i="87"/>
  <c r="J58" i="87"/>
  <c r="C67" i="62"/>
  <c r="N42" i="87"/>
  <c r="N12" i="54"/>
  <c r="N21" i="54"/>
  <c r="N22" i="54"/>
  <c r="N23" i="54"/>
  <c r="N25" i="54"/>
  <c r="N26" i="54"/>
  <c r="N27" i="54"/>
  <c r="N29" i="54"/>
  <c r="N30" i="54"/>
  <c r="N31" i="54"/>
  <c r="N33" i="54"/>
  <c r="N34" i="54"/>
  <c r="N35" i="54"/>
  <c r="N37" i="54"/>
  <c r="N38" i="54"/>
  <c r="N39" i="54"/>
  <c r="N34" i="88"/>
  <c r="J67" i="88"/>
  <c r="F59" i="88"/>
  <c r="J59" i="88"/>
  <c r="L59" i="88"/>
  <c r="K67" i="88"/>
  <c r="M67" i="88"/>
  <c r="K59" i="88"/>
  <c r="I58" i="72"/>
  <c r="E58" i="88"/>
  <c r="N21" i="88"/>
  <c r="N22" i="88"/>
  <c r="N23" i="88"/>
  <c r="B58" i="88"/>
  <c r="F58" i="88"/>
  <c r="N11" i="88"/>
  <c r="N15" i="88"/>
  <c r="N16" i="88"/>
  <c r="N19" i="88"/>
  <c r="N20" i="88"/>
  <c r="N25" i="88"/>
  <c r="A12" i="94"/>
  <c r="N47" i="89"/>
  <c r="F58" i="89"/>
  <c r="B58" i="89"/>
  <c r="L67" i="83"/>
  <c r="B67" i="88"/>
  <c r="N10" i="89"/>
  <c r="N11" i="89"/>
  <c r="N12" i="89"/>
  <c r="N13" i="89"/>
  <c r="C58" i="89"/>
  <c r="N10" i="88"/>
  <c r="N13" i="88"/>
  <c r="N14" i="88"/>
  <c r="N17" i="88"/>
  <c r="N24" i="88"/>
  <c r="N11" i="87"/>
  <c r="C59" i="87"/>
  <c r="D59" i="72"/>
  <c r="A12" i="75"/>
  <c r="O12" i="75" s="1"/>
  <c r="N34" i="83"/>
  <c r="N11" i="54"/>
  <c r="N16" i="54"/>
  <c r="D58" i="89"/>
  <c r="N40" i="87"/>
  <c r="D48" i="89"/>
  <c r="N17" i="89"/>
  <c r="N16" i="89"/>
  <c r="B59" i="89"/>
  <c r="B67" i="89"/>
  <c r="N47" i="87"/>
  <c r="E59" i="87"/>
  <c r="A13" i="75"/>
  <c r="O10" i="77"/>
  <c r="A11" i="77"/>
  <c r="O11" i="77" s="1"/>
  <c r="A11" i="71"/>
  <c r="A12" i="71" s="1"/>
  <c r="A11" i="58"/>
  <c r="A11" i="57"/>
  <c r="O11" i="57" s="1"/>
  <c r="O10" i="57"/>
  <c r="M67" i="53"/>
  <c r="O10" i="86"/>
  <c r="F59" i="89"/>
  <c r="N9" i="88"/>
  <c r="H58" i="89"/>
  <c r="H67" i="89"/>
  <c r="G67" i="89"/>
  <c r="K58" i="89"/>
  <c r="C58" i="72"/>
  <c r="C48" i="89"/>
  <c r="A11" i="61"/>
  <c r="J59" i="89"/>
  <c r="F67" i="89"/>
  <c r="C58" i="88"/>
  <c r="P19" i="83"/>
  <c r="N31" i="83"/>
  <c r="J58" i="89"/>
  <c r="O10" i="90"/>
  <c r="C58" i="87"/>
  <c r="O10" i="53"/>
  <c r="N14" i="54"/>
  <c r="N18" i="54"/>
  <c r="N28" i="88"/>
  <c r="K59" i="87"/>
  <c r="N41" i="87"/>
  <c r="N17" i="54"/>
  <c r="N19" i="54"/>
  <c r="G59" i="87"/>
  <c r="E58" i="87"/>
  <c r="N28" i="87"/>
  <c r="N29" i="87"/>
  <c r="N35" i="87"/>
  <c r="N37" i="87"/>
  <c r="E59" i="88"/>
  <c r="G59" i="88"/>
  <c r="N29" i="88"/>
  <c r="N30" i="88"/>
  <c r="N31" i="88"/>
  <c r="N32" i="88"/>
  <c r="P22" i="83"/>
  <c r="D59" i="88"/>
  <c r="N27" i="88"/>
  <c r="N17" i="87"/>
  <c r="N19" i="87"/>
  <c r="N23" i="87"/>
  <c r="N25" i="87"/>
  <c r="N34" i="87"/>
  <c r="D59" i="87"/>
  <c r="E48" i="87"/>
  <c r="N14" i="87"/>
  <c r="D48" i="87"/>
  <c r="N38" i="87"/>
  <c r="N30" i="87"/>
  <c r="N31" i="87"/>
  <c r="N39" i="87"/>
  <c r="N22" i="87"/>
  <c r="F59" i="87"/>
  <c r="N16" i="87"/>
  <c r="N32" i="87"/>
  <c r="N15" i="87"/>
  <c r="D58" i="87"/>
  <c r="N20" i="87"/>
  <c r="N24" i="87"/>
  <c r="F58" i="87"/>
  <c r="N18" i="87"/>
  <c r="N21" i="87"/>
  <c r="N26" i="87"/>
  <c r="N36" i="87"/>
  <c r="G48" i="87"/>
  <c r="N33" i="87"/>
  <c r="F48" i="87"/>
  <c r="N13" i="87"/>
  <c r="N13" i="54"/>
  <c r="G58" i="87"/>
  <c r="N27" i="87"/>
  <c r="N15" i="54"/>
  <c r="A13" i="94"/>
  <c r="A14" i="94" s="1"/>
  <c r="O12" i="94"/>
  <c r="O11" i="71"/>
  <c r="A12" i="57"/>
  <c r="A13" i="57" s="1"/>
  <c r="O13" i="75"/>
  <c r="A14" i="75"/>
  <c r="O14" i="75" s="1"/>
  <c r="O11" i="58"/>
  <c r="A12" i="58"/>
  <c r="A13" i="58" s="1"/>
  <c r="O11" i="61"/>
  <c r="A12" i="61"/>
  <c r="A13" i="61" s="1"/>
  <c r="A15" i="75"/>
  <c r="A16" i="75" s="1"/>
  <c r="E67" i="88"/>
  <c r="O11" i="87" l="1"/>
  <c r="A12" i="87"/>
  <c r="N45" i="94"/>
  <c r="N48" i="94" s="1"/>
  <c r="O47" i="87"/>
  <c r="P47" i="87" s="1"/>
  <c r="N45" i="77"/>
  <c r="P45" i="72" s="1"/>
  <c r="N45" i="61"/>
  <c r="N48" i="61" s="1"/>
  <c r="P17" i="83"/>
  <c r="N45" i="82"/>
  <c r="N45" i="62"/>
  <c r="N45" i="85"/>
  <c r="N45" i="75"/>
  <c r="N45" i="87"/>
  <c r="N61" i="87" s="1"/>
  <c r="O47" i="96"/>
  <c r="P47" i="96" s="1"/>
  <c r="O15" i="75"/>
  <c r="P47" i="82"/>
  <c r="O47" i="83"/>
  <c r="Q47" i="87"/>
  <c r="Q50" i="89" s="1"/>
  <c r="L48" i="72"/>
  <c r="M48" i="72"/>
  <c r="I59" i="72"/>
  <c r="J58" i="72"/>
  <c r="O11" i="86"/>
  <c r="A12" i="86"/>
  <c r="A14" i="61"/>
  <c r="O13" i="61"/>
  <c r="O14" i="94"/>
  <c r="A15" i="94"/>
  <c r="O16" i="75"/>
  <c r="A17" i="75"/>
  <c r="O10" i="92"/>
  <c r="O46" i="96"/>
  <c r="P46" i="96" s="1"/>
  <c r="O13" i="94"/>
  <c r="O12" i="61"/>
  <c r="A12" i="88"/>
  <c r="A11" i="85"/>
  <c r="A12" i="77"/>
  <c r="O12" i="77" s="1"/>
  <c r="O10" i="82"/>
  <c r="A11" i="54"/>
  <c r="A12" i="89"/>
  <c r="A11" i="72"/>
  <c r="A13" i="62"/>
  <c r="O12" i="62"/>
  <c r="O13" i="57"/>
  <c r="A14" i="57"/>
  <c r="O14" i="61"/>
  <c r="A15" i="61"/>
  <c r="O15" i="61" s="1"/>
  <c r="A14" i="58"/>
  <c r="O13" i="58"/>
  <c r="M58" i="72"/>
  <c r="I67" i="72"/>
  <c r="K58" i="72"/>
  <c r="L58" i="53"/>
  <c r="E58" i="93"/>
  <c r="M59" i="72"/>
  <c r="K59" i="72"/>
  <c r="M54" i="53"/>
  <c r="K58" i="93"/>
  <c r="B58" i="93"/>
  <c r="A13" i="77"/>
  <c r="O12" i="58"/>
  <c r="O12" i="57"/>
  <c r="N56" i="89"/>
  <c r="O11" i="62"/>
  <c r="L58" i="72"/>
  <c r="H67" i="72"/>
  <c r="J67" i="72"/>
  <c r="B58" i="53"/>
  <c r="L58" i="93"/>
  <c r="C58" i="93"/>
  <c r="G58" i="93"/>
  <c r="O12" i="91"/>
  <c r="L59" i="72"/>
  <c r="H59" i="72"/>
  <c r="J59" i="72"/>
  <c r="O10" i="94"/>
  <c r="O29" i="100"/>
  <c r="A30" i="100"/>
  <c r="C58" i="53"/>
  <c r="D58" i="53"/>
  <c r="D58" i="93"/>
  <c r="F58" i="93"/>
  <c r="F58" i="72"/>
  <c r="F59" i="72"/>
  <c r="G59" i="72"/>
  <c r="G58" i="53"/>
  <c r="H58" i="53"/>
  <c r="E58" i="53"/>
  <c r="I58" i="53"/>
  <c r="F58" i="53"/>
  <c r="K58" i="53"/>
  <c r="M58" i="53"/>
  <c r="J58" i="53"/>
  <c r="I58" i="93"/>
  <c r="M58" i="93"/>
  <c r="J58" i="93"/>
  <c r="H58" i="93"/>
  <c r="H54" i="53"/>
  <c r="I54" i="53"/>
  <c r="K54" i="53"/>
  <c r="J54" i="53"/>
  <c r="O25" i="99"/>
  <c r="A26" i="99"/>
  <c r="O46" i="90"/>
  <c r="P52" i="86"/>
  <c r="P47" i="61"/>
  <c r="L54" i="53"/>
  <c r="O46" i="93"/>
  <c r="P46" i="93" s="1"/>
  <c r="P53" i="62"/>
  <c r="B59" i="93"/>
  <c r="O47" i="93"/>
  <c r="P47" i="93" s="1"/>
  <c r="Q47" i="89"/>
  <c r="Q48" i="89" s="1"/>
  <c r="Q52" i="89"/>
  <c r="F59" i="93"/>
  <c r="M59" i="93"/>
  <c r="N19" i="93"/>
  <c r="Q19" i="93" s="1"/>
  <c r="N21" i="93"/>
  <c r="Q21" i="93" s="1"/>
  <c r="N23" i="93"/>
  <c r="Q23" i="93" s="1"/>
  <c r="N25" i="93"/>
  <c r="Q25" i="93" s="1"/>
  <c r="D59" i="93"/>
  <c r="N27" i="93"/>
  <c r="Q27" i="93" s="1"/>
  <c r="N29" i="93"/>
  <c r="Q29" i="93" s="1"/>
  <c r="N31" i="93"/>
  <c r="Q31" i="93" s="1"/>
  <c r="N33" i="93"/>
  <c r="Q33" i="93" s="1"/>
  <c r="N35" i="93"/>
  <c r="Q35" i="93" s="1"/>
  <c r="N37" i="93"/>
  <c r="Q37" i="93" s="1"/>
  <c r="N39" i="93"/>
  <c r="Q39" i="93" s="1"/>
  <c r="N41" i="93"/>
  <c r="Q41" i="93" s="1"/>
  <c r="N56" i="87"/>
  <c r="K59" i="93"/>
  <c r="N20" i="93"/>
  <c r="Q20" i="93" s="1"/>
  <c r="N22" i="93"/>
  <c r="Q22" i="93" s="1"/>
  <c r="N24" i="93"/>
  <c r="Q24" i="93" s="1"/>
  <c r="N26" i="93"/>
  <c r="Q26" i="93" s="1"/>
  <c r="N28" i="93"/>
  <c r="Q28" i="93" s="1"/>
  <c r="N30" i="93"/>
  <c r="Q30" i="93" s="1"/>
  <c r="N32" i="93"/>
  <c r="Q32" i="93" s="1"/>
  <c r="N34" i="93"/>
  <c r="Q34" i="93" s="1"/>
  <c r="N36" i="93"/>
  <c r="Q36" i="93" s="1"/>
  <c r="N38" i="93"/>
  <c r="Q38" i="93" s="1"/>
  <c r="N40" i="93"/>
  <c r="Q40" i="93" s="1"/>
  <c r="N42" i="93"/>
  <c r="Q42" i="93" s="1"/>
  <c r="A17" i="96"/>
  <c r="O16" i="96"/>
  <c r="D60" i="57"/>
  <c r="N61" i="72"/>
  <c r="B67" i="53"/>
  <c r="N60" i="75"/>
  <c r="O46" i="83"/>
  <c r="N46" i="53"/>
  <c r="K67" i="53"/>
  <c r="F48" i="93"/>
  <c r="D48" i="93"/>
  <c r="K67" i="72"/>
  <c r="B58" i="72"/>
  <c r="P38" i="83"/>
  <c r="L59" i="93"/>
  <c r="J59" i="93"/>
  <c r="I59" i="93"/>
  <c r="H59" i="93"/>
  <c r="E48" i="93"/>
  <c r="C59" i="93"/>
  <c r="G59" i="93"/>
  <c r="H58" i="72"/>
  <c r="C59" i="72"/>
  <c r="L67" i="53"/>
  <c r="E59" i="72"/>
  <c r="N27" i="53"/>
  <c r="B67" i="93"/>
  <c r="N48" i="62"/>
  <c r="N60" i="94"/>
  <c r="N61" i="94"/>
  <c r="N11" i="90"/>
  <c r="N19" i="90"/>
  <c r="N20" i="90"/>
  <c r="N32" i="90"/>
  <c r="N17" i="90"/>
  <c r="N25" i="90"/>
  <c r="P46" i="87"/>
  <c r="A16" i="95"/>
  <c r="O15" i="95"/>
  <c r="N33" i="90"/>
  <c r="N35" i="90"/>
  <c r="N26" i="90"/>
  <c r="P26" i="83"/>
  <c r="N28" i="53"/>
  <c r="P28" i="83" s="1"/>
  <c r="N29" i="53"/>
  <c r="P29" i="83" s="1"/>
  <c r="N30" i="53"/>
  <c r="P30" i="83" s="1"/>
  <c r="N31" i="53"/>
  <c r="P31" i="83" s="1"/>
  <c r="N32" i="53"/>
  <c r="P32" i="83" s="1"/>
  <c r="N33" i="53"/>
  <c r="P33" i="83" s="1"/>
  <c r="N34" i="53"/>
  <c r="P34" i="83" s="1"/>
  <c r="N35" i="53"/>
  <c r="P35" i="83" s="1"/>
  <c r="N36" i="53"/>
  <c r="P37" i="83"/>
  <c r="P39" i="83"/>
  <c r="N13" i="90"/>
  <c r="E59" i="93"/>
  <c r="N14" i="90"/>
  <c r="N15" i="90"/>
  <c r="N16" i="90"/>
  <c r="N18" i="90"/>
  <c r="N21" i="90"/>
  <c r="N22" i="90"/>
  <c r="N24" i="90"/>
  <c r="N27" i="90"/>
  <c r="N28" i="90"/>
  <c r="N29" i="90"/>
  <c r="N30" i="90"/>
  <c r="N31" i="90"/>
  <c r="N34" i="90"/>
  <c r="N36" i="90"/>
  <c r="N37" i="90"/>
  <c r="G48" i="93"/>
  <c r="C48" i="93"/>
  <c r="N23" i="90"/>
  <c r="N61" i="75"/>
  <c r="J67" i="53"/>
  <c r="N12" i="90"/>
  <c r="E58" i="72"/>
  <c r="N47" i="53"/>
  <c r="I67" i="53"/>
  <c r="O47" i="90"/>
  <c r="H67" i="53"/>
  <c r="P40" i="83"/>
  <c r="N40" i="90"/>
  <c r="N32" i="54"/>
  <c r="A13" i="90"/>
  <c r="O12" i="90"/>
  <c r="O11" i="92"/>
  <c r="A12" i="92"/>
  <c r="O11" i="53"/>
  <c r="A12" i="53"/>
  <c r="O12" i="71"/>
  <c r="A13" i="71"/>
  <c r="O11" i="83"/>
  <c r="A12" i="83"/>
  <c r="O11" i="93"/>
  <c r="A12" i="93"/>
  <c r="O13" i="91"/>
  <c r="A14" i="91"/>
  <c r="O11" i="81"/>
  <c r="A12" i="81"/>
  <c r="A12" i="82"/>
  <c r="O11" i="82"/>
  <c r="N54" i="71"/>
  <c r="N54" i="58"/>
  <c r="N27" i="83"/>
  <c r="N22" i="89"/>
  <c r="N26" i="89"/>
  <c r="L58" i="88"/>
  <c r="H67" i="83"/>
  <c r="L67" i="89"/>
  <c r="I67" i="88"/>
  <c r="I54" i="88"/>
  <c r="N30" i="89"/>
  <c r="N34" i="89"/>
  <c r="N38" i="89"/>
  <c r="N42" i="89"/>
  <c r="H67" i="88"/>
  <c r="K58" i="87"/>
  <c r="N28" i="54"/>
  <c r="N9" i="89"/>
  <c r="N19" i="89"/>
  <c r="N21" i="89"/>
  <c r="N23" i="89"/>
  <c r="N25" i="89"/>
  <c r="N27" i="89"/>
  <c r="N29" i="89"/>
  <c r="N31" i="89"/>
  <c r="N33" i="89"/>
  <c r="N35" i="89"/>
  <c r="N37" i="89"/>
  <c r="N39" i="89"/>
  <c r="N41" i="89"/>
  <c r="N43" i="89"/>
  <c r="B54" i="88"/>
  <c r="N18" i="88"/>
  <c r="N36" i="88"/>
  <c r="N43" i="88"/>
  <c r="N38" i="90"/>
  <c r="N15" i="89"/>
  <c r="N42" i="88"/>
  <c r="N63" i="58"/>
  <c r="N20" i="54"/>
  <c r="N40" i="54"/>
  <c r="N20" i="89"/>
  <c r="N24" i="89"/>
  <c r="N28" i="89"/>
  <c r="N32" i="89"/>
  <c r="N36" i="89"/>
  <c r="N40" i="89"/>
  <c r="N44" i="89"/>
  <c r="C59" i="88"/>
  <c r="N35" i="88"/>
  <c r="N40" i="88"/>
  <c r="N39" i="90"/>
  <c r="N24" i="54"/>
  <c r="N36" i="54"/>
  <c r="E54" i="88"/>
  <c r="N26" i="88"/>
  <c r="N37" i="88"/>
  <c r="N38" i="88"/>
  <c r="N41" i="88"/>
  <c r="R27" i="83" l="1"/>
  <c r="R29" i="83"/>
  <c r="Q45" i="93"/>
  <c r="Q48" i="93" s="1"/>
  <c r="R33" i="83"/>
  <c r="R34" i="83"/>
  <c r="R31" i="83"/>
  <c r="R28" i="83"/>
  <c r="R30" i="83"/>
  <c r="A13" i="87"/>
  <c r="O12" i="87"/>
  <c r="P47" i="83"/>
  <c r="R47" i="83"/>
  <c r="P36" i="83"/>
  <c r="R36" i="83"/>
  <c r="P46" i="83"/>
  <c r="R46" i="83"/>
  <c r="R32" i="83"/>
  <c r="R35" i="83"/>
  <c r="P27" i="83"/>
  <c r="N45" i="89"/>
  <c r="N45" i="83"/>
  <c r="O45" i="87"/>
  <c r="P45" i="87" s="1"/>
  <c r="O45" i="83"/>
  <c r="N45" i="53"/>
  <c r="O47" i="88"/>
  <c r="P47" i="88" s="1"/>
  <c r="O46" i="88"/>
  <c r="P46" i="88" s="1"/>
  <c r="N61" i="71"/>
  <c r="N63" i="71"/>
  <c r="P25" i="83"/>
  <c r="N45" i="93"/>
  <c r="O45" i="96"/>
  <c r="P45" i="96" s="1"/>
  <c r="N48" i="77"/>
  <c r="Q45" i="72"/>
  <c r="O45" i="88"/>
  <c r="A12" i="72"/>
  <c r="O11" i="72"/>
  <c r="O15" i="94"/>
  <c r="A16" i="94"/>
  <c r="A13" i="89"/>
  <c r="O12" i="89"/>
  <c r="A12" i="54"/>
  <c r="O11" i="54"/>
  <c r="O11" i="85"/>
  <c r="A12" i="85"/>
  <c r="A18" i="75"/>
  <c r="O17" i="75"/>
  <c r="A13" i="86"/>
  <c r="O12" i="86"/>
  <c r="O12" i="88"/>
  <c r="A13" i="88"/>
  <c r="A14" i="62"/>
  <c r="O13" i="62"/>
  <c r="A14" i="77"/>
  <c r="O13" i="77"/>
  <c r="A16" i="61"/>
  <c r="O16" i="61" s="1"/>
  <c r="A15" i="57"/>
  <c r="O14" i="57"/>
  <c r="O30" i="100"/>
  <c r="A31" i="100"/>
  <c r="A15" i="58"/>
  <c r="O14" i="58"/>
  <c r="N48" i="82"/>
  <c r="N63" i="87"/>
  <c r="P47" i="53"/>
  <c r="P46" i="53"/>
  <c r="N48" i="75"/>
  <c r="N63" i="92"/>
  <c r="N61" i="92"/>
  <c r="O26" i="99"/>
  <c r="A27" i="99"/>
  <c r="N48" i="87"/>
  <c r="O45" i="93"/>
  <c r="N63" i="72"/>
  <c r="O17" i="96"/>
  <c r="A18" i="96"/>
  <c r="O45" i="53"/>
  <c r="A17" i="95"/>
  <c r="O16" i="95"/>
  <c r="N48" i="85"/>
  <c r="O12" i="93"/>
  <c r="A13" i="93"/>
  <c r="O13" i="90"/>
  <c r="A14" i="90"/>
  <c r="A13" i="82"/>
  <c r="O12" i="82"/>
  <c r="O12" i="92"/>
  <c r="A13" i="92"/>
  <c r="O12" i="81"/>
  <c r="A13" i="81"/>
  <c r="A13" i="83"/>
  <c r="O12" i="83"/>
  <c r="O13" i="71"/>
  <c r="A14" i="71"/>
  <c r="A15" i="91"/>
  <c r="O14" i="91"/>
  <c r="A13" i="53"/>
  <c r="O12" i="53"/>
  <c r="N56" i="88"/>
  <c r="N56" i="53"/>
  <c r="N56" i="83"/>
  <c r="F54" i="57"/>
  <c r="O13" i="87" l="1"/>
  <c r="A14" i="87"/>
  <c r="P45" i="93"/>
  <c r="R45" i="83"/>
  <c r="R48" i="83" s="1"/>
  <c r="P45" i="83"/>
  <c r="P48" i="83" s="1"/>
  <c r="O45" i="102"/>
  <c r="P45" i="102" s="1"/>
  <c r="N48" i="83"/>
  <c r="N48" i="93"/>
  <c r="N48" i="72"/>
  <c r="A14" i="88"/>
  <c r="O13" i="88"/>
  <c r="A17" i="94"/>
  <c r="O16" i="94"/>
  <c r="O18" i="75"/>
  <c r="A19" i="75"/>
  <c r="O12" i="54"/>
  <c r="A13" i="54"/>
  <c r="A13" i="85"/>
  <c r="O12" i="85"/>
  <c r="A14" i="86"/>
  <c r="O13" i="86"/>
  <c r="A14" i="89"/>
  <c r="O13" i="89"/>
  <c r="A13" i="72"/>
  <c r="O12" i="72"/>
  <c r="A16" i="58"/>
  <c r="O15" i="58"/>
  <c r="A16" i="57"/>
  <c r="O15" i="57"/>
  <c r="O14" i="62"/>
  <c r="A15" i="62"/>
  <c r="A32" i="100"/>
  <c r="O31" i="100"/>
  <c r="A17" i="61"/>
  <c r="O17" i="61" s="1"/>
  <c r="O14" i="77"/>
  <c r="A15" i="77"/>
  <c r="O27" i="99"/>
  <c r="A28" i="99"/>
  <c r="P45" i="53"/>
  <c r="O18" i="96"/>
  <c r="A19" i="96"/>
  <c r="N63" i="83"/>
  <c r="N61" i="83"/>
  <c r="O17" i="95"/>
  <c r="A18" i="95"/>
  <c r="N63" i="53"/>
  <c r="N63" i="93"/>
  <c r="N61" i="93"/>
  <c r="N61" i="53"/>
  <c r="N48" i="53"/>
  <c r="O15" i="91"/>
  <c r="A16" i="91"/>
  <c r="O14" i="71"/>
  <c r="A15" i="71"/>
  <c r="O14" i="90"/>
  <c r="A15" i="90"/>
  <c r="N63" i="89"/>
  <c r="N48" i="89"/>
  <c r="O45" i="90"/>
  <c r="R45" i="88" s="1"/>
  <c r="R46" i="88" s="1"/>
  <c r="N61" i="89"/>
  <c r="O13" i="92"/>
  <c r="A14" i="92"/>
  <c r="N61" i="88"/>
  <c r="N63" i="88"/>
  <c r="P45" i="88"/>
  <c r="O13" i="83"/>
  <c r="A14" i="83"/>
  <c r="A14" i="53"/>
  <c r="O13" i="53"/>
  <c r="A14" i="81"/>
  <c r="O13" i="81"/>
  <c r="O13" i="82"/>
  <c r="A14" i="82"/>
  <c r="O13" i="93"/>
  <c r="A14" i="93"/>
  <c r="O14" i="87" l="1"/>
  <c r="A15" i="87"/>
  <c r="A14" i="54"/>
  <c r="O13" i="54"/>
  <c r="A14" i="72"/>
  <c r="O13" i="72"/>
  <c r="A15" i="86"/>
  <c r="O14" i="86"/>
  <c r="A18" i="94"/>
  <c r="O17" i="94"/>
  <c r="A20" i="75"/>
  <c r="O19" i="75"/>
  <c r="A15" i="89"/>
  <c r="O14" i="89"/>
  <c r="A14" i="85"/>
  <c r="O13" i="85"/>
  <c r="A15" i="88"/>
  <c r="O14" i="88"/>
  <c r="O16" i="57"/>
  <c r="A17" i="57"/>
  <c r="A18" i="61"/>
  <c r="O18" i="61" s="1"/>
  <c r="O15" i="77"/>
  <c r="A16" i="77"/>
  <c r="O15" i="62"/>
  <c r="A16" i="62"/>
  <c r="A33" i="100"/>
  <c r="O32" i="100"/>
  <c r="O16" i="58"/>
  <c r="A17" i="58"/>
  <c r="O28" i="99"/>
  <c r="A29" i="99"/>
  <c r="O19" i="96"/>
  <c r="A20" i="96"/>
  <c r="A19" i="95"/>
  <c r="O18" i="95"/>
  <c r="O14" i="93"/>
  <c r="A15" i="93"/>
  <c r="A15" i="81"/>
  <c r="O14" i="81"/>
  <c r="O14" i="53"/>
  <c r="A15" i="53"/>
  <c r="O14" i="92"/>
  <c r="A15" i="92"/>
  <c r="O15" i="90"/>
  <c r="A16" i="90"/>
  <c r="O16" i="91"/>
  <c r="A17" i="91"/>
  <c r="A15" i="82"/>
  <c r="O14" i="82"/>
  <c r="A15" i="83"/>
  <c r="O14" i="83"/>
  <c r="A16" i="71"/>
  <c r="O15" i="71"/>
  <c r="A16" i="87" l="1"/>
  <c r="O15" i="87"/>
  <c r="A16" i="88"/>
  <c r="O15" i="88"/>
  <c r="O15" i="89"/>
  <c r="A16" i="89"/>
  <c r="O18" i="94"/>
  <c r="A19" i="94"/>
  <c r="A15" i="72"/>
  <c r="O14" i="72"/>
  <c r="O14" i="85"/>
  <c r="A15" i="85"/>
  <c r="O20" i="75"/>
  <c r="A21" i="75"/>
  <c r="O15" i="86"/>
  <c r="A16" i="86"/>
  <c r="O14" i="54"/>
  <c r="A15" i="54"/>
  <c r="O33" i="100"/>
  <c r="A34" i="100"/>
  <c r="A19" i="61"/>
  <c r="O19" i="61" s="1"/>
  <c r="A18" i="58"/>
  <c r="O17" i="58"/>
  <c r="A17" i="62"/>
  <c r="O16" i="62"/>
  <c r="O16" i="77"/>
  <c r="A17" i="77"/>
  <c r="O17" i="57"/>
  <c r="A18" i="57"/>
  <c r="O29" i="99"/>
  <c r="A30" i="99"/>
  <c r="A21" i="96"/>
  <c r="O20" i="96"/>
  <c r="A20" i="95"/>
  <c r="O19" i="95"/>
  <c r="A17" i="90"/>
  <c r="O16" i="90"/>
  <c r="A16" i="53"/>
  <c r="O15" i="53"/>
  <c r="O15" i="93"/>
  <c r="A16" i="93"/>
  <c r="A16" i="81"/>
  <c r="O15" i="81"/>
  <c r="A17" i="71"/>
  <c r="O16" i="71"/>
  <c r="O15" i="83"/>
  <c r="A16" i="83"/>
  <c r="A16" i="82"/>
  <c r="O15" i="82"/>
  <c r="A18" i="91"/>
  <c r="O17" i="91"/>
  <c r="O15" i="92"/>
  <c r="A16" i="92"/>
  <c r="A17" i="87" l="1"/>
  <c r="O16" i="87"/>
  <c r="A16" i="54"/>
  <c r="O15" i="54"/>
  <c r="A22" i="75"/>
  <c r="O21" i="75"/>
  <c r="O16" i="89"/>
  <c r="A17" i="89"/>
  <c r="A16" i="72"/>
  <c r="O15" i="72"/>
  <c r="A17" i="86"/>
  <c r="O16" i="86"/>
  <c r="A16" i="85"/>
  <c r="O15" i="85"/>
  <c r="A20" i="94"/>
  <c r="O19" i="94"/>
  <c r="A17" i="88"/>
  <c r="O16" i="88"/>
  <c r="O17" i="62"/>
  <c r="A18" i="62"/>
  <c r="A20" i="61"/>
  <c r="O20" i="61" s="1"/>
  <c r="A19" i="57"/>
  <c r="O18" i="57"/>
  <c r="A18" i="77"/>
  <c r="O17" i="77"/>
  <c r="A35" i="100"/>
  <c r="O34" i="100"/>
  <c r="O18" i="58"/>
  <c r="A19" i="58"/>
  <c r="O30" i="99"/>
  <c r="A31" i="99"/>
  <c r="O21" i="96"/>
  <c r="A22" i="96"/>
  <c r="A21" i="95"/>
  <c r="O20" i="95"/>
  <c r="A17" i="81"/>
  <c r="O16" i="81"/>
  <c r="O17" i="90"/>
  <c r="A18" i="90"/>
  <c r="A19" i="91"/>
  <c r="O18" i="91"/>
  <c r="A17" i="93"/>
  <c r="O16" i="93"/>
  <c r="A17" i="82"/>
  <c r="O16" i="82"/>
  <c r="O16" i="92"/>
  <c r="A17" i="92"/>
  <c r="O16" i="83"/>
  <c r="A17" i="83"/>
  <c r="A18" i="71"/>
  <c r="O17" i="71"/>
  <c r="A17" i="53"/>
  <c r="O16" i="53"/>
  <c r="A18" i="87" l="1"/>
  <c r="O17" i="87"/>
  <c r="A18" i="88"/>
  <c r="O17" i="88"/>
  <c r="O16" i="85"/>
  <c r="A17" i="85"/>
  <c r="A17" i="72"/>
  <c r="O16" i="72"/>
  <c r="O22" i="75"/>
  <c r="A23" i="75"/>
  <c r="O17" i="89"/>
  <c r="A18" i="89"/>
  <c r="O20" i="94"/>
  <c r="A21" i="94"/>
  <c r="O17" i="86"/>
  <c r="A18" i="86"/>
  <c r="A17" i="54"/>
  <c r="O16" i="54"/>
  <c r="A36" i="100"/>
  <c r="O35" i="100"/>
  <c r="A19" i="77"/>
  <c r="O18" i="77"/>
  <c r="O19" i="57"/>
  <c r="A20" i="57"/>
  <c r="O19" i="58"/>
  <c r="A20" i="58"/>
  <c r="A19" i="62"/>
  <c r="O18" i="62"/>
  <c r="A21" i="61"/>
  <c r="O21" i="61" s="1"/>
  <c r="O31" i="99"/>
  <c r="A32" i="99"/>
  <c r="O22" i="96"/>
  <c r="A23" i="96"/>
  <c r="O21" i="95"/>
  <c r="A22" i="95"/>
  <c r="A18" i="92"/>
  <c r="O17" i="92"/>
  <c r="O18" i="71"/>
  <c r="A19" i="71"/>
  <c r="A18" i="82"/>
  <c r="O17" i="82"/>
  <c r="O17" i="81"/>
  <c r="A18" i="81"/>
  <c r="A19" i="90"/>
  <c r="O18" i="90"/>
  <c r="A18" i="83"/>
  <c r="O17" i="83"/>
  <c r="A18" i="53"/>
  <c r="O17" i="53"/>
  <c r="A18" i="93"/>
  <c r="O17" i="93"/>
  <c r="O19" i="91"/>
  <c r="A20" i="91"/>
  <c r="O18" i="87" l="1"/>
  <c r="A19" i="87"/>
  <c r="A22" i="94"/>
  <c r="O21" i="94"/>
  <c r="O23" i="75"/>
  <c r="A24" i="75"/>
  <c r="A18" i="85"/>
  <c r="O17" i="85"/>
  <c r="O17" i="54"/>
  <c r="A18" i="54"/>
  <c r="A19" i="86"/>
  <c r="O18" i="86"/>
  <c r="A19" i="89"/>
  <c r="O18" i="89"/>
  <c r="O17" i="72"/>
  <c r="A18" i="72"/>
  <c r="O18" i="88"/>
  <c r="A19" i="88"/>
  <c r="A20" i="62"/>
  <c r="O19" i="62"/>
  <c r="O36" i="100"/>
  <c r="N54" i="100" s="1"/>
  <c r="A37" i="100"/>
  <c r="A22" i="61"/>
  <c r="O22" i="61" s="1"/>
  <c r="O20" i="57"/>
  <c r="A21" i="57"/>
  <c r="A21" i="58"/>
  <c r="O20" i="58"/>
  <c r="A20" i="77"/>
  <c r="O19" i="77"/>
  <c r="O32" i="99"/>
  <c r="A33" i="99"/>
  <c r="A24" i="96"/>
  <c r="O23" i="96"/>
  <c r="A23" i="95"/>
  <c r="O22" i="95"/>
  <c r="O18" i="81"/>
  <c r="A19" i="81"/>
  <c r="A19" i="53"/>
  <c r="O18" i="53"/>
  <c r="O18" i="82"/>
  <c r="A19" i="82"/>
  <c r="A21" i="91"/>
  <c r="O20" i="91"/>
  <c r="D54" i="91" s="1"/>
  <c r="A20" i="71"/>
  <c r="O19" i="71"/>
  <c r="O18" i="93"/>
  <c r="A19" i="93"/>
  <c r="O18" i="83"/>
  <c r="A19" i="83"/>
  <c r="F67" i="88"/>
  <c r="F54" i="88"/>
  <c r="A20" i="90"/>
  <c r="O19" i="90"/>
  <c r="O18" i="92"/>
  <c r="A19" i="92"/>
  <c r="C54" i="100" l="1"/>
  <c r="O19" i="87"/>
  <c r="A20" i="87"/>
  <c r="O19" i="88"/>
  <c r="A20" i="88"/>
  <c r="O18" i="54"/>
  <c r="A19" i="54"/>
  <c r="A25" i="75"/>
  <c r="O24" i="75"/>
  <c r="O19" i="89"/>
  <c r="A20" i="89"/>
  <c r="O18" i="72"/>
  <c r="A19" i="72"/>
  <c r="A20" i="86"/>
  <c r="O19" i="86"/>
  <c r="A19" i="85"/>
  <c r="O18" i="85"/>
  <c r="O22" i="94"/>
  <c r="A23" i="94"/>
  <c r="O20" i="77"/>
  <c r="A21" i="77"/>
  <c r="O20" i="62"/>
  <c r="A21" i="62"/>
  <c r="O21" i="57"/>
  <c r="A22" i="57"/>
  <c r="A38" i="100"/>
  <c r="O37" i="100"/>
  <c r="O21" i="58"/>
  <c r="A22" i="58"/>
  <c r="A23" i="61"/>
  <c r="O23" i="61" s="1"/>
  <c r="O33" i="99"/>
  <c r="A34" i="99"/>
  <c r="O24" i="96"/>
  <c r="A25" i="96"/>
  <c r="A24" i="95"/>
  <c r="O23" i="95"/>
  <c r="A20" i="92"/>
  <c r="O19" i="92"/>
  <c r="A20" i="83"/>
  <c r="O19" i="83"/>
  <c r="O19" i="82"/>
  <c r="A20" i="82"/>
  <c r="A21" i="90"/>
  <c r="O20" i="90"/>
  <c r="G67" i="88"/>
  <c r="O21" i="91"/>
  <c r="A22" i="91"/>
  <c r="O19" i="93"/>
  <c r="A20" i="93"/>
  <c r="O19" i="81"/>
  <c r="A20" i="81"/>
  <c r="O20" i="71"/>
  <c r="A21" i="71"/>
  <c r="A20" i="53"/>
  <c r="O19" i="53"/>
  <c r="O20" i="87" l="1"/>
  <c r="A21" i="87"/>
  <c r="G54" i="77"/>
  <c r="A24" i="94"/>
  <c r="O23" i="94"/>
  <c r="A21" i="89"/>
  <c r="O20" i="89"/>
  <c r="A20" i="54"/>
  <c r="O19" i="54"/>
  <c r="A21" i="86"/>
  <c r="O20" i="86"/>
  <c r="O19" i="72"/>
  <c r="A20" i="72"/>
  <c r="A21" i="88"/>
  <c r="O20" i="88"/>
  <c r="O19" i="85"/>
  <c r="A20" i="85"/>
  <c r="O25" i="75"/>
  <c r="A26" i="75"/>
  <c r="A22" i="62"/>
  <c r="O21" i="62"/>
  <c r="A39" i="100"/>
  <c r="O38" i="100"/>
  <c r="O22" i="58"/>
  <c r="A23" i="58"/>
  <c r="A23" i="57"/>
  <c r="O22" i="57"/>
  <c r="A22" i="77"/>
  <c r="O21" i="77"/>
  <c r="A24" i="61"/>
  <c r="O24" i="61" s="1"/>
  <c r="O34" i="99"/>
  <c r="A35" i="99"/>
  <c r="O25" i="96"/>
  <c r="A26" i="96"/>
  <c r="A25" i="95"/>
  <c r="O24" i="95"/>
  <c r="O20" i="53"/>
  <c r="A21" i="53"/>
  <c r="O20" i="82"/>
  <c r="A21" i="82"/>
  <c r="O20" i="81"/>
  <c r="A21" i="81"/>
  <c r="O22" i="91"/>
  <c r="A23" i="91"/>
  <c r="A21" i="83"/>
  <c r="O20" i="83"/>
  <c r="O21" i="71"/>
  <c r="A22" i="71"/>
  <c r="A21" i="93"/>
  <c r="O20" i="93"/>
  <c r="A22" i="90"/>
  <c r="O21" i="90"/>
  <c r="O20" i="92"/>
  <c r="A21" i="92"/>
  <c r="O21" i="87" l="1"/>
  <c r="A22" i="87"/>
  <c r="A27" i="75"/>
  <c r="O26" i="75"/>
  <c r="O21" i="88"/>
  <c r="A22" i="88"/>
  <c r="O21" i="86"/>
  <c r="A22" i="86"/>
  <c r="O21" i="89"/>
  <c r="A22" i="89"/>
  <c r="A21" i="85"/>
  <c r="O20" i="85"/>
  <c r="A21" i="72"/>
  <c r="O20" i="72"/>
  <c r="O20" i="54"/>
  <c r="A21" i="54"/>
  <c r="O24" i="94"/>
  <c r="A25" i="94"/>
  <c r="A23" i="77"/>
  <c r="O22" i="77"/>
  <c r="A24" i="57"/>
  <c r="O23" i="57"/>
  <c r="O22" i="62"/>
  <c r="A23" i="62"/>
  <c r="A24" i="58"/>
  <c r="O23" i="58"/>
  <c r="A25" i="61"/>
  <c r="O25" i="61" s="1"/>
  <c r="A40" i="100"/>
  <c r="O39" i="100"/>
  <c r="O35" i="99"/>
  <c r="A36" i="99"/>
  <c r="A27" i="96"/>
  <c r="O26" i="96"/>
  <c r="O25" i="95"/>
  <c r="G54" i="95" s="1"/>
  <c r="A26" i="95"/>
  <c r="O22" i="90"/>
  <c r="A23" i="90"/>
  <c r="O21" i="82"/>
  <c r="A22" i="82"/>
  <c r="A23" i="71"/>
  <c r="O22" i="71"/>
  <c r="O21" i="93"/>
  <c r="A22" i="93"/>
  <c r="O21" i="81"/>
  <c r="A22" i="81"/>
  <c r="A22" i="53"/>
  <c r="O21" i="53"/>
  <c r="O21" i="83"/>
  <c r="A22" i="83"/>
  <c r="A22" i="92"/>
  <c r="O21" i="92"/>
  <c r="A24" i="91"/>
  <c r="O23" i="91"/>
  <c r="A23" i="87" l="1"/>
  <c r="O22" i="87"/>
  <c r="I54" i="93"/>
  <c r="I67" i="93"/>
  <c r="G54" i="72"/>
  <c r="O25" i="94"/>
  <c r="A26" i="94"/>
  <c r="O22" i="89"/>
  <c r="A23" i="89"/>
  <c r="A23" i="88"/>
  <c r="O22" i="88"/>
  <c r="A22" i="72"/>
  <c r="O21" i="72"/>
  <c r="A22" i="54"/>
  <c r="O21" i="54"/>
  <c r="A23" i="86"/>
  <c r="O22" i="86"/>
  <c r="A22" i="85"/>
  <c r="O21" i="85"/>
  <c r="A28" i="75"/>
  <c r="O27" i="75"/>
  <c r="O23" i="62"/>
  <c r="A24" i="62"/>
  <c r="A25" i="58"/>
  <c r="O24" i="58"/>
  <c r="O23" i="77"/>
  <c r="A24" i="77"/>
  <c r="A41" i="100"/>
  <c r="O40" i="100"/>
  <c r="D54" i="100" s="1"/>
  <c r="A26" i="61"/>
  <c r="O26" i="61" s="1"/>
  <c r="A25" i="57"/>
  <c r="O24" i="57"/>
  <c r="O36" i="99"/>
  <c r="A37" i="99"/>
  <c r="E67" i="99"/>
  <c r="E54" i="99"/>
  <c r="N54" i="99"/>
  <c r="O27" i="96"/>
  <c r="A28" i="96"/>
  <c r="A27" i="95"/>
  <c r="O26" i="95"/>
  <c r="F54" i="95" s="1"/>
  <c r="O22" i="83"/>
  <c r="A23" i="83"/>
  <c r="O24" i="91"/>
  <c r="A25" i="91"/>
  <c r="O23" i="90"/>
  <c r="A24" i="90"/>
  <c r="A23" i="81"/>
  <c r="O22" i="81"/>
  <c r="A23" i="82"/>
  <c r="O22" i="82"/>
  <c r="A23" i="93"/>
  <c r="O22" i="93"/>
  <c r="A23" i="92"/>
  <c r="O22" i="92"/>
  <c r="O22" i="53"/>
  <c r="A23" i="53"/>
  <c r="A24" i="71"/>
  <c r="O23" i="71"/>
  <c r="A24" i="87" l="1"/>
  <c r="O23" i="87"/>
  <c r="O23" i="89"/>
  <c r="A24" i="89"/>
  <c r="A23" i="85"/>
  <c r="O22" i="85"/>
  <c r="O23" i="86"/>
  <c r="A24" i="86"/>
  <c r="O22" i="72"/>
  <c r="A23" i="72"/>
  <c r="A27" i="94"/>
  <c r="O26" i="94"/>
  <c r="A29" i="75"/>
  <c r="O28" i="75"/>
  <c r="A23" i="54"/>
  <c r="O22" i="54"/>
  <c r="A24" i="88"/>
  <c r="O23" i="88"/>
  <c r="A26" i="57"/>
  <c r="O25" i="57"/>
  <c r="A42" i="100"/>
  <c r="O41" i="100"/>
  <c r="O24" i="77"/>
  <c r="A25" i="77"/>
  <c r="A27" i="61"/>
  <c r="O27" i="61" s="1"/>
  <c r="O24" i="62"/>
  <c r="A25" i="62"/>
  <c r="O25" i="58"/>
  <c r="A26" i="58"/>
  <c r="O37" i="99"/>
  <c r="A38" i="99"/>
  <c r="O28" i="96"/>
  <c r="A29" i="96"/>
  <c r="A28" i="95"/>
  <c r="O27" i="95"/>
  <c r="A26" i="91"/>
  <c r="O25" i="91"/>
  <c r="A25" i="71"/>
  <c r="O24" i="71"/>
  <c r="O23" i="92"/>
  <c r="A24" i="92"/>
  <c r="O23" i="82"/>
  <c r="A24" i="82"/>
  <c r="A24" i="83"/>
  <c r="O23" i="83"/>
  <c r="O23" i="53"/>
  <c r="A24" i="53"/>
  <c r="G67" i="92"/>
  <c r="A25" i="90"/>
  <c r="O24" i="90"/>
  <c r="O23" i="93"/>
  <c r="A24" i="93"/>
  <c r="O23" i="81"/>
  <c r="A24" i="81"/>
  <c r="A25" i="87" l="1"/>
  <c r="O24" i="87"/>
  <c r="J67" i="93"/>
  <c r="J54" i="93"/>
  <c r="O23" i="72"/>
  <c r="A24" i="72"/>
  <c r="A25" i="88"/>
  <c r="O24" i="88"/>
  <c r="O29" i="75"/>
  <c r="A30" i="75"/>
  <c r="G67" i="72"/>
  <c r="O23" i="85"/>
  <c r="A24" i="85"/>
  <c r="O24" i="86"/>
  <c r="A25" i="86"/>
  <c r="O24" i="89"/>
  <c r="A25" i="89"/>
  <c r="A24" i="54"/>
  <c r="O23" i="54"/>
  <c r="O27" i="94"/>
  <c r="A28" i="94"/>
  <c r="A26" i="62"/>
  <c r="O25" i="62"/>
  <c r="A28" i="61"/>
  <c r="O28" i="61" s="1"/>
  <c r="O42" i="100"/>
  <c r="A43" i="100"/>
  <c r="A44" i="100" s="1"/>
  <c r="A27" i="58"/>
  <c r="O26" i="58"/>
  <c r="A26" i="77"/>
  <c r="O25" i="77"/>
  <c r="A27" i="57"/>
  <c r="O26" i="57"/>
  <c r="O38" i="99"/>
  <c r="A39" i="99"/>
  <c r="A30" i="96"/>
  <c r="O29" i="96"/>
  <c r="A29" i="95"/>
  <c r="O28" i="95"/>
  <c r="O24" i="93"/>
  <c r="A25" i="93"/>
  <c r="A26" i="90"/>
  <c r="O25" i="90"/>
  <c r="A25" i="53"/>
  <c r="O24" i="53"/>
  <c r="A25" i="92"/>
  <c r="O24" i="92"/>
  <c r="O24" i="81"/>
  <c r="A25" i="81"/>
  <c r="O24" i="83"/>
  <c r="A25" i="83"/>
  <c r="A26" i="71"/>
  <c r="O25" i="71"/>
  <c r="O26" i="91"/>
  <c r="A27" i="91"/>
  <c r="O24" i="82"/>
  <c r="A25" i="82"/>
  <c r="O25" i="87" l="1"/>
  <c r="A26" i="87"/>
  <c r="A26" i="86"/>
  <c r="O25" i="86"/>
  <c r="O24" i="85"/>
  <c r="A25" i="85"/>
  <c r="A25" i="54"/>
  <c r="O24" i="54"/>
  <c r="O25" i="88"/>
  <c r="A26" i="88"/>
  <c r="O28" i="94"/>
  <c r="A29" i="94"/>
  <c r="A26" i="89"/>
  <c r="O25" i="89"/>
  <c r="O30" i="75"/>
  <c r="A31" i="75"/>
  <c r="O24" i="72"/>
  <c r="A25" i="72"/>
  <c r="A29" i="61"/>
  <c r="O29" i="61" s="1"/>
  <c r="A28" i="57"/>
  <c r="O27" i="57"/>
  <c r="O26" i="62"/>
  <c r="A27" i="62"/>
  <c r="O26" i="77"/>
  <c r="A27" i="77"/>
  <c r="O27" i="58"/>
  <c r="A28" i="58"/>
  <c r="O39" i="99"/>
  <c r="A40" i="99"/>
  <c r="O30" i="96"/>
  <c r="A31" i="96"/>
  <c r="O29" i="95"/>
  <c r="A30" i="95"/>
  <c r="O26" i="71"/>
  <c r="A27" i="71"/>
  <c r="O25" i="81"/>
  <c r="G54" i="81" s="1"/>
  <c r="A26" i="81"/>
  <c r="A28" i="91"/>
  <c r="O27" i="91"/>
  <c r="A26" i="92"/>
  <c r="O25" i="92"/>
  <c r="A27" i="90"/>
  <c r="O26" i="90"/>
  <c r="A26" i="93"/>
  <c r="O25" i="93"/>
  <c r="A26" i="82"/>
  <c r="O25" i="82"/>
  <c r="A26" i="83"/>
  <c r="O25" i="83"/>
  <c r="A26" i="53"/>
  <c r="O25" i="53"/>
  <c r="A27" i="87" l="1"/>
  <c r="O26" i="87"/>
  <c r="K54" i="93"/>
  <c r="K67" i="93"/>
  <c r="O25" i="72"/>
  <c r="A26" i="72"/>
  <c r="O26" i="88"/>
  <c r="A27" i="88"/>
  <c r="A26" i="85"/>
  <c r="O25" i="85"/>
  <c r="A27" i="89"/>
  <c r="O26" i="89"/>
  <c r="A32" i="75"/>
  <c r="O31" i="75"/>
  <c r="A30" i="94"/>
  <c r="O29" i="94"/>
  <c r="O25" i="54"/>
  <c r="A26" i="54"/>
  <c r="O26" i="86"/>
  <c r="A27" i="86"/>
  <c r="A30" i="61"/>
  <c r="O30" i="61" s="1"/>
  <c r="A29" i="58"/>
  <c r="O28" i="58"/>
  <c r="A28" i="77"/>
  <c r="O27" i="77"/>
  <c r="A28" i="62"/>
  <c r="O27" i="62"/>
  <c r="A29" i="57"/>
  <c r="O28" i="57"/>
  <c r="O40" i="99"/>
  <c r="A41" i="99"/>
  <c r="O31" i="96"/>
  <c r="A32" i="96"/>
  <c r="A31" i="95"/>
  <c r="O30" i="95"/>
  <c r="A27" i="83"/>
  <c r="O26" i="83"/>
  <c r="A27" i="93"/>
  <c r="O26" i="93"/>
  <c r="O27" i="90"/>
  <c r="A28" i="90"/>
  <c r="O26" i="81"/>
  <c r="F54" i="81" s="1"/>
  <c r="A27" i="81"/>
  <c r="A28" i="71"/>
  <c r="O27" i="71"/>
  <c r="A27" i="53"/>
  <c r="O26" i="53"/>
  <c r="O26" i="82"/>
  <c r="A27" i="82"/>
  <c r="A27" i="92"/>
  <c r="O26" i="92"/>
  <c r="O28" i="91"/>
  <c r="A29" i="91"/>
  <c r="O27" i="87" l="1"/>
  <c r="A28" i="87"/>
  <c r="O26" i="54"/>
  <c r="A27" i="54"/>
  <c r="O27" i="88"/>
  <c r="A28" i="88"/>
  <c r="A33" i="75"/>
  <c r="O32" i="75"/>
  <c r="A28" i="86"/>
  <c r="O27" i="86"/>
  <c r="A27" i="72"/>
  <c r="O26" i="72"/>
  <c r="A31" i="94"/>
  <c r="O30" i="94"/>
  <c r="O27" i="89"/>
  <c r="A28" i="89"/>
  <c r="O26" i="85"/>
  <c r="A27" i="85"/>
  <c r="A31" i="61"/>
  <c r="O31" i="61" s="1"/>
  <c r="O29" i="57"/>
  <c r="A30" i="57"/>
  <c r="A29" i="62"/>
  <c r="O28" i="62"/>
  <c r="O28" i="77"/>
  <c r="A29" i="77"/>
  <c r="O29" i="58"/>
  <c r="A30" i="58"/>
  <c r="O41" i="99"/>
  <c r="A42" i="99"/>
  <c r="A33" i="96"/>
  <c r="O32" i="96"/>
  <c r="A32" i="95"/>
  <c r="O31" i="95"/>
  <c r="A28" i="81"/>
  <c r="O27" i="81"/>
  <c r="A28" i="92"/>
  <c r="O27" i="92"/>
  <c r="E54" i="92" s="1"/>
  <c r="A28" i="93"/>
  <c r="O27" i="93"/>
  <c r="A28" i="83"/>
  <c r="O27" i="83"/>
  <c r="A30" i="91"/>
  <c r="O29" i="91"/>
  <c r="A28" i="82"/>
  <c r="O27" i="82"/>
  <c r="O28" i="90"/>
  <c r="A29" i="90"/>
  <c r="A28" i="53"/>
  <c r="O27" i="53"/>
  <c r="A29" i="71"/>
  <c r="O28" i="71"/>
  <c r="O28" i="87" l="1"/>
  <c r="A29" i="87"/>
  <c r="A28" i="85"/>
  <c r="O27" i="85"/>
  <c r="B54" i="86"/>
  <c r="N54" i="86"/>
  <c r="O28" i="88"/>
  <c r="A29" i="88"/>
  <c r="A32" i="94"/>
  <c r="O31" i="94"/>
  <c r="A29" i="86"/>
  <c r="O28" i="86"/>
  <c r="O28" i="89"/>
  <c r="A29" i="89"/>
  <c r="O27" i="54"/>
  <c r="A28" i="54"/>
  <c r="O27" i="72"/>
  <c r="A28" i="72"/>
  <c r="A34" i="75"/>
  <c r="O33" i="75"/>
  <c r="A30" i="62"/>
  <c r="O29" i="62"/>
  <c r="A31" i="58"/>
  <c r="O30" i="58"/>
  <c r="O29" i="77"/>
  <c r="A30" i="77"/>
  <c r="O30" i="57"/>
  <c r="A31" i="57"/>
  <c r="A32" i="61"/>
  <c r="O32" i="61" s="1"/>
  <c r="O42" i="99"/>
  <c r="A43" i="99"/>
  <c r="A44" i="99" s="1"/>
  <c r="O33" i="96"/>
  <c r="A34" i="96"/>
  <c r="O32" i="95"/>
  <c r="B54" i="95" s="1"/>
  <c r="A33" i="95"/>
  <c r="O29" i="71"/>
  <c r="A30" i="71"/>
  <c r="O28" i="82"/>
  <c r="A29" i="82"/>
  <c r="O30" i="91"/>
  <c r="A31" i="91"/>
  <c r="A29" i="93"/>
  <c r="O28" i="93"/>
  <c r="O28" i="53"/>
  <c r="A29" i="53"/>
  <c r="A30" i="90"/>
  <c r="O29" i="90"/>
  <c r="E67" i="92"/>
  <c r="O28" i="83"/>
  <c r="A29" i="83"/>
  <c r="O28" i="92"/>
  <c r="A29" i="92"/>
  <c r="A29" i="81"/>
  <c r="O28" i="81"/>
  <c r="G56" i="96" l="1"/>
  <c r="O29" i="87"/>
  <c r="A30" i="87"/>
  <c r="G56" i="75"/>
  <c r="H67" i="93"/>
  <c r="H54" i="93"/>
  <c r="O28" i="72"/>
  <c r="A29" i="72"/>
  <c r="O29" i="89"/>
  <c r="A30" i="89"/>
  <c r="A33" i="94"/>
  <c r="O32" i="94"/>
  <c r="A29" i="54"/>
  <c r="O28" i="54"/>
  <c r="O29" i="88"/>
  <c r="A30" i="88"/>
  <c r="A35" i="75"/>
  <c r="O34" i="75"/>
  <c r="O29" i="86"/>
  <c r="C54" i="86" s="1"/>
  <c r="A30" i="86"/>
  <c r="C67" i="88"/>
  <c r="C54" i="88"/>
  <c r="A29" i="85"/>
  <c r="O28" i="85"/>
  <c r="A33" i="61"/>
  <c r="O33" i="61" s="1"/>
  <c r="O30" i="77"/>
  <c r="A31" i="77"/>
  <c r="O31" i="57"/>
  <c r="A32" i="57"/>
  <c r="A32" i="58"/>
  <c r="O31" i="58"/>
  <c r="A31" i="62"/>
  <c r="O30" i="62"/>
  <c r="O34" i="96"/>
  <c r="D56" i="96" s="1"/>
  <c r="A35" i="96"/>
  <c r="O33" i="95"/>
  <c r="A34" i="95"/>
  <c r="O30" i="90"/>
  <c r="A31" i="90"/>
  <c r="A30" i="93"/>
  <c r="O29" i="93"/>
  <c r="A30" i="53"/>
  <c r="O29" i="53"/>
  <c r="A32" i="91"/>
  <c r="O31" i="91"/>
  <c r="A31" i="71"/>
  <c r="O30" i="71"/>
  <c r="A30" i="92"/>
  <c r="O29" i="92"/>
  <c r="O29" i="83"/>
  <c r="A30" i="83"/>
  <c r="A30" i="82"/>
  <c r="O29" i="82"/>
  <c r="A30" i="81"/>
  <c r="O29" i="81"/>
  <c r="O30" i="87" l="1"/>
  <c r="A31" i="87"/>
  <c r="D56" i="75"/>
  <c r="B56" i="75"/>
  <c r="N56" i="75"/>
  <c r="N56" i="96"/>
  <c r="L54" i="93"/>
  <c r="L67" i="93"/>
  <c r="C54" i="95"/>
  <c r="O30" i="89"/>
  <c r="A31" i="89"/>
  <c r="O35" i="75"/>
  <c r="A36" i="75"/>
  <c r="A30" i="54"/>
  <c r="O29" i="54"/>
  <c r="O30" i="86"/>
  <c r="A31" i="86"/>
  <c r="O30" i="88"/>
  <c r="A31" i="88"/>
  <c r="A30" i="72"/>
  <c r="O29" i="72"/>
  <c r="M67" i="72" s="1"/>
  <c r="A30" i="85"/>
  <c r="O29" i="85"/>
  <c r="A34" i="94"/>
  <c r="O33" i="94"/>
  <c r="F56" i="94" s="1"/>
  <c r="A33" i="58"/>
  <c r="O32" i="58"/>
  <c r="N54" i="57"/>
  <c r="D54" i="57"/>
  <c r="O32" i="57"/>
  <c r="A33" i="57"/>
  <c r="A32" i="77"/>
  <c r="O31" i="77"/>
  <c r="A32" i="62"/>
  <c r="O31" i="62"/>
  <c r="A34" i="61"/>
  <c r="O34" i="61" s="1"/>
  <c r="A36" i="96"/>
  <c r="O35" i="96"/>
  <c r="A35" i="95"/>
  <c r="O34" i="95"/>
  <c r="A31" i="83"/>
  <c r="O30" i="83"/>
  <c r="O30" i="81"/>
  <c r="A31" i="81"/>
  <c r="A31" i="82"/>
  <c r="O30" i="82"/>
  <c r="O31" i="71"/>
  <c r="A32" i="71"/>
  <c r="A33" i="91"/>
  <c r="O32" i="91"/>
  <c r="A32" i="90"/>
  <c r="O31" i="90"/>
  <c r="O30" i="92"/>
  <c r="A31" i="92"/>
  <c r="O30" i="53"/>
  <c r="A31" i="53"/>
  <c r="A31" i="93"/>
  <c r="O30" i="93"/>
  <c r="D54" i="61" l="1"/>
  <c r="C54" i="61"/>
  <c r="A32" i="87"/>
  <c r="O31" i="87"/>
  <c r="B56" i="96"/>
  <c r="E56" i="96"/>
  <c r="O31" i="86"/>
  <c r="A32" i="86"/>
  <c r="O36" i="75"/>
  <c r="F56" i="75" s="1"/>
  <c r="A37" i="75"/>
  <c r="O37" i="75" s="1"/>
  <c r="O34" i="94"/>
  <c r="A35" i="94"/>
  <c r="A31" i="72"/>
  <c r="O30" i="72"/>
  <c r="O31" i="88"/>
  <c r="A32" i="88"/>
  <c r="O31" i="89"/>
  <c r="A32" i="89"/>
  <c r="O30" i="85"/>
  <c r="A31" i="85"/>
  <c r="A31" i="54"/>
  <c r="O30" i="54"/>
  <c r="A35" i="61"/>
  <c r="O35" i="61" s="1"/>
  <c r="O33" i="58"/>
  <c r="A34" i="58"/>
  <c r="O33" i="57"/>
  <c r="A34" i="57"/>
  <c r="A33" i="62"/>
  <c r="O32" i="62"/>
  <c r="O32" i="77"/>
  <c r="A33" i="77"/>
  <c r="O36" i="96"/>
  <c r="A37" i="96"/>
  <c r="A36" i="95"/>
  <c r="O35" i="95"/>
  <c r="O31" i="53"/>
  <c r="A32" i="53"/>
  <c r="O33" i="91"/>
  <c r="A34" i="91"/>
  <c r="A32" i="92"/>
  <c r="O31" i="92"/>
  <c r="O32" i="71"/>
  <c r="A33" i="71"/>
  <c r="A32" i="81"/>
  <c r="O31" i="81"/>
  <c r="A32" i="93"/>
  <c r="O31" i="93"/>
  <c r="A32" i="82"/>
  <c r="O31" i="82"/>
  <c r="O31" i="83"/>
  <c r="A32" i="83"/>
  <c r="O32" i="90"/>
  <c r="A33" i="90"/>
  <c r="F56" i="96" l="1"/>
  <c r="A33" i="87"/>
  <c r="O32" i="87"/>
  <c r="E54" i="95"/>
  <c r="D54" i="95"/>
  <c r="N54" i="95"/>
  <c r="F54" i="61"/>
  <c r="A33" i="89"/>
  <c r="O32" i="89"/>
  <c r="A38" i="75"/>
  <c r="O38" i="75" s="1"/>
  <c r="C56" i="75" s="1"/>
  <c r="O31" i="54"/>
  <c r="A32" i="54"/>
  <c r="O31" i="72"/>
  <c r="A32" i="72"/>
  <c r="A32" i="85"/>
  <c r="O31" i="85"/>
  <c r="O32" i="88"/>
  <c r="A33" i="88"/>
  <c r="O35" i="94"/>
  <c r="A36" i="94"/>
  <c r="A33" i="86"/>
  <c r="O32" i="86"/>
  <c r="D54" i="88"/>
  <c r="N54" i="88"/>
  <c r="D67" i="88"/>
  <c r="A35" i="58"/>
  <c r="O34" i="58"/>
  <c r="O33" i="77"/>
  <c r="A34" i="77"/>
  <c r="A35" i="57"/>
  <c r="O34" i="57"/>
  <c r="A34" i="62"/>
  <c r="O33" i="62"/>
  <c r="A36" i="61"/>
  <c r="O36" i="61" s="1"/>
  <c r="O37" i="96"/>
  <c r="A38" i="96"/>
  <c r="O36" i="95"/>
  <c r="A37" i="95"/>
  <c r="O33" i="71"/>
  <c r="A34" i="71"/>
  <c r="O34" i="91"/>
  <c r="A35" i="91"/>
  <c r="O33" i="90"/>
  <c r="A34" i="90"/>
  <c r="A33" i="83"/>
  <c r="O32" i="83"/>
  <c r="B54" i="83" s="1"/>
  <c r="O32" i="53"/>
  <c r="A33" i="53"/>
  <c r="A33" i="82"/>
  <c r="O32" i="82"/>
  <c r="B54" i="82" s="1"/>
  <c r="O32" i="93"/>
  <c r="A33" i="93"/>
  <c r="O32" i="81"/>
  <c r="A33" i="81"/>
  <c r="O32" i="92"/>
  <c r="A33" i="92"/>
  <c r="A34" i="87" l="1"/>
  <c r="O33" i="87"/>
  <c r="M67" i="93"/>
  <c r="M54" i="93"/>
  <c r="G54" i="61"/>
  <c r="N54" i="61"/>
  <c r="D56" i="94"/>
  <c r="E56" i="94"/>
  <c r="N56" i="94"/>
  <c r="D54" i="81"/>
  <c r="B54" i="81"/>
  <c r="O33" i="88"/>
  <c r="A34" i="88"/>
  <c r="A33" i="72"/>
  <c r="O32" i="72"/>
  <c r="O33" i="86"/>
  <c r="A34" i="86"/>
  <c r="A39" i="75"/>
  <c r="O39" i="75" s="1"/>
  <c r="A37" i="94"/>
  <c r="O36" i="94"/>
  <c r="O32" i="54"/>
  <c r="A33" i="54"/>
  <c r="O32" i="85"/>
  <c r="B54" i="85" s="1"/>
  <c r="A33" i="85"/>
  <c r="A34" i="89"/>
  <c r="O33" i="89"/>
  <c r="D54" i="92"/>
  <c r="D67" i="92"/>
  <c r="O34" i="62"/>
  <c r="A35" i="62"/>
  <c r="A36" i="57"/>
  <c r="O35" i="57"/>
  <c r="A37" i="61"/>
  <c r="O37" i="61" s="1"/>
  <c r="E54" i="61" s="1"/>
  <c r="O34" i="77"/>
  <c r="A35" i="77"/>
  <c r="O35" i="58"/>
  <c r="A36" i="58"/>
  <c r="A39" i="96"/>
  <c r="O38" i="96"/>
  <c r="C56" i="96" s="1"/>
  <c r="O37" i="95"/>
  <c r="A38" i="95"/>
  <c r="O33" i="81"/>
  <c r="A34" i="81"/>
  <c r="A34" i="53"/>
  <c r="O33" i="53"/>
  <c r="O34" i="90"/>
  <c r="G54" i="90" s="1"/>
  <c r="A35" i="90"/>
  <c r="A35" i="71"/>
  <c r="O34" i="71"/>
  <c r="O33" i="82"/>
  <c r="A34" i="82"/>
  <c r="A34" i="83"/>
  <c r="O33" i="83"/>
  <c r="A34" i="92"/>
  <c r="O33" i="92"/>
  <c r="O33" i="93"/>
  <c r="A34" i="93"/>
  <c r="O35" i="91"/>
  <c r="A36" i="91"/>
  <c r="O34" i="87" l="1"/>
  <c r="A35" i="87"/>
  <c r="C54" i="81"/>
  <c r="N54" i="81"/>
  <c r="A34" i="54"/>
  <c r="O33" i="54"/>
  <c r="A40" i="75"/>
  <c r="O40" i="75" s="1"/>
  <c r="A35" i="89"/>
  <c r="O34" i="89"/>
  <c r="O33" i="72"/>
  <c r="A34" i="72"/>
  <c r="A34" i="85"/>
  <c r="O33" i="85"/>
  <c r="O34" i="86"/>
  <c r="A35" i="86"/>
  <c r="O34" i="88"/>
  <c r="A35" i="88"/>
  <c r="A38" i="94"/>
  <c r="O37" i="94"/>
  <c r="O35" i="77"/>
  <c r="A36" i="77"/>
  <c r="A37" i="57"/>
  <c r="O36" i="57"/>
  <c r="O36" i="58"/>
  <c r="A37" i="58"/>
  <c r="O35" i="62"/>
  <c r="A36" i="62"/>
  <c r="A38" i="61"/>
  <c r="O38" i="61" s="1"/>
  <c r="O39" i="96"/>
  <c r="A40" i="96"/>
  <c r="A39" i="95"/>
  <c r="O38" i="95"/>
  <c r="A37" i="91"/>
  <c r="O36" i="91"/>
  <c r="A35" i="93"/>
  <c r="O34" i="93"/>
  <c r="A35" i="82"/>
  <c r="O34" i="82"/>
  <c r="O35" i="90"/>
  <c r="C54" i="90" s="1"/>
  <c r="A36" i="90"/>
  <c r="A35" i="81"/>
  <c r="O34" i="81"/>
  <c r="O34" i="92"/>
  <c r="A35" i="92"/>
  <c r="O34" i="83"/>
  <c r="A35" i="83"/>
  <c r="O35" i="71"/>
  <c r="A36" i="71"/>
  <c r="A35" i="53"/>
  <c r="O34" i="53"/>
  <c r="D54" i="53" l="1"/>
  <c r="C67" i="53"/>
  <c r="C54" i="53"/>
  <c r="D67" i="53"/>
  <c r="O35" i="87"/>
  <c r="A36" i="87"/>
  <c r="G54" i="87"/>
  <c r="G67" i="87"/>
  <c r="B54" i="53"/>
  <c r="F54" i="53"/>
  <c r="F67" i="53"/>
  <c r="A36" i="86"/>
  <c r="O35" i="86"/>
  <c r="O34" i="72"/>
  <c r="A35" i="72"/>
  <c r="A41" i="75"/>
  <c r="O41" i="75" s="1"/>
  <c r="O38" i="94"/>
  <c r="A39" i="94"/>
  <c r="A36" i="88"/>
  <c r="O35" i="88"/>
  <c r="O34" i="85"/>
  <c r="A35" i="85"/>
  <c r="O35" i="89"/>
  <c r="A36" i="89"/>
  <c r="A35" i="54"/>
  <c r="O34" i="54"/>
  <c r="O36" i="62"/>
  <c r="A37" i="62"/>
  <c r="A39" i="61"/>
  <c r="O39" i="61" s="1"/>
  <c r="A38" i="57"/>
  <c r="O37" i="57"/>
  <c r="A38" i="58"/>
  <c r="O37" i="58"/>
  <c r="A37" i="77"/>
  <c r="O36" i="77"/>
  <c r="D54" i="77" s="1"/>
  <c r="A41" i="96"/>
  <c r="O40" i="96"/>
  <c r="A40" i="95"/>
  <c r="O39" i="95"/>
  <c r="A36" i="92"/>
  <c r="O35" i="92"/>
  <c r="A36" i="53"/>
  <c r="O35" i="53"/>
  <c r="O35" i="82"/>
  <c r="A36" i="82"/>
  <c r="A38" i="91"/>
  <c r="O37" i="91"/>
  <c r="A36" i="83"/>
  <c r="O35" i="83"/>
  <c r="A37" i="90"/>
  <c r="O36" i="90"/>
  <c r="O36" i="71"/>
  <c r="A37" i="71"/>
  <c r="O35" i="81"/>
  <c r="A36" i="81"/>
  <c r="O35" i="93"/>
  <c r="A36" i="93"/>
  <c r="G54" i="82" l="1"/>
  <c r="C54" i="82"/>
  <c r="C54" i="87"/>
  <c r="C67" i="87"/>
  <c r="C54" i="83"/>
  <c r="C67" i="83"/>
  <c r="A37" i="87"/>
  <c r="O36" i="87"/>
  <c r="G67" i="53"/>
  <c r="G54" i="53"/>
  <c r="N54" i="53"/>
  <c r="F54" i="83"/>
  <c r="E67" i="83"/>
  <c r="E54" i="83"/>
  <c r="D67" i="83"/>
  <c r="F67" i="83"/>
  <c r="D54" i="83"/>
  <c r="N54" i="83"/>
  <c r="G67" i="83"/>
  <c r="G54" i="83"/>
  <c r="E54" i="89"/>
  <c r="E67" i="89"/>
  <c r="D54" i="82"/>
  <c r="E54" i="82"/>
  <c r="F54" i="82"/>
  <c r="N54" i="82"/>
  <c r="O35" i="85"/>
  <c r="A36" i="85"/>
  <c r="A40" i="94"/>
  <c r="O39" i="94"/>
  <c r="A36" i="72"/>
  <c r="O35" i="72"/>
  <c r="A36" i="54"/>
  <c r="O35" i="54"/>
  <c r="O36" i="89"/>
  <c r="A37" i="89"/>
  <c r="O36" i="88"/>
  <c r="A37" i="88"/>
  <c r="A42" i="75"/>
  <c r="O42" i="75" s="1"/>
  <c r="O36" i="86"/>
  <c r="A37" i="86"/>
  <c r="F54" i="92"/>
  <c r="N54" i="92"/>
  <c r="F67" i="92"/>
  <c r="A40" i="61"/>
  <c r="O40" i="61" s="1"/>
  <c r="O37" i="77"/>
  <c r="A38" i="77"/>
  <c r="A39" i="58"/>
  <c r="O38" i="58"/>
  <c r="O37" i="62"/>
  <c r="A38" i="62"/>
  <c r="A39" i="57"/>
  <c r="O38" i="57"/>
  <c r="A42" i="96"/>
  <c r="O41" i="96"/>
  <c r="O40" i="95"/>
  <c r="A41" i="95"/>
  <c r="O36" i="93"/>
  <c r="A37" i="93"/>
  <c r="O37" i="71"/>
  <c r="A38" i="71"/>
  <c r="O36" i="82"/>
  <c r="A37" i="82"/>
  <c r="O36" i="83"/>
  <c r="A37" i="83"/>
  <c r="A37" i="92"/>
  <c r="O36" i="92"/>
  <c r="A37" i="81"/>
  <c r="O36" i="81"/>
  <c r="O36" i="53"/>
  <c r="A37" i="53"/>
  <c r="O37" i="90"/>
  <c r="F54" i="90" s="1"/>
  <c r="A38" i="90"/>
  <c r="A39" i="91"/>
  <c r="O39" i="91" s="1"/>
  <c r="O38" i="91"/>
  <c r="C54" i="89" l="1"/>
  <c r="N54" i="89"/>
  <c r="C67" i="89"/>
  <c r="A38" i="87"/>
  <c r="O37" i="87"/>
  <c r="F54" i="62"/>
  <c r="F67" i="62"/>
  <c r="N54" i="77"/>
  <c r="F54" i="77"/>
  <c r="D67" i="87"/>
  <c r="D54" i="87"/>
  <c r="D54" i="90"/>
  <c r="E54" i="90"/>
  <c r="C54" i="72"/>
  <c r="C67" i="72"/>
  <c r="O37" i="86"/>
  <c r="A38" i="86"/>
  <c r="A38" i="88"/>
  <c r="O37" i="88"/>
  <c r="A37" i="54"/>
  <c r="O36" i="54"/>
  <c r="O40" i="94"/>
  <c r="A41" i="94"/>
  <c r="A43" i="75"/>
  <c r="A38" i="89"/>
  <c r="O37" i="89"/>
  <c r="O36" i="85"/>
  <c r="N54" i="85" s="1"/>
  <c r="A37" i="85"/>
  <c r="O36" i="72"/>
  <c r="A37" i="72"/>
  <c r="C54" i="85"/>
  <c r="C67" i="85"/>
  <c r="A39" i="62"/>
  <c r="O38" i="62"/>
  <c r="A40" i="58"/>
  <c r="O39" i="58"/>
  <c r="A40" i="57"/>
  <c r="O39" i="57"/>
  <c r="G54" i="62"/>
  <c r="N54" i="62"/>
  <c r="D54" i="62"/>
  <c r="E54" i="62"/>
  <c r="D67" i="62"/>
  <c r="E67" i="62"/>
  <c r="G67" i="62"/>
  <c r="O38" i="77"/>
  <c r="E54" i="77" s="1"/>
  <c r="A39" i="77"/>
  <c r="A41" i="61"/>
  <c r="O41" i="61" s="1"/>
  <c r="A43" i="96"/>
  <c r="O42" i="96"/>
  <c r="O41" i="95"/>
  <c r="A42" i="95"/>
  <c r="O37" i="81"/>
  <c r="A38" i="81"/>
  <c r="A38" i="83"/>
  <c r="O37" i="83"/>
  <c r="A39" i="71"/>
  <c r="O38" i="71"/>
  <c r="O37" i="93"/>
  <c r="A38" i="93"/>
  <c r="O38" i="90"/>
  <c r="A39" i="90"/>
  <c r="O37" i="53"/>
  <c r="A38" i="53"/>
  <c r="A38" i="82"/>
  <c r="O37" i="82"/>
  <c r="O37" i="92"/>
  <c r="A38" i="92"/>
  <c r="A40" i="91"/>
  <c r="O40" i="91" s="1"/>
  <c r="A39" i="87" l="1"/>
  <c r="O38" i="87"/>
  <c r="E67" i="53"/>
  <c r="E54" i="53"/>
  <c r="F54" i="93"/>
  <c r="F67" i="93"/>
  <c r="A44" i="96"/>
  <c r="O44" i="96" s="1"/>
  <c r="O43" i="96"/>
  <c r="F67" i="87"/>
  <c r="F54" i="87"/>
  <c r="N54" i="87"/>
  <c r="E67" i="87"/>
  <c r="E54" i="87"/>
  <c r="A44" i="75"/>
  <c r="O44" i="75" s="1"/>
  <c r="O43" i="75"/>
  <c r="L67" i="72"/>
  <c r="A38" i="72"/>
  <c r="O37" i="72"/>
  <c r="O41" i="94"/>
  <c r="A42" i="94"/>
  <c r="O38" i="89"/>
  <c r="A39" i="89"/>
  <c r="A39" i="88"/>
  <c r="O38" i="88"/>
  <c r="O37" i="85"/>
  <c r="A38" i="85"/>
  <c r="O38" i="86"/>
  <c r="A39" i="86"/>
  <c r="D67" i="85"/>
  <c r="A38" i="54"/>
  <c r="O37" i="54"/>
  <c r="O40" i="58"/>
  <c r="A41" i="58"/>
  <c r="A42" i="61"/>
  <c r="O42" i="61" s="1"/>
  <c r="G54" i="93"/>
  <c r="N54" i="93"/>
  <c r="E54" i="93"/>
  <c r="D54" i="93"/>
  <c r="E67" i="93"/>
  <c r="G67" i="93"/>
  <c r="A40" i="77"/>
  <c r="O39" i="77"/>
  <c r="A41" i="57"/>
  <c r="O40" i="57"/>
  <c r="A40" i="62"/>
  <c r="O39" i="62"/>
  <c r="A43" i="95"/>
  <c r="A44" i="95" s="1"/>
  <c r="O42" i="95"/>
  <c r="O53" i="95" s="1"/>
  <c r="A41" i="91"/>
  <c r="O41" i="91" s="1"/>
  <c r="O39" i="90"/>
  <c r="A40" i="90"/>
  <c r="O39" i="71"/>
  <c r="A40" i="71"/>
  <c r="A39" i="92"/>
  <c r="O38" i="92"/>
  <c r="O38" i="53"/>
  <c r="A39" i="53"/>
  <c r="O38" i="93"/>
  <c r="B54" i="93" s="1"/>
  <c r="A39" i="93"/>
  <c r="A39" i="81"/>
  <c r="O38" i="81"/>
  <c r="A39" i="82"/>
  <c r="O38" i="82"/>
  <c r="C67" i="93"/>
  <c r="C54" i="93"/>
  <c r="O38" i="83"/>
  <c r="A39" i="83"/>
  <c r="D54" i="89" l="1"/>
  <c r="D67" i="89"/>
  <c r="N54" i="72"/>
  <c r="F54" i="72"/>
  <c r="F67" i="72"/>
  <c r="O39" i="87"/>
  <c r="A40" i="87"/>
  <c r="D67" i="93"/>
  <c r="A39" i="85"/>
  <c r="O38" i="85"/>
  <c r="O39" i="89"/>
  <c r="A40" i="89"/>
  <c r="O42" i="94"/>
  <c r="A43" i="94"/>
  <c r="O39" i="86"/>
  <c r="A40" i="86"/>
  <c r="O38" i="54"/>
  <c r="A39" i="54"/>
  <c r="A40" i="88"/>
  <c r="O39" i="88"/>
  <c r="O38" i="72"/>
  <c r="A39" i="72"/>
  <c r="O41" i="58"/>
  <c r="A42" i="58"/>
  <c r="O41" i="57"/>
  <c r="A42" i="57"/>
  <c r="O40" i="62"/>
  <c r="A41" i="62"/>
  <c r="O40" i="77"/>
  <c r="A41" i="77"/>
  <c r="A43" i="61"/>
  <c r="A40" i="83"/>
  <c r="O39" i="83"/>
  <c r="A40" i="93"/>
  <c r="O39" i="93"/>
  <c r="O40" i="90"/>
  <c r="A41" i="90"/>
  <c r="O39" i="82"/>
  <c r="A40" i="82"/>
  <c r="O39" i="81"/>
  <c r="A40" i="81"/>
  <c r="O39" i="92"/>
  <c r="A40" i="92"/>
  <c r="O39" i="53"/>
  <c r="A40" i="53"/>
  <c r="O40" i="71"/>
  <c r="A41" i="71"/>
  <c r="A42" i="91"/>
  <c r="O42" i="91" s="1"/>
  <c r="A41" i="87" l="1"/>
  <c r="O40" i="87"/>
  <c r="D54" i="72"/>
  <c r="D67" i="72"/>
  <c r="E54" i="72"/>
  <c r="E67" i="72"/>
  <c r="A41" i="86"/>
  <c r="O40" i="86"/>
  <c r="O40" i="89"/>
  <c r="A41" i="89"/>
  <c r="A41" i="88"/>
  <c r="O40" i="88"/>
  <c r="A40" i="72"/>
  <c r="O39" i="72"/>
  <c r="O39" i="54"/>
  <c r="A40" i="54"/>
  <c r="O43" i="94"/>
  <c r="A44" i="94"/>
  <c r="O44" i="94" s="1"/>
  <c r="A40" i="85"/>
  <c r="O39" i="85"/>
  <c r="A42" i="77"/>
  <c r="O41" i="77"/>
  <c r="O42" i="57"/>
  <c r="A43" i="57"/>
  <c r="A42" i="62"/>
  <c r="O41" i="62"/>
  <c r="A43" i="58"/>
  <c r="A44" i="58" s="1"/>
  <c r="O42" i="58"/>
  <c r="A44" i="61"/>
  <c r="O44" i="61" s="1"/>
  <c r="O43" i="61"/>
  <c r="A42" i="71"/>
  <c r="O41" i="71"/>
  <c r="O40" i="92"/>
  <c r="A41" i="92"/>
  <c r="A41" i="82"/>
  <c r="O40" i="82"/>
  <c r="A41" i="93"/>
  <c r="O40" i="93"/>
  <c r="O40" i="53"/>
  <c r="A41" i="53"/>
  <c r="O40" i="81"/>
  <c r="A41" i="81"/>
  <c r="O41" i="90"/>
  <c r="A42" i="90"/>
  <c r="A43" i="91"/>
  <c r="O40" i="83"/>
  <c r="A41" i="83"/>
  <c r="O41" i="83" s="1"/>
  <c r="A42" i="87" l="1"/>
  <c r="O41" i="87"/>
  <c r="A42" i="89"/>
  <c r="O41" i="89"/>
  <c r="O40" i="72"/>
  <c r="A41" i="72"/>
  <c r="A41" i="54"/>
  <c r="O40" i="54"/>
  <c r="O40" i="85"/>
  <c r="A41" i="85"/>
  <c r="O41" i="88"/>
  <c r="A42" i="88"/>
  <c r="A42" i="86"/>
  <c r="O41" i="86"/>
  <c r="A44" i="91"/>
  <c r="O44" i="91" s="1"/>
  <c r="O43" i="91"/>
  <c r="A43" i="62"/>
  <c r="O42" i="62"/>
  <c r="A44" i="57"/>
  <c r="O44" i="57" s="1"/>
  <c r="O43" i="57"/>
  <c r="A43" i="77"/>
  <c r="A44" i="77" s="1"/>
  <c r="O42" i="77"/>
  <c r="A42" i="83"/>
  <c r="O42" i="83" s="1"/>
  <c r="O42" i="90"/>
  <c r="A43" i="90"/>
  <c r="A42" i="81"/>
  <c r="O41" i="81"/>
  <c r="O41" i="53"/>
  <c r="A42" i="53"/>
  <c r="A42" i="92"/>
  <c r="O41" i="92"/>
  <c r="A42" i="93"/>
  <c r="O42" i="93" s="1"/>
  <c r="O41" i="93"/>
  <c r="A42" i="82"/>
  <c r="O41" i="82"/>
  <c r="A43" i="71"/>
  <c r="A44" i="71" s="1"/>
  <c r="O42" i="71"/>
  <c r="A43" i="87" l="1"/>
  <c r="A44" i="87" s="1"/>
  <c r="O42" i="87"/>
  <c r="A42" i="85"/>
  <c r="O41" i="85"/>
  <c r="O41" i="72"/>
  <c r="A42" i="72"/>
  <c r="O42" i="86"/>
  <c r="A43" i="86"/>
  <c r="A44" i="86" s="1"/>
  <c r="O42" i="88"/>
  <c r="A43" i="88"/>
  <c r="A44" i="88" s="1"/>
  <c r="A42" i="54"/>
  <c r="O41" i="54"/>
  <c r="A43" i="89"/>
  <c r="A44" i="89" s="1"/>
  <c r="O42" i="89"/>
  <c r="A44" i="62"/>
  <c r="O44" i="62" s="1"/>
  <c r="O43" i="62"/>
  <c r="O43" i="90"/>
  <c r="A44" i="90"/>
  <c r="O44" i="90" s="1"/>
  <c r="A43" i="82"/>
  <c r="A44" i="82" s="1"/>
  <c r="O42" i="82"/>
  <c r="O53" i="82" s="1"/>
  <c r="A43" i="92"/>
  <c r="A44" i="92" s="1"/>
  <c r="O42" i="92"/>
  <c r="A43" i="81"/>
  <c r="O42" i="81"/>
  <c r="A43" i="53"/>
  <c r="A44" i="53" s="1"/>
  <c r="O42" i="53"/>
  <c r="A43" i="93"/>
  <c r="A43" i="83"/>
  <c r="K67" i="91"/>
  <c r="K58" i="91"/>
  <c r="G67" i="91"/>
  <c r="G58" i="91"/>
  <c r="C58" i="91"/>
  <c r="C67" i="91"/>
  <c r="L58" i="91"/>
  <c r="L67" i="91"/>
  <c r="K9" i="54"/>
  <c r="J67" i="91"/>
  <c r="J58" i="91"/>
  <c r="B58" i="91"/>
  <c r="B67" i="91"/>
  <c r="M67" i="91"/>
  <c r="M58" i="91"/>
  <c r="I58" i="91"/>
  <c r="I67" i="91"/>
  <c r="D58" i="91"/>
  <c r="D67" i="91"/>
  <c r="I9" i="54"/>
  <c r="I48" i="54" s="1"/>
  <c r="L9" i="54"/>
  <c r="M9" i="54"/>
  <c r="E67" i="91"/>
  <c r="E58" i="91"/>
  <c r="H58" i="91"/>
  <c r="H67" i="91"/>
  <c r="E58" i="90"/>
  <c r="F58" i="90"/>
  <c r="F67" i="91"/>
  <c r="F58" i="91"/>
  <c r="J9" i="54"/>
  <c r="H9" i="54"/>
  <c r="N10" i="91"/>
  <c r="H58" i="90"/>
  <c r="D58" i="90"/>
  <c r="A43" i="72" l="1"/>
  <c r="O42" i="72"/>
  <c r="A43" i="54"/>
  <c r="A44" i="54" s="1"/>
  <c r="O42" i="54"/>
  <c r="A43" i="85"/>
  <c r="O42" i="85"/>
  <c r="H54" i="54"/>
  <c r="H60" i="54"/>
  <c r="A44" i="83"/>
  <c r="O44" i="83" s="1"/>
  <c r="O43" i="83"/>
  <c r="J60" i="54"/>
  <c r="J54" i="54"/>
  <c r="J48" i="54"/>
  <c r="A44" i="93"/>
  <c r="O44" i="93" s="1"/>
  <c r="O43" i="93"/>
  <c r="A44" i="81"/>
  <c r="O44" i="81" s="1"/>
  <c r="O43" i="81"/>
  <c r="M60" i="54"/>
  <c r="M54" i="54"/>
  <c r="I60" i="54"/>
  <c r="I54" i="54"/>
  <c r="L60" i="54"/>
  <c r="L54" i="54"/>
  <c r="K54" i="54"/>
  <c r="K60" i="54"/>
  <c r="G58" i="90"/>
  <c r="L58" i="90"/>
  <c r="N9" i="90"/>
  <c r="J58" i="90"/>
  <c r="C58" i="90"/>
  <c r="I58" i="90"/>
  <c r="N9" i="54"/>
  <c r="N10" i="90"/>
  <c r="B58" i="90"/>
  <c r="M58" i="90"/>
  <c r="K58" i="90"/>
  <c r="K59" i="91"/>
  <c r="Q42" i="91"/>
  <c r="C54" i="91"/>
  <c r="C59" i="91"/>
  <c r="Q41" i="91"/>
  <c r="D59" i="91"/>
  <c r="J59" i="91"/>
  <c r="B54" i="91"/>
  <c r="B59" i="91"/>
  <c r="M59" i="91"/>
  <c r="E59" i="91"/>
  <c r="N43" i="54"/>
  <c r="L59" i="91"/>
  <c r="I59" i="91"/>
  <c r="J69" i="54"/>
  <c r="C67" i="90"/>
  <c r="H59" i="91"/>
  <c r="C69" i="54"/>
  <c r="N47" i="91"/>
  <c r="I59" i="90"/>
  <c r="G59" i="91"/>
  <c r="M69" i="54"/>
  <c r="F54" i="54"/>
  <c r="N42" i="91"/>
  <c r="N42" i="54"/>
  <c r="D54" i="54"/>
  <c r="N44" i="54"/>
  <c r="E69" i="54"/>
  <c r="E54" i="54"/>
  <c r="F59" i="91"/>
  <c r="F69" i="54"/>
  <c r="N46" i="91"/>
  <c r="O46" i="89" s="1"/>
  <c r="F48" i="90"/>
  <c r="N41" i="91"/>
  <c r="H69" i="54"/>
  <c r="D67" i="90"/>
  <c r="B69" i="54"/>
  <c r="J67" i="90"/>
  <c r="N54" i="91" l="1"/>
  <c r="N45" i="91"/>
  <c r="O45" i="89" s="1"/>
  <c r="P45" i="89" s="1"/>
  <c r="N58" i="90"/>
  <c r="A44" i="85"/>
  <c r="O44" i="85" s="1"/>
  <c r="O43" i="85"/>
  <c r="A44" i="72"/>
  <c r="O43" i="72"/>
  <c r="O46" i="54"/>
  <c r="P46" i="89"/>
  <c r="O47" i="54"/>
  <c r="Q47" i="54" s="1"/>
  <c r="O47" i="89"/>
  <c r="P47" i="89" s="1"/>
  <c r="N42" i="90"/>
  <c r="M59" i="90"/>
  <c r="N43" i="90"/>
  <c r="H67" i="90"/>
  <c r="G48" i="90"/>
  <c r="N47" i="90"/>
  <c r="P47" i="90" s="1"/>
  <c r="E59" i="90"/>
  <c r="N44" i="90"/>
  <c r="J59" i="90"/>
  <c r="E67" i="90"/>
  <c r="G59" i="90"/>
  <c r="B59" i="90"/>
  <c r="D59" i="90"/>
  <c r="K67" i="90"/>
  <c r="N41" i="90"/>
  <c r="M67" i="90"/>
  <c r="C48" i="90"/>
  <c r="C59" i="90"/>
  <c r="F59" i="90"/>
  <c r="N46" i="90"/>
  <c r="P46" i="90" s="1"/>
  <c r="N63" i="91"/>
  <c r="E48" i="90"/>
  <c r="L69" i="54"/>
  <c r="D48" i="90"/>
  <c r="B67" i="90"/>
  <c r="B54" i="54"/>
  <c r="I69" i="54"/>
  <c r="K59" i="90"/>
  <c r="L59" i="90"/>
  <c r="C54" i="54"/>
  <c r="G67" i="90"/>
  <c r="F67" i="90"/>
  <c r="I67" i="90"/>
  <c r="G69" i="54"/>
  <c r="N61" i="91"/>
  <c r="D69" i="54"/>
  <c r="H59" i="90"/>
  <c r="L67" i="90"/>
  <c r="K69" i="54"/>
  <c r="N41" i="54"/>
  <c r="K48" i="54"/>
  <c r="O45" i="54" l="1"/>
  <c r="N48" i="91"/>
  <c r="N54" i="54"/>
  <c r="N45" i="54"/>
  <c r="N48" i="54" s="1"/>
  <c r="N45" i="90"/>
  <c r="N54" i="90"/>
  <c r="P47" i="54"/>
  <c r="P46" i="54"/>
  <c r="N59" i="90"/>
  <c r="N63" i="90" l="1"/>
  <c r="N48" i="90"/>
  <c r="P45" i="90"/>
  <c r="N61" i="90"/>
  <c r="P78" i="90"/>
  <c r="P45" i="54"/>
  <c r="P78" i="83"/>
  <c r="P78" i="87"/>
  <c r="P78" i="89"/>
  <c r="P78" i="88"/>
  <c r="S48" i="54"/>
  <c r="N65" i="54"/>
  <c r="N63" i="54"/>
</calcChain>
</file>

<file path=xl/sharedStrings.xml><?xml version="1.0" encoding="utf-8"?>
<sst xmlns="http://schemas.openxmlformats.org/spreadsheetml/2006/main" count="983" uniqueCount="91">
  <si>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</si>
  <si>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</si>
  <si>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</si>
  <si>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</si>
  <si>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</si>
  <si>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</si>
  <si>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</si>
  <si>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</si>
  <si>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</si>
  <si>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</si>
  <si>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</si>
  <si>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</si>
  <si>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MESES</t>
  </si>
  <si>
    <t>TOTAL</t>
  </si>
  <si>
    <t>Fuente: IFOP.</t>
  </si>
  <si>
    <t>P_Medio_Real</t>
  </si>
  <si>
    <t>P_Medio_con CTOT</t>
  </si>
  <si>
    <t>CAPTURA TOTAL (t)</t>
  </si>
  <si>
    <t>TALLA (cm)</t>
  </si>
  <si>
    <t>MODA (cm)</t>
  </si>
  <si>
    <t>Capturas estimadas en número a la talla de anchoveta.</t>
  </si>
  <si>
    <t>% Bajo TMM</t>
  </si>
  <si>
    <t>&lt;TMM</t>
  </si>
  <si>
    <t>Adultos</t>
  </si>
  <si>
    <t>Captura muestreada (t)</t>
  </si>
  <si>
    <t>Tabla 20</t>
  </si>
  <si>
    <t>Tabla 1</t>
  </si>
  <si>
    <t>Tabla 2</t>
  </si>
  <si>
    <t>Tabla 3</t>
  </si>
  <si>
    <t>Tabla 4</t>
  </si>
  <si>
    <t>Tabla 5</t>
  </si>
  <si>
    <t>Tabla 6</t>
  </si>
  <si>
    <t>Tabla 7</t>
  </si>
  <si>
    <t>Tabla 8</t>
  </si>
  <si>
    <t>Tabla 9</t>
  </si>
  <si>
    <t>Tabla 10</t>
  </si>
  <si>
    <t>Tabla 11</t>
  </si>
  <si>
    <t>Tabla 12</t>
  </si>
  <si>
    <t>Tabla 13</t>
  </si>
  <si>
    <t>Tabla 14</t>
  </si>
  <si>
    <t>Tabla 15</t>
  </si>
  <si>
    <t>Tabla 16</t>
  </si>
  <si>
    <t>Tabla 17</t>
  </si>
  <si>
    <t>Tabla 18</t>
  </si>
  <si>
    <t>Tabla 19</t>
  </si>
  <si>
    <t>Tabla 21</t>
  </si>
  <si>
    <t>Tabla 22</t>
  </si>
  <si>
    <t>Tabla 23</t>
  </si>
  <si>
    <t>Sept</t>
  </si>
  <si>
    <t>Tabla 24</t>
  </si>
  <si>
    <t>Tabla 25</t>
  </si>
  <si>
    <t>Tabla 26</t>
  </si>
  <si>
    <t>Tabla 27</t>
  </si>
  <si>
    <t>(Pesca comercial y Monitoreos períodos vedas biológicos)</t>
  </si>
  <si>
    <t xml:space="preserve"> </t>
  </si>
  <si>
    <t xml:space="preserve">Flota Total, Región del Biobío, año 2019  </t>
  </si>
  <si>
    <r>
      <rPr>
        <b/>
        <sz val="11"/>
        <rFont val="Arial Narrow"/>
        <family val="2"/>
      </rPr>
      <t xml:space="preserve">Captura muestreada (t): </t>
    </r>
    <r>
      <rPr>
        <sz val="11"/>
        <rFont val="Arial Narrow"/>
        <family val="2"/>
      </rPr>
      <t>Es la captura de la que se extrajeron muestras para biología.</t>
    </r>
  </si>
  <si>
    <r>
      <rPr>
        <b/>
        <sz val="11"/>
        <rFont val="Arial Narrow"/>
        <family val="2"/>
      </rPr>
      <t>CAPTURA TOTAL (t)</t>
    </r>
    <r>
      <rPr>
        <sz val="11"/>
        <rFont val="Arial Narrow"/>
        <family val="2"/>
      </rPr>
      <t>: Captura de bitácora total para el período y que aplica en la expansión.</t>
    </r>
  </si>
  <si>
    <t>(Monitoreos períodos vedas biológicos)</t>
  </si>
  <si>
    <t>(Pesca comercial)</t>
  </si>
  <si>
    <t xml:space="preserve"> (Monitoreos períodos vedas biológicos)</t>
  </si>
  <si>
    <t xml:space="preserve"> (Pesca comercial)</t>
  </si>
  <si>
    <t>tr</t>
  </si>
  <si>
    <t>Tabla 28</t>
  </si>
  <si>
    <t>Flota Artesanal,  Región de Valparaíso, año 2022 (Pesca comercial)</t>
  </si>
  <si>
    <t xml:space="preserve">Flota Artesanal, mar interior de la Región de Aysén, año 2022 </t>
  </si>
  <si>
    <t xml:space="preserve">Flota Artesanal, mar interior de la Región de Los Lagos, año 2022 </t>
  </si>
  <si>
    <t>Flota Artesanal, mar interior de la Región de Los Lagos, año 2022</t>
  </si>
  <si>
    <t xml:space="preserve">Flota Total, Región de Valparaíso a la Región de Los Ríos, año 2022 </t>
  </si>
  <si>
    <t>Flota Industrial, Región de Valparaíso a la Región de Los Ríos, año 2022</t>
  </si>
  <si>
    <t>Flota Artesanal, Regiones de Valparaiso a la Región de Los Ríos, año 2022</t>
  </si>
  <si>
    <t xml:space="preserve">Flota Artesanal, Regiones de Valparaiso a la Región de Los Ríos, año 2022 </t>
  </si>
  <si>
    <t>Flota Total, Región de Los Ríos, año 2022</t>
  </si>
  <si>
    <t>Flota Industrial, Región de Los Ríos, año 2022 (Pesca comercial)</t>
  </si>
  <si>
    <t>Flota Artesanal, Región de Los Ríos, año 2022</t>
  </si>
  <si>
    <t>Flota Artesanal, Región de Los Ríos, año 2022 (Pesca comercial)</t>
  </si>
  <si>
    <t xml:space="preserve">Flota Total, Región de La Araucanía, año 2022  </t>
  </si>
  <si>
    <t>Flota Industrial, Región de la Araucanía, año 2022 (Pesca comercial)</t>
  </si>
  <si>
    <t xml:space="preserve">Flota Artesanal. Región de la Araucanía, año 2022 </t>
  </si>
  <si>
    <t>Flota Artesanal. Región de La Araucanía, año 2022 (Pesca comercial)</t>
  </si>
  <si>
    <t xml:space="preserve">Flota Total, Región del Biobío, año 2022  </t>
  </si>
  <si>
    <t>Flota Industrial, Región del Biobío, año 2022 (Pesca comercial).</t>
  </si>
  <si>
    <t xml:space="preserve">Flota Artesanal, Región del Biobío, año 2022 </t>
  </si>
  <si>
    <t>Flota Artesanal, Región del Biobío, año 2022 (Pesca comercial)</t>
  </si>
  <si>
    <t xml:space="preserve">Flota Total, Región del Ñuble, año 2022  </t>
  </si>
  <si>
    <t>Flota Industrial, Región del Ñuble, año 2022 (Pesca comercial)</t>
  </si>
  <si>
    <t xml:space="preserve">Flota Artesanal, Región del Ñuble, año 2022 </t>
  </si>
  <si>
    <t>Flota Artesanal, Región del Ñuble, año 2022  (Pesca comercial)</t>
  </si>
  <si>
    <t xml:space="preserve">Flota Total, Región de Valparaíso, año 2022 </t>
  </si>
  <si>
    <t>Flota Industrial, Región de Valparaíso, año 2022 (Pesca comercial)</t>
  </si>
  <si>
    <t xml:space="preserve">Flota Artesanal, Región de Valparaíso, año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</si>
</sst>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_-;\-* #,##0_-;_-* &quot;-&quot;_-;_-@_-"/>
    <numFmt numFmtId="165" formatCode="_-* #,##0.00_-;\-* #,##0.00_-;_-* &quot;-&quot;??_-;_-@_-"/>
    <numFmt numFmtId="166" formatCode="0.000"/>
    <numFmt numFmtId="167" formatCode="0.0"/>
    <numFmt numFmtId="168" formatCode="_-* #,##0.0_-;\-* #,##0.0_-;_-* &quot;-&quot;??_-;_-@_-"/>
    <numFmt numFmtId="169" formatCode="_-* #,##0_-;\-* #,##0_-;_-* &quot;-&quot;??_-;_-@_-"/>
    <numFmt numFmtId="170" formatCode="#,##0.0"/>
    <numFmt numFmtId="171" formatCode="#,##0.000"/>
    <numFmt numFmtId="172" formatCode="_-[$€-2]\ * #,##0.00_-;\-[$€-2]\ * #,##0.00_-;_-[$€-2]\ * &quot;-&quot;??_-"/>
    <numFmt numFmtId="173" formatCode="#,##0.0000"/>
  </numFmts>
  <fonts count="16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sz val="10"/>
      <name val="Arial"/>
      <family val="2"/>
    </font>
    <font>
      <b/>
      <sz val="10"/>
      <color theme="1"/>
      <name val="Arial Narrow"/>
      <family val="2"/>
    </font>
    <font>
      <b/>
      <sz val="16"/>
      <name val="Arial Narrow"/>
      <family val="2"/>
    </font>
    <font>
      <sz val="10"/>
      <name val="Arial Narrow"/>
      <family val="2"/>
    </font>
    <font>
      <sz val="16"/>
      <name val="Arial Narrow"/>
      <family val="2"/>
    </font>
    <font>
      <b/>
      <sz val="10"/>
      <name val="Arial Narrow"/>
      <family val="2"/>
    </font>
    <font>
      <sz val="11"/>
      <name val="Arial Narrow"/>
      <family val="2"/>
    </font>
    <font>
      <i/>
      <sz val="10"/>
      <name val="Arial Narrow"/>
      <family val="2"/>
    </font>
    <font>
      <b/>
      <sz val="11"/>
      <name val="Arial Narrow"/>
      <family val="2"/>
    </font>
    <font>
      <sz val="10"/>
      <color indexed="10"/>
      <name val="Arial Narrow"/>
      <family val="2"/>
    </font>
    <font>
      <b/>
      <sz val="11"/>
      <color theme="1"/>
      <name val="Arial Narrow"/>
      <family val="2"/>
    </font>
    <font>
      <sz val="8"/>
      <name val="MS Sans Serif"/>
    </font>
    <font>
      <b/>
      <sz val="14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7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13">
    <xf numFmtId="0" fontId="0" fillId="0" borderId="0" xfId="0"/>
    <xf numFmtId="0" fontId="4" fillId="0" borderId="5" xfId="0" applyFont="1" applyFill="1" applyBorder="1" applyAlignment="1"/>
    <xf numFmtId="0" fontId="4" fillId="0" borderId="6" xfId="0" applyFont="1" applyFill="1" applyBorder="1" applyAlignment="1"/>
    <xf numFmtId="0" fontId="4" fillId="0" borderId="7" xfId="0" applyFont="1" applyFill="1" applyBorder="1" applyAlignment="1"/>
    <xf numFmtId="0" fontId="6" fillId="0" borderId="0" xfId="0" applyFont="1"/>
    <xf numFmtId="0" fontId="7" fillId="0" borderId="0" xfId="0" applyFont="1"/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3" fontId="6" fillId="0" borderId="0" xfId="0" applyNumberFormat="1" applyFont="1" applyAlignment="1"/>
    <xf numFmtId="1" fontId="6" fillId="0" borderId="0" xfId="0" applyNumberFormat="1" applyFont="1"/>
    <xf numFmtId="3" fontId="6" fillId="0" borderId="2" xfId="0" applyNumberFormat="1" applyFont="1" applyBorder="1" applyAlignment="1"/>
    <xf numFmtId="3" fontId="6" fillId="0" borderId="0" xfId="0" applyNumberFormat="1" applyFont="1"/>
    <xf numFmtId="0" fontId="10" fillId="0" borderId="0" xfId="0" applyFont="1"/>
    <xf numFmtId="0" fontId="10" fillId="0" borderId="0" xfId="0" applyFont="1" applyAlignment="1"/>
    <xf numFmtId="0" fontId="9" fillId="0" borderId="0" xfId="0" applyFont="1"/>
    <xf numFmtId="168" fontId="9" fillId="0" borderId="0" xfId="2" applyNumberFormat="1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/>
    <xf numFmtId="0" fontId="6" fillId="0" borderId="0" xfId="0" applyFont="1" applyAlignment="1">
      <alignment horizontal="center"/>
    </xf>
    <xf numFmtId="167" fontId="6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167" fontId="8" fillId="0" borderId="0" xfId="0" applyNumberFormat="1" applyFont="1" applyAlignment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/>
    <xf numFmtId="0" fontId="6" fillId="0" borderId="0" xfId="0" applyFont="1" applyFill="1" applyAlignment="1"/>
    <xf numFmtId="0" fontId="6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3" fontId="6" fillId="0" borderId="0" xfId="0" applyNumberFormat="1" applyFont="1" applyFill="1" applyAlignment="1"/>
    <xf numFmtId="0" fontId="6" fillId="0" borderId="0" xfId="8" applyFont="1" applyFill="1"/>
    <xf numFmtId="3" fontId="6" fillId="0" borderId="0" xfId="0" applyNumberFormat="1" applyFont="1" applyFill="1"/>
    <xf numFmtId="3" fontId="6" fillId="0" borderId="2" xfId="0" applyNumberFormat="1" applyFont="1" applyFill="1" applyBorder="1" applyAlignment="1"/>
    <xf numFmtId="168" fontId="6" fillId="0" borderId="0" xfId="2" applyNumberFormat="1" applyFont="1" applyFill="1"/>
    <xf numFmtId="0" fontId="10" fillId="0" borderId="0" xfId="0" applyFont="1" applyFill="1"/>
    <xf numFmtId="0" fontId="10" fillId="0" borderId="0" xfId="0" applyFont="1" applyFill="1" applyAlignment="1"/>
    <xf numFmtId="0" fontId="9" fillId="0" borderId="0" xfId="0" applyFont="1" applyFill="1"/>
    <xf numFmtId="168" fontId="9" fillId="0" borderId="0" xfId="2" applyNumberFormat="1" applyFont="1" applyFill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/>
    <xf numFmtId="168" fontId="6" fillId="0" borderId="0" xfId="2" applyNumberFormat="1" applyFont="1" applyFill="1" applyAlignment="1"/>
    <xf numFmtId="0" fontId="6" fillId="0" borderId="0" xfId="0" applyFont="1" applyFill="1" applyAlignment="1">
      <alignment horizontal="center"/>
    </xf>
    <xf numFmtId="167" fontId="6" fillId="0" borderId="0" xfId="0" applyNumberFormat="1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/>
    <xf numFmtId="167" fontId="8" fillId="0" borderId="0" xfId="0" applyNumberFormat="1" applyFont="1" applyFill="1" applyAlignment="1"/>
    <xf numFmtId="164" fontId="9" fillId="0" borderId="0" xfId="3" applyFont="1" applyFill="1" applyAlignment="1"/>
    <xf numFmtId="1" fontId="6" fillId="0" borderId="0" xfId="0" applyNumberFormat="1" applyFont="1" applyFill="1"/>
    <xf numFmtId="3" fontId="8" fillId="0" borderId="0" xfId="0" applyNumberFormat="1" applyFont="1" applyAlignment="1"/>
    <xf numFmtId="0" fontId="8" fillId="0" borderId="0" xfId="0" applyFont="1"/>
    <xf numFmtId="169" fontId="9" fillId="0" borderId="0" xfId="2" applyNumberFormat="1" applyFont="1" applyAlignment="1"/>
    <xf numFmtId="3" fontId="6" fillId="0" borderId="0" xfId="0" applyNumberFormat="1" applyFont="1" applyBorder="1" applyAlignment="1"/>
    <xf numFmtId="170" fontId="6" fillId="0" borderId="0" xfId="0" applyNumberFormat="1" applyFont="1" applyBorder="1" applyAlignment="1">
      <alignment vertical="center"/>
    </xf>
    <xf numFmtId="0" fontId="5" fillId="0" borderId="0" xfId="0" applyFont="1" applyFill="1" applyAlignment="1"/>
    <xf numFmtId="0" fontId="6" fillId="0" borderId="0" xfId="6" applyFont="1" applyFill="1"/>
    <xf numFmtId="169" fontId="9" fillId="0" borderId="0" xfId="2" applyNumberFormat="1" applyFont="1" applyFill="1" applyAlignment="1"/>
    <xf numFmtId="0" fontId="6" fillId="0" borderId="0" xfId="4" applyFont="1" applyFill="1"/>
    <xf numFmtId="0" fontId="6" fillId="0" borderId="2" xfId="0" applyFont="1" applyFill="1" applyBorder="1" applyAlignment="1"/>
    <xf numFmtId="3" fontId="8" fillId="0" borderId="0" xfId="0" applyNumberFormat="1" applyFont="1" applyFill="1" applyAlignment="1"/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/>
    <xf numFmtId="0" fontId="6" fillId="0" borderId="8" xfId="0" applyFont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3" fontId="6" fillId="0" borderId="9" xfId="0" applyNumberFormat="1" applyFont="1" applyBorder="1" applyAlignment="1"/>
    <xf numFmtId="3" fontId="6" fillId="0" borderId="9" xfId="0" applyNumberFormat="1" applyFont="1" applyFill="1" applyBorder="1" applyAlignment="1"/>
    <xf numFmtId="170" fontId="6" fillId="0" borderId="0" xfId="0" applyNumberFormat="1" applyFont="1" applyFill="1" applyBorder="1" applyAlignment="1">
      <alignment vertical="center"/>
    </xf>
    <xf numFmtId="167" fontId="6" fillId="0" borderId="2" xfId="0" applyNumberFormat="1" applyFont="1" applyFill="1" applyBorder="1" applyAlignment="1"/>
    <xf numFmtId="170" fontId="6" fillId="0" borderId="2" xfId="0" applyNumberFormat="1" applyFont="1" applyBorder="1" applyAlignment="1">
      <alignment horizontal="right"/>
    </xf>
    <xf numFmtId="167" fontId="6" fillId="0" borderId="2" xfId="0" applyNumberFormat="1" applyFont="1" applyBorder="1" applyAlignment="1">
      <alignment horizontal="right"/>
    </xf>
    <xf numFmtId="0" fontId="6" fillId="0" borderId="9" xfId="0" applyFont="1" applyFill="1" applyBorder="1" applyAlignment="1">
      <alignment vertical="center"/>
    </xf>
    <xf numFmtId="171" fontId="6" fillId="0" borderId="0" xfId="0" applyNumberFormat="1" applyFont="1" applyFill="1" applyBorder="1" applyAlignment="1"/>
    <xf numFmtId="170" fontId="6" fillId="0" borderId="2" xfId="0" applyNumberFormat="1" applyFont="1" applyFill="1" applyBorder="1" applyAlignment="1"/>
    <xf numFmtId="167" fontId="6" fillId="0" borderId="2" xfId="0" applyNumberFormat="1" applyFont="1" applyFill="1" applyBorder="1" applyAlignment="1">
      <alignment horizontal="right"/>
    </xf>
    <xf numFmtId="1" fontId="6" fillId="0" borderId="0" xfId="0" applyNumberFormat="1" applyFont="1" applyFill="1" applyBorder="1" applyAlignment="1"/>
    <xf numFmtId="3" fontId="6" fillId="0" borderId="0" xfId="0" applyNumberFormat="1" applyFont="1" applyFill="1" applyBorder="1" applyAlignment="1">
      <alignment vertical="center"/>
    </xf>
    <xf numFmtId="170" fontId="6" fillId="0" borderId="2" xfId="0" applyNumberFormat="1" applyFont="1" applyFill="1" applyBorder="1" applyAlignment="1">
      <alignment horizontal="right"/>
    </xf>
    <xf numFmtId="171" fontId="6" fillId="0" borderId="0" xfId="0" quotePrefix="1" applyNumberFormat="1" applyFont="1" applyBorder="1" applyAlignment="1"/>
    <xf numFmtId="3" fontId="6" fillId="0" borderId="0" xfId="0" quotePrefix="1" applyNumberFormat="1" applyFont="1" applyBorder="1" applyAlignment="1"/>
    <xf numFmtId="173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4" fontId="6" fillId="0" borderId="0" xfId="0" applyNumberFormat="1" applyFont="1" applyFill="1" applyBorder="1" applyAlignment="1"/>
    <xf numFmtId="170" fontId="6" fillId="0" borderId="2" xfId="0" quotePrefix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8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3" fontId="6" fillId="0" borderId="12" xfId="0" applyNumberFormat="1" applyFont="1" applyBorder="1" applyAlignment="1"/>
    <xf numFmtId="3" fontId="6" fillId="0" borderId="13" xfId="0" applyNumberFormat="1" applyFont="1" applyBorder="1" applyAlignment="1"/>
    <xf numFmtId="3" fontId="6" fillId="0" borderId="14" xfId="0" applyNumberFormat="1" applyFont="1" applyBorder="1" applyAlignment="1"/>
    <xf numFmtId="3" fontId="6" fillId="0" borderId="15" xfId="0" applyNumberFormat="1" applyFont="1" applyBorder="1" applyAlignment="1"/>
    <xf numFmtId="3" fontId="6" fillId="0" borderId="16" xfId="0" applyNumberFormat="1" applyFont="1" applyBorder="1" applyAlignment="1"/>
    <xf numFmtId="3" fontId="6" fillId="0" borderId="17" xfId="0" applyNumberFormat="1" applyFont="1" applyBorder="1" applyAlignment="1"/>
    <xf numFmtId="170" fontId="6" fillId="0" borderId="14" xfId="0" applyNumberFormat="1" applyFont="1" applyBorder="1" applyAlignment="1">
      <alignment vertical="center"/>
    </xf>
    <xf numFmtId="170" fontId="6" fillId="0" borderId="15" xfId="0" applyNumberFormat="1" applyFont="1" applyBorder="1" applyAlignment="1">
      <alignment vertical="center"/>
    </xf>
    <xf numFmtId="167" fontId="6" fillId="0" borderId="16" xfId="0" applyNumberFormat="1" applyFont="1" applyBorder="1" applyAlignment="1"/>
    <xf numFmtId="0" fontId="6" fillId="0" borderId="10" xfId="0" applyFont="1" applyFill="1" applyBorder="1" applyAlignment="1">
      <alignment horizontal="right" vertical="center"/>
    </xf>
    <xf numFmtId="0" fontId="6" fillId="0" borderId="11" xfId="0" applyFont="1" applyFill="1" applyBorder="1" applyAlignment="1">
      <alignment horizontal="right" vertical="center"/>
    </xf>
    <xf numFmtId="0" fontId="6" fillId="0" borderId="12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3" fontId="6" fillId="0" borderId="14" xfId="0" applyNumberFormat="1" applyFont="1" applyFill="1" applyBorder="1" applyAlignment="1"/>
    <xf numFmtId="3" fontId="6" fillId="0" borderId="15" xfId="0" applyNumberFormat="1" applyFont="1" applyFill="1" applyBorder="1" applyAlignment="1"/>
    <xf numFmtId="3" fontId="6" fillId="0" borderId="16" xfId="0" applyNumberFormat="1" applyFont="1" applyFill="1" applyBorder="1" applyAlignment="1"/>
    <xf numFmtId="3" fontId="6" fillId="0" borderId="17" xfId="0" applyNumberFormat="1" applyFont="1" applyFill="1" applyBorder="1" applyAlignment="1"/>
    <xf numFmtId="3" fontId="6" fillId="0" borderId="12" xfId="0" applyNumberFormat="1" applyFont="1" applyFill="1" applyBorder="1" applyAlignment="1"/>
    <xf numFmtId="3" fontId="6" fillId="0" borderId="13" xfId="0" applyNumberFormat="1" applyFont="1" applyFill="1" applyBorder="1" applyAlignment="1"/>
    <xf numFmtId="171" fontId="6" fillId="0" borderId="15" xfId="0" applyNumberFormat="1" applyFont="1" applyFill="1" applyBorder="1" applyAlignment="1"/>
    <xf numFmtId="170" fontId="6" fillId="0" borderId="14" xfId="0" applyNumberFormat="1" applyFont="1" applyFill="1" applyBorder="1" applyAlignment="1">
      <alignment vertical="center"/>
    </xf>
    <xf numFmtId="170" fontId="6" fillId="0" borderId="15" xfId="0" applyNumberFormat="1" applyFont="1" applyFill="1" applyBorder="1" applyAlignment="1">
      <alignment vertical="center"/>
    </xf>
    <xf numFmtId="167" fontId="6" fillId="0" borderId="16" xfId="0" applyNumberFormat="1" applyFont="1" applyFill="1" applyBorder="1" applyAlignment="1"/>
    <xf numFmtId="167" fontId="6" fillId="0" borderId="17" xfId="0" applyNumberFormat="1" applyFont="1" applyFill="1" applyBorder="1" applyAlignment="1"/>
    <xf numFmtId="171" fontId="6" fillId="0" borderId="14" xfId="0" applyNumberFormat="1" applyFont="1" applyBorder="1" applyAlignment="1"/>
    <xf numFmtId="171" fontId="6" fillId="0" borderId="14" xfId="0" applyNumberFormat="1" applyFont="1" applyFill="1" applyBorder="1" applyAlignment="1"/>
    <xf numFmtId="3" fontId="6" fillId="0" borderId="15" xfId="0" quotePrefix="1" applyNumberFormat="1" applyFont="1" applyBorder="1" applyAlignment="1"/>
    <xf numFmtId="0" fontId="6" fillId="0" borderId="17" xfId="0" applyFont="1" applyBorder="1" applyAlignment="1">
      <alignment horizontal="right"/>
    </xf>
    <xf numFmtId="173" fontId="6" fillId="0" borderId="15" xfId="0" applyNumberFormat="1" applyFont="1" applyFill="1" applyBorder="1" applyAlignment="1"/>
    <xf numFmtId="0" fontId="6" fillId="0" borderId="17" xfId="0" applyFont="1" applyFill="1" applyBorder="1" applyAlignment="1"/>
    <xf numFmtId="0" fontId="6" fillId="0" borderId="16" xfId="0" applyFont="1" applyFill="1" applyBorder="1" applyAlignment="1"/>
    <xf numFmtId="0" fontId="6" fillId="0" borderId="9" xfId="0" applyNumberFormat="1" applyFont="1" applyBorder="1" applyAlignment="1"/>
    <xf numFmtId="0" fontId="6" fillId="0" borderId="13" xfId="0" applyNumberFormat="1" applyFont="1" applyBorder="1" applyAlignment="1"/>
    <xf numFmtId="0" fontId="6" fillId="0" borderId="0" xfId="0" applyNumberFormat="1" applyFont="1" applyBorder="1" applyAlignment="1"/>
    <xf numFmtId="0" fontId="6" fillId="0" borderId="15" xfId="0" applyNumberFormat="1" applyFont="1" applyBorder="1" applyAlignment="1"/>
    <xf numFmtId="0" fontId="6" fillId="0" borderId="2" xfId="0" applyNumberFormat="1" applyFont="1" applyBorder="1" applyAlignment="1"/>
    <xf numFmtId="0" fontId="6" fillId="0" borderId="17" xfId="0" applyNumberFormat="1" applyFont="1" applyBorder="1" applyAlignment="1"/>
    <xf numFmtId="170" fontId="6" fillId="2" borderId="2" xfId="0" applyNumberFormat="1" applyFont="1" applyFill="1" applyBorder="1" applyAlignment="1">
      <alignment horizontal="right"/>
    </xf>
    <xf numFmtId="167" fontId="6" fillId="2" borderId="2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8" fillId="0" borderId="10" xfId="0" applyFont="1" applyFill="1" applyBorder="1" applyAlignment="1">
      <alignment horizontal="right" vertical="center"/>
    </xf>
    <xf numFmtId="0" fontId="8" fillId="0" borderId="12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3" fontId="6" fillId="0" borderId="14" xfId="0" applyNumberFormat="1" applyFont="1" applyFill="1" applyBorder="1" applyAlignment="1">
      <alignment vertical="center"/>
    </xf>
    <xf numFmtId="169" fontId="6" fillId="0" borderId="14" xfId="0" applyNumberFormat="1" applyFont="1" applyFill="1" applyBorder="1" applyAlignment="1">
      <alignment vertical="center"/>
    </xf>
    <xf numFmtId="167" fontId="6" fillId="0" borderId="16" xfId="0" applyNumberFormat="1" applyFont="1" applyFill="1" applyBorder="1" applyAlignment="1">
      <alignment horizontal="right"/>
    </xf>
    <xf numFmtId="167" fontId="6" fillId="0" borderId="16" xfId="0" quotePrefix="1" applyNumberFormat="1" applyFont="1" applyFill="1" applyBorder="1" applyAlignment="1">
      <alignment horizontal="right"/>
    </xf>
    <xf numFmtId="0" fontId="12" fillId="0" borderId="0" xfId="0" applyFont="1" applyFill="1" applyAlignment="1"/>
    <xf numFmtId="169" fontId="9" fillId="0" borderId="0" xfId="0" applyNumberFormat="1" applyFont="1" applyFill="1" applyAlignment="1"/>
    <xf numFmtId="171" fontId="6" fillId="0" borderId="0" xfId="0" applyNumberFormat="1" applyFont="1" applyFill="1" applyBorder="1" applyAlignment="1">
      <alignment vertical="center"/>
    </xf>
    <xf numFmtId="171" fontId="6" fillId="0" borderId="15" xfId="0" applyNumberFormat="1" applyFont="1" applyFill="1" applyBorder="1" applyAlignment="1">
      <alignment vertical="center"/>
    </xf>
    <xf numFmtId="167" fontId="6" fillId="0" borderId="16" xfId="0" quotePrefix="1" applyNumberFormat="1" applyFont="1" applyFill="1" applyBorder="1" applyAlignment="1"/>
    <xf numFmtId="167" fontId="6" fillId="0" borderId="17" xfId="0" applyNumberFormat="1" applyFont="1" applyFill="1" applyBorder="1" applyAlignment="1">
      <alignment horizontal="right"/>
    </xf>
    <xf numFmtId="171" fontId="6" fillId="0" borderId="14" xfId="0" applyNumberFormat="1" applyFont="1" applyFill="1" applyBorder="1" applyAlignment="1">
      <alignment vertical="center"/>
    </xf>
    <xf numFmtId="173" fontId="6" fillId="0" borderId="0" xfId="0" applyNumberFormat="1" applyFont="1" applyFill="1" applyBorder="1" applyAlignment="1">
      <alignment vertical="center"/>
    </xf>
    <xf numFmtId="173" fontId="6" fillId="0" borderId="15" xfId="0" applyNumberFormat="1" applyFont="1" applyFill="1" applyBorder="1" applyAlignment="1">
      <alignment vertical="center"/>
    </xf>
    <xf numFmtId="3" fontId="9" fillId="0" borderId="0" xfId="0" applyNumberFormat="1" applyFont="1" applyFill="1" applyAlignment="1"/>
    <xf numFmtId="171" fontId="6" fillId="0" borderId="14" xfId="0" quotePrefix="1" applyNumberFormat="1" applyFont="1" applyFill="1" applyBorder="1" applyAlignment="1"/>
    <xf numFmtId="171" fontId="6" fillId="0" borderId="0" xfId="0" quotePrefix="1" applyNumberFormat="1" applyFont="1" applyFill="1" applyBorder="1" applyAlignment="1"/>
    <xf numFmtId="3" fontId="6" fillId="0" borderId="0" xfId="0" quotePrefix="1" applyNumberFormat="1" applyFont="1" applyFill="1" applyBorder="1" applyAlignment="1"/>
    <xf numFmtId="3" fontId="6" fillId="0" borderId="15" xfId="0" quotePrefix="1" applyNumberFormat="1" applyFont="1" applyFill="1" applyBorder="1" applyAlignment="1"/>
    <xf numFmtId="0" fontId="6" fillId="0" borderId="2" xfId="0" applyFont="1" applyFill="1" applyBorder="1" applyAlignment="1">
      <alignment horizontal="right"/>
    </xf>
    <xf numFmtId="0" fontId="6" fillId="0" borderId="17" xfId="0" applyFont="1" applyFill="1" applyBorder="1" applyAlignment="1">
      <alignment horizontal="right"/>
    </xf>
    <xf numFmtId="170" fontId="6" fillId="0" borderId="14" xfId="0" applyNumberFormat="1" applyFont="1" applyFill="1" applyBorder="1" applyAlignment="1"/>
    <xf numFmtId="3" fontId="6" fillId="0" borderId="15" xfId="0" applyNumberFormat="1" applyFont="1" applyFill="1" applyBorder="1" applyAlignment="1">
      <alignment vertical="center"/>
    </xf>
    <xf numFmtId="170" fontId="6" fillId="0" borderId="16" xfId="0" applyNumberFormat="1" applyFont="1" applyFill="1" applyBorder="1" applyAlignment="1"/>
    <xf numFmtId="173" fontId="6" fillId="0" borderId="14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8" fillId="0" borderId="0" xfId="0" applyFont="1" applyFill="1"/>
    <xf numFmtId="1" fontId="9" fillId="0" borderId="0" xfId="0" applyNumberFormat="1" applyFont="1" applyFill="1"/>
    <xf numFmtId="166" fontId="6" fillId="0" borderId="0" xfId="0" applyNumberFormat="1" applyFont="1" applyFill="1"/>
    <xf numFmtId="3" fontId="9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0" xfId="7" applyFont="1" applyFill="1"/>
    <xf numFmtId="168" fontId="9" fillId="0" borderId="0" xfId="2" applyNumberFormat="1" applyFont="1" applyFill="1"/>
    <xf numFmtId="0" fontId="6" fillId="0" borderId="0" xfId="5" applyFont="1" applyFill="1"/>
    <xf numFmtId="3" fontId="6" fillId="0" borderId="3" xfId="0" applyNumberFormat="1" applyFont="1" applyFill="1" applyBorder="1"/>
    <xf numFmtId="0" fontId="6" fillId="0" borderId="3" xfId="0" applyFont="1" applyFill="1" applyBorder="1"/>
    <xf numFmtId="0" fontId="6" fillId="0" borderId="0" xfId="0" applyFont="1" applyFill="1" applyAlignment="1">
      <alignment horizontal="left" indent="1"/>
    </xf>
    <xf numFmtId="3" fontId="13" fillId="0" borderId="6" xfId="0" applyNumberFormat="1" applyFont="1" applyFill="1" applyBorder="1"/>
    <xf numFmtId="170" fontId="6" fillId="0" borderId="0" xfId="0" applyNumberFormat="1" applyFont="1" applyFill="1"/>
    <xf numFmtId="3" fontId="6" fillId="2" borderId="0" xfId="0" applyNumberFormat="1" applyFont="1" applyFill="1"/>
    <xf numFmtId="4" fontId="6" fillId="0" borderId="0" xfId="0" applyNumberFormat="1" applyFont="1" applyFill="1"/>
    <xf numFmtId="0" fontId="6" fillId="0" borderId="12" xfId="0" applyNumberFormat="1" applyFont="1" applyFill="1" applyBorder="1" applyAlignment="1"/>
    <xf numFmtId="0" fontId="6" fillId="0" borderId="9" xfId="0" applyNumberFormat="1" applyFont="1" applyFill="1" applyBorder="1" applyAlignment="1"/>
    <xf numFmtId="0" fontId="6" fillId="0" borderId="13" xfId="0" applyNumberFormat="1" applyFont="1" applyFill="1" applyBorder="1" applyAlignment="1"/>
    <xf numFmtId="0" fontId="6" fillId="0" borderId="14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15" xfId="0" applyNumberFormat="1" applyFont="1" applyFill="1" applyBorder="1" applyAlignment="1"/>
    <xf numFmtId="0" fontId="6" fillId="0" borderId="16" xfId="0" applyNumberFormat="1" applyFont="1" applyFill="1" applyBorder="1" applyAlignment="1"/>
    <xf numFmtId="0" fontId="6" fillId="0" borderId="2" xfId="0" applyNumberFormat="1" applyFont="1" applyFill="1" applyBorder="1" applyAlignment="1"/>
    <xf numFmtId="0" fontId="6" fillId="0" borderId="17" xfId="0" applyNumberFormat="1" applyFont="1" applyFill="1" applyBorder="1" applyAlignment="1"/>
    <xf numFmtId="0" fontId="15" fillId="0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quotePrefix="1" applyFont="1" applyFill="1" applyAlignment="1">
      <alignment horizontal="center"/>
    </xf>
    <xf numFmtId="0" fontId="8" fillId="0" borderId="9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distributed"/>
    </xf>
    <xf numFmtId="0" fontId="5" fillId="0" borderId="0" xfId="0" quotePrefix="1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9" xfId="0" applyFont="1" applyBorder="1" applyAlignment="1">
      <alignment horizontal="center" vertical="center"/>
    </xf>
  </cellXfs>
  <cellStyles count="9">
    <cellStyle name="Euro" xfId="1" xr:uid="{00000000-0005-0000-0000-000000000000}"/>
    <cellStyle name="Millares" xfId="2" builtinId="3"/>
    <cellStyle name="Millares [0]" xfId="3" builtinId="6"/>
    <cellStyle name="Normal" xfId="0" builtinId="0"/>
    <cellStyle name="Normal_Z6 CS Art" xfId="4" xr:uid="{00000000-0005-0000-0000-000004000000}"/>
    <cellStyle name="Normal_Z7 CS Ind" xfId="5" xr:uid="{00000000-0005-0000-0000-000005000000}"/>
    <cellStyle name="Normal_Z8 CS Art" xfId="6" xr:uid="{00000000-0005-0000-0000-000006000000}"/>
    <cellStyle name="Normal_Z8 CS Ind" xfId="7" xr:uid="{00000000-0005-0000-0000-000007000000}"/>
    <cellStyle name="Normal_Z9 CS Art" xfId="8" xr:uid="{00000000-0005-0000-0000-00000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 R Art'!$O$8</c:f>
              <c:strCache>
                <c:ptCount val="1"/>
                <c:pt idx="0">
                  <c:v>TALLA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 R Art'!$O$9:$O$42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'V R Art'!$N$9:$N$42</c:f>
              <c:numCache>
                <c:formatCode>#,##0</c:formatCode>
                <c:ptCount val="3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F-4206-951C-52B45640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102704"/>
        <c:axId val="761103032"/>
      </c:lineChart>
      <c:catAx>
        <c:axId val="7611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1103032"/>
        <c:crosses val="autoZero"/>
        <c:auto val="1"/>
        <c:lblAlgn val="ctr"/>
        <c:lblOffset val="100"/>
        <c:noMultiLvlLbl val="0"/>
      </c:catAx>
      <c:valAx>
        <c:axId val="76110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11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619365609348915"/>
          <c:y val="0.24260381314843152"/>
          <c:w val="0.66611018363939911"/>
          <c:h val="0.63313678065566281"/>
        </c:manualLayout>
      </c:layout>
      <c:lineChart>
        <c:grouping val="standard"/>
        <c:varyColors val="0"/>
        <c:ser>
          <c:idx val="0"/>
          <c:order val="0"/>
          <c:tx>
            <c:strRef>
              <c:f>'IX R Art'!$N$8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'IX R Art'!$A$9:$A$44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'IX R Art'!$N$9:$N$44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6249.39</c:v>
                </c:pt>
                <c:pt idx="15">
                  <c:v>0</c:v>
                </c:pt>
                <c:pt idx="16">
                  <c:v>27254.42</c:v>
                </c:pt>
                <c:pt idx="17">
                  <c:v>99075.44</c:v>
                </c:pt>
                <c:pt idx="18">
                  <c:v>206653.75</c:v>
                </c:pt>
                <c:pt idx="19">
                  <c:v>642007.19999999995</c:v>
                </c:pt>
                <c:pt idx="20">
                  <c:v>465933.99</c:v>
                </c:pt>
                <c:pt idx="21">
                  <c:v>470250.46</c:v>
                </c:pt>
                <c:pt idx="22">
                  <c:v>515510.75</c:v>
                </c:pt>
                <c:pt idx="23">
                  <c:v>805021.35</c:v>
                </c:pt>
                <c:pt idx="24">
                  <c:v>1283198.6400000001</c:v>
                </c:pt>
                <c:pt idx="25">
                  <c:v>1500821.1400000001</c:v>
                </c:pt>
                <c:pt idx="26">
                  <c:v>1786339.8399999999</c:v>
                </c:pt>
                <c:pt idx="27">
                  <c:v>1171872.5</c:v>
                </c:pt>
                <c:pt idx="28">
                  <c:v>706563.49</c:v>
                </c:pt>
                <c:pt idx="29">
                  <c:v>320489.69999999995</c:v>
                </c:pt>
                <c:pt idx="30">
                  <c:v>33460.94</c:v>
                </c:pt>
                <c:pt idx="31">
                  <c:v>9698.43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1-4B19-971B-EF145B16E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19752"/>
        <c:axId val="309220928"/>
      </c:lineChart>
      <c:catAx>
        <c:axId val="30921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09220928"/>
        <c:crosses val="autoZero"/>
        <c:auto val="1"/>
        <c:lblAlgn val="ctr"/>
        <c:lblOffset val="100"/>
        <c:noMultiLvlLbl val="0"/>
      </c:catAx>
      <c:valAx>
        <c:axId val="3092209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309219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36747603202324"/>
          <c:y val="0.58029312029426983"/>
          <c:w val="0.12258096399037988"/>
          <c:h val="8.0291970802919721E-2"/>
        </c:manualLayout>
      </c:layout>
      <c:overlay val="0"/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619365609348915"/>
          <c:y val="0.24260381314843152"/>
          <c:w val="0.66611018363939911"/>
          <c:h val="0.63313678065566281"/>
        </c:manualLayout>
      </c:layout>
      <c:lineChart>
        <c:grouping val="standard"/>
        <c:varyColors val="0"/>
        <c:ser>
          <c:idx val="0"/>
          <c:order val="0"/>
          <c:tx>
            <c:strRef>
              <c:f>'IX R Art MONITOREO'!$B$8</c:f>
              <c:strCache>
                <c:ptCount val="1"/>
                <c:pt idx="0">
                  <c:v>Ene</c:v>
                </c:pt>
              </c:strCache>
            </c:strRef>
          </c:tx>
          <c:marker>
            <c:symbol val="none"/>
          </c:marker>
          <c:cat>
            <c:numRef>
              <c:f>'IX R Art MONITOREO'!$A$9:$A$42</c:f>
              <c:numCache>
                <c:formatCode>General</c:formatCode>
                <c:ptCount val="34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</c:numCache>
            </c:numRef>
          </c:cat>
          <c:val>
            <c:numRef>
              <c:f>'IX R Art MONITOREO'!$N$9:$N$44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D-42B2-8845-1356E72E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48296"/>
        <c:axId val="507946728"/>
      </c:lineChart>
      <c:catAx>
        <c:axId val="50794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07946728"/>
        <c:crosses val="autoZero"/>
        <c:auto val="1"/>
        <c:lblAlgn val="ctr"/>
        <c:lblOffset val="100"/>
        <c:noMultiLvlLbl val="0"/>
      </c:catAx>
      <c:valAx>
        <c:axId val="5079467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07948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36739762368408"/>
          <c:y val="0.58029312029426983"/>
          <c:w val="0.12258087093951964"/>
          <c:h val="8.0291970802919721E-2"/>
        </c:manualLayout>
      </c:layout>
      <c:overlay val="0"/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7587979257405975"/>
          <c:y val="0.23342988751918128"/>
          <c:w val="0.62144193376167778"/>
          <c:h val="0.64553450375674815"/>
        </c:manualLayout>
      </c:layout>
      <c:lineChart>
        <c:grouping val="standard"/>
        <c:varyColors val="0"/>
        <c:ser>
          <c:idx val="0"/>
          <c:order val="0"/>
          <c:tx>
            <c:strRef>
              <c:f>'IX R Ind'!$N$8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'IX R Ind'!$A$9:$A$44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'IX R Ind'!$N$9:$N$44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F-4F00-8552-713363588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34488"/>
        <c:axId val="545183056"/>
      </c:lineChart>
      <c:catAx>
        <c:axId val="54533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5183056"/>
        <c:crosses val="autoZero"/>
        <c:auto val="1"/>
        <c:lblAlgn val="ctr"/>
        <c:lblOffset val="100"/>
        <c:noMultiLvlLbl val="0"/>
      </c:catAx>
      <c:valAx>
        <c:axId val="5451830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53344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6798516687268"/>
          <c:y val="4.5871559633027525E-2"/>
          <c:w val="0.87762669962917184"/>
          <c:h val="0.8605504587155963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'IX R FT'!$A$9:$A$44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'IX R FT'!$N$9:$N$44</c:f>
              <c:numCache>
                <c:formatCode>#,##0</c:formatCode>
                <c:ptCount val="36"/>
                <c:pt idx="17">
                  <c:v>99075.44</c:v>
                </c:pt>
                <c:pt idx="18">
                  <c:v>206653.75</c:v>
                </c:pt>
                <c:pt idx="19">
                  <c:v>642007.19999999995</c:v>
                </c:pt>
                <c:pt idx="20">
                  <c:v>465933.99</c:v>
                </c:pt>
                <c:pt idx="21">
                  <c:v>470250.46</c:v>
                </c:pt>
                <c:pt idx="22">
                  <c:v>515510.75</c:v>
                </c:pt>
                <c:pt idx="23">
                  <c:v>805021.35</c:v>
                </c:pt>
                <c:pt idx="24">
                  <c:v>1283198.6400000001</c:v>
                </c:pt>
                <c:pt idx="25">
                  <c:v>1500821.1400000001</c:v>
                </c:pt>
                <c:pt idx="26">
                  <c:v>1786339.8399999999</c:v>
                </c:pt>
                <c:pt idx="27">
                  <c:v>1171872.5</c:v>
                </c:pt>
                <c:pt idx="28">
                  <c:v>706563.49</c:v>
                </c:pt>
                <c:pt idx="29">
                  <c:v>320489.69999999995</c:v>
                </c:pt>
                <c:pt idx="30">
                  <c:v>33460.94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0-4050-8548-4E15F83A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35664"/>
        <c:axId val="545335272"/>
      </c:lineChart>
      <c:catAx>
        <c:axId val="54533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5453352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533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54533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16539091150191"/>
          <c:y val="0.24976043876967099"/>
          <c:w val="0.66611018363939911"/>
          <c:h val="0.63313678065566281"/>
        </c:manualLayout>
      </c:layout>
      <c:lineChart>
        <c:grouping val="standard"/>
        <c:varyColors val="0"/>
        <c:ser>
          <c:idx val="0"/>
          <c:order val="0"/>
          <c:tx>
            <c:strRef>
              <c:f>'XIV R Art'!$B$8</c:f>
              <c:strCache>
                <c:ptCount val="1"/>
                <c:pt idx="0">
                  <c:v>Ene</c:v>
                </c:pt>
              </c:strCache>
            </c:strRef>
          </c:tx>
          <c:marker>
            <c:symbol val="none"/>
          </c:marker>
          <c:cat>
            <c:numRef>
              <c:f>'XIV R Art'!$A$9:$A$44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'XIV R Art'!$L$9:$L$44</c:f>
            </c:numRef>
          </c:val>
          <c:smooth val="0"/>
          <c:extLst>
            <c:ext xmlns:c16="http://schemas.microsoft.com/office/drawing/2014/chart" uri="{C3380CC4-5D6E-409C-BE32-E72D297353CC}">
              <c16:uniqueId val="{00000000-61A2-44DC-8D3B-75FA68A9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68984"/>
        <c:axId val="546969376"/>
      </c:lineChart>
      <c:catAx>
        <c:axId val="54696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6969376"/>
        <c:crosses val="autoZero"/>
        <c:auto val="1"/>
        <c:lblAlgn val="ctr"/>
        <c:lblOffset val="100"/>
        <c:noMultiLvlLbl val="0"/>
      </c:catAx>
      <c:valAx>
        <c:axId val="5469693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6968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36732603546506"/>
          <c:y val="0.58029306497115662"/>
          <c:w val="0.12258095786807133"/>
          <c:h val="8.0292222830435023E-2"/>
        </c:manualLayout>
      </c:layout>
      <c:overlay val="0"/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619365609348915"/>
          <c:y val="0.24260381314843152"/>
          <c:w val="0.66611018363939911"/>
          <c:h val="0.63313678065566281"/>
        </c:manualLayout>
      </c:layout>
      <c:lineChart>
        <c:grouping val="standard"/>
        <c:varyColors val="0"/>
        <c:ser>
          <c:idx val="0"/>
          <c:order val="0"/>
          <c:tx>
            <c:strRef>
              <c:f>'XIV R Art MONITOREO'!$B$8</c:f>
              <c:strCache>
                <c:ptCount val="1"/>
                <c:pt idx="0">
                  <c:v>Ene</c:v>
                </c:pt>
              </c:strCache>
            </c:strRef>
          </c:tx>
          <c:marker>
            <c:symbol val="none"/>
          </c:marker>
          <c:cat>
            <c:numRef>
              <c:f>'XIV R Art MONITOREO'!$A$9:$A$44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'XIV R Art MONITOREO'!$N$9:$N$44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6-4155-B8AF-EF4F87C6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68984"/>
        <c:axId val="546969376"/>
      </c:lineChart>
      <c:catAx>
        <c:axId val="54696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6969376"/>
        <c:crosses val="autoZero"/>
        <c:auto val="1"/>
        <c:lblAlgn val="ctr"/>
        <c:lblOffset val="100"/>
        <c:noMultiLvlLbl val="0"/>
      </c:catAx>
      <c:valAx>
        <c:axId val="5469693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6968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36732603546506"/>
          <c:y val="0.58029306497115662"/>
          <c:w val="0.12258095786807133"/>
          <c:h val="8.0292222830435023E-2"/>
        </c:manualLayout>
      </c:layout>
      <c:overlay val="0"/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7587979257405975"/>
          <c:y val="0.23342988751918128"/>
          <c:w val="0.77079862389795506"/>
          <c:h val="0.64553450375674815"/>
        </c:manualLayout>
      </c:layout>
      <c:lineChart>
        <c:grouping val="standard"/>
        <c:varyColors val="0"/>
        <c:ser>
          <c:idx val="0"/>
          <c:order val="0"/>
          <c:tx>
            <c:strRef>
              <c:f>'XIV R Ind'!$N$8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'XIV R Ind'!$A$9:$A$44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'XIV R Ind'!$C$9:$C$44</c:f>
              <c:numCache>
                <c:formatCode>#,##0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A-4CBD-960D-53CDE494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750912"/>
        <c:axId val="509335360"/>
      </c:lineChart>
      <c:catAx>
        <c:axId val="54675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09335360"/>
        <c:crosses val="autoZero"/>
        <c:auto val="1"/>
        <c:lblAlgn val="ctr"/>
        <c:lblOffset val="100"/>
        <c:noMultiLvlLbl val="0"/>
      </c:catAx>
      <c:valAx>
        <c:axId val="5093353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6750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04188782097261"/>
          <c:y val="4.5871508032154111E-2"/>
          <c:w val="0.87762669962917184"/>
          <c:h val="0.86055045871559632"/>
        </c:manualLayout>
      </c:layout>
      <c:lineChart>
        <c:grouping val="standard"/>
        <c:varyColors val="0"/>
        <c:ser>
          <c:idx val="3"/>
          <c:order val="0"/>
          <c:cat>
            <c:numRef>
              <c:f>'XIV R FT'!$A$9:$A$44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'XIV R FT'!$R$9:$R$44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3205787.86</c:v>
                </c:pt>
                <c:pt idx="15">
                  <c:v>0</c:v>
                </c:pt>
                <c:pt idx="16">
                  <c:v>6008640.5500000007</c:v>
                </c:pt>
                <c:pt idx="17">
                  <c:v>8694415.4100000001</c:v>
                </c:pt>
                <c:pt idx="18">
                  <c:v>8771254.9900000002</c:v>
                </c:pt>
                <c:pt idx="19">
                  <c:v>14157835.719999999</c:v>
                </c:pt>
                <c:pt idx="20">
                  <c:v>16745348.100000001</c:v>
                </c:pt>
                <c:pt idx="21">
                  <c:v>21285587.700000003</c:v>
                </c:pt>
                <c:pt idx="22">
                  <c:v>24506886.560000002</c:v>
                </c:pt>
                <c:pt idx="23">
                  <c:v>37936907.890000001</c:v>
                </c:pt>
                <c:pt idx="24">
                  <c:v>48492475.709999993</c:v>
                </c:pt>
                <c:pt idx="25">
                  <c:v>53280185.510000005</c:v>
                </c:pt>
                <c:pt idx="26">
                  <c:v>59790117.850000009</c:v>
                </c:pt>
                <c:pt idx="27">
                  <c:v>52129071.609999999</c:v>
                </c:pt>
                <c:pt idx="28">
                  <c:v>29074737.940000001</c:v>
                </c:pt>
                <c:pt idx="29">
                  <c:v>11012438.759999998</c:v>
                </c:pt>
                <c:pt idx="30">
                  <c:v>2809722.83</c:v>
                </c:pt>
                <c:pt idx="31">
                  <c:v>28623.19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4-44A3-99DB-76EFD0437E47}"/>
            </c:ext>
          </c:extLst>
        </c:ser>
        <c:ser>
          <c:idx val="7"/>
          <c:order val="1"/>
          <c:cat>
            <c:numRef>
              <c:f>'XIV R FT'!$A$9:$A$44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'XIV R FT'!$I$9:$I$44</c:f>
            </c:numRef>
          </c:val>
          <c:smooth val="0"/>
          <c:extLst>
            <c:ext xmlns:c16="http://schemas.microsoft.com/office/drawing/2014/chart" uri="{C3380CC4-5D6E-409C-BE32-E72D297353CC}">
              <c16:uniqueId val="{00000006-8834-44A3-99DB-76EFD0437E47}"/>
            </c:ext>
          </c:extLst>
        </c:ser>
        <c:ser>
          <c:idx val="8"/>
          <c:order val="2"/>
          <c:cat>
            <c:numRef>
              <c:f>'XIV R FT'!$A$9:$A$44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'XIV R FT'!$J$9:$J$44</c:f>
            </c:numRef>
          </c:val>
          <c:smooth val="0"/>
          <c:extLst>
            <c:ext xmlns:c16="http://schemas.microsoft.com/office/drawing/2014/chart" uri="{C3380CC4-5D6E-409C-BE32-E72D297353CC}">
              <c16:uniqueId val="{00000007-8834-44A3-99DB-76EFD0437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749736"/>
        <c:axId val="546750128"/>
      </c:lineChart>
      <c:catAx>
        <c:axId val="54674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546750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675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546749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39127307119181"/>
          <c:y val="2.1234412707280926E-2"/>
          <c:w val="0.87762669962917184"/>
          <c:h val="0.8605504587155963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'V-XIV R ART'!$A$9:$A$44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ART'!$L$9:$L$44</c:f>
            </c:numRef>
          </c:val>
          <c:smooth val="0"/>
          <c:extLst>
            <c:ext xmlns:c16="http://schemas.microsoft.com/office/drawing/2014/chart" uri="{C3380CC4-5D6E-409C-BE32-E72D297353CC}">
              <c16:uniqueId val="{00000000-8CFA-4E0B-A592-A8309C728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21592"/>
        <c:axId val="545028176"/>
      </c:lineChart>
      <c:catAx>
        <c:axId val="50692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5450281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502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506921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77734604725331"/>
          <c:y val="1.8932056095566321E-2"/>
          <c:w val="0.87762669962917184"/>
          <c:h val="0.8605504587155963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'V-XIV R ART (MONITOREOS)'!$A$9:$A$44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ART (MONITOREOS)'!$N$9:$N$44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9.4</c:v>
                </c:pt>
                <c:pt idx="12">
                  <c:v>3.13</c:v>
                </c:pt>
                <c:pt idx="13">
                  <c:v>3.13</c:v>
                </c:pt>
                <c:pt idx="14">
                  <c:v>9.4</c:v>
                </c:pt>
                <c:pt idx="15">
                  <c:v>54.48</c:v>
                </c:pt>
                <c:pt idx="16">
                  <c:v>37.56</c:v>
                </c:pt>
                <c:pt idx="17">
                  <c:v>68.650000000000006</c:v>
                </c:pt>
                <c:pt idx="18">
                  <c:v>42.19</c:v>
                </c:pt>
                <c:pt idx="19">
                  <c:v>78.240000000000009</c:v>
                </c:pt>
                <c:pt idx="20">
                  <c:v>115.36000000000001</c:v>
                </c:pt>
                <c:pt idx="21">
                  <c:v>239.01999999999998</c:v>
                </c:pt>
                <c:pt idx="22">
                  <c:v>447.63</c:v>
                </c:pt>
                <c:pt idx="23">
                  <c:v>752.66000000000008</c:v>
                </c:pt>
                <c:pt idx="24">
                  <c:v>1053.45</c:v>
                </c:pt>
                <c:pt idx="25">
                  <c:v>1183.6300000000001</c:v>
                </c:pt>
                <c:pt idx="26">
                  <c:v>1174.6899999999998</c:v>
                </c:pt>
                <c:pt idx="27">
                  <c:v>1680.29</c:v>
                </c:pt>
                <c:pt idx="28">
                  <c:v>3105.88</c:v>
                </c:pt>
                <c:pt idx="29">
                  <c:v>3651.4700000000003</c:v>
                </c:pt>
                <c:pt idx="30">
                  <c:v>3795.6800000000003</c:v>
                </c:pt>
                <c:pt idx="31">
                  <c:v>2626.35</c:v>
                </c:pt>
                <c:pt idx="32">
                  <c:v>1223.83</c:v>
                </c:pt>
                <c:pt idx="33">
                  <c:v>309.87</c:v>
                </c:pt>
                <c:pt idx="34">
                  <c:v>59.08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E-4EA0-8CC7-B9C08C9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353384"/>
        <c:axId val="513350560"/>
      </c:lineChart>
      <c:catAx>
        <c:axId val="54635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5133505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1335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546353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 R MONITOREO 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 R MONITOREO '!$D$9:$D$44</c:f>
              <c:numCache>
                <c:formatCode>#,##0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2-4CB4-B2C7-6D505E419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056032"/>
        <c:axId val="529048816"/>
      </c:lineChart>
      <c:catAx>
        <c:axId val="5290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9048816"/>
        <c:crosses val="autoZero"/>
        <c:auto val="1"/>
        <c:lblAlgn val="ctr"/>
        <c:lblOffset val="100"/>
        <c:noMultiLvlLbl val="0"/>
      </c:catAx>
      <c:valAx>
        <c:axId val="5290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90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6798516687268"/>
          <c:y val="4.5871559633027525E-2"/>
          <c:w val="0.87762669962917184"/>
          <c:h val="0.8605504587155963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'V-XIV R IND'!$A$9:$A$44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IND'!$K$9:$K$44</c:f>
            </c:numRef>
          </c:val>
          <c:smooth val="0"/>
          <c:extLst>
            <c:ext xmlns:c16="http://schemas.microsoft.com/office/drawing/2014/chart" uri="{C3380CC4-5D6E-409C-BE32-E72D297353CC}">
              <c16:uniqueId val="{00000000-3269-498A-A384-CD09EAFD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51344"/>
        <c:axId val="513351736"/>
      </c:lineChart>
      <c:catAx>
        <c:axId val="51335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5133517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13351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513351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921293225331259E-2"/>
          <c:y val="2.87206207272423E-2"/>
          <c:w val="0.83430499684339743"/>
          <c:h val="0.91843343713463188"/>
        </c:manualLayout>
      </c:layout>
      <c:barChart>
        <c:barDir val="col"/>
        <c:grouping val="clustered"/>
        <c:varyColors val="0"/>
        <c:ser>
          <c:idx val="12"/>
          <c:order val="12"/>
          <c:tx>
            <c:strRef>
              <c:f>'V-XIV R TOTAL'!$AE$8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TOTAL'!$AE$9:$AE$44</c:f>
              <c:numCache>
                <c:formatCode>General</c:formatCode>
                <c:ptCount val="36"/>
                <c:pt idx="12">
                  <c:v>120</c:v>
                </c:pt>
                <c:pt idx="17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D7-4B88-A1AE-6397AF5F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031216"/>
        <c:axId val="729106456"/>
      </c:barChart>
      <c:lineChart>
        <c:grouping val="standard"/>
        <c:varyColors val="0"/>
        <c:ser>
          <c:idx val="0"/>
          <c:order val="0"/>
          <c:tx>
            <c:strRef>
              <c:f>'V-XIV R TOTAL'!$S$8</c:f>
              <c:strCache>
                <c:ptCount val="1"/>
                <c:pt idx="0">
                  <c:v>Ene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TOTAL'!$S$9:$S$44</c:f>
              <c:numCache>
                <c:formatCode>General</c:formatCode>
                <c:ptCount val="36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 formatCode="#,##0">
                  <c:v>110</c:v>
                </c:pt>
                <c:pt idx="35" formatCode="#,##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7-4B88-A1AE-6397AF5F8A55}"/>
            </c:ext>
          </c:extLst>
        </c:ser>
        <c:ser>
          <c:idx val="1"/>
          <c:order val="1"/>
          <c:tx>
            <c:strRef>
              <c:f>'V-XIV R TOTAL'!$T$8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TOTAL'!$T$9:$T$44</c:f>
              <c:numCache>
                <c:formatCode>General</c:formatCode>
                <c:ptCount val="36"/>
                <c:pt idx="10">
                  <c:v>0</c:v>
                </c:pt>
                <c:pt idx="11">
                  <c:v>100.00004552348014</c:v>
                </c:pt>
                <c:pt idx="12">
                  <c:v>100.00001515835029</c:v>
                </c:pt>
                <c:pt idx="13">
                  <c:v>100.00001515835029</c:v>
                </c:pt>
                <c:pt idx="14">
                  <c:v>100.00004552348014</c:v>
                </c:pt>
                <c:pt idx="15">
                  <c:v>100.00026384246783</c:v>
                </c:pt>
                <c:pt idx="16">
                  <c:v>100.00015347224313</c:v>
                </c:pt>
                <c:pt idx="17">
                  <c:v>100.00027556234251</c:v>
                </c:pt>
                <c:pt idx="18">
                  <c:v>100.00016533740551</c:v>
                </c:pt>
                <c:pt idx="19">
                  <c:v>100.00033750333303</c:v>
                </c:pt>
                <c:pt idx="20">
                  <c:v>100.09059366263362</c:v>
                </c:pt>
                <c:pt idx="21">
                  <c:v>102.28500648194063</c:v>
                </c:pt>
                <c:pt idx="22">
                  <c:v>103.32629545657696</c:v>
                </c:pt>
                <c:pt idx="23">
                  <c:v>108.67086820589911</c:v>
                </c:pt>
                <c:pt idx="24">
                  <c:v>111.83981049423701</c:v>
                </c:pt>
                <c:pt idx="25">
                  <c:v>113.08984724173455</c:v>
                </c:pt>
                <c:pt idx="26">
                  <c:v>121.41363910788552</c:v>
                </c:pt>
                <c:pt idx="27">
                  <c:v>120.13616787723214</c:v>
                </c:pt>
                <c:pt idx="28">
                  <c:v>113.87626681390549</c:v>
                </c:pt>
                <c:pt idx="29">
                  <c:v>105.23547166112826</c:v>
                </c:pt>
                <c:pt idx="30">
                  <c:v>100.01637363350214</c:v>
                </c:pt>
                <c:pt idx="31">
                  <c:v>100.01144058327894</c:v>
                </c:pt>
                <c:pt idx="32">
                  <c:v>100.00525844624768</c:v>
                </c:pt>
                <c:pt idx="34" formatCode="#,##0">
                  <c:v>0</c:v>
                </c:pt>
                <c:pt idx="35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7-4B88-A1AE-6397AF5F8A55}"/>
            </c:ext>
          </c:extLst>
        </c:ser>
        <c:ser>
          <c:idx val="2"/>
          <c:order val="2"/>
          <c:tx>
            <c:strRef>
              <c:f>'V-XIV R TOTAL'!$U$8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TOTAL'!$U$9:$U$44</c:f>
              <c:numCache>
                <c:formatCode>General</c:formatCode>
                <c:ptCount val="36"/>
                <c:pt idx="13">
                  <c:v>0</c:v>
                </c:pt>
                <c:pt idx="14">
                  <c:v>90.035054832307679</c:v>
                </c:pt>
                <c:pt idx="15">
                  <c:v>90.101233568081767</c:v>
                </c:pt>
                <c:pt idx="16">
                  <c:v>90.101043064204561</c:v>
                </c:pt>
                <c:pt idx="17">
                  <c:v>90.131429663192122</c:v>
                </c:pt>
                <c:pt idx="18">
                  <c:v>90.041722709594779</c:v>
                </c:pt>
                <c:pt idx="19">
                  <c:v>90.151791818611457</c:v>
                </c:pt>
                <c:pt idx="20">
                  <c:v>90.391958776166192</c:v>
                </c:pt>
                <c:pt idx="21">
                  <c:v>90.844509986869923</c:v>
                </c:pt>
                <c:pt idx="22">
                  <c:v>91.257983860914493</c:v>
                </c:pt>
                <c:pt idx="23">
                  <c:v>92.13865798318416</c:v>
                </c:pt>
                <c:pt idx="24">
                  <c:v>93.558940672350786</c:v>
                </c:pt>
                <c:pt idx="25">
                  <c:v>95.896455121759232</c:v>
                </c:pt>
                <c:pt idx="26">
                  <c:v>99.173348850437591</c:v>
                </c:pt>
                <c:pt idx="27">
                  <c:v>102.36616934829983</c:v>
                </c:pt>
                <c:pt idx="28">
                  <c:v>108.72487632092236</c:v>
                </c:pt>
                <c:pt idx="29">
                  <c:v>110.05764621764112</c:v>
                </c:pt>
                <c:pt idx="30">
                  <c:v>104.50464984762111</c:v>
                </c:pt>
                <c:pt idx="31">
                  <c:v>97.782268845827716</c:v>
                </c:pt>
                <c:pt idx="32">
                  <c:v>92.24686605989919</c:v>
                </c:pt>
                <c:pt idx="33">
                  <c:v>90.480589671864905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7-4B88-A1AE-6397AF5F8A55}"/>
            </c:ext>
          </c:extLst>
        </c:ser>
        <c:ser>
          <c:idx val="3"/>
          <c:order val="3"/>
          <c:tx>
            <c:strRef>
              <c:f>'V-XIV R TOTAL'!$V$8</c:f>
              <c:strCache>
                <c:ptCount val="1"/>
                <c:pt idx="0">
                  <c:v>Abr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TOTAL'!$V$9:$V$44</c:f>
              <c:numCache>
                <c:formatCode>General</c:formatCode>
                <c:ptCount val="36"/>
                <c:pt idx="17">
                  <c:v>81.146142962639701</c:v>
                </c:pt>
                <c:pt idx="18">
                  <c:v>80.971161369227929</c:v>
                </c:pt>
                <c:pt idx="19">
                  <c:v>80.845977263792875</c:v>
                </c:pt>
                <c:pt idx="20">
                  <c:v>80.593466024622501</c:v>
                </c:pt>
                <c:pt idx="21">
                  <c:v>80.710912295636845</c:v>
                </c:pt>
                <c:pt idx="22">
                  <c:v>81.283904712283274</c:v>
                </c:pt>
                <c:pt idx="23">
                  <c:v>82.003670078324802</c:v>
                </c:pt>
                <c:pt idx="24">
                  <c:v>83.23342511667839</c:v>
                </c:pt>
                <c:pt idx="25">
                  <c:v>84.666636254321304</c:v>
                </c:pt>
                <c:pt idx="26">
                  <c:v>87.6626274461847</c:v>
                </c:pt>
                <c:pt idx="27">
                  <c:v>90.958332784833175</c:v>
                </c:pt>
                <c:pt idx="28">
                  <c:v>96.991682314012479</c:v>
                </c:pt>
                <c:pt idx="29">
                  <c:v>99.294770258956532</c:v>
                </c:pt>
                <c:pt idx="30">
                  <c:v>94.487385915593876</c:v>
                </c:pt>
                <c:pt idx="31">
                  <c:v>87.46341086280411</c:v>
                </c:pt>
                <c:pt idx="32">
                  <c:v>82.474436128104031</c:v>
                </c:pt>
                <c:pt idx="34" formatCode="#,##0">
                  <c:v>0</c:v>
                </c:pt>
                <c:pt idx="35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7-4B88-A1AE-6397AF5F8A55}"/>
            </c:ext>
          </c:extLst>
        </c:ser>
        <c:ser>
          <c:idx val="4"/>
          <c:order val="4"/>
          <c:tx>
            <c:strRef>
              <c:f>'V-XIV R TOTAL'!$W$8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TOTAL'!$W$9:$W$44</c:f>
              <c:numCache>
                <c:formatCode>General</c:formatCode>
                <c:ptCount val="36"/>
                <c:pt idx="9">
                  <c:v>70.04672050668924</c:v>
                </c:pt>
                <c:pt idx="10">
                  <c:v>70.125241765305873</c:v>
                </c:pt>
                <c:pt idx="11">
                  <c:v>70.288002696468126</c:v>
                </c:pt>
                <c:pt idx="12">
                  <c:v>70.683190391668518</c:v>
                </c:pt>
                <c:pt idx="13">
                  <c:v>70.650505308955289</c:v>
                </c:pt>
                <c:pt idx="14">
                  <c:v>71.234805494277794</c:v>
                </c:pt>
                <c:pt idx="15">
                  <c:v>71.807601461257121</c:v>
                </c:pt>
                <c:pt idx="16">
                  <c:v>72.66327609491681</c:v>
                </c:pt>
                <c:pt idx="17">
                  <c:v>73.852497144016368</c:v>
                </c:pt>
                <c:pt idx="18">
                  <c:v>75.160869367817099</c:v>
                </c:pt>
                <c:pt idx="19">
                  <c:v>74.599980246395077</c:v>
                </c:pt>
                <c:pt idx="20">
                  <c:v>73.897957861510434</c:v>
                </c:pt>
                <c:pt idx="21">
                  <c:v>74.623761106287191</c:v>
                </c:pt>
                <c:pt idx="22">
                  <c:v>74.512540170731427</c:v>
                </c:pt>
                <c:pt idx="23">
                  <c:v>75.296126829910477</c:v>
                </c:pt>
                <c:pt idx="24">
                  <c:v>76.063383975922335</c:v>
                </c:pt>
                <c:pt idx="25">
                  <c:v>76.022412162439352</c:v>
                </c:pt>
                <c:pt idx="26">
                  <c:v>76.495107137705503</c:v>
                </c:pt>
                <c:pt idx="27">
                  <c:v>77.932649715304663</c:v>
                </c:pt>
                <c:pt idx="28">
                  <c:v>79.407337927424351</c:v>
                </c:pt>
                <c:pt idx="29">
                  <c:v>79.602581746700807</c:v>
                </c:pt>
                <c:pt idx="30">
                  <c:v>78.984761994126927</c:v>
                </c:pt>
                <c:pt idx="31">
                  <c:v>74.364896466134226</c:v>
                </c:pt>
                <c:pt idx="32">
                  <c:v>71.394116042780539</c:v>
                </c:pt>
                <c:pt idx="33">
                  <c:v>70.224191064457955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D7-4B88-A1AE-6397AF5F8A55}"/>
            </c:ext>
          </c:extLst>
        </c:ser>
        <c:ser>
          <c:idx val="5"/>
          <c:order val="5"/>
          <c:tx>
            <c:strRef>
              <c:f>'V-XIV R TOTAL'!$X$8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TOTAL'!$X$9:$X$44</c:f>
              <c:numCache>
                <c:formatCode>General</c:formatCode>
                <c:ptCount val="36"/>
                <c:pt idx="10">
                  <c:v>60.603656506986795</c:v>
                </c:pt>
                <c:pt idx="11">
                  <c:v>61.21237640953666</c:v>
                </c:pt>
                <c:pt idx="12">
                  <c:v>61.928881093589879</c:v>
                </c:pt>
                <c:pt idx="13">
                  <c:v>62.454369455010116</c:v>
                </c:pt>
                <c:pt idx="14">
                  <c:v>62.843100263052854</c:v>
                </c:pt>
                <c:pt idx="15">
                  <c:v>63.887794170086167</c:v>
                </c:pt>
                <c:pt idx="16">
                  <c:v>64.606920781765254</c:v>
                </c:pt>
                <c:pt idx="17">
                  <c:v>65.551826729486052</c:v>
                </c:pt>
                <c:pt idx="18">
                  <c:v>67.03090097294367</c:v>
                </c:pt>
                <c:pt idx="19">
                  <c:v>69.352639968391983</c:v>
                </c:pt>
                <c:pt idx="20">
                  <c:v>67.03203083831103</c:v>
                </c:pt>
                <c:pt idx="21">
                  <c:v>65.466174505366098</c:v>
                </c:pt>
                <c:pt idx="22">
                  <c:v>64.245005903970096</c:v>
                </c:pt>
                <c:pt idx="23">
                  <c:v>64.21328893394211</c:v>
                </c:pt>
                <c:pt idx="24">
                  <c:v>64.382630376479952</c:v>
                </c:pt>
                <c:pt idx="25">
                  <c:v>65.42240541357981</c:v>
                </c:pt>
                <c:pt idx="26">
                  <c:v>65.565307252179821</c:v>
                </c:pt>
                <c:pt idx="27">
                  <c:v>64.745514998784756</c:v>
                </c:pt>
                <c:pt idx="28">
                  <c:v>65.046771099179125</c:v>
                </c:pt>
                <c:pt idx="29">
                  <c:v>64.406611060367354</c:v>
                </c:pt>
                <c:pt idx="30">
                  <c:v>65.156840969052411</c:v>
                </c:pt>
                <c:pt idx="31">
                  <c:v>63.097516119774681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D7-4B88-A1AE-6397AF5F8A55}"/>
            </c:ext>
          </c:extLst>
        </c:ser>
        <c:ser>
          <c:idx val="6"/>
          <c:order val="6"/>
          <c:tx>
            <c:strRef>
              <c:f>'V-XIV R TOTAL'!$Y$8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TOTAL'!$Y$9:$Y$44</c:f>
              <c:numCache>
                <c:formatCode>General</c:formatCode>
                <c:ptCount val="3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D7-4B88-A1AE-6397AF5F8A55}"/>
            </c:ext>
          </c:extLst>
        </c:ser>
        <c:ser>
          <c:idx val="7"/>
          <c:order val="7"/>
          <c:tx>
            <c:strRef>
              <c:f>'V-XIV R TOTAL'!$Z$8</c:f>
              <c:strCache>
                <c:ptCount val="1"/>
                <c:pt idx="0">
                  <c:v>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TOTAL'!$Z$9:$Z$44</c:f>
              <c:numCache>
                <c:formatCode>General</c:formatCode>
                <c:ptCount val="36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D7-4B88-A1AE-6397AF5F8A55}"/>
            </c:ext>
          </c:extLst>
        </c:ser>
        <c:ser>
          <c:idx val="8"/>
          <c:order val="8"/>
          <c:tx>
            <c:strRef>
              <c:f>'V-XIV R TOTAL'!$AA$8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TOTAL'!$AA$9:$AA$44</c:f>
              <c:numCache>
                <c:formatCode>General</c:formatCode>
                <c:ptCount val="36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D7-4B88-A1AE-6397AF5F8A55}"/>
            </c:ext>
          </c:extLst>
        </c:ser>
        <c:ser>
          <c:idx val="9"/>
          <c:order val="9"/>
          <c:tx>
            <c:strRef>
              <c:f>'V-XIV R TOTAL'!$AB$8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TOTAL'!$AB$9:$AB$44</c:f>
              <c:numCache>
                <c:formatCode>General</c:formatCode>
                <c:ptCount val="36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D7-4B88-A1AE-6397AF5F8A55}"/>
            </c:ext>
          </c:extLst>
        </c:ser>
        <c:ser>
          <c:idx val="10"/>
          <c:order val="10"/>
          <c:tx>
            <c:strRef>
              <c:f>'V-XIV R TOTAL'!$AC$8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TOTAL'!$AC$9:$AC$44</c:f>
              <c:numCache>
                <c:formatCode>General</c:formatCode>
                <c:ptCount val="36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D7-4B88-A1AE-6397AF5F8A55}"/>
            </c:ext>
          </c:extLst>
        </c:ser>
        <c:ser>
          <c:idx val="11"/>
          <c:order val="11"/>
          <c:tx>
            <c:strRef>
              <c:f>'V-XIV R TOTAL'!$AD$8</c:f>
              <c:strCache>
                <c:ptCount val="1"/>
                <c:pt idx="0">
                  <c:v>Dic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'V-XIV R TOTAL'!$AD$9:$AD$44</c:f>
              <c:numCache>
                <c:formatCode>General</c:formatCode>
                <c:ptCount val="36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D7-4B88-A1AE-6397AF5F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31216"/>
        <c:axId val="729106456"/>
      </c:lineChart>
      <c:catAx>
        <c:axId val="7270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729106456"/>
        <c:crosses val="autoZero"/>
        <c:auto val="1"/>
        <c:lblAlgn val="ctr"/>
        <c:lblOffset val="100"/>
        <c:noMultiLvlLbl val="0"/>
      </c:catAx>
      <c:valAx>
        <c:axId val="729106456"/>
        <c:scaling>
          <c:orientation val="minMax"/>
          <c:max val="12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0312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2.9418867430573252E-2"/>
          <c:y val="3.1256752275497568E-2"/>
          <c:w val="0.13331110295254012"/>
          <c:h val="0.90354373809260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921293225331259E-2"/>
          <c:y val="2.87206207272423E-2"/>
          <c:w val="0.83430499684339743"/>
          <c:h val="0.91843343713463188"/>
        </c:manualLayout>
      </c:layout>
      <c:barChart>
        <c:barDir val="col"/>
        <c:grouping val="clustered"/>
        <c:varyColors val="0"/>
        <c:ser>
          <c:idx val="12"/>
          <c:order val="12"/>
          <c:tx>
            <c:strRef>
              <c:f>'[1]V-XIV R TOTAL'!$AE$8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'[1]V-XIV R TOTAL'!$AE$9:$AE$44</c:f>
              <c:numCache>
                <c:formatCode>General</c:formatCode>
                <c:ptCount val="36"/>
                <c:pt idx="12">
                  <c:v>140</c:v>
                </c:pt>
                <c:pt idx="1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E-4842-9275-216A2516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031216"/>
        <c:axId val="729106456"/>
      </c:barChart>
      <c:lineChart>
        <c:grouping val="standard"/>
        <c:varyColors val="0"/>
        <c:ser>
          <c:idx val="0"/>
          <c:order val="0"/>
          <c:tx>
            <c:strRef>
              <c:f>'[1]V-XIV R TOTAL'!$S$8</c:f>
              <c:strCache>
                <c:ptCount val="1"/>
                <c:pt idx="0">
                  <c:v>Ene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'[1]V-XIV R TOTAL'!$S$9:$S$44</c:f>
              <c:numCache>
                <c:formatCode>General</c:formatCode>
                <c:ptCount val="36"/>
                <c:pt idx="16">
                  <c:v>111.88677095557657</c:v>
                </c:pt>
                <c:pt idx="17">
                  <c:v>112.35846369447071</c:v>
                </c:pt>
                <c:pt idx="18">
                  <c:v>115.18862012783556</c:v>
                </c:pt>
                <c:pt idx="19">
                  <c:v>113.301849172259</c:v>
                </c:pt>
                <c:pt idx="20">
                  <c:v>116.60369834451799</c:v>
                </c:pt>
                <c:pt idx="21">
                  <c:v>126.03793290721477</c:v>
                </c:pt>
                <c:pt idx="22">
                  <c:v>138.30194411846247</c:v>
                </c:pt>
                <c:pt idx="23">
                  <c:v>126.98131838500305</c:v>
                </c:pt>
                <c:pt idx="24">
                  <c:v>118.96216203898871</c:v>
                </c:pt>
                <c:pt idx="25">
                  <c:v>114.24523465004728</c:v>
                </c:pt>
                <c:pt idx="26">
                  <c:v>113.301849172259</c:v>
                </c:pt>
                <c:pt idx="27">
                  <c:v>112.83015643336485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E-4842-9275-216A2516D659}"/>
            </c:ext>
          </c:extLst>
        </c:ser>
        <c:ser>
          <c:idx val="1"/>
          <c:order val="1"/>
          <c:tx>
            <c:strRef>
              <c:f>'[1]V-XIV R TOTAL'!$T$8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'[1]V-XIV R TOTAL'!$T$9:$T$44</c:f>
              <c:numCache>
                <c:formatCode>General</c:formatCode>
                <c:ptCount val="36"/>
                <c:pt idx="4">
                  <c:v>100.00002977643574</c:v>
                </c:pt>
                <c:pt idx="5">
                  <c:v>100.00007443574349</c:v>
                </c:pt>
                <c:pt idx="6">
                  <c:v>100.00010421217922</c:v>
                </c:pt>
                <c:pt idx="7">
                  <c:v>100.0003061894315</c:v>
                </c:pt>
                <c:pt idx="8">
                  <c:v>100.00047380350082</c:v>
                </c:pt>
                <c:pt idx="9">
                  <c:v>100.00035811910776</c:v>
                </c:pt>
                <c:pt idx="10">
                  <c:v>100.00056995412439</c:v>
                </c:pt>
                <c:pt idx="11">
                  <c:v>100.00050708682019</c:v>
                </c:pt>
                <c:pt idx="12">
                  <c:v>100.0009778004144</c:v>
                </c:pt>
                <c:pt idx="13">
                  <c:v>100.00136608085977</c:v>
                </c:pt>
                <c:pt idx="14">
                  <c:v>100.00254027744943</c:v>
                </c:pt>
                <c:pt idx="15">
                  <c:v>100.0023961958523</c:v>
                </c:pt>
                <c:pt idx="16">
                  <c:v>100.00231575136307</c:v>
                </c:pt>
                <c:pt idx="17">
                  <c:v>100.00294128103968</c:v>
                </c:pt>
                <c:pt idx="18">
                  <c:v>100.27194711843748</c:v>
                </c:pt>
                <c:pt idx="19">
                  <c:v>102.49793553956926</c:v>
                </c:pt>
                <c:pt idx="20">
                  <c:v>111.96988907342268</c:v>
                </c:pt>
                <c:pt idx="21">
                  <c:v>127.10961978213992</c:v>
                </c:pt>
                <c:pt idx="22">
                  <c:v>130.42645795121689</c:v>
                </c:pt>
                <c:pt idx="23">
                  <c:v>115.86045711515895</c:v>
                </c:pt>
                <c:pt idx="24">
                  <c:v>104.57199308126884</c:v>
                </c:pt>
                <c:pt idx="25">
                  <c:v>102.63991544423712</c:v>
                </c:pt>
                <c:pt idx="26">
                  <c:v>101.6002628294669</c:v>
                </c:pt>
                <c:pt idx="27">
                  <c:v>101.46812034282225</c:v>
                </c:pt>
                <c:pt idx="28">
                  <c:v>101.1045012333644</c:v>
                </c:pt>
                <c:pt idx="29">
                  <c:v>100.26196880494922</c:v>
                </c:pt>
                <c:pt idx="30">
                  <c:v>100.16712484837301</c:v>
                </c:pt>
                <c:pt idx="31">
                  <c:v>100.01945135774847</c:v>
                </c:pt>
                <c:pt idx="32">
                  <c:v>100.0000885595035</c:v>
                </c:pt>
                <c:pt idx="33">
                  <c:v>100.01530595399932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E-4842-9275-216A2516D659}"/>
            </c:ext>
          </c:extLst>
        </c:ser>
        <c:ser>
          <c:idx val="2"/>
          <c:order val="2"/>
          <c:tx>
            <c:strRef>
              <c:f>'[1]V-XIV R TOTAL'!$U$8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'[1]V-XIV R TOTAL'!$U$9:$U$44</c:f>
              <c:numCache>
                <c:formatCode>General</c:formatCode>
                <c:ptCount val="36"/>
                <c:pt idx="6">
                  <c:v>90.000002624255629</c:v>
                </c:pt>
                <c:pt idx="7">
                  <c:v>90.000002624255629</c:v>
                </c:pt>
                <c:pt idx="8">
                  <c:v>90.000077126872796</c:v>
                </c:pt>
                <c:pt idx="9">
                  <c:v>90.000229884792688</c:v>
                </c:pt>
                <c:pt idx="10">
                  <c:v>90.000690467897329</c:v>
                </c:pt>
                <c:pt idx="11">
                  <c:v>90.002138243482719</c:v>
                </c:pt>
                <c:pt idx="12">
                  <c:v>90.003705947550145</c:v>
                </c:pt>
                <c:pt idx="13">
                  <c:v>90.003438430931809</c:v>
                </c:pt>
                <c:pt idx="14">
                  <c:v>90.003103523429019</c:v>
                </c:pt>
                <c:pt idx="15">
                  <c:v>90.00360110853795</c:v>
                </c:pt>
                <c:pt idx="16">
                  <c:v>90.004862640701688</c:v>
                </c:pt>
                <c:pt idx="17">
                  <c:v>90.005869961223098</c:v>
                </c:pt>
                <c:pt idx="18">
                  <c:v>90.060156546468519</c:v>
                </c:pt>
                <c:pt idx="19">
                  <c:v>90.220634422829875</c:v>
                </c:pt>
                <c:pt idx="20">
                  <c:v>90.578001696097871</c:v>
                </c:pt>
                <c:pt idx="21">
                  <c:v>91.462128820321368</c:v>
                </c:pt>
                <c:pt idx="22">
                  <c:v>92.789487182317941</c:v>
                </c:pt>
                <c:pt idx="23">
                  <c:v>94.589702266256438</c:v>
                </c:pt>
                <c:pt idx="24">
                  <c:v>95.57149602338319</c:v>
                </c:pt>
                <c:pt idx="25">
                  <c:v>100.31903070639119</c:v>
                </c:pt>
                <c:pt idx="26">
                  <c:v>108.52823473457664</c:v>
                </c:pt>
                <c:pt idx="27">
                  <c:v>114.5970422882437</c:v>
                </c:pt>
                <c:pt idx="28">
                  <c:v>109.15669504048326</c:v>
                </c:pt>
                <c:pt idx="29">
                  <c:v>98.800552216022766</c:v>
                </c:pt>
                <c:pt idx="30">
                  <c:v>92.818171660904994</c:v>
                </c:pt>
                <c:pt idx="31">
                  <c:v>90.036982164930791</c:v>
                </c:pt>
                <c:pt idx="32">
                  <c:v>90.44381836248391</c:v>
                </c:pt>
                <c:pt idx="33">
                  <c:v>90.00013105532588</c:v>
                </c:pt>
                <c:pt idx="34">
                  <c:v>90.000012229031213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8E-4842-9275-216A2516D659}"/>
            </c:ext>
          </c:extLst>
        </c:ser>
        <c:ser>
          <c:idx val="3"/>
          <c:order val="3"/>
          <c:tx>
            <c:strRef>
              <c:f>'[1]V-XIV R TOTAL'!$V$8</c:f>
              <c:strCache>
                <c:ptCount val="1"/>
                <c:pt idx="0">
                  <c:v>Abr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'[1]V-XIV R TOTAL'!$V$9:$V$44</c:f>
              <c:numCache>
                <c:formatCode>General</c:formatCode>
                <c:ptCount val="36"/>
                <c:pt idx="6">
                  <c:v>80.246097364220049</c:v>
                </c:pt>
                <c:pt idx="8">
                  <c:v>80.192614161605292</c:v>
                </c:pt>
                <c:pt idx="9">
                  <c:v>80.146598126890865</c:v>
                </c:pt>
                <c:pt idx="10">
                  <c:v>80.492348896473871</c:v>
                </c:pt>
                <c:pt idx="11">
                  <c:v>80.343829127898658</c:v>
                </c:pt>
                <c:pt idx="12">
                  <c:v>80.536751758227055</c:v>
                </c:pt>
                <c:pt idx="13">
                  <c:v>81.244187907952238</c:v>
                </c:pt>
                <c:pt idx="14">
                  <c:v>81.062216467378164</c:v>
                </c:pt>
                <c:pt idx="15">
                  <c:v>80.999721934992166</c:v>
                </c:pt>
                <c:pt idx="16">
                  <c:v>81.252010566612412</c:v>
                </c:pt>
                <c:pt idx="17">
                  <c:v>82.00142955572079</c:v>
                </c:pt>
                <c:pt idx="18">
                  <c:v>81.826364574888473</c:v>
                </c:pt>
                <c:pt idx="19">
                  <c:v>81.799516717250242</c:v>
                </c:pt>
                <c:pt idx="20">
                  <c:v>83.798423410747304</c:v>
                </c:pt>
                <c:pt idx="21">
                  <c:v>86.632396970468903</c:v>
                </c:pt>
                <c:pt idx="22">
                  <c:v>92.883174033981959</c:v>
                </c:pt>
                <c:pt idx="23">
                  <c:v>95.665808901308424</c:v>
                </c:pt>
                <c:pt idx="24">
                  <c:v>92.839888469867972</c:v>
                </c:pt>
                <c:pt idx="25">
                  <c:v>90.513256633208329</c:v>
                </c:pt>
                <c:pt idx="26">
                  <c:v>87.432955023583887</c:v>
                </c:pt>
                <c:pt idx="27">
                  <c:v>85.486534807870171</c:v>
                </c:pt>
                <c:pt idx="28">
                  <c:v>84.662915354645023</c:v>
                </c:pt>
                <c:pt idx="29">
                  <c:v>83.868712006968195</c:v>
                </c:pt>
                <c:pt idx="30">
                  <c:v>82.03418200409223</c:v>
                </c:pt>
                <c:pt idx="31">
                  <c:v>81.157018701613055</c:v>
                </c:pt>
                <c:pt idx="32">
                  <c:v>80.682533410632828</c:v>
                </c:pt>
                <c:pt idx="33">
                  <c:v>80.198513110901501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8E-4842-9275-216A2516D659}"/>
            </c:ext>
          </c:extLst>
        </c:ser>
        <c:ser>
          <c:idx val="4"/>
          <c:order val="4"/>
          <c:tx>
            <c:strRef>
              <c:f>'[1]V-XIV R TOTAL'!$W$8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'[1]V-XIV R TOTAL'!$W$9:$W$44</c:f>
              <c:numCache>
                <c:formatCode>General</c:formatCode>
                <c:ptCount val="36"/>
                <c:pt idx="9">
                  <c:v>70.285644099167357</c:v>
                </c:pt>
                <c:pt idx="10">
                  <c:v>70.861684108452863</c:v>
                </c:pt>
                <c:pt idx="11">
                  <c:v>71.825974835969816</c:v>
                </c:pt>
                <c:pt idx="12">
                  <c:v>74.386221281797603</c:v>
                </c:pt>
                <c:pt idx="13">
                  <c:v>76.493347557671271</c:v>
                </c:pt>
                <c:pt idx="14">
                  <c:v>78.323158238066767</c:v>
                </c:pt>
                <c:pt idx="15">
                  <c:v>79.1351758153139</c:v>
                </c:pt>
                <c:pt idx="16">
                  <c:v>78.93637876170277</c:v>
                </c:pt>
                <c:pt idx="17">
                  <c:v>76.784590794692235</c:v>
                </c:pt>
                <c:pt idx="18">
                  <c:v>75.252233763466705</c:v>
                </c:pt>
                <c:pt idx="19">
                  <c:v>74.454344788997702</c:v>
                </c:pt>
                <c:pt idx="20">
                  <c:v>73.380946254349126</c:v>
                </c:pt>
                <c:pt idx="21">
                  <c:v>74.169106430496669</c:v>
                </c:pt>
                <c:pt idx="22">
                  <c:v>75.968908631872182</c:v>
                </c:pt>
                <c:pt idx="23">
                  <c:v>77.135544676268836</c:v>
                </c:pt>
                <c:pt idx="24">
                  <c:v>74.888584520263791</c:v>
                </c:pt>
                <c:pt idx="25">
                  <c:v>76.722745977356894</c:v>
                </c:pt>
                <c:pt idx="26">
                  <c:v>76.578949237702872</c:v>
                </c:pt>
                <c:pt idx="27">
                  <c:v>72.286829697987713</c:v>
                </c:pt>
                <c:pt idx="28">
                  <c:v>71.492005017873723</c:v>
                </c:pt>
                <c:pt idx="29">
                  <c:v>70.178875974570644</c:v>
                </c:pt>
                <c:pt idx="30">
                  <c:v>70.08142351431745</c:v>
                </c:pt>
                <c:pt idx="31">
                  <c:v>70.355384181137694</c:v>
                </c:pt>
                <c:pt idx="32">
                  <c:v>70.021941840503445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8E-4842-9275-216A2516D659}"/>
            </c:ext>
          </c:extLst>
        </c:ser>
        <c:ser>
          <c:idx val="5"/>
          <c:order val="5"/>
          <c:tx>
            <c:strRef>
              <c:f>'[1]V-XIV R TOTAL'!$X$8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'[1]V-XIV R TOTAL'!$X$9:$X$44</c:f>
              <c:numCache>
                <c:formatCode>General</c:formatCode>
                <c:ptCount val="36"/>
                <c:pt idx="9">
                  <c:v>60.005411591446212</c:v>
                </c:pt>
                <c:pt idx="10">
                  <c:v>60.005411591446212</c:v>
                </c:pt>
                <c:pt idx="11">
                  <c:v>60.056558563461238</c:v>
                </c:pt>
                <c:pt idx="12">
                  <c:v>60.560325497059331</c:v>
                </c:pt>
                <c:pt idx="13">
                  <c:v>62.71946481714356</c:v>
                </c:pt>
                <c:pt idx="14">
                  <c:v>66.313933958149377</c:v>
                </c:pt>
                <c:pt idx="15">
                  <c:v>68.842711467654453</c:v>
                </c:pt>
                <c:pt idx="16">
                  <c:v>69.813532858662427</c:v>
                </c:pt>
                <c:pt idx="17">
                  <c:v>68.481874596914125</c:v>
                </c:pt>
                <c:pt idx="18">
                  <c:v>66.269405572486136</c:v>
                </c:pt>
                <c:pt idx="19">
                  <c:v>65.271311278450824</c:v>
                </c:pt>
                <c:pt idx="20">
                  <c:v>62.41436007619037</c:v>
                </c:pt>
                <c:pt idx="21">
                  <c:v>63.717621733036239</c:v>
                </c:pt>
                <c:pt idx="22">
                  <c:v>65.021383106944839</c:v>
                </c:pt>
                <c:pt idx="23">
                  <c:v>66.14462601724756</c:v>
                </c:pt>
                <c:pt idx="24">
                  <c:v>69.020828879474706</c:v>
                </c:pt>
                <c:pt idx="25">
                  <c:v>67.161999721400434</c:v>
                </c:pt>
                <c:pt idx="26">
                  <c:v>66.431213421638986</c:v>
                </c:pt>
                <c:pt idx="27">
                  <c:v>65.766849689445692</c:v>
                </c:pt>
                <c:pt idx="28">
                  <c:v>62.813946375463182</c:v>
                </c:pt>
                <c:pt idx="29">
                  <c:v>61.45590458514264</c:v>
                </c:pt>
                <c:pt idx="30">
                  <c:v>60.380735426623033</c:v>
                </c:pt>
                <c:pt idx="31">
                  <c:v>61.052524301559508</c:v>
                </c:pt>
                <c:pt idx="32">
                  <c:v>60.019499558815212</c:v>
                </c:pt>
                <c:pt idx="33">
                  <c:v>60.253153722697483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8E-4842-9275-216A2516D659}"/>
            </c:ext>
          </c:extLst>
        </c:ser>
        <c:ser>
          <c:idx val="6"/>
          <c:order val="6"/>
          <c:tx>
            <c:strRef>
              <c:f>'[1]V-XIV R TOTAL'!$Y$8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'[1]V-XIV R TOTAL'!$Y$9:$Y$44</c:f>
              <c:numCache>
                <c:formatCode>General</c:formatCode>
                <c:ptCount val="36"/>
                <c:pt idx="9">
                  <c:v>50.263729620127116</c:v>
                </c:pt>
                <c:pt idx="10">
                  <c:v>51.355762224758884</c:v>
                </c:pt>
                <c:pt idx="11">
                  <c:v>51.737065410931727</c:v>
                </c:pt>
                <c:pt idx="12">
                  <c:v>52.708728980657362</c:v>
                </c:pt>
                <c:pt idx="13">
                  <c:v>56.988343094225598</c:v>
                </c:pt>
                <c:pt idx="14">
                  <c:v>59.998401811287053</c:v>
                </c:pt>
                <c:pt idx="15">
                  <c:v>61.746984392358172</c:v>
                </c:pt>
                <c:pt idx="16">
                  <c:v>59.164660440496192</c:v>
                </c:pt>
                <c:pt idx="17">
                  <c:v>57.170190353785159</c:v>
                </c:pt>
                <c:pt idx="18">
                  <c:v>56.042279987421594</c:v>
                </c:pt>
                <c:pt idx="19">
                  <c:v>57.507830857836183</c:v>
                </c:pt>
                <c:pt idx="20">
                  <c:v>57.247988836951052</c:v>
                </c:pt>
                <c:pt idx="21">
                  <c:v>56.297718089736939</c:v>
                </c:pt>
                <c:pt idx="22">
                  <c:v>54.719720153286964</c:v>
                </c:pt>
                <c:pt idx="23">
                  <c:v>55.896683398059466</c:v>
                </c:pt>
                <c:pt idx="24">
                  <c:v>54.525833492684228</c:v>
                </c:pt>
                <c:pt idx="25">
                  <c:v>52.478904844935116</c:v>
                </c:pt>
                <c:pt idx="26">
                  <c:v>52.325009899287984</c:v>
                </c:pt>
                <c:pt idx="27">
                  <c:v>51.116583282363216</c:v>
                </c:pt>
                <c:pt idx="28">
                  <c:v>50.437689456014624</c:v>
                </c:pt>
                <c:pt idx="29">
                  <c:v>50.24455805605151</c:v>
                </c:pt>
                <c:pt idx="30">
                  <c:v>50.025333316743883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8E-4842-9275-216A2516D659}"/>
            </c:ext>
          </c:extLst>
        </c:ser>
        <c:ser>
          <c:idx val="7"/>
          <c:order val="7"/>
          <c:tx>
            <c:strRef>
              <c:f>'[1]V-XIV R TOTAL'!$Z$8</c:f>
              <c:strCache>
                <c:ptCount val="1"/>
                <c:pt idx="0">
                  <c:v>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'[1]V-XIV R TOTAL'!$Z$9:$Z$44</c:f>
              <c:numCache>
                <c:formatCode>General</c:formatCode>
                <c:ptCount val="36"/>
                <c:pt idx="9">
                  <c:v>40.31083977051</c:v>
                </c:pt>
                <c:pt idx="10">
                  <c:v>40.207226513673334</c:v>
                </c:pt>
                <c:pt idx="11">
                  <c:v>40.31083977051</c:v>
                </c:pt>
                <c:pt idx="12">
                  <c:v>40.207226513673334</c:v>
                </c:pt>
                <c:pt idx="13">
                  <c:v>42.152962411500283</c:v>
                </c:pt>
                <c:pt idx="14">
                  <c:v>43.353752010553144</c:v>
                </c:pt>
                <c:pt idx="15">
                  <c:v>47.459486273208817</c:v>
                </c:pt>
                <c:pt idx="16">
                  <c:v>47.995397936225174</c:v>
                </c:pt>
                <c:pt idx="17">
                  <c:v>48.545067049883734</c:v>
                </c:pt>
                <c:pt idx="18">
                  <c:v>50.898573784745423</c:v>
                </c:pt>
                <c:pt idx="19">
                  <c:v>50.802114402242701</c:v>
                </c:pt>
                <c:pt idx="20">
                  <c:v>47.507637350456513</c:v>
                </c:pt>
                <c:pt idx="21">
                  <c:v>44.746988690589433</c:v>
                </c:pt>
                <c:pt idx="22">
                  <c:v>45.399877991066305</c:v>
                </c:pt>
                <c:pt idx="23">
                  <c:v>46.141168738669755</c:v>
                </c:pt>
                <c:pt idx="24">
                  <c:v>47.523124309179444</c:v>
                </c:pt>
                <c:pt idx="25">
                  <c:v>46.36230993099263</c:v>
                </c:pt>
                <c:pt idx="26">
                  <c:v>44.050311390068536</c:v>
                </c:pt>
                <c:pt idx="27">
                  <c:v>44.128846779734566</c:v>
                </c:pt>
                <c:pt idx="28">
                  <c:v>40.948124191258437</c:v>
                </c:pt>
                <c:pt idx="29">
                  <c:v>40.420545612631066</c:v>
                </c:pt>
                <c:pt idx="30">
                  <c:v>40.279512090047625</c:v>
                </c:pt>
                <c:pt idx="31">
                  <c:v>40.248066488579745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8E-4842-9275-216A2516D659}"/>
            </c:ext>
          </c:extLst>
        </c:ser>
        <c:ser>
          <c:idx val="8"/>
          <c:order val="8"/>
          <c:tx>
            <c:strRef>
              <c:f>'[1]V-XIV R TOTAL'!$AA$8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'[1]V-XIV R TOTAL'!$AA$9:$AA$44</c:f>
              <c:numCache>
                <c:formatCode>General</c:formatCode>
                <c:ptCount val="36"/>
                <c:pt idx="6">
                  <c:v>30.037698522708464</c:v>
                </c:pt>
                <c:pt idx="7">
                  <c:v>30.285284446587131</c:v>
                </c:pt>
                <c:pt idx="8">
                  <c:v>30.494759616781842</c:v>
                </c:pt>
                <c:pt idx="9">
                  <c:v>31.415951566158228</c:v>
                </c:pt>
                <c:pt idx="10">
                  <c:v>31.514495380848864</c:v>
                </c:pt>
                <c:pt idx="11">
                  <c:v>33.48240361163802</c:v>
                </c:pt>
                <c:pt idx="12">
                  <c:v>34.193831829136855</c:v>
                </c:pt>
                <c:pt idx="13">
                  <c:v>37.066916835904657</c:v>
                </c:pt>
                <c:pt idx="14">
                  <c:v>39.132214634653081</c:v>
                </c:pt>
                <c:pt idx="15">
                  <c:v>37.758722858970216</c:v>
                </c:pt>
                <c:pt idx="16">
                  <c:v>37.566788116782561</c:v>
                </c:pt>
                <c:pt idx="17">
                  <c:v>36.336134374106621</c:v>
                </c:pt>
                <c:pt idx="18">
                  <c:v>37.941732800538539</c:v>
                </c:pt>
                <c:pt idx="19">
                  <c:v>35.798482124325155</c:v>
                </c:pt>
                <c:pt idx="20">
                  <c:v>34.767492454627281</c:v>
                </c:pt>
                <c:pt idx="21">
                  <c:v>34.777818840563285</c:v>
                </c:pt>
                <c:pt idx="22">
                  <c:v>35.769296171260535</c:v>
                </c:pt>
                <c:pt idx="23">
                  <c:v>36.901550380087265</c:v>
                </c:pt>
                <c:pt idx="24">
                  <c:v>35.050427184654126</c:v>
                </c:pt>
                <c:pt idx="25">
                  <c:v>34.716128475081362</c:v>
                </c:pt>
                <c:pt idx="26">
                  <c:v>32.399720177613837</c:v>
                </c:pt>
                <c:pt idx="27">
                  <c:v>31.225933698006596</c:v>
                </c:pt>
                <c:pt idx="28">
                  <c:v>30.682262875982989</c:v>
                </c:pt>
                <c:pt idx="29">
                  <c:v>30.546865612083643</c:v>
                </c:pt>
                <c:pt idx="30">
                  <c:v>30.13708741089885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8E-4842-9275-216A2516D659}"/>
            </c:ext>
          </c:extLst>
        </c:ser>
        <c:ser>
          <c:idx val="9"/>
          <c:order val="9"/>
          <c:tx>
            <c:strRef>
              <c:f>'[1]V-XIV R TOTAL'!$AB$8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'[1]V-XIV R TOTAL'!$AB$9:$AB$44</c:f>
              <c:numCache>
                <c:formatCode>General</c:formatCode>
                <c:ptCount val="36"/>
                <c:pt idx="6">
                  <c:v>20.000318703525153</c:v>
                </c:pt>
                <c:pt idx="7">
                  <c:v>20.001352717122884</c:v>
                </c:pt>
                <c:pt idx="8">
                  <c:v>20.001426337877003</c:v>
                </c:pt>
                <c:pt idx="9">
                  <c:v>20.002553841953091</c:v>
                </c:pt>
                <c:pt idx="10">
                  <c:v>20.00300834476597</c:v>
                </c:pt>
                <c:pt idx="11">
                  <c:v>20.00179170099597</c:v>
                </c:pt>
                <c:pt idx="12">
                  <c:v>20.002483441464626</c:v>
                </c:pt>
                <c:pt idx="13">
                  <c:v>20.00241060864785</c:v>
                </c:pt>
                <c:pt idx="14">
                  <c:v>20.003454077493668</c:v>
                </c:pt>
                <c:pt idx="15">
                  <c:v>20.069730810241889</c:v>
                </c:pt>
                <c:pt idx="16">
                  <c:v>20.553786891724364</c:v>
                </c:pt>
                <c:pt idx="17">
                  <c:v>22.209996272372383</c:v>
                </c:pt>
                <c:pt idx="18">
                  <c:v>23.928452696385342</c:v>
                </c:pt>
                <c:pt idx="19">
                  <c:v>30.409160528969572</c:v>
                </c:pt>
                <c:pt idx="20">
                  <c:v>32.187295540028771</c:v>
                </c:pt>
                <c:pt idx="21">
                  <c:v>34.614607913900677</c:v>
                </c:pt>
                <c:pt idx="22">
                  <c:v>36.345338263005615</c:v>
                </c:pt>
                <c:pt idx="23">
                  <c:v>39.379472599900552</c:v>
                </c:pt>
                <c:pt idx="24">
                  <c:v>30.601880345781925</c:v>
                </c:pt>
                <c:pt idx="25">
                  <c:v>22.376493183717898</c:v>
                </c:pt>
                <c:pt idx="26">
                  <c:v>22.240188417059695</c:v>
                </c:pt>
                <c:pt idx="27">
                  <c:v>23.480506952091567</c:v>
                </c:pt>
                <c:pt idx="28">
                  <c:v>21.583403004625882</c:v>
                </c:pt>
                <c:pt idx="29">
                  <c:v>20.000506986291384</c:v>
                </c:pt>
                <c:pt idx="30">
                  <c:v>20.000284856477659</c:v>
                </c:pt>
                <c:pt idx="31">
                  <c:v>20.000094963578601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8E-4842-9275-216A2516D659}"/>
            </c:ext>
          </c:extLst>
        </c:ser>
        <c:ser>
          <c:idx val="10"/>
          <c:order val="10"/>
          <c:tx>
            <c:strRef>
              <c:f>'[1]V-XIV R TOTAL'!$AC$8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'[1]V-XIV R TOTAL'!$AC$9:$AC$44</c:f>
              <c:numCache>
                <c:formatCode>General</c:formatCode>
                <c:ptCount val="36"/>
                <c:pt idx="12">
                  <c:v>10.000211629323831</c:v>
                </c:pt>
                <c:pt idx="14">
                  <c:v>10.173444880527489</c:v>
                </c:pt>
                <c:pt idx="15">
                  <c:v>10.065851527306441</c:v>
                </c:pt>
                <c:pt idx="16">
                  <c:v>10.608870497321474</c:v>
                </c:pt>
                <c:pt idx="17">
                  <c:v>11.648825140258804</c:v>
                </c:pt>
                <c:pt idx="18">
                  <c:v>12.523800364674905</c:v>
                </c:pt>
                <c:pt idx="19">
                  <c:v>13.354875399443646</c:v>
                </c:pt>
                <c:pt idx="20">
                  <c:v>13.669127690574168</c:v>
                </c:pt>
                <c:pt idx="21">
                  <c:v>16.847580080112717</c:v>
                </c:pt>
                <c:pt idx="22">
                  <c:v>19.905228618610337</c:v>
                </c:pt>
                <c:pt idx="23">
                  <c:v>23.636263919111293</c:v>
                </c:pt>
                <c:pt idx="24">
                  <c:v>27.648681039754425</c:v>
                </c:pt>
                <c:pt idx="25">
                  <c:v>28.073013699147896</c:v>
                </c:pt>
                <c:pt idx="26">
                  <c:v>19.308076837345631</c:v>
                </c:pt>
                <c:pt idx="27">
                  <c:v>15.807340399626785</c:v>
                </c:pt>
                <c:pt idx="28">
                  <c:v>13.790708037197437</c:v>
                </c:pt>
                <c:pt idx="29">
                  <c:v>12.288214364456413</c:v>
                </c:pt>
                <c:pt idx="30">
                  <c:v>10.384392081875596</c:v>
                </c:pt>
                <c:pt idx="31">
                  <c:v>10.085586520396873</c:v>
                </c:pt>
                <c:pt idx="32">
                  <c:v>10.179907272933843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8E-4842-9275-216A2516D659}"/>
            </c:ext>
          </c:extLst>
        </c:ser>
        <c:ser>
          <c:idx val="11"/>
          <c:order val="11"/>
          <c:tx>
            <c:strRef>
              <c:f>'[1]V-XIV R TOTAL'!$AD$8</c:f>
              <c:strCache>
                <c:ptCount val="1"/>
                <c:pt idx="0">
                  <c:v>Dic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'[1]V-XIV R TOTAL'!$AD$9:$AD$44</c:f>
              <c:numCache>
                <c:formatCode>General</c:formatCode>
                <c:ptCount val="36"/>
                <c:pt idx="10">
                  <c:v>0.13914216115945127</c:v>
                </c:pt>
                <c:pt idx="11">
                  <c:v>0.18552309492737321</c:v>
                </c:pt>
                <c:pt idx="12">
                  <c:v>0.34785572613981675</c:v>
                </c:pt>
                <c:pt idx="13">
                  <c:v>0.34785572613981675</c:v>
                </c:pt>
                <c:pt idx="14">
                  <c:v>0.32466525608682451</c:v>
                </c:pt>
                <c:pt idx="15">
                  <c:v>0.46930932453008462</c:v>
                </c:pt>
                <c:pt idx="16">
                  <c:v>0.33725420107645548</c:v>
                </c:pt>
                <c:pt idx="17">
                  <c:v>0.62881216294094</c:v>
                </c:pt>
                <c:pt idx="18">
                  <c:v>2.3834876524394244</c:v>
                </c:pt>
                <c:pt idx="19">
                  <c:v>5.3502602013545957</c:v>
                </c:pt>
                <c:pt idx="20">
                  <c:v>6.0147188004484304</c:v>
                </c:pt>
                <c:pt idx="21">
                  <c:v>5.6099909421316125</c:v>
                </c:pt>
                <c:pt idx="22">
                  <c:v>8.6066642200029833</c:v>
                </c:pt>
                <c:pt idx="23">
                  <c:v>14.5299465875639</c:v>
                </c:pt>
                <c:pt idx="24">
                  <c:v>13.237723811490644</c:v>
                </c:pt>
                <c:pt idx="25">
                  <c:v>16.430160484155561</c:v>
                </c:pt>
                <c:pt idx="26">
                  <c:v>11.618736403867949</c:v>
                </c:pt>
                <c:pt idx="27">
                  <c:v>8.0591794703723618</c:v>
                </c:pt>
                <c:pt idx="28">
                  <c:v>3.4149248630046771</c:v>
                </c:pt>
                <c:pt idx="29">
                  <c:v>1.2856311720384774</c:v>
                </c:pt>
                <c:pt idx="30">
                  <c:v>0.4835653891184849</c:v>
                </c:pt>
                <c:pt idx="31">
                  <c:v>0.16571530588375846</c:v>
                </c:pt>
                <c:pt idx="32">
                  <c:v>2.8877043126377833E-2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8E-4842-9275-216A2516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31216"/>
        <c:axId val="729106456"/>
      </c:lineChart>
      <c:catAx>
        <c:axId val="72703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729106456"/>
        <c:crosses val="autoZero"/>
        <c:auto val="1"/>
        <c:lblAlgn val="ctr"/>
        <c:lblOffset val="100"/>
        <c:noMultiLvlLbl val="0"/>
      </c:catAx>
      <c:valAx>
        <c:axId val="729106456"/>
        <c:scaling>
          <c:orientation val="minMax"/>
          <c:max val="14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270312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4.1553215685890453E-2"/>
          <c:y val="0.16441599382907551"/>
          <c:w val="0.13331110295254012"/>
          <c:h val="0.7677735310183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921293225331259E-2"/>
          <c:y val="2.87206207272423E-2"/>
          <c:w val="0.83430499684339743"/>
          <c:h val="0.91843343713463188"/>
        </c:manualLayout>
      </c:layout>
      <c:barChart>
        <c:barDir val="col"/>
        <c:grouping val="clustered"/>
        <c:varyColors val="0"/>
        <c:ser>
          <c:idx val="12"/>
          <c:order val="12"/>
          <c:tx>
            <c:strRef>
              <c:f>'[2]V-XIV R TOTAL'!$AE$8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'[2]V-XIV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'[2]V-XIV R TOTAL'!$AE$9:$AE$44</c:f>
              <c:numCache>
                <c:formatCode>General</c:formatCode>
                <c:ptCount val="36"/>
                <c:pt idx="12">
                  <c:v>120</c:v>
                </c:pt>
                <c:pt idx="17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7-4B5C-B434-924D3DBB9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031216"/>
        <c:axId val="729106456"/>
      </c:barChart>
      <c:lineChart>
        <c:grouping val="standard"/>
        <c:varyColors val="0"/>
        <c:ser>
          <c:idx val="0"/>
          <c:order val="0"/>
          <c:tx>
            <c:strRef>
              <c:f>'[2]V-XIV R TOTAL'!$S$8</c:f>
              <c:strCache>
                <c:ptCount val="1"/>
                <c:pt idx="0">
                  <c:v>Ene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'[2]V-XIV R TOTAL'!$S$9:$S$44</c:f>
              <c:numCache>
                <c:formatCode>General</c:formatCode>
                <c:ptCount val="36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7-4B5C-B434-924D3DBB94DF}"/>
            </c:ext>
          </c:extLst>
        </c:ser>
        <c:ser>
          <c:idx val="1"/>
          <c:order val="1"/>
          <c:tx>
            <c:strRef>
              <c:f>'[2]V-XIV R TOTAL'!$T$8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'[2]V-XIV R TOTAL'!$T$9:$T$44</c:f>
              <c:numCache>
                <c:formatCode>General</c:formatCode>
                <c:ptCount val="36"/>
                <c:pt idx="4">
                  <c:v>100.06746317905095</c:v>
                </c:pt>
                <c:pt idx="5">
                  <c:v>102.50255689773167</c:v>
                </c:pt>
                <c:pt idx="6">
                  <c:v>105.27372319987373</c:v>
                </c:pt>
                <c:pt idx="7">
                  <c:v>104.74247769336472</c:v>
                </c:pt>
                <c:pt idx="8">
                  <c:v>105.07645556673936</c:v>
                </c:pt>
                <c:pt idx="9">
                  <c:v>105.86763432362217</c:v>
                </c:pt>
                <c:pt idx="10">
                  <c:v>107.96527700446187</c:v>
                </c:pt>
                <c:pt idx="11">
                  <c:v>107.07460627558925</c:v>
                </c:pt>
                <c:pt idx="12">
                  <c:v>107.39752948540946</c:v>
                </c:pt>
                <c:pt idx="13">
                  <c:v>104.2531399028487</c:v>
                </c:pt>
                <c:pt idx="14">
                  <c:v>102.66714705351322</c:v>
                </c:pt>
                <c:pt idx="15">
                  <c:v>102.66328197554677</c:v>
                </c:pt>
                <c:pt idx="16">
                  <c:v>103.02050437375466</c:v>
                </c:pt>
                <c:pt idx="17">
                  <c:v>104.05179096360989</c:v>
                </c:pt>
                <c:pt idx="18">
                  <c:v>104.387728404485</c:v>
                </c:pt>
                <c:pt idx="19">
                  <c:v>103.27868077050735</c:v>
                </c:pt>
                <c:pt idx="20">
                  <c:v>101.66752437161401</c:v>
                </c:pt>
                <c:pt idx="21">
                  <c:v>101.04540899011729</c:v>
                </c:pt>
                <c:pt idx="22">
                  <c:v>101.11722376044517</c:v>
                </c:pt>
                <c:pt idx="23">
                  <c:v>101.47929777749908</c:v>
                </c:pt>
                <c:pt idx="24">
                  <c:v>101.81130256911462</c:v>
                </c:pt>
                <c:pt idx="25">
                  <c:v>102.7216635728024</c:v>
                </c:pt>
                <c:pt idx="26">
                  <c:v>103.49551705012925</c:v>
                </c:pt>
                <c:pt idx="27">
                  <c:v>103.48440832954033</c:v>
                </c:pt>
                <c:pt idx="28">
                  <c:v>103.66817521830933</c:v>
                </c:pt>
                <c:pt idx="29">
                  <c:v>103.23107003737503</c:v>
                </c:pt>
                <c:pt idx="30">
                  <c:v>103.13580802833454</c:v>
                </c:pt>
                <c:pt idx="31">
                  <c:v>101.60207481709803</c:v>
                </c:pt>
                <c:pt idx="32">
                  <c:v>100.87726458431762</c:v>
                </c:pt>
                <c:pt idx="33">
                  <c:v>100.24887858681939</c:v>
                </c:pt>
                <c:pt idx="34">
                  <c:v>100.12438523637519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7-4B5C-B434-924D3DBB94DF}"/>
            </c:ext>
          </c:extLst>
        </c:ser>
        <c:ser>
          <c:idx val="2"/>
          <c:order val="2"/>
          <c:tx>
            <c:strRef>
              <c:f>'[2]V-XIV R TOTAL'!$U$8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'[2]V-XIV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'[2]V-XIV R TOTAL'!$U$9:$U$44</c:f>
              <c:numCache>
                <c:formatCode>General</c:formatCode>
                <c:ptCount val="36"/>
                <c:pt idx="2">
                  <c:v>90.000006449404751</c:v>
                </c:pt>
                <c:pt idx="4">
                  <c:v>90.000006449404751</c:v>
                </c:pt>
                <c:pt idx="5">
                  <c:v>90.000064495909314</c:v>
                </c:pt>
                <c:pt idx="6">
                  <c:v>90.000296681927551</c:v>
                </c:pt>
                <c:pt idx="7">
                  <c:v>90.000174139513689</c:v>
                </c:pt>
                <c:pt idx="8">
                  <c:v>90.000078200894393</c:v>
                </c:pt>
                <c:pt idx="9">
                  <c:v>90.000313468253538</c:v>
                </c:pt>
                <c:pt idx="10">
                  <c:v>90.00127222700722</c:v>
                </c:pt>
                <c:pt idx="11">
                  <c:v>90.00149922408464</c:v>
                </c:pt>
                <c:pt idx="12">
                  <c:v>90.001285393921293</c:v>
                </c:pt>
                <c:pt idx="13">
                  <c:v>90.000605726455433</c:v>
                </c:pt>
                <c:pt idx="14">
                  <c:v>90.001318962849581</c:v>
                </c:pt>
                <c:pt idx="15">
                  <c:v>90.077916744496378</c:v>
                </c:pt>
                <c:pt idx="16">
                  <c:v>90.004098870406906</c:v>
                </c:pt>
                <c:pt idx="17">
                  <c:v>90.002095000881013</c:v>
                </c:pt>
                <c:pt idx="18">
                  <c:v>90.082083730224497</c:v>
                </c:pt>
                <c:pt idx="19">
                  <c:v>90.021227605042526</c:v>
                </c:pt>
                <c:pt idx="20">
                  <c:v>90.593692421003396</c:v>
                </c:pt>
                <c:pt idx="21">
                  <c:v>90.644978292354722</c:v>
                </c:pt>
                <c:pt idx="22">
                  <c:v>90.964209172815742</c:v>
                </c:pt>
                <c:pt idx="23">
                  <c:v>91.682305770614121</c:v>
                </c:pt>
                <c:pt idx="24">
                  <c:v>92.423499904260353</c:v>
                </c:pt>
                <c:pt idx="25">
                  <c:v>94.61453164743493</c:v>
                </c:pt>
                <c:pt idx="26">
                  <c:v>100.32654206066559</c:v>
                </c:pt>
                <c:pt idx="27">
                  <c:v>104.19558944121516</c:v>
                </c:pt>
                <c:pt idx="28">
                  <c:v>107.85534928846803</c:v>
                </c:pt>
                <c:pt idx="29">
                  <c:v>110.55180345301571</c:v>
                </c:pt>
                <c:pt idx="30">
                  <c:v>103.09096536053697</c:v>
                </c:pt>
                <c:pt idx="31">
                  <c:v>97.925623466183197</c:v>
                </c:pt>
                <c:pt idx="32">
                  <c:v>93.167779750394686</c:v>
                </c:pt>
                <c:pt idx="33">
                  <c:v>91.363881365502323</c:v>
                </c:pt>
                <c:pt idx="34">
                  <c:v>90.402946256093244</c:v>
                </c:pt>
                <c:pt idx="35">
                  <c:v>90.001958978764378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7-4B5C-B434-924D3DBB94DF}"/>
            </c:ext>
          </c:extLst>
        </c:ser>
        <c:ser>
          <c:idx val="3"/>
          <c:order val="3"/>
          <c:tx>
            <c:strRef>
              <c:f>'[2]V-XIV R TOTAL'!$V$8</c:f>
              <c:strCache>
                <c:ptCount val="1"/>
                <c:pt idx="0">
                  <c:v>Abr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'[2]V-XIV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'[2]V-XIV R TOTAL'!$V$9:$V$44</c:f>
              <c:numCache>
                <c:formatCode>General</c:formatCode>
                <c:ptCount val="36"/>
                <c:pt idx="5">
                  <c:v>80.027704079885282</c:v>
                </c:pt>
                <c:pt idx="7">
                  <c:v>80.028184847642663</c:v>
                </c:pt>
                <c:pt idx="8">
                  <c:v>80.248290793065763</c:v>
                </c:pt>
                <c:pt idx="9">
                  <c:v>80.40324713367194</c:v>
                </c:pt>
                <c:pt idx="10">
                  <c:v>81.633010065035762</c:v>
                </c:pt>
                <c:pt idx="11">
                  <c:v>82.174836816834215</c:v>
                </c:pt>
                <c:pt idx="12">
                  <c:v>82.312660573582704</c:v>
                </c:pt>
                <c:pt idx="13">
                  <c:v>81.847325142404344</c:v>
                </c:pt>
                <c:pt idx="14">
                  <c:v>81.27345131417087</c:v>
                </c:pt>
                <c:pt idx="15">
                  <c:v>80.796601798726499</c:v>
                </c:pt>
                <c:pt idx="16">
                  <c:v>80.686385550148472</c:v>
                </c:pt>
                <c:pt idx="17">
                  <c:v>80.366639601549849</c:v>
                </c:pt>
                <c:pt idx="18">
                  <c:v>80.312460994891993</c:v>
                </c:pt>
                <c:pt idx="19">
                  <c:v>80.447488436521525</c:v>
                </c:pt>
                <c:pt idx="20">
                  <c:v>80.70348001563238</c:v>
                </c:pt>
                <c:pt idx="21">
                  <c:v>80.996427888203854</c:v>
                </c:pt>
                <c:pt idx="22">
                  <c:v>80.496427901818734</c:v>
                </c:pt>
                <c:pt idx="23">
                  <c:v>80.720131423395628</c:v>
                </c:pt>
                <c:pt idx="24">
                  <c:v>82.714852734612492</c:v>
                </c:pt>
                <c:pt idx="25">
                  <c:v>84.787584674011811</c:v>
                </c:pt>
                <c:pt idx="26">
                  <c:v>90.943804747245906</c:v>
                </c:pt>
                <c:pt idx="27">
                  <c:v>95.52968571499818</c:v>
                </c:pt>
                <c:pt idx="28">
                  <c:v>97.372121130282977</c:v>
                </c:pt>
                <c:pt idx="29">
                  <c:v>92.378084489847353</c:v>
                </c:pt>
                <c:pt idx="30">
                  <c:v>89.33840319484608</c:v>
                </c:pt>
                <c:pt idx="31">
                  <c:v>86.445297867988813</c:v>
                </c:pt>
                <c:pt idx="32">
                  <c:v>83.592456765477337</c:v>
                </c:pt>
                <c:pt idx="33">
                  <c:v>81.020244981405924</c:v>
                </c:pt>
                <c:pt idx="34">
                  <c:v>80.338857539112283</c:v>
                </c:pt>
                <c:pt idx="35">
                  <c:v>80.063851782988365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67-4B5C-B434-924D3DBB94DF}"/>
            </c:ext>
          </c:extLst>
        </c:ser>
        <c:ser>
          <c:idx val="4"/>
          <c:order val="4"/>
          <c:tx>
            <c:strRef>
              <c:f>'[2]V-XIV R TOTAL'!$W$8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'[2]V-XIV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'[2]V-XIV R TOTAL'!$W$9:$W$44</c:f>
              <c:numCache>
                <c:formatCode>General</c:formatCode>
                <c:ptCount val="36"/>
                <c:pt idx="6">
                  <c:v>70.084977270456193</c:v>
                </c:pt>
                <c:pt idx="7">
                  <c:v>70.132142685656277</c:v>
                </c:pt>
                <c:pt idx="8">
                  <c:v>70.303805678097646</c:v>
                </c:pt>
                <c:pt idx="9">
                  <c:v>71.075536929878751</c:v>
                </c:pt>
                <c:pt idx="10">
                  <c:v>72.711827914797823</c:v>
                </c:pt>
                <c:pt idx="11">
                  <c:v>75.125071220948598</c:v>
                </c:pt>
                <c:pt idx="12">
                  <c:v>76.921933865991377</c:v>
                </c:pt>
                <c:pt idx="13">
                  <c:v>81.044954208375628</c:v>
                </c:pt>
                <c:pt idx="14">
                  <c:v>81.57451849048374</c:v>
                </c:pt>
                <c:pt idx="15">
                  <c:v>79.470996346320646</c:v>
                </c:pt>
                <c:pt idx="16">
                  <c:v>77.634172033669159</c:v>
                </c:pt>
                <c:pt idx="17">
                  <c:v>76.235919288831155</c:v>
                </c:pt>
                <c:pt idx="18">
                  <c:v>73.666307909352255</c:v>
                </c:pt>
                <c:pt idx="19">
                  <c:v>75.617466202200617</c:v>
                </c:pt>
                <c:pt idx="20">
                  <c:v>72.130148455673222</c:v>
                </c:pt>
                <c:pt idx="21">
                  <c:v>72.708647017169582</c:v>
                </c:pt>
                <c:pt idx="22">
                  <c:v>71.136517080412105</c:v>
                </c:pt>
                <c:pt idx="23">
                  <c:v>72.539591983953073</c:v>
                </c:pt>
                <c:pt idx="24">
                  <c:v>71.680501528964697</c:v>
                </c:pt>
                <c:pt idx="25">
                  <c:v>71.764318123413133</c:v>
                </c:pt>
                <c:pt idx="26">
                  <c:v>72.30991418143995</c:v>
                </c:pt>
                <c:pt idx="27">
                  <c:v>73.098963698787387</c:v>
                </c:pt>
                <c:pt idx="28">
                  <c:v>73.074197724328386</c:v>
                </c:pt>
                <c:pt idx="29">
                  <c:v>73.003576781366817</c:v>
                </c:pt>
                <c:pt idx="30">
                  <c:v>73.117546180028043</c:v>
                </c:pt>
                <c:pt idx="31">
                  <c:v>71.065730798109257</c:v>
                </c:pt>
                <c:pt idx="32">
                  <c:v>70.642616308406247</c:v>
                </c:pt>
                <c:pt idx="34">
                  <c:v>70.128100092888232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67-4B5C-B434-924D3DBB94DF}"/>
            </c:ext>
          </c:extLst>
        </c:ser>
        <c:ser>
          <c:idx val="5"/>
          <c:order val="5"/>
          <c:tx>
            <c:strRef>
              <c:f>'[2]V-XIV R TOTAL'!$X$8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'[2]V-XIV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'[2]V-XIV R TOTAL'!$X$9:$X$44</c:f>
              <c:numCache>
                <c:formatCode>General</c:formatCode>
                <c:ptCount val="36"/>
                <c:pt idx="6">
                  <c:v>60.005125453701147</c:v>
                </c:pt>
                <c:pt idx="7">
                  <c:v>60.331924130795677</c:v>
                </c:pt>
                <c:pt idx="8">
                  <c:v>60.584947845636869</c:v>
                </c:pt>
                <c:pt idx="9">
                  <c:v>61.454385899219261</c:v>
                </c:pt>
                <c:pt idx="10">
                  <c:v>63.178499746020286</c:v>
                </c:pt>
                <c:pt idx="11">
                  <c:v>64.425063210400168</c:v>
                </c:pt>
                <c:pt idx="12">
                  <c:v>66.592151630266301</c:v>
                </c:pt>
                <c:pt idx="13">
                  <c:v>69.572256026157859</c:v>
                </c:pt>
                <c:pt idx="14">
                  <c:v>72.03706926335245</c:v>
                </c:pt>
                <c:pt idx="15">
                  <c:v>67.578820728950859</c:v>
                </c:pt>
                <c:pt idx="16">
                  <c:v>66.517519443867997</c:v>
                </c:pt>
                <c:pt idx="17">
                  <c:v>63.412285063435</c:v>
                </c:pt>
                <c:pt idx="18">
                  <c:v>63.506963947386247</c:v>
                </c:pt>
                <c:pt idx="19">
                  <c:v>62.212390570445564</c:v>
                </c:pt>
                <c:pt idx="20">
                  <c:v>60.767746742229633</c:v>
                </c:pt>
                <c:pt idx="21">
                  <c:v>60.822300455459491</c:v>
                </c:pt>
                <c:pt idx="22">
                  <c:v>60.660272090276081</c:v>
                </c:pt>
                <c:pt idx="23">
                  <c:v>61.114452236650948</c:v>
                </c:pt>
                <c:pt idx="24">
                  <c:v>62.615699498958008</c:v>
                </c:pt>
                <c:pt idx="25">
                  <c:v>64.218889025776406</c:v>
                </c:pt>
                <c:pt idx="26">
                  <c:v>65.253843672265987</c:v>
                </c:pt>
                <c:pt idx="27">
                  <c:v>67.256158580425378</c:v>
                </c:pt>
                <c:pt idx="28">
                  <c:v>67.345127249092855</c:v>
                </c:pt>
                <c:pt idx="29">
                  <c:v>63.783989928772478</c:v>
                </c:pt>
                <c:pt idx="30">
                  <c:v>62.396369673212831</c:v>
                </c:pt>
                <c:pt idx="31">
                  <c:v>60.957233820426353</c:v>
                </c:pt>
                <c:pt idx="32">
                  <c:v>61.045670249219015</c:v>
                </c:pt>
                <c:pt idx="33">
                  <c:v>60.228917648513217</c:v>
                </c:pt>
                <c:pt idx="34">
                  <c:v>60.123926169085642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67-4B5C-B434-924D3DBB94DF}"/>
            </c:ext>
          </c:extLst>
        </c:ser>
        <c:ser>
          <c:idx val="6"/>
          <c:order val="6"/>
          <c:tx>
            <c:strRef>
              <c:f>'[2]V-XIV R TOTAL'!$Y$8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'[2]V-XIV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'[2]V-XIV R TOTAL'!$Y$9:$Y$44</c:f>
              <c:numCache>
                <c:formatCode>General</c:formatCode>
                <c:ptCount val="36"/>
                <c:pt idx="9">
                  <c:v>50.163582482108623</c:v>
                </c:pt>
                <c:pt idx="11">
                  <c:v>50.169618963705318</c:v>
                </c:pt>
                <c:pt idx="12">
                  <c:v>50.360474238228015</c:v>
                </c:pt>
                <c:pt idx="13">
                  <c:v>51.764957565835033</c:v>
                </c:pt>
                <c:pt idx="14">
                  <c:v>52.424070177448527</c:v>
                </c:pt>
                <c:pt idx="15">
                  <c:v>55.31893193831494</c:v>
                </c:pt>
                <c:pt idx="16">
                  <c:v>56.161784847046448</c:v>
                </c:pt>
                <c:pt idx="17">
                  <c:v>61.427891821093723</c:v>
                </c:pt>
                <c:pt idx="18">
                  <c:v>59.543678408429386</c:v>
                </c:pt>
                <c:pt idx="19">
                  <c:v>62.123255283282617</c:v>
                </c:pt>
                <c:pt idx="20">
                  <c:v>58.973310972480903</c:v>
                </c:pt>
                <c:pt idx="21">
                  <c:v>53.839228577095028</c:v>
                </c:pt>
                <c:pt idx="22">
                  <c:v>50.867126893705347</c:v>
                </c:pt>
                <c:pt idx="23">
                  <c:v>51.252477869085979</c:v>
                </c:pt>
                <c:pt idx="24">
                  <c:v>51.715034031443047</c:v>
                </c:pt>
                <c:pt idx="25">
                  <c:v>52.900852378051752</c:v>
                </c:pt>
                <c:pt idx="26">
                  <c:v>54.637406115467563</c:v>
                </c:pt>
                <c:pt idx="27">
                  <c:v>55.401068791162203</c:v>
                </c:pt>
                <c:pt idx="28">
                  <c:v>55.620606882167841</c:v>
                </c:pt>
                <c:pt idx="29">
                  <c:v>55.560508614769333</c:v>
                </c:pt>
                <c:pt idx="30">
                  <c:v>53.050262481129437</c:v>
                </c:pt>
                <c:pt idx="31">
                  <c:v>53.936099364425566</c:v>
                </c:pt>
                <c:pt idx="32">
                  <c:v>52.219802390807679</c:v>
                </c:pt>
                <c:pt idx="33">
                  <c:v>50.567968912715692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67-4B5C-B434-924D3DBB94DF}"/>
            </c:ext>
          </c:extLst>
        </c:ser>
        <c:ser>
          <c:idx val="7"/>
          <c:order val="7"/>
          <c:tx>
            <c:strRef>
              <c:f>'[2]V-XIV R TOTAL'!$Z$8</c:f>
              <c:strCache>
                <c:ptCount val="1"/>
                <c:pt idx="0">
                  <c:v>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'[2]V-XIV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'[2]V-XIV R TOTAL'!$Z$9:$Z$44</c:f>
              <c:numCache>
                <c:formatCode>General</c:formatCode>
                <c:ptCount val="36"/>
                <c:pt idx="7">
                  <c:v>40.142962258085902</c:v>
                </c:pt>
                <c:pt idx="8">
                  <c:v>42.347375600009649</c:v>
                </c:pt>
                <c:pt idx="9">
                  <c:v>47.986871413012153</c:v>
                </c:pt>
                <c:pt idx="10">
                  <c:v>52.191364076718031</c:v>
                </c:pt>
                <c:pt idx="11">
                  <c:v>51.359506008347644</c:v>
                </c:pt>
                <c:pt idx="12">
                  <c:v>53.321239072800473</c:v>
                </c:pt>
                <c:pt idx="13">
                  <c:v>51.422175763201736</c:v>
                </c:pt>
                <c:pt idx="14">
                  <c:v>48.572682188404762</c:v>
                </c:pt>
                <c:pt idx="15">
                  <c:v>47.393588858562325</c:v>
                </c:pt>
                <c:pt idx="16">
                  <c:v>46.765848478200517</c:v>
                </c:pt>
                <c:pt idx="17">
                  <c:v>45.587121248890952</c:v>
                </c:pt>
                <c:pt idx="18">
                  <c:v>43.799141716129526</c:v>
                </c:pt>
                <c:pt idx="19">
                  <c:v>42.101189632587605</c:v>
                </c:pt>
                <c:pt idx="20">
                  <c:v>41.062235149145749</c:v>
                </c:pt>
                <c:pt idx="21">
                  <c:v>40.748137532876243</c:v>
                </c:pt>
                <c:pt idx="22">
                  <c:v>40.493814149064491</c:v>
                </c:pt>
                <c:pt idx="23">
                  <c:v>40.24958071781775</c:v>
                </c:pt>
                <c:pt idx="24">
                  <c:v>40.337949620683794</c:v>
                </c:pt>
                <c:pt idx="25">
                  <c:v>40.465258307500598</c:v>
                </c:pt>
                <c:pt idx="26">
                  <c:v>40.548446333128744</c:v>
                </c:pt>
                <c:pt idx="27">
                  <c:v>40.833505520768298</c:v>
                </c:pt>
                <c:pt idx="28">
                  <c:v>40.780138047635781</c:v>
                </c:pt>
                <c:pt idx="29">
                  <c:v>40.869111571078832</c:v>
                </c:pt>
                <c:pt idx="30">
                  <c:v>40.451562819384577</c:v>
                </c:pt>
                <c:pt idx="31">
                  <c:v>40.100067478984585</c:v>
                </c:pt>
                <c:pt idx="32">
                  <c:v>40.069126436979261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67-4B5C-B434-924D3DBB94DF}"/>
            </c:ext>
          </c:extLst>
        </c:ser>
        <c:ser>
          <c:idx val="8"/>
          <c:order val="8"/>
          <c:tx>
            <c:strRef>
              <c:f>'[2]V-XIV R TOTAL'!$AA$8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'[2]V-XIV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'[2]V-XIV R TOTAL'!$AA$9:$AA$44</c:f>
              <c:numCache>
                <c:formatCode>General</c:formatCode>
                <c:ptCount val="36"/>
                <c:pt idx="7">
                  <c:v>30.010605340302003</c:v>
                </c:pt>
                <c:pt idx="8">
                  <c:v>30.014581536057349</c:v>
                </c:pt>
                <c:pt idx="9">
                  <c:v>31.088632049880601</c:v>
                </c:pt>
                <c:pt idx="10">
                  <c:v>32.800042214805586</c:v>
                </c:pt>
                <c:pt idx="11">
                  <c:v>36.097154083072155</c:v>
                </c:pt>
                <c:pt idx="12">
                  <c:v>39.321338906462259</c:v>
                </c:pt>
                <c:pt idx="13">
                  <c:v>42.462217264887258</c:v>
                </c:pt>
                <c:pt idx="14">
                  <c:v>44.393150873714156</c:v>
                </c:pt>
                <c:pt idx="15">
                  <c:v>43.302149889024768</c:v>
                </c:pt>
                <c:pt idx="16">
                  <c:v>42.070813722651963</c:v>
                </c:pt>
                <c:pt idx="17">
                  <c:v>40.113557181535612</c:v>
                </c:pt>
                <c:pt idx="18">
                  <c:v>37.236379351021597</c:v>
                </c:pt>
                <c:pt idx="19">
                  <c:v>34.218582324841641</c:v>
                </c:pt>
                <c:pt idx="20">
                  <c:v>31.492461203851359</c:v>
                </c:pt>
                <c:pt idx="21">
                  <c:v>30.665315663790704</c:v>
                </c:pt>
                <c:pt idx="22">
                  <c:v>30.670408550886432</c:v>
                </c:pt>
                <c:pt idx="23">
                  <c:v>30.470372339103658</c:v>
                </c:pt>
                <c:pt idx="24">
                  <c:v>30.427970342485363</c:v>
                </c:pt>
                <c:pt idx="25">
                  <c:v>30.451059388291977</c:v>
                </c:pt>
                <c:pt idx="26">
                  <c:v>30.655807650239364</c:v>
                </c:pt>
                <c:pt idx="27">
                  <c:v>30.8042307755615</c:v>
                </c:pt>
                <c:pt idx="28">
                  <c:v>30.642704277863789</c:v>
                </c:pt>
                <c:pt idx="29">
                  <c:v>30.335736801660449</c:v>
                </c:pt>
                <c:pt idx="30">
                  <c:v>30.144421110113836</c:v>
                </c:pt>
                <c:pt idx="31">
                  <c:v>30.038800182930824</c:v>
                </c:pt>
                <c:pt idx="32">
                  <c:v>30.071506974963846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67-4B5C-B434-924D3DBB94DF}"/>
            </c:ext>
          </c:extLst>
        </c:ser>
        <c:ser>
          <c:idx val="9"/>
          <c:order val="9"/>
          <c:tx>
            <c:strRef>
              <c:f>'[2]V-XIV R TOTAL'!$AB$8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'[2]V-XIV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'[2]V-XIV R TOTAL'!$AB$9:$AB$44</c:f>
              <c:numCache>
                <c:formatCode>General</c:formatCode>
                <c:ptCount val="36"/>
                <c:pt idx="9">
                  <c:v>20.677466847400918</c:v>
                </c:pt>
                <c:pt idx="10">
                  <c:v>22.173661980950722</c:v>
                </c:pt>
                <c:pt idx="11">
                  <c:v>22.230408573342263</c:v>
                </c:pt>
                <c:pt idx="12">
                  <c:v>24.760164444109488</c:v>
                </c:pt>
                <c:pt idx="13">
                  <c:v>25.13515263517121</c:v>
                </c:pt>
                <c:pt idx="14">
                  <c:v>27.641057104310342</c:v>
                </c:pt>
                <c:pt idx="15">
                  <c:v>28.46607995261564</c:v>
                </c:pt>
                <c:pt idx="16">
                  <c:v>31.68727171597407</c:v>
                </c:pt>
                <c:pt idx="17">
                  <c:v>31.708671104350678</c:v>
                </c:pt>
                <c:pt idx="18">
                  <c:v>30.464343375265237</c:v>
                </c:pt>
                <c:pt idx="19">
                  <c:v>28.256554889537334</c:v>
                </c:pt>
                <c:pt idx="20">
                  <c:v>26.632791378254357</c:v>
                </c:pt>
                <c:pt idx="21">
                  <c:v>25.435699402281966</c:v>
                </c:pt>
                <c:pt idx="22">
                  <c:v>25.371957672519301</c:v>
                </c:pt>
                <c:pt idx="23">
                  <c:v>22.22521794788782</c:v>
                </c:pt>
                <c:pt idx="24">
                  <c:v>21.130898232958241</c:v>
                </c:pt>
                <c:pt idx="25">
                  <c:v>21.102386944674727</c:v>
                </c:pt>
                <c:pt idx="26">
                  <c:v>20.814036555165522</c:v>
                </c:pt>
                <c:pt idx="27">
                  <c:v>21.071529790899529</c:v>
                </c:pt>
                <c:pt idx="28">
                  <c:v>20.891906551758179</c:v>
                </c:pt>
                <c:pt idx="29">
                  <c:v>20.800056895199255</c:v>
                </c:pt>
                <c:pt idx="30">
                  <c:v>20.510443347348374</c:v>
                </c:pt>
                <c:pt idx="31">
                  <c:v>20.551002406369715</c:v>
                </c:pt>
                <c:pt idx="32">
                  <c:v>20.210692688436158</c:v>
                </c:pt>
                <c:pt idx="33">
                  <c:v>20.050547563218952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67-4B5C-B434-924D3DBB94DF}"/>
            </c:ext>
          </c:extLst>
        </c:ser>
        <c:ser>
          <c:idx val="10"/>
          <c:order val="10"/>
          <c:tx>
            <c:strRef>
              <c:f>'[2]V-XIV R TOTAL'!$AC$8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'[2]V-XIV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'[2]V-XIV R TOTAL'!$AC$9:$AC$44</c:f>
              <c:numCache>
                <c:formatCode>General</c:formatCode>
                <c:ptCount val="36"/>
                <c:pt idx="7">
                  <c:v>10.000243106662868</c:v>
                </c:pt>
                <c:pt idx="8">
                  <c:v>10.001215490196856</c:v>
                </c:pt>
                <c:pt idx="9">
                  <c:v>10.001934919855021</c:v>
                </c:pt>
                <c:pt idx="10">
                  <c:v>10.009722609571281</c:v>
                </c:pt>
                <c:pt idx="11">
                  <c:v>10.016894224301092</c:v>
                </c:pt>
                <c:pt idx="12">
                  <c:v>10.02454128119752</c:v>
                </c:pt>
                <c:pt idx="13">
                  <c:v>10.038984662315473</c:v>
                </c:pt>
                <c:pt idx="14">
                  <c:v>10.151630849828111</c:v>
                </c:pt>
                <c:pt idx="15">
                  <c:v>10.539979284003156</c:v>
                </c:pt>
                <c:pt idx="16">
                  <c:v>12.13066742821586</c:v>
                </c:pt>
                <c:pt idx="17">
                  <c:v>12.877684033107585</c:v>
                </c:pt>
                <c:pt idx="18">
                  <c:v>16.827483919404411</c:v>
                </c:pt>
                <c:pt idx="19">
                  <c:v>19.105299689843104</c:v>
                </c:pt>
                <c:pt idx="20">
                  <c:v>22.592552262443178</c:v>
                </c:pt>
                <c:pt idx="21">
                  <c:v>20.770542318014492</c:v>
                </c:pt>
                <c:pt idx="22">
                  <c:v>21.583685930253573</c:v>
                </c:pt>
                <c:pt idx="23">
                  <c:v>18.588021695563398</c:v>
                </c:pt>
                <c:pt idx="24">
                  <c:v>15.653227186254714</c:v>
                </c:pt>
                <c:pt idx="25">
                  <c:v>15.440050152980568</c:v>
                </c:pt>
                <c:pt idx="26">
                  <c:v>14.633822208053328</c:v>
                </c:pt>
                <c:pt idx="27">
                  <c:v>14.827689041946389</c:v>
                </c:pt>
                <c:pt idx="28">
                  <c:v>15.731703914160509</c:v>
                </c:pt>
                <c:pt idx="29">
                  <c:v>14.122437131537264</c:v>
                </c:pt>
                <c:pt idx="30">
                  <c:v>12.154358655325609</c:v>
                </c:pt>
                <c:pt idx="31">
                  <c:v>11.403069503826393</c:v>
                </c:pt>
                <c:pt idx="32">
                  <c:v>10.642973783025868</c:v>
                </c:pt>
                <c:pt idx="33">
                  <c:v>10.101923410319452</c:v>
                </c:pt>
                <c:pt idx="34">
                  <c:v>10.02766130779292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967-4B5C-B434-924D3DBB94DF}"/>
            </c:ext>
          </c:extLst>
        </c:ser>
        <c:ser>
          <c:idx val="11"/>
          <c:order val="11"/>
          <c:tx>
            <c:strRef>
              <c:f>'[2]V-XIV R TOTAL'!$AD$8</c:f>
              <c:strCache>
                <c:ptCount val="1"/>
                <c:pt idx="0">
                  <c:v>Dic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'[2]V-XIV R TOTAL'!$R$9:$R$44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'[2]V-XIV R TOTAL'!$AD$9:$AD$44</c:f>
              <c:numCache>
                <c:formatCode>General</c:formatCode>
                <c:ptCount val="36"/>
                <c:pt idx="10">
                  <c:v>2.1917085059052061E-2</c:v>
                </c:pt>
                <c:pt idx="11">
                  <c:v>7.8945714883514873E-2</c:v>
                </c:pt>
                <c:pt idx="12">
                  <c:v>6.9014153461674999E-2</c:v>
                </c:pt>
                <c:pt idx="13">
                  <c:v>0.18940184867257978</c:v>
                </c:pt>
                <c:pt idx="14">
                  <c:v>0.35006201141004872</c:v>
                </c:pt>
                <c:pt idx="15">
                  <c:v>0.52712790984697322</c:v>
                </c:pt>
                <c:pt idx="16">
                  <c:v>1.0009149711127494</c:v>
                </c:pt>
                <c:pt idx="17">
                  <c:v>2.119668383843281</c:v>
                </c:pt>
                <c:pt idx="18">
                  <c:v>2.255065852756569</c:v>
                </c:pt>
                <c:pt idx="19">
                  <c:v>4.7569186935604151</c:v>
                </c:pt>
                <c:pt idx="20">
                  <c:v>9.6073826573353269</c:v>
                </c:pt>
                <c:pt idx="21">
                  <c:v>12.131114116716029</c:v>
                </c:pt>
                <c:pt idx="22">
                  <c:v>13.02691480137727</c:v>
                </c:pt>
                <c:pt idx="23">
                  <c:v>14.367513881750643</c:v>
                </c:pt>
                <c:pt idx="24">
                  <c:v>11.474031864784662</c:v>
                </c:pt>
                <c:pt idx="25">
                  <c:v>9.1001043134086235</c:v>
                </c:pt>
                <c:pt idx="26">
                  <c:v>6.2834647488656943</c:v>
                </c:pt>
                <c:pt idx="27">
                  <c:v>3.9180642741580103</c:v>
                </c:pt>
                <c:pt idx="28">
                  <c:v>3.698439914303854</c:v>
                </c:pt>
                <c:pt idx="29">
                  <c:v>2.084974086147346</c:v>
                </c:pt>
                <c:pt idx="30">
                  <c:v>1.679281408800877</c:v>
                </c:pt>
                <c:pt idx="31">
                  <c:v>0.77583988165994622</c:v>
                </c:pt>
                <c:pt idx="32">
                  <c:v>0.25986703453274801</c:v>
                </c:pt>
                <c:pt idx="33">
                  <c:v>0.13319621315382785</c:v>
                </c:pt>
                <c:pt idx="34">
                  <c:v>3.3591550166942402E-2</c:v>
                </c:pt>
                <c:pt idx="35">
                  <c:v>5.7182628231322787E-2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967-4B5C-B434-924D3DBB9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31216"/>
        <c:axId val="729106456"/>
      </c:lineChart>
      <c:catAx>
        <c:axId val="7270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729106456"/>
        <c:crosses val="autoZero"/>
        <c:auto val="1"/>
        <c:lblAlgn val="ctr"/>
        <c:lblOffset val="100"/>
        <c:noMultiLvlLbl val="0"/>
      </c:catAx>
      <c:valAx>
        <c:axId val="729106456"/>
        <c:scaling>
          <c:orientation val="minMax"/>
          <c:max val="12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0312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2.9418867430573252E-2"/>
          <c:y val="3.1256752275497568E-2"/>
          <c:w val="0.13331110295254012"/>
          <c:h val="0.89071896327810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 R Art'!$A$9:$A$44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 R Art'!$N$9:$N$44</c:f>
              <c:numCache>
                <c:formatCode>General</c:formatCode>
                <c:ptCount val="36"/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35593.519999999997</c:v>
                </c:pt>
                <c:pt idx="18" formatCode="#,##0">
                  <c:v>234348.75</c:v>
                </c:pt>
                <c:pt idx="19" formatCode="#,##0">
                  <c:v>674472.63</c:v>
                </c:pt>
                <c:pt idx="20" formatCode="#,##0">
                  <c:v>985392.52</c:v>
                </c:pt>
                <c:pt idx="21" formatCode="#,##0">
                  <c:v>1598937.68</c:v>
                </c:pt>
                <c:pt idx="22" formatCode="#,##0">
                  <c:v>2740028.8</c:v>
                </c:pt>
                <c:pt idx="23" formatCode="#,##0">
                  <c:v>2788598.24</c:v>
                </c:pt>
                <c:pt idx="24" formatCode="#,##0">
                  <c:v>2018519.6400000001</c:v>
                </c:pt>
                <c:pt idx="25" formatCode="#,##0">
                  <c:v>2308379.9899999998</c:v>
                </c:pt>
                <c:pt idx="26" formatCode="#,##0">
                  <c:v>2039832.04</c:v>
                </c:pt>
                <c:pt idx="27" formatCode="#,##0">
                  <c:v>1668029.08</c:v>
                </c:pt>
                <c:pt idx="28" formatCode="#,##0">
                  <c:v>1360720.31</c:v>
                </c:pt>
                <c:pt idx="29" formatCode="#,##0">
                  <c:v>1101380.6499999999</c:v>
                </c:pt>
                <c:pt idx="30" formatCode="#,##0">
                  <c:v>931598.39</c:v>
                </c:pt>
                <c:pt idx="31" formatCode="#,##0">
                  <c:v>330606.57</c:v>
                </c:pt>
                <c:pt idx="32" formatCode="#,##0">
                  <c:v>0</c:v>
                </c:pt>
                <c:pt idx="33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8-4FD8-B6CF-646E7FA1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938416"/>
        <c:axId val="617942024"/>
      </c:lineChart>
      <c:catAx>
        <c:axId val="6179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7942024"/>
        <c:crosses val="autoZero"/>
        <c:auto val="1"/>
        <c:lblAlgn val="ctr"/>
        <c:lblOffset val="100"/>
        <c:noMultiLvlLbl val="0"/>
      </c:catAx>
      <c:valAx>
        <c:axId val="6179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793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 R Art MONITOREO'!$A$9:$A$44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 R Art MONITOREO'!$N$9:$N$44</c:f>
              <c:numCache>
                <c:formatCode>General</c:formatCode>
                <c:ptCount val="36"/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15.04</c:v>
                </c:pt>
                <c:pt idx="12" formatCode="#,##0">
                  <c:v>24.43</c:v>
                </c:pt>
                <c:pt idx="13" formatCode="#,##0">
                  <c:v>11.28</c:v>
                </c:pt>
                <c:pt idx="14" formatCode="#,##0">
                  <c:v>3.76</c:v>
                </c:pt>
                <c:pt idx="15" formatCode="#,##0">
                  <c:v>121.46</c:v>
                </c:pt>
                <c:pt idx="16" formatCode="#,##0">
                  <c:v>158.44</c:v>
                </c:pt>
                <c:pt idx="17" formatCode="#,##0">
                  <c:v>627.34</c:v>
                </c:pt>
                <c:pt idx="18" formatCode="#,##0">
                  <c:v>1510.61</c:v>
                </c:pt>
                <c:pt idx="19" formatCode="#,##0">
                  <c:v>2471.13</c:v>
                </c:pt>
                <c:pt idx="20" formatCode="#,##0">
                  <c:v>1309.97</c:v>
                </c:pt>
                <c:pt idx="21" formatCode="#,##0">
                  <c:v>543.5</c:v>
                </c:pt>
                <c:pt idx="22" formatCode="#,##0">
                  <c:v>425.92</c:v>
                </c:pt>
                <c:pt idx="23" formatCode="#,##0">
                  <c:v>549.13</c:v>
                </c:pt>
                <c:pt idx="24" formatCode="#,##0">
                  <c:v>674.59</c:v>
                </c:pt>
                <c:pt idx="25" formatCode="#,##0">
                  <c:v>900.03</c:v>
                </c:pt>
                <c:pt idx="26" formatCode="#,##0">
                  <c:v>1283.04</c:v>
                </c:pt>
                <c:pt idx="27" formatCode="#,##0">
                  <c:v>1680.22</c:v>
                </c:pt>
                <c:pt idx="28" formatCode="#,##0">
                  <c:v>1498.61</c:v>
                </c:pt>
                <c:pt idx="29" formatCode="#,##0">
                  <c:v>947.13</c:v>
                </c:pt>
                <c:pt idx="30" formatCode="#,##0">
                  <c:v>569.98</c:v>
                </c:pt>
                <c:pt idx="31" formatCode="#,##0">
                  <c:v>334.27</c:v>
                </c:pt>
                <c:pt idx="32" formatCode="#,##0">
                  <c:v>91.07</c:v>
                </c:pt>
                <c:pt idx="33" formatCode="#,##0">
                  <c:v>36.44</c:v>
                </c:pt>
                <c:pt idx="34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B-4F93-A36E-95800F8DB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237072"/>
        <c:axId val="699221000"/>
      </c:lineChart>
      <c:catAx>
        <c:axId val="6992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9221000"/>
        <c:crosses val="autoZero"/>
        <c:auto val="1"/>
        <c:lblAlgn val="ctr"/>
        <c:lblOffset val="100"/>
        <c:noMultiLvlLbl val="0"/>
      </c:catAx>
      <c:valAx>
        <c:axId val="69922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92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 R FT'!$A$9:$A$44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 R FT'!$N$9:$N$44</c:f>
              <c:numCache>
                <c:formatCode>General</c:formatCode>
                <c:ptCount val="36"/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15.04</c:v>
                </c:pt>
                <c:pt idx="12" formatCode="#,##0">
                  <c:v>24.43</c:v>
                </c:pt>
                <c:pt idx="13" formatCode="#,##0">
                  <c:v>11.28</c:v>
                </c:pt>
                <c:pt idx="14" formatCode="#,##0">
                  <c:v>3.76</c:v>
                </c:pt>
                <c:pt idx="15" formatCode="#,##0">
                  <c:v>121.46</c:v>
                </c:pt>
                <c:pt idx="16" formatCode="#,##0">
                  <c:v>158.44</c:v>
                </c:pt>
                <c:pt idx="17" formatCode="#,##0">
                  <c:v>36220.859999999993</c:v>
                </c:pt>
                <c:pt idx="18" formatCode="#,##0">
                  <c:v>235859.36</c:v>
                </c:pt>
                <c:pt idx="19" formatCode="#,##0">
                  <c:v>676943.76</c:v>
                </c:pt>
                <c:pt idx="20" formatCode="#,##0">
                  <c:v>986702.49</c:v>
                </c:pt>
                <c:pt idx="21" formatCode="#,##0">
                  <c:v>1599481.18</c:v>
                </c:pt>
                <c:pt idx="22" formatCode="#,##0">
                  <c:v>2740454.7199999997</c:v>
                </c:pt>
                <c:pt idx="23" formatCode="#,##0">
                  <c:v>2789147.37</c:v>
                </c:pt>
                <c:pt idx="24" formatCode="#,##0">
                  <c:v>2019194.23</c:v>
                </c:pt>
                <c:pt idx="25" formatCode="#,##0">
                  <c:v>2309280.02</c:v>
                </c:pt>
                <c:pt idx="26" formatCode="#,##0">
                  <c:v>2041115.08</c:v>
                </c:pt>
                <c:pt idx="27" formatCode="#,##0">
                  <c:v>1669709.2999999998</c:v>
                </c:pt>
                <c:pt idx="28" formatCode="#,##0">
                  <c:v>1362218.92</c:v>
                </c:pt>
                <c:pt idx="29" formatCode="#,##0">
                  <c:v>1102327.78</c:v>
                </c:pt>
                <c:pt idx="30" formatCode="#,##0">
                  <c:v>932168.37000000011</c:v>
                </c:pt>
                <c:pt idx="31" formatCode="#,##0">
                  <c:v>330940.83999999997</c:v>
                </c:pt>
                <c:pt idx="32" formatCode="#,##0">
                  <c:v>91.07</c:v>
                </c:pt>
                <c:pt idx="33" formatCode="#,##0">
                  <c:v>36.44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B-41EF-BA12-F35EFBB1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085928"/>
        <c:axId val="677082648"/>
      </c:lineChart>
      <c:catAx>
        <c:axId val="67708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7082648"/>
        <c:crosses val="autoZero"/>
        <c:auto val="1"/>
        <c:lblAlgn val="ctr"/>
        <c:lblOffset val="100"/>
        <c:noMultiLvlLbl val="0"/>
      </c:catAx>
      <c:valAx>
        <c:axId val="6770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708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'XI R Art'!$A$9:$A$44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'XI R Art'!$N$9:$N$44</c:f>
              <c:numCache>
                <c:formatCode>General</c:formatCode>
                <c:ptCount val="36"/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3583.51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5.14</c:v>
                </c:pt>
                <c:pt idx="23" formatCode="#,##0">
                  <c:v>6879.6</c:v>
                </c:pt>
                <c:pt idx="24" formatCode="#,##0">
                  <c:v>44926.6</c:v>
                </c:pt>
                <c:pt idx="25" formatCode="#,##0">
                  <c:v>55399.979999999996</c:v>
                </c:pt>
                <c:pt idx="26" formatCode="#,##0">
                  <c:v>205508.89</c:v>
                </c:pt>
                <c:pt idx="27" formatCode="#,##0">
                  <c:v>290292.91000000003</c:v>
                </c:pt>
                <c:pt idx="28" formatCode="#,##0">
                  <c:v>251127.72</c:v>
                </c:pt>
                <c:pt idx="29" formatCode="#,##0">
                  <c:v>54137.22</c:v>
                </c:pt>
                <c:pt idx="30" formatCode="#,##0">
                  <c:v>3583.51</c:v>
                </c:pt>
                <c:pt idx="31" formatCode="#,##0">
                  <c:v>0</c:v>
                </c:pt>
                <c:pt idx="32" formatCode="#,##0">
                  <c:v>0</c:v>
                </c:pt>
                <c:pt idx="33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7-4C18-A2E1-5C7AC7B92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938416"/>
        <c:axId val="617942024"/>
      </c:lineChart>
      <c:catAx>
        <c:axId val="6179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7942024"/>
        <c:crosses val="autoZero"/>
        <c:auto val="1"/>
        <c:lblAlgn val="ctr"/>
        <c:lblOffset val="100"/>
        <c:noMultiLvlLbl val="0"/>
      </c:catAx>
      <c:valAx>
        <c:axId val="6179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793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98245532939568E-2"/>
          <c:y val="2.4971618691783909E-2"/>
          <c:w val="0.86587273910898743"/>
          <c:h val="0.92659881369617314"/>
        </c:manualLayout>
      </c:layout>
      <c:barChart>
        <c:barDir val="col"/>
        <c:grouping val="clustered"/>
        <c:varyColors val="0"/>
        <c:ser>
          <c:idx val="12"/>
          <c:order val="12"/>
          <c:tx>
            <c:strRef>
              <c:f>'XVI-VIII R FT  no'!$AD$8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'XVI-VIII R FT  no'!$A$9:$A$44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'XVI-VIII R FT  no'!$AD$9:$AD$44</c:f>
              <c:numCache>
                <c:formatCode>General</c:formatCode>
                <c:ptCount val="36"/>
                <c:pt idx="18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27-4608-9DFF-3D98F178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792272"/>
        <c:axId val="1445787024"/>
      </c:barChart>
      <c:lineChart>
        <c:grouping val="standard"/>
        <c:varyColors val="0"/>
        <c:ser>
          <c:idx val="0"/>
          <c:order val="0"/>
          <c:tx>
            <c:strRef>
              <c:f>'XVI-VIII R FT  no'!$R$8</c:f>
              <c:strCache>
                <c:ptCount val="1"/>
                <c:pt idx="0">
                  <c:v>Ene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'XVI-VIII R FT  no'!$A$9:$A$44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'XVI-VIII R FT  no'!$R$9:$R$44</c:f>
              <c:numCache>
                <c:formatCode>#,##0</c:formatCode>
                <c:ptCount val="36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7-4608-9DFF-3D98F17849CF}"/>
            </c:ext>
          </c:extLst>
        </c:ser>
        <c:ser>
          <c:idx val="1"/>
          <c:order val="1"/>
          <c:tx>
            <c:strRef>
              <c:f>'XVI-VIII R FT  no'!$S$8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'XVI-VIII R FT  no'!$A$9:$A$44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'XVI-VIII R FT  no'!$S$9:$S$44</c:f>
              <c:numCache>
                <c:formatCode>General</c:formatCode>
                <c:ptCount val="3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100.05037561991487</c:v>
                </c:pt>
                <c:pt idx="12">
                  <c:v>100.01677400960995</c:v>
                </c:pt>
                <c:pt idx="13">
                  <c:v>100.01677400960995</c:v>
                </c:pt>
                <c:pt idx="14">
                  <c:v>100.05037561991487</c:v>
                </c:pt>
                <c:pt idx="15">
                  <c:v>100.29196423116622</c:v>
                </c:pt>
                <c:pt idx="16">
                  <c:v>100.16983014841514</c:v>
                </c:pt>
                <c:pt idx="17">
                  <c:v>100.30493327374005</c:v>
                </c:pt>
                <c:pt idx="18">
                  <c:v>100.18295996424403</c:v>
                </c:pt>
                <c:pt idx="19">
                  <c:v>100.37347627147528</c:v>
                </c:pt>
                <c:pt idx="20">
                  <c:v>100.46522420902238</c:v>
                </c:pt>
                <c:pt idx="21">
                  <c:v>101.14502712244813</c:v>
                </c:pt>
                <c:pt idx="22">
                  <c:v>101.98565688200637</c:v>
                </c:pt>
                <c:pt idx="23">
                  <c:v>103.38084718930837</c:v>
                </c:pt>
                <c:pt idx="24">
                  <c:v>104.78906013026921</c:v>
                </c:pt>
                <c:pt idx="25">
                  <c:v>105.5137187818532</c:v>
                </c:pt>
                <c:pt idx="26">
                  <c:v>105.27502408919271</c:v>
                </c:pt>
                <c:pt idx="27">
                  <c:v>107.28404668426597</c:v>
                </c:pt>
                <c:pt idx="28">
                  <c:v>114.05351177020999</c:v>
                </c:pt>
                <c:pt idx="29">
                  <c:v>116.23429379275899</c:v>
                </c:pt>
                <c:pt idx="30">
                  <c:v>118.11882429734048</c:v>
                </c:pt>
                <c:pt idx="31">
                  <c:v>112.65998278654349</c:v>
                </c:pt>
                <c:pt idx="32">
                  <c:v>105.81892001101832</c:v>
                </c:pt>
                <c:pt idx="33">
                  <c:v>101.50178297539847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7-4608-9DFF-3D98F17849CF}"/>
            </c:ext>
          </c:extLst>
        </c:ser>
        <c:ser>
          <c:idx val="2"/>
          <c:order val="2"/>
          <c:tx>
            <c:strRef>
              <c:f>'XVI-VIII R FT  no'!$T$8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'XVI-VIII R FT  no'!$A$9:$A$44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'XVI-VIII R FT  no'!$T$9:$T$44</c:f>
              <c:numCache>
                <c:formatCode>General</c:formatCode>
                <c:ptCount val="36"/>
                <c:pt idx="15">
                  <c:v>90.045522289049828</c:v>
                </c:pt>
                <c:pt idx="18">
                  <c:v>90.036588695507149</c:v>
                </c:pt>
                <c:pt idx="19">
                  <c:v>90.110877686097055</c:v>
                </c:pt>
                <c:pt idx="20">
                  <c:v>90.269114851936948</c:v>
                </c:pt>
                <c:pt idx="21">
                  <c:v>90.623349353839387</c:v>
                </c:pt>
                <c:pt idx="22">
                  <c:v>90.995092594171879</c:v>
                </c:pt>
                <c:pt idx="23">
                  <c:v>91.563628729282058</c:v>
                </c:pt>
                <c:pt idx="24">
                  <c:v>92.941986038483392</c:v>
                </c:pt>
                <c:pt idx="25">
                  <c:v>95.215240748809109</c:v>
                </c:pt>
                <c:pt idx="26">
                  <c:v>98.561034626774259</c:v>
                </c:pt>
                <c:pt idx="27">
                  <c:v>102.15337212129241</c:v>
                </c:pt>
                <c:pt idx="28">
                  <c:v>109.4085569208203</c:v>
                </c:pt>
                <c:pt idx="29">
                  <c:v>111.27640695304682</c:v>
                </c:pt>
                <c:pt idx="30">
                  <c:v>105.4683557017264</c:v>
                </c:pt>
                <c:pt idx="31">
                  <c:v>98.326208652447562</c:v>
                </c:pt>
                <c:pt idx="32">
                  <c:v>92.404077766514973</c:v>
                </c:pt>
                <c:pt idx="33">
                  <c:v>90.514216207885113</c:v>
                </c:pt>
                <c:pt idx="34">
                  <c:v>90.013698582169866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7-4608-9DFF-3D98F17849CF}"/>
            </c:ext>
          </c:extLst>
        </c:ser>
        <c:ser>
          <c:idx val="3"/>
          <c:order val="3"/>
          <c:tx>
            <c:strRef>
              <c:f>'XVI-VIII R FT  no'!$U$8</c:f>
              <c:strCache>
                <c:ptCount val="1"/>
                <c:pt idx="0">
                  <c:v>Abr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'XVI-VIII R FT  no'!$A$9:$A$44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'XVI-VIII R FT  no'!$U$9:$U$44</c:f>
              <c:numCache>
                <c:formatCode>General</c:formatCode>
                <c:ptCount val="36"/>
                <c:pt idx="5">
                  <c:v>80.000007000204747</c:v>
                </c:pt>
                <c:pt idx="7">
                  <c:v>80.000023999895518</c:v>
                </c:pt>
                <c:pt idx="8">
                  <c:v>80.018946002539181</c:v>
                </c:pt>
                <c:pt idx="9">
                  <c:v>80.063814009239437</c:v>
                </c:pt>
                <c:pt idx="10">
                  <c:v>80.204533030778663</c:v>
                </c:pt>
                <c:pt idx="11">
                  <c:v>80.266661039897784</c:v>
                </c:pt>
                <c:pt idx="12">
                  <c:v>80.501123075102882</c:v>
                </c:pt>
                <c:pt idx="13">
                  <c:v>80.735099110609085</c:v>
                </c:pt>
                <c:pt idx="14">
                  <c:v>80.733638109811722</c:v>
                </c:pt>
                <c:pt idx="15">
                  <c:v>81.062563159580719</c:v>
                </c:pt>
                <c:pt idx="16">
                  <c:v>81.177550176871037</c:v>
                </c:pt>
                <c:pt idx="17">
                  <c:v>81.173091176288324</c:v>
                </c:pt>
                <c:pt idx="18">
                  <c:v>80.990100148172871</c:v>
                </c:pt>
                <c:pt idx="19">
                  <c:v>80.838468125987404</c:v>
                </c:pt>
                <c:pt idx="20">
                  <c:v>80.576825086893507</c:v>
                </c:pt>
                <c:pt idx="21">
                  <c:v>80.620299093143188</c:v>
                </c:pt>
                <c:pt idx="22">
                  <c:v>81.170604175320165</c:v>
                </c:pt>
                <c:pt idx="23">
                  <c:v>81.856415278174097</c:v>
                </c:pt>
                <c:pt idx="24">
                  <c:v>83.007515450763151</c:v>
                </c:pt>
                <c:pt idx="25">
                  <c:v>84.343358651905518</c:v>
                </c:pt>
                <c:pt idx="26">
                  <c:v>87.375201106145269</c:v>
                </c:pt>
                <c:pt idx="27">
                  <c:v>90.843898626679092</c:v>
                </c:pt>
                <c:pt idx="28">
                  <c:v>97.203726580924666</c:v>
                </c:pt>
                <c:pt idx="29">
                  <c:v>99.680792952053721</c:v>
                </c:pt>
                <c:pt idx="30">
                  <c:v>94.814038221968815</c:v>
                </c:pt>
                <c:pt idx="31">
                  <c:v>87.642173146268533</c:v>
                </c:pt>
                <c:pt idx="32">
                  <c:v>82.533703380125658</c:v>
                </c:pt>
                <c:pt idx="33">
                  <c:v>80.541941081086506</c:v>
                </c:pt>
                <c:pt idx="34">
                  <c:v>80.01696700271988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7-4608-9DFF-3D98F17849CF}"/>
            </c:ext>
          </c:extLst>
        </c:ser>
        <c:ser>
          <c:idx val="4"/>
          <c:order val="4"/>
          <c:tx>
            <c:strRef>
              <c:f>'XVI-VIII R FT  no'!$V$8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'XVI-VIII R FT  no'!$A$9:$A$44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'XVI-VIII R FT  no'!$V$9:$V$44</c:f>
              <c:numCache>
                <c:formatCode>General</c:formatCode>
                <c:ptCount val="36"/>
                <c:pt idx="6">
                  <c:v>0</c:v>
                </c:pt>
                <c:pt idx="7">
                  <c:v>70.001003957227738</c:v>
                </c:pt>
                <c:pt idx="8">
                  <c:v>70.007623105656677</c:v>
                </c:pt>
                <c:pt idx="9">
                  <c:v>70.055364214734723</c:v>
                </c:pt>
                <c:pt idx="10">
                  <c:v>70.148412602506028</c:v>
                </c:pt>
                <c:pt idx="11">
                  <c:v>70.34128574926423</c:v>
                </c:pt>
                <c:pt idx="12">
                  <c:v>70.783842443139875</c:v>
                </c:pt>
                <c:pt idx="13">
                  <c:v>70.70153452072941</c:v>
                </c:pt>
                <c:pt idx="14">
                  <c:v>71.032847393804701</c:v>
                </c:pt>
                <c:pt idx="15">
                  <c:v>71.670982889915877</c:v>
                </c:pt>
                <c:pt idx="16">
                  <c:v>72.414358933578214</c:v>
                </c:pt>
                <c:pt idx="17">
                  <c:v>73.546012107484074</c:v>
                </c:pt>
                <c:pt idx="18">
                  <c:v>74.868481042414388</c:v>
                </c:pt>
                <c:pt idx="19">
                  <c:v>73.826389986522088</c:v>
                </c:pt>
                <c:pt idx="20">
                  <c:v>72.941050772935029</c:v>
                </c:pt>
                <c:pt idx="21">
                  <c:v>73.848731867044023</c:v>
                </c:pt>
                <c:pt idx="22">
                  <c:v>73.996531517889181</c:v>
                </c:pt>
                <c:pt idx="23">
                  <c:v>74.547845639175776</c:v>
                </c:pt>
                <c:pt idx="24">
                  <c:v>75.42796159775456</c:v>
                </c:pt>
                <c:pt idx="25">
                  <c:v>75.585844130642727</c:v>
                </c:pt>
                <c:pt idx="26">
                  <c:v>76.458205862188819</c:v>
                </c:pt>
                <c:pt idx="27">
                  <c:v>78.331405931442163</c:v>
                </c:pt>
                <c:pt idx="28">
                  <c:v>80.568527424931887</c:v>
                </c:pt>
                <c:pt idx="29">
                  <c:v>81.147519358810442</c:v>
                </c:pt>
                <c:pt idx="30">
                  <c:v>80.589114034954818</c:v>
                </c:pt>
                <c:pt idx="31">
                  <c:v>75.17244101938573</c:v>
                </c:pt>
                <c:pt idx="32">
                  <c:v>71.652039873433282</c:v>
                </c:pt>
                <c:pt idx="34">
                  <c:v>70.068973622970006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27-4608-9DFF-3D98F17849CF}"/>
            </c:ext>
          </c:extLst>
        </c:ser>
        <c:ser>
          <c:idx val="5"/>
          <c:order val="5"/>
          <c:tx>
            <c:strRef>
              <c:f>'XVI-VIII R FT  no'!$W$8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'XVI-VIII R FT  no'!$A$9:$A$44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'XVI-VIII R FT  no'!$W$9:$W$44</c:f>
              <c:numCache>
                <c:formatCode>General</c:formatCode>
                <c:ptCount val="36"/>
                <c:pt idx="7">
                  <c:v>60.015756686711796</c:v>
                </c:pt>
                <c:pt idx="8">
                  <c:v>60.11771160262019</c:v>
                </c:pt>
                <c:pt idx="9">
                  <c:v>60.189337590672281</c:v>
                </c:pt>
                <c:pt idx="10">
                  <c:v>60.749667501643493</c:v>
                </c:pt>
                <c:pt idx="11">
                  <c:v>61.505623120879804</c:v>
                </c:pt>
                <c:pt idx="12">
                  <c:v>62.385721029099727</c:v>
                </c:pt>
                <c:pt idx="13">
                  <c:v>63.001469661930628</c:v>
                </c:pt>
                <c:pt idx="14">
                  <c:v>63.471967920333398</c:v>
                </c:pt>
                <c:pt idx="15">
                  <c:v>64.773507726951777</c:v>
                </c:pt>
                <c:pt idx="16">
                  <c:v>65.630741226372749</c:v>
                </c:pt>
                <c:pt idx="17">
                  <c:v>66.631448108991549</c:v>
                </c:pt>
                <c:pt idx="18">
                  <c:v>68.414644269134428</c:v>
                </c:pt>
                <c:pt idx="19">
                  <c:v>70.883381951672874</c:v>
                </c:pt>
                <c:pt idx="20">
                  <c:v>67.895649170959445</c:v>
                </c:pt>
                <c:pt idx="21">
                  <c:v>65.7310298707866</c:v>
                </c:pt>
                <c:pt idx="22">
                  <c:v>63.692256639059501</c:v>
                </c:pt>
                <c:pt idx="23">
                  <c:v>63.04449490731006</c:v>
                </c:pt>
                <c:pt idx="24">
                  <c:v>62.168276123753337</c:v>
                </c:pt>
                <c:pt idx="25">
                  <c:v>63.420250248430541</c:v>
                </c:pt>
                <c:pt idx="26">
                  <c:v>62.990967515543169</c:v>
                </c:pt>
                <c:pt idx="27">
                  <c:v>62.39723852401292</c:v>
                </c:pt>
                <c:pt idx="28">
                  <c:v>64.440534543533275</c:v>
                </c:pt>
                <c:pt idx="29">
                  <c:v>64.638284166546256</c:v>
                </c:pt>
                <c:pt idx="30">
                  <c:v>66.154956265516759</c:v>
                </c:pt>
                <c:pt idx="31">
                  <c:v>63.841587267701854</c:v>
                </c:pt>
                <c:pt idx="32">
                  <c:v>61.473256962836686</c:v>
                </c:pt>
                <c:pt idx="33">
                  <c:v>60.339141626994781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27-4608-9DFF-3D98F17849CF}"/>
            </c:ext>
          </c:extLst>
        </c:ser>
        <c:ser>
          <c:idx val="6"/>
          <c:order val="6"/>
          <c:tx>
            <c:strRef>
              <c:f>'XVI-VIII R FT  no'!$X$8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'XVI-VIII R FT  no'!$A$9:$A$44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'XVI-VIII R FT  no'!$X$9:$X$44</c:f>
              <c:numCache>
                <c:formatCode>General</c:formatCode>
                <c:ptCount val="36"/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27-4608-9DFF-3D98F17849CF}"/>
            </c:ext>
          </c:extLst>
        </c:ser>
        <c:ser>
          <c:idx val="7"/>
          <c:order val="7"/>
          <c:tx>
            <c:strRef>
              <c:f>'XVI-VIII R FT  no'!$Y$8</c:f>
              <c:strCache>
                <c:ptCount val="1"/>
                <c:pt idx="0">
                  <c:v>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'XVI-VIII R FT  no'!$A$9:$A$44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'XVI-VIII R FT  no'!$Y$9:$Y$44</c:f>
              <c:numCache>
                <c:formatCode>General</c:formatCode>
                <c:ptCount val="36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27-4608-9DFF-3D98F17849CF}"/>
            </c:ext>
          </c:extLst>
        </c:ser>
        <c:ser>
          <c:idx val="8"/>
          <c:order val="8"/>
          <c:tx>
            <c:strRef>
              <c:f>'XVI-VIII R FT  no'!$Z$8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'XVI-VIII R FT  no'!$A$9:$A$44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'XVI-VIII R FT  no'!$Z$9:$Z$44</c:f>
              <c:numCache>
                <c:formatCode>General</c:formatCode>
                <c:ptCount val="36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27-4608-9DFF-3D98F17849CF}"/>
            </c:ext>
          </c:extLst>
        </c:ser>
        <c:ser>
          <c:idx val="9"/>
          <c:order val="9"/>
          <c:tx>
            <c:strRef>
              <c:f>'XVI-VIII R FT  no'!$AA$8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'XVI-VIII R FT  no'!$A$9:$A$44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'XVI-VIII R FT  no'!$AA$9:$AA$44</c:f>
              <c:numCache>
                <c:formatCode>General</c:formatCode>
                <c:ptCount val="3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27-4608-9DFF-3D98F17849CF}"/>
            </c:ext>
          </c:extLst>
        </c:ser>
        <c:ser>
          <c:idx val="10"/>
          <c:order val="10"/>
          <c:tx>
            <c:strRef>
              <c:f>'XVI-VIII R FT  no'!$AB$8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'XVI-VIII R FT  no'!$A$9:$A$44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'XVI-VIII R FT  no'!$AB$9:$AB$44</c:f>
              <c:numCache>
                <c:formatCode>General</c:formatCode>
                <c:ptCount val="36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27-4608-9DFF-3D98F17849CF}"/>
            </c:ext>
          </c:extLst>
        </c:ser>
        <c:ser>
          <c:idx val="11"/>
          <c:order val="11"/>
          <c:tx>
            <c:strRef>
              <c:f>'XVI-VIII R FT  no'!$AC$8</c:f>
              <c:strCache>
                <c:ptCount val="1"/>
                <c:pt idx="0">
                  <c:v>Dic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'XVI-VIII R FT  no'!$A$9:$A$44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'XVI-VIII R FT  no'!$AC$9:$AC$44</c:f>
              <c:numCache>
                <c:formatCode>General</c:formatCode>
                <c:ptCount val="36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27-4608-9DFF-3D98F178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792272"/>
        <c:axId val="1445787024"/>
      </c:lineChart>
      <c:catAx>
        <c:axId val="1445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45787024"/>
        <c:crosses val="autoZero"/>
        <c:auto val="1"/>
        <c:lblAlgn val="ctr"/>
        <c:lblOffset val="100"/>
        <c:noMultiLvlLbl val="0"/>
      </c:catAx>
      <c:valAx>
        <c:axId val="144578702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457922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8.4661436506301882E-2"/>
          <c:y val="3.6320745695077046E-2"/>
          <c:w val="0.13260457318406463"/>
          <c:h val="0.93615541820668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6631091081192"/>
          <c:y val="0.2288139538332041"/>
          <c:w val="0.64725021372214697"/>
          <c:h val="0.65536836159633749"/>
        </c:manualLayout>
      </c:layout>
      <c:lineChart>
        <c:grouping val="standard"/>
        <c:varyColors val="0"/>
        <c:ser>
          <c:idx val="1"/>
          <c:order val="0"/>
          <c:tx>
            <c:strRef>
              <c:f>'V R FT'!$C$8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'V R FT'!$A$9:$A$44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 R FT'!$C$9:$C$44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46-44B5-B5A8-ED88581F8126}"/>
            </c:ext>
          </c:extLst>
        </c:ser>
        <c:ser>
          <c:idx val="2"/>
          <c:order val="1"/>
          <c:tx>
            <c:strRef>
              <c:f>'V R FT'!$D$8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'V R FT'!$A$9:$A$44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 R FT'!$D$9:$D$44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046-44B5-B5A8-ED88581F8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182272"/>
        <c:axId val="545181880"/>
      </c:lineChart>
      <c:catAx>
        <c:axId val="54518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5181880"/>
        <c:crosses val="autoZero"/>
        <c:auto val="1"/>
        <c:lblAlgn val="ctr"/>
        <c:lblOffset val="100"/>
        <c:noMultiLvlLbl val="0"/>
      </c:catAx>
      <c:valAx>
        <c:axId val="5451818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5182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0038782465624"/>
          <c:y val="0.55749125821812984"/>
          <c:w val="7.6359190204927957E-2"/>
          <c:h val="0.10374718347402963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'XVI R Art'!$A$9:$A$44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'XVI R Art'!$N$9:$N$44</c:f>
              <c:numCache>
                <c:formatCode>#,##0</c:formatCode>
                <c:ptCount val="3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6102.89</c:v>
                </c:pt>
                <c:pt idx="7">
                  <c:v>5491.08</c:v>
                </c:pt>
                <c:pt idx="8">
                  <c:v>12984.76</c:v>
                </c:pt>
                <c:pt idx="9">
                  <c:v>41052.11</c:v>
                </c:pt>
                <c:pt idx="10">
                  <c:v>154506.41</c:v>
                </c:pt>
                <c:pt idx="11">
                  <c:v>251589.3</c:v>
                </c:pt>
                <c:pt idx="12">
                  <c:v>603329.86</c:v>
                </c:pt>
                <c:pt idx="13">
                  <c:v>967801.69</c:v>
                </c:pt>
                <c:pt idx="14">
                  <c:v>952826.72</c:v>
                </c:pt>
                <c:pt idx="15">
                  <c:v>1157412.55</c:v>
                </c:pt>
                <c:pt idx="16">
                  <c:v>1123455.7</c:v>
                </c:pt>
                <c:pt idx="17">
                  <c:v>968207.03</c:v>
                </c:pt>
                <c:pt idx="18">
                  <c:v>964796.22</c:v>
                </c:pt>
                <c:pt idx="19">
                  <c:v>1006124.03</c:v>
                </c:pt>
                <c:pt idx="20">
                  <c:v>592117.99249788653</c:v>
                </c:pt>
                <c:pt idx="21">
                  <c:v>646472.48249788641</c:v>
                </c:pt>
                <c:pt idx="22">
                  <c:v>728822.49899746361</c:v>
                </c:pt>
                <c:pt idx="23">
                  <c:v>664557.64099408197</c:v>
                </c:pt>
                <c:pt idx="24">
                  <c:v>824818.85499577294</c:v>
                </c:pt>
                <c:pt idx="25">
                  <c:v>894181.12149535026</c:v>
                </c:pt>
                <c:pt idx="26">
                  <c:v>939554.92199661839</c:v>
                </c:pt>
                <c:pt idx="27">
                  <c:v>658740.36199661833</c:v>
                </c:pt>
                <c:pt idx="28">
                  <c:v>706236.835497041</c:v>
                </c:pt>
                <c:pt idx="29">
                  <c:v>677363.48499577283</c:v>
                </c:pt>
                <c:pt idx="30">
                  <c:v>677817.4454970411</c:v>
                </c:pt>
                <c:pt idx="31">
                  <c:v>350489.16649957729</c:v>
                </c:pt>
                <c:pt idx="32">
                  <c:v>127545.45</c:v>
                </c:pt>
                <c:pt idx="33">
                  <c:v>22312.76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A-4FDA-A153-5317548E0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047656"/>
        <c:axId val="530045360"/>
      </c:lineChart>
      <c:catAx>
        <c:axId val="53004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0045360"/>
        <c:crosses val="autoZero"/>
        <c:auto val="1"/>
        <c:lblAlgn val="ctr"/>
        <c:lblOffset val="100"/>
        <c:noMultiLvlLbl val="0"/>
      </c:catAx>
      <c:valAx>
        <c:axId val="5300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004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71775085582376"/>
          <c:y val="0.17634259259259263"/>
          <c:w val="0.87129613032130004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'XVI R MONITOREO'!$A$9:$A$44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'XVI R MONITOREO'!$N$9:$N$44</c:f>
              <c:numCache>
                <c:formatCode>#,##0</c:formatCode>
                <c:ptCount val="3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5.76</c:v>
                </c:pt>
                <c:pt idx="21">
                  <c:v>0</c:v>
                </c:pt>
                <c:pt idx="22">
                  <c:v>5.76</c:v>
                </c:pt>
                <c:pt idx="23">
                  <c:v>29.74</c:v>
                </c:pt>
                <c:pt idx="24">
                  <c:v>35.770000000000003</c:v>
                </c:pt>
                <c:pt idx="25">
                  <c:v>107.03</c:v>
                </c:pt>
                <c:pt idx="26">
                  <c:v>190.26</c:v>
                </c:pt>
                <c:pt idx="27">
                  <c:v>285.24</c:v>
                </c:pt>
                <c:pt idx="28">
                  <c:v>528.27</c:v>
                </c:pt>
                <c:pt idx="29">
                  <c:v>652.09</c:v>
                </c:pt>
                <c:pt idx="30">
                  <c:v>856.61</c:v>
                </c:pt>
                <c:pt idx="31">
                  <c:v>804.61</c:v>
                </c:pt>
                <c:pt idx="32">
                  <c:v>331.44</c:v>
                </c:pt>
                <c:pt idx="33">
                  <c:v>64.7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6-4243-BC71-C9A5BA700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944424"/>
        <c:axId val="617943112"/>
      </c:lineChart>
      <c:catAx>
        <c:axId val="61794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7943112"/>
        <c:crosses val="autoZero"/>
        <c:auto val="1"/>
        <c:lblAlgn val="ctr"/>
        <c:lblOffset val="100"/>
        <c:noMultiLvlLbl val="0"/>
      </c:catAx>
      <c:valAx>
        <c:axId val="6179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794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'XVI R FT'!$A$9:$A$44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'XVI R FT'!$N$9:$N$44</c:f>
              <c:numCache>
                <c:formatCode>#,##0</c:formatCode>
                <c:ptCount val="36"/>
                <c:pt idx="9">
                  <c:v>41052.11</c:v>
                </c:pt>
                <c:pt idx="10">
                  <c:v>154506.41</c:v>
                </c:pt>
                <c:pt idx="11">
                  <c:v>251589.3</c:v>
                </c:pt>
                <c:pt idx="12">
                  <c:v>603329.86</c:v>
                </c:pt>
                <c:pt idx="13">
                  <c:v>967801.69</c:v>
                </c:pt>
                <c:pt idx="14">
                  <c:v>952826.72</c:v>
                </c:pt>
                <c:pt idx="15">
                  <c:v>1157412.55</c:v>
                </c:pt>
                <c:pt idx="16">
                  <c:v>1123455.7</c:v>
                </c:pt>
                <c:pt idx="17">
                  <c:v>968207.03</c:v>
                </c:pt>
                <c:pt idx="18">
                  <c:v>964796.22</c:v>
                </c:pt>
                <c:pt idx="19">
                  <c:v>1006124.03</c:v>
                </c:pt>
                <c:pt idx="20">
                  <c:v>592123.75249788654</c:v>
                </c:pt>
                <c:pt idx="21">
                  <c:v>646472.48249788641</c:v>
                </c:pt>
                <c:pt idx="22">
                  <c:v>728828.25899746362</c:v>
                </c:pt>
                <c:pt idx="23">
                  <c:v>664587.38099408196</c:v>
                </c:pt>
                <c:pt idx="24">
                  <c:v>824854.62499577296</c:v>
                </c:pt>
                <c:pt idx="25">
                  <c:v>894288.15149535006</c:v>
                </c:pt>
                <c:pt idx="26">
                  <c:v>939745.1819966184</c:v>
                </c:pt>
                <c:pt idx="27">
                  <c:v>659025.60199661832</c:v>
                </c:pt>
                <c:pt idx="28">
                  <c:v>706765.10549704102</c:v>
                </c:pt>
                <c:pt idx="29">
                  <c:v>678015.57499577291</c:v>
                </c:pt>
                <c:pt idx="30">
                  <c:v>678674.05549704109</c:v>
                </c:pt>
                <c:pt idx="31">
                  <c:v>351293.77649957733</c:v>
                </c:pt>
                <c:pt idx="32">
                  <c:v>127876.89</c:v>
                </c:pt>
                <c:pt idx="33">
                  <c:v>22377.46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3-4567-AC2A-CCB2A0723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911304"/>
        <c:axId val="547920160"/>
      </c:lineChart>
      <c:catAx>
        <c:axId val="54791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7920160"/>
        <c:crosses val="autoZero"/>
        <c:auto val="1"/>
        <c:lblAlgn val="ctr"/>
        <c:lblOffset val="100"/>
        <c:noMultiLvlLbl val="0"/>
      </c:catAx>
      <c:valAx>
        <c:axId val="5479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791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8446631091081192"/>
          <c:y val="0.2288139538332041"/>
          <c:w val="0.64725021372214697"/>
          <c:h val="0.65536836159633749"/>
        </c:manualLayout>
      </c:layout>
      <c:lineChart>
        <c:grouping val="standard"/>
        <c:varyColors val="0"/>
        <c:ser>
          <c:idx val="0"/>
          <c:order val="0"/>
          <c:tx>
            <c:strRef>
              <c:f>'VIII R Art'!$B$8</c:f>
              <c:strCache>
                <c:ptCount val="1"/>
                <c:pt idx="0">
                  <c:v>Ene</c:v>
                </c:pt>
              </c:strCache>
            </c:strRef>
          </c:tx>
          <c:cat>
            <c:numRef>
              <c:f>'VIII R Art'!$A$9:$A$44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'VIII R Art'!$N$9:$N$44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74.400000000000006</c:v>
                </c:pt>
                <c:pt idx="5">
                  <c:v>86.8</c:v>
                </c:pt>
                <c:pt idx="6">
                  <c:v>85755.9</c:v>
                </c:pt>
                <c:pt idx="7">
                  <c:v>87894.56</c:v>
                </c:pt>
                <c:pt idx="8">
                  <c:v>918033.14</c:v>
                </c:pt>
                <c:pt idx="9">
                  <c:v>2105623.84</c:v>
                </c:pt>
                <c:pt idx="10">
                  <c:v>7361027.8799999999</c:v>
                </c:pt>
                <c:pt idx="11">
                  <c:v>13291840.630000001</c:v>
                </c:pt>
                <c:pt idx="12">
                  <c:v>23160654.060000002</c:v>
                </c:pt>
                <c:pt idx="13">
                  <c:v>28670385.759999998</c:v>
                </c:pt>
                <c:pt idx="14">
                  <c:v>33197124.670000002</c:v>
                </c:pt>
                <c:pt idx="15">
                  <c:v>48455722.520000003</c:v>
                </c:pt>
                <c:pt idx="16">
                  <c:v>58398483.689999998</c:v>
                </c:pt>
                <c:pt idx="17">
                  <c:v>70539055.959999993</c:v>
                </c:pt>
                <c:pt idx="18">
                  <c:v>85331385.159999996</c:v>
                </c:pt>
                <c:pt idx="19">
                  <c:v>92676369.120000005</c:v>
                </c:pt>
                <c:pt idx="20">
                  <c:v>71038454.599999994</c:v>
                </c:pt>
                <c:pt idx="21">
                  <c:v>70373936.569999993</c:v>
                </c:pt>
                <c:pt idx="22">
                  <c:v>72802027.920000002</c:v>
                </c:pt>
                <c:pt idx="23">
                  <c:v>90285993.060000002</c:v>
                </c:pt>
                <c:pt idx="24">
                  <c:v>127377278.24000001</c:v>
                </c:pt>
                <c:pt idx="25">
                  <c:v>189687444.15000001</c:v>
                </c:pt>
                <c:pt idx="26">
                  <c:v>285537251.30000001</c:v>
                </c:pt>
                <c:pt idx="27">
                  <c:v>395810246.50000006</c:v>
                </c:pt>
                <c:pt idx="28">
                  <c:v>619469969.36000001</c:v>
                </c:pt>
                <c:pt idx="29">
                  <c:v>685696145.30999994</c:v>
                </c:pt>
                <c:pt idx="30">
                  <c:v>533659980.46999997</c:v>
                </c:pt>
                <c:pt idx="31">
                  <c:v>283208549.98000002</c:v>
                </c:pt>
                <c:pt idx="32">
                  <c:v>88693631.249999985</c:v>
                </c:pt>
                <c:pt idx="33">
                  <c:v>18629853.629999999</c:v>
                </c:pt>
                <c:pt idx="34">
                  <c:v>816569.46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681-8F04-D896941D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708928"/>
        <c:axId val="546708536"/>
      </c:lineChart>
      <c:catAx>
        <c:axId val="5467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6708536"/>
        <c:crosses val="autoZero"/>
        <c:auto val="1"/>
        <c:lblAlgn val="ctr"/>
        <c:lblOffset val="100"/>
        <c:noMultiLvlLbl val="0"/>
      </c:catAx>
      <c:valAx>
        <c:axId val="5467085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4670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0038782465624"/>
          <c:y val="0.55749127878002591"/>
          <c:w val="0.11691009519332474"/>
          <c:h val="7.3170869464101784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6721483321476085"/>
          <c:y val="0"/>
        </c:manualLayout>
      </c:layout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8446631091081192"/>
          <c:y val="0.2288139538332041"/>
          <c:w val="0.64725021372214697"/>
          <c:h val="0.65536836159633749"/>
        </c:manualLayout>
      </c:layout>
      <c:lineChart>
        <c:grouping val="standard"/>
        <c:varyColors val="0"/>
        <c:ser>
          <c:idx val="0"/>
          <c:order val="0"/>
          <c:tx>
            <c:strRef>
              <c:f>'VIII R Art MONITOREO'!$C$8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'VIII R Art MONITOREO'!$A$9:$A$44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'VIII R Art MONITOREO'!$N$9:$N$44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9.4</c:v>
                </c:pt>
                <c:pt idx="12">
                  <c:v>3.13</c:v>
                </c:pt>
                <c:pt idx="13">
                  <c:v>3.13</c:v>
                </c:pt>
                <c:pt idx="14">
                  <c:v>9.4</c:v>
                </c:pt>
                <c:pt idx="15">
                  <c:v>54.48</c:v>
                </c:pt>
                <c:pt idx="16">
                  <c:v>37.56</c:v>
                </c:pt>
                <c:pt idx="17">
                  <c:v>68.650000000000006</c:v>
                </c:pt>
                <c:pt idx="18">
                  <c:v>42.19</c:v>
                </c:pt>
                <c:pt idx="19">
                  <c:v>78.240000000000009</c:v>
                </c:pt>
                <c:pt idx="20">
                  <c:v>109.6</c:v>
                </c:pt>
                <c:pt idx="21">
                  <c:v>239.01999999999998</c:v>
                </c:pt>
                <c:pt idx="22">
                  <c:v>441.87</c:v>
                </c:pt>
                <c:pt idx="23">
                  <c:v>722.92000000000007</c:v>
                </c:pt>
                <c:pt idx="24">
                  <c:v>1017.6800000000001</c:v>
                </c:pt>
                <c:pt idx="25">
                  <c:v>1076.6000000000001</c:v>
                </c:pt>
                <c:pt idx="26">
                  <c:v>984.43</c:v>
                </c:pt>
                <c:pt idx="27">
                  <c:v>1395.0500000000002</c:v>
                </c:pt>
                <c:pt idx="28">
                  <c:v>2577.61</c:v>
                </c:pt>
                <c:pt idx="29">
                  <c:v>2999.38</c:v>
                </c:pt>
                <c:pt idx="30">
                  <c:v>2939.0699999999997</c:v>
                </c:pt>
                <c:pt idx="31">
                  <c:v>1821.74</c:v>
                </c:pt>
                <c:pt idx="32">
                  <c:v>892.39</c:v>
                </c:pt>
                <c:pt idx="33">
                  <c:v>245.17000000000002</c:v>
                </c:pt>
                <c:pt idx="34">
                  <c:v>59.08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3-44BA-9E0F-295D5750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326984"/>
        <c:axId val="225326592"/>
      </c:lineChart>
      <c:catAx>
        <c:axId val="22532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225326592"/>
        <c:crosses val="autoZero"/>
        <c:auto val="1"/>
        <c:lblAlgn val="ctr"/>
        <c:lblOffset val="100"/>
        <c:noMultiLvlLbl val="0"/>
      </c:catAx>
      <c:valAx>
        <c:axId val="2253265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2253269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'VIII R FT '!$A$9:$A$44</c:f>
              <c:numCache>
                <c:formatCode>General</c:formatCode>
                <c:ptCount val="3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  <c:pt idx="35">
                  <c:v>20.5</c:v>
                </c:pt>
              </c:numCache>
            </c:numRef>
          </c:cat>
          <c:val>
            <c:numRef>
              <c:f>'VIII R FT '!$Q$9:$Q$44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.00">
                  <c:v>0</c:v>
                </c:pt>
                <c:pt idx="6">
                  <c:v>85755.9</c:v>
                </c:pt>
                <c:pt idx="7">
                  <c:v>87894.56</c:v>
                </c:pt>
                <c:pt idx="8">
                  <c:v>918033.14</c:v>
                </c:pt>
                <c:pt idx="9">
                  <c:v>2146675.9499999997</c:v>
                </c:pt>
                <c:pt idx="10">
                  <c:v>7515534.29</c:v>
                </c:pt>
                <c:pt idx="11">
                  <c:v>13543439.330000002</c:v>
                </c:pt>
                <c:pt idx="12">
                  <c:v>23763987.050000001</c:v>
                </c:pt>
                <c:pt idx="13">
                  <c:v>29638190.580000002</c:v>
                </c:pt>
                <c:pt idx="14">
                  <c:v>34149960.789999999</c:v>
                </c:pt>
                <c:pt idx="15">
                  <c:v>49613189.549999997</c:v>
                </c:pt>
                <c:pt idx="16">
                  <c:v>59521976.950000003</c:v>
                </c:pt>
                <c:pt idx="17">
                  <c:v>71507331.639999986</c:v>
                </c:pt>
                <c:pt idx="18">
                  <c:v>86296223.569999993</c:v>
                </c:pt>
                <c:pt idx="19">
                  <c:v>93682571.390000001</c:v>
                </c:pt>
                <c:pt idx="20">
                  <c:v>71630687.95249787</c:v>
                </c:pt>
                <c:pt idx="21">
                  <c:v>71020648.072497889</c:v>
                </c:pt>
                <c:pt idx="22">
                  <c:v>73531298.048997477</c:v>
                </c:pt>
                <c:pt idx="23">
                  <c:v>90951303.360994071</c:v>
                </c:pt>
                <c:pt idx="24">
                  <c:v>128203150.54499578</c:v>
                </c:pt>
                <c:pt idx="25">
                  <c:v>190582808.90149537</c:v>
                </c:pt>
                <c:pt idx="26">
                  <c:v>286477980.91199666</c:v>
                </c:pt>
                <c:pt idx="27">
                  <c:v>396470667.15199661</c:v>
                </c:pt>
                <c:pt idx="28">
                  <c:v>620179312.07549703</c:v>
                </c:pt>
                <c:pt idx="29">
                  <c:v>686377160.26499569</c:v>
                </c:pt>
                <c:pt idx="30">
                  <c:v>534341593.59549707</c:v>
                </c:pt>
                <c:pt idx="31">
                  <c:v>283561665.4964996</c:v>
                </c:pt>
                <c:pt idx="32">
                  <c:v>88822400.530000001</c:v>
                </c:pt>
                <c:pt idx="33">
                  <c:v>18652476.259999998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8-44D3-8E7F-E4F43506C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626072"/>
        <c:axId val="893626400"/>
      </c:lineChart>
      <c:catAx>
        <c:axId val="89362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93626400"/>
        <c:crosses val="autoZero"/>
        <c:auto val="1"/>
        <c:lblAlgn val="ctr"/>
        <c:lblOffset val="100"/>
        <c:noMultiLvlLbl val="0"/>
      </c:catAx>
      <c:valAx>
        <c:axId val="8936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9362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222250</xdr:colOff>
      <xdr:row>10</xdr:row>
      <xdr:rowOff>27214</xdr:rowOff>
    </xdr:from>
    <xdr:to>
      <xdr:col>24</xdr:col>
      <xdr:colOff>181428</xdr:colOff>
      <xdr:row>32</xdr:row>
      <xdr:rowOff>106135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365BCD-39F0-44F4-A3B9-AD8823B49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789213</xdr:colOff>
      <xdr:row>13</xdr:row>
      <xdr:rowOff>117929</xdr:rowOff>
    </xdr:from>
    <xdr:to>
      <xdr:col>5</xdr:col>
      <xdr:colOff>199572</xdr:colOff>
      <xdr:row>16</xdr:row>
      <xdr:rowOff>90713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DBE497B8-6B59-44B6-A4B3-6EC861834C30}"/>
            </a:ext>
          </a:extLst>
        </xdr:cNvPr>
        <xdr:cNvSpPr txBox="1"/>
      </xdr:nvSpPr>
      <xdr:spPr>
        <a:xfrm>
          <a:off x="3184070" y="2857500"/>
          <a:ext cx="2376716" cy="4626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2000"/>
            <a:t>Sin datos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695324</xdr:colOff>
      <xdr:row>38</xdr:row>
      <xdr:rowOff>13879</xdr:rowOff>
    </xdr:from>
    <xdr:to>
      <xdr:col>24</xdr:col>
      <xdr:colOff>59689</xdr:colOff>
      <xdr:row>59</xdr:row>
      <xdr:rowOff>86360</xdr:rowOff>
    </xdr:to>
    <xdr:graphicFrame macro="">
      <xdr:nvGraphicFramePr>
        <xdr:cNvPr id="1077393" name="2 Gráfico">
          <a:extLst>
            <a:ext uri="{FF2B5EF4-FFF2-40B4-BE49-F238E27FC236}">
              <a16:creationId xmlns:a16="http://schemas.microsoft.com/office/drawing/2014/main" id="{00000000-0008-0000-0700-00009170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947055</xdr:colOff>
      <xdr:row>12</xdr:row>
      <xdr:rowOff>152398</xdr:rowOff>
    </xdr:from>
    <xdr:to>
      <xdr:col>9</xdr:col>
      <xdr:colOff>807356</xdr:colOff>
      <xdr:row>15</xdr:row>
      <xdr:rowOff>99786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ADF53B62-7E57-413A-8FF5-5221787C5B67}"/>
            </a:ext>
          </a:extLst>
        </xdr:cNvPr>
        <xdr:cNvSpPr txBox="1"/>
      </xdr:nvSpPr>
      <xdr:spPr>
        <a:xfrm>
          <a:off x="5319484" y="2728684"/>
          <a:ext cx="4550229" cy="4372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2000"/>
            <a:t>Sin datos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358320</xdr:colOff>
      <xdr:row>55</xdr:row>
      <xdr:rowOff>88900</xdr:rowOff>
    </xdr:from>
    <xdr:to>
      <xdr:col>18</xdr:col>
      <xdr:colOff>793748</xdr:colOff>
      <xdr:row>72</xdr:row>
      <xdr:rowOff>56243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A09129-DB10-4A0F-B3BA-D543E30AF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100240</xdr:colOff>
      <xdr:row>34</xdr:row>
      <xdr:rowOff>57060</xdr:rowOff>
    </xdr:from>
    <xdr:to>
      <xdr:col>24</xdr:col>
      <xdr:colOff>342266</xdr:colOff>
      <xdr:row>50</xdr:row>
      <xdr:rowOff>67581</xdr:rowOff>
    </xdr:to>
    <xdr:graphicFrame macro="">
      <xdr:nvGraphicFramePr>
        <xdr:cNvPr id="57611" name="2 Gráfico">
          <a:extLst>
            <a:ext uri="{FF2B5EF4-FFF2-40B4-BE49-F238E27FC236}">
              <a16:creationId xmlns:a16="http://schemas.microsoft.com/office/drawing/2014/main" id="{00000000-0008-0000-0A00-00000BE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25</xdr:row>
      <xdr:rowOff>38100</xdr:rowOff>
    </xdr:from>
    <xdr:to>
      <xdr:col>21</xdr:col>
      <xdr:colOff>342900</xdr:colOff>
      <xdr:row>41</xdr:row>
      <xdr:rowOff>57150</xdr:rowOff>
    </xdr:to>
    <xdr:graphicFrame macro="">
      <xdr:nvGraphicFramePr>
        <xdr:cNvPr id="1106060" name="2 Gráfico">
          <a:extLst>
            <a:ext uri="{FF2B5EF4-FFF2-40B4-BE49-F238E27FC236}">
              <a16:creationId xmlns:a16="http://schemas.microsoft.com/office/drawing/2014/main" id="{00000000-0008-0000-0B00-00008CE0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208643</xdr:colOff>
      <xdr:row>14</xdr:row>
      <xdr:rowOff>27214</xdr:rowOff>
    </xdr:from>
    <xdr:to>
      <xdr:col>9</xdr:col>
      <xdr:colOff>68944</xdr:colOff>
      <xdr:row>16</xdr:row>
      <xdr:rowOff>137887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59BE57AE-6ABC-4313-A1B5-3269BCEA61F9}"/>
            </a:ext>
          </a:extLst>
        </xdr:cNvPr>
        <xdr:cNvSpPr txBox="1"/>
      </xdr:nvSpPr>
      <xdr:spPr>
        <a:xfrm>
          <a:off x="4581072" y="2930071"/>
          <a:ext cx="4550229" cy="4372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2000"/>
            <a:t>Sin datos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300537</xdr:colOff>
      <xdr:row>21</xdr:row>
      <xdr:rowOff>71937</xdr:rowOff>
    </xdr:from>
    <xdr:to>
      <xdr:col>24</xdr:col>
      <xdr:colOff>353877</xdr:colOff>
      <xdr:row>38</xdr:row>
      <xdr:rowOff>125277</xdr:rowOff>
    </xdr:to>
    <xdr:graphicFrame macro="">
      <xdr:nvGraphicFramePr>
        <xdr:cNvPr id="53460" name="1 Gráfico">
          <a:extLst>
            <a:ext uri="{FF2B5EF4-FFF2-40B4-BE49-F238E27FC236}">
              <a16:creationId xmlns:a16="http://schemas.microsoft.com/office/drawing/2014/main" id="{00000000-0008-0000-0C00-0000D4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861785</xdr:colOff>
      <xdr:row>13</xdr:row>
      <xdr:rowOff>154214</xdr:rowOff>
    </xdr:from>
    <xdr:to>
      <xdr:col>9</xdr:col>
      <xdr:colOff>807356</xdr:colOff>
      <xdr:row>16</xdr:row>
      <xdr:rowOff>45357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D9713D37-B567-4EFA-ADA5-BDB5EE3662EA}"/>
            </a:ext>
          </a:extLst>
        </xdr:cNvPr>
        <xdr:cNvSpPr txBox="1"/>
      </xdr:nvSpPr>
      <xdr:spPr>
        <a:xfrm>
          <a:off x="5234214" y="2893785"/>
          <a:ext cx="4635499" cy="381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2000"/>
            <a:t>Sin datos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10976</xdr:colOff>
      <xdr:row>30</xdr:row>
      <xdr:rowOff>30209</xdr:rowOff>
    </xdr:from>
    <xdr:to>
      <xdr:col>24</xdr:col>
      <xdr:colOff>752928</xdr:colOff>
      <xdr:row>49</xdr:row>
      <xdr:rowOff>126274</xdr:rowOff>
    </xdr:to>
    <xdr:graphicFrame macro="">
      <xdr:nvGraphicFramePr>
        <xdr:cNvPr id="49443" name="Chart 4">
          <a:extLst>
            <a:ext uri="{FF2B5EF4-FFF2-40B4-BE49-F238E27FC236}">
              <a16:creationId xmlns:a16="http://schemas.microsoft.com/office/drawing/2014/main" id="{00000000-0008-0000-0D00-000023C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728708</xdr:colOff>
      <xdr:row>26</xdr:row>
      <xdr:rowOff>39913</xdr:rowOff>
    </xdr:from>
    <xdr:to>
      <xdr:col>24</xdr:col>
      <xdr:colOff>96248</xdr:colOff>
      <xdr:row>47</xdr:row>
      <xdr:rowOff>144505</xdr:rowOff>
    </xdr:to>
    <xdr:graphicFrame macro="">
      <xdr:nvGraphicFramePr>
        <xdr:cNvPr id="870594" name="2 Gráfico">
          <a:extLst>
            <a:ext uri="{FF2B5EF4-FFF2-40B4-BE49-F238E27FC236}">
              <a16:creationId xmlns:a16="http://schemas.microsoft.com/office/drawing/2014/main" id="{00000000-0008-0000-0E00-0000C2480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692422</xdr:colOff>
      <xdr:row>23</xdr:row>
      <xdr:rowOff>108857</xdr:rowOff>
    </xdr:from>
    <xdr:to>
      <xdr:col>22</xdr:col>
      <xdr:colOff>723991</xdr:colOff>
      <xdr:row>45</xdr:row>
      <xdr:rowOff>68307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C14F71AC-EBB9-4AAD-A29C-2E086CACE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943429</xdr:colOff>
      <xdr:row>14</xdr:row>
      <xdr:rowOff>145143</xdr:rowOff>
    </xdr:from>
    <xdr:to>
      <xdr:col>10</xdr:col>
      <xdr:colOff>9071</xdr:colOff>
      <xdr:row>17</xdr:row>
      <xdr:rowOff>63499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97188B85-4D27-4BE9-8498-D09AD55E4789}"/>
            </a:ext>
          </a:extLst>
        </xdr:cNvPr>
        <xdr:cNvSpPr txBox="1"/>
      </xdr:nvSpPr>
      <xdr:spPr>
        <a:xfrm>
          <a:off x="4327072" y="3048000"/>
          <a:ext cx="5606142" cy="408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2000"/>
            <a:t>Sin datos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28</xdr:row>
      <xdr:rowOff>95250</xdr:rowOff>
    </xdr:from>
    <xdr:to>
      <xdr:col>21</xdr:col>
      <xdr:colOff>609600</xdr:colOff>
      <xdr:row>45</xdr:row>
      <xdr:rowOff>152400</xdr:rowOff>
    </xdr:to>
    <xdr:graphicFrame macro="">
      <xdr:nvGraphicFramePr>
        <xdr:cNvPr id="869544" name="1 Gráfico">
          <a:extLst>
            <a:ext uri="{FF2B5EF4-FFF2-40B4-BE49-F238E27FC236}">
              <a16:creationId xmlns:a16="http://schemas.microsoft.com/office/drawing/2014/main" id="{00000000-0008-0000-0F00-0000A8440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943428</xdr:colOff>
      <xdr:row>13</xdr:row>
      <xdr:rowOff>117928</xdr:rowOff>
    </xdr:from>
    <xdr:to>
      <xdr:col>9</xdr:col>
      <xdr:colOff>789213</xdr:colOff>
      <xdr:row>16</xdr:row>
      <xdr:rowOff>9071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EA87EF17-1DE5-4CCB-BC43-E43251C37CA9}"/>
            </a:ext>
          </a:extLst>
        </xdr:cNvPr>
        <xdr:cNvSpPr txBox="1"/>
      </xdr:nvSpPr>
      <xdr:spPr>
        <a:xfrm>
          <a:off x="4327071" y="2857499"/>
          <a:ext cx="5524499" cy="381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2000"/>
            <a:t>Sin datos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277586</xdr:colOff>
      <xdr:row>14</xdr:row>
      <xdr:rowOff>23041</xdr:rowOff>
    </xdr:from>
    <xdr:to>
      <xdr:col>23</xdr:col>
      <xdr:colOff>275046</xdr:colOff>
      <xdr:row>30</xdr:row>
      <xdr:rowOff>154940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74DCE4-A1AB-4F0E-8942-A15946B5E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734784</xdr:colOff>
      <xdr:row>23</xdr:row>
      <xdr:rowOff>63594</xdr:rowOff>
    </xdr:from>
    <xdr:to>
      <xdr:col>24</xdr:col>
      <xdr:colOff>317500</xdr:colOff>
      <xdr:row>39</xdr:row>
      <xdr:rowOff>117929</xdr:rowOff>
    </xdr:to>
    <xdr:graphicFrame macro="">
      <xdr:nvGraphicFramePr>
        <xdr:cNvPr id="871592" name="Chart 4">
          <a:extLst>
            <a:ext uri="{FF2B5EF4-FFF2-40B4-BE49-F238E27FC236}">
              <a16:creationId xmlns:a16="http://schemas.microsoft.com/office/drawing/2014/main" id="{00000000-0008-0000-1000-0000A84C0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42816</xdr:colOff>
      <xdr:row>23</xdr:row>
      <xdr:rowOff>44633</xdr:rowOff>
    </xdr:from>
    <xdr:to>
      <xdr:col>21</xdr:col>
      <xdr:colOff>168728</xdr:colOff>
      <xdr:row>42</xdr:row>
      <xdr:rowOff>22951</xdr:rowOff>
    </xdr:to>
    <xdr:graphicFrame macro="">
      <xdr:nvGraphicFramePr>
        <xdr:cNvPr id="1240191" name="Chart 4">
          <a:extLst>
            <a:ext uri="{FF2B5EF4-FFF2-40B4-BE49-F238E27FC236}">
              <a16:creationId xmlns:a16="http://schemas.microsoft.com/office/drawing/2014/main" id="{00000000-0008-0000-1100-00007FEC1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827314</xdr:colOff>
      <xdr:row>20</xdr:row>
      <xdr:rowOff>99785</xdr:rowOff>
    </xdr:from>
    <xdr:to>
      <xdr:col>24</xdr:col>
      <xdr:colOff>446676</xdr:colOff>
      <xdr:row>39</xdr:row>
      <xdr:rowOff>34744</xdr:rowOff>
    </xdr:to>
    <xdr:graphicFrame macro="">
      <xdr:nvGraphicFramePr>
        <xdr:cNvPr id="1242239" name="Chart 4">
          <a:extLst>
            <a:ext uri="{FF2B5EF4-FFF2-40B4-BE49-F238E27FC236}">
              <a16:creationId xmlns:a16="http://schemas.microsoft.com/office/drawing/2014/main" id="{00000000-0008-0000-1200-00007FF41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43543</xdr:colOff>
      <xdr:row>40</xdr:row>
      <xdr:rowOff>131717</xdr:rowOff>
    </xdr:from>
    <xdr:to>
      <xdr:col>23</xdr:col>
      <xdr:colOff>88265</xdr:colOff>
      <xdr:row>63</xdr:row>
      <xdr:rowOff>33836</xdr:rowOff>
    </xdr:to>
    <xdr:graphicFrame macro="">
      <xdr:nvGraphicFramePr>
        <xdr:cNvPr id="1241215" name="Chart 4">
          <a:extLst>
            <a:ext uri="{FF2B5EF4-FFF2-40B4-BE49-F238E27FC236}">
              <a16:creationId xmlns:a16="http://schemas.microsoft.com/office/drawing/2014/main" id="{00000000-0008-0000-1300-00007FF01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907143</xdr:colOff>
      <xdr:row>12</xdr:row>
      <xdr:rowOff>81641</xdr:rowOff>
    </xdr:from>
    <xdr:to>
      <xdr:col>9</xdr:col>
      <xdr:colOff>825500</xdr:colOff>
      <xdr:row>15</xdr:row>
      <xdr:rowOff>126999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AC255179-6BE3-4A24-9159-3CCF59E0E83C}"/>
            </a:ext>
          </a:extLst>
        </xdr:cNvPr>
        <xdr:cNvSpPr txBox="1"/>
      </xdr:nvSpPr>
      <xdr:spPr>
        <a:xfrm>
          <a:off x="4290786" y="2657927"/>
          <a:ext cx="5597071" cy="5352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2000"/>
            <a:t>Sin datos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331107</xdr:colOff>
      <xdr:row>7</xdr:row>
      <xdr:rowOff>7258</xdr:rowOff>
    </xdr:from>
    <xdr:to>
      <xdr:col>38</xdr:col>
      <xdr:colOff>707570</xdr:colOff>
      <xdr:row>36</xdr:row>
      <xdr:rowOff>54430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AB9822-7604-BEFE-B773-3CD46FA8A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331107</xdr:colOff>
      <xdr:row>7</xdr:row>
      <xdr:rowOff>7258</xdr:rowOff>
    </xdr:from>
    <xdr:to>
      <xdr:col>44</xdr:col>
      <xdr:colOff>707570</xdr:colOff>
      <xdr:row>36</xdr:row>
      <xdr:rowOff>54430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0CFFAE-F188-46E3-809C-40215E091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331107</xdr:colOff>
      <xdr:row>7</xdr:row>
      <xdr:rowOff>7258</xdr:rowOff>
    </xdr:from>
    <xdr:to>
      <xdr:col>50</xdr:col>
      <xdr:colOff>707570</xdr:colOff>
      <xdr:row>36</xdr:row>
      <xdr:rowOff>54430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7C3D773-1EED-475F-A4A1-97FE41636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4536</xdr:colOff>
      <xdr:row>21</xdr:row>
      <xdr:rowOff>129721</xdr:rowOff>
    </xdr:from>
    <xdr:to>
      <xdr:col>23</xdr:col>
      <xdr:colOff>4536</xdr:colOff>
      <xdr:row>38</xdr:row>
      <xdr:rowOff>97064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FC291C-1F77-411F-BB78-4948ABAF3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131536</xdr:colOff>
      <xdr:row>25</xdr:row>
      <xdr:rowOff>93435</xdr:rowOff>
    </xdr:from>
    <xdr:to>
      <xdr:col>23</xdr:col>
      <xdr:colOff>131536</xdr:colOff>
      <xdr:row>42</xdr:row>
      <xdr:rowOff>60778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0F6462-F1B5-45F3-9F87-C970B616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384991</xdr:colOff>
      <xdr:row>23</xdr:row>
      <xdr:rowOff>148046</xdr:rowOff>
    </xdr:from>
    <xdr:to>
      <xdr:col>22</xdr:col>
      <xdr:colOff>382451</xdr:colOff>
      <xdr:row>40</xdr:row>
      <xdr:rowOff>74023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54FA95-4A0D-445D-B252-8CE0BFC67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4536</xdr:colOff>
      <xdr:row>21</xdr:row>
      <xdr:rowOff>129721</xdr:rowOff>
    </xdr:from>
    <xdr:to>
      <xdr:col>23</xdr:col>
      <xdr:colOff>4536</xdr:colOff>
      <xdr:row>38</xdr:row>
      <xdr:rowOff>97064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21C017-115F-44B5-8BA2-6592B50AC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294822</xdr:colOff>
      <xdr:row>6</xdr:row>
      <xdr:rowOff>11791</xdr:rowOff>
    </xdr:from>
    <xdr:to>
      <xdr:col>36</xdr:col>
      <xdr:colOff>136071</xdr:colOff>
      <xdr:row>39</xdr:row>
      <xdr:rowOff>54428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CFA4BC-665E-4BE8-BA0C-FB7D41C0E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771252</xdr:colOff>
      <xdr:row>13</xdr:row>
      <xdr:rowOff>47354</xdr:rowOff>
    </xdr:from>
    <xdr:to>
      <xdr:col>9</xdr:col>
      <xdr:colOff>571499</xdr:colOff>
      <xdr:row>15</xdr:row>
      <xdr:rowOff>145143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6548DFF1-4005-4F6C-9957-07A3CF5E83A5}"/>
            </a:ext>
          </a:extLst>
        </xdr:cNvPr>
        <xdr:cNvSpPr txBox="1"/>
      </xdr:nvSpPr>
      <xdr:spPr>
        <a:xfrm>
          <a:off x="5143681" y="2786925"/>
          <a:ext cx="4490175" cy="4243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2000"/>
            <a:t>Sin datos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150380</xdr:colOff>
      <xdr:row>22</xdr:row>
      <xdr:rowOff>119165</xdr:rowOff>
    </xdr:from>
    <xdr:to>
      <xdr:col>26</xdr:col>
      <xdr:colOff>443552</xdr:colOff>
      <xdr:row>40</xdr:row>
      <xdr:rowOff>128690</xdr:rowOff>
    </xdr:to>
    <xdr:graphicFrame macro="">
      <xdr:nvGraphicFramePr>
        <xdr:cNvPr id="50468" name="2 Gráfico">
          <a:extLst>
            <a:ext uri="{FF2B5EF4-FFF2-40B4-BE49-F238E27FC236}">
              <a16:creationId xmlns:a16="http://schemas.microsoft.com/office/drawing/2014/main" id="{00000000-0008-0000-0200-000024C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113755</xdr:colOff>
      <xdr:row>31</xdr:row>
      <xdr:rowOff>29210</xdr:rowOff>
    </xdr:from>
    <xdr:to>
      <xdr:col>22</xdr:col>
      <xdr:colOff>116295</xdr:colOff>
      <xdr:row>47</xdr:row>
      <xdr:rowOff>159838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A9A646-A094-4DEC-A171-38AFFF81A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48442</xdr:colOff>
      <xdr:row>28</xdr:row>
      <xdr:rowOff>92711</xdr:rowOff>
    </xdr:from>
    <xdr:to>
      <xdr:col>22</xdr:col>
      <xdr:colOff>50982</xdr:colOff>
      <xdr:row>45</xdr:row>
      <xdr:rowOff>60054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ACE00C-A9A9-45B1-9896-F93E37C8B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99786</xdr:colOff>
      <xdr:row>13</xdr:row>
      <xdr:rowOff>130628</xdr:rowOff>
    </xdr:from>
    <xdr:to>
      <xdr:col>5</xdr:col>
      <xdr:colOff>117929</xdr:colOff>
      <xdr:row>16</xdr:row>
      <xdr:rowOff>145143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483429" y="2870199"/>
          <a:ext cx="1995714" cy="5043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ES" sz="2000"/>
            <a:t>Sin datos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78922</xdr:colOff>
      <xdr:row>22</xdr:row>
      <xdr:rowOff>32477</xdr:rowOff>
    </xdr:from>
    <xdr:to>
      <xdr:col>23</xdr:col>
      <xdr:colOff>78922</xdr:colOff>
      <xdr:row>38</xdr:row>
      <xdr:rowOff>157662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62B37D-A073-4B39-B0BC-616F93A65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290286</xdr:colOff>
      <xdr:row>37</xdr:row>
      <xdr:rowOff>106860</xdr:rowOff>
    </xdr:from>
    <xdr:to>
      <xdr:col>23</xdr:col>
      <xdr:colOff>282936</xdr:colOff>
      <xdr:row>55</xdr:row>
      <xdr:rowOff>64770</xdr:rowOff>
    </xdr:to>
    <xdr:graphicFrame macro="">
      <xdr:nvGraphicFramePr>
        <xdr:cNvPr id="58614" name="2 Gráfico">
          <a:extLst>
            <a:ext uri="{FF2B5EF4-FFF2-40B4-BE49-F238E27FC236}">
              <a16:creationId xmlns:a16="http://schemas.microsoft.com/office/drawing/2014/main" id="{00000000-0008-0000-0600-0000F6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ejandra/2_AAranis/Aseguimiento/Seguim%202020/2_Informe%20Final/Anexo_3%20(Distrib_Frec.%20Pond%20en%20las%20capturas%20por%20especie,%20zona%20y%20mes%20)/Anexo%203C_%20Anch%20(Dis_Fcia%20region)/Anexo%203C.%20Talla%20Ancho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lejandra/2_AAranis/Aseguimiento/Seguim%202019/3_Informe%20Final/Anexo_3%20(Distrib_Frec.%20Pond%20en%20las%20capturas%20por%20especie,%20zona%20y%20mes%20)/Anexo%203C_%20Anch%20(Dis_Fcia%20region)/Anexo%203C.%20Talla%20Ancho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 R Art"/>
      <sheetName val="V R MONITOREO "/>
      <sheetName val="V R Ind"/>
      <sheetName val="V R FT"/>
      <sheetName val="XVI R Art"/>
      <sheetName val="XVI R MONITOREO"/>
      <sheetName val="XVI R Ind"/>
      <sheetName val="XVI R FT"/>
      <sheetName val="VIII R Art"/>
      <sheetName val="VIII R Art MONITOREO"/>
      <sheetName val="VIII R Ind"/>
      <sheetName val="VIII R FT "/>
      <sheetName val="IX R Art"/>
      <sheetName val="IX R Art MONITOREO"/>
      <sheetName val="IX R Ind"/>
      <sheetName val="IX R FT"/>
      <sheetName val="XIV R Art"/>
      <sheetName val="XIV R Art MONITOREO"/>
      <sheetName val="XIV R Ind"/>
      <sheetName val="XIV R FT"/>
      <sheetName val="V-XIV R ART"/>
      <sheetName val="V-XIV R ART (MONITOREOS)"/>
      <sheetName val="V-XIV R IND"/>
      <sheetName val="V-XIV R TOTAL"/>
      <sheetName val="X R Art"/>
      <sheetName val="X R Art MONITOREO"/>
      <sheetName val="X R FT"/>
      <sheetName val="X R FT (2)"/>
      <sheetName val="XVI-VIII R FT  n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8">
          <cell r="S8" t="str">
            <v>Ene</v>
          </cell>
          <cell r="T8" t="str">
            <v>Feb</v>
          </cell>
          <cell r="U8" t="str">
            <v>Mar</v>
          </cell>
          <cell r="V8" t="str">
            <v>Abr</v>
          </cell>
          <cell r="W8" t="str">
            <v>May</v>
          </cell>
          <cell r="X8" t="str">
            <v>Jun</v>
          </cell>
          <cell r="Y8" t="str">
            <v>Jul</v>
          </cell>
          <cell r="Z8" t="str">
            <v>Ago</v>
          </cell>
          <cell r="AA8" t="str">
            <v>Sep</v>
          </cell>
          <cell r="AB8" t="str">
            <v>Oct</v>
          </cell>
          <cell r="AC8" t="str">
            <v>Nov</v>
          </cell>
          <cell r="AD8" t="str">
            <v>Dic</v>
          </cell>
          <cell r="AE8" t="str">
            <v>tr</v>
          </cell>
        </row>
        <row r="9">
          <cell r="R9">
            <v>3</v>
          </cell>
          <cell r="AD9"/>
        </row>
        <row r="10">
          <cell r="R10">
            <v>3.5</v>
          </cell>
          <cell r="AD10"/>
        </row>
        <row r="11">
          <cell r="R11">
            <v>4</v>
          </cell>
          <cell r="AD11"/>
        </row>
        <row r="12">
          <cell r="R12">
            <v>4.5</v>
          </cell>
          <cell r="AD12"/>
        </row>
        <row r="13">
          <cell r="R13">
            <v>5</v>
          </cell>
          <cell r="T13">
            <v>100.00002977643574</v>
          </cell>
          <cell r="AD13"/>
        </row>
        <row r="14">
          <cell r="R14">
            <v>5.5</v>
          </cell>
          <cell r="T14">
            <v>100.00007443574349</v>
          </cell>
          <cell r="AD14"/>
        </row>
        <row r="15">
          <cell r="R15">
            <v>6</v>
          </cell>
          <cell r="T15">
            <v>100.00010421217922</v>
          </cell>
          <cell r="U15">
            <v>90.000002624255629</v>
          </cell>
          <cell r="V15">
            <v>80.246097364220049</v>
          </cell>
          <cell r="AA15">
            <v>30.037698522708464</v>
          </cell>
          <cell r="AB15">
            <v>20.000318703525153</v>
          </cell>
          <cell r="AD15"/>
        </row>
        <row r="16">
          <cell r="R16">
            <v>6.5</v>
          </cell>
          <cell r="T16">
            <v>100.0003061894315</v>
          </cell>
          <cell r="U16">
            <v>90.000002624255629</v>
          </cell>
          <cell r="AA16">
            <v>30.285284446587131</v>
          </cell>
          <cell r="AB16">
            <v>20.001352717122884</v>
          </cell>
          <cell r="AD16"/>
        </row>
        <row r="17">
          <cell r="R17">
            <v>7</v>
          </cell>
          <cell r="T17">
            <v>100.00047380350082</v>
          </cell>
          <cell r="U17">
            <v>90.000077126872796</v>
          </cell>
          <cell r="V17">
            <v>80.192614161605292</v>
          </cell>
          <cell r="AA17">
            <v>30.494759616781842</v>
          </cell>
          <cell r="AB17">
            <v>20.001426337877003</v>
          </cell>
          <cell r="AD17"/>
        </row>
        <row r="18">
          <cell r="R18">
            <v>7.5</v>
          </cell>
          <cell r="T18">
            <v>100.00035811910776</v>
          </cell>
          <cell r="U18">
            <v>90.000229884792688</v>
          </cell>
          <cell r="V18">
            <v>80.146598126890865</v>
          </cell>
          <cell r="W18">
            <v>70.285644099167357</v>
          </cell>
          <cell r="X18">
            <v>60.005411591446212</v>
          </cell>
          <cell r="Y18">
            <v>50.263729620127116</v>
          </cell>
          <cell r="Z18">
            <v>40.31083977051</v>
          </cell>
          <cell r="AA18">
            <v>31.415951566158228</v>
          </cell>
          <cell r="AB18">
            <v>20.002553841953091</v>
          </cell>
          <cell r="AD18"/>
        </row>
        <row r="19">
          <cell r="R19">
            <v>8</v>
          </cell>
          <cell r="T19">
            <v>100.00056995412439</v>
          </cell>
          <cell r="U19">
            <v>90.000690467897329</v>
          </cell>
          <cell r="V19">
            <v>80.492348896473871</v>
          </cell>
          <cell r="W19">
            <v>70.861684108452863</v>
          </cell>
          <cell r="X19">
            <v>60.005411591446212</v>
          </cell>
          <cell r="Y19">
            <v>51.355762224758884</v>
          </cell>
          <cell r="Z19">
            <v>40.207226513673334</v>
          </cell>
          <cell r="AA19">
            <v>31.514495380848864</v>
          </cell>
          <cell r="AB19">
            <v>20.00300834476597</v>
          </cell>
          <cell r="AD19">
            <v>0.13914216115945127</v>
          </cell>
        </row>
        <row r="20">
          <cell r="R20">
            <v>8.5</v>
          </cell>
          <cell r="T20">
            <v>100.00050708682019</v>
          </cell>
          <cell r="U20">
            <v>90.002138243482719</v>
          </cell>
          <cell r="V20">
            <v>80.343829127898658</v>
          </cell>
          <cell r="W20">
            <v>71.825974835969816</v>
          </cell>
          <cell r="X20">
            <v>60.056558563461238</v>
          </cell>
          <cell r="Y20">
            <v>51.737065410931727</v>
          </cell>
          <cell r="Z20">
            <v>40.31083977051</v>
          </cell>
          <cell r="AA20">
            <v>33.48240361163802</v>
          </cell>
          <cell r="AB20">
            <v>20.00179170099597</v>
          </cell>
          <cell r="AD20">
            <v>0.18552309492737321</v>
          </cell>
        </row>
        <row r="21">
          <cell r="R21">
            <v>9</v>
          </cell>
          <cell r="T21">
            <v>100.0009778004144</v>
          </cell>
          <cell r="U21">
            <v>90.003705947550145</v>
          </cell>
          <cell r="V21">
            <v>80.536751758227055</v>
          </cell>
          <cell r="W21">
            <v>74.386221281797603</v>
          </cell>
          <cell r="X21">
            <v>60.560325497059331</v>
          </cell>
          <cell r="Y21">
            <v>52.708728980657362</v>
          </cell>
          <cell r="Z21">
            <v>40.207226513673334</v>
          </cell>
          <cell r="AA21">
            <v>34.193831829136855</v>
          </cell>
          <cell r="AB21">
            <v>20.002483441464626</v>
          </cell>
          <cell r="AC21">
            <v>10.000211629323831</v>
          </cell>
          <cell r="AD21">
            <v>0.34785572613981675</v>
          </cell>
          <cell r="AE21">
            <v>140</v>
          </cell>
        </row>
        <row r="22">
          <cell r="R22">
            <v>9.5</v>
          </cell>
          <cell r="T22">
            <v>100.00136608085977</v>
          </cell>
          <cell r="U22">
            <v>90.003438430931809</v>
          </cell>
          <cell r="V22">
            <v>81.244187907952238</v>
          </cell>
          <cell r="W22">
            <v>76.493347557671271</v>
          </cell>
          <cell r="X22">
            <v>62.71946481714356</v>
          </cell>
          <cell r="Y22">
            <v>56.988343094225598</v>
          </cell>
          <cell r="Z22">
            <v>42.152962411500283</v>
          </cell>
          <cell r="AA22">
            <v>37.066916835904657</v>
          </cell>
          <cell r="AB22">
            <v>20.00241060864785</v>
          </cell>
          <cell r="AD22">
            <v>0.34785572613981675</v>
          </cell>
        </row>
        <row r="23">
          <cell r="R23">
            <v>10</v>
          </cell>
          <cell r="T23">
            <v>100.00254027744943</v>
          </cell>
          <cell r="U23">
            <v>90.003103523429019</v>
          </cell>
          <cell r="V23">
            <v>81.062216467378164</v>
          </cell>
          <cell r="W23">
            <v>78.323158238066767</v>
          </cell>
          <cell r="X23">
            <v>66.313933958149377</v>
          </cell>
          <cell r="Y23">
            <v>59.998401811287053</v>
          </cell>
          <cell r="Z23">
            <v>43.353752010553144</v>
          </cell>
          <cell r="AA23">
            <v>39.132214634653081</v>
          </cell>
          <cell r="AB23">
            <v>20.003454077493668</v>
          </cell>
          <cell r="AC23">
            <v>10.173444880527489</v>
          </cell>
          <cell r="AD23">
            <v>0.32466525608682451</v>
          </cell>
        </row>
        <row r="24">
          <cell r="R24">
            <v>10.5</v>
          </cell>
          <cell r="T24">
            <v>100.0023961958523</v>
          </cell>
          <cell r="U24">
            <v>90.00360110853795</v>
          </cell>
          <cell r="V24">
            <v>80.999721934992166</v>
          </cell>
          <cell r="W24">
            <v>79.1351758153139</v>
          </cell>
          <cell r="X24">
            <v>68.842711467654453</v>
          </cell>
          <cell r="Y24">
            <v>61.746984392358172</v>
          </cell>
          <cell r="Z24">
            <v>47.459486273208817</v>
          </cell>
          <cell r="AA24">
            <v>37.758722858970216</v>
          </cell>
          <cell r="AB24">
            <v>20.069730810241889</v>
          </cell>
          <cell r="AC24">
            <v>10.065851527306441</v>
          </cell>
          <cell r="AD24">
            <v>0.46930932453008462</v>
          </cell>
        </row>
        <row r="25">
          <cell r="R25">
            <v>11</v>
          </cell>
          <cell r="S25">
            <v>111.88677095557657</v>
          </cell>
          <cell r="T25">
            <v>100.00231575136307</v>
          </cell>
          <cell r="U25">
            <v>90.004862640701688</v>
          </cell>
          <cell r="V25">
            <v>81.252010566612412</v>
          </cell>
          <cell r="W25">
            <v>78.93637876170277</v>
          </cell>
          <cell r="X25">
            <v>69.813532858662427</v>
          </cell>
          <cell r="Y25">
            <v>59.164660440496192</v>
          </cell>
          <cell r="Z25">
            <v>47.995397936225174</v>
          </cell>
          <cell r="AA25">
            <v>37.566788116782561</v>
          </cell>
          <cell r="AB25">
            <v>20.553786891724364</v>
          </cell>
          <cell r="AC25">
            <v>10.608870497321474</v>
          </cell>
          <cell r="AD25">
            <v>0.33725420107645548</v>
          </cell>
        </row>
        <row r="26">
          <cell r="R26">
            <v>11.5</v>
          </cell>
          <cell r="S26">
            <v>112.35846369447071</v>
          </cell>
          <cell r="T26">
            <v>100.00294128103968</v>
          </cell>
          <cell r="U26">
            <v>90.005869961223098</v>
          </cell>
          <cell r="V26">
            <v>82.00142955572079</v>
          </cell>
          <cell r="W26">
            <v>76.784590794692235</v>
          </cell>
          <cell r="X26">
            <v>68.481874596914125</v>
          </cell>
          <cell r="Y26">
            <v>57.170190353785159</v>
          </cell>
          <cell r="Z26">
            <v>48.545067049883734</v>
          </cell>
          <cell r="AA26">
            <v>36.336134374106621</v>
          </cell>
          <cell r="AB26">
            <v>22.209996272372383</v>
          </cell>
          <cell r="AC26">
            <v>11.648825140258804</v>
          </cell>
          <cell r="AD26">
            <v>0.62881216294094</v>
          </cell>
          <cell r="AE26">
            <v>140</v>
          </cell>
        </row>
        <row r="27">
          <cell r="R27">
            <v>12</v>
          </cell>
          <cell r="S27">
            <v>115.18862012783556</v>
          </cell>
          <cell r="T27">
            <v>100.27194711843748</v>
          </cell>
          <cell r="U27">
            <v>90.060156546468519</v>
          </cell>
          <cell r="V27">
            <v>81.826364574888473</v>
          </cell>
          <cell r="W27">
            <v>75.252233763466705</v>
          </cell>
          <cell r="X27">
            <v>66.269405572486136</v>
          </cell>
          <cell r="Y27">
            <v>56.042279987421594</v>
          </cell>
          <cell r="Z27">
            <v>50.898573784745423</v>
          </cell>
          <cell r="AA27">
            <v>37.941732800538539</v>
          </cell>
          <cell r="AB27">
            <v>23.928452696385342</v>
          </cell>
          <cell r="AC27">
            <v>12.523800364674905</v>
          </cell>
          <cell r="AD27">
            <v>2.3834876524394244</v>
          </cell>
        </row>
        <row r="28">
          <cell r="R28">
            <v>12.5</v>
          </cell>
          <cell r="S28">
            <v>113.301849172259</v>
          </cell>
          <cell r="T28">
            <v>102.49793553956926</v>
          </cell>
          <cell r="U28">
            <v>90.220634422829875</v>
          </cell>
          <cell r="V28">
            <v>81.799516717250242</v>
          </cell>
          <cell r="W28">
            <v>74.454344788997702</v>
          </cell>
          <cell r="X28">
            <v>65.271311278450824</v>
          </cell>
          <cell r="Y28">
            <v>57.507830857836183</v>
          </cell>
          <cell r="Z28">
            <v>50.802114402242701</v>
          </cell>
          <cell r="AA28">
            <v>35.798482124325155</v>
          </cell>
          <cell r="AB28">
            <v>30.409160528969572</v>
          </cell>
          <cell r="AC28">
            <v>13.354875399443646</v>
          </cell>
          <cell r="AD28">
            <v>5.3502602013545957</v>
          </cell>
        </row>
        <row r="29">
          <cell r="R29">
            <v>13</v>
          </cell>
          <cell r="S29">
            <v>116.60369834451799</v>
          </cell>
          <cell r="T29">
            <v>111.96988907342268</v>
          </cell>
          <cell r="U29">
            <v>90.578001696097871</v>
          </cell>
          <cell r="V29">
            <v>83.798423410747304</v>
          </cell>
          <cell r="W29">
            <v>73.380946254349126</v>
          </cell>
          <cell r="X29">
            <v>62.41436007619037</v>
          </cell>
          <cell r="Y29">
            <v>57.247988836951052</v>
          </cell>
          <cell r="Z29">
            <v>47.507637350456513</v>
          </cell>
          <cell r="AA29">
            <v>34.767492454627281</v>
          </cell>
          <cell r="AB29">
            <v>32.187295540028771</v>
          </cell>
          <cell r="AC29">
            <v>13.669127690574168</v>
          </cell>
          <cell r="AD29">
            <v>6.0147188004484304</v>
          </cell>
        </row>
        <row r="30">
          <cell r="R30">
            <v>13.5</v>
          </cell>
          <cell r="S30">
            <v>126.03793290721477</v>
          </cell>
          <cell r="T30">
            <v>127.10961978213992</v>
          </cell>
          <cell r="U30">
            <v>91.462128820321368</v>
          </cell>
          <cell r="V30">
            <v>86.632396970468903</v>
          </cell>
          <cell r="W30">
            <v>74.169106430496669</v>
          </cell>
          <cell r="X30">
            <v>63.717621733036239</v>
          </cell>
          <cell r="Y30">
            <v>56.297718089736939</v>
          </cell>
          <cell r="Z30">
            <v>44.746988690589433</v>
          </cell>
          <cell r="AA30">
            <v>34.777818840563285</v>
          </cell>
          <cell r="AB30">
            <v>34.614607913900677</v>
          </cell>
          <cell r="AC30">
            <v>16.847580080112717</v>
          </cell>
          <cell r="AD30">
            <v>5.6099909421316125</v>
          </cell>
        </row>
        <row r="31">
          <cell r="R31">
            <v>14</v>
          </cell>
          <cell r="S31">
            <v>138.30194411846247</v>
          </cell>
          <cell r="T31">
            <v>130.42645795121689</v>
          </cell>
          <cell r="U31">
            <v>92.789487182317941</v>
          </cell>
          <cell r="V31">
            <v>92.883174033981959</v>
          </cell>
          <cell r="W31">
            <v>75.968908631872182</v>
          </cell>
          <cell r="X31">
            <v>65.021383106944839</v>
          </cell>
          <cell r="Y31">
            <v>54.719720153286964</v>
          </cell>
          <cell r="Z31">
            <v>45.399877991066305</v>
          </cell>
          <cell r="AA31">
            <v>35.769296171260535</v>
          </cell>
          <cell r="AB31">
            <v>36.345338263005615</v>
          </cell>
          <cell r="AC31">
            <v>19.905228618610337</v>
          </cell>
          <cell r="AD31">
            <v>8.6066642200029833</v>
          </cell>
        </row>
        <row r="32">
          <cell r="R32">
            <v>14.5</v>
          </cell>
          <cell r="S32">
            <v>126.98131838500305</v>
          </cell>
          <cell r="T32">
            <v>115.86045711515895</v>
          </cell>
          <cell r="U32">
            <v>94.589702266256438</v>
          </cell>
          <cell r="V32">
            <v>95.665808901308424</v>
          </cell>
          <cell r="W32">
            <v>77.135544676268836</v>
          </cell>
          <cell r="X32">
            <v>66.14462601724756</v>
          </cell>
          <cell r="Y32">
            <v>55.896683398059466</v>
          </cell>
          <cell r="Z32">
            <v>46.141168738669755</v>
          </cell>
          <cell r="AA32">
            <v>36.901550380087265</v>
          </cell>
          <cell r="AB32">
            <v>39.379472599900552</v>
          </cell>
          <cell r="AC32">
            <v>23.636263919111293</v>
          </cell>
          <cell r="AD32">
            <v>14.5299465875639</v>
          </cell>
        </row>
        <row r="33">
          <cell r="R33">
            <v>15</v>
          </cell>
          <cell r="S33">
            <v>118.96216203898871</v>
          </cell>
          <cell r="T33">
            <v>104.57199308126884</v>
          </cell>
          <cell r="U33">
            <v>95.57149602338319</v>
          </cell>
          <cell r="V33">
            <v>92.839888469867972</v>
          </cell>
          <cell r="W33">
            <v>74.888584520263791</v>
          </cell>
          <cell r="X33">
            <v>69.020828879474706</v>
          </cell>
          <cell r="Y33">
            <v>54.525833492684228</v>
          </cell>
          <cell r="Z33">
            <v>47.523124309179444</v>
          </cell>
          <cell r="AA33">
            <v>35.050427184654126</v>
          </cell>
          <cell r="AB33">
            <v>30.601880345781925</v>
          </cell>
          <cell r="AC33">
            <v>27.648681039754425</v>
          </cell>
          <cell r="AD33">
            <v>13.237723811490644</v>
          </cell>
        </row>
        <row r="34">
          <cell r="R34">
            <v>15.5</v>
          </cell>
          <cell r="S34">
            <v>114.24523465004728</v>
          </cell>
          <cell r="T34">
            <v>102.63991544423712</v>
          </cell>
          <cell r="U34">
            <v>100.31903070639119</v>
          </cell>
          <cell r="V34">
            <v>90.513256633208329</v>
          </cell>
          <cell r="W34">
            <v>76.722745977356894</v>
          </cell>
          <cell r="X34">
            <v>67.161999721400434</v>
          </cell>
          <cell r="Y34">
            <v>52.478904844935116</v>
          </cell>
          <cell r="Z34">
            <v>46.36230993099263</v>
          </cell>
          <cell r="AA34">
            <v>34.716128475081362</v>
          </cell>
          <cell r="AB34">
            <v>22.376493183717898</v>
          </cell>
          <cell r="AC34">
            <v>28.073013699147896</v>
          </cell>
          <cell r="AD34">
            <v>16.430160484155561</v>
          </cell>
        </row>
        <row r="35">
          <cell r="R35">
            <v>16</v>
          </cell>
          <cell r="S35">
            <v>113.301849172259</v>
          </cell>
          <cell r="T35">
            <v>101.6002628294669</v>
          </cell>
          <cell r="U35">
            <v>108.52823473457664</v>
          </cell>
          <cell r="V35">
            <v>87.432955023583887</v>
          </cell>
          <cell r="W35">
            <v>76.578949237702872</v>
          </cell>
          <cell r="X35">
            <v>66.431213421638986</v>
          </cell>
          <cell r="Y35">
            <v>52.325009899287984</v>
          </cell>
          <cell r="Z35">
            <v>44.050311390068536</v>
          </cell>
          <cell r="AA35">
            <v>32.399720177613837</v>
          </cell>
          <cell r="AB35">
            <v>22.240188417059695</v>
          </cell>
          <cell r="AC35">
            <v>19.308076837345631</v>
          </cell>
          <cell r="AD35">
            <v>11.618736403867949</v>
          </cell>
        </row>
        <row r="36">
          <cell r="R36">
            <v>16.5</v>
          </cell>
          <cell r="S36">
            <v>112.83015643336485</v>
          </cell>
          <cell r="T36">
            <v>101.46812034282225</v>
          </cell>
          <cell r="U36">
            <v>114.5970422882437</v>
          </cell>
          <cell r="V36">
            <v>85.486534807870171</v>
          </cell>
          <cell r="W36">
            <v>72.286829697987713</v>
          </cell>
          <cell r="X36">
            <v>65.766849689445692</v>
          </cell>
          <cell r="Y36">
            <v>51.116583282363216</v>
          </cell>
          <cell r="Z36">
            <v>44.128846779734566</v>
          </cell>
          <cell r="AA36">
            <v>31.225933698006596</v>
          </cell>
          <cell r="AB36">
            <v>23.480506952091567</v>
          </cell>
          <cell r="AC36">
            <v>15.807340399626785</v>
          </cell>
          <cell r="AD36">
            <v>8.0591794703723618</v>
          </cell>
        </row>
        <row r="37">
          <cell r="R37">
            <v>17</v>
          </cell>
          <cell r="T37">
            <v>101.1045012333644</v>
          </cell>
          <cell r="U37">
            <v>109.15669504048326</v>
          </cell>
          <cell r="V37">
            <v>84.662915354645023</v>
          </cell>
          <cell r="W37">
            <v>71.492005017873723</v>
          </cell>
          <cell r="X37">
            <v>62.813946375463182</v>
          </cell>
          <cell r="Y37">
            <v>50.437689456014624</v>
          </cell>
          <cell r="Z37">
            <v>40.948124191258437</v>
          </cell>
          <cell r="AA37">
            <v>30.682262875982989</v>
          </cell>
          <cell r="AB37">
            <v>21.583403004625882</v>
          </cell>
          <cell r="AC37">
            <v>13.790708037197437</v>
          </cell>
          <cell r="AD37">
            <v>3.4149248630046771</v>
          </cell>
        </row>
        <row r="38">
          <cell r="R38">
            <v>17.5</v>
          </cell>
          <cell r="T38">
            <v>100.26196880494922</v>
          </cell>
          <cell r="U38">
            <v>98.800552216022766</v>
          </cell>
          <cell r="V38">
            <v>83.868712006968195</v>
          </cell>
          <cell r="W38">
            <v>70.178875974570644</v>
          </cell>
          <cell r="X38">
            <v>61.45590458514264</v>
          </cell>
          <cell r="Y38">
            <v>50.24455805605151</v>
          </cell>
          <cell r="Z38">
            <v>40.420545612631066</v>
          </cell>
          <cell r="AA38">
            <v>30.546865612083643</v>
          </cell>
          <cell r="AB38">
            <v>20.000506986291384</v>
          </cell>
          <cell r="AC38">
            <v>12.288214364456413</v>
          </cell>
          <cell r="AD38">
            <v>1.2856311720384774</v>
          </cell>
        </row>
        <row r="39">
          <cell r="R39">
            <v>18</v>
          </cell>
          <cell r="T39">
            <v>100.16712484837301</v>
          </cell>
          <cell r="U39">
            <v>92.818171660904994</v>
          </cell>
          <cell r="V39">
            <v>82.03418200409223</v>
          </cell>
          <cell r="W39">
            <v>70.08142351431745</v>
          </cell>
          <cell r="X39">
            <v>60.380735426623033</v>
          </cell>
          <cell r="Y39">
            <v>50.025333316743883</v>
          </cell>
          <cell r="Z39">
            <v>40.279512090047625</v>
          </cell>
          <cell r="AA39">
            <v>30.13708741089885</v>
          </cell>
          <cell r="AB39">
            <v>20.000284856477659</v>
          </cell>
          <cell r="AC39">
            <v>10.384392081875596</v>
          </cell>
          <cell r="AD39">
            <v>0.4835653891184849</v>
          </cell>
        </row>
        <row r="40">
          <cell r="R40">
            <v>18.5</v>
          </cell>
          <cell r="T40">
            <v>100.01945135774847</v>
          </cell>
          <cell r="U40">
            <v>90.036982164930791</v>
          </cell>
          <cell r="V40">
            <v>81.157018701613055</v>
          </cell>
          <cell r="W40">
            <v>70.355384181137694</v>
          </cell>
          <cell r="X40">
            <v>61.052524301559508</v>
          </cell>
          <cell r="Z40">
            <v>40.248066488579745</v>
          </cell>
          <cell r="AB40">
            <v>20.000094963578601</v>
          </cell>
          <cell r="AC40">
            <v>10.085586520396873</v>
          </cell>
          <cell r="AD40">
            <v>0.16571530588375846</v>
          </cell>
        </row>
        <row r="41">
          <cell r="R41">
            <v>19</v>
          </cell>
          <cell r="T41">
            <v>100.0000885595035</v>
          </cell>
          <cell r="U41">
            <v>90.44381836248391</v>
          </cell>
          <cell r="V41">
            <v>80.682533410632828</v>
          </cell>
          <cell r="W41">
            <v>70.021941840503445</v>
          </cell>
          <cell r="X41">
            <v>60.019499558815212</v>
          </cell>
          <cell r="AC41">
            <v>10.179907272933843</v>
          </cell>
          <cell r="AD41">
            <v>2.8877043126377833E-2</v>
          </cell>
        </row>
        <row r="42">
          <cell r="R42">
            <v>19.5</v>
          </cell>
          <cell r="T42">
            <v>100.01530595399932</v>
          </cell>
          <cell r="U42">
            <v>90.00013105532588</v>
          </cell>
          <cell r="V42">
            <v>80.198513110901501</v>
          </cell>
          <cell r="X42">
            <v>60.253153722697483</v>
          </cell>
          <cell r="AD42"/>
        </row>
        <row r="43">
          <cell r="R43">
            <v>20</v>
          </cell>
          <cell r="U43">
            <v>90.000012229031213</v>
          </cell>
          <cell r="AD43"/>
        </row>
        <row r="44">
          <cell r="R44">
            <v>20.5</v>
          </cell>
          <cell r="AD44"/>
        </row>
      </sheetData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 R Art"/>
      <sheetName val="V R MONITOREO "/>
      <sheetName val="V R Ind"/>
      <sheetName val="V R FT"/>
      <sheetName val="XVI R Art"/>
      <sheetName val="XVI R MONITOREO"/>
      <sheetName val="XVI R Ind"/>
      <sheetName val="XVI R FT"/>
      <sheetName val="VIII R Art"/>
      <sheetName val="VIII R Art MONITOREO"/>
      <sheetName val="VIII R Ind"/>
      <sheetName val="VIII R FT "/>
      <sheetName val="IX R Art"/>
      <sheetName val="IX R Art MONITOREO"/>
      <sheetName val="IX R Ind"/>
      <sheetName val="IX R FT"/>
      <sheetName val="XIV R Art"/>
      <sheetName val="XIV R Art MONITOREO"/>
      <sheetName val="XIV R Ind"/>
      <sheetName val="XIV R FT"/>
      <sheetName val="V-XIV R ART"/>
      <sheetName val="V-XIV R ART (MONITOREOS)"/>
      <sheetName val="V-XIV R IND"/>
      <sheetName val="V-XIV R TOTAL"/>
      <sheetName val="X R Art"/>
      <sheetName val="X R Art MONITOREO"/>
      <sheetName val="X R FT"/>
      <sheetName val="X R FT (2)"/>
      <sheetName val="XVI-VIII R FT  n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8">
          <cell r="S8" t="str">
            <v>Ene</v>
          </cell>
          <cell r="T8" t="str">
            <v>Feb</v>
          </cell>
          <cell r="U8" t="str">
            <v>Mar</v>
          </cell>
          <cell r="V8" t="str">
            <v>Abr</v>
          </cell>
          <cell r="W8" t="str">
            <v>May</v>
          </cell>
          <cell r="X8" t="str">
            <v>Jun</v>
          </cell>
          <cell r="Y8" t="str">
            <v>Jul</v>
          </cell>
          <cell r="Z8" t="str">
            <v>Ago</v>
          </cell>
          <cell r="AA8" t="str">
            <v>Sep</v>
          </cell>
          <cell r="AB8" t="str">
            <v>Oct</v>
          </cell>
          <cell r="AC8" t="str">
            <v>Nov</v>
          </cell>
          <cell r="AD8" t="str">
            <v>Dic</v>
          </cell>
          <cell r="AE8" t="str">
            <v>tr</v>
          </cell>
        </row>
        <row r="9">
          <cell r="R9">
            <v>3</v>
          </cell>
          <cell r="S9">
            <v>110</v>
          </cell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</row>
        <row r="10">
          <cell r="R10">
            <v>3.5</v>
          </cell>
          <cell r="S10">
            <v>110</v>
          </cell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</row>
        <row r="11">
          <cell r="R11">
            <v>4</v>
          </cell>
          <cell r="S11">
            <v>110</v>
          </cell>
          <cell r="T11"/>
          <cell r="U11">
            <v>90.000006449404751</v>
          </cell>
          <cell r="V11"/>
          <cell r="W11"/>
          <cell r="X11"/>
          <cell r="Y11"/>
          <cell r="Z11"/>
          <cell r="AA11"/>
          <cell r="AB11"/>
          <cell r="AC11"/>
          <cell r="AD11"/>
        </row>
        <row r="12">
          <cell r="R12">
            <v>4.5</v>
          </cell>
          <cell r="S12">
            <v>110</v>
          </cell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</row>
        <row r="13">
          <cell r="R13">
            <v>5</v>
          </cell>
          <cell r="S13">
            <v>110</v>
          </cell>
          <cell r="T13">
            <v>100.06746317905095</v>
          </cell>
          <cell r="U13">
            <v>90.000006449404751</v>
          </cell>
          <cell r="V13"/>
          <cell r="W13"/>
          <cell r="X13"/>
          <cell r="Y13"/>
          <cell r="Z13"/>
          <cell r="AA13"/>
          <cell r="AB13"/>
          <cell r="AC13"/>
          <cell r="AD13"/>
        </row>
        <row r="14">
          <cell r="R14">
            <v>5.5</v>
          </cell>
          <cell r="S14">
            <v>110</v>
          </cell>
          <cell r="T14">
            <v>102.50255689773167</v>
          </cell>
          <cell r="U14">
            <v>90.000064495909314</v>
          </cell>
          <cell r="V14">
            <v>80.027704079885282</v>
          </cell>
          <cell r="W14"/>
          <cell r="X14"/>
          <cell r="Y14"/>
          <cell r="Z14"/>
          <cell r="AA14"/>
          <cell r="AB14"/>
          <cell r="AC14"/>
          <cell r="AD14"/>
        </row>
        <row r="15">
          <cell r="R15">
            <v>6</v>
          </cell>
          <cell r="S15">
            <v>110</v>
          </cell>
          <cell r="T15">
            <v>105.27372319987373</v>
          </cell>
          <cell r="U15">
            <v>90.000296681927551</v>
          </cell>
          <cell r="V15"/>
          <cell r="W15">
            <v>70.084977270456193</v>
          </cell>
          <cell r="X15">
            <v>60.005125453701147</v>
          </cell>
          <cell r="Y15"/>
          <cell r="Z15"/>
          <cell r="AA15"/>
          <cell r="AB15"/>
          <cell r="AC15"/>
          <cell r="AD15"/>
        </row>
        <row r="16">
          <cell r="R16">
            <v>6.5</v>
          </cell>
          <cell r="S16">
            <v>110</v>
          </cell>
          <cell r="T16">
            <v>104.74247769336472</v>
          </cell>
          <cell r="U16">
            <v>90.000174139513689</v>
          </cell>
          <cell r="V16">
            <v>80.028184847642663</v>
          </cell>
          <cell r="W16">
            <v>70.132142685656277</v>
          </cell>
          <cell r="X16">
            <v>60.331924130795677</v>
          </cell>
          <cell r="Y16"/>
          <cell r="Z16">
            <v>40.142962258085902</v>
          </cell>
          <cell r="AA16">
            <v>30.010605340302003</v>
          </cell>
          <cell r="AB16"/>
          <cell r="AC16">
            <v>10.000243106662868</v>
          </cell>
          <cell r="AD16"/>
        </row>
        <row r="17">
          <cell r="R17">
            <v>7</v>
          </cell>
          <cell r="S17">
            <v>110</v>
          </cell>
          <cell r="T17">
            <v>105.07645556673936</v>
          </cell>
          <cell r="U17">
            <v>90.000078200894393</v>
          </cell>
          <cell r="V17">
            <v>80.248290793065763</v>
          </cell>
          <cell r="W17">
            <v>70.303805678097646</v>
          </cell>
          <cell r="X17">
            <v>60.584947845636869</v>
          </cell>
          <cell r="Y17"/>
          <cell r="Z17">
            <v>42.347375600009649</v>
          </cell>
          <cell r="AA17">
            <v>30.014581536057349</v>
          </cell>
          <cell r="AB17"/>
          <cell r="AC17">
            <v>10.001215490196856</v>
          </cell>
          <cell r="AD17"/>
        </row>
        <row r="18">
          <cell r="R18">
            <v>7.5</v>
          </cell>
          <cell r="S18">
            <v>110</v>
          </cell>
          <cell r="T18">
            <v>105.86763432362217</v>
          </cell>
          <cell r="U18">
            <v>90.000313468253538</v>
          </cell>
          <cell r="V18">
            <v>80.40324713367194</v>
          </cell>
          <cell r="W18">
            <v>71.075536929878751</v>
          </cell>
          <cell r="X18">
            <v>61.454385899219261</v>
          </cell>
          <cell r="Y18">
            <v>50.163582482108623</v>
          </cell>
          <cell r="Z18">
            <v>47.986871413012153</v>
          </cell>
          <cell r="AA18">
            <v>31.088632049880601</v>
          </cell>
          <cell r="AB18">
            <v>20.677466847400918</v>
          </cell>
          <cell r="AC18">
            <v>10.001934919855021</v>
          </cell>
          <cell r="AD18"/>
        </row>
        <row r="19">
          <cell r="R19">
            <v>8</v>
          </cell>
          <cell r="S19">
            <v>110</v>
          </cell>
          <cell r="T19">
            <v>107.96527700446187</v>
          </cell>
          <cell r="U19">
            <v>90.00127222700722</v>
          </cell>
          <cell r="V19">
            <v>81.633010065035762</v>
          </cell>
          <cell r="W19">
            <v>72.711827914797823</v>
          </cell>
          <cell r="X19">
            <v>63.178499746020286</v>
          </cell>
          <cell r="Y19"/>
          <cell r="Z19">
            <v>52.191364076718031</v>
          </cell>
          <cell r="AA19">
            <v>32.800042214805586</v>
          </cell>
          <cell r="AB19">
            <v>22.173661980950722</v>
          </cell>
          <cell r="AC19">
            <v>10.009722609571281</v>
          </cell>
          <cell r="AD19">
            <v>2.1917085059052061E-2</v>
          </cell>
        </row>
        <row r="20">
          <cell r="R20">
            <v>8.5</v>
          </cell>
          <cell r="S20">
            <v>110</v>
          </cell>
          <cell r="T20">
            <v>107.07460627558925</v>
          </cell>
          <cell r="U20">
            <v>90.00149922408464</v>
          </cell>
          <cell r="V20">
            <v>82.174836816834215</v>
          </cell>
          <cell r="W20">
            <v>75.125071220948598</v>
          </cell>
          <cell r="X20">
            <v>64.425063210400168</v>
          </cell>
          <cell r="Y20">
            <v>50.169618963705318</v>
          </cell>
          <cell r="Z20">
            <v>51.359506008347644</v>
          </cell>
          <cell r="AA20">
            <v>36.097154083072155</v>
          </cell>
          <cell r="AB20">
            <v>22.230408573342263</v>
          </cell>
          <cell r="AC20">
            <v>10.016894224301092</v>
          </cell>
          <cell r="AD20">
            <v>7.8945714883514873E-2</v>
          </cell>
        </row>
        <row r="21">
          <cell r="R21">
            <v>9</v>
          </cell>
          <cell r="S21">
            <v>110</v>
          </cell>
          <cell r="T21">
            <v>107.39752948540946</v>
          </cell>
          <cell r="U21">
            <v>90.001285393921293</v>
          </cell>
          <cell r="V21">
            <v>82.312660573582704</v>
          </cell>
          <cell r="W21">
            <v>76.921933865991377</v>
          </cell>
          <cell r="X21">
            <v>66.592151630266301</v>
          </cell>
          <cell r="Y21">
            <v>50.360474238228015</v>
          </cell>
          <cell r="Z21">
            <v>53.321239072800473</v>
          </cell>
          <cell r="AA21">
            <v>39.321338906462259</v>
          </cell>
          <cell r="AB21">
            <v>24.760164444109488</v>
          </cell>
          <cell r="AC21">
            <v>10.02454128119752</v>
          </cell>
          <cell r="AD21">
            <v>6.9014153461674999E-2</v>
          </cell>
          <cell r="AE21">
            <v>120</v>
          </cell>
        </row>
        <row r="22">
          <cell r="R22">
            <v>9.5</v>
          </cell>
          <cell r="S22">
            <v>110</v>
          </cell>
          <cell r="T22">
            <v>104.2531399028487</v>
          </cell>
          <cell r="U22">
            <v>90.000605726455433</v>
          </cell>
          <cell r="V22">
            <v>81.847325142404344</v>
          </cell>
          <cell r="W22">
            <v>81.044954208375628</v>
          </cell>
          <cell r="X22">
            <v>69.572256026157859</v>
          </cell>
          <cell r="Y22">
            <v>51.764957565835033</v>
          </cell>
          <cell r="Z22">
            <v>51.422175763201736</v>
          </cell>
          <cell r="AA22">
            <v>42.462217264887258</v>
          </cell>
          <cell r="AB22">
            <v>25.13515263517121</v>
          </cell>
          <cell r="AC22">
            <v>10.038984662315473</v>
          </cell>
          <cell r="AD22">
            <v>0.18940184867257978</v>
          </cell>
        </row>
        <row r="23">
          <cell r="R23">
            <v>10</v>
          </cell>
          <cell r="S23">
            <v>110</v>
          </cell>
          <cell r="T23">
            <v>102.66714705351322</v>
          </cell>
          <cell r="U23">
            <v>90.001318962849581</v>
          </cell>
          <cell r="V23">
            <v>81.27345131417087</v>
          </cell>
          <cell r="W23">
            <v>81.57451849048374</v>
          </cell>
          <cell r="X23">
            <v>72.03706926335245</v>
          </cell>
          <cell r="Y23">
            <v>52.424070177448527</v>
          </cell>
          <cell r="Z23">
            <v>48.572682188404762</v>
          </cell>
          <cell r="AA23">
            <v>44.393150873714156</v>
          </cell>
          <cell r="AB23">
            <v>27.641057104310342</v>
          </cell>
          <cell r="AC23">
            <v>10.151630849828111</v>
          </cell>
          <cell r="AD23">
            <v>0.35006201141004872</v>
          </cell>
        </row>
        <row r="24">
          <cell r="R24">
            <v>10.5</v>
          </cell>
          <cell r="S24">
            <v>110</v>
          </cell>
          <cell r="T24">
            <v>102.66328197554677</v>
          </cell>
          <cell r="U24">
            <v>90.077916744496378</v>
          </cell>
          <cell r="V24">
            <v>80.796601798726499</v>
          </cell>
          <cell r="W24">
            <v>79.470996346320646</v>
          </cell>
          <cell r="X24">
            <v>67.578820728950859</v>
          </cell>
          <cell r="Y24">
            <v>55.31893193831494</v>
          </cell>
          <cell r="Z24">
            <v>47.393588858562325</v>
          </cell>
          <cell r="AA24">
            <v>43.302149889024768</v>
          </cell>
          <cell r="AB24">
            <v>28.46607995261564</v>
          </cell>
          <cell r="AC24">
            <v>10.539979284003156</v>
          </cell>
          <cell r="AD24">
            <v>0.52712790984697322</v>
          </cell>
        </row>
        <row r="25">
          <cell r="R25">
            <v>11</v>
          </cell>
          <cell r="S25">
            <v>110</v>
          </cell>
          <cell r="T25">
            <v>103.02050437375466</v>
          </cell>
          <cell r="U25">
            <v>90.004098870406906</v>
          </cell>
          <cell r="V25">
            <v>80.686385550148472</v>
          </cell>
          <cell r="W25">
            <v>77.634172033669159</v>
          </cell>
          <cell r="X25">
            <v>66.517519443867997</v>
          </cell>
          <cell r="Y25">
            <v>56.161784847046448</v>
          </cell>
          <cell r="Z25">
            <v>46.765848478200517</v>
          </cell>
          <cell r="AA25">
            <v>42.070813722651963</v>
          </cell>
          <cell r="AB25">
            <v>31.68727171597407</v>
          </cell>
          <cell r="AC25">
            <v>12.13066742821586</v>
          </cell>
          <cell r="AD25">
            <v>1.0009149711127494</v>
          </cell>
        </row>
        <row r="26">
          <cell r="R26">
            <v>11.5</v>
          </cell>
          <cell r="S26">
            <v>110</v>
          </cell>
          <cell r="T26">
            <v>104.05179096360989</v>
          </cell>
          <cell r="U26">
            <v>90.002095000881013</v>
          </cell>
          <cell r="V26">
            <v>80.366639601549849</v>
          </cell>
          <cell r="W26">
            <v>76.235919288831155</v>
          </cell>
          <cell r="X26">
            <v>63.412285063435</v>
          </cell>
          <cell r="Y26">
            <v>61.427891821093723</v>
          </cell>
          <cell r="Z26">
            <v>45.587121248890952</v>
          </cell>
          <cell r="AA26">
            <v>40.113557181535612</v>
          </cell>
          <cell r="AB26">
            <v>31.708671104350678</v>
          </cell>
          <cell r="AC26">
            <v>12.877684033107585</v>
          </cell>
          <cell r="AD26">
            <v>2.119668383843281</v>
          </cell>
          <cell r="AE26">
            <v>120</v>
          </cell>
        </row>
        <row r="27">
          <cell r="R27">
            <v>12</v>
          </cell>
          <cell r="S27">
            <v>110</v>
          </cell>
          <cell r="T27">
            <v>104.387728404485</v>
          </cell>
          <cell r="U27">
            <v>90.082083730224497</v>
          </cell>
          <cell r="V27">
            <v>80.312460994891993</v>
          </cell>
          <cell r="W27">
            <v>73.666307909352255</v>
          </cell>
          <cell r="X27">
            <v>63.506963947386247</v>
          </cell>
          <cell r="Y27">
            <v>59.543678408429386</v>
          </cell>
          <cell r="Z27">
            <v>43.799141716129526</v>
          </cell>
          <cell r="AA27">
            <v>37.236379351021597</v>
          </cell>
          <cell r="AB27">
            <v>30.464343375265237</v>
          </cell>
          <cell r="AC27">
            <v>16.827483919404411</v>
          </cell>
          <cell r="AD27">
            <v>2.255065852756569</v>
          </cell>
        </row>
        <row r="28">
          <cell r="R28">
            <v>12.5</v>
          </cell>
          <cell r="S28">
            <v>110</v>
          </cell>
          <cell r="T28">
            <v>103.27868077050735</v>
          </cell>
          <cell r="U28">
            <v>90.021227605042526</v>
          </cell>
          <cell r="V28">
            <v>80.447488436521525</v>
          </cell>
          <cell r="W28">
            <v>75.617466202200617</v>
          </cell>
          <cell r="X28">
            <v>62.212390570445564</v>
          </cell>
          <cell r="Y28">
            <v>62.123255283282617</v>
          </cell>
          <cell r="Z28">
            <v>42.101189632587605</v>
          </cell>
          <cell r="AA28">
            <v>34.218582324841641</v>
          </cell>
          <cell r="AB28">
            <v>28.256554889537334</v>
          </cell>
          <cell r="AC28">
            <v>19.105299689843104</v>
          </cell>
          <cell r="AD28">
            <v>4.7569186935604151</v>
          </cell>
        </row>
        <row r="29">
          <cell r="R29">
            <v>13</v>
          </cell>
          <cell r="S29">
            <v>110</v>
          </cell>
          <cell r="T29">
            <v>101.66752437161401</v>
          </cell>
          <cell r="U29">
            <v>90.593692421003396</v>
          </cell>
          <cell r="V29">
            <v>80.70348001563238</v>
          </cell>
          <cell r="W29">
            <v>72.130148455673222</v>
          </cell>
          <cell r="X29">
            <v>60.767746742229633</v>
          </cell>
          <cell r="Y29">
            <v>58.973310972480903</v>
          </cell>
          <cell r="Z29">
            <v>41.062235149145749</v>
          </cell>
          <cell r="AA29">
            <v>31.492461203851359</v>
          </cell>
          <cell r="AB29">
            <v>26.632791378254357</v>
          </cell>
          <cell r="AC29">
            <v>22.592552262443178</v>
          </cell>
          <cell r="AD29">
            <v>9.6073826573353269</v>
          </cell>
        </row>
        <row r="30">
          <cell r="R30">
            <v>13.5</v>
          </cell>
          <cell r="S30">
            <v>110</v>
          </cell>
          <cell r="T30">
            <v>101.04540899011729</v>
          </cell>
          <cell r="U30">
            <v>90.644978292354722</v>
          </cell>
          <cell r="V30">
            <v>80.996427888203854</v>
          </cell>
          <cell r="W30">
            <v>72.708647017169582</v>
          </cell>
          <cell r="X30">
            <v>60.822300455459491</v>
          </cell>
          <cell r="Y30">
            <v>53.839228577095028</v>
          </cell>
          <cell r="Z30">
            <v>40.748137532876243</v>
          </cell>
          <cell r="AA30">
            <v>30.665315663790704</v>
          </cell>
          <cell r="AB30">
            <v>25.435699402281966</v>
          </cell>
          <cell r="AC30">
            <v>20.770542318014492</v>
          </cell>
          <cell r="AD30">
            <v>12.131114116716029</v>
          </cell>
        </row>
        <row r="31">
          <cell r="R31">
            <v>14</v>
          </cell>
          <cell r="S31">
            <v>110</v>
          </cell>
          <cell r="T31">
            <v>101.11722376044517</v>
          </cell>
          <cell r="U31">
            <v>90.964209172815742</v>
          </cell>
          <cell r="V31">
            <v>80.496427901818734</v>
          </cell>
          <cell r="W31">
            <v>71.136517080412105</v>
          </cell>
          <cell r="X31">
            <v>60.660272090276081</v>
          </cell>
          <cell r="Y31">
            <v>50.867126893705347</v>
          </cell>
          <cell r="Z31">
            <v>40.493814149064491</v>
          </cell>
          <cell r="AA31">
            <v>30.670408550886432</v>
          </cell>
          <cell r="AB31">
            <v>25.371957672519301</v>
          </cell>
          <cell r="AC31">
            <v>21.583685930253573</v>
          </cell>
          <cell r="AD31">
            <v>13.02691480137727</v>
          </cell>
        </row>
        <row r="32">
          <cell r="R32">
            <v>14.5</v>
          </cell>
          <cell r="S32">
            <v>110</v>
          </cell>
          <cell r="T32">
            <v>101.47929777749908</v>
          </cell>
          <cell r="U32">
            <v>91.682305770614121</v>
          </cell>
          <cell r="V32">
            <v>80.720131423395628</v>
          </cell>
          <cell r="W32">
            <v>72.539591983953073</v>
          </cell>
          <cell r="X32">
            <v>61.114452236650948</v>
          </cell>
          <cell r="Y32">
            <v>51.252477869085979</v>
          </cell>
          <cell r="Z32">
            <v>40.24958071781775</v>
          </cell>
          <cell r="AA32">
            <v>30.470372339103658</v>
          </cell>
          <cell r="AB32">
            <v>22.22521794788782</v>
          </cell>
          <cell r="AC32">
            <v>18.588021695563398</v>
          </cell>
          <cell r="AD32">
            <v>14.367513881750643</v>
          </cell>
        </row>
        <row r="33">
          <cell r="R33">
            <v>15</v>
          </cell>
          <cell r="S33">
            <v>110</v>
          </cell>
          <cell r="T33">
            <v>101.81130256911462</v>
          </cell>
          <cell r="U33">
            <v>92.423499904260353</v>
          </cell>
          <cell r="V33">
            <v>82.714852734612492</v>
          </cell>
          <cell r="W33">
            <v>71.680501528964697</v>
          </cell>
          <cell r="X33">
            <v>62.615699498958008</v>
          </cell>
          <cell r="Y33">
            <v>51.715034031443047</v>
          </cell>
          <cell r="Z33">
            <v>40.337949620683794</v>
          </cell>
          <cell r="AA33">
            <v>30.427970342485363</v>
          </cell>
          <cell r="AB33">
            <v>21.130898232958241</v>
          </cell>
          <cell r="AC33">
            <v>15.653227186254714</v>
          </cell>
          <cell r="AD33">
            <v>11.474031864784662</v>
          </cell>
        </row>
        <row r="34">
          <cell r="R34">
            <v>15.5</v>
          </cell>
          <cell r="S34">
            <v>110</v>
          </cell>
          <cell r="T34">
            <v>102.7216635728024</v>
          </cell>
          <cell r="U34">
            <v>94.61453164743493</v>
          </cell>
          <cell r="V34">
            <v>84.787584674011811</v>
          </cell>
          <cell r="W34">
            <v>71.764318123413133</v>
          </cell>
          <cell r="X34">
            <v>64.218889025776406</v>
          </cell>
          <cell r="Y34">
            <v>52.900852378051752</v>
          </cell>
          <cell r="Z34">
            <v>40.465258307500598</v>
          </cell>
          <cell r="AA34">
            <v>30.451059388291977</v>
          </cell>
          <cell r="AB34">
            <v>21.102386944674727</v>
          </cell>
          <cell r="AC34">
            <v>15.440050152980568</v>
          </cell>
          <cell r="AD34">
            <v>9.1001043134086235</v>
          </cell>
        </row>
        <row r="35">
          <cell r="R35">
            <v>16</v>
          </cell>
          <cell r="S35">
            <v>110</v>
          </cell>
          <cell r="T35">
            <v>103.49551705012925</v>
          </cell>
          <cell r="U35">
            <v>100.32654206066559</v>
          </cell>
          <cell r="V35">
            <v>90.943804747245906</v>
          </cell>
          <cell r="W35">
            <v>72.30991418143995</v>
          </cell>
          <cell r="X35">
            <v>65.253843672265987</v>
          </cell>
          <cell r="Y35">
            <v>54.637406115467563</v>
          </cell>
          <cell r="Z35">
            <v>40.548446333128744</v>
          </cell>
          <cell r="AA35">
            <v>30.655807650239364</v>
          </cell>
          <cell r="AB35">
            <v>20.814036555165522</v>
          </cell>
          <cell r="AC35">
            <v>14.633822208053328</v>
          </cell>
          <cell r="AD35">
            <v>6.2834647488656943</v>
          </cell>
        </row>
        <row r="36">
          <cell r="R36">
            <v>16.5</v>
          </cell>
          <cell r="S36">
            <v>110</v>
          </cell>
          <cell r="T36">
            <v>103.48440832954033</v>
          </cell>
          <cell r="U36">
            <v>104.19558944121516</v>
          </cell>
          <cell r="V36">
            <v>95.52968571499818</v>
          </cell>
          <cell r="W36">
            <v>73.098963698787387</v>
          </cell>
          <cell r="X36">
            <v>67.256158580425378</v>
          </cell>
          <cell r="Y36">
            <v>55.401068791162203</v>
          </cell>
          <cell r="Z36">
            <v>40.833505520768298</v>
          </cell>
          <cell r="AA36">
            <v>30.8042307755615</v>
          </cell>
          <cell r="AB36">
            <v>21.071529790899529</v>
          </cell>
          <cell r="AC36">
            <v>14.827689041946389</v>
          </cell>
          <cell r="AD36">
            <v>3.9180642741580103</v>
          </cell>
        </row>
        <row r="37">
          <cell r="R37">
            <v>17</v>
          </cell>
          <cell r="S37">
            <v>110</v>
          </cell>
          <cell r="T37">
            <v>103.66817521830933</v>
          </cell>
          <cell r="U37">
            <v>107.85534928846803</v>
          </cell>
          <cell r="V37">
            <v>97.372121130282977</v>
          </cell>
          <cell r="W37">
            <v>73.074197724328386</v>
          </cell>
          <cell r="X37">
            <v>67.345127249092855</v>
          </cell>
          <cell r="Y37">
            <v>55.620606882167841</v>
          </cell>
          <cell r="Z37">
            <v>40.780138047635781</v>
          </cell>
          <cell r="AA37">
            <v>30.642704277863789</v>
          </cell>
          <cell r="AB37">
            <v>20.891906551758179</v>
          </cell>
          <cell r="AC37">
            <v>15.731703914160509</v>
          </cell>
          <cell r="AD37">
            <v>3.698439914303854</v>
          </cell>
        </row>
        <row r="38">
          <cell r="R38">
            <v>17.5</v>
          </cell>
          <cell r="S38">
            <v>110</v>
          </cell>
          <cell r="T38">
            <v>103.23107003737503</v>
          </cell>
          <cell r="U38">
            <v>110.55180345301571</v>
          </cell>
          <cell r="V38">
            <v>92.378084489847353</v>
          </cell>
          <cell r="W38">
            <v>73.003576781366817</v>
          </cell>
          <cell r="X38">
            <v>63.783989928772478</v>
          </cell>
          <cell r="Y38">
            <v>55.560508614769333</v>
          </cell>
          <cell r="Z38">
            <v>40.869111571078832</v>
          </cell>
          <cell r="AA38">
            <v>30.335736801660449</v>
          </cell>
          <cell r="AB38">
            <v>20.800056895199255</v>
          </cell>
          <cell r="AC38">
            <v>14.122437131537264</v>
          </cell>
          <cell r="AD38">
            <v>2.084974086147346</v>
          </cell>
        </row>
        <row r="39">
          <cell r="R39">
            <v>18</v>
          </cell>
          <cell r="S39">
            <v>110</v>
          </cell>
          <cell r="T39">
            <v>103.13580802833454</v>
          </cell>
          <cell r="U39">
            <v>103.09096536053697</v>
          </cell>
          <cell r="V39">
            <v>89.33840319484608</v>
          </cell>
          <cell r="W39">
            <v>73.117546180028043</v>
          </cell>
          <cell r="X39">
            <v>62.396369673212831</v>
          </cell>
          <cell r="Y39">
            <v>53.050262481129437</v>
          </cell>
          <cell r="Z39">
            <v>40.451562819384577</v>
          </cell>
          <cell r="AA39">
            <v>30.144421110113836</v>
          </cell>
          <cell r="AB39">
            <v>20.510443347348374</v>
          </cell>
          <cell r="AC39">
            <v>12.154358655325609</v>
          </cell>
          <cell r="AD39">
            <v>1.679281408800877</v>
          </cell>
        </row>
        <row r="40">
          <cell r="R40">
            <v>18.5</v>
          </cell>
          <cell r="S40">
            <v>110</v>
          </cell>
          <cell r="T40">
            <v>101.60207481709803</v>
          </cell>
          <cell r="U40">
            <v>97.925623466183197</v>
          </cell>
          <cell r="V40">
            <v>86.445297867988813</v>
          </cell>
          <cell r="W40">
            <v>71.065730798109257</v>
          </cell>
          <cell r="X40">
            <v>60.957233820426353</v>
          </cell>
          <cell r="Y40">
            <v>53.936099364425566</v>
          </cell>
          <cell r="Z40">
            <v>40.100067478984585</v>
          </cell>
          <cell r="AA40">
            <v>30.038800182930824</v>
          </cell>
          <cell r="AB40">
            <v>20.551002406369715</v>
          </cell>
          <cell r="AC40">
            <v>11.403069503826393</v>
          </cell>
          <cell r="AD40">
            <v>0.77583988165994622</v>
          </cell>
        </row>
        <row r="41">
          <cell r="R41">
            <v>19</v>
          </cell>
          <cell r="S41">
            <v>110</v>
          </cell>
          <cell r="T41">
            <v>100.87726458431762</v>
          </cell>
          <cell r="U41">
            <v>93.167779750394686</v>
          </cell>
          <cell r="V41">
            <v>83.592456765477337</v>
          </cell>
          <cell r="W41">
            <v>70.642616308406247</v>
          </cell>
          <cell r="X41">
            <v>61.045670249219015</v>
          </cell>
          <cell r="Y41">
            <v>52.219802390807679</v>
          </cell>
          <cell r="Z41">
            <v>40.069126436979261</v>
          </cell>
          <cell r="AA41">
            <v>30.071506974963846</v>
          </cell>
          <cell r="AB41">
            <v>20.210692688436158</v>
          </cell>
          <cell r="AC41">
            <v>10.642973783025868</v>
          </cell>
          <cell r="AD41">
            <v>0.25986703453274801</v>
          </cell>
        </row>
        <row r="42">
          <cell r="R42">
            <v>19.5</v>
          </cell>
          <cell r="S42">
            <v>110</v>
          </cell>
          <cell r="T42">
            <v>100.24887858681939</v>
          </cell>
          <cell r="U42">
            <v>91.363881365502323</v>
          </cell>
          <cell r="V42">
            <v>81.020244981405924</v>
          </cell>
          <cell r="X42">
            <v>60.228917648513217</v>
          </cell>
          <cell r="Y42">
            <v>50.567968912715692</v>
          </cell>
          <cell r="AB42">
            <v>20.050547563218952</v>
          </cell>
          <cell r="AC42">
            <v>10.101923410319452</v>
          </cell>
          <cell r="AD42">
            <v>0.13319621315382785</v>
          </cell>
        </row>
        <row r="43">
          <cell r="R43">
            <v>20</v>
          </cell>
          <cell r="S43">
            <v>110</v>
          </cell>
          <cell r="T43">
            <v>100.12438523637519</v>
          </cell>
          <cell r="U43">
            <v>90.402946256093244</v>
          </cell>
          <cell r="V43">
            <v>80.338857539112283</v>
          </cell>
          <cell r="W43">
            <v>70.128100092888232</v>
          </cell>
          <cell r="X43">
            <v>60.123926169085642</v>
          </cell>
          <cell r="AC43">
            <v>10.02766130779292</v>
          </cell>
          <cell r="AD43">
            <v>3.3591550166942402E-2</v>
          </cell>
        </row>
        <row r="44">
          <cell r="R44">
            <v>20.5</v>
          </cell>
          <cell r="S44">
            <v>110</v>
          </cell>
          <cell r="U44">
            <v>90.001958978764378</v>
          </cell>
          <cell r="V44">
            <v>80.063851782988365</v>
          </cell>
          <cell r="AD44">
            <v>5.7182628231322787E-2</v>
          </cell>
        </row>
      </sheetData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5" tint="0.39997558519241921"/>
  </sheetPr>
  <dimension ref="A1:Q67"/>
  <sheetViews>
    <sheetView tabSelected="1" zoomScale="70" zoomScaleNormal="70" zoomScalePageLayoutView="60" workbookViewId="0">
      <selection activeCell="F20" sqref="F20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7" s="28" customFormat="1" ht="20" x14ac:dyDescent="0.4">
      <c r="A1" s="203" t="s">
        <v>26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7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7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7" s="28" customFormat="1" ht="20" x14ac:dyDescent="0.4">
      <c r="A4" s="204" t="s">
        <v>64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7" s="28" customFormat="1" ht="20" x14ac:dyDescent="0.4">
      <c r="A5" s="176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7" spans="1:17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7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7" x14ac:dyDescent="0.3">
      <c r="A9" s="103">
        <v>3</v>
      </c>
      <c r="B9" s="126"/>
      <c r="C9" s="71"/>
      <c r="D9" s="71"/>
      <c r="E9" s="71"/>
      <c r="F9" s="71"/>
      <c r="G9" s="71"/>
      <c r="H9" s="71"/>
      <c r="I9" s="71"/>
      <c r="J9" s="71"/>
      <c r="K9" s="71"/>
      <c r="L9" s="71"/>
      <c r="M9" s="127"/>
      <c r="N9" s="126"/>
      <c r="O9" s="33">
        <f>+A9</f>
        <v>3</v>
      </c>
    </row>
    <row r="10" spans="1:17" x14ac:dyDescent="0.3">
      <c r="A10" s="100">
        <f>+A9+0.5</f>
        <v>3.5</v>
      </c>
      <c r="B10" s="122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123"/>
      <c r="N10" s="122" t="str">
        <f t="shared" ref="N10:N42" si="0">IF(SUM(B10:M10)&gt;0,SUM(B10:M10)," ")</f>
        <v xml:space="preserve"> </v>
      </c>
      <c r="O10" s="34">
        <f t="shared" ref="O10:O42" si="1">+A10</f>
        <v>3.5</v>
      </c>
    </row>
    <row r="11" spans="1:17" x14ac:dyDescent="0.3">
      <c r="A11" s="100">
        <f t="shared" ref="A11:A43" si="2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 t="str">
        <f t="shared" si="0"/>
        <v xml:space="preserve"> </v>
      </c>
      <c r="O11" s="34">
        <f t="shared" si="1"/>
        <v>4</v>
      </c>
    </row>
    <row r="12" spans="1:17" x14ac:dyDescent="0.3">
      <c r="A12" s="100">
        <f t="shared" si="2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 t="str">
        <f t="shared" si="0"/>
        <v xml:space="preserve"> </v>
      </c>
      <c r="O12" s="34">
        <f t="shared" si="1"/>
        <v>4.5</v>
      </c>
    </row>
    <row r="13" spans="1:17" x14ac:dyDescent="0.3">
      <c r="A13" s="100">
        <f t="shared" si="2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 t="str">
        <f t="shared" si="0"/>
        <v xml:space="preserve"> </v>
      </c>
      <c r="O13" s="34">
        <f t="shared" si="1"/>
        <v>5</v>
      </c>
    </row>
    <row r="14" spans="1:17" x14ac:dyDescent="0.3">
      <c r="A14" s="100">
        <f t="shared" si="2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 t="str">
        <f t="shared" si="0"/>
        <v xml:space="preserve"> </v>
      </c>
      <c r="O14" s="34">
        <f t="shared" si="1"/>
        <v>5.5</v>
      </c>
    </row>
    <row r="15" spans="1:17" x14ac:dyDescent="0.3">
      <c r="A15" s="100">
        <f t="shared" si="2"/>
        <v>6</v>
      </c>
      <c r="B15" s="122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23"/>
      <c r="N15" s="122" t="str">
        <f t="shared" si="0"/>
        <v xml:space="preserve"> </v>
      </c>
      <c r="O15" s="34">
        <f t="shared" si="1"/>
        <v>6</v>
      </c>
      <c r="Q15" s="37">
        <f>SUM(C15:M15)</f>
        <v>0</v>
      </c>
    </row>
    <row r="16" spans="1:17" x14ac:dyDescent="0.3">
      <c r="A16" s="100">
        <f t="shared" si="2"/>
        <v>6.5</v>
      </c>
      <c r="B16" s="122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23"/>
      <c r="N16" s="122" t="str">
        <f t="shared" si="0"/>
        <v xml:space="preserve"> </v>
      </c>
      <c r="O16" s="34">
        <f t="shared" si="1"/>
        <v>6.5</v>
      </c>
      <c r="Q16" s="37">
        <f t="shared" ref="Q16:Q42" si="3">SUM(C16:M16)</f>
        <v>0</v>
      </c>
    </row>
    <row r="17" spans="1:17" x14ac:dyDescent="0.3">
      <c r="A17" s="100">
        <f t="shared" si="2"/>
        <v>7</v>
      </c>
      <c r="B17" s="12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23"/>
      <c r="N17" s="122" t="str">
        <f t="shared" si="0"/>
        <v xml:space="preserve"> </v>
      </c>
      <c r="O17" s="34">
        <f t="shared" si="1"/>
        <v>7</v>
      </c>
      <c r="Q17" s="37">
        <f t="shared" si="3"/>
        <v>0</v>
      </c>
    </row>
    <row r="18" spans="1:17" x14ac:dyDescent="0.3">
      <c r="A18" s="100">
        <f t="shared" si="2"/>
        <v>7.5</v>
      </c>
      <c r="B18" s="122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23"/>
      <c r="N18" s="122" t="str">
        <f t="shared" si="0"/>
        <v xml:space="preserve"> </v>
      </c>
      <c r="O18" s="34">
        <f t="shared" si="1"/>
        <v>7.5</v>
      </c>
      <c r="Q18" s="37">
        <f t="shared" si="3"/>
        <v>0</v>
      </c>
    </row>
    <row r="19" spans="1:17" x14ac:dyDescent="0.3">
      <c r="A19" s="100">
        <f t="shared" si="2"/>
        <v>8</v>
      </c>
      <c r="B19" s="122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23"/>
      <c r="N19" s="122" t="str">
        <f t="shared" si="0"/>
        <v xml:space="preserve"> </v>
      </c>
      <c r="O19" s="34">
        <f t="shared" si="1"/>
        <v>8</v>
      </c>
      <c r="Q19" s="37">
        <f t="shared" si="3"/>
        <v>0</v>
      </c>
    </row>
    <row r="20" spans="1:17" x14ac:dyDescent="0.3">
      <c r="A20" s="100">
        <f t="shared" si="2"/>
        <v>8.5</v>
      </c>
      <c r="B20" s="122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123"/>
      <c r="N20" s="122" t="str">
        <f t="shared" si="0"/>
        <v xml:space="preserve"> </v>
      </c>
      <c r="O20" s="34">
        <f t="shared" si="1"/>
        <v>8.5</v>
      </c>
      <c r="Q20" s="37">
        <f t="shared" si="3"/>
        <v>0</v>
      </c>
    </row>
    <row r="21" spans="1:17" x14ac:dyDescent="0.3">
      <c r="A21" s="100">
        <f t="shared" si="2"/>
        <v>9</v>
      </c>
      <c r="B21" s="122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123"/>
      <c r="N21" s="122" t="str">
        <f t="shared" si="0"/>
        <v xml:space="preserve"> </v>
      </c>
      <c r="O21" s="34">
        <f t="shared" si="1"/>
        <v>9</v>
      </c>
      <c r="Q21" s="37">
        <f t="shared" si="3"/>
        <v>0</v>
      </c>
    </row>
    <row r="22" spans="1:17" x14ac:dyDescent="0.3">
      <c r="A22" s="100">
        <f t="shared" si="2"/>
        <v>9.5</v>
      </c>
      <c r="B22" s="122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123"/>
      <c r="N22" s="122" t="str">
        <f t="shared" si="0"/>
        <v xml:space="preserve"> </v>
      </c>
      <c r="O22" s="34">
        <f t="shared" si="1"/>
        <v>9.5</v>
      </c>
      <c r="Q22" s="37">
        <f t="shared" si="3"/>
        <v>0</v>
      </c>
    </row>
    <row r="23" spans="1:17" x14ac:dyDescent="0.3">
      <c r="A23" s="100">
        <f t="shared" si="2"/>
        <v>10</v>
      </c>
      <c r="B23" s="122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123"/>
      <c r="N23" s="122" t="str">
        <f t="shared" si="0"/>
        <v xml:space="preserve"> </v>
      </c>
      <c r="O23" s="34">
        <f t="shared" si="1"/>
        <v>10</v>
      </c>
      <c r="Q23" s="37">
        <f t="shared" si="3"/>
        <v>0</v>
      </c>
    </row>
    <row r="24" spans="1:17" x14ac:dyDescent="0.3">
      <c r="A24" s="100">
        <f t="shared" si="2"/>
        <v>10.5</v>
      </c>
      <c r="B24" s="122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123"/>
      <c r="N24" s="122" t="str">
        <f t="shared" si="0"/>
        <v xml:space="preserve"> </v>
      </c>
      <c r="O24" s="34">
        <f t="shared" si="1"/>
        <v>10.5</v>
      </c>
      <c r="Q24" s="37">
        <f t="shared" si="3"/>
        <v>0</v>
      </c>
    </row>
    <row r="25" spans="1:17" x14ac:dyDescent="0.3">
      <c r="A25" s="100">
        <f t="shared" si="2"/>
        <v>11</v>
      </c>
      <c r="B25" s="122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123"/>
      <c r="N25" s="122" t="str">
        <f t="shared" si="0"/>
        <v xml:space="preserve"> </v>
      </c>
      <c r="O25" s="34">
        <f t="shared" si="1"/>
        <v>11</v>
      </c>
      <c r="Q25" s="37">
        <f t="shared" si="3"/>
        <v>0</v>
      </c>
    </row>
    <row r="26" spans="1:17" x14ac:dyDescent="0.3">
      <c r="A26" s="102">
        <f t="shared" si="2"/>
        <v>11.5</v>
      </c>
      <c r="B26" s="124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125"/>
      <c r="N26" s="124" t="str">
        <f t="shared" si="0"/>
        <v xml:space="preserve"> </v>
      </c>
      <c r="O26" s="34">
        <f t="shared" si="1"/>
        <v>11.5</v>
      </c>
      <c r="Q26" s="37">
        <f t="shared" si="3"/>
        <v>0</v>
      </c>
    </row>
    <row r="27" spans="1:17" x14ac:dyDescent="0.3">
      <c r="A27" s="100">
        <f t="shared" si="2"/>
        <v>12</v>
      </c>
      <c r="B27" s="122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123"/>
      <c r="N27" s="122" t="str">
        <f t="shared" si="0"/>
        <v xml:space="preserve"> </v>
      </c>
      <c r="O27" s="34">
        <f t="shared" si="1"/>
        <v>12</v>
      </c>
      <c r="Q27" s="37">
        <f t="shared" si="3"/>
        <v>0</v>
      </c>
    </row>
    <row r="28" spans="1:17" x14ac:dyDescent="0.3">
      <c r="A28" s="100">
        <f t="shared" si="2"/>
        <v>12.5</v>
      </c>
      <c r="B28" s="122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123"/>
      <c r="N28" s="122" t="str">
        <f t="shared" si="0"/>
        <v xml:space="preserve"> </v>
      </c>
      <c r="O28" s="34">
        <f t="shared" si="1"/>
        <v>12.5</v>
      </c>
      <c r="Q28" s="37">
        <f t="shared" si="3"/>
        <v>0</v>
      </c>
    </row>
    <row r="29" spans="1:17" x14ac:dyDescent="0.3">
      <c r="A29" s="100">
        <f t="shared" si="2"/>
        <v>13</v>
      </c>
      <c r="B29" s="122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123"/>
      <c r="N29" s="122" t="str">
        <f t="shared" si="0"/>
        <v xml:space="preserve"> </v>
      </c>
      <c r="O29" s="34">
        <f t="shared" si="1"/>
        <v>13</v>
      </c>
      <c r="Q29" s="37">
        <f t="shared" si="3"/>
        <v>0</v>
      </c>
    </row>
    <row r="30" spans="1:17" x14ac:dyDescent="0.3">
      <c r="A30" s="100">
        <f t="shared" si="2"/>
        <v>13.5</v>
      </c>
      <c r="B30" s="122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123"/>
      <c r="N30" s="122" t="str">
        <f t="shared" si="0"/>
        <v xml:space="preserve"> </v>
      </c>
      <c r="O30" s="34">
        <f t="shared" si="1"/>
        <v>13.5</v>
      </c>
      <c r="Q30" s="37">
        <f t="shared" si="3"/>
        <v>0</v>
      </c>
    </row>
    <row r="31" spans="1:17" x14ac:dyDescent="0.3">
      <c r="A31" s="100">
        <f t="shared" si="2"/>
        <v>14</v>
      </c>
      <c r="B31" s="122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123"/>
      <c r="N31" s="122" t="str">
        <f t="shared" si="0"/>
        <v xml:space="preserve"> </v>
      </c>
      <c r="O31" s="34">
        <f t="shared" si="1"/>
        <v>14</v>
      </c>
      <c r="Q31" s="37">
        <f t="shared" si="3"/>
        <v>0</v>
      </c>
    </row>
    <row r="32" spans="1:17" x14ac:dyDescent="0.3">
      <c r="A32" s="100">
        <f t="shared" si="2"/>
        <v>14.5</v>
      </c>
      <c r="B32" s="122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123"/>
      <c r="N32" s="122" t="str">
        <f t="shared" si="0"/>
        <v xml:space="preserve"> </v>
      </c>
      <c r="O32" s="34">
        <f t="shared" si="1"/>
        <v>14.5</v>
      </c>
      <c r="Q32" s="37">
        <f t="shared" si="3"/>
        <v>0</v>
      </c>
    </row>
    <row r="33" spans="1:17" x14ac:dyDescent="0.3">
      <c r="A33" s="100">
        <f t="shared" si="2"/>
        <v>15</v>
      </c>
      <c r="B33" s="122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123"/>
      <c r="N33" s="122" t="str">
        <f t="shared" si="0"/>
        <v xml:space="preserve"> </v>
      </c>
      <c r="O33" s="34">
        <f t="shared" si="1"/>
        <v>15</v>
      </c>
      <c r="Q33" s="37">
        <f t="shared" si="3"/>
        <v>0</v>
      </c>
    </row>
    <row r="34" spans="1:17" x14ac:dyDescent="0.3">
      <c r="A34" s="100">
        <f t="shared" si="2"/>
        <v>15.5</v>
      </c>
      <c r="B34" s="122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123"/>
      <c r="N34" s="122" t="str">
        <f t="shared" si="0"/>
        <v xml:space="preserve"> </v>
      </c>
      <c r="O34" s="34">
        <f t="shared" si="1"/>
        <v>15.5</v>
      </c>
      <c r="Q34" s="37">
        <f t="shared" si="3"/>
        <v>0</v>
      </c>
    </row>
    <row r="35" spans="1:17" x14ac:dyDescent="0.3">
      <c r="A35" s="100">
        <f t="shared" si="2"/>
        <v>16</v>
      </c>
      <c r="B35" s="122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123"/>
      <c r="N35" s="122" t="str">
        <f t="shared" si="0"/>
        <v xml:space="preserve"> </v>
      </c>
      <c r="O35" s="34">
        <f t="shared" si="1"/>
        <v>16</v>
      </c>
      <c r="Q35" s="37">
        <f t="shared" si="3"/>
        <v>0</v>
      </c>
    </row>
    <row r="36" spans="1:17" x14ac:dyDescent="0.3">
      <c r="A36" s="100">
        <f t="shared" si="2"/>
        <v>16.5</v>
      </c>
      <c r="B36" s="122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123"/>
      <c r="N36" s="122" t="str">
        <f t="shared" si="0"/>
        <v xml:space="preserve"> </v>
      </c>
      <c r="O36" s="34">
        <f t="shared" si="1"/>
        <v>16.5</v>
      </c>
      <c r="Q36" s="37">
        <f t="shared" si="3"/>
        <v>0</v>
      </c>
    </row>
    <row r="37" spans="1:17" x14ac:dyDescent="0.3">
      <c r="A37" s="100">
        <f t="shared" si="2"/>
        <v>17</v>
      </c>
      <c r="B37" s="122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123"/>
      <c r="N37" s="122" t="str">
        <f t="shared" si="0"/>
        <v xml:space="preserve"> </v>
      </c>
      <c r="O37" s="34">
        <f t="shared" si="1"/>
        <v>17</v>
      </c>
      <c r="Q37" s="37">
        <f t="shared" si="3"/>
        <v>0</v>
      </c>
    </row>
    <row r="38" spans="1:17" x14ac:dyDescent="0.3">
      <c r="A38" s="100">
        <f t="shared" si="2"/>
        <v>17.5</v>
      </c>
      <c r="B38" s="122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123"/>
      <c r="N38" s="122" t="str">
        <f t="shared" si="0"/>
        <v xml:space="preserve"> </v>
      </c>
      <c r="O38" s="34">
        <f t="shared" si="1"/>
        <v>17.5</v>
      </c>
      <c r="Q38" s="37">
        <f t="shared" si="3"/>
        <v>0</v>
      </c>
    </row>
    <row r="39" spans="1:17" x14ac:dyDescent="0.3">
      <c r="A39" s="100">
        <f t="shared" si="2"/>
        <v>18</v>
      </c>
      <c r="B39" s="122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123"/>
      <c r="N39" s="122" t="str">
        <f t="shared" si="0"/>
        <v xml:space="preserve"> </v>
      </c>
      <c r="O39" s="34">
        <f t="shared" si="1"/>
        <v>18</v>
      </c>
      <c r="Q39" s="37">
        <f t="shared" si="3"/>
        <v>0</v>
      </c>
    </row>
    <row r="40" spans="1:17" x14ac:dyDescent="0.3">
      <c r="A40" s="100">
        <f t="shared" si="2"/>
        <v>18.5</v>
      </c>
      <c r="B40" s="122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123"/>
      <c r="N40" s="122" t="str">
        <f t="shared" si="0"/>
        <v xml:space="preserve"> </v>
      </c>
      <c r="O40" s="34">
        <f t="shared" si="1"/>
        <v>18.5</v>
      </c>
      <c r="Q40" s="37">
        <f t="shared" si="3"/>
        <v>0</v>
      </c>
    </row>
    <row r="41" spans="1:17" x14ac:dyDescent="0.3">
      <c r="A41" s="100">
        <f t="shared" si="2"/>
        <v>19</v>
      </c>
      <c r="B41" s="122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123"/>
      <c r="N41" s="122" t="str">
        <f t="shared" si="0"/>
        <v xml:space="preserve"> </v>
      </c>
      <c r="O41" s="34">
        <f t="shared" si="1"/>
        <v>19</v>
      </c>
      <c r="Q41" s="37">
        <f>SUM(C41:M41)</f>
        <v>0</v>
      </c>
    </row>
    <row r="42" spans="1:17" x14ac:dyDescent="0.3">
      <c r="A42" s="100">
        <f>+A41+0.5</f>
        <v>19.5</v>
      </c>
      <c r="B42" s="122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123"/>
      <c r="N42" s="122" t="str">
        <f t="shared" si="0"/>
        <v xml:space="preserve"> </v>
      </c>
      <c r="O42" s="34">
        <f t="shared" si="1"/>
        <v>19.5</v>
      </c>
      <c r="Q42" s="37">
        <f t="shared" si="3"/>
        <v>0</v>
      </c>
    </row>
    <row r="43" spans="1:17" x14ac:dyDescent="0.3">
      <c r="A43" s="100">
        <f t="shared" si="2"/>
        <v>20</v>
      </c>
      <c r="B43" s="12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/>
      <c r="O43" s="47"/>
      <c r="Q43" s="37"/>
    </row>
    <row r="44" spans="1:17" x14ac:dyDescent="0.3">
      <c r="A44" s="100">
        <f>+A43+0.5</f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/>
      <c r="O44" s="47"/>
      <c r="Q44" s="37"/>
    </row>
    <row r="45" spans="1:17" x14ac:dyDescent="0.3">
      <c r="A45" s="99" t="s">
        <v>13</v>
      </c>
      <c r="B45" s="126" t="str">
        <f>IF(SUM(B11:B44)&gt;0,SUM(B11:B44)," ")</f>
        <v xml:space="preserve"> </v>
      </c>
      <c r="C45" s="71" t="str">
        <f t="shared" ref="C45:D45" si="4">IF(SUM(C11:C44)&gt;0,SUM(C11:C44)," ")</f>
        <v xml:space="preserve"> </v>
      </c>
      <c r="D45" s="71" t="str">
        <f t="shared" si="4"/>
        <v xml:space="preserve"> </v>
      </c>
      <c r="E45" s="71"/>
      <c r="F45" s="71"/>
      <c r="G45" s="71"/>
      <c r="H45" s="71"/>
      <c r="I45" s="71"/>
      <c r="J45" s="71"/>
      <c r="K45" s="71"/>
      <c r="L45" s="71"/>
      <c r="M45" s="127"/>
      <c r="N45" s="126"/>
      <c r="O45" s="37"/>
      <c r="P45" s="37"/>
    </row>
    <row r="46" spans="1:17" ht="14" x14ac:dyDescent="0.3">
      <c r="A46" s="101" t="s">
        <v>24</v>
      </c>
      <c r="B46" s="122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123"/>
      <c r="N46" s="122"/>
      <c r="O46" s="37"/>
      <c r="P46" s="37"/>
    </row>
    <row r="47" spans="1:17" x14ac:dyDescent="0.3">
      <c r="A47" s="100" t="s">
        <v>17</v>
      </c>
      <c r="B47" s="122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123"/>
      <c r="N47" s="122"/>
      <c r="O47" s="37"/>
      <c r="P47" s="37"/>
    </row>
    <row r="48" spans="1:17" ht="14" x14ac:dyDescent="0.3">
      <c r="A48" s="101" t="s">
        <v>21</v>
      </c>
      <c r="B48" s="129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130"/>
      <c r="N48" s="129"/>
    </row>
    <row r="49" spans="1:15" x14ac:dyDescent="0.3">
      <c r="A49" s="102" t="s">
        <v>19</v>
      </c>
      <c r="B49" s="131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132"/>
      <c r="N49" s="154"/>
    </row>
    <row r="50" spans="1:15" x14ac:dyDescent="0.3">
      <c r="A50" s="40" t="s">
        <v>14</v>
      </c>
      <c r="J50" s="41"/>
    </row>
    <row r="51" spans="1:15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5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5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</row>
    <row r="54" spans="1:15" x14ac:dyDescent="0.3">
      <c r="A54" s="49">
        <v>14</v>
      </c>
      <c r="B54" s="50" t="e">
        <f>+VLOOKUP(MAX(B9:B44),B9:$O$44,14,0)</f>
        <v>#N/A</v>
      </c>
      <c r="C54" s="51" t="e">
        <f>+VLOOKUP(MAX(C9:C44),C9:$O$44,+$A$54-C53,0)</f>
        <v>#N/A</v>
      </c>
      <c r="D54" s="51" t="e">
        <f>+VLOOKUP(MAX(D9:D44),D9:$O$44,+$A$54-D53,0)</f>
        <v>#N/A</v>
      </c>
      <c r="E54" s="51" t="e">
        <f>+VLOOKUP(MAX(E9:E44),E9:$O$44,+$A$54-E53,0)</f>
        <v>#N/A</v>
      </c>
      <c r="F54" s="51" t="e">
        <f>+VLOOKUP(MAX(F9:F44),F9:$O$44,+$A$54-F53,0)</f>
        <v>#N/A</v>
      </c>
      <c r="G54" s="51" t="e">
        <f>+VLOOKUP(MAX(G9:G44),G9:$O$44,+$A$54-G53,0)</f>
        <v>#N/A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 t="e">
        <f>+VLOOKUP(MAX(N9:N44),N9:$O$44,+$A$54-N53,0)</f>
        <v>#N/A</v>
      </c>
    </row>
    <row r="55" spans="1:15" x14ac:dyDescent="0.3">
      <c r="A55" s="47">
        <v>0</v>
      </c>
    </row>
    <row r="58" spans="1:15" x14ac:dyDescent="0.3">
      <c r="A58" s="27" t="s">
        <v>22</v>
      </c>
      <c r="B58" s="35">
        <f t="shared" ref="B58:M58" si="5">-SUM(B9:B26)</f>
        <v>0</v>
      </c>
      <c r="C58" s="35">
        <f t="shared" si="5"/>
        <v>0</v>
      </c>
      <c r="D58" s="35">
        <f t="shared" si="5"/>
        <v>0</v>
      </c>
      <c r="E58" s="35">
        <f>-SUM(E9:E26)</f>
        <v>0</v>
      </c>
      <c r="F58" s="35">
        <f t="shared" si="5"/>
        <v>0</v>
      </c>
      <c r="G58" s="35">
        <f t="shared" si="5"/>
        <v>0</v>
      </c>
      <c r="H58" s="35">
        <f t="shared" si="5"/>
        <v>0</v>
      </c>
      <c r="I58" s="35">
        <f t="shared" si="5"/>
        <v>0</v>
      </c>
      <c r="J58" s="35">
        <f t="shared" si="5"/>
        <v>0</v>
      </c>
      <c r="K58" s="35">
        <f t="shared" si="5"/>
        <v>0</v>
      </c>
      <c r="L58" s="35">
        <f t="shared" si="5"/>
        <v>0</v>
      </c>
      <c r="M58" s="35">
        <f t="shared" si="5"/>
        <v>0</v>
      </c>
    </row>
    <row r="59" spans="1:15" x14ac:dyDescent="0.3">
      <c r="A59" s="27" t="s">
        <v>23</v>
      </c>
      <c r="B59" s="35">
        <f t="shared" ref="B59:M59" si="6">SUM(B27:B42)</f>
        <v>0</v>
      </c>
      <c r="C59" s="35">
        <f t="shared" si="6"/>
        <v>0</v>
      </c>
      <c r="D59" s="35">
        <f t="shared" si="6"/>
        <v>0</v>
      </c>
      <c r="E59" s="35">
        <f t="shared" si="6"/>
        <v>0</v>
      </c>
      <c r="F59" s="35">
        <f t="shared" si="6"/>
        <v>0</v>
      </c>
      <c r="G59" s="35">
        <f t="shared" si="6"/>
        <v>0</v>
      </c>
      <c r="H59" s="35">
        <f t="shared" si="6"/>
        <v>0</v>
      </c>
      <c r="I59" s="35">
        <f t="shared" si="6"/>
        <v>0</v>
      </c>
      <c r="J59" s="35">
        <f t="shared" si="6"/>
        <v>0</v>
      </c>
      <c r="K59" s="35">
        <f t="shared" si="6"/>
        <v>0</v>
      </c>
      <c r="L59" s="35">
        <f t="shared" si="6"/>
        <v>0</v>
      </c>
      <c r="M59" s="35">
        <f t="shared" si="6"/>
        <v>0</v>
      </c>
    </row>
    <row r="61" spans="1:15" x14ac:dyDescent="0.3">
      <c r="N61" s="64" t="e">
        <f>(N46*1000000)/N45</f>
        <v>#DIV/0!</v>
      </c>
      <c r="O61" s="177" t="s">
        <v>15</v>
      </c>
    </row>
    <row r="63" spans="1:15" x14ac:dyDescent="0.3">
      <c r="N63" s="64" t="e">
        <f>(N47*1000000)/N45</f>
        <v>#DIV/0!</v>
      </c>
      <c r="O63" s="177" t="s">
        <v>16</v>
      </c>
    </row>
    <row r="65" spans="1:13" x14ac:dyDescent="0.3">
      <c r="A65" s="47">
        <v>14</v>
      </c>
      <c r="B65" s="30">
        <v>0</v>
      </c>
      <c r="C65" s="30">
        <v>1</v>
      </c>
      <c r="D65" s="30">
        <v>2</v>
      </c>
      <c r="E65" s="30">
        <v>3</v>
      </c>
      <c r="F65" s="30">
        <v>4</v>
      </c>
      <c r="G65" s="30">
        <v>5</v>
      </c>
      <c r="H65" s="30">
        <v>6</v>
      </c>
      <c r="I65" s="30">
        <v>7</v>
      </c>
      <c r="J65" s="30">
        <v>8</v>
      </c>
      <c r="K65" s="30">
        <v>9</v>
      </c>
      <c r="L65" s="30">
        <v>10</v>
      </c>
      <c r="M65" s="30">
        <v>11</v>
      </c>
    </row>
    <row r="66" spans="1:13" x14ac:dyDescent="0.3">
      <c r="A66" s="47"/>
    </row>
    <row r="67" spans="1:13" x14ac:dyDescent="0.3">
      <c r="A67" s="47"/>
      <c r="B67" s="30" t="e">
        <f t="shared" ref="B67:M67" si="7">+VLOOKUP(MAX(B7:B40),B7:O40,$A$65-B65,0)</f>
        <v>#N/A</v>
      </c>
      <c r="C67" s="30" t="e">
        <f t="shared" si="7"/>
        <v>#N/A</v>
      </c>
      <c r="D67" s="30" t="e">
        <f t="shared" si="7"/>
        <v>#N/A</v>
      </c>
      <c r="E67" s="30" t="e">
        <f t="shared" si="7"/>
        <v>#N/A</v>
      </c>
      <c r="F67" s="30" t="e">
        <f t="shared" si="7"/>
        <v>#N/A</v>
      </c>
      <c r="G67" s="30" t="e">
        <f t="shared" si="7"/>
        <v>#N/A</v>
      </c>
      <c r="H67" s="30" t="e">
        <f t="shared" si="7"/>
        <v>#N/A</v>
      </c>
      <c r="I67" s="30" t="e">
        <f t="shared" si="7"/>
        <v>#N/A</v>
      </c>
      <c r="J67" s="30" t="e">
        <f t="shared" si="7"/>
        <v>#N/A</v>
      </c>
      <c r="K67" s="30" t="e">
        <f t="shared" si="7"/>
        <v>#N/A</v>
      </c>
      <c r="L67" s="30" t="e">
        <f t="shared" si="7"/>
        <v>#N/A</v>
      </c>
      <c r="M67" s="30" t="e">
        <f t="shared" si="7"/>
        <v>#N/A</v>
      </c>
    </row>
  </sheetData>
  <mergeCells count="4">
    <mergeCell ref="A1:N1"/>
    <mergeCell ref="A3:N3"/>
    <mergeCell ref="A4:N4"/>
    <mergeCell ref="B7:M7"/>
  </mergeCells>
  <conditionalFormatting sqref="E43:E4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{916F1B10-AA61-4318-9F8E-6220ACD707B4}</x14:id>
        </ext>
      </extLst>
    </cfRule>
  </conditionalFormatting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6F1B10-AA61-4318-9F8E-6220ACD70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E43:E44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FFFF00"/>
  </sheetPr>
  <dimension ref="A1:Q67"/>
  <sheetViews>
    <sheetView topLeftCell="A22" zoomScale="70" zoomScaleNormal="70" zoomScalePageLayoutView="60" workbookViewId="0">
      <selection activeCell="E43" sqref="E43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5" s="28" customFormat="1" ht="20" x14ac:dyDescent="0.4">
      <c r="A1" s="203" t="s">
        <v>35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s="28" customFormat="1" ht="20" x14ac:dyDescent="0.4">
      <c r="A4" s="204" t="s">
        <v>82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5" s="28" customFormat="1" ht="20" x14ac:dyDescent="0.4">
      <c r="A5" s="203" t="s">
        <v>58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7" spans="1:15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5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5" x14ac:dyDescent="0.3">
      <c r="A9" s="103">
        <v>3</v>
      </c>
      <c r="B9" s="126"/>
      <c r="C9" s="71"/>
      <c r="D9" s="71"/>
      <c r="E9" s="71"/>
      <c r="F9" s="71"/>
      <c r="G9" s="71"/>
      <c r="H9" s="71"/>
      <c r="I9" s="71"/>
      <c r="J9" s="71"/>
      <c r="K9" s="71"/>
      <c r="L9" s="71"/>
      <c r="M9" s="127"/>
      <c r="N9" s="126" t="str">
        <f>IF(SUM(B9:M9)&gt;0,SUM(B9:M9)," ")</f>
        <v xml:space="preserve"> </v>
      </c>
      <c r="O9" s="33">
        <f>+A9</f>
        <v>3</v>
      </c>
    </row>
    <row r="10" spans="1:15" x14ac:dyDescent="0.3">
      <c r="A10" s="100">
        <f>+A9+0.5</f>
        <v>3.5</v>
      </c>
      <c r="B10" s="122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123"/>
      <c r="N10" s="122" t="str">
        <f t="shared" ref="N10:N44" si="0">IF(SUM(B10:M10)&gt;0,SUM(B10:M10)," ")</f>
        <v xml:space="preserve"> </v>
      </c>
      <c r="O10" s="34">
        <f t="shared" ref="O10:O44" si="1">+A10</f>
        <v>3.5</v>
      </c>
    </row>
    <row r="11" spans="1:15" x14ac:dyDescent="0.3">
      <c r="A11" s="100">
        <f t="shared" ref="A11:A43" si="2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 t="str">
        <f t="shared" si="0"/>
        <v xml:space="preserve"> </v>
      </c>
      <c r="O11" s="34">
        <f t="shared" si="1"/>
        <v>4</v>
      </c>
    </row>
    <row r="12" spans="1:15" x14ac:dyDescent="0.3">
      <c r="A12" s="100">
        <f t="shared" si="2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 t="str">
        <f t="shared" si="0"/>
        <v xml:space="preserve"> </v>
      </c>
      <c r="O12" s="34">
        <f t="shared" si="1"/>
        <v>4.5</v>
      </c>
    </row>
    <row r="13" spans="1:15" x14ac:dyDescent="0.3">
      <c r="A13" s="100">
        <f t="shared" si="2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 t="str">
        <f t="shared" si="0"/>
        <v xml:space="preserve"> </v>
      </c>
      <c r="O13" s="34">
        <f t="shared" si="1"/>
        <v>5</v>
      </c>
    </row>
    <row r="14" spans="1:15" x14ac:dyDescent="0.3">
      <c r="A14" s="100">
        <f t="shared" si="2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 t="str">
        <f t="shared" si="0"/>
        <v xml:space="preserve"> </v>
      </c>
      <c r="O14" s="34">
        <f t="shared" si="1"/>
        <v>5.5</v>
      </c>
    </row>
    <row r="15" spans="1:15" x14ac:dyDescent="0.3">
      <c r="A15" s="100">
        <f t="shared" si="2"/>
        <v>6</v>
      </c>
      <c r="B15" s="122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23"/>
      <c r="N15" s="122" t="str">
        <f t="shared" si="0"/>
        <v xml:space="preserve"> </v>
      </c>
      <c r="O15" s="34">
        <f t="shared" si="1"/>
        <v>6</v>
      </c>
    </row>
    <row r="16" spans="1:15" x14ac:dyDescent="0.3">
      <c r="A16" s="100">
        <f t="shared" si="2"/>
        <v>6.5</v>
      </c>
      <c r="B16" s="122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23"/>
      <c r="N16" s="122" t="str">
        <f t="shared" si="0"/>
        <v xml:space="preserve"> </v>
      </c>
      <c r="O16" s="34">
        <f t="shared" si="1"/>
        <v>6.5</v>
      </c>
    </row>
    <row r="17" spans="1:17" x14ac:dyDescent="0.3">
      <c r="A17" s="100">
        <f t="shared" si="2"/>
        <v>7</v>
      </c>
      <c r="B17" s="12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23"/>
      <c r="N17" s="122" t="str">
        <f t="shared" si="0"/>
        <v xml:space="preserve"> </v>
      </c>
      <c r="O17" s="34">
        <f t="shared" si="1"/>
        <v>7</v>
      </c>
      <c r="Q17" s="37"/>
    </row>
    <row r="18" spans="1:17" x14ac:dyDescent="0.3">
      <c r="A18" s="100">
        <f t="shared" si="2"/>
        <v>7.5</v>
      </c>
      <c r="B18" s="122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23"/>
      <c r="N18" s="122" t="str">
        <f t="shared" si="0"/>
        <v xml:space="preserve"> </v>
      </c>
      <c r="O18" s="34">
        <f t="shared" si="1"/>
        <v>7.5</v>
      </c>
      <c r="Q18" s="37"/>
    </row>
    <row r="19" spans="1:17" x14ac:dyDescent="0.3">
      <c r="A19" s="100">
        <f t="shared" si="2"/>
        <v>8</v>
      </c>
      <c r="B19" s="122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23"/>
      <c r="N19" s="122" t="str">
        <f t="shared" si="0"/>
        <v xml:space="preserve"> </v>
      </c>
      <c r="O19" s="34">
        <f t="shared" si="1"/>
        <v>8</v>
      </c>
      <c r="Q19" s="37"/>
    </row>
    <row r="20" spans="1:17" x14ac:dyDescent="0.3">
      <c r="A20" s="100">
        <f t="shared" si="2"/>
        <v>8.5</v>
      </c>
      <c r="B20" s="122"/>
      <c r="C20" s="67">
        <v>9.4</v>
      </c>
      <c r="D20" s="67"/>
      <c r="E20" s="67"/>
      <c r="F20" s="67"/>
      <c r="G20" s="67"/>
      <c r="H20" s="67"/>
      <c r="I20" s="67"/>
      <c r="J20" s="67"/>
      <c r="K20" s="67"/>
      <c r="L20" s="67"/>
      <c r="M20" s="123"/>
      <c r="N20" s="122">
        <f t="shared" si="0"/>
        <v>9.4</v>
      </c>
      <c r="O20" s="34">
        <f t="shared" si="1"/>
        <v>8.5</v>
      </c>
      <c r="Q20" s="37"/>
    </row>
    <row r="21" spans="1:17" x14ac:dyDescent="0.3">
      <c r="A21" s="100">
        <f t="shared" si="2"/>
        <v>9</v>
      </c>
      <c r="B21" s="122"/>
      <c r="C21" s="67">
        <v>3.13</v>
      </c>
      <c r="D21" s="67"/>
      <c r="E21" s="67"/>
      <c r="F21" s="67"/>
      <c r="G21" s="67"/>
      <c r="H21" s="67"/>
      <c r="I21" s="67"/>
      <c r="J21" s="67"/>
      <c r="K21" s="67"/>
      <c r="L21" s="67"/>
      <c r="M21" s="123"/>
      <c r="N21" s="122">
        <f t="shared" si="0"/>
        <v>3.13</v>
      </c>
      <c r="O21" s="34">
        <f t="shared" si="1"/>
        <v>9</v>
      </c>
      <c r="Q21" s="37"/>
    </row>
    <row r="22" spans="1:17" x14ac:dyDescent="0.3">
      <c r="A22" s="100">
        <f t="shared" si="2"/>
        <v>9.5</v>
      </c>
      <c r="B22" s="122"/>
      <c r="C22" s="67">
        <v>3.13</v>
      </c>
      <c r="D22" s="67"/>
      <c r="E22" s="67"/>
      <c r="F22" s="67"/>
      <c r="G22" s="67"/>
      <c r="H22" s="67"/>
      <c r="I22" s="67"/>
      <c r="J22" s="67"/>
      <c r="K22" s="67"/>
      <c r="L22" s="67"/>
      <c r="M22" s="123"/>
      <c r="N22" s="122">
        <f t="shared" si="0"/>
        <v>3.13</v>
      </c>
      <c r="O22" s="34">
        <f t="shared" si="1"/>
        <v>9.5</v>
      </c>
      <c r="Q22" s="37"/>
    </row>
    <row r="23" spans="1:17" x14ac:dyDescent="0.3">
      <c r="A23" s="100">
        <f t="shared" si="2"/>
        <v>10</v>
      </c>
      <c r="B23" s="122"/>
      <c r="C23" s="67">
        <v>9.4</v>
      </c>
      <c r="D23" s="67"/>
      <c r="E23" s="67"/>
      <c r="F23" s="67"/>
      <c r="G23" s="67"/>
      <c r="H23" s="67"/>
      <c r="I23" s="67"/>
      <c r="J23" s="67"/>
      <c r="K23" s="67"/>
      <c r="L23" s="67"/>
      <c r="M23" s="123"/>
      <c r="N23" s="122">
        <f t="shared" si="0"/>
        <v>9.4</v>
      </c>
      <c r="O23" s="34">
        <f t="shared" si="1"/>
        <v>10</v>
      </c>
      <c r="Q23" s="37"/>
    </row>
    <row r="24" spans="1:17" x14ac:dyDescent="0.3">
      <c r="A24" s="100">
        <f t="shared" si="2"/>
        <v>10.5</v>
      </c>
      <c r="B24" s="122"/>
      <c r="C24" s="67">
        <v>54.48</v>
      </c>
      <c r="D24" s="67"/>
      <c r="E24" s="67"/>
      <c r="F24" s="67"/>
      <c r="G24" s="67"/>
      <c r="H24" s="67"/>
      <c r="I24" s="67"/>
      <c r="J24" s="67"/>
      <c r="K24" s="67"/>
      <c r="L24" s="67"/>
      <c r="M24" s="123"/>
      <c r="N24" s="122">
        <f t="shared" si="0"/>
        <v>54.48</v>
      </c>
      <c r="O24" s="34">
        <f t="shared" si="1"/>
        <v>10.5</v>
      </c>
      <c r="Q24" s="37"/>
    </row>
    <row r="25" spans="1:17" x14ac:dyDescent="0.3">
      <c r="A25" s="100">
        <f t="shared" si="2"/>
        <v>11</v>
      </c>
      <c r="B25" s="122">
        <v>5.87</v>
      </c>
      <c r="C25" s="67">
        <v>31.69</v>
      </c>
      <c r="D25" s="67"/>
      <c r="E25" s="67"/>
      <c r="F25" s="67"/>
      <c r="G25" s="67"/>
      <c r="H25" s="67"/>
      <c r="I25" s="67"/>
      <c r="J25" s="67"/>
      <c r="K25" s="67"/>
      <c r="L25" s="67"/>
      <c r="M25" s="123"/>
      <c r="N25" s="122">
        <f t="shared" si="0"/>
        <v>37.56</v>
      </c>
      <c r="O25" s="34">
        <f t="shared" si="1"/>
        <v>11</v>
      </c>
      <c r="Q25" s="37"/>
    </row>
    <row r="26" spans="1:17" x14ac:dyDescent="0.3">
      <c r="A26" s="102">
        <f t="shared" si="2"/>
        <v>11.5</v>
      </c>
      <c r="B26" s="124">
        <v>11.75</v>
      </c>
      <c r="C26" s="38">
        <v>56.9</v>
      </c>
      <c r="D26" s="38"/>
      <c r="E26" s="38"/>
      <c r="F26" s="38"/>
      <c r="G26" s="38"/>
      <c r="H26" s="38"/>
      <c r="I26" s="38"/>
      <c r="J26" s="38"/>
      <c r="K26" s="38"/>
      <c r="L26" s="38"/>
      <c r="M26" s="125"/>
      <c r="N26" s="124">
        <f t="shared" si="0"/>
        <v>68.650000000000006</v>
      </c>
      <c r="O26" s="34">
        <f t="shared" si="1"/>
        <v>11.5</v>
      </c>
      <c r="Q26" s="37"/>
    </row>
    <row r="27" spans="1:17" x14ac:dyDescent="0.3">
      <c r="A27" s="100">
        <f t="shared" si="2"/>
        <v>12</v>
      </c>
      <c r="B27" s="122"/>
      <c r="C27" s="67">
        <v>34.14</v>
      </c>
      <c r="D27" s="67">
        <v>8.0500000000000007</v>
      </c>
      <c r="E27" s="67"/>
      <c r="F27" s="67"/>
      <c r="G27" s="67"/>
      <c r="H27" s="67"/>
      <c r="I27" s="67"/>
      <c r="J27" s="67"/>
      <c r="K27" s="67"/>
      <c r="L27" s="67"/>
      <c r="M27" s="123"/>
      <c r="N27" s="122">
        <f t="shared" si="0"/>
        <v>42.19</v>
      </c>
      <c r="O27" s="34">
        <f t="shared" si="1"/>
        <v>12</v>
      </c>
      <c r="Q27" s="37"/>
    </row>
    <row r="28" spans="1:17" x14ac:dyDescent="0.3">
      <c r="A28" s="100">
        <f t="shared" si="2"/>
        <v>12.5</v>
      </c>
      <c r="B28" s="122">
        <v>5.87</v>
      </c>
      <c r="C28" s="67">
        <v>69.69</v>
      </c>
      <c r="D28" s="67">
        <v>2.68</v>
      </c>
      <c r="E28" s="67"/>
      <c r="F28" s="67"/>
      <c r="G28" s="67"/>
      <c r="H28" s="67"/>
      <c r="I28" s="67"/>
      <c r="J28" s="67"/>
      <c r="K28" s="67"/>
      <c r="L28" s="67"/>
      <c r="M28" s="123"/>
      <c r="N28" s="122">
        <f t="shared" si="0"/>
        <v>78.240000000000009</v>
      </c>
      <c r="O28" s="34">
        <f t="shared" si="1"/>
        <v>12.5</v>
      </c>
      <c r="Q28" s="37"/>
    </row>
    <row r="29" spans="1:17" x14ac:dyDescent="0.3">
      <c r="A29" s="100">
        <f t="shared" si="2"/>
        <v>13</v>
      </c>
      <c r="B29" s="122">
        <v>5.87</v>
      </c>
      <c r="C29" s="67">
        <v>81.05</v>
      </c>
      <c r="D29" s="67">
        <v>22.68</v>
      </c>
      <c r="E29" s="67"/>
      <c r="F29" s="67"/>
      <c r="G29" s="67"/>
      <c r="H29" s="67"/>
      <c r="I29" s="67"/>
      <c r="J29" s="67"/>
      <c r="K29" s="67"/>
      <c r="L29" s="67"/>
      <c r="M29" s="123"/>
      <c r="N29" s="122">
        <f t="shared" si="0"/>
        <v>109.6</v>
      </c>
      <c r="O29" s="34">
        <f t="shared" si="1"/>
        <v>13</v>
      </c>
      <c r="Q29" s="37"/>
    </row>
    <row r="30" spans="1:17" x14ac:dyDescent="0.3">
      <c r="A30" s="100">
        <f t="shared" si="2"/>
        <v>13.5</v>
      </c>
      <c r="B30" s="122"/>
      <c r="C30" s="67">
        <v>213.66</v>
      </c>
      <c r="D30" s="67">
        <v>25.36</v>
      </c>
      <c r="E30" s="67"/>
      <c r="F30" s="67"/>
      <c r="G30" s="67"/>
      <c r="H30" s="67"/>
      <c r="I30" s="67"/>
      <c r="J30" s="67"/>
      <c r="K30" s="67"/>
      <c r="L30" s="67"/>
      <c r="M30" s="123"/>
      <c r="N30" s="122">
        <f t="shared" si="0"/>
        <v>239.01999999999998</v>
      </c>
      <c r="O30" s="34">
        <f t="shared" si="1"/>
        <v>13.5</v>
      </c>
      <c r="Q30" s="37"/>
    </row>
    <row r="31" spans="1:17" x14ac:dyDescent="0.3">
      <c r="A31" s="100">
        <f t="shared" si="2"/>
        <v>14</v>
      </c>
      <c r="B31" s="122">
        <v>17.62</v>
      </c>
      <c r="C31" s="67">
        <v>364.76</v>
      </c>
      <c r="D31" s="67">
        <v>59.49</v>
      </c>
      <c r="E31" s="67"/>
      <c r="F31" s="67"/>
      <c r="G31" s="67"/>
      <c r="H31" s="67"/>
      <c r="I31" s="67"/>
      <c r="J31" s="67"/>
      <c r="K31" s="67"/>
      <c r="L31" s="67"/>
      <c r="M31" s="123"/>
      <c r="N31" s="122">
        <f t="shared" si="0"/>
        <v>441.87</v>
      </c>
      <c r="O31" s="34">
        <f t="shared" si="1"/>
        <v>14</v>
      </c>
      <c r="Q31" s="37"/>
    </row>
    <row r="32" spans="1:17" x14ac:dyDescent="0.3">
      <c r="A32" s="100">
        <f t="shared" si="2"/>
        <v>14.5</v>
      </c>
      <c r="B32" s="122">
        <v>35.24</v>
      </c>
      <c r="C32" s="67">
        <v>601.12</v>
      </c>
      <c r="D32" s="67">
        <v>86.56</v>
      </c>
      <c r="E32" s="67"/>
      <c r="F32" s="67"/>
      <c r="G32" s="67"/>
      <c r="H32" s="67"/>
      <c r="I32" s="67"/>
      <c r="J32" s="67"/>
      <c r="K32" s="67"/>
      <c r="L32" s="67"/>
      <c r="M32" s="123"/>
      <c r="N32" s="122">
        <f t="shared" si="0"/>
        <v>722.92000000000007</v>
      </c>
      <c r="O32" s="34">
        <f t="shared" si="1"/>
        <v>14.5</v>
      </c>
      <c r="Q32" s="37"/>
    </row>
    <row r="33" spans="1:17" x14ac:dyDescent="0.3">
      <c r="A33" s="100">
        <f t="shared" si="2"/>
        <v>15</v>
      </c>
      <c r="B33" s="122">
        <v>29.37</v>
      </c>
      <c r="C33" s="67">
        <v>857.86</v>
      </c>
      <c r="D33" s="67">
        <v>130.44999999999999</v>
      </c>
      <c r="E33" s="67"/>
      <c r="F33" s="67"/>
      <c r="G33" s="67"/>
      <c r="H33" s="67"/>
      <c r="I33" s="67"/>
      <c r="J33" s="67"/>
      <c r="K33" s="67"/>
      <c r="L33" s="67"/>
      <c r="M33" s="123"/>
      <c r="N33" s="122">
        <f t="shared" si="0"/>
        <v>1017.6800000000001</v>
      </c>
      <c r="O33" s="34">
        <f t="shared" si="1"/>
        <v>15</v>
      </c>
      <c r="Q33" s="37"/>
    </row>
    <row r="34" spans="1:17" x14ac:dyDescent="0.3">
      <c r="A34" s="100">
        <f t="shared" si="2"/>
        <v>15.5</v>
      </c>
      <c r="B34" s="122">
        <v>52.86</v>
      </c>
      <c r="C34" s="67">
        <v>921.82</v>
      </c>
      <c r="D34" s="67">
        <v>101.92</v>
      </c>
      <c r="E34" s="67"/>
      <c r="F34" s="67"/>
      <c r="G34" s="67"/>
      <c r="H34" s="67"/>
      <c r="I34" s="67"/>
      <c r="J34" s="67"/>
      <c r="K34" s="67"/>
      <c r="L34" s="67"/>
      <c r="M34" s="123"/>
      <c r="N34" s="122">
        <f t="shared" si="0"/>
        <v>1076.6000000000001</v>
      </c>
      <c r="O34" s="34">
        <f t="shared" si="1"/>
        <v>15.5</v>
      </c>
      <c r="Q34" s="37"/>
    </row>
    <row r="35" spans="1:17" x14ac:dyDescent="0.3">
      <c r="A35" s="100">
        <f t="shared" si="2"/>
        <v>16</v>
      </c>
      <c r="B35" s="122">
        <v>52.86</v>
      </c>
      <c r="C35" s="67">
        <v>794.05</v>
      </c>
      <c r="D35" s="67">
        <v>137.52000000000001</v>
      </c>
      <c r="E35" s="67"/>
      <c r="F35" s="67"/>
      <c r="G35" s="67"/>
      <c r="H35" s="67"/>
      <c r="I35" s="67"/>
      <c r="J35" s="67"/>
      <c r="K35" s="67"/>
      <c r="L35" s="67"/>
      <c r="M35" s="123"/>
      <c r="N35" s="122">
        <f t="shared" si="0"/>
        <v>984.43</v>
      </c>
      <c r="O35" s="34">
        <f t="shared" si="1"/>
        <v>16</v>
      </c>
      <c r="Q35" s="37"/>
    </row>
    <row r="36" spans="1:17" x14ac:dyDescent="0.3">
      <c r="A36" s="100">
        <f t="shared" si="2"/>
        <v>16.5</v>
      </c>
      <c r="B36" s="122">
        <v>129.21</v>
      </c>
      <c r="C36" s="67">
        <v>1073.95</v>
      </c>
      <c r="D36" s="67">
        <v>191.89</v>
      </c>
      <c r="E36" s="67"/>
      <c r="F36" s="67"/>
      <c r="G36" s="67"/>
      <c r="H36" s="67"/>
      <c r="I36" s="67"/>
      <c r="J36" s="67"/>
      <c r="K36" s="67"/>
      <c r="L36" s="67"/>
      <c r="M36" s="123"/>
      <c r="N36" s="122">
        <f t="shared" si="0"/>
        <v>1395.0500000000002</v>
      </c>
      <c r="O36" s="34">
        <f t="shared" si="1"/>
        <v>16.5</v>
      </c>
      <c r="Q36" s="37"/>
    </row>
    <row r="37" spans="1:17" x14ac:dyDescent="0.3">
      <c r="A37" s="100">
        <f t="shared" si="2"/>
        <v>17</v>
      </c>
      <c r="B37" s="122">
        <v>270.17</v>
      </c>
      <c r="C37" s="67">
        <v>2094.09</v>
      </c>
      <c r="D37" s="67">
        <v>213.35</v>
      </c>
      <c r="E37" s="67"/>
      <c r="F37" s="67"/>
      <c r="G37" s="67"/>
      <c r="H37" s="67"/>
      <c r="I37" s="67"/>
      <c r="J37" s="67"/>
      <c r="K37" s="67"/>
      <c r="L37" s="67"/>
      <c r="M37" s="123"/>
      <c r="N37" s="122">
        <f t="shared" si="0"/>
        <v>2577.61</v>
      </c>
      <c r="O37" s="34">
        <f t="shared" si="1"/>
        <v>17</v>
      </c>
      <c r="Q37" s="37"/>
    </row>
    <row r="38" spans="1:17" x14ac:dyDescent="0.3">
      <c r="A38" s="100">
        <f t="shared" si="2"/>
        <v>17.5</v>
      </c>
      <c r="B38" s="122">
        <v>370.01</v>
      </c>
      <c r="C38" s="67">
        <v>2377.1999999999998</v>
      </c>
      <c r="D38" s="67">
        <v>252.17</v>
      </c>
      <c r="E38" s="67"/>
      <c r="F38" s="67"/>
      <c r="G38" s="67"/>
      <c r="H38" s="67"/>
      <c r="I38" s="67"/>
      <c r="J38" s="67"/>
      <c r="K38" s="67"/>
      <c r="L38" s="67"/>
      <c r="M38" s="123"/>
      <c r="N38" s="122">
        <f t="shared" si="0"/>
        <v>2999.38</v>
      </c>
      <c r="O38" s="34">
        <f t="shared" si="1"/>
        <v>17.5</v>
      </c>
      <c r="Q38" s="37"/>
    </row>
    <row r="39" spans="1:17" x14ac:dyDescent="0.3">
      <c r="A39" s="100">
        <f t="shared" si="2"/>
        <v>18</v>
      </c>
      <c r="B39" s="122">
        <v>117.46</v>
      </c>
      <c r="C39" s="67">
        <v>2524.33</v>
      </c>
      <c r="D39" s="67">
        <v>297.27999999999997</v>
      </c>
      <c r="E39" s="67"/>
      <c r="F39" s="67"/>
      <c r="G39" s="67"/>
      <c r="H39" s="67"/>
      <c r="I39" s="67"/>
      <c r="J39" s="67"/>
      <c r="K39" s="67"/>
      <c r="L39" s="67"/>
      <c r="M39" s="123"/>
      <c r="N39" s="122">
        <f t="shared" si="0"/>
        <v>2939.0699999999997</v>
      </c>
      <c r="O39" s="34">
        <f t="shared" si="1"/>
        <v>18</v>
      </c>
      <c r="Q39" s="37"/>
    </row>
    <row r="40" spans="1:17" x14ac:dyDescent="0.3">
      <c r="A40" s="100">
        <f t="shared" si="2"/>
        <v>18.5</v>
      </c>
      <c r="B40" s="122">
        <v>52.86</v>
      </c>
      <c r="C40" s="67">
        <v>1557.72</v>
      </c>
      <c r="D40" s="67">
        <v>211.16</v>
      </c>
      <c r="E40" s="67"/>
      <c r="F40" s="67"/>
      <c r="G40" s="67"/>
      <c r="H40" s="67"/>
      <c r="I40" s="67"/>
      <c r="J40" s="67"/>
      <c r="K40" s="67"/>
      <c r="L40" s="67"/>
      <c r="M40" s="123"/>
      <c r="N40" s="122">
        <f t="shared" si="0"/>
        <v>1821.74</v>
      </c>
      <c r="O40" s="34">
        <f t="shared" si="1"/>
        <v>18.5</v>
      </c>
      <c r="Q40" s="37"/>
    </row>
    <row r="41" spans="1:17" x14ac:dyDescent="0.3">
      <c r="A41" s="100">
        <f t="shared" si="2"/>
        <v>19</v>
      </c>
      <c r="B41" s="122">
        <v>11.75</v>
      </c>
      <c r="C41" s="67">
        <v>754.36</v>
      </c>
      <c r="D41" s="67">
        <v>126.28</v>
      </c>
      <c r="E41" s="67"/>
      <c r="F41" s="67"/>
      <c r="G41" s="67"/>
      <c r="H41" s="67"/>
      <c r="I41" s="67"/>
      <c r="J41" s="67"/>
      <c r="K41" s="67"/>
      <c r="L41" s="67"/>
      <c r="M41" s="123"/>
      <c r="N41" s="122">
        <f t="shared" si="0"/>
        <v>892.39</v>
      </c>
      <c r="O41" s="34">
        <f t="shared" si="1"/>
        <v>19</v>
      </c>
      <c r="Q41" s="37"/>
    </row>
    <row r="42" spans="1:17" x14ac:dyDescent="0.3">
      <c r="A42" s="100">
        <f>+A41+0.5</f>
        <v>19.5</v>
      </c>
      <c r="B42" s="122">
        <v>5.87</v>
      </c>
      <c r="C42" s="67">
        <v>215.53</v>
      </c>
      <c r="D42" s="67">
        <v>23.77</v>
      </c>
      <c r="E42" s="67"/>
      <c r="F42" s="67"/>
      <c r="G42" s="67"/>
      <c r="H42" s="67"/>
      <c r="I42" s="67"/>
      <c r="J42" s="67"/>
      <c r="K42" s="67"/>
      <c r="L42" s="67"/>
      <c r="M42" s="123"/>
      <c r="N42" s="122">
        <f t="shared" si="0"/>
        <v>245.17000000000002</v>
      </c>
      <c r="O42" s="34">
        <f t="shared" si="1"/>
        <v>19.5</v>
      </c>
      <c r="Q42" s="37"/>
    </row>
    <row r="43" spans="1:17" x14ac:dyDescent="0.3">
      <c r="A43" s="100">
        <f t="shared" si="2"/>
        <v>20</v>
      </c>
      <c r="B43" s="122"/>
      <c r="C43" s="67">
        <v>59.08</v>
      </c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>
        <f t="shared" si="0"/>
        <v>59.08</v>
      </c>
      <c r="O43" s="34">
        <f t="shared" si="1"/>
        <v>20</v>
      </c>
      <c r="Q43" s="37"/>
    </row>
    <row r="44" spans="1:17" x14ac:dyDescent="0.3">
      <c r="A44" s="100">
        <f>+A43+0.5</f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 t="str">
        <f t="shared" si="0"/>
        <v xml:space="preserve"> </v>
      </c>
      <c r="O44" s="34">
        <f t="shared" si="1"/>
        <v>20.5</v>
      </c>
      <c r="Q44" s="37"/>
    </row>
    <row r="45" spans="1:17" x14ac:dyDescent="0.3">
      <c r="A45" s="99" t="s">
        <v>13</v>
      </c>
      <c r="B45" s="126">
        <f>IF(SUM(B11:B44)&gt;0,SUM(B11:B44)," ")</f>
        <v>1174.6399999999999</v>
      </c>
      <c r="C45" s="71">
        <f t="shared" ref="C45:M45" si="3">IF(SUM(C11:C44)&gt;0,SUM(C11:C44)," ")</f>
        <v>14762.54</v>
      </c>
      <c r="D45" s="71">
        <f t="shared" si="3"/>
        <v>1890.6100000000001</v>
      </c>
      <c r="E45" s="71" t="str">
        <f t="shared" si="3"/>
        <v xml:space="preserve"> </v>
      </c>
      <c r="F45" s="71" t="str">
        <f t="shared" si="3"/>
        <v xml:space="preserve"> </v>
      </c>
      <c r="G45" s="71" t="str">
        <f t="shared" si="3"/>
        <v xml:space="preserve"> </v>
      </c>
      <c r="H45" s="71" t="str">
        <f t="shared" si="3"/>
        <v xml:space="preserve"> </v>
      </c>
      <c r="I45" s="71" t="str">
        <f t="shared" si="3"/>
        <v xml:space="preserve"> </v>
      </c>
      <c r="J45" s="71" t="str">
        <f t="shared" si="3"/>
        <v xml:space="preserve"> </v>
      </c>
      <c r="K45" s="71" t="str">
        <f t="shared" si="3"/>
        <v xml:space="preserve"> </v>
      </c>
      <c r="L45" s="71" t="str">
        <f t="shared" si="3"/>
        <v xml:space="preserve"> </v>
      </c>
      <c r="M45" s="127" t="str">
        <f t="shared" si="3"/>
        <v xml:space="preserve"> </v>
      </c>
      <c r="N45" s="126">
        <f>SUM(N11:N44)</f>
        <v>17827.79</v>
      </c>
      <c r="O45" s="37"/>
      <c r="Q45" s="37"/>
    </row>
    <row r="46" spans="1:17" ht="14" x14ac:dyDescent="0.3">
      <c r="A46" s="101" t="s">
        <v>24</v>
      </c>
      <c r="B46" s="134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128"/>
      <c r="N46" s="134">
        <f>SUM(B46:M46)</f>
        <v>0</v>
      </c>
      <c r="O46" s="37"/>
      <c r="Q46" s="37"/>
    </row>
    <row r="47" spans="1:17" x14ac:dyDescent="0.3">
      <c r="A47" s="100" t="s">
        <v>17</v>
      </c>
      <c r="B47" s="134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128"/>
      <c r="N47" s="134">
        <f>SUM(B47:M47)</f>
        <v>0</v>
      </c>
      <c r="Q47" s="37"/>
    </row>
    <row r="48" spans="1:17" ht="14" x14ac:dyDescent="0.3">
      <c r="A48" s="101" t="s">
        <v>21</v>
      </c>
      <c r="B48" s="72">
        <f>SUM(B9:B26)*100/B45</f>
        <v>1.5000340529864471</v>
      </c>
      <c r="C48" s="72">
        <f>SUM(C9:C26)*100/C45</f>
        <v>1.1388961520172003</v>
      </c>
      <c r="D48" s="72">
        <f>SUM(D9:D26)*100/D45</f>
        <v>0</v>
      </c>
      <c r="E48" s="72"/>
      <c r="F48" s="72"/>
      <c r="G48" s="72"/>
      <c r="H48" s="72"/>
      <c r="I48" s="72" t="e">
        <f>SUM(I9:I26)*100/I45</f>
        <v>#VALUE!</v>
      </c>
      <c r="J48" s="72" t="e">
        <f>SUM(J9:J26)*100/J45</f>
        <v>#VALUE!</v>
      </c>
      <c r="K48" s="72" t="e">
        <f>SUM(K9:K26)*100/K45</f>
        <v>#VALUE!</v>
      </c>
      <c r="L48" s="72" t="e">
        <f t="shared" ref="L48:M48" si="4">SUM(L9:L26)*100/L45</f>
        <v>#VALUE!</v>
      </c>
      <c r="M48" s="72" t="e">
        <f t="shared" si="4"/>
        <v>#VALUE!</v>
      </c>
      <c r="N48" s="129">
        <f>SUM(N9:N26)*100/N45</f>
        <v>1.0419126543447057</v>
      </c>
    </row>
    <row r="49" spans="1:14" x14ac:dyDescent="0.3">
      <c r="A49" s="102" t="s">
        <v>19</v>
      </c>
      <c r="B49" s="131"/>
      <c r="C49" s="79"/>
      <c r="D49" s="73"/>
      <c r="E49" s="78"/>
      <c r="F49" s="78"/>
      <c r="G49" s="73"/>
      <c r="H49" s="73"/>
      <c r="I49" s="73"/>
      <c r="J49" s="79"/>
      <c r="K49" s="73"/>
      <c r="L49" s="73"/>
      <c r="M49" s="138"/>
      <c r="N49" s="154"/>
    </row>
    <row r="50" spans="1:14" x14ac:dyDescent="0.3">
      <c r="A50" s="40" t="s">
        <v>14</v>
      </c>
      <c r="J50" s="41"/>
    </row>
    <row r="51" spans="1:14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4" s="42" customFormat="1" ht="14" x14ac:dyDescent="0.3">
      <c r="A52" s="44" t="s">
        <v>57</v>
      </c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</row>
    <row r="53" spans="1:14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</row>
    <row r="54" spans="1:14" x14ac:dyDescent="0.3">
      <c r="A54" s="49">
        <v>14</v>
      </c>
      <c r="B54" s="50">
        <f>+VLOOKUP(MAX(B9:B44),B9:$O$44,14,0)</f>
        <v>17.5</v>
      </c>
      <c r="C54" s="51">
        <f>+VLOOKUP(MAX(C9:C44),C9:$O$44,+$A$54-C53,0)</f>
        <v>18</v>
      </c>
      <c r="D54" s="51">
        <f>+VLOOKUP(MAX(D9:D44),D9:$O$44,+$A$54-D53,0)</f>
        <v>18</v>
      </c>
      <c r="E54" s="51" t="e">
        <f>+VLOOKUP(MAX(E9:E44),E9:$O$44,+$A$54-E53,0)</f>
        <v>#N/A</v>
      </c>
      <c r="F54" s="51" t="e">
        <f>+VLOOKUP(MAX(F9:F44),F9:$O$44,+$A$54-F53,0)</f>
        <v>#N/A</v>
      </c>
      <c r="G54" s="51" t="e">
        <f>+VLOOKUP(MAX(G9:G44),G9:$O$44,+$A$54-G53,0)</f>
        <v>#N/A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>
        <f>+VLOOKUP(MAX(N9:N44),N9:$O$44,+$A$54-N53,0)</f>
        <v>17.5</v>
      </c>
    </row>
    <row r="58" spans="1:14" x14ac:dyDescent="0.3">
      <c r="A58" s="27" t="s">
        <v>22</v>
      </c>
      <c r="B58" s="35">
        <f t="shared" ref="B58:M58" si="5">-SUM(B9:B26)</f>
        <v>-17.62</v>
      </c>
      <c r="C58" s="35">
        <f t="shared" si="5"/>
        <v>-168.13</v>
      </c>
      <c r="D58" s="35">
        <f t="shared" si="5"/>
        <v>0</v>
      </c>
      <c r="E58" s="35">
        <f t="shared" si="5"/>
        <v>0</v>
      </c>
      <c r="F58" s="35">
        <f t="shared" si="5"/>
        <v>0</v>
      </c>
      <c r="G58" s="35">
        <f t="shared" si="5"/>
        <v>0</v>
      </c>
      <c r="H58" s="35">
        <f t="shared" si="5"/>
        <v>0</v>
      </c>
      <c r="I58" s="35">
        <f t="shared" si="5"/>
        <v>0</v>
      </c>
      <c r="J58" s="35">
        <f t="shared" si="5"/>
        <v>0</v>
      </c>
      <c r="K58" s="35">
        <f t="shared" si="5"/>
        <v>0</v>
      </c>
      <c r="L58" s="35">
        <f t="shared" si="5"/>
        <v>0</v>
      </c>
      <c r="M58" s="35">
        <f t="shared" si="5"/>
        <v>0</v>
      </c>
    </row>
    <row r="59" spans="1:14" x14ac:dyDescent="0.3">
      <c r="A59" s="27" t="s">
        <v>23</v>
      </c>
      <c r="B59" s="35">
        <f t="shared" ref="B59:M59" si="6">SUM(B27:B42)</f>
        <v>1157.0199999999998</v>
      </c>
      <c r="C59" s="35">
        <f t="shared" si="6"/>
        <v>14535.33</v>
      </c>
      <c r="D59" s="35">
        <f t="shared" si="6"/>
        <v>1890.6100000000001</v>
      </c>
      <c r="E59" s="35">
        <f t="shared" si="6"/>
        <v>0</v>
      </c>
      <c r="F59" s="35">
        <f t="shared" si="6"/>
        <v>0</v>
      </c>
      <c r="G59" s="35">
        <f t="shared" si="6"/>
        <v>0</v>
      </c>
      <c r="H59" s="35">
        <f t="shared" si="6"/>
        <v>0</v>
      </c>
      <c r="I59" s="35">
        <f t="shared" si="6"/>
        <v>0</v>
      </c>
      <c r="J59" s="35">
        <f t="shared" si="6"/>
        <v>0</v>
      </c>
      <c r="K59" s="35">
        <f t="shared" si="6"/>
        <v>0</v>
      </c>
      <c r="L59" s="35">
        <f t="shared" si="6"/>
        <v>0</v>
      </c>
      <c r="M59" s="35">
        <f t="shared" si="6"/>
        <v>0</v>
      </c>
    </row>
    <row r="65" spans="1:13" x14ac:dyDescent="0.3">
      <c r="A65" s="47">
        <v>14</v>
      </c>
      <c r="B65" s="30">
        <v>0</v>
      </c>
      <c r="C65" s="30">
        <v>1</v>
      </c>
      <c r="D65" s="30">
        <v>2</v>
      </c>
      <c r="E65" s="30">
        <v>3</v>
      </c>
      <c r="F65" s="30">
        <v>4</v>
      </c>
      <c r="G65" s="30">
        <v>5</v>
      </c>
      <c r="H65" s="30">
        <v>6</v>
      </c>
      <c r="I65" s="30">
        <v>7</v>
      </c>
      <c r="J65" s="30">
        <v>8</v>
      </c>
      <c r="K65" s="30">
        <v>9</v>
      </c>
      <c r="L65" s="30">
        <v>10</v>
      </c>
      <c r="M65" s="30">
        <v>11</v>
      </c>
    </row>
    <row r="66" spans="1:13" x14ac:dyDescent="0.3">
      <c r="A66" s="47"/>
    </row>
    <row r="67" spans="1:13" x14ac:dyDescent="0.3">
      <c r="A67" s="47"/>
      <c r="B67" s="30" t="e">
        <f>+VLOOKUP(MAX(B9:B42),B9:N42,$A$65-B65,0)</f>
        <v>#REF!</v>
      </c>
      <c r="C67" s="30">
        <f>+VLOOKUP(MAX(C9:C42),C9:O42,$A$65-C65,0)</f>
        <v>18</v>
      </c>
      <c r="D67" s="30">
        <f t="shared" ref="D67:M67" si="7">+VLOOKUP(MAX(D9:D42),D9:O42,$A$65-D65,0)</f>
        <v>18</v>
      </c>
      <c r="E67" s="30" t="e">
        <f t="shared" si="7"/>
        <v>#N/A</v>
      </c>
      <c r="F67" s="30" t="e">
        <f t="shared" si="7"/>
        <v>#N/A</v>
      </c>
      <c r="G67" s="30" t="e">
        <f t="shared" si="7"/>
        <v>#N/A</v>
      </c>
      <c r="H67" s="30" t="e">
        <f t="shared" si="7"/>
        <v>#N/A</v>
      </c>
      <c r="I67" s="30" t="e">
        <f t="shared" si="7"/>
        <v>#N/A</v>
      </c>
      <c r="J67" s="30" t="e">
        <f t="shared" si="7"/>
        <v>#N/A</v>
      </c>
      <c r="K67" s="30" t="e">
        <f t="shared" si="7"/>
        <v>#N/A</v>
      </c>
      <c r="L67" s="30" t="e">
        <f t="shared" si="7"/>
        <v>#N/A</v>
      </c>
      <c r="M67" s="30" t="e">
        <f t="shared" si="7"/>
        <v>#N/A</v>
      </c>
    </row>
  </sheetData>
  <mergeCells count="5">
    <mergeCell ref="A1:N1"/>
    <mergeCell ref="A3:N3"/>
    <mergeCell ref="A4:N4"/>
    <mergeCell ref="B7:M7"/>
    <mergeCell ref="A5:N5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ignoredErrors>
    <ignoredError sqref="N9 L48:M48" formulaRange="1"/>
    <ignoredError sqref="I48:J48 K48 C48" evalError="1" formulaRange="1"/>
    <ignoredError sqref="N48" evalError="1"/>
  </ignoredError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7">
    <tabColor rgb="FFFFFF00"/>
  </sheetPr>
  <dimension ref="A1:Q67"/>
  <sheetViews>
    <sheetView topLeftCell="A22" zoomScale="70" zoomScaleNormal="70" zoomScalePageLayoutView="60" workbookViewId="0">
      <selection activeCell="M2" sqref="H1:M1048576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7" s="28" customFormat="1" ht="20" x14ac:dyDescent="0.4">
      <c r="A1" s="203" t="s">
        <v>36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7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7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7" s="28" customFormat="1" ht="20" x14ac:dyDescent="0.4">
      <c r="A4" s="204" t="s">
        <v>81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7" s="28" customFormat="1" ht="20" x14ac:dyDescent="0.4">
      <c r="A5" s="176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7" spans="1:17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7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7" x14ac:dyDescent="0.3">
      <c r="A9" s="103">
        <v>3</v>
      </c>
      <c r="B9" s="126"/>
      <c r="C9" s="71"/>
      <c r="D9" s="71"/>
      <c r="E9" s="71"/>
      <c r="F9" s="71"/>
      <c r="G9" s="71"/>
      <c r="H9" s="71"/>
      <c r="I9" s="71"/>
      <c r="J9" s="71"/>
      <c r="K9" s="71"/>
      <c r="L9" s="71"/>
      <c r="M9" s="127"/>
      <c r="N9" s="126"/>
      <c r="O9" s="33">
        <f>+A9</f>
        <v>3</v>
      </c>
    </row>
    <row r="10" spans="1:17" x14ac:dyDescent="0.3">
      <c r="A10" s="100">
        <f>+A9+0.5</f>
        <v>3.5</v>
      </c>
      <c r="B10" s="122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123"/>
      <c r="N10" s="122" t="str">
        <f t="shared" ref="N10:N25" si="0">IF(SUM(B10:M10)&gt;0,SUM(B10:M10)," ")</f>
        <v xml:space="preserve"> </v>
      </c>
      <c r="O10" s="34">
        <f t="shared" ref="O10:O42" si="1">+A10</f>
        <v>3.5</v>
      </c>
    </row>
    <row r="11" spans="1:17" x14ac:dyDescent="0.3">
      <c r="A11" s="100">
        <f t="shared" ref="A11:A44" si="2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 t="str">
        <f t="shared" si="0"/>
        <v xml:space="preserve"> </v>
      </c>
      <c r="O11" s="34">
        <f t="shared" si="1"/>
        <v>4</v>
      </c>
    </row>
    <row r="12" spans="1:17" x14ac:dyDescent="0.3">
      <c r="A12" s="100">
        <f t="shared" si="2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 t="str">
        <f t="shared" si="0"/>
        <v xml:space="preserve"> </v>
      </c>
      <c r="O12" s="34">
        <f t="shared" si="1"/>
        <v>4.5</v>
      </c>
    </row>
    <row r="13" spans="1:17" x14ac:dyDescent="0.3">
      <c r="A13" s="100">
        <f t="shared" si="2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 t="str">
        <f t="shared" si="0"/>
        <v xml:space="preserve"> </v>
      </c>
      <c r="O13" s="34">
        <f t="shared" si="1"/>
        <v>5</v>
      </c>
    </row>
    <row r="14" spans="1:17" x14ac:dyDescent="0.3">
      <c r="A14" s="100">
        <f t="shared" si="2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 t="str">
        <f t="shared" si="0"/>
        <v xml:space="preserve"> </v>
      </c>
      <c r="O14" s="34">
        <f t="shared" si="1"/>
        <v>5.5</v>
      </c>
    </row>
    <row r="15" spans="1:17" x14ac:dyDescent="0.3">
      <c r="A15" s="100">
        <f t="shared" si="2"/>
        <v>6</v>
      </c>
      <c r="B15" s="122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23"/>
      <c r="N15" s="122" t="str">
        <f t="shared" si="0"/>
        <v xml:space="preserve"> </v>
      </c>
      <c r="O15" s="34">
        <f t="shared" si="1"/>
        <v>6</v>
      </c>
    </row>
    <row r="16" spans="1:17" x14ac:dyDescent="0.3">
      <c r="A16" s="100">
        <f t="shared" si="2"/>
        <v>6.5</v>
      </c>
      <c r="B16" s="122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23"/>
      <c r="N16" s="122" t="str">
        <f t="shared" si="0"/>
        <v xml:space="preserve"> </v>
      </c>
      <c r="O16" s="34">
        <f t="shared" si="1"/>
        <v>6.5</v>
      </c>
      <c r="P16" s="184"/>
      <c r="Q16" s="37"/>
    </row>
    <row r="17" spans="1:17" x14ac:dyDescent="0.3">
      <c r="A17" s="100">
        <f t="shared" si="2"/>
        <v>7</v>
      </c>
      <c r="B17" s="12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23"/>
      <c r="N17" s="122" t="str">
        <f t="shared" si="0"/>
        <v xml:space="preserve"> </v>
      </c>
      <c r="O17" s="34">
        <f t="shared" si="1"/>
        <v>7</v>
      </c>
      <c r="P17" s="184"/>
      <c r="Q17" s="37"/>
    </row>
    <row r="18" spans="1:17" x14ac:dyDescent="0.3">
      <c r="A18" s="100">
        <f t="shared" si="2"/>
        <v>7.5</v>
      </c>
      <c r="B18" s="122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23"/>
      <c r="N18" s="122" t="str">
        <f t="shared" si="0"/>
        <v xml:space="preserve"> </v>
      </c>
      <c r="O18" s="34">
        <f t="shared" si="1"/>
        <v>7.5</v>
      </c>
      <c r="P18" s="184"/>
      <c r="Q18" s="37"/>
    </row>
    <row r="19" spans="1:17" x14ac:dyDescent="0.3">
      <c r="A19" s="100">
        <f t="shared" si="2"/>
        <v>8</v>
      </c>
      <c r="B19" s="122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23"/>
      <c r="N19" s="122" t="str">
        <f t="shared" si="0"/>
        <v xml:space="preserve"> </v>
      </c>
      <c r="O19" s="34">
        <f t="shared" si="1"/>
        <v>8</v>
      </c>
      <c r="P19" s="184"/>
      <c r="Q19" s="37"/>
    </row>
    <row r="20" spans="1:17" x14ac:dyDescent="0.3">
      <c r="A20" s="100">
        <f t="shared" si="2"/>
        <v>8.5</v>
      </c>
      <c r="B20" s="122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123"/>
      <c r="N20" s="122" t="str">
        <f t="shared" si="0"/>
        <v xml:space="preserve"> </v>
      </c>
      <c r="O20" s="34">
        <f t="shared" si="1"/>
        <v>8.5</v>
      </c>
      <c r="P20" s="184"/>
      <c r="Q20" s="37"/>
    </row>
    <row r="21" spans="1:17" x14ac:dyDescent="0.3">
      <c r="A21" s="100">
        <f t="shared" si="2"/>
        <v>9</v>
      </c>
      <c r="B21" s="122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123"/>
      <c r="N21" s="122" t="str">
        <f t="shared" si="0"/>
        <v xml:space="preserve"> </v>
      </c>
      <c r="O21" s="34">
        <f t="shared" si="1"/>
        <v>9</v>
      </c>
      <c r="P21" s="184"/>
      <c r="Q21" s="37"/>
    </row>
    <row r="22" spans="1:17" x14ac:dyDescent="0.3">
      <c r="A22" s="100">
        <f t="shared" si="2"/>
        <v>9.5</v>
      </c>
      <c r="B22" s="122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123"/>
      <c r="N22" s="122" t="str">
        <f t="shared" si="0"/>
        <v xml:space="preserve"> </v>
      </c>
      <c r="O22" s="34">
        <f t="shared" si="1"/>
        <v>9.5</v>
      </c>
      <c r="P22" s="184"/>
      <c r="Q22" s="37"/>
    </row>
    <row r="23" spans="1:17" x14ac:dyDescent="0.3">
      <c r="A23" s="100">
        <f t="shared" si="2"/>
        <v>10</v>
      </c>
      <c r="B23" s="122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123"/>
      <c r="N23" s="122" t="str">
        <f t="shared" si="0"/>
        <v xml:space="preserve"> </v>
      </c>
      <c r="O23" s="34">
        <f t="shared" si="1"/>
        <v>10</v>
      </c>
      <c r="P23" s="184"/>
      <c r="Q23" s="37"/>
    </row>
    <row r="24" spans="1:17" x14ac:dyDescent="0.3">
      <c r="A24" s="100">
        <f t="shared" si="2"/>
        <v>10.5</v>
      </c>
      <c r="B24" s="122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123"/>
      <c r="N24" s="122" t="str">
        <f t="shared" si="0"/>
        <v xml:space="preserve"> </v>
      </c>
      <c r="O24" s="34">
        <f t="shared" si="1"/>
        <v>10.5</v>
      </c>
      <c r="P24" s="184"/>
      <c r="Q24" s="37"/>
    </row>
    <row r="25" spans="1:17" x14ac:dyDescent="0.3">
      <c r="A25" s="100">
        <f t="shared" si="2"/>
        <v>11</v>
      </c>
      <c r="B25" s="122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123"/>
      <c r="N25" s="122" t="str">
        <f t="shared" si="0"/>
        <v xml:space="preserve"> </v>
      </c>
      <c r="O25" s="34">
        <f t="shared" si="1"/>
        <v>11</v>
      </c>
      <c r="P25" s="184"/>
      <c r="Q25" s="37"/>
    </row>
    <row r="26" spans="1:17" x14ac:dyDescent="0.3">
      <c r="A26" s="102">
        <f t="shared" si="2"/>
        <v>11.5</v>
      </c>
      <c r="B26" s="124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125"/>
      <c r="N26" s="124" t="str">
        <f t="shared" ref="N26:N42" si="3">IF(SUM(B26:M26)&gt;0,SUM(B26:M26)," ")</f>
        <v xml:space="preserve"> </v>
      </c>
      <c r="O26" s="34">
        <f t="shared" si="1"/>
        <v>11.5</v>
      </c>
      <c r="P26" s="184"/>
      <c r="Q26" s="37"/>
    </row>
    <row r="27" spans="1:17" x14ac:dyDescent="0.3">
      <c r="A27" s="100">
        <f t="shared" si="2"/>
        <v>12</v>
      </c>
      <c r="B27" s="122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123"/>
      <c r="N27" s="122" t="str">
        <f t="shared" si="3"/>
        <v xml:space="preserve"> </v>
      </c>
      <c r="O27" s="34">
        <f t="shared" si="1"/>
        <v>12</v>
      </c>
      <c r="P27" s="184"/>
      <c r="Q27" s="37"/>
    </row>
    <row r="28" spans="1:17" x14ac:dyDescent="0.3">
      <c r="A28" s="100">
        <f t="shared" si="2"/>
        <v>12.5</v>
      </c>
      <c r="B28" s="122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123"/>
      <c r="N28" s="122" t="str">
        <f t="shared" si="3"/>
        <v xml:space="preserve"> </v>
      </c>
      <c r="O28" s="34">
        <f t="shared" si="1"/>
        <v>12.5</v>
      </c>
      <c r="P28" s="184"/>
      <c r="Q28" s="37"/>
    </row>
    <row r="29" spans="1:17" x14ac:dyDescent="0.3">
      <c r="A29" s="100">
        <f t="shared" si="2"/>
        <v>13</v>
      </c>
      <c r="B29" s="122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123"/>
      <c r="N29" s="122" t="str">
        <f t="shared" si="3"/>
        <v xml:space="preserve"> </v>
      </c>
      <c r="O29" s="34">
        <f t="shared" si="1"/>
        <v>13</v>
      </c>
      <c r="P29" s="184"/>
      <c r="Q29" s="37"/>
    </row>
    <row r="30" spans="1:17" x14ac:dyDescent="0.3">
      <c r="A30" s="100">
        <f t="shared" si="2"/>
        <v>13.5</v>
      </c>
      <c r="B30" s="122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123"/>
      <c r="N30" s="122" t="str">
        <f t="shared" si="3"/>
        <v xml:space="preserve"> </v>
      </c>
      <c r="O30" s="34">
        <f t="shared" si="1"/>
        <v>13.5</v>
      </c>
      <c r="P30" s="184"/>
      <c r="Q30" s="37"/>
    </row>
    <row r="31" spans="1:17" x14ac:dyDescent="0.3">
      <c r="A31" s="100">
        <f t="shared" si="2"/>
        <v>14</v>
      </c>
      <c r="B31" s="122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123"/>
      <c r="N31" s="122" t="str">
        <f t="shared" si="3"/>
        <v xml:space="preserve"> </v>
      </c>
      <c r="O31" s="34">
        <f t="shared" si="1"/>
        <v>14</v>
      </c>
      <c r="P31" s="184"/>
      <c r="Q31" s="37"/>
    </row>
    <row r="32" spans="1:17" x14ac:dyDescent="0.3">
      <c r="A32" s="100">
        <f t="shared" si="2"/>
        <v>14.5</v>
      </c>
      <c r="B32" s="122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123"/>
      <c r="N32" s="122" t="str">
        <f t="shared" si="3"/>
        <v xml:space="preserve"> </v>
      </c>
      <c r="O32" s="34">
        <f t="shared" si="1"/>
        <v>14.5</v>
      </c>
      <c r="P32" s="184"/>
      <c r="Q32" s="37"/>
    </row>
    <row r="33" spans="1:17" x14ac:dyDescent="0.3">
      <c r="A33" s="100">
        <f t="shared" si="2"/>
        <v>15</v>
      </c>
      <c r="B33" s="122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123"/>
      <c r="N33" s="122" t="str">
        <f t="shared" si="3"/>
        <v xml:space="preserve"> </v>
      </c>
      <c r="O33" s="34">
        <f t="shared" si="1"/>
        <v>15</v>
      </c>
      <c r="P33" s="184"/>
      <c r="Q33" s="37"/>
    </row>
    <row r="34" spans="1:17" x14ac:dyDescent="0.3">
      <c r="A34" s="100">
        <f t="shared" si="2"/>
        <v>15.5</v>
      </c>
      <c r="B34" s="122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123"/>
      <c r="N34" s="122" t="str">
        <f t="shared" si="3"/>
        <v xml:space="preserve"> </v>
      </c>
      <c r="O34" s="34">
        <f t="shared" si="1"/>
        <v>15.5</v>
      </c>
      <c r="P34" s="184"/>
      <c r="Q34" s="37"/>
    </row>
    <row r="35" spans="1:17" x14ac:dyDescent="0.3">
      <c r="A35" s="100">
        <f t="shared" si="2"/>
        <v>16</v>
      </c>
      <c r="B35" s="122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123"/>
      <c r="N35" s="122" t="str">
        <f t="shared" si="3"/>
        <v xml:space="preserve"> </v>
      </c>
      <c r="O35" s="34">
        <f t="shared" si="1"/>
        <v>16</v>
      </c>
      <c r="P35" s="184"/>
      <c r="Q35" s="37"/>
    </row>
    <row r="36" spans="1:17" x14ac:dyDescent="0.3">
      <c r="A36" s="100">
        <f t="shared" si="2"/>
        <v>16.5</v>
      </c>
      <c r="B36" s="122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123"/>
      <c r="N36" s="122" t="str">
        <f t="shared" si="3"/>
        <v xml:space="preserve"> </v>
      </c>
      <c r="O36" s="34">
        <f t="shared" si="1"/>
        <v>16.5</v>
      </c>
      <c r="P36" s="184"/>
      <c r="Q36" s="37"/>
    </row>
    <row r="37" spans="1:17" x14ac:dyDescent="0.3">
      <c r="A37" s="100">
        <f t="shared" si="2"/>
        <v>17</v>
      </c>
      <c r="B37" s="122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123"/>
      <c r="N37" s="122" t="str">
        <f t="shared" si="3"/>
        <v xml:space="preserve"> </v>
      </c>
      <c r="O37" s="34">
        <f t="shared" si="1"/>
        <v>17</v>
      </c>
      <c r="P37" s="184"/>
      <c r="Q37" s="37"/>
    </row>
    <row r="38" spans="1:17" x14ac:dyDescent="0.3">
      <c r="A38" s="100">
        <f t="shared" si="2"/>
        <v>17.5</v>
      </c>
      <c r="B38" s="122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123"/>
      <c r="N38" s="122" t="str">
        <f t="shared" si="3"/>
        <v xml:space="preserve"> </v>
      </c>
      <c r="O38" s="34">
        <f t="shared" si="1"/>
        <v>17.5</v>
      </c>
      <c r="P38" s="184"/>
      <c r="Q38" s="37"/>
    </row>
    <row r="39" spans="1:17" x14ac:dyDescent="0.3">
      <c r="A39" s="100">
        <f t="shared" si="2"/>
        <v>18</v>
      </c>
      <c r="B39" s="122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123"/>
      <c r="N39" s="122" t="str">
        <f t="shared" si="3"/>
        <v xml:space="preserve"> </v>
      </c>
      <c r="O39" s="34">
        <f t="shared" si="1"/>
        <v>18</v>
      </c>
      <c r="P39" s="184"/>
      <c r="Q39" s="37"/>
    </row>
    <row r="40" spans="1:17" x14ac:dyDescent="0.3">
      <c r="A40" s="100">
        <f t="shared" si="2"/>
        <v>18.5</v>
      </c>
      <c r="B40" s="122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123"/>
      <c r="N40" s="122" t="str">
        <f t="shared" si="3"/>
        <v xml:space="preserve"> </v>
      </c>
      <c r="O40" s="34">
        <f t="shared" si="1"/>
        <v>18.5</v>
      </c>
    </row>
    <row r="41" spans="1:17" x14ac:dyDescent="0.3">
      <c r="A41" s="100">
        <f t="shared" si="2"/>
        <v>19</v>
      </c>
      <c r="B41" s="122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123"/>
      <c r="N41" s="122" t="str">
        <f t="shared" si="3"/>
        <v xml:space="preserve"> </v>
      </c>
      <c r="O41" s="34">
        <f t="shared" si="1"/>
        <v>19</v>
      </c>
    </row>
    <row r="42" spans="1:17" x14ac:dyDescent="0.3">
      <c r="A42" s="100">
        <f t="shared" si="2"/>
        <v>19.5</v>
      </c>
      <c r="B42" s="122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123"/>
      <c r="N42" s="122" t="str">
        <f t="shared" si="3"/>
        <v xml:space="preserve"> </v>
      </c>
      <c r="O42" s="34">
        <f t="shared" si="1"/>
        <v>19.5</v>
      </c>
    </row>
    <row r="43" spans="1:17" x14ac:dyDescent="0.3">
      <c r="A43" s="100">
        <f t="shared" si="2"/>
        <v>20</v>
      </c>
      <c r="B43" s="12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/>
      <c r="O43" s="47"/>
    </row>
    <row r="44" spans="1:17" x14ac:dyDescent="0.3">
      <c r="A44" s="100">
        <f t="shared" si="2"/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/>
    </row>
    <row r="45" spans="1:17" x14ac:dyDescent="0.3">
      <c r="A45" s="99" t="s">
        <v>13</v>
      </c>
      <c r="B45" s="126" t="str">
        <f>IF(SUM(B11:B44)&gt;0,SUM(B11:B44)," ")</f>
        <v xml:space="preserve"> </v>
      </c>
      <c r="C45" s="71" t="str">
        <f t="shared" ref="C45:M45" si="4">IF(SUM(C11:C44)&gt;0,SUM(C11:C44)," ")</f>
        <v xml:space="preserve"> </v>
      </c>
      <c r="D45" s="71" t="str">
        <f t="shared" si="4"/>
        <v xml:space="preserve"> </v>
      </c>
      <c r="E45" s="71" t="str">
        <f t="shared" si="4"/>
        <v xml:space="preserve"> </v>
      </c>
      <c r="F45" s="71" t="str">
        <f t="shared" si="4"/>
        <v xml:space="preserve"> </v>
      </c>
      <c r="G45" s="71" t="str">
        <f t="shared" si="4"/>
        <v xml:space="preserve"> </v>
      </c>
      <c r="H45" s="71" t="str">
        <f t="shared" si="4"/>
        <v xml:space="preserve"> </v>
      </c>
      <c r="I45" s="71" t="str">
        <f t="shared" si="4"/>
        <v xml:space="preserve"> </v>
      </c>
      <c r="J45" s="71" t="str">
        <f t="shared" si="4"/>
        <v xml:space="preserve"> </v>
      </c>
      <c r="K45" s="71" t="str">
        <f t="shared" si="4"/>
        <v xml:space="preserve"> </v>
      </c>
      <c r="L45" s="71" t="str">
        <f t="shared" si="4"/>
        <v xml:space="preserve"> </v>
      </c>
      <c r="M45" s="127" t="str">
        <f t="shared" si="4"/>
        <v xml:space="preserve"> </v>
      </c>
      <c r="N45" s="126"/>
    </row>
    <row r="46" spans="1:17" ht="14" x14ac:dyDescent="0.3">
      <c r="A46" s="101" t="s">
        <v>24</v>
      </c>
      <c r="B46" s="122"/>
      <c r="C46" s="67"/>
      <c r="D46" s="67"/>
      <c r="E46" s="67"/>
      <c r="F46" s="67"/>
      <c r="G46" s="67"/>
      <c r="H46" s="67"/>
      <c r="I46" s="67"/>
      <c r="J46" s="67"/>
      <c r="K46" s="67"/>
      <c r="L46" s="87"/>
      <c r="M46" s="123"/>
      <c r="N46" s="152"/>
    </row>
    <row r="47" spans="1:17" x14ac:dyDescent="0.3">
      <c r="A47" s="100" t="s">
        <v>17</v>
      </c>
      <c r="B47" s="122"/>
      <c r="C47" s="67"/>
      <c r="D47" s="67"/>
      <c r="E47" s="67"/>
      <c r="F47" s="67"/>
      <c r="G47" s="67"/>
      <c r="H47" s="67"/>
      <c r="I47" s="67"/>
      <c r="J47" s="67"/>
      <c r="K47" s="67"/>
      <c r="L47" s="77"/>
      <c r="M47" s="128"/>
      <c r="N47" s="152"/>
    </row>
    <row r="48" spans="1:17" ht="14" x14ac:dyDescent="0.3">
      <c r="A48" s="101" t="s">
        <v>21</v>
      </c>
      <c r="B48" s="129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130"/>
      <c r="N48" s="129"/>
    </row>
    <row r="49" spans="1:15" x14ac:dyDescent="0.3">
      <c r="A49" s="102" t="s">
        <v>19</v>
      </c>
      <c r="B49" s="139"/>
      <c r="C49" s="63"/>
      <c r="D49" s="73"/>
      <c r="E49" s="78"/>
      <c r="F49" s="73"/>
      <c r="G49" s="63"/>
      <c r="H49" s="63"/>
      <c r="I49" s="63"/>
      <c r="J49" s="63"/>
      <c r="K49" s="73"/>
      <c r="L49" s="73"/>
      <c r="M49" s="138"/>
      <c r="N49" s="131"/>
    </row>
    <row r="50" spans="1:15" x14ac:dyDescent="0.3">
      <c r="A50" s="40" t="s">
        <v>14</v>
      </c>
    </row>
    <row r="51" spans="1:15" s="42" customFormat="1" ht="14" x14ac:dyDescent="0.3">
      <c r="A51" s="42" t="s">
        <v>56</v>
      </c>
      <c r="B51" s="43"/>
      <c r="C51" s="43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</row>
    <row r="52" spans="1:15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5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</row>
    <row r="54" spans="1:15" x14ac:dyDescent="0.3">
      <c r="A54" s="49">
        <v>14</v>
      </c>
      <c r="B54" s="50" t="e">
        <f>+VLOOKUP(MAX(B9:B44),B9:$O$44,14,0)</f>
        <v>#N/A</v>
      </c>
      <c r="C54" s="51" t="e">
        <f>+VLOOKUP(MAX(C9:C44),C9:$O$44,+$A$54-C53,0)</f>
        <v>#N/A</v>
      </c>
      <c r="D54" s="51" t="e">
        <f>+VLOOKUP(MAX(D9:D44),D9:$O$44,+$A$54-D53,0)</f>
        <v>#N/A</v>
      </c>
      <c r="E54" s="51" t="e">
        <f>+VLOOKUP(MAX(E9:E44),E9:$O$44,+$A$54-E53,0)</f>
        <v>#N/A</v>
      </c>
      <c r="F54" s="51" t="e">
        <f>+VLOOKUP(MAX(F9:F44),F9:$O$44,+$A$54-F53,0)</f>
        <v>#N/A</v>
      </c>
      <c r="G54" s="51" t="e">
        <f>+VLOOKUP(MAX(G9:M44),G9:$O$44,+$A$54-G53,0)</f>
        <v>#N/A</v>
      </c>
      <c r="H54" s="51" t="e">
        <f>+VLOOKUP(MAX(H7:H40),H7:$O$42,+$A$56-H53,0)</f>
        <v>#N/A</v>
      </c>
      <c r="I54" s="51" t="e">
        <f>+VLOOKUP(MAX(I7:I40),I7:$O$42,+$A$56-I53,0)</f>
        <v>#N/A</v>
      </c>
      <c r="J54" s="51" t="e">
        <f>+VLOOKUP(MAX(J7:J40),J7:$O$42,+$A$56-J53,0)</f>
        <v>#N/A</v>
      </c>
      <c r="K54" s="51" t="e">
        <f>+VLOOKUP(MAX(K7:K40),K7:$O$42,+$A$56-K53,0)</f>
        <v>#N/A</v>
      </c>
      <c r="L54" s="51" t="e">
        <f>+VLOOKUP(MAX(L7:L40),L7:$O$42,+$A$56-L53,0)</f>
        <v>#N/A</v>
      </c>
      <c r="M54" s="51" t="e">
        <f>+VLOOKUP(MAX(M7:M40),M7:$O$42,+$A$56-M53,0)</f>
        <v>#N/A</v>
      </c>
      <c r="N54" s="51" t="e">
        <f>+VLOOKUP(MAX(N9:N44),N9:$O$44,+$A$54-N53,0)</f>
        <v>#N/A</v>
      </c>
    </row>
    <row r="58" spans="1:15" x14ac:dyDescent="0.3">
      <c r="A58" s="27" t="s">
        <v>22</v>
      </c>
      <c r="B58" s="35">
        <f>-SUM(B9:B26)</f>
        <v>0</v>
      </c>
      <c r="C58" s="35">
        <f t="shared" ref="C58:M58" si="5">-SUM(C9:C26)</f>
        <v>0</v>
      </c>
      <c r="D58" s="35">
        <f t="shared" si="5"/>
        <v>0</v>
      </c>
      <c r="E58" s="35">
        <f t="shared" si="5"/>
        <v>0</v>
      </c>
      <c r="F58" s="35">
        <f t="shared" si="5"/>
        <v>0</v>
      </c>
      <c r="G58" s="35">
        <f t="shared" si="5"/>
        <v>0</v>
      </c>
      <c r="H58" s="35">
        <f t="shared" si="5"/>
        <v>0</v>
      </c>
      <c r="I58" s="35">
        <f t="shared" si="5"/>
        <v>0</v>
      </c>
      <c r="J58" s="35">
        <f t="shared" si="5"/>
        <v>0</v>
      </c>
      <c r="K58" s="35">
        <f t="shared" si="5"/>
        <v>0</v>
      </c>
      <c r="L58" s="35">
        <f t="shared" si="5"/>
        <v>0</v>
      </c>
      <c r="M58" s="35">
        <f t="shared" si="5"/>
        <v>0</v>
      </c>
    </row>
    <row r="59" spans="1:15" x14ac:dyDescent="0.3">
      <c r="A59" s="27" t="s">
        <v>23</v>
      </c>
      <c r="B59" s="35">
        <f>SUM(B27:B42)</f>
        <v>0</v>
      </c>
      <c r="C59" s="35">
        <f t="shared" ref="C59:M59" si="6">SUM(C27:C42)</f>
        <v>0</v>
      </c>
      <c r="D59" s="35">
        <f t="shared" si="6"/>
        <v>0</v>
      </c>
      <c r="E59" s="35">
        <f t="shared" si="6"/>
        <v>0</v>
      </c>
      <c r="F59" s="35">
        <f t="shared" si="6"/>
        <v>0</v>
      </c>
      <c r="G59" s="35">
        <f t="shared" si="6"/>
        <v>0</v>
      </c>
      <c r="H59" s="35">
        <f t="shared" si="6"/>
        <v>0</v>
      </c>
      <c r="I59" s="35">
        <f t="shared" si="6"/>
        <v>0</v>
      </c>
      <c r="J59" s="35">
        <f t="shared" si="6"/>
        <v>0</v>
      </c>
      <c r="K59" s="35">
        <f t="shared" si="6"/>
        <v>0</v>
      </c>
      <c r="L59" s="35">
        <f t="shared" si="6"/>
        <v>0</v>
      </c>
      <c r="M59" s="35">
        <f t="shared" si="6"/>
        <v>0</v>
      </c>
    </row>
    <row r="61" spans="1:15" x14ac:dyDescent="0.3">
      <c r="N61" s="64" t="e">
        <f>(N46*1000000)/N44</f>
        <v>#DIV/0!</v>
      </c>
      <c r="O61" s="177" t="s">
        <v>15</v>
      </c>
    </row>
    <row r="62" spans="1:15" ht="14" x14ac:dyDescent="0.3">
      <c r="C62" s="52"/>
    </row>
    <row r="63" spans="1:15" ht="14" x14ac:dyDescent="0.3">
      <c r="C63" s="52"/>
      <c r="N63" s="64" t="e">
        <f>(N47*1000000)/N44</f>
        <v>#DIV/0!</v>
      </c>
      <c r="O63" s="177" t="s">
        <v>16</v>
      </c>
    </row>
    <row r="64" spans="1:15" ht="14" x14ac:dyDescent="0.3">
      <c r="C64" s="52"/>
    </row>
    <row r="65" spans="3:3" ht="14" x14ac:dyDescent="0.3">
      <c r="C65" s="52"/>
    </row>
    <row r="66" spans="3:3" ht="14" x14ac:dyDescent="0.3">
      <c r="C66" s="52"/>
    </row>
    <row r="67" spans="3:3" ht="14" x14ac:dyDescent="0.3">
      <c r="C67" s="52"/>
    </row>
  </sheetData>
  <mergeCells count="4">
    <mergeCell ref="A3:N3"/>
    <mergeCell ref="A4:N4"/>
    <mergeCell ref="B7:M7"/>
    <mergeCell ref="A1:N1"/>
  </mergeCells>
  <phoneticPr fontId="2" type="noConversion"/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FFFF00"/>
  </sheetPr>
  <dimension ref="A1:AE67"/>
  <sheetViews>
    <sheetView topLeftCell="A25" zoomScale="70" zoomScaleNormal="70" zoomScalePageLayoutView="60" workbookViewId="0">
      <selection activeCell="C48" sqref="B48:C48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5" width="19.26953125" style="27" bestFit="1" customWidth="1"/>
    <col min="16" max="16" width="12.453125" style="27" bestFit="1" customWidth="1"/>
    <col min="17" max="17" width="11.54296875" style="27" bestFit="1" customWidth="1"/>
    <col min="18" max="18" width="10.90625" style="27"/>
    <col min="19" max="19" width="20.1796875" style="27" customWidth="1"/>
    <col min="20" max="16384" width="10.90625" style="27"/>
  </cols>
  <sheetData>
    <row r="1" spans="1:31" s="28" customFormat="1" ht="20" x14ac:dyDescent="0.4">
      <c r="A1" s="203" t="s">
        <v>37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31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31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31" s="28" customFormat="1" ht="20" x14ac:dyDescent="0.4">
      <c r="A4" s="207" t="s">
        <v>80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</row>
    <row r="5" spans="1:31" s="28" customFormat="1" ht="20" x14ac:dyDescent="0.4">
      <c r="A5" s="203" t="s">
        <v>53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7" spans="1:31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  <c r="O7" s="27"/>
    </row>
    <row r="8" spans="1:31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  <c r="S8" s="95" t="s">
        <v>18</v>
      </c>
      <c r="T8" s="116" t="s">
        <v>0</v>
      </c>
      <c r="U8" s="69" t="s">
        <v>1</v>
      </c>
      <c r="V8" s="69" t="s">
        <v>2</v>
      </c>
      <c r="W8" s="69" t="s">
        <v>3</v>
      </c>
      <c r="X8" s="69" t="s">
        <v>4</v>
      </c>
      <c r="Y8" s="69" t="s">
        <v>5</v>
      </c>
      <c r="Z8" s="69" t="s">
        <v>6</v>
      </c>
      <c r="AA8" s="69" t="s">
        <v>7</v>
      </c>
      <c r="AB8" s="69" t="s">
        <v>8</v>
      </c>
      <c r="AC8" s="69" t="s">
        <v>9</v>
      </c>
      <c r="AD8" s="69" t="s">
        <v>10</v>
      </c>
      <c r="AE8" s="117" t="s">
        <v>11</v>
      </c>
    </row>
    <row r="9" spans="1:31" x14ac:dyDescent="0.3">
      <c r="A9" s="103">
        <v>3</v>
      </c>
      <c r="B9" s="126" t="str">
        <f>IF(+'VIII R Art'!B9+'VIII R Art MONITOREO'!B9+'VIII R Ind'!B9&gt;0,+'VIII R Art'!B9+'VIII R Art MONITOREO'!B9+'VIII R Ind'!B9," ")</f>
        <v xml:space="preserve"> </v>
      </c>
      <c r="C9" s="71" t="str">
        <f>IF(+'VIII R Art'!C9+'VIII R Art MONITOREO'!C9+'VIII R Ind'!C9&gt;0,+'VIII R Art'!C9+'VIII R Art MONITOREO'!C9+'VIII R Ind'!C9," ")</f>
        <v xml:space="preserve"> </v>
      </c>
      <c r="D9" s="71" t="str">
        <f>IF(+'VIII R Art'!D9+'VIII R Art MONITOREO'!D9+'VIII R Ind'!D9&gt;0,+'VIII R Art'!D9+'VIII R Art MONITOREO'!D9+'VIII R Ind'!D9," ")</f>
        <v xml:space="preserve"> </v>
      </c>
      <c r="E9" s="71" t="str">
        <f>IF(+'VIII R Art'!E9+'VIII R Art MONITOREO'!E9+'VIII R Ind'!E9&gt;0,+'VIII R Art'!E9+'VIII R Art MONITOREO'!E9+'VIII R Ind'!E9," ")</f>
        <v xml:space="preserve"> </v>
      </c>
      <c r="F9" s="71" t="str">
        <f>IF(+'VIII R Art'!F9+'VIII R Art MONITOREO'!F9+'VIII R Ind'!F9&gt;0,+'VIII R Art'!F9+'VIII R Art MONITOREO'!F9+'VIII R Ind'!F9," ")</f>
        <v xml:space="preserve"> </v>
      </c>
      <c r="G9" s="71" t="str">
        <f>IF(+'VIII R Art'!G9+'VIII R Art MONITOREO'!G9+'VIII R Ind'!G9&gt;0,+'VIII R Art'!G9+'VIII R Art MONITOREO'!G9+'VIII R Ind'!G9," ")</f>
        <v xml:space="preserve"> </v>
      </c>
      <c r="H9" s="71" t="str">
        <f>IF(+'VIII R Art'!H9+'VIII R Art MONITOREO'!H9+'VIII R Ind'!H9&gt;0,+'VIII R Art'!H9+'VIII R Art MONITOREO'!H9+'VIII R Ind'!H9," ")</f>
        <v xml:space="preserve"> </v>
      </c>
      <c r="I9" s="71" t="str">
        <f>IF(+'VIII R Art'!I9+'VIII R Art MONITOREO'!I9+'VIII R Ind'!I9&gt;0,+'VIII R Art'!I9+'VIII R Art MONITOREO'!I9+'VIII R Ind'!I9," ")</f>
        <v xml:space="preserve"> </v>
      </c>
      <c r="J9" s="71" t="str">
        <f>IF(+'VIII R Art'!J9+'VIII R Art MONITOREO'!J9+'VIII R Ind'!J9&gt;0,+'VIII R Art'!J9+'VIII R Art MONITOREO'!J9+'VIII R Ind'!J9," ")</f>
        <v xml:space="preserve"> </v>
      </c>
      <c r="K9" s="71" t="str">
        <f>IF(+'VIII R Art'!K9+'VIII R Art MONITOREO'!K9+'VIII R Ind'!K9&gt;0,+'VIII R Art'!K9+'VIII R Art MONITOREO'!K9+'VIII R Ind'!K9," ")</f>
        <v xml:space="preserve"> </v>
      </c>
      <c r="L9" s="71" t="str">
        <f>IF(+'VIII R Art'!L9+'VIII R Art MONITOREO'!L9+'VIII R Ind'!L9&gt;0,+'VIII R Art'!L9+'VIII R Art MONITOREO'!L9+'VIII R Ind'!L9," ")</f>
        <v xml:space="preserve"> </v>
      </c>
      <c r="M9" s="127" t="str">
        <f>IF(+'VIII R Art'!M9+'VIII R Art MONITOREO'!M9+'VIII R Ind'!M9&gt;0,+'VIII R Art'!M9+'VIII R Art MONITOREO'!M9+'VIII R Ind'!M9," ")</f>
        <v xml:space="preserve"> </v>
      </c>
      <c r="N9" s="126"/>
      <c r="O9" s="33">
        <f>+A9</f>
        <v>3</v>
      </c>
      <c r="P9" s="37"/>
      <c r="Q9" s="37">
        <f>+N9+'XVI R FT'!N9</f>
        <v>0</v>
      </c>
      <c r="S9" s="103">
        <v>3</v>
      </c>
      <c r="T9" s="37">
        <f>+'XVI R Art'!B9+'XVI R MONITOREO'!B9+'VIII R Art'!B9+'VIII R Art MONITOREO'!B9</f>
        <v>0</v>
      </c>
      <c r="U9" s="37">
        <f>+'XVI R Art'!C9+'XVI R MONITOREO'!C9+'VIII R Art'!C9+'VIII R Art MONITOREO'!C9</f>
        <v>0</v>
      </c>
      <c r="V9" s="37">
        <f>+'XVI R Art'!D9+'XVI R MONITOREO'!D9+'VIII R Art'!D9+'VIII R Art MONITOREO'!D9</f>
        <v>0</v>
      </c>
      <c r="W9" s="37">
        <f>+'XVI R Art'!E9+'XVI R MONITOREO'!E9+'VIII R Art'!E9+'VIII R Art MONITOREO'!E9</f>
        <v>0</v>
      </c>
      <c r="X9" s="37">
        <f>+'XVI R Art'!F9+'XVI R MONITOREO'!F9+'VIII R Art'!F9+'VIII R Art MONITOREO'!F9</f>
        <v>0</v>
      </c>
      <c r="Y9" s="37">
        <f>+'XVI R Art'!G9+'XVI R MONITOREO'!G9+'VIII R Art'!G9+'VIII R Art MONITOREO'!G9</f>
        <v>0</v>
      </c>
      <c r="Z9" s="37">
        <f>+'XVI R Art'!H9+'XVI R MONITOREO'!H9+'VIII R Art'!H9+'VIII R Art MONITOREO'!H9</f>
        <v>0</v>
      </c>
      <c r="AA9" s="37">
        <f>+'XVI R Art'!I9+'XVI R MONITOREO'!I9+'VIII R Art'!I9+'VIII R Art MONITOREO'!I9</f>
        <v>0</v>
      </c>
      <c r="AB9" s="37">
        <f>+'XVI R Art'!J9+'XVI R MONITOREO'!J9+'VIII R Art'!J9+'VIII R Art MONITOREO'!J9</f>
        <v>0</v>
      </c>
      <c r="AC9" s="37">
        <f>+'XVI R Art'!K9+'XVI R MONITOREO'!K9+'VIII R Art'!K9+'VIII R Art MONITOREO'!K9</f>
        <v>0</v>
      </c>
      <c r="AD9" s="37">
        <f>+'XVI R Art'!L9+'XVI R MONITOREO'!L9+'VIII R Art'!L9+'VIII R Art MONITOREO'!L9</f>
        <v>0</v>
      </c>
      <c r="AE9" s="37">
        <f>+'XVI R Art'!M9+'XVI R MONITOREO'!M9+'VIII R Art'!M9+'VIII R Art MONITOREO'!M9</f>
        <v>0</v>
      </c>
    </row>
    <row r="10" spans="1:31" x14ac:dyDescent="0.3">
      <c r="A10" s="100">
        <f>+A9+0.5</f>
        <v>3.5</v>
      </c>
      <c r="B10" s="122" t="str">
        <f>IF(+'VIII R Art'!B10+'VIII R Art MONITOREO'!B10+'VIII R Ind'!B10&gt;0,+'VIII R Art'!B10+'VIII R Art MONITOREO'!B10+'VIII R Ind'!B10," ")</f>
        <v xml:space="preserve"> </v>
      </c>
      <c r="C10" s="67" t="str">
        <f>IF(+'VIII R Art'!C10+'VIII R Art MONITOREO'!C10+'VIII R Ind'!C10&gt;0,+'VIII R Art'!C10+'VIII R Art MONITOREO'!C10+'VIII R Ind'!C10," ")</f>
        <v xml:space="preserve"> </v>
      </c>
      <c r="D10" s="67" t="str">
        <f>IF(+'VIII R Art'!D10+'VIII R Art MONITOREO'!D10+'VIII R Ind'!D10&gt;0,+'VIII R Art'!D10+'VIII R Art MONITOREO'!D10+'VIII R Ind'!D10," ")</f>
        <v xml:space="preserve"> </v>
      </c>
      <c r="E10" s="67" t="str">
        <f>IF(+'VIII R Art'!E10+'VIII R Art MONITOREO'!E10+'VIII R Ind'!E10&gt;0,+'VIII R Art'!E10+'VIII R Art MONITOREO'!E10+'VIII R Ind'!E10," ")</f>
        <v xml:space="preserve"> </v>
      </c>
      <c r="F10" s="67" t="str">
        <f>IF(+'VIII R Art'!F10+'VIII R Art MONITOREO'!F10+'VIII R Ind'!F10&gt;0,+'VIII R Art'!F10+'VIII R Art MONITOREO'!F10+'VIII R Ind'!F10," ")</f>
        <v xml:space="preserve"> </v>
      </c>
      <c r="G10" s="67" t="str">
        <f>IF(+'VIII R Art'!G10+'VIII R Art MONITOREO'!G10+'VIII R Ind'!G10&gt;0,+'VIII R Art'!G10+'VIII R Art MONITOREO'!G10+'VIII R Ind'!G10," ")</f>
        <v xml:space="preserve"> </v>
      </c>
      <c r="H10" s="67" t="str">
        <f>IF(+'VIII R Art'!H10+'VIII R Art MONITOREO'!H10+'VIII R Ind'!H10&gt;0,+'VIII R Art'!H10+'VIII R Art MONITOREO'!H10+'VIII R Ind'!H10," ")</f>
        <v xml:space="preserve"> </v>
      </c>
      <c r="I10" s="67" t="str">
        <f>IF(+'VIII R Art'!I10+'VIII R Art MONITOREO'!I10+'VIII R Ind'!I10&gt;0,+'VIII R Art'!I10+'VIII R Art MONITOREO'!I10+'VIII R Ind'!I10," ")</f>
        <v xml:space="preserve"> </v>
      </c>
      <c r="J10" s="67" t="str">
        <f>IF(+'VIII R Art'!J10+'VIII R Art MONITOREO'!J10+'VIII R Ind'!J10&gt;0,+'VIII R Art'!J10+'VIII R Art MONITOREO'!J10+'VIII R Ind'!J10," ")</f>
        <v xml:space="preserve"> </v>
      </c>
      <c r="K10" s="67" t="str">
        <f>IF(+'VIII R Art'!K10+'VIII R Art MONITOREO'!K10+'VIII R Ind'!K10&gt;0,+'VIII R Art'!K10+'VIII R Art MONITOREO'!K10+'VIII R Ind'!K10," ")</f>
        <v xml:space="preserve"> </v>
      </c>
      <c r="L10" s="67" t="str">
        <f>IF(+'VIII R Art'!L10+'VIII R Art MONITOREO'!L10+'VIII R Ind'!L10&gt;0,+'VIII R Art'!L10+'VIII R Art MONITOREO'!L10+'VIII R Ind'!L10," ")</f>
        <v xml:space="preserve"> </v>
      </c>
      <c r="M10" s="123" t="str">
        <f>IF(+'VIII R Art'!M10+'VIII R Art MONITOREO'!M10+'VIII R Ind'!M10&gt;0,+'VIII R Art'!M10+'VIII R Art MONITOREO'!M10+'VIII R Ind'!M10," ")</f>
        <v xml:space="preserve"> </v>
      </c>
      <c r="N10" s="122"/>
      <c r="O10" s="34">
        <f t="shared" ref="O10:O44" si="0">+A10</f>
        <v>3.5</v>
      </c>
      <c r="P10" s="37"/>
      <c r="Q10" s="37">
        <f>+N10+'XVI R FT'!N10</f>
        <v>0</v>
      </c>
      <c r="S10" s="100">
        <f>+S9+0.5</f>
        <v>3.5</v>
      </c>
      <c r="T10" s="37">
        <f>+'XVI R Art'!B10+'XVI R MONITOREO'!B10+'VIII R Art'!B10+'VIII R Art MONITOREO'!B10</f>
        <v>0</v>
      </c>
      <c r="U10" s="37">
        <f>+'XVI R Art'!C10+'XVI R MONITOREO'!C10+'VIII R Art'!C10+'VIII R Art MONITOREO'!C10</f>
        <v>0</v>
      </c>
      <c r="V10" s="37">
        <f>+'XVI R Art'!D10+'XVI R MONITOREO'!D10+'VIII R Art'!D10+'VIII R Art MONITOREO'!D10</f>
        <v>0</v>
      </c>
      <c r="W10" s="37">
        <f>+'XVI R Art'!E10+'XVI R MONITOREO'!E10+'VIII R Art'!E10+'VIII R Art MONITOREO'!E10</f>
        <v>0</v>
      </c>
      <c r="X10" s="37">
        <f>+'XVI R Art'!F10+'XVI R MONITOREO'!F10+'VIII R Art'!F10+'VIII R Art MONITOREO'!F10</f>
        <v>0</v>
      </c>
      <c r="Y10" s="37">
        <f>+'XVI R Art'!G10+'XVI R MONITOREO'!G10+'VIII R Art'!G10+'VIII R Art MONITOREO'!G10</f>
        <v>0</v>
      </c>
      <c r="Z10" s="37">
        <f>+'XVI R Art'!H10+'XVI R MONITOREO'!H10+'VIII R Art'!H10+'VIII R Art MONITOREO'!H10</f>
        <v>0</v>
      </c>
      <c r="AA10" s="37">
        <f>+'XVI R Art'!I10+'XVI R MONITOREO'!I10+'VIII R Art'!I10+'VIII R Art MONITOREO'!I10</f>
        <v>0</v>
      </c>
      <c r="AB10" s="37">
        <f>+'XVI R Art'!J10+'XVI R MONITOREO'!J10+'VIII R Art'!J10+'VIII R Art MONITOREO'!J10</f>
        <v>0</v>
      </c>
      <c r="AC10" s="37">
        <f>+'XVI R Art'!K10+'XVI R MONITOREO'!K10+'VIII R Art'!K10+'VIII R Art MONITOREO'!K10</f>
        <v>0</v>
      </c>
      <c r="AD10" s="37">
        <f>+'XVI R Art'!L10+'XVI R MONITOREO'!L10+'VIII R Art'!L10+'VIII R Art MONITOREO'!L10</f>
        <v>0</v>
      </c>
      <c r="AE10" s="37">
        <f>+'XVI R Art'!M10+'XVI R MONITOREO'!M10+'VIII R Art'!M10+'VIII R Art MONITOREO'!M10</f>
        <v>0</v>
      </c>
    </row>
    <row r="11" spans="1:31" x14ac:dyDescent="0.3">
      <c r="A11" s="100">
        <f t="shared" ref="A11:A43" si="1">+A10+0.5</f>
        <v>4</v>
      </c>
      <c r="B11" s="122" t="str">
        <f>IF(+'VIII R Art'!B11+'VIII R Art MONITOREO'!B11+'VIII R Ind'!B11&gt;0,+'VIII R Art'!B11+'VIII R Art MONITOREO'!B11+'VIII R Ind'!B11," ")</f>
        <v xml:space="preserve"> </v>
      </c>
      <c r="C11" s="67" t="str">
        <f>IF(+'VIII R Art'!C11+'VIII R Art MONITOREO'!C11+'VIII R Ind'!C11&gt;0,+'VIII R Art'!C11+'VIII R Art MONITOREO'!C11+'VIII R Ind'!C11," ")</f>
        <v xml:space="preserve"> </v>
      </c>
      <c r="D11" s="67" t="str">
        <f>IF(+'VIII R Art'!D11+'VIII R Art MONITOREO'!D11+'VIII R Ind'!D11&gt;0,+'VIII R Art'!D11+'VIII R Art MONITOREO'!D11+'VIII R Ind'!D11," ")</f>
        <v xml:space="preserve"> </v>
      </c>
      <c r="E11" s="67" t="str">
        <f>IF(+'VIII R Art'!E11+'VIII R Art MONITOREO'!E11+'VIII R Ind'!E11&gt;0,+'VIII R Art'!E11+'VIII R Art MONITOREO'!E11+'VIII R Ind'!E11," ")</f>
        <v xml:space="preserve"> </v>
      </c>
      <c r="F11" s="67" t="str">
        <f>IF(+'VIII R Art'!F11+'VIII R Art MONITOREO'!F11+'VIII R Ind'!F11&gt;0,+'VIII R Art'!F11+'VIII R Art MONITOREO'!F11+'VIII R Ind'!F11," ")</f>
        <v xml:space="preserve"> </v>
      </c>
      <c r="G11" s="67" t="str">
        <f>IF(+'VIII R Art'!G11+'VIII R Art MONITOREO'!G11+'VIII R Ind'!G11&gt;0,+'VIII R Art'!G11+'VIII R Art MONITOREO'!G11+'VIII R Ind'!G11," ")</f>
        <v xml:space="preserve"> </v>
      </c>
      <c r="H11" s="67" t="str">
        <f>IF(+'VIII R Art'!H11+'VIII R Art MONITOREO'!H11+'VIII R Ind'!H11&gt;0,+'VIII R Art'!H11+'VIII R Art MONITOREO'!H11+'VIII R Ind'!H11," ")</f>
        <v xml:space="preserve"> </v>
      </c>
      <c r="I11" s="67" t="str">
        <f>IF(+'VIII R Art'!I11+'VIII R Art MONITOREO'!I11+'VIII R Ind'!I11&gt;0,+'VIII R Art'!I11+'VIII R Art MONITOREO'!I11+'VIII R Ind'!I11," ")</f>
        <v xml:space="preserve"> </v>
      </c>
      <c r="J11" s="67" t="str">
        <f>IF(+'VIII R Art'!J11+'VIII R Art MONITOREO'!J11+'VIII R Ind'!J11&gt;0,+'VIII R Art'!J11+'VIII R Art MONITOREO'!J11+'VIII R Ind'!J11," ")</f>
        <v xml:space="preserve"> </v>
      </c>
      <c r="K11" s="67" t="str">
        <f>IF(+'VIII R Art'!K11+'VIII R Art MONITOREO'!K11+'VIII R Ind'!K11&gt;0,+'VIII R Art'!K11+'VIII R Art MONITOREO'!K11+'VIII R Ind'!K11," ")</f>
        <v xml:space="preserve"> </v>
      </c>
      <c r="L11" s="67" t="str">
        <f>IF(+'VIII R Art'!L11+'VIII R Art MONITOREO'!L11+'VIII R Ind'!L11&gt;0,+'VIII R Art'!L11+'VIII R Art MONITOREO'!L11+'VIII R Ind'!L11," ")</f>
        <v xml:space="preserve"> </v>
      </c>
      <c r="M11" s="123" t="str">
        <f>IF(+'VIII R Art'!M11+'VIII R Art MONITOREO'!M11+'VIII R Ind'!M11&gt;0,+'VIII R Art'!M11+'VIII R Art MONITOREO'!M11+'VIII R Ind'!M11," ")</f>
        <v xml:space="preserve"> </v>
      </c>
      <c r="N11" s="122"/>
      <c r="O11" s="34">
        <f t="shared" si="0"/>
        <v>4</v>
      </c>
      <c r="P11" s="37"/>
      <c r="Q11" s="37">
        <f>+N11+'XVI R FT'!N11</f>
        <v>0</v>
      </c>
      <c r="S11" s="100">
        <f t="shared" ref="S11:S43" si="2">+S10+0.5</f>
        <v>4</v>
      </c>
      <c r="T11" s="37">
        <f>+'XVI R Art'!B11+'XVI R MONITOREO'!B11+'VIII R Art'!B11+'VIII R Art MONITOREO'!B11</f>
        <v>0</v>
      </c>
      <c r="U11" s="37">
        <f>+'XVI R Art'!C11+'XVI R MONITOREO'!C11+'VIII R Art'!C11+'VIII R Art MONITOREO'!C11</f>
        <v>0</v>
      </c>
      <c r="V11" s="37">
        <f>+'XVI R Art'!D11+'XVI R MONITOREO'!D11+'VIII R Art'!D11+'VIII R Art MONITOREO'!D11</f>
        <v>0</v>
      </c>
      <c r="W11" s="37">
        <f>+'XVI R Art'!E11+'XVI R MONITOREO'!E11+'VIII R Art'!E11+'VIII R Art MONITOREO'!E11</f>
        <v>0</v>
      </c>
      <c r="X11" s="37">
        <f>+'XVI R Art'!F11+'XVI R MONITOREO'!F11+'VIII R Art'!F11+'VIII R Art MONITOREO'!F11</f>
        <v>0</v>
      </c>
      <c r="Y11" s="37">
        <f>+'XVI R Art'!G11+'XVI R MONITOREO'!G11+'VIII R Art'!G11+'VIII R Art MONITOREO'!G11</f>
        <v>0</v>
      </c>
      <c r="Z11" s="37">
        <f>+'XVI R Art'!H11+'XVI R MONITOREO'!H11+'VIII R Art'!H11+'VIII R Art MONITOREO'!H11</f>
        <v>0</v>
      </c>
      <c r="AA11" s="37">
        <f>+'XVI R Art'!I11+'XVI R MONITOREO'!I11+'VIII R Art'!I11+'VIII R Art MONITOREO'!I11</f>
        <v>0</v>
      </c>
      <c r="AB11" s="37">
        <f>+'XVI R Art'!J11+'XVI R MONITOREO'!J11+'VIII R Art'!J11+'VIII R Art MONITOREO'!J11</f>
        <v>0</v>
      </c>
      <c r="AC11" s="37">
        <f>+'XVI R Art'!K11+'XVI R MONITOREO'!K11+'VIII R Art'!K11+'VIII R Art MONITOREO'!K11</f>
        <v>0</v>
      </c>
      <c r="AD11" s="37">
        <f>+'XVI R Art'!L11+'XVI R MONITOREO'!L11+'VIII R Art'!L11+'VIII R Art MONITOREO'!L11</f>
        <v>0</v>
      </c>
      <c r="AE11" s="37">
        <f>+'XVI R Art'!M11+'XVI R MONITOREO'!M11+'VIII R Art'!M11+'VIII R Art MONITOREO'!M11</f>
        <v>0</v>
      </c>
    </row>
    <row r="12" spans="1:31" x14ac:dyDescent="0.3">
      <c r="A12" s="100">
        <f t="shared" si="1"/>
        <v>4.5</v>
      </c>
      <c r="B12" s="122" t="str">
        <f>IF(+'VIII R Art'!B12+'VIII R Art MONITOREO'!B12+'VIII R Ind'!B12&gt;0,+'VIII R Art'!B12+'VIII R Art MONITOREO'!B12+'VIII R Ind'!B12," ")</f>
        <v xml:space="preserve"> </v>
      </c>
      <c r="C12" s="67" t="str">
        <f>IF(+'VIII R Art'!C12+'VIII R Art MONITOREO'!C12+'VIII R Ind'!C12&gt;0,+'VIII R Art'!C12+'VIII R Art MONITOREO'!C12+'VIII R Ind'!C12," ")</f>
        <v xml:space="preserve"> </v>
      </c>
      <c r="D12" s="67" t="str">
        <f>IF(+'VIII R Art'!D12+'VIII R Art MONITOREO'!D12+'VIII R Ind'!D12&gt;0,+'VIII R Art'!D12+'VIII R Art MONITOREO'!D12+'VIII R Ind'!D12," ")</f>
        <v xml:space="preserve"> </v>
      </c>
      <c r="E12" s="67" t="str">
        <f>IF(+'VIII R Art'!E12+'VIII R Art MONITOREO'!E12+'VIII R Ind'!E12&gt;0,+'VIII R Art'!E12+'VIII R Art MONITOREO'!E12+'VIII R Ind'!E12," ")</f>
        <v xml:space="preserve"> </v>
      </c>
      <c r="F12" s="67" t="str">
        <f>IF(+'VIII R Art'!F12+'VIII R Art MONITOREO'!F12+'VIII R Ind'!F12&gt;0,+'VIII R Art'!F12+'VIII R Art MONITOREO'!F12+'VIII R Ind'!F12," ")</f>
        <v xml:space="preserve"> </v>
      </c>
      <c r="G12" s="67" t="str">
        <f>IF(+'VIII R Art'!G12+'VIII R Art MONITOREO'!G12+'VIII R Ind'!G12&gt;0,+'VIII R Art'!G12+'VIII R Art MONITOREO'!G12+'VIII R Ind'!G12," ")</f>
        <v xml:space="preserve"> </v>
      </c>
      <c r="H12" s="67" t="str">
        <f>IF(+'VIII R Art'!H12+'VIII R Art MONITOREO'!H12+'VIII R Ind'!H12&gt;0,+'VIII R Art'!H12+'VIII R Art MONITOREO'!H12+'VIII R Ind'!H12," ")</f>
        <v xml:space="preserve"> </v>
      </c>
      <c r="I12" s="67" t="str">
        <f>IF(+'VIII R Art'!I12+'VIII R Art MONITOREO'!I12+'VIII R Ind'!I12&gt;0,+'VIII R Art'!I12+'VIII R Art MONITOREO'!I12+'VIII R Ind'!I12," ")</f>
        <v xml:space="preserve"> </v>
      </c>
      <c r="J12" s="67" t="str">
        <f>IF(+'VIII R Art'!J12+'VIII R Art MONITOREO'!J12+'VIII R Ind'!J12&gt;0,+'VIII R Art'!J12+'VIII R Art MONITOREO'!J12+'VIII R Ind'!J12," ")</f>
        <v xml:space="preserve"> </v>
      </c>
      <c r="K12" s="67" t="str">
        <f>IF(+'VIII R Art'!K12+'VIII R Art MONITOREO'!K12+'VIII R Ind'!K12&gt;0,+'VIII R Art'!K12+'VIII R Art MONITOREO'!K12+'VIII R Ind'!K12," ")</f>
        <v xml:space="preserve"> </v>
      </c>
      <c r="L12" s="67" t="str">
        <f>IF(+'VIII R Art'!L12+'VIII R Art MONITOREO'!L12+'VIII R Ind'!L12&gt;0,+'VIII R Art'!L12+'VIII R Art MONITOREO'!L12+'VIII R Ind'!L12," ")</f>
        <v xml:space="preserve"> </v>
      </c>
      <c r="M12" s="123" t="str">
        <f>IF(+'VIII R Art'!M12+'VIII R Art MONITOREO'!M12+'VIII R Ind'!M12&gt;0,+'VIII R Art'!M12+'VIII R Art MONITOREO'!M12+'VIII R Ind'!M12," ")</f>
        <v xml:space="preserve"> </v>
      </c>
      <c r="N12" s="122"/>
      <c r="O12" s="34">
        <f t="shared" si="0"/>
        <v>4.5</v>
      </c>
      <c r="P12" s="37"/>
      <c r="Q12" s="37">
        <f>+N12+'XVI R FT'!N12</f>
        <v>0</v>
      </c>
      <c r="S12" s="100">
        <f t="shared" si="2"/>
        <v>4.5</v>
      </c>
      <c r="T12" s="37">
        <f>+'XVI R Art'!B12+'XVI R MONITOREO'!B12+'VIII R Art'!B12+'VIII R Art MONITOREO'!B12</f>
        <v>0</v>
      </c>
      <c r="U12" s="37">
        <f>+'XVI R Art'!C12+'XVI R MONITOREO'!C12+'VIII R Art'!C12+'VIII R Art MONITOREO'!C12</f>
        <v>0</v>
      </c>
      <c r="V12" s="37">
        <f>+'XVI R Art'!D12+'XVI R MONITOREO'!D12+'VIII R Art'!D12+'VIII R Art MONITOREO'!D12</f>
        <v>0</v>
      </c>
      <c r="W12" s="37">
        <f>+'XVI R Art'!E12+'XVI R MONITOREO'!E12+'VIII R Art'!E12+'VIII R Art MONITOREO'!E12</f>
        <v>0</v>
      </c>
      <c r="X12" s="37">
        <f>+'XVI R Art'!F12+'XVI R MONITOREO'!F12+'VIII R Art'!F12+'VIII R Art MONITOREO'!F12</f>
        <v>0</v>
      </c>
      <c r="Y12" s="37">
        <f>+'XVI R Art'!G12+'XVI R MONITOREO'!G12+'VIII R Art'!G12+'VIII R Art MONITOREO'!G12</f>
        <v>0</v>
      </c>
      <c r="Z12" s="37">
        <f>+'XVI R Art'!H12+'XVI R MONITOREO'!H12+'VIII R Art'!H12+'VIII R Art MONITOREO'!H12</f>
        <v>0</v>
      </c>
      <c r="AA12" s="37">
        <f>+'XVI R Art'!I12+'XVI R MONITOREO'!I12+'VIII R Art'!I12+'VIII R Art MONITOREO'!I12</f>
        <v>0</v>
      </c>
      <c r="AB12" s="37">
        <f>+'XVI R Art'!J12+'XVI R MONITOREO'!J12+'VIII R Art'!J12+'VIII R Art MONITOREO'!J12</f>
        <v>0</v>
      </c>
      <c r="AC12" s="37">
        <f>+'XVI R Art'!K12+'XVI R MONITOREO'!K12+'VIII R Art'!K12+'VIII R Art MONITOREO'!K12</f>
        <v>0</v>
      </c>
      <c r="AD12" s="37">
        <f>+'XVI R Art'!L12+'XVI R MONITOREO'!L12+'VIII R Art'!L12+'VIII R Art MONITOREO'!L12</f>
        <v>0</v>
      </c>
      <c r="AE12" s="37">
        <f>+'XVI R Art'!M12+'XVI R MONITOREO'!M12+'VIII R Art'!M12+'VIII R Art MONITOREO'!M12</f>
        <v>0</v>
      </c>
    </row>
    <row r="13" spans="1:31" x14ac:dyDescent="0.3">
      <c r="A13" s="100">
        <f t="shared" si="1"/>
        <v>5</v>
      </c>
      <c r="B13" s="122" t="str">
        <f>IF(+'VIII R Art'!B13+'VIII R Art MONITOREO'!B13+'VIII R Ind'!B13&gt;0,+'VIII R Art'!B13+'VIII R Art MONITOREO'!B13+'VIII R Ind'!B13," ")</f>
        <v xml:space="preserve"> </v>
      </c>
      <c r="C13" s="67" t="str">
        <f>IF(+'VIII R Art'!C13+'VIII R Art MONITOREO'!C13+'VIII R Ind'!C13&gt;0,+'VIII R Art'!C13+'VIII R Art MONITOREO'!C13+'VIII R Ind'!C13," ")</f>
        <v xml:space="preserve"> </v>
      </c>
      <c r="D13" s="67" t="str">
        <f>IF(+'VIII R Art'!D13+'VIII R Art MONITOREO'!D13+'VIII R Ind'!D13&gt;0,+'VIII R Art'!D13+'VIII R Art MONITOREO'!D13+'VIII R Ind'!D13," ")</f>
        <v xml:space="preserve"> </v>
      </c>
      <c r="E13" s="67">
        <f>IF(+'VIII R Art'!E13+'VIII R Art MONITOREO'!E13+'VIII R Ind'!E13&gt;0,+'VIII R Art'!E13+'VIII R Art MONITOREO'!E13+'VIII R Ind'!E13," ")</f>
        <v>74.400000000000006</v>
      </c>
      <c r="F13" s="67" t="str">
        <f>IF(+'VIII R Art'!F13+'VIII R Art MONITOREO'!F13+'VIII R Ind'!F13&gt;0,+'VIII R Art'!F13+'VIII R Art MONITOREO'!F13+'VIII R Ind'!F13," ")</f>
        <v xml:space="preserve"> </v>
      </c>
      <c r="G13" s="67" t="str">
        <f>IF(+'VIII R Art'!G13+'VIII R Art MONITOREO'!G13+'VIII R Ind'!G13&gt;0,+'VIII R Art'!G13+'VIII R Art MONITOREO'!G13+'VIII R Ind'!G13," ")</f>
        <v xml:space="preserve"> </v>
      </c>
      <c r="H13" s="67" t="str">
        <f>IF(+'VIII R Art'!H13+'VIII R Art MONITOREO'!H13+'VIII R Ind'!H13&gt;0,+'VIII R Art'!H13+'VIII R Art MONITOREO'!H13+'VIII R Ind'!H13," ")</f>
        <v xml:space="preserve"> </v>
      </c>
      <c r="I13" s="67" t="str">
        <f>IF(+'VIII R Art'!I13+'VIII R Art MONITOREO'!I13+'VIII R Ind'!I13&gt;0,+'VIII R Art'!I13+'VIII R Art MONITOREO'!I13+'VIII R Ind'!I13," ")</f>
        <v xml:space="preserve"> </v>
      </c>
      <c r="J13" s="67" t="str">
        <f>IF(+'VIII R Art'!J13+'VIII R Art MONITOREO'!J13+'VIII R Ind'!J13&gt;0,+'VIII R Art'!J13+'VIII R Art MONITOREO'!J13+'VIII R Ind'!J13," ")</f>
        <v xml:space="preserve"> </v>
      </c>
      <c r="K13" s="67" t="str">
        <f>IF(+'VIII R Art'!K13+'VIII R Art MONITOREO'!K13+'VIII R Ind'!K13&gt;0,+'VIII R Art'!K13+'VIII R Art MONITOREO'!K13+'VIII R Ind'!K13," ")</f>
        <v xml:space="preserve"> </v>
      </c>
      <c r="L13" s="67" t="str">
        <f>IF(+'VIII R Art'!L13+'VIII R Art MONITOREO'!L13+'VIII R Ind'!L13&gt;0,+'VIII R Art'!L13+'VIII R Art MONITOREO'!L13+'VIII R Ind'!L13," ")</f>
        <v xml:space="preserve"> </v>
      </c>
      <c r="M13" s="123" t="str">
        <f>IF(+'VIII R Art'!M13+'VIII R Art MONITOREO'!M13+'VIII R Ind'!M13&gt;0,+'VIII R Art'!M13+'VIII R Art MONITOREO'!M13+'VIII R Ind'!M13," ")</f>
        <v xml:space="preserve"> </v>
      </c>
      <c r="N13" s="122"/>
      <c r="O13" s="34">
        <f t="shared" si="0"/>
        <v>5</v>
      </c>
      <c r="P13" s="37"/>
      <c r="Q13" s="37">
        <f>+N13+'XVI R FT'!N13</f>
        <v>0</v>
      </c>
      <c r="S13" s="100">
        <f t="shared" si="2"/>
        <v>5</v>
      </c>
      <c r="T13" s="37">
        <f>+'XVI R Art'!B13+'XVI R MONITOREO'!B13+'VIII R Art'!B13+'VIII R Art MONITOREO'!B13</f>
        <v>0</v>
      </c>
      <c r="U13" s="37">
        <f>+'XVI R Art'!C13+'XVI R MONITOREO'!C13+'VIII R Art'!C13+'VIII R Art MONITOREO'!C13</f>
        <v>0</v>
      </c>
      <c r="V13" s="37">
        <f>+'XVI R Art'!D13+'XVI R MONITOREO'!D13+'VIII R Art'!D13+'VIII R Art MONITOREO'!D13</f>
        <v>0</v>
      </c>
      <c r="W13" s="37">
        <f>+'XVI R Art'!E13+'XVI R MONITOREO'!E13+'VIII R Art'!E13+'VIII R Art MONITOREO'!E13</f>
        <v>74.400000000000006</v>
      </c>
      <c r="X13" s="37">
        <f>+'XVI R Art'!F13+'XVI R MONITOREO'!F13+'VIII R Art'!F13+'VIII R Art MONITOREO'!F13</f>
        <v>0</v>
      </c>
      <c r="Y13" s="37">
        <f>+'XVI R Art'!G13+'XVI R MONITOREO'!G13+'VIII R Art'!G13+'VIII R Art MONITOREO'!G13</f>
        <v>0</v>
      </c>
      <c r="Z13" s="37">
        <f>+'XVI R Art'!H13+'XVI R MONITOREO'!H13+'VIII R Art'!H13+'VIII R Art MONITOREO'!H13</f>
        <v>0</v>
      </c>
      <c r="AA13" s="37">
        <f>+'XVI R Art'!I13+'XVI R MONITOREO'!I13+'VIII R Art'!I13+'VIII R Art MONITOREO'!I13</f>
        <v>0</v>
      </c>
      <c r="AB13" s="37">
        <f>+'XVI R Art'!J13+'XVI R MONITOREO'!J13+'VIII R Art'!J13+'VIII R Art MONITOREO'!J13</f>
        <v>0</v>
      </c>
      <c r="AC13" s="37">
        <f>+'XVI R Art'!K13+'XVI R MONITOREO'!K13+'VIII R Art'!K13+'VIII R Art MONITOREO'!K13</f>
        <v>0</v>
      </c>
      <c r="AD13" s="37">
        <f>+'XVI R Art'!L13+'XVI R MONITOREO'!L13+'VIII R Art'!L13+'VIII R Art MONITOREO'!L13</f>
        <v>0</v>
      </c>
      <c r="AE13" s="37">
        <f>+'XVI R Art'!M13+'XVI R MONITOREO'!M13+'VIII R Art'!M13+'VIII R Art MONITOREO'!M13</f>
        <v>0</v>
      </c>
    </row>
    <row r="14" spans="1:31" x14ac:dyDescent="0.3">
      <c r="A14" s="100">
        <f t="shared" si="1"/>
        <v>5.5</v>
      </c>
      <c r="B14" s="122" t="str">
        <f>IF(+'VIII R Art'!B14+'VIII R Art MONITOREO'!B14+'VIII R Ind'!B14&gt;0,+'VIII R Art'!B14+'VIII R Art MONITOREO'!B14+'VIII R Ind'!B14," ")</f>
        <v xml:space="preserve"> </v>
      </c>
      <c r="C14" s="67" t="str">
        <f>IF(+'VIII R Art'!C14+'VIII R Art MONITOREO'!C14+'VIII R Ind'!C14&gt;0,+'VIII R Art'!C14+'VIII R Art MONITOREO'!C14+'VIII R Ind'!C14," ")</f>
        <v xml:space="preserve"> </v>
      </c>
      <c r="D14" s="67" t="str">
        <f>IF(+'VIII R Art'!D14+'VIII R Art MONITOREO'!D14+'VIII R Ind'!D14&gt;0,+'VIII R Art'!D14+'VIII R Art MONITOREO'!D14+'VIII R Ind'!D14," ")</f>
        <v xml:space="preserve"> </v>
      </c>
      <c r="E14" s="67">
        <f>IF(+'VIII R Art'!E14+'VIII R Art MONITOREO'!E14+'VIII R Ind'!E14&gt;0,+'VIII R Art'!E14+'VIII R Art MONITOREO'!E14+'VIII R Ind'!E14," ")</f>
        <v>86.8</v>
      </c>
      <c r="F14" s="67" t="str">
        <f>IF(+'VIII R Art'!F14+'VIII R Art MONITOREO'!F14+'VIII R Ind'!F14&gt;0,+'VIII R Art'!F14+'VIII R Art MONITOREO'!F14+'VIII R Ind'!F14," ")</f>
        <v xml:space="preserve"> </v>
      </c>
      <c r="G14" s="67" t="str">
        <f>IF(+'VIII R Art'!G14+'VIII R Art MONITOREO'!G14+'VIII R Ind'!G14&gt;0,+'VIII R Art'!G14+'VIII R Art MONITOREO'!G14+'VIII R Ind'!G14," ")</f>
        <v xml:space="preserve"> </v>
      </c>
      <c r="H14" s="67" t="str">
        <f>IF(+'VIII R Art'!H14+'VIII R Art MONITOREO'!H14+'VIII R Ind'!H14&gt;0,+'VIII R Art'!H14+'VIII R Art MONITOREO'!H14+'VIII R Ind'!H14," ")</f>
        <v xml:space="preserve"> </v>
      </c>
      <c r="I14" s="67" t="str">
        <f>IF(+'VIII R Art'!I14+'VIII R Art MONITOREO'!I14+'VIII R Ind'!I14&gt;0,+'VIII R Art'!I14+'VIII R Art MONITOREO'!I14+'VIII R Ind'!I14," ")</f>
        <v xml:space="preserve"> </v>
      </c>
      <c r="J14" s="67" t="str">
        <f>IF(+'VIII R Art'!J14+'VIII R Art MONITOREO'!J14+'VIII R Ind'!J14&gt;0,+'VIII R Art'!J14+'VIII R Art MONITOREO'!J14+'VIII R Ind'!J14," ")</f>
        <v xml:space="preserve"> </v>
      </c>
      <c r="K14" s="67" t="str">
        <f>IF(+'VIII R Art'!K14+'VIII R Art MONITOREO'!K14+'VIII R Ind'!K14&gt;0,+'VIII R Art'!K14+'VIII R Art MONITOREO'!K14+'VIII R Ind'!K14," ")</f>
        <v xml:space="preserve"> </v>
      </c>
      <c r="L14" s="67" t="str">
        <f>IF(+'VIII R Art'!L14+'VIII R Art MONITOREO'!L14+'VIII R Ind'!L14&gt;0,+'VIII R Art'!L14+'VIII R Art MONITOREO'!L14+'VIII R Ind'!L14," ")</f>
        <v xml:space="preserve"> </v>
      </c>
      <c r="M14" s="123" t="str">
        <f>IF(+'VIII R Art'!M14+'VIII R Art MONITOREO'!M14+'VIII R Ind'!M14&gt;0,+'VIII R Art'!M14+'VIII R Art MONITOREO'!M14+'VIII R Ind'!M14," ")</f>
        <v xml:space="preserve"> </v>
      </c>
      <c r="N14" s="122"/>
      <c r="O14" s="34">
        <f t="shared" si="0"/>
        <v>5.5</v>
      </c>
      <c r="P14" s="37"/>
      <c r="Q14" s="191">
        <f>+N14+'XVI R FT'!N14</f>
        <v>0</v>
      </c>
      <c r="S14" s="100">
        <f t="shared" si="2"/>
        <v>5.5</v>
      </c>
      <c r="T14" s="37">
        <f>+'XVI R Art'!B14+'XVI R MONITOREO'!B14+'VIII R Art'!B14+'VIII R Art MONITOREO'!B14</f>
        <v>0</v>
      </c>
      <c r="U14" s="37">
        <f>+'XVI R Art'!C14+'XVI R MONITOREO'!C14+'VIII R Art'!C14+'VIII R Art MONITOREO'!C14</f>
        <v>0</v>
      </c>
      <c r="V14" s="37">
        <f>+'XVI R Art'!D14+'XVI R MONITOREO'!D14+'VIII R Art'!D14+'VIII R Art MONITOREO'!D14</f>
        <v>0</v>
      </c>
      <c r="W14" s="37">
        <f>+'XVI R Art'!E14+'XVI R MONITOREO'!E14+'VIII R Art'!E14+'VIII R Art MONITOREO'!E14</f>
        <v>86.8</v>
      </c>
      <c r="X14" s="37">
        <f>+'XVI R Art'!F14+'XVI R MONITOREO'!F14+'VIII R Art'!F14+'VIII R Art MONITOREO'!F14</f>
        <v>0</v>
      </c>
      <c r="Y14" s="37">
        <f>+'XVI R Art'!G14+'XVI R MONITOREO'!G14+'VIII R Art'!G14+'VIII R Art MONITOREO'!G14</f>
        <v>0</v>
      </c>
      <c r="Z14" s="37">
        <f>+'XVI R Art'!H14+'XVI R MONITOREO'!H14+'VIII R Art'!H14+'VIII R Art MONITOREO'!H14</f>
        <v>0</v>
      </c>
      <c r="AA14" s="37">
        <f>+'XVI R Art'!I14+'XVI R MONITOREO'!I14+'VIII R Art'!I14+'VIII R Art MONITOREO'!I14</f>
        <v>0</v>
      </c>
      <c r="AB14" s="37">
        <f>+'XVI R Art'!J14+'XVI R MONITOREO'!J14+'VIII R Art'!J14+'VIII R Art MONITOREO'!J14</f>
        <v>0</v>
      </c>
      <c r="AC14" s="37">
        <f>+'XVI R Art'!K14+'XVI R MONITOREO'!K14+'VIII R Art'!K14+'VIII R Art MONITOREO'!K14</f>
        <v>0</v>
      </c>
      <c r="AD14" s="37">
        <f>+'XVI R Art'!L14+'XVI R MONITOREO'!L14+'VIII R Art'!L14+'VIII R Art MONITOREO'!L14</f>
        <v>0</v>
      </c>
      <c r="AE14" s="37">
        <f>+'XVI R Art'!M14+'XVI R MONITOREO'!M14+'VIII R Art'!M14+'VIII R Art MONITOREO'!M14</f>
        <v>0</v>
      </c>
    </row>
    <row r="15" spans="1:31" x14ac:dyDescent="0.3">
      <c r="A15" s="100">
        <f t="shared" si="1"/>
        <v>6</v>
      </c>
      <c r="B15" s="122" t="str">
        <f>IF(+'VIII R Art'!B15+'VIII R Art MONITOREO'!B15+'VIII R Ind'!B15&gt;0,+'VIII R Art'!B15+'VIII R Art MONITOREO'!B15+'VIII R Ind'!B15," ")</f>
        <v xml:space="preserve"> </v>
      </c>
      <c r="C15" s="67" t="str">
        <f>IF(+'VIII R Art'!C15+'VIII R Art MONITOREO'!C15+'VIII R Ind'!C15&gt;0,+'VIII R Art'!C15+'VIII R Art MONITOREO'!C15+'VIII R Ind'!C15," ")</f>
        <v xml:space="preserve"> </v>
      </c>
      <c r="D15" s="67" t="str">
        <f>IF(+'VIII R Art'!D15+'VIII R Art MONITOREO'!D15+'VIII R Ind'!D15&gt;0,+'VIII R Art'!D15+'VIII R Art MONITOREO'!D15+'VIII R Ind'!D15," ")</f>
        <v xml:space="preserve"> </v>
      </c>
      <c r="E15" s="67">
        <f>IF(+'VIII R Art'!E15+'VIII R Art MONITOREO'!E15+'VIII R Ind'!E15&gt;0,+'VIII R Art'!E15+'VIII R Art MONITOREO'!E15+'VIII R Ind'!E15," ")</f>
        <v>85755.9</v>
      </c>
      <c r="F15" s="67" t="str">
        <f>IF(+'VIII R Art'!F15+'VIII R Art MONITOREO'!F15+'VIII R Ind'!F15&gt;0,+'VIII R Art'!F15+'VIII R Art MONITOREO'!F15+'VIII R Ind'!F15," ")</f>
        <v xml:space="preserve"> </v>
      </c>
      <c r="G15" s="67" t="str">
        <f>IF(+'VIII R Art'!G15+'VIII R Art MONITOREO'!G15+'VIII R Ind'!G15&gt;0,+'VIII R Art'!G15+'VIII R Art MONITOREO'!G15+'VIII R Ind'!G15," ")</f>
        <v xml:space="preserve"> </v>
      </c>
      <c r="H15" s="67" t="str">
        <f>IF(+'VIII R Art'!H15+'VIII R Art MONITOREO'!H15+'VIII R Ind'!H15&gt;0,+'VIII R Art'!H15+'VIII R Art MONITOREO'!H15+'VIII R Ind'!H15," ")</f>
        <v xml:space="preserve"> </v>
      </c>
      <c r="I15" s="67" t="str">
        <f>IF(+'VIII R Art'!I15+'VIII R Art MONITOREO'!I15+'VIII R Ind'!I15&gt;0,+'VIII R Art'!I15+'VIII R Art MONITOREO'!I15+'VIII R Ind'!I15," ")</f>
        <v xml:space="preserve"> </v>
      </c>
      <c r="J15" s="67" t="str">
        <f>IF(+'VIII R Art'!J15+'VIII R Art MONITOREO'!J15+'VIII R Ind'!J15&gt;0,+'VIII R Art'!J15+'VIII R Art MONITOREO'!J15+'VIII R Ind'!J15," ")</f>
        <v xml:space="preserve"> </v>
      </c>
      <c r="K15" s="67" t="str">
        <f>IF(+'VIII R Art'!K15+'VIII R Art MONITOREO'!K15+'VIII R Ind'!K15&gt;0,+'VIII R Art'!K15+'VIII R Art MONITOREO'!K15+'VIII R Ind'!K15," ")</f>
        <v xml:space="preserve"> </v>
      </c>
      <c r="L15" s="67" t="str">
        <f>IF(+'VIII R Art'!L15+'VIII R Art MONITOREO'!L15+'VIII R Ind'!L15&gt;0,+'VIII R Art'!L15+'VIII R Art MONITOREO'!L15+'VIII R Ind'!L15," ")</f>
        <v xml:space="preserve"> </v>
      </c>
      <c r="M15" s="123" t="str">
        <f>IF(+'VIII R Art'!M15+'VIII R Art MONITOREO'!M15+'VIII R Ind'!M15&gt;0,+'VIII R Art'!M15+'VIII R Art MONITOREO'!M15+'VIII R Ind'!M15," ")</f>
        <v xml:space="preserve"> </v>
      </c>
      <c r="N15" s="122">
        <f t="shared" ref="N15:N18" si="3">IF(SUM(B15:M15)&gt;0,SUM(B15:M15)," ")</f>
        <v>85755.9</v>
      </c>
      <c r="O15" s="34">
        <f t="shared" si="0"/>
        <v>6</v>
      </c>
      <c r="P15" s="37"/>
      <c r="Q15" s="37">
        <f>+N15+'XVI R FT'!N15</f>
        <v>85755.9</v>
      </c>
      <c r="S15" s="100">
        <f t="shared" si="2"/>
        <v>6</v>
      </c>
      <c r="T15" s="37">
        <f>+'XVI R Art'!B15+'XVI R MONITOREO'!B15+'VIII R Art'!B15+'VIII R Art MONITOREO'!B15</f>
        <v>0</v>
      </c>
      <c r="U15" s="37">
        <f>+'XVI R Art'!C15+'XVI R MONITOREO'!C15+'VIII R Art'!C15+'VIII R Art MONITOREO'!C15</f>
        <v>0</v>
      </c>
      <c r="V15" s="37">
        <f>+'XVI R Art'!D15+'XVI R MONITOREO'!D15+'VIII R Art'!D15+'VIII R Art MONITOREO'!D15</f>
        <v>0</v>
      </c>
      <c r="W15" s="37">
        <f>+'XVI R Art'!E15+'XVI R MONITOREO'!E15+'VIII R Art'!E15+'VIII R Art MONITOREO'!E15</f>
        <v>85755.9</v>
      </c>
      <c r="X15" s="37">
        <f>+'XVI R Art'!F15+'XVI R MONITOREO'!F15+'VIII R Art'!F15+'VIII R Art MONITOREO'!F15</f>
        <v>0</v>
      </c>
      <c r="Y15" s="37">
        <f>+'XVI R Art'!G15+'XVI R MONITOREO'!G15+'VIII R Art'!G15+'VIII R Art MONITOREO'!G15</f>
        <v>6102.89</v>
      </c>
      <c r="Z15" s="37">
        <f>+'XVI R Art'!H15+'XVI R MONITOREO'!H15+'VIII R Art'!H15+'VIII R Art MONITOREO'!H15</f>
        <v>0</v>
      </c>
      <c r="AA15" s="37">
        <f>+'XVI R Art'!I15+'XVI R MONITOREO'!I15+'VIII R Art'!I15+'VIII R Art MONITOREO'!I15</f>
        <v>0</v>
      </c>
      <c r="AB15" s="37">
        <f>+'XVI R Art'!J15+'XVI R MONITOREO'!J15+'VIII R Art'!J15+'VIII R Art MONITOREO'!J15</f>
        <v>0</v>
      </c>
      <c r="AC15" s="37">
        <f>+'XVI R Art'!K15+'XVI R MONITOREO'!K15+'VIII R Art'!K15+'VIII R Art MONITOREO'!K15</f>
        <v>0</v>
      </c>
      <c r="AD15" s="37">
        <f>+'XVI R Art'!L15+'XVI R MONITOREO'!L15+'VIII R Art'!L15+'VIII R Art MONITOREO'!L15</f>
        <v>0</v>
      </c>
      <c r="AE15" s="37">
        <f>+'XVI R Art'!M15+'XVI R MONITOREO'!M15+'VIII R Art'!M15+'VIII R Art MONITOREO'!M15</f>
        <v>0</v>
      </c>
    </row>
    <row r="16" spans="1:31" x14ac:dyDescent="0.3">
      <c r="A16" s="100">
        <f t="shared" si="1"/>
        <v>6.5</v>
      </c>
      <c r="B16" s="122" t="str">
        <f>IF(+'VIII R Art'!B16+'VIII R Art MONITOREO'!B16+'VIII R Ind'!B16&gt;0,+'VIII R Art'!B16+'VIII R Art MONITOREO'!B16+'VIII R Ind'!B16," ")</f>
        <v xml:space="preserve"> </v>
      </c>
      <c r="C16" s="67" t="str">
        <f>IF(+'VIII R Art'!C16+'VIII R Art MONITOREO'!C16+'VIII R Ind'!C16&gt;0,+'VIII R Art'!C16+'VIII R Art MONITOREO'!C16+'VIII R Ind'!C16," ")</f>
        <v xml:space="preserve"> </v>
      </c>
      <c r="D16" s="67" t="str">
        <f>IF(+'VIII R Art'!D16+'VIII R Art MONITOREO'!D16+'VIII R Ind'!D16&gt;0,+'VIII R Art'!D16+'VIII R Art MONITOREO'!D16+'VIII R Ind'!D16," ")</f>
        <v xml:space="preserve"> </v>
      </c>
      <c r="E16" s="67">
        <f>IF(+'VIII R Art'!E16+'VIII R Art MONITOREO'!E16+'VIII R Ind'!E16&gt;0,+'VIII R Art'!E16+'VIII R Art MONITOREO'!E16+'VIII R Ind'!E16," ")</f>
        <v>297.58999999999997</v>
      </c>
      <c r="F16" s="67" t="str">
        <f>IF(+'VIII R Art'!F16+'VIII R Art MONITOREO'!F16+'VIII R Ind'!F16&gt;0,+'VIII R Art'!F16+'VIII R Art MONITOREO'!F16+'VIII R Ind'!F16," ")</f>
        <v xml:space="preserve"> </v>
      </c>
      <c r="G16" s="67">
        <f>IF(+'VIII R Art'!G16+'VIII R Art MONITOREO'!G16+'VIII R Ind'!G16&gt;0,+'VIII R Art'!G16+'VIII R Art MONITOREO'!G16+'VIII R Ind'!G16," ")</f>
        <v>87596.97</v>
      </c>
      <c r="H16" s="67" t="str">
        <f>IF(+'VIII R Art'!H16+'VIII R Art MONITOREO'!H16+'VIII R Ind'!H16&gt;0,+'VIII R Art'!H16+'VIII R Art MONITOREO'!H16+'VIII R Ind'!H16," ")</f>
        <v xml:space="preserve"> </v>
      </c>
      <c r="I16" s="67" t="str">
        <f>IF(+'VIII R Art'!I16+'VIII R Art MONITOREO'!I16+'VIII R Ind'!I16&gt;0,+'VIII R Art'!I16+'VIII R Art MONITOREO'!I16+'VIII R Ind'!I16," ")</f>
        <v xml:space="preserve"> </v>
      </c>
      <c r="J16" s="67" t="str">
        <f>IF(+'VIII R Art'!J16+'VIII R Art MONITOREO'!J16+'VIII R Ind'!J16&gt;0,+'VIII R Art'!J16+'VIII R Art MONITOREO'!J16+'VIII R Ind'!J16," ")</f>
        <v xml:space="preserve"> </v>
      </c>
      <c r="K16" s="67" t="str">
        <f>IF(+'VIII R Art'!K16+'VIII R Art MONITOREO'!K16+'VIII R Ind'!K16&gt;0,+'VIII R Art'!K16+'VIII R Art MONITOREO'!K16+'VIII R Ind'!K16," ")</f>
        <v xml:space="preserve"> </v>
      </c>
      <c r="L16" s="67" t="str">
        <f>IF(+'VIII R Art'!L16+'VIII R Art MONITOREO'!L16+'VIII R Ind'!L16&gt;0,+'VIII R Art'!L16+'VIII R Art MONITOREO'!L16+'VIII R Ind'!L16," ")</f>
        <v xml:space="preserve"> </v>
      </c>
      <c r="M16" s="123" t="str">
        <f>IF(+'VIII R Art'!M16+'VIII R Art MONITOREO'!M16+'VIII R Ind'!M16&gt;0,+'VIII R Art'!M16+'VIII R Art MONITOREO'!M16+'VIII R Ind'!M16," ")</f>
        <v xml:space="preserve"> </v>
      </c>
      <c r="N16" s="122">
        <f t="shared" si="3"/>
        <v>87894.56</v>
      </c>
      <c r="O16" s="34">
        <f t="shared" si="0"/>
        <v>6.5</v>
      </c>
      <c r="P16" s="37"/>
      <c r="Q16" s="37">
        <f>+N16+'XVI R FT'!N16</f>
        <v>87894.56</v>
      </c>
      <c r="S16" s="100">
        <f t="shared" si="2"/>
        <v>6.5</v>
      </c>
      <c r="T16" s="37">
        <f>+'XVI R Art'!B16+'XVI R MONITOREO'!B16+'VIII R Art'!B16+'VIII R Art MONITOREO'!B16</f>
        <v>0</v>
      </c>
      <c r="U16" s="37">
        <f>+'XVI R Art'!C16+'XVI R MONITOREO'!C16+'VIII R Art'!C16+'VIII R Art MONITOREO'!C16</f>
        <v>0</v>
      </c>
      <c r="V16" s="37">
        <f>+'XVI R Art'!D16+'XVI R MONITOREO'!D16+'VIII R Art'!D16+'VIII R Art MONITOREO'!D16</f>
        <v>0</v>
      </c>
      <c r="W16" s="37">
        <f>+'XVI R Art'!E16+'XVI R MONITOREO'!E16+'VIII R Art'!E16+'VIII R Art MONITOREO'!E16</f>
        <v>297.58999999999997</v>
      </c>
      <c r="X16" s="37">
        <f>+'XVI R Art'!F16+'XVI R MONITOREO'!F16+'VIII R Art'!F16+'VIII R Art MONITOREO'!F16</f>
        <v>5491.08</v>
      </c>
      <c r="Y16" s="37">
        <f>+'XVI R Art'!G16+'XVI R MONITOREO'!G16+'VIII R Art'!G16+'VIII R Art MONITOREO'!G16</f>
        <v>87596.97</v>
      </c>
      <c r="Z16" s="37">
        <f>+'XVI R Art'!H16+'XVI R MONITOREO'!H16+'VIII R Art'!H16+'VIII R Art MONITOREO'!H16</f>
        <v>0</v>
      </c>
      <c r="AA16" s="37">
        <f>+'XVI R Art'!I16+'XVI R MONITOREO'!I16+'VIII R Art'!I16+'VIII R Art MONITOREO'!I16</f>
        <v>0</v>
      </c>
      <c r="AB16" s="37">
        <f>+'XVI R Art'!J16+'XVI R MONITOREO'!J16+'VIII R Art'!J16+'VIII R Art MONITOREO'!J16</f>
        <v>0</v>
      </c>
      <c r="AC16" s="37">
        <f>+'XVI R Art'!K16+'XVI R MONITOREO'!K16+'VIII R Art'!K16+'VIII R Art MONITOREO'!K16</f>
        <v>0</v>
      </c>
      <c r="AD16" s="37">
        <f>+'XVI R Art'!L16+'XVI R MONITOREO'!L16+'VIII R Art'!L16+'VIII R Art MONITOREO'!L16</f>
        <v>0</v>
      </c>
      <c r="AE16" s="37">
        <f>+'XVI R Art'!M16+'XVI R MONITOREO'!M16+'VIII R Art'!M16+'VIII R Art MONITOREO'!M16</f>
        <v>0</v>
      </c>
    </row>
    <row r="17" spans="1:31" x14ac:dyDescent="0.3">
      <c r="A17" s="100">
        <f t="shared" si="1"/>
        <v>7</v>
      </c>
      <c r="B17" s="122" t="str">
        <f>IF(+'VIII R Art'!B17+'VIII R Art MONITOREO'!B17+'VIII R Ind'!B17&gt;0,+'VIII R Art'!B17+'VIII R Art MONITOREO'!B17+'VIII R Ind'!B17," ")</f>
        <v xml:space="preserve"> </v>
      </c>
      <c r="C17" s="67" t="str">
        <f>IF(+'VIII R Art'!C17+'VIII R Art MONITOREO'!C17+'VIII R Ind'!C17&gt;0,+'VIII R Art'!C17+'VIII R Art MONITOREO'!C17+'VIII R Ind'!C17," ")</f>
        <v xml:space="preserve"> </v>
      </c>
      <c r="D17" s="67" t="str">
        <f>IF(+'VIII R Art'!D17+'VIII R Art MONITOREO'!D17+'VIII R Ind'!D17&gt;0,+'VIII R Art'!D17+'VIII R Art MONITOREO'!D17+'VIII R Ind'!D17," ")</f>
        <v xml:space="preserve"> </v>
      </c>
      <c r="E17" s="67">
        <f>IF(+'VIII R Art'!E17+'VIII R Art MONITOREO'!E17+'VIII R Ind'!E17&gt;0,+'VIII R Art'!E17+'VIII R Art MONITOREO'!E17+'VIII R Ind'!E17," ")</f>
        <v>234923.56</v>
      </c>
      <c r="F17" s="67">
        <f>IF(+'VIII R Art'!F17+'VIII R Art MONITOREO'!F17+'VIII R Ind'!F17&gt;0,+'VIII R Art'!F17+'VIII R Art MONITOREO'!F17+'VIII R Ind'!F17," ")</f>
        <v>34812.22</v>
      </c>
      <c r="G17" s="67">
        <f>IF(+'VIII R Art'!G17+'VIII R Art MONITOREO'!G17+'VIII R Ind'!G17&gt;0,+'VIII R Art'!G17+'VIII R Art MONITOREO'!G17+'VIII R Ind'!G17," ")</f>
        <v>648297.36</v>
      </c>
      <c r="H17" s="67" t="str">
        <f>IF(+'VIII R Art'!H17+'VIII R Art MONITOREO'!H17+'VIII R Ind'!H17&gt;0,+'VIII R Art'!H17+'VIII R Art MONITOREO'!H17+'VIII R Ind'!H17," ")</f>
        <v xml:space="preserve"> </v>
      </c>
      <c r="I17" s="67" t="str">
        <f>IF(+'VIII R Art'!I17+'VIII R Art MONITOREO'!I17+'VIII R Ind'!I17&gt;0,+'VIII R Art'!I17+'VIII R Art MONITOREO'!I17+'VIII R Ind'!I17," ")</f>
        <v xml:space="preserve"> </v>
      </c>
      <c r="J17" s="67" t="str">
        <f>IF(+'VIII R Art'!J17+'VIII R Art MONITOREO'!J17+'VIII R Ind'!J17&gt;0,+'VIII R Art'!J17+'VIII R Art MONITOREO'!J17+'VIII R Ind'!J17," ")</f>
        <v xml:space="preserve"> </v>
      </c>
      <c r="K17" s="67" t="str">
        <f>IF(+'VIII R Art'!K17+'VIII R Art MONITOREO'!K17+'VIII R Ind'!K17&gt;0,+'VIII R Art'!K17+'VIII R Art MONITOREO'!K17+'VIII R Ind'!K17," ")</f>
        <v xml:space="preserve"> </v>
      </c>
      <c r="L17" s="67" t="str">
        <f>IF(+'VIII R Art'!L17+'VIII R Art MONITOREO'!L17+'VIII R Ind'!L17&gt;0,+'VIII R Art'!L17+'VIII R Art MONITOREO'!L17+'VIII R Ind'!L17," ")</f>
        <v xml:space="preserve"> </v>
      </c>
      <c r="M17" s="123" t="str">
        <f>IF(+'VIII R Art'!M17+'VIII R Art MONITOREO'!M17+'VIII R Ind'!M17&gt;0,+'VIII R Art'!M17+'VIII R Art MONITOREO'!M17+'VIII R Ind'!M17," ")</f>
        <v xml:space="preserve"> </v>
      </c>
      <c r="N17" s="122">
        <f t="shared" si="3"/>
        <v>918033.14</v>
      </c>
      <c r="O17" s="34">
        <f t="shared" si="0"/>
        <v>7</v>
      </c>
      <c r="P17" s="37"/>
      <c r="Q17" s="37">
        <f>+N17+'XVI R FT'!N17</f>
        <v>918033.14</v>
      </c>
      <c r="S17" s="100">
        <f t="shared" si="2"/>
        <v>7</v>
      </c>
      <c r="T17" s="37">
        <f>+'XVI R Art'!B17+'XVI R MONITOREO'!B17+'VIII R Art'!B17+'VIII R Art MONITOREO'!B17</f>
        <v>0</v>
      </c>
      <c r="U17" s="37">
        <f>+'XVI R Art'!C17+'XVI R MONITOREO'!C17+'VIII R Art'!C17+'VIII R Art MONITOREO'!C17</f>
        <v>0</v>
      </c>
      <c r="V17" s="37">
        <f>+'XVI R Art'!D17+'XVI R MONITOREO'!D17+'VIII R Art'!D17+'VIII R Art MONITOREO'!D17</f>
        <v>0</v>
      </c>
      <c r="W17" s="37">
        <f>+'XVI R Art'!E17+'XVI R MONITOREO'!E17+'VIII R Art'!E17+'VIII R Art MONITOREO'!E17</f>
        <v>234923.56</v>
      </c>
      <c r="X17" s="37">
        <f>+'XVI R Art'!F17+'XVI R MONITOREO'!F17+'VIII R Art'!F17+'VIII R Art MONITOREO'!F17</f>
        <v>41694.090000000004</v>
      </c>
      <c r="Y17" s="37">
        <f>+'XVI R Art'!G17+'XVI R MONITOREO'!G17+'VIII R Art'!G17+'VIII R Art MONITOREO'!G17</f>
        <v>654400.25</v>
      </c>
      <c r="Z17" s="37">
        <f>+'XVI R Art'!H17+'XVI R MONITOREO'!H17+'VIII R Art'!H17+'VIII R Art MONITOREO'!H17</f>
        <v>0</v>
      </c>
      <c r="AA17" s="37">
        <f>+'XVI R Art'!I17+'XVI R MONITOREO'!I17+'VIII R Art'!I17+'VIII R Art MONITOREO'!I17</f>
        <v>0</v>
      </c>
      <c r="AB17" s="37">
        <f>+'XVI R Art'!J17+'XVI R MONITOREO'!J17+'VIII R Art'!J17+'VIII R Art MONITOREO'!J17</f>
        <v>0</v>
      </c>
      <c r="AC17" s="37">
        <f>+'XVI R Art'!K17+'XVI R MONITOREO'!K17+'VIII R Art'!K17+'VIII R Art MONITOREO'!K17</f>
        <v>0</v>
      </c>
      <c r="AD17" s="37">
        <f>+'XVI R Art'!L17+'XVI R MONITOREO'!L17+'VIII R Art'!L17+'VIII R Art MONITOREO'!L17</f>
        <v>0</v>
      </c>
      <c r="AE17" s="37">
        <f>+'XVI R Art'!M17+'XVI R MONITOREO'!M17+'VIII R Art'!M17+'VIII R Art MONITOREO'!M17</f>
        <v>0</v>
      </c>
    </row>
    <row r="18" spans="1:31" x14ac:dyDescent="0.3">
      <c r="A18" s="100">
        <f t="shared" si="1"/>
        <v>7.5</v>
      </c>
      <c r="B18" s="122" t="str">
        <f>IF(+'VIII R Art'!B18+'VIII R Art MONITOREO'!B18+'VIII R Ind'!B18&gt;0,+'VIII R Art'!B18+'VIII R Art MONITOREO'!B18+'VIII R Ind'!B18," ")</f>
        <v xml:space="preserve"> </v>
      </c>
      <c r="C18" s="67" t="str">
        <f>IF(+'VIII R Art'!C18+'VIII R Art MONITOREO'!C18+'VIII R Ind'!C18&gt;0,+'VIII R Art'!C18+'VIII R Art MONITOREO'!C18+'VIII R Ind'!C18," ")</f>
        <v xml:space="preserve"> </v>
      </c>
      <c r="D18" s="67" t="str">
        <f>IF(+'VIII R Art'!D18+'VIII R Art MONITOREO'!D18+'VIII R Ind'!D18&gt;0,+'VIII R Art'!D18+'VIII R Art MONITOREO'!D18+'VIII R Ind'!D18," ")</f>
        <v xml:space="preserve"> </v>
      </c>
      <c r="E18" s="67">
        <f>IF(+'VIII R Art'!E18+'VIII R Art MONITOREO'!E18+'VIII R Ind'!E18&gt;0,+'VIII R Art'!E18+'VIII R Art MONITOREO'!E18+'VIII R Ind'!E18," ")</f>
        <v>791270.57</v>
      </c>
      <c r="F18" s="67">
        <f>IF(+'VIII R Art'!F18+'VIII R Art MONITOREO'!F18+'VIII R Ind'!F18&gt;0,+'VIII R Art'!F18+'VIII R Art MONITOREO'!F18+'VIII R Ind'!F18," ")</f>
        <v>273964.71000000002</v>
      </c>
      <c r="G18" s="67">
        <f>IF(+'VIII R Art'!G18+'VIII R Art MONITOREO'!G18+'VIII R Ind'!G18&gt;0,+'VIII R Art'!G18+'VIII R Art MONITOREO'!G18+'VIII R Ind'!G18," ")</f>
        <v>1040388.56</v>
      </c>
      <c r="H18" s="67" t="str">
        <f>IF(+'VIII R Art'!H18+'VIII R Art MONITOREO'!H18+'VIII R Ind'!H18&gt;0,+'VIII R Art'!H18+'VIII R Art MONITOREO'!H18+'VIII R Ind'!H18," ")</f>
        <v xml:space="preserve"> </v>
      </c>
      <c r="I18" s="67" t="str">
        <f>IF(+'VIII R Art'!I18+'VIII R Art MONITOREO'!I18+'VIII R Ind'!I18&gt;0,+'VIII R Art'!I18+'VIII R Art MONITOREO'!I18+'VIII R Ind'!I18," ")</f>
        <v xml:space="preserve"> </v>
      </c>
      <c r="J18" s="67" t="str">
        <f>IF(+'VIII R Art'!J18+'VIII R Art MONITOREO'!J18+'VIII R Ind'!J18&gt;0,+'VIII R Art'!J18+'VIII R Art MONITOREO'!J18+'VIII R Ind'!J18," ")</f>
        <v xml:space="preserve"> </v>
      </c>
      <c r="K18" s="67" t="str">
        <f>IF(+'VIII R Art'!K18+'VIII R Art MONITOREO'!K18+'VIII R Ind'!K18&gt;0,+'VIII R Art'!K18+'VIII R Art MONITOREO'!K18+'VIII R Ind'!K18," ")</f>
        <v xml:space="preserve"> </v>
      </c>
      <c r="L18" s="67" t="str">
        <f>IF(+'VIII R Art'!L18+'VIII R Art MONITOREO'!L18+'VIII R Ind'!L18&gt;0,+'VIII R Art'!L18+'VIII R Art MONITOREO'!L18+'VIII R Ind'!L18," ")</f>
        <v xml:space="preserve"> </v>
      </c>
      <c r="M18" s="123" t="str">
        <f>IF(+'VIII R Art'!M18+'VIII R Art MONITOREO'!M18+'VIII R Ind'!M18&gt;0,+'VIII R Art'!M18+'VIII R Art MONITOREO'!M18+'VIII R Ind'!M18," ")</f>
        <v xml:space="preserve"> </v>
      </c>
      <c r="N18" s="122">
        <f t="shared" si="3"/>
        <v>2105623.84</v>
      </c>
      <c r="O18" s="34">
        <f t="shared" si="0"/>
        <v>7.5</v>
      </c>
      <c r="P18" s="37"/>
      <c r="Q18" s="37">
        <f>+N18+'XVI R FT'!N18</f>
        <v>2146675.9499999997</v>
      </c>
      <c r="S18" s="100">
        <f t="shared" si="2"/>
        <v>7.5</v>
      </c>
      <c r="T18" s="37">
        <f>+'XVI R Art'!B18+'XVI R MONITOREO'!B18+'VIII R Art'!B18+'VIII R Art MONITOREO'!B18</f>
        <v>0</v>
      </c>
      <c r="U18" s="37">
        <f>+'XVI R Art'!C18+'XVI R MONITOREO'!C18+'VIII R Art'!C18+'VIII R Art MONITOREO'!C18</f>
        <v>0</v>
      </c>
      <c r="V18" s="37">
        <f>+'XVI R Art'!D18+'XVI R MONITOREO'!D18+'VIII R Art'!D18+'VIII R Art MONITOREO'!D18</f>
        <v>0</v>
      </c>
      <c r="W18" s="37">
        <f>+'XVI R Art'!E18+'XVI R MONITOREO'!E18+'VIII R Art'!E18+'VIII R Art MONITOREO'!E18</f>
        <v>791270.57</v>
      </c>
      <c r="X18" s="37">
        <f>+'XVI R Art'!F18+'XVI R MONITOREO'!F18+'VIII R Art'!F18+'VIII R Art MONITOREO'!F18</f>
        <v>302811.04000000004</v>
      </c>
      <c r="Y18" s="37">
        <f>+'XVI R Art'!G18+'XVI R MONITOREO'!G18+'VIII R Art'!G18+'VIII R Art MONITOREO'!G18</f>
        <v>1052594.3400000001</v>
      </c>
      <c r="Z18" s="37">
        <f>+'XVI R Art'!H18+'XVI R MONITOREO'!H18+'VIII R Art'!H18+'VIII R Art MONITOREO'!H18</f>
        <v>0</v>
      </c>
      <c r="AA18" s="37">
        <f>+'XVI R Art'!I18+'XVI R MONITOREO'!I18+'VIII R Art'!I18+'VIII R Art MONITOREO'!I18</f>
        <v>0</v>
      </c>
      <c r="AB18" s="37">
        <f>+'XVI R Art'!J18+'XVI R MONITOREO'!J18+'VIII R Art'!J18+'VIII R Art MONITOREO'!J18</f>
        <v>0</v>
      </c>
      <c r="AC18" s="37">
        <f>+'XVI R Art'!K18+'XVI R MONITOREO'!K18+'VIII R Art'!K18+'VIII R Art MONITOREO'!K18</f>
        <v>0</v>
      </c>
      <c r="AD18" s="37">
        <f>+'XVI R Art'!L18+'XVI R MONITOREO'!L18+'VIII R Art'!L18+'VIII R Art MONITOREO'!L18</f>
        <v>0</v>
      </c>
      <c r="AE18" s="37">
        <f>+'XVI R Art'!M18+'XVI R MONITOREO'!M18+'VIII R Art'!M18+'VIII R Art MONITOREO'!M18</f>
        <v>0</v>
      </c>
    </row>
    <row r="19" spans="1:31" x14ac:dyDescent="0.3">
      <c r="A19" s="100">
        <f t="shared" si="1"/>
        <v>8</v>
      </c>
      <c r="B19" s="122" t="str">
        <f>IF(+'VIII R Art'!B19+'VIII R Art MONITOREO'!B19+'VIII R Ind'!B19&gt;0,+'VIII R Art'!B19+'VIII R Art MONITOREO'!B19+'VIII R Ind'!B19," ")</f>
        <v xml:space="preserve"> </v>
      </c>
      <c r="C19" s="67" t="str">
        <f>IF(+'VIII R Art'!C19+'VIII R Art MONITOREO'!C19+'VIII R Ind'!C19&gt;0,+'VIII R Art'!C19+'VIII R Art MONITOREO'!C19+'VIII R Ind'!C19," ")</f>
        <v xml:space="preserve"> </v>
      </c>
      <c r="D19" s="67" t="str">
        <f>IF(+'VIII R Art'!D19+'VIII R Art MONITOREO'!D19+'VIII R Ind'!D19&gt;0,+'VIII R Art'!D19+'VIII R Art MONITOREO'!D19+'VIII R Ind'!D19," ")</f>
        <v xml:space="preserve"> </v>
      </c>
      <c r="E19" s="67">
        <f>IF(+'VIII R Art'!E19+'VIII R Art MONITOREO'!E19+'VIII R Ind'!E19&gt;0,+'VIII R Art'!E19+'VIII R Art MONITOREO'!E19+'VIII R Ind'!E19," ")</f>
        <v>2536135.4</v>
      </c>
      <c r="F19" s="67">
        <f>IF(+'VIII R Art'!F19+'VIII R Art MONITOREO'!F19+'VIII R Ind'!F19&gt;0,+'VIII R Art'!F19+'VIII R Art MONITOREO'!F19+'VIII R Ind'!F19," ")</f>
        <v>712152.88</v>
      </c>
      <c r="G19" s="67">
        <f>IF(+'VIII R Art'!G19+'VIII R Art MONITOREO'!G19+'VIII R Ind'!G19&gt;0,+'VIII R Art'!G19+'VIII R Art MONITOREO'!G19+'VIII R Ind'!G19," ")</f>
        <v>4112739.6</v>
      </c>
      <c r="H19" s="67" t="str">
        <f>IF(+'VIII R Art'!H19+'VIII R Art MONITOREO'!H19+'VIII R Ind'!H19&gt;0,+'VIII R Art'!H19+'VIII R Art MONITOREO'!H19+'VIII R Ind'!H19," ")</f>
        <v xml:space="preserve"> </v>
      </c>
      <c r="I19" s="67" t="str">
        <f>IF(+'VIII R Art'!I19+'VIII R Art MONITOREO'!I19+'VIII R Ind'!I19&gt;0,+'VIII R Art'!I19+'VIII R Art MONITOREO'!I19+'VIII R Ind'!I19," ")</f>
        <v xml:space="preserve"> </v>
      </c>
      <c r="J19" s="67" t="str">
        <f>IF(+'VIII R Art'!J19+'VIII R Art MONITOREO'!J19+'VIII R Ind'!J19&gt;0,+'VIII R Art'!J19+'VIII R Art MONITOREO'!J19+'VIII R Ind'!J19," ")</f>
        <v xml:space="preserve"> </v>
      </c>
      <c r="K19" s="67" t="str">
        <f>IF(+'VIII R Art'!K19+'VIII R Art MONITOREO'!K19+'VIII R Ind'!K19&gt;0,+'VIII R Art'!K19+'VIII R Art MONITOREO'!K19+'VIII R Ind'!K19," ")</f>
        <v xml:space="preserve"> </v>
      </c>
      <c r="L19" s="67" t="str">
        <f>IF(+'VIII R Art'!L19+'VIII R Art MONITOREO'!L19+'VIII R Ind'!L19&gt;0,+'VIII R Art'!L19+'VIII R Art MONITOREO'!L19+'VIII R Ind'!L19," ")</f>
        <v xml:space="preserve"> </v>
      </c>
      <c r="M19" s="123" t="str">
        <f>IF(+'VIII R Art'!M19+'VIII R Art MONITOREO'!M19+'VIII R Ind'!M19&gt;0,+'VIII R Art'!M19+'VIII R Art MONITOREO'!M19+'VIII R Ind'!M19," ")</f>
        <v xml:space="preserve"> </v>
      </c>
      <c r="N19" s="122">
        <f t="shared" ref="N19:N42" si="4">IF(SUM(B19:M19)&gt;0,SUM(B19:M19)," ")</f>
        <v>7361027.8799999999</v>
      </c>
      <c r="O19" s="34">
        <f t="shared" si="0"/>
        <v>8</v>
      </c>
      <c r="P19" s="37"/>
      <c r="Q19" s="37">
        <f>+N19+'XVI R FT'!N19</f>
        <v>7515534.29</v>
      </c>
      <c r="S19" s="100">
        <f t="shared" si="2"/>
        <v>8</v>
      </c>
      <c r="T19" s="37">
        <f>+'XVI R Art'!B19+'XVI R MONITOREO'!B19+'VIII R Art'!B19+'VIII R Art MONITOREO'!B19</f>
        <v>0</v>
      </c>
      <c r="U19" s="37">
        <f>+'XVI R Art'!C19+'XVI R MONITOREO'!C19+'VIII R Art'!C19+'VIII R Art MONITOREO'!C19</f>
        <v>0</v>
      </c>
      <c r="V19" s="37">
        <f>+'XVI R Art'!D19+'XVI R MONITOREO'!D19+'VIII R Art'!D19+'VIII R Art MONITOREO'!D19</f>
        <v>0</v>
      </c>
      <c r="W19" s="37">
        <f>+'XVI R Art'!E19+'XVI R MONITOREO'!E19+'VIII R Art'!E19+'VIII R Art MONITOREO'!E19</f>
        <v>2536135.4</v>
      </c>
      <c r="X19" s="37">
        <f>+'XVI R Art'!F19+'XVI R MONITOREO'!F19+'VIII R Art'!F19+'VIII R Art MONITOREO'!F19</f>
        <v>811733.26</v>
      </c>
      <c r="Y19" s="37">
        <f>+'XVI R Art'!G19+'XVI R MONITOREO'!G19+'VIII R Art'!G19+'VIII R Art MONITOREO'!G19</f>
        <v>4167665.63</v>
      </c>
      <c r="Z19" s="37">
        <f>+'XVI R Art'!H19+'XVI R MONITOREO'!H19+'VIII R Art'!H19+'VIII R Art MONITOREO'!H19</f>
        <v>0</v>
      </c>
      <c r="AA19" s="37">
        <f>+'XVI R Art'!I19+'XVI R MONITOREO'!I19+'VIII R Art'!I19+'VIII R Art MONITOREO'!I19</f>
        <v>0</v>
      </c>
      <c r="AB19" s="37">
        <f>+'XVI R Art'!J19+'XVI R MONITOREO'!J19+'VIII R Art'!J19+'VIII R Art MONITOREO'!J19</f>
        <v>0</v>
      </c>
      <c r="AC19" s="37">
        <f>+'XVI R Art'!K19+'XVI R MONITOREO'!K19+'VIII R Art'!K19+'VIII R Art MONITOREO'!K19</f>
        <v>0</v>
      </c>
      <c r="AD19" s="37">
        <f>+'XVI R Art'!L19+'XVI R MONITOREO'!L19+'VIII R Art'!L19+'VIII R Art MONITOREO'!L19</f>
        <v>0</v>
      </c>
      <c r="AE19" s="37">
        <f>+'XVI R Art'!M19+'XVI R MONITOREO'!M19+'VIII R Art'!M19+'VIII R Art MONITOREO'!M19</f>
        <v>0</v>
      </c>
    </row>
    <row r="20" spans="1:31" x14ac:dyDescent="0.3">
      <c r="A20" s="100">
        <f t="shared" si="1"/>
        <v>8.5</v>
      </c>
      <c r="B20" s="122" t="str">
        <f>IF(+'VIII R Art'!B20+'VIII R Art MONITOREO'!B20+'VIII R Ind'!B20&gt;0,+'VIII R Art'!B20+'VIII R Art MONITOREO'!B20+'VIII R Ind'!B20," ")</f>
        <v xml:space="preserve"> </v>
      </c>
      <c r="C20" s="67">
        <f>IF(+'VIII R Art'!C20+'VIII R Art MONITOREO'!C20+'VIII R Ind'!C20&gt;0,+'VIII R Art'!C20+'VIII R Art MONITOREO'!C20+'VIII R Ind'!C20," ")</f>
        <v>9.4</v>
      </c>
      <c r="D20" s="67" t="str">
        <f>IF(+'VIII R Art'!D20+'VIII R Art MONITOREO'!D20+'VIII R Ind'!D20&gt;0,+'VIII R Art'!D20+'VIII R Art MONITOREO'!D20+'VIII R Ind'!D20," ")</f>
        <v xml:space="preserve"> </v>
      </c>
      <c r="E20" s="67">
        <f>IF(+'VIII R Art'!E20+'VIII R Art MONITOREO'!E20+'VIII R Ind'!E20&gt;0,+'VIII R Art'!E20+'VIII R Art MONITOREO'!E20+'VIII R Ind'!E20," ")</f>
        <v>3306500.18</v>
      </c>
      <c r="F20" s="67">
        <f>IF(+'VIII R Art'!F20+'VIII R Art MONITOREO'!F20+'VIII R Ind'!F20&gt;0,+'VIII R Art'!F20+'VIII R Art MONITOREO'!F20+'VIII R Ind'!F20," ")</f>
        <v>1633360.01</v>
      </c>
      <c r="G20" s="67">
        <f>IF(+'VIII R Art'!G20+'VIII R Art MONITOREO'!G20+'VIII R Ind'!G20&gt;0,+'VIII R Art'!G20+'VIII R Art MONITOREO'!G20+'VIII R Ind'!G20," ")</f>
        <v>8351980.4400000004</v>
      </c>
      <c r="H20" s="67" t="str">
        <f>IF(+'VIII R Art'!H20+'VIII R Art MONITOREO'!H20+'VIII R Ind'!H20&gt;0,+'VIII R Art'!H20+'VIII R Art MONITOREO'!H20+'VIII R Ind'!H20," ")</f>
        <v xml:space="preserve"> </v>
      </c>
      <c r="I20" s="67" t="str">
        <f>IF(+'VIII R Art'!I20+'VIII R Art MONITOREO'!I20+'VIII R Ind'!I20&gt;0,+'VIII R Art'!I20+'VIII R Art MONITOREO'!I20+'VIII R Ind'!I20," ")</f>
        <v xml:space="preserve"> </v>
      </c>
      <c r="J20" s="67" t="str">
        <f>IF(+'VIII R Art'!J20+'VIII R Art MONITOREO'!J20+'VIII R Ind'!J20&gt;0,+'VIII R Art'!J20+'VIII R Art MONITOREO'!J20+'VIII R Ind'!J20," ")</f>
        <v xml:space="preserve"> </v>
      </c>
      <c r="K20" s="67" t="str">
        <f>IF(+'VIII R Art'!K20+'VIII R Art MONITOREO'!K20+'VIII R Ind'!K20&gt;0,+'VIII R Art'!K20+'VIII R Art MONITOREO'!K20+'VIII R Ind'!K20," ")</f>
        <v xml:space="preserve"> </v>
      </c>
      <c r="L20" s="67" t="str">
        <f>IF(+'VIII R Art'!L20+'VIII R Art MONITOREO'!L20+'VIII R Ind'!L20&gt;0,+'VIII R Art'!L20+'VIII R Art MONITOREO'!L20+'VIII R Ind'!L20," ")</f>
        <v xml:space="preserve"> </v>
      </c>
      <c r="M20" s="123" t="str">
        <f>IF(+'VIII R Art'!M20+'VIII R Art MONITOREO'!M20+'VIII R Ind'!M20&gt;0,+'VIII R Art'!M20+'VIII R Art MONITOREO'!M20+'VIII R Ind'!M20," ")</f>
        <v xml:space="preserve"> </v>
      </c>
      <c r="N20" s="122">
        <f t="shared" si="4"/>
        <v>13291850.030000001</v>
      </c>
      <c r="O20" s="34">
        <f t="shared" si="0"/>
        <v>8.5</v>
      </c>
      <c r="P20" s="37"/>
      <c r="Q20" s="37">
        <f>+N20+'XVI R FT'!N20</f>
        <v>13543439.330000002</v>
      </c>
      <c r="S20" s="100">
        <f t="shared" si="2"/>
        <v>8.5</v>
      </c>
      <c r="T20" s="37">
        <f>+'XVI R Art'!B20+'XVI R MONITOREO'!B20+'VIII R Art'!B20+'VIII R Art MONITOREO'!B20</f>
        <v>0</v>
      </c>
      <c r="U20" s="37">
        <f>+'XVI R Art'!C20+'XVI R MONITOREO'!C20+'VIII R Art'!C20+'VIII R Art MONITOREO'!C20</f>
        <v>9.4</v>
      </c>
      <c r="V20" s="37">
        <f>+'XVI R Art'!D20+'XVI R MONITOREO'!D20+'VIII R Art'!D20+'VIII R Art MONITOREO'!D20</f>
        <v>0</v>
      </c>
      <c r="W20" s="37">
        <f>+'XVI R Art'!E20+'XVI R MONITOREO'!E20+'VIII R Art'!E20+'VIII R Art MONITOREO'!E20</f>
        <v>3306500.18</v>
      </c>
      <c r="X20" s="37">
        <f>+'XVI R Art'!F20+'XVI R MONITOREO'!F20+'VIII R Art'!F20+'VIII R Art MONITOREO'!F20</f>
        <v>1866640.63</v>
      </c>
      <c r="Y20" s="37">
        <f>+'XVI R Art'!G20+'XVI R MONITOREO'!G20+'VIII R Art'!G20+'VIII R Art MONITOREO'!G20</f>
        <v>8370289.1200000001</v>
      </c>
      <c r="Z20" s="37">
        <f>+'XVI R Art'!H20+'XVI R MONITOREO'!H20+'VIII R Art'!H20+'VIII R Art MONITOREO'!H20</f>
        <v>0</v>
      </c>
      <c r="AA20" s="37">
        <f>+'XVI R Art'!I20+'XVI R MONITOREO'!I20+'VIII R Art'!I20+'VIII R Art MONITOREO'!I20</f>
        <v>0</v>
      </c>
      <c r="AB20" s="37">
        <f>+'XVI R Art'!J20+'XVI R MONITOREO'!J20+'VIII R Art'!J20+'VIII R Art MONITOREO'!J20</f>
        <v>0</v>
      </c>
      <c r="AC20" s="37">
        <f>+'XVI R Art'!K20+'XVI R MONITOREO'!K20+'VIII R Art'!K20+'VIII R Art MONITOREO'!K20</f>
        <v>0</v>
      </c>
      <c r="AD20" s="37">
        <f>+'XVI R Art'!L20+'XVI R MONITOREO'!L20+'VIII R Art'!L20+'VIII R Art MONITOREO'!L20</f>
        <v>0</v>
      </c>
      <c r="AE20" s="37">
        <f>+'XVI R Art'!M20+'XVI R MONITOREO'!M20+'VIII R Art'!M20+'VIII R Art MONITOREO'!M20</f>
        <v>0</v>
      </c>
    </row>
    <row r="21" spans="1:31" x14ac:dyDescent="0.3">
      <c r="A21" s="100">
        <f t="shared" si="1"/>
        <v>9</v>
      </c>
      <c r="B21" s="122" t="str">
        <f>IF(+'VIII R Art'!B21+'VIII R Art MONITOREO'!B21+'VIII R Ind'!B21&gt;0,+'VIII R Art'!B21+'VIII R Art MONITOREO'!B21+'VIII R Ind'!B21," ")</f>
        <v xml:space="preserve"> </v>
      </c>
      <c r="C21" s="67">
        <f>IF(+'VIII R Art'!C21+'VIII R Art MONITOREO'!C21+'VIII R Ind'!C21&gt;0,+'VIII R Art'!C21+'VIII R Art MONITOREO'!C21+'VIII R Ind'!C21," ")</f>
        <v>3.13</v>
      </c>
      <c r="D21" s="67" t="str">
        <f>IF(+'VIII R Art'!D21+'VIII R Art MONITOREO'!D21+'VIII R Ind'!D21&gt;0,+'VIII R Art'!D21+'VIII R Art MONITOREO'!D21+'VIII R Ind'!D21," ")</f>
        <v xml:space="preserve"> </v>
      </c>
      <c r="E21" s="67">
        <f>IF(+'VIII R Art'!E21+'VIII R Art MONITOREO'!E21+'VIII R Ind'!E21&gt;0,+'VIII R Art'!E21+'VIII R Art MONITOREO'!E21+'VIII R Ind'!E21," ")</f>
        <v>6213744.3799999999</v>
      </c>
      <c r="F21" s="67">
        <f>IF(+'VIII R Art'!F21+'VIII R Art MONITOREO'!F21+'VIII R Ind'!F21&gt;0,+'VIII R Art'!F21+'VIII R Art MONITOREO'!F21+'VIII R Ind'!F21," ")</f>
        <v>3763183.95</v>
      </c>
      <c r="G21" s="67">
        <f>IF(+'VIII R Art'!G21+'VIII R Art MONITOREO'!G21+'VIII R Ind'!G21&gt;0,+'VIII R Art'!G21+'VIII R Art MONITOREO'!G21+'VIII R Ind'!G21," ")</f>
        <v>13183725.73</v>
      </c>
      <c r="H21" s="67" t="str">
        <f>IF(+'VIII R Art'!H21+'VIII R Art MONITOREO'!H21+'VIII R Ind'!H21&gt;0,+'VIII R Art'!H21+'VIII R Art MONITOREO'!H21+'VIII R Ind'!H21," ")</f>
        <v xml:space="preserve"> </v>
      </c>
      <c r="I21" s="67" t="str">
        <f>IF(+'VIII R Art'!I21+'VIII R Art MONITOREO'!I21+'VIII R Ind'!I21&gt;0,+'VIII R Art'!I21+'VIII R Art MONITOREO'!I21+'VIII R Ind'!I21," ")</f>
        <v xml:space="preserve"> </v>
      </c>
      <c r="J21" s="67" t="str">
        <f>IF(+'VIII R Art'!J21+'VIII R Art MONITOREO'!J21+'VIII R Ind'!J21&gt;0,+'VIII R Art'!J21+'VIII R Art MONITOREO'!J21+'VIII R Ind'!J21," ")</f>
        <v xml:space="preserve"> </v>
      </c>
      <c r="K21" s="67" t="str">
        <f>IF(+'VIII R Art'!K21+'VIII R Art MONITOREO'!K21+'VIII R Ind'!K21&gt;0,+'VIII R Art'!K21+'VIII R Art MONITOREO'!K21+'VIII R Ind'!K21," ")</f>
        <v xml:space="preserve"> </v>
      </c>
      <c r="L21" s="67" t="str">
        <f>IF(+'VIII R Art'!L21+'VIII R Art MONITOREO'!L21+'VIII R Ind'!L21&gt;0,+'VIII R Art'!L21+'VIII R Art MONITOREO'!L21+'VIII R Ind'!L21," ")</f>
        <v xml:space="preserve"> </v>
      </c>
      <c r="M21" s="123" t="str">
        <f>IF(+'VIII R Art'!M21+'VIII R Art MONITOREO'!M21+'VIII R Ind'!M21&gt;0,+'VIII R Art'!M21+'VIII R Art MONITOREO'!M21+'VIII R Ind'!M21," ")</f>
        <v xml:space="preserve"> </v>
      </c>
      <c r="N21" s="122">
        <f t="shared" si="4"/>
        <v>23160657.190000001</v>
      </c>
      <c r="O21" s="34">
        <f t="shared" si="0"/>
        <v>9</v>
      </c>
      <c r="P21" s="37"/>
      <c r="Q21" s="37">
        <f>+N21+'XVI R FT'!N21</f>
        <v>23763987.050000001</v>
      </c>
      <c r="S21" s="100">
        <f t="shared" si="2"/>
        <v>9</v>
      </c>
      <c r="T21" s="37">
        <f>+'XVI R Art'!B21+'XVI R MONITOREO'!B21+'VIII R Art'!B21+'VIII R Art MONITOREO'!B21</f>
        <v>0</v>
      </c>
      <c r="U21" s="37">
        <f>+'XVI R Art'!C21+'XVI R MONITOREO'!C21+'VIII R Art'!C21+'VIII R Art MONITOREO'!C21</f>
        <v>3.13</v>
      </c>
      <c r="V21" s="37">
        <f>+'XVI R Art'!D21+'XVI R MONITOREO'!D21+'VIII R Art'!D21+'VIII R Art MONITOREO'!D21</f>
        <v>0</v>
      </c>
      <c r="W21" s="37">
        <f>+'XVI R Art'!E21+'XVI R MONITOREO'!E21+'VIII R Art'!E21+'VIII R Art MONITOREO'!E21</f>
        <v>6213744.3799999999</v>
      </c>
      <c r="X21" s="37">
        <f>+'XVI R Art'!F21+'XVI R MONITOREO'!F21+'VIII R Art'!F21+'VIII R Art MONITOREO'!F21</f>
        <v>4287176.2300000004</v>
      </c>
      <c r="Y21" s="37">
        <f>+'XVI R Art'!G21+'XVI R MONITOREO'!G21+'VIII R Art'!G21+'VIII R Art MONITOREO'!G21</f>
        <v>13263063.310000001</v>
      </c>
      <c r="Z21" s="37">
        <f>+'XVI R Art'!H21+'XVI R MONITOREO'!H21+'VIII R Art'!H21+'VIII R Art MONITOREO'!H21</f>
        <v>0</v>
      </c>
      <c r="AA21" s="37">
        <f>+'XVI R Art'!I21+'XVI R MONITOREO'!I21+'VIII R Art'!I21+'VIII R Art MONITOREO'!I21</f>
        <v>0</v>
      </c>
      <c r="AB21" s="37">
        <f>+'XVI R Art'!J21+'XVI R MONITOREO'!J21+'VIII R Art'!J21+'VIII R Art MONITOREO'!J21</f>
        <v>0</v>
      </c>
      <c r="AC21" s="37">
        <f>+'XVI R Art'!K21+'XVI R MONITOREO'!K21+'VIII R Art'!K21+'VIII R Art MONITOREO'!K21</f>
        <v>0</v>
      </c>
      <c r="AD21" s="37">
        <f>+'XVI R Art'!L21+'XVI R MONITOREO'!L21+'VIII R Art'!L21+'VIII R Art MONITOREO'!L21</f>
        <v>0</v>
      </c>
      <c r="AE21" s="37">
        <f>+'XVI R Art'!M21+'XVI R MONITOREO'!M21+'VIII R Art'!M21+'VIII R Art MONITOREO'!M21</f>
        <v>0</v>
      </c>
    </row>
    <row r="22" spans="1:31" x14ac:dyDescent="0.3">
      <c r="A22" s="100">
        <f t="shared" si="1"/>
        <v>9.5</v>
      </c>
      <c r="B22" s="122" t="str">
        <f>IF(+'VIII R Art'!B22+'VIII R Art MONITOREO'!B22+'VIII R Ind'!B22&gt;0,+'VIII R Art'!B22+'VIII R Art MONITOREO'!B22+'VIII R Ind'!B22," ")</f>
        <v xml:space="preserve"> </v>
      </c>
      <c r="C22" s="67">
        <f>IF(+'VIII R Art'!C22+'VIII R Art MONITOREO'!C22+'VIII R Ind'!C22&gt;0,+'VIII R Art'!C22+'VIII R Art MONITOREO'!C22+'VIII R Ind'!C22," ")</f>
        <v>3.13</v>
      </c>
      <c r="D22" s="67" t="str">
        <f>IF(+'VIII R Art'!D22+'VIII R Art MONITOREO'!D22+'VIII R Ind'!D22&gt;0,+'VIII R Art'!D22+'VIII R Art MONITOREO'!D22+'VIII R Ind'!D22," ")</f>
        <v xml:space="preserve"> </v>
      </c>
      <c r="E22" s="67">
        <f>IF(+'VIII R Art'!E22+'VIII R Art MONITOREO'!E22+'VIII R Ind'!E22&gt;0,+'VIII R Art'!E22+'VIII R Art MONITOREO'!E22+'VIII R Ind'!E22," ")</f>
        <v>9114962.3599999994</v>
      </c>
      <c r="F22" s="67">
        <f>IF(+'VIII R Art'!F22+'VIII R Art MONITOREO'!F22+'VIII R Ind'!F22&gt;0,+'VIII R Art'!F22+'VIII R Art MONITOREO'!F22+'VIII R Ind'!F22," ")</f>
        <v>3003460.22</v>
      </c>
      <c r="G22" s="67">
        <f>IF(+'VIII R Art'!G22+'VIII R Art MONITOREO'!G22+'VIII R Ind'!G22&gt;0,+'VIII R Art'!G22+'VIII R Art MONITOREO'!G22+'VIII R Ind'!G22," ")</f>
        <v>16551963.18</v>
      </c>
      <c r="H22" s="67" t="str">
        <f>IF(+'VIII R Art'!H22+'VIII R Art MONITOREO'!H22+'VIII R Ind'!H22&gt;0,+'VIII R Art'!H22+'VIII R Art MONITOREO'!H22+'VIII R Ind'!H22," ")</f>
        <v xml:space="preserve"> </v>
      </c>
      <c r="I22" s="67" t="str">
        <f>IF(+'VIII R Art'!I22+'VIII R Art MONITOREO'!I22+'VIII R Ind'!I22&gt;0,+'VIII R Art'!I22+'VIII R Art MONITOREO'!I22+'VIII R Ind'!I22," ")</f>
        <v xml:space="preserve"> </v>
      </c>
      <c r="J22" s="67" t="str">
        <f>IF(+'VIII R Art'!J22+'VIII R Art MONITOREO'!J22+'VIII R Ind'!J22&gt;0,+'VIII R Art'!J22+'VIII R Art MONITOREO'!J22+'VIII R Ind'!J22," ")</f>
        <v xml:space="preserve"> </v>
      </c>
      <c r="K22" s="67" t="str">
        <f>IF(+'VIII R Art'!K22+'VIII R Art MONITOREO'!K22+'VIII R Ind'!K22&gt;0,+'VIII R Art'!K22+'VIII R Art MONITOREO'!K22+'VIII R Ind'!K22," ")</f>
        <v xml:space="preserve"> </v>
      </c>
      <c r="L22" s="67" t="str">
        <f>IF(+'VIII R Art'!L22+'VIII R Art MONITOREO'!L22+'VIII R Ind'!L22&gt;0,+'VIII R Art'!L22+'VIII R Art MONITOREO'!L22+'VIII R Ind'!L22," ")</f>
        <v xml:space="preserve"> </v>
      </c>
      <c r="M22" s="123" t="str">
        <f>IF(+'VIII R Art'!M22+'VIII R Art MONITOREO'!M22+'VIII R Ind'!M22&gt;0,+'VIII R Art'!M22+'VIII R Art MONITOREO'!M22+'VIII R Ind'!M22," ")</f>
        <v xml:space="preserve"> </v>
      </c>
      <c r="N22" s="122">
        <f t="shared" si="4"/>
        <v>28670388.890000001</v>
      </c>
      <c r="O22" s="34">
        <f t="shared" si="0"/>
        <v>9.5</v>
      </c>
      <c r="P22" s="37"/>
      <c r="Q22" s="37">
        <f>+N22+'XVI R FT'!N22</f>
        <v>29638190.580000002</v>
      </c>
      <c r="S22" s="100">
        <f t="shared" si="2"/>
        <v>9.5</v>
      </c>
      <c r="T22" s="37">
        <f>+'XVI R Art'!B22+'XVI R MONITOREO'!B22+'VIII R Art'!B22+'VIII R Art MONITOREO'!B22</f>
        <v>0</v>
      </c>
      <c r="U22" s="37">
        <f>+'XVI R Art'!C22+'XVI R MONITOREO'!C22+'VIII R Art'!C22+'VIII R Art MONITOREO'!C22</f>
        <v>3.13</v>
      </c>
      <c r="V22" s="37">
        <f>+'XVI R Art'!D22+'XVI R MONITOREO'!D22+'VIII R Art'!D22+'VIII R Art MONITOREO'!D22</f>
        <v>0</v>
      </c>
      <c r="W22" s="37">
        <f>+'XVI R Art'!E22+'XVI R MONITOREO'!E22+'VIII R Art'!E22+'VIII R Art MONITOREO'!E22</f>
        <v>9114962.3599999994</v>
      </c>
      <c r="X22" s="37">
        <f>+'XVI R Art'!F22+'XVI R MONITOREO'!F22+'VIII R Art'!F22+'VIII R Art MONITOREO'!F22</f>
        <v>3836998.3000000003</v>
      </c>
      <c r="Y22" s="37">
        <f>+'XVI R Art'!G22+'XVI R MONITOREO'!G22+'VIII R Art'!G22+'VIII R Art MONITOREO'!G22</f>
        <v>16686226.789999999</v>
      </c>
      <c r="Z22" s="37">
        <f>+'XVI R Art'!H22+'XVI R MONITOREO'!H22+'VIII R Art'!H22+'VIII R Art MONITOREO'!H22</f>
        <v>0</v>
      </c>
      <c r="AA22" s="37">
        <f>+'XVI R Art'!I22+'XVI R MONITOREO'!I22+'VIII R Art'!I22+'VIII R Art MONITOREO'!I22</f>
        <v>0</v>
      </c>
      <c r="AB22" s="37">
        <f>+'XVI R Art'!J22+'XVI R MONITOREO'!J22+'VIII R Art'!J22+'VIII R Art MONITOREO'!J22</f>
        <v>0</v>
      </c>
      <c r="AC22" s="37">
        <f>+'XVI R Art'!K22+'XVI R MONITOREO'!K22+'VIII R Art'!K22+'VIII R Art MONITOREO'!K22</f>
        <v>0</v>
      </c>
      <c r="AD22" s="37">
        <f>+'XVI R Art'!L22+'XVI R MONITOREO'!L22+'VIII R Art'!L22+'VIII R Art MONITOREO'!L22</f>
        <v>0</v>
      </c>
      <c r="AE22" s="37">
        <f>+'XVI R Art'!M22+'XVI R MONITOREO'!M22+'VIII R Art'!M22+'VIII R Art MONITOREO'!M22</f>
        <v>0</v>
      </c>
    </row>
    <row r="23" spans="1:31" x14ac:dyDescent="0.3">
      <c r="A23" s="100">
        <f t="shared" si="1"/>
        <v>10</v>
      </c>
      <c r="B23" s="122" t="str">
        <f>IF(+'VIII R Art'!B23+'VIII R Art MONITOREO'!B23+'VIII R Ind'!B23&gt;0,+'VIII R Art'!B23+'VIII R Art MONITOREO'!B23+'VIII R Ind'!B23," ")</f>
        <v xml:space="preserve"> </v>
      </c>
      <c r="C23" s="67">
        <f>IF(+'VIII R Art'!C23+'VIII R Art MONITOREO'!C23+'VIII R Ind'!C23&gt;0,+'VIII R Art'!C23+'VIII R Art MONITOREO'!C23+'VIII R Ind'!C23," ")</f>
        <v>9.4</v>
      </c>
      <c r="D23" s="67">
        <f>IF(+'VIII R Art'!D23+'VIII R Art MONITOREO'!D23+'VIII R Ind'!D23&gt;0,+'VIII R Art'!D23+'VIII R Art MONITOREO'!D23+'VIII R Ind'!D23," ")</f>
        <v>102119.7</v>
      </c>
      <c r="E23" s="67">
        <f>IF(+'VIII R Art'!E23+'VIII R Art MONITOREO'!E23+'VIII R Ind'!E23&gt;0,+'VIII R Art'!E23+'VIII R Art MONITOREO'!E23+'VIII R Ind'!E23," ")</f>
        <v>9096846.4800000004</v>
      </c>
      <c r="F23" s="67">
        <f>IF(+'VIII R Art'!F23+'VIII R Art MONITOREO'!F23+'VIII R Ind'!F23&gt;0,+'VIII R Art'!F23+'VIII R Art MONITOREO'!F23+'VIII R Ind'!F23," ")</f>
        <v>4836632.71</v>
      </c>
      <c r="G23" s="67">
        <f>IF(+'VIII R Art'!G23+'VIII R Art MONITOREO'!G23+'VIII R Ind'!G23&gt;0,+'VIII R Art'!G23+'VIII R Art MONITOREO'!G23+'VIII R Ind'!G23," ")</f>
        <v>19161525.780000001</v>
      </c>
      <c r="H23" s="67" t="str">
        <f>IF(+'VIII R Art'!H23+'VIII R Art MONITOREO'!H23+'VIII R Ind'!H23&gt;0,+'VIII R Art'!H23+'VIII R Art MONITOREO'!H23+'VIII R Ind'!H23," ")</f>
        <v xml:space="preserve"> </v>
      </c>
      <c r="I23" s="67" t="str">
        <f>IF(+'VIII R Art'!I23+'VIII R Art MONITOREO'!I23+'VIII R Ind'!I23&gt;0,+'VIII R Art'!I23+'VIII R Art MONITOREO'!I23+'VIII R Ind'!I23," ")</f>
        <v xml:space="preserve"> </v>
      </c>
      <c r="J23" s="67" t="str">
        <f>IF(+'VIII R Art'!J23+'VIII R Art MONITOREO'!J23+'VIII R Ind'!J23&gt;0,+'VIII R Art'!J23+'VIII R Art MONITOREO'!J23+'VIII R Ind'!J23," ")</f>
        <v xml:space="preserve"> </v>
      </c>
      <c r="K23" s="67" t="str">
        <f>IF(+'VIII R Art'!K23+'VIII R Art MONITOREO'!K23+'VIII R Ind'!K23&gt;0,+'VIII R Art'!K23+'VIII R Art MONITOREO'!K23+'VIII R Ind'!K23," ")</f>
        <v xml:space="preserve"> </v>
      </c>
      <c r="L23" s="67" t="str">
        <f>IF(+'VIII R Art'!L23+'VIII R Art MONITOREO'!L23+'VIII R Ind'!L23&gt;0,+'VIII R Art'!L23+'VIII R Art MONITOREO'!L23+'VIII R Ind'!L23," ")</f>
        <v xml:space="preserve"> </v>
      </c>
      <c r="M23" s="123" t="str">
        <f>IF(+'VIII R Art'!M23+'VIII R Art MONITOREO'!M23+'VIII R Ind'!M23&gt;0,+'VIII R Art'!M23+'VIII R Art MONITOREO'!M23+'VIII R Ind'!M23," ")</f>
        <v xml:space="preserve"> </v>
      </c>
      <c r="N23" s="122">
        <f t="shared" si="4"/>
        <v>33197134.07</v>
      </c>
      <c r="O23" s="34">
        <f t="shared" si="0"/>
        <v>10</v>
      </c>
      <c r="P23" s="37"/>
      <c r="Q23" s="37">
        <f>+N23+'XVI R FT'!N23</f>
        <v>34149960.789999999</v>
      </c>
      <c r="S23" s="100">
        <f t="shared" si="2"/>
        <v>10</v>
      </c>
      <c r="T23" s="37">
        <f>+'XVI R Art'!B23+'XVI R MONITOREO'!B23+'VIII R Art'!B23+'VIII R Art MONITOREO'!B23</f>
        <v>0</v>
      </c>
      <c r="U23" s="37">
        <f>+'XVI R Art'!C23+'XVI R MONITOREO'!C23+'VIII R Art'!C23+'VIII R Art MONITOREO'!C23</f>
        <v>9.4</v>
      </c>
      <c r="V23" s="37">
        <f>+'XVI R Art'!D23+'XVI R MONITOREO'!D23+'VIII R Art'!D23+'VIII R Art MONITOREO'!D23</f>
        <v>102119.7</v>
      </c>
      <c r="W23" s="37">
        <f>+'XVI R Art'!E23+'XVI R MONITOREO'!E23+'VIII R Art'!E23+'VIII R Art MONITOREO'!E23</f>
        <v>9096846.4800000004</v>
      </c>
      <c r="X23" s="37">
        <f>+'XVI R Art'!F23+'XVI R MONITOREO'!F23+'VIII R Art'!F23+'VIII R Art MONITOREO'!F23</f>
        <v>5649092.9199999999</v>
      </c>
      <c r="Y23" s="37">
        <f>+'XVI R Art'!G23+'XVI R MONITOREO'!G23+'VIII R Art'!G23+'VIII R Art MONITOREO'!G23</f>
        <v>19301892.290000003</v>
      </c>
      <c r="Z23" s="37">
        <f>+'XVI R Art'!H23+'XVI R MONITOREO'!H23+'VIII R Art'!H23+'VIII R Art MONITOREO'!H23</f>
        <v>0</v>
      </c>
      <c r="AA23" s="37">
        <f>+'XVI R Art'!I23+'XVI R MONITOREO'!I23+'VIII R Art'!I23+'VIII R Art MONITOREO'!I23</f>
        <v>0</v>
      </c>
      <c r="AB23" s="37">
        <f>+'XVI R Art'!J23+'XVI R MONITOREO'!J23+'VIII R Art'!J23+'VIII R Art MONITOREO'!J23</f>
        <v>0</v>
      </c>
      <c r="AC23" s="37">
        <f>+'XVI R Art'!K23+'XVI R MONITOREO'!K23+'VIII R Art'!K23+'VIII R Art MONITOREO'!K23</f>
        <v>0</v>
      </c>
      <c r="AD23" s="37">
        <f>+'XVI R Art'!L23+'XVI R MONITOREO'!L23+'VIII R Art'!L23+'VIII R Art MONITOREO'!L23</f>
        <v>0</v>
      </c>
      <c r="AE23" s="37">
        <f>+'XVI R Art'!M23+'XVI R MONITOREO'!M23+'VIII R Art'!M23+'VIII R Art MONITOREO'!M23</f>
        <v>0</v>
      </c>
    </row>
    <row r="24" spans="1:31" x14ac:dyDescent="0.3">
      <c r="A24" s="100">
        <f t="shared" si="1"/>
        <v>10.5</v>
      </c>
      <c r="B24" s="122" t="str">
        <f>IF(+'VIII R Art'!B24+'VIII R Art MONITOREO'!B24+'VIII R Ind'!B24&gt;0,+'VIII R Art'!B24+'VIII R Art MONITOREO'!B24+'VIII R Ind'!B24," ")</f>
        <v xml:space="preserve"> </v>
      </c>
      <c r="C24" s="67">
        <f>IF(+'VIII R Art'!C24+'VIII R Art MONITOREO'!C24+'VIII R Ind'!C24&gt;0,+'VIII R Art'!C24+'VIII R Art MONITOREO'!C24+'VIII R Ind'!C24," ")</f>
        <v>54.48</v>
      </c>
      <c r="D24" s="67">
        <f>IF(+'VIII R Art'!D24+'VIII R Art MONITOREO'!D24+'VIII R Ind'!D24&gt;0,+'VIII R Art'!D24+'VIII R Art MONITOREO'!D24+'VIII R Ind'!D24," ")</f>
        <v>760792.57</v>
      </c>
      <c r="E24" s="67">
        <f>IF(+'VIII R Art'!E24+'VIII R Art MONITOREO'!E24+'VIII R Ind'!E24&gt;0,+'VIII R Art'!E24+'VIII R Art MONITOREO'!E24+'VIII R Ind'!E24," ")</f>
        <v>13175397.800000001</v>
      </c>
      <c r="F24" s="67">
        <f>IF(+'VIII R Art'!F24+'VIII R Art MONITOREO'!F24+'VIII R Ind'!F24&gt;0,+'VIII R Art'!F24+'VIII R Art MONITOREO'!F24+'VIII R Ind'!F24," ")</f>
        <v>8128391.1500000004</v>
      </c>
      <c r="G24" s="67">
        <f>IF(+'VIII R Art'!G24+'VIII R Art MONITOREO'!G24+'VIII R Ind'!G24&gt;0,+'VIII R Art'!G24+'VIII R Art MONITOREO'!G24+'VIII R Ind'!G24," ")</f>
        <v>26391141</v>
      </c>
      <c r="H24" s="67" t="str">
        <f>IF(+'VIII R Art'!H24+'VIII R Art MONITOREO'!H24+'VIII R Ind'!H24&gt;0,+'VIII R Art'!H24+'VIII R Art MONITOREO'!H24+'VIII R Ind'!H24," ")</f>
        <v xml:space="preserve"> </v>
      </c>
      <c r="I24" s="67" t="str">
        <f>IF(+'VIII R Art'!I24+'VIII R Art MONITOREO'!I24+'VIII R Ind'!I24&gt;0,+'VIII R Art'!I24+'VIII R Art MONITOREO'!I24+'VIII R Ind'!I24," ")</f>
        <v xml:space="preserve"> </v>
      </c>
      <c r="J24" s="67" t="str">
        <f>IF(+'VIII R Art'!J24+'VIII R Art MONITOREO'!J24+'VIII R Ind'!J24&gt;0,+'VIII R Art'!J24+'VIII R Art MONITOREO'!J24+'VIII R Ind'!J24," ")</f>
        <v xml:space="preserve"> </v>
      </c>
      <c r="K24" s="67" t="str">
        <f>IF(+'VIII R Art'!K24+'VIII R Art MONITOREO'!K24+'VIII R Ind'!K24&gt;0,+'VIII R Art'!K24+'VIII R Art MONITOREO'!K24+'VIII R Ind'!K24," ")</f>
        <v xml:space="preserve"> </v>
      </c>
      <c r="L24" s="67" t="str">
        <f>IF(+'VIII R Art'!L24+'VIII R Art MONITOREO'!L24+'VIII R Ind'!L24&gt;0,+'VIII R Art'!L24+'VIII R Art MONITOREO'!L24+'VIII R Ind'!L24," ")</f>
        <v xml:space="preserve"> </v>
      </c>
      <c r="M24" s="123" t="str">
        <f>IF(+'VIII R Art'!M24+'VIII R Art MONITOREO'!M24+'VIII R Ind'!M24&gt;0,+'VIII R Art'!M24+'VIII R Art MONITOREO'!M24+'VIII R Ind'!M24," ")</f>
        <v xml:space="preserve"> </v>
      </c>
      <c r="N24" s="122">
        <f t="shared" si="4"/>
        <v>48455777</v>
      </c>
      <c r="O24" s="34">
        <f t="shared" si="0"/>
        <v>10.5</v>
      </c>
      <c r="P24" s="37"/>
      <c r="Q24" s="37">
        <f>+N24+'XVI R FT'!N24</f>
        <v>49613189.549999997</v>
      </c>
      <c r="S24" s="100">
        <f t="shared" si="2"/>
        <v>10.5</v>
      </c>
      <c r="T24" s="37">
        <f>+'XVI R Art'!B24+'XVI R MONITOREO'!B24+'VIII R Art'!B24+'VIII R Art MONITOREO'!B24</f>
        <v>0</v>
      </c>
      <c r="U24" s="37">
        <f>+'XVI R Art'!C24+'XVI R MONITOREO'!C24+'VIII R Art'!C24+'VIII R Art MONITOREO'!C24</f>
        <v>54.48</v>
      </c>
      <c r="V24" s="37">
        <f>+'XVI R Art'!D24+'XVI R MONITOREO'!D24+'VIII R Art'!D24+'VIII R Art MONITOREO'!D24</f>
        <v>760792.57</v>
      </c>
      <c r="W24" s="37">
        <f>+'XVI R Art'!E24+'XVI R MONITOREO'!E24+'VIII R Art'!E24+'VIII R Art MONITOREO'!E24</f>
        <v>13175397.800000001</v>
      </c>
      <c r="X24" s="37">
        <f>+'XVI R Art'!F24+'XVI R MONITOREO'!F24+'VIII R Art'!F24+'VIII R Art MONITOREO'!F24</f>
        <v>9139334.3000000007</v>
      </c>
      <c r="Y24" s="37">
        <f>+'XVI R Art'!G24+'XVI R MONITOREO'!G24+'VIII R Art'!G24+'VIII R Art MONITOREO'!G24</f>
        <v>26537610.399999999</v>
      </c>
      <c r="Z24" s="37">
        <f>+'XVI R Art'!H24+'XVI R MONITOREO'!H24+'VIII R Art'!H24+'VIII R Art MONITOREO'!H24</f>
        <v>0</v>
      </c>
      <c r="AA24" s="37">
        <f>+'XVI R Art'!I24+'XVI R MONITOREO'!I24+'VIII R Art'!I24+'VIII R Art MONITOREO'!I24</f>
        <v>0</v>
      </c>
      <c r="AB24" s="37">
        <f>+'XVI R Art'!J24+'XVI R MONITOREO'!J24+'VIII R Art'!J24+'VIII R Art MONITOREO'!J24</f>
        <v>0</v>
      </c>
      <c r="AC24" s="37">
        <f>+'XVI R Art'!K24+'XVI R MONITOREO'!K24+'VIII R Art'!K24+'VIII R Art MONITOREO'!K24</f>
        <v>0</v>
      </c>
      <c r="AD24" s="37">
        <f>+'XVI R Art'!L24+'XVI R MONITOREO'!L24+'VIII R Art'!L24+'VIII R Art MONITOREO'!L24</f>
        <v>0</v>
      </c>
      <c r="AE24" s="37">
        <f>+'XVI R Art'!M24+'XVI R MONITOREO'!M24+'VIII R Art'!M24+'VIII R Art MONITOREO'!M24</f>
        <v>0</v>
      </c>
    </row>
    <row r="25" spans="1:31" x14ac:dyDescent="0.3">
      <c r="A25" s="100">
        <f t="shared" si="1"/>
        <v>11</v>
      </c>
      <c r="B25" s="122">
        <f>IF(+'VIII R Art'!B25+'VIII R Art MONITOREO'!B25+'VIII R Ind'!B25&gt;0,+'VIII R Art'!B25+'VIII R Art MONITOREO'!B25+'VIII R Ind'!B25," ")</f>
        <v>5.87</v>
      </c>
      <c r="C25" s="67">
        <f>IF(+'VIII R Art'!C25+'VIII R Art MONITOREO'!C25+'VIII R Ind'!C25&gt;0,+'VIII R Art'!C25+'VIII R Art MONITOREO'!C25+'VIII R Ind'!C25," ")</f>
        <v>31.69</v>
      </c>
      <c r="D25" s="67">
        <f>IF(+'VIII R Art'!D25+'VIII R Art MONITOREO'!D25+'VIII R Ind'!D25&gt;0,+'VIII R Art'!D25+'VIII R Art MONITOREO'!D25+'VIII R Ind'!D25," ")</f>
        <v>412288.85</v>
      </c>
      <c r="E25" s="67">
        <f>IF(+'VIII R Art'!E25+'VIII R Art MONITOREO'!E25+'VIII R Ind'!E25&gt;0,+'VIII R Art'!E25+'VIII R Art MONITOREO'!E25+'VIII R Ind'!E25," ")</f>
        <v>14601195.109999999</v>
      </c>
      <c r="F25" s="67">
        <f>IF(+'VIII R Art'!F25+'VIII R Art MONITOREO'!F25+'VIII R Ind'!F25&gt;0,+'VIII R Art'!F25+'VIII R Art MONITOREO'!F25+'VIII R Ind'!F25," ")</f>
        <v>12191578.48</v>
      </c>
      <c r="G25" s="67">
        <f>IF(+'VIII R Art'!G25+'VIII R Art MONITOREO'!G25+'VIII R Ind'!G25&gt;0,+'VIII R Art'!G25+'VIII R Art MONITOREO'!G25+'VIII R Ind'!G25," ")</f>
        <v>31193421.25</v>
      </c>
      <c r="H25" s="67" t="str">
        <f>IF(+'VIII R Art'!H25+'VIII R Art MONITOREO'!H25+'VIII R Ind'!H25&gt;0,+'VIII R Art'!H25+'VIII R Art MONITOREO'!H25+'VIII R Ind'!H25," ")</f>
        <v xml:space="preserve"> </v>
      </c>
      <c r="I25" s="67" t="str">
        <f>IF(+'VIII R Art'!I25+'VIII R Art MONITOREO'!I25+'VIII R Ind'!I25&gt;0,+'VIII R Art'!I25+'VIII R Art MONITOREO'!I25+'VIII R Ind'!I25," ")</f>
        <v xml:space="preserve"> </v>
      </c>
      <c r="J25" s="67" t="str">
        <f>IF(+'VIII R Art'!J25+'VIII R Art MONITOREO'!J25+'VIII R Ind'!J25&gt;0,+'VIII R Art'!J25+'VIII R Art MONITOREO'!J25+'VIII R Ind'!J25," ")</f>
        <v xml:space="preserve"> </v>
      </c>
      <c r="K25" s="67" t="str">
        <f>IF(+'VIII R Art'!K25+'VIII R Art MONITOREO'!K25+'VIII R Ind'!K25&gt;0,+'VIII R Art'!K25+'VIII R Art MONITOREO'!K25+'VIII R Ind'!K25," ")</f>
        <v xml:space="preserve"> </v>
      </c>
      <c r="L25" s="67" t="str">
        <f>IF(+'VIII R Art'!L25+'VIII R Art MONITOREO'!L25+'VIII R Ind'!L25&gt;0,+'VIII R Art'!L25+'VIII R Art MONITOREO'!L25+'VIII R Ind'!L25," ")</f>
        <v xml:space="preserve"> </v>
      </c>
      <c r="M25" s="123" t="str">
        <f>IF(+'VIII R Art'!M25+'VIII R Art MONITOREO'!M25+'VIII R Ind'!M25&gt;0,+'VIII R Art'!M25+'VIII R Art MONITOREO'!M25+'VIII R Ind'!M25," ")</f>
        <v xml:space="preserve"> </v>
      </c>
      <c r="N25" s="122">
        <f t="shared" si="4"/>
        <v>58398521.25</v>
      </c>
      <c r="O25" s="34">
        <f t="shared" si="0"/>
        <v>11</v>
      </c>
      <c r="P25" s="37"/>
      <c r="Q25" s="37">
        <f>+N25+'XVI R FT'!N25</f>
        <v>59521976.950000003</v>
      </c>
      <c r="S25" s="100">
        <f t="shared" si="2"/>
        <v>11</v>
      </c>
      <c r="T25" s="37">
        <f>+'XVI R Art'!B25+'XVI R MONITOREO'!B25+'VIII R Art'!B25+'VIII R Art MONITOREO'!B25</f>
        <v>5.87</v>
      </c>
      <c r="U25" s="37">
        <f>+'XVI R Art'!C25+'XVI R MONITOREO'!C25+'VIII R Art'!C25+'VIII R Art MONITOREO'!C25</f>
        <v>31.69</v>
      </c>
      <c r="V25" s="37">
        <f>+'XVI R Art'!D25+'XVI R MONITOREO'!D25+'VIII R Art'!D25+'VIII R Art MONITOREO'!D25</f>
        <v>412288.85</v>
      </c>
      <c r="W25" s="37">
        <f>+'XVI R Art'!E25+'XVI R MONITOREO'!E25+'VIII R Art'!E25+'VIII R Art MONITOREO'!E25</f>
        <v>14601195.109999999</v>
      </c>
      <c r="X25" s="37">
        <f>+'XVI R Art'!F25+'XVI R MONITOREO'!F25+'VIII R Art'!F25+'VIII R Art MONITOREO'!F25</f>
        <v>13205182.140000001</v>
      </c>
      <c r="Y25" s="37">
        <f>+'XVI R Art'!G25+'XVI R MONITOREO'!G25+'VIII R Art'!G25+'VIII R Art MONITOREO'!G25</f>
        <v>31303273.289999999</v>
      </c>
      <c r="Z25" s="37">
        <f>+'XVI R Art'!H25+'XVI R MONITOREO'!H25+'VIII R Art'!H25+'VIII R Art MONITOREO'!H25</f>
        <v>0</v>
      </c>
      <c r="AA25" s="37">
        <f>+'XVI R Art'!I25+'XVI R MONITOREO'!I25+'VIII R Art'!I25+'VIII R Art MONITOREO'!I25</f>
        <v>0</v>
      </c>
      <c r="AB25" s="37">
        <f>+'XVI R Art'!J25+'XVI R MONITOREO'!J25+'VIII R Art'!J25+'VIII R Art MONITOREO'!J25</f>
        <v>0</v>
      </c>
      <c r="AC25" s="37">
        <f>+'XVI R Art'!K25+'XVI R MONITOREO'!K25+'VIII R Art'!K25+'VIII R Art MONITOREO'!K25</f>
        <v>0</v>
      </c>
      <c r="AD25" s="37">
        <f>+'XVI R Art'!L25+'XVI R MONITOREO'!L25+'VIII R Art'!L25+'VIII R Art MONITOREO'!L25</f>
        <v>0</v>
      </c>
      <c r="AE25" s="37">
        <f>+'XVI R Art'!M25+'XVI R MONITOREO'!M25+'VIII R Art'!M25+'VIII R Art MONITOREO'!M25</f>
        <v>0</v>
      </c>
    </row>
    <row r="26" spans="1:31" x14ac:dyDescent="0.3">
      <c r="A26" s="102">
        <f t="shared" si="1"/>
        <v>11.5</v>
      </c>
      <c r="B26" s="124">
        <f>IF(+'VIII R Art'!B26+'VIII R Art MONITOREO'!B26+'VIII R Ind'!B26&gt;0,+'VIII R Art'!B26+'VIII R Art MONITOREO'!B26+'VIII R Ind'!B26," ")</f>
        <v>11.75</v>
      </c>
      <c r="C26" s="38">
        <f>IF(+'VIII R Art'!C26+'VIII R Art MONITOREO'!C26+'VIII R Ind'!C26&gt;0,+'VIII R Art'!C26+'VIII R Art MONITOREO'!C26+'VIII R Ind'!C26," ")</f>
        <v>56.9</v>
      </c>
      <c r="D26" s="38">
        <f>IF(+'VIII R Art'!D26+'VIII R Art MONITOREO'!D26+'VIII R Ind'!D26&gt;0,+'VIII R Art'!D26+'VIII R Art MONITOREO'!D26+'VIII R Ind'!D26," ")</f>
        <v>700115.66</v>
      </c>
      <c r="E26" s="38">
        <f>IF(+'VIII R Art'!E26+'VIII R Art MONITOREO'!E26+'VIII R Ind'!E26&gt;0,+'VIII R Art'!E26+'VIII R Art MONITOREO'!E26+'VIII R Ind'!E26," ")</f>
        <v>14545905.119999999</v>
      </c>
      <c r="F26" s="38">
        <f>IF(+'VIII R Art'!F26+'VIII R Art MONITOREO'!F26+'VIII R Ind'!F26&gt;0,+'VIII R Art'!F26+'VIII R Art MONITOREO'!F26+'VIII R Ind'!F26," ")</f>
        <v>18518023.309999999</v>
      </c>
      <c r="G26" s="38">
        <f>IF(+'VIII R Art'!G26+'VIII R Art MONITOREO'!G26+'VIII R Ind'!G26&gt;0,+'VIII R Art'!G26+'VIII R Art MONITOREO'!G26+'VIII R Ind'!G26," ")</f>
        <v>36775011.869999997</v>
      </c>
      <c r="H26" s="38" t="str">
        <f>IF(+'VIII R Art'!H26+'VIII R Art MONITOREO'!H26+'VIII R Ind'!H26&gt;0,+'VIII R Art'!H26+'VIII R Art MONITOREO'!H26+'VIII R Ind'!H26," ")</f>
        <v xml:space="preserve"> </v>
      </c>
      <c r="I26" s="38" t="str">
        <f>IF(+'VIII R Art'!I26+'VIII R Art MONITOREO'!I26+'VIII R Ind'!I26&gt;0,+'VIII R Art'!I26+'VIII R Art MONITOREO'!I26+'VIII R Ind'!I26," ")</f>
        <v xml:space="preserve"> </v>
      </c>
      <c r="J26" s="38" t="str">
        <f>IF(+'VIII R Art'!J26+'VIII R Art MONITOREO'!J26+'VIII R Ind'!J26&gt;0,+'VIII R Art'!J26+'VIII R Art MONITOREO'!J26+'VIII R Ind'!J26," ")</f>
        <v xml:space="preserve"> </v>
      </c>
      <c r="K26" s="38" t="str">
        <f>IF(+'VIII R Art'!K26+'VIII R Art MONITOREO'!K26+'VIII R Ind'!K26&gt;0,+'VIII R Art'!K26+'VIII R Art MONITOREO'!K26+'VIII R Ind'!K26," ")</f>
        <v xml:space="preserve"> </v>
      </c>
      <c r="L26" s="38" t="str">
        <f>IF(+'VIII R Art'!L26+'VIII R Art MONITOREO'!L26+'VIII R Ind'!L26&gt;0,+'VIII R Art'!L26+'VIII R Art MONITOREO'!L26+'VIII R Ind'!L26," ")</f>
        <v xml:space="preserve"> </v>
      </c>
      <c r="M26" s="125" t="str">
        <f>IF(+'VIII R Art'!M26+'VIII R Art MONITOREO'!M26+'VIII R Ind'!M26&gt;0,+'VIII R Art'!M26+'VIII R Art MONITOREO'!M26+'VIII R Ind'!M26," ")</f>
        <v xml:space="preserve"> </v>
      </c>
      <c r="N26" s="124">
        <f t="shared" si="4"/>
        <v>70539124.609999985</v>
      </c>
      <c r="O26" s="34">
        <f t="shared" si="0"/>
        <v>11.5</v>
      </c>
      <c r="P26" s="37"/>
      <c r="Q26" s="37">
        <f>+N26+'XVI R FT'!N26</f>
        <v>71507331.639999986</v>
      </c>
      <c r="S26" s="102">
        <f t="shared" si="2"/>
        <v>11.5</v>
      </c>
      <c r="T26" s="37">
        <f>+'XVI R Art'!B26+'XVI R MONITOREO'!B26+'VIII R Art'!B26+'VIII R Art MONITOREO'!B26</f>
        <v>11.75</v>
      </c>
      <c r="U26" s="37">
        <f>+'XVI R Art'!C26+'XVI R MONITOREO'!C26+'VIII R Art'!C26+'VIII R Art MONITOREO'!C26</f>
        <v>56.9</v>
      </c>
      <c r="V26" s="37">
        <f>+'XVI R Art'!D26+'XVI R MONITOREO'!D26+'VIII R Art'!D26+'VIII R Art MONITOREO'!D26</f>
        <v>700115.66</v>
      </c>
      <c r="W26" s="37">
        <f>+'XVI R Art'!E26+'XVI R MONITOREO'!E26+'VIII R Art'!E26+'VIII R Art MONITOREO'!E26</f>
        <v>14545905.119999999</v>
      </c>
      <c r="X26" s="37">
        <f>+'XVI R Art'!F26+'XVI R MONITOREO'!F26+'VIII R Art'!F26+'VIII R Art MONITOREO'!F26</f>
        <v>19394686.969999999</v>
      </c>
      <c r="Y26" s="37">
        <f>+'XVI R Art'!G26+'XVI R MONITOREO'!G26+'VIII R Art'!G26+'VIII R Art MONITOREO'!G26</f>
        <v>36866555.239999995</v>
      </c>
      <c r="Z26" s="37">
        <f>+'XVI R Art'!H26+'XVI R MONITOREO'!H26+'VIII R Art'!H26+'VIII R Art MONITOREO'!H26</f>
        <v>0</v>
      </c>
      <c r="AA26" s="37">
        <f>+'XVI R Art'!I26+'XVI R MONITOREO'!I26+'VIII R Art'!I26+'VIII R Art MONITOREO'!I26</f>
        <v>0</v>
      </c>
      <c r="AB26" s="37">
        <f>+'XVI R Art'!J26+'XVI R MONITOREO'!J26+'VIII R Art'!J26+'VIII R Art MONITOREO'!J26</f>
        <v>0</v>
      </c>
      <c r="AC26" s="37">
        <f>+'XVI R Art'!K26+'XVI R MONITOREO'!K26+'VIII R Art'!K26+'VIII R Art MONITOREO'!K26</f>
        <v>0</v>
      </c>
      <c r="AD26" s="37">
        <f>+'XVI R Art'!L26+'XVI R MONITOREO'!L26+'VIII R Art'!L26+'VIII R Art MONITOREO'!L26</f>
        <v>0</v>
      </c>
      <c r="AE26" s="37">
        <f>+'XVI R Art'!M26+'XVI R MONITOREO'!M26+'VIII R Art'!M26+'VIII R Art MONITOREO'!M26</f>
        <v>0</v>
      </c>
    </row>
    <row r="27" spans="1:31" x14ac:dyDescent="0.3">
      <c r="A27" s="100">
        <f t="shared" si="1"/>
        <v>12</v>
      </c>
      <c r="B27" s="122" t="str">
        <f>IF(+'VIII R Art'!B27+'VIII R Art MONITOREO'!B27+'VIII R Ind'!B27&gt;0,+'VIII R Art'!B27+'VIII R Art MONITOREO'!B27+'VIII R Ind'!B27," ")</f>
        <v xml:space="preserve"> </v>
      </c>
      <c r="C27" s="67">
        <f>IF(+'VIII R Art'!C27+'VIII R Art MONITOREO'!C27+'VIII R Ind'!C27&gt;0,+'VIII R Art'!C27+'VIII R Art MONITOREO'!C27+'VIII R Ind'!C27," ")</f>
        <v>34.14</v>
      </c>
      <c r="D27" s="67">
        <f>IF(+'VIII R Art'!D27+'VIII R Art MONITOREO'!D27+'VIII R Ind'!D27&gt;0,+'VIII R Art'!D27+'VIII R Art MONITOREO'!D27+'VIII R Ind'!D27," ")</f>
        <v>611489.63</v>
      </c>
      <c r="E27" s="67">
        <f>IF(+'VIII R Art'!E27+'VIII R Art MONITOREO'!E27+'VIII R Ind'!E27&gt;0,+'VIII R Art'!E27+'VIII R Art MONITOREO'!E27+'VIII R Ind'!E27," ")</f>
        <v>12276882.74</v>
      </c>
      <c r="F27" s="67">
        <f>IF(+'VIII R Art'!F27+'VIII R Art MONITOREO'!F27+'VIII R Ind'!F27&gt;0,+'VIII R Art'!F27+'VIII R Art MONITOREO'!F27+'VIII R Ind'!F27," ")</f>
        <v>25730182.030000001</v>
      </c>
      <c r="G27" s="67">
        <f>IF(+'VIII R Art'!G27+'VIII R Art MONITOREO'!G27+'VIII R Ind'!G27&gt;0,+'VIII R Art'!G27+'VIII R Art MONITOREO'!G27+'VIII R Ind'!G27," ")</f>
        <v>46712838.810000002</v>
      </c>
      <c r="H27" s="67" t="str">
        <f>IF(+'VIII R Art'!H27+'VIII R Art MONITOREO'!H27+'VIII R Ind'!H27&gt;0,+'VIII R Art'!H27+'VIII R Art MONITOREO'!H27+'VIII R Ind'!H27," ")</f>
        <v xml:space="preserve"> </v>
      </c>
      <c r="I27" s="67" t="str">
        <f>IF(+'VIII R Art'!I27+'VIII R Art MONITOREO'!I27+'VIII R Ind'!I27&gt;0,+'VIII R Art'!I27+'VIII R Art MONITOREO'!I27+'VIII R Ind'!I27," ")</f>
        <v xml:space="preserve"> </v>
      </c>
      <c r="J27" s="67" t="str">
        <f>IF(+'VIII R Art'!J27+'VIII R Art MONITOREO'!J27+'VIII R Ind'!J27&gt;0,+'VIII R Art'!J27+'VIII R Art MONITOREO'!J27+'VIII R Ind'!J27," ")</f>
        <v xml:space="preserve"> </v>
      </c>
      <c r="K27" s="67" t="str">
        <f>IF(+'VIII R Art'!K27+'VIII R Art MONITOREO'!K27+'VIII R Ind'!K27&gt;0,+'VIII R Art'!K27+'VIII R Art MONITOREO'!K27+'VIII R Ind'!K27," ")</f>
        <v xml:space="preserve"> </v>
      </c>
      <c r="L27" s="67" t="str">
        <f>IF(+'VIII R Art'!L27+'VIII R Art MONITOREO'!L27+'VIII R Ind'!L27&gt;0,+'VIII R Art'!L27+'VIII R Art MONITOREO'!L27+'VIII R Ind'!L27," ")</f>
        <v xml:space="preserve"> </v>
      </c>
      <c r="M27" s="123" t="str">
        <f>IF(+'VIII R Art'!M27+'VIII R Art MONITOREO'!M27+'VIII R Ind'!M27&gt;0,+'VIII R Art'!M27+'VIII R Art MONITOREO'!M27+'VIII R Ind'!M27," ")</f>
        <v xml:space="preserve"> </v>
      </c>
      <c r="N27" s="122">
        <f t="shared" si="4"/>
        <v>85331427.349999994</v>
      </c>
      <c r="O27" s="34">
        <f t="shared" si="0"/>
        <v>12</v>
      </c>
      <c r="P27" s="37"/>
      <c r="Q27" s="37">
        <f>+N27+'XVI R FT'!N27</f>
        <v>86296223.569999993</v>
      </c>
      <c r="S27" s="100">
        <f t="shared" si="2"/>
        <v>12</v>
      </c>
      <c r="T27" s="37">
        <f>+'XVI R Art'!B27+'XVI R MONITOREO'!B27+'VIII R Art'!B27+'VIII R Art MONITOREO'!B27</f>
        <v>0</v>
      </c>
      <c r="U27" s="37">
        <f>+'XVI R Art'!C27+'XVI R MONITOREO'!C27+'VIII R Art'!C27+'VIII R Art MONITOREO'!C27</f>
        <v>34.14</v>
      </c>
      <c r="V27" s="37">
        <f>+'XVI R Art'!D27+'XVI R MONITOREO'!D27+'VIII R Art'!D27+'VIII R Art MONITOREO'!D27</f>
        <v>611489.63</v>
      </c>
      <c r="W27" s="37">
        <f>+'XVI R Art'!E27+'XVI R MONITOREO'!E27+'VIII R Art'!E27+'VIII R Art MONITOREO'!E27</f>
        <v>12276882.74</v>
      </c>
      <c r="X27" s="37">
        <f>+'XVI R Art'!F27+'XVI R MONITOREO'!F27+'VIII R Art'!F27+'VIII R Art MONITOREO'!F27</f>
        <v>26627846.43</v>
      </c>
      <c r="Y27" s="37">
        <f>+'XVI R Art'!G27+'XVI R MONITOREO'!G27+'VIII R Art'!G27+'VIII R Art MONITOREO'!G27</f>
        <v>46779970.630000003</v>
      </c>
      <c r="Z27" s="37">
        <f>+'XVI R Art'!H27+'XVI R MONITOREO'!H27+'VIII R Art'!H27+'VIII R Art MONITOREO'!H27</f>
        <v>0</v>
      </c>
      <c r="AA27" s="37">
        <f>+'XVI R Art'!I27+'XVI R MONITOREO'!I27+'VIII R Art'!I27+'VIII R Art MONITOREO'!I27</f>
        <v>0</v>
      </c>
      <c r="AB27" s="37">
        <f>+'XVI R Art'!J27+'XVI R MONITOREO'!J27+'VIII R Art'!J27+'VIII R Art MONITOREO'!J27</f>
        <v>0</v>
      </c>
      <c r="AC27" s="37">
        <f>+'XVI R Art'!K27+'XVI R MONITOREO'!K27+'VIII R Art'!K27+'VIII R Art MONITOREO'!K27</f>
        <v>0</v>
      </c>
      <c r="AD27" s="37">
        <f>+'XVI R Art'!L27+'XVI R MONITOREO'!L27+'VIII R Art'!L27+'VIII R Art MONITOREO'!L27</f>
        <v>0</v>
      </c>
      <c r="AE27" s="37">
        <f>+'XVI R Art'!M27+'XVI R MONITOREO'!M27+'VIII R Art'!M27+'VIII R Art MONITOREO'!M27</f>
        <v>0</v>
      </c>
    </row>
    <row r="28" spans="1:31" x14ac:dyDescent="0.3">
      <c r="A28" s="100">
        <f t="shared" si="1"/>
        <v>12.5</v>
      </c>
      <c r="B28" s="122">
        <f>IF(+'VIII R Art'!B28+'VIII R Art MONITOREO'!B28+'VIII R Ind'!B28&gt;0,+'VIII R Art'!B28+'VIII R Art MONITOREO'!B28+'VIII R Ind'!B28," ")</f>
        <v>5.87</v>
      </c>
      <c r="C28" s="67">
        <f>IF(+'VIII R Art'!C28+'VIII R Art MONITOREO'!C28+'VIII R Ind'!C28&gt;0,+'VIII R Art'!C28+'VIII R Art MONITOREO'!C28+'VIII R Ind'!C28," ")</f>
        <v>69.69</v>
      </c>
      <c r="D28" s="67">
        <f>IF(+'VIII R Art'!D28+'VIII R Art MONITOREO'!D28+'VIII R Ind'!D28&gt;0,+'VIII R Art'!D28+'VIII R Art MONITOREO'!D28+'VIII R Ind'!D28," ")</f>
        <v>1853046.53</v>
      </c>
      <c r="E28" s="67">
        <f>IF(+'VIII R Art'!E28+'VIII R Art MONITOREO'!E28+'VIII R Ind'!E28&gt;0,+'VIII R Art'!E28+'VIII R Art MONITOREO'!E28+'VIII R Ind'!E28," ")</f>
        <v>10396700.66</v>
      </c>
      <c r="F28" s="67">
        <f>IF(+'VIII R Art'!F28+'VIII R Art MONITOREO'!F28+'VIII R Ind'!F28&gt;0,+'VIII R Art'!F28+'VIII R Art MONITOREO'!F28+'VIII R Ind'!F28," ")</f>
        <v>19970895</v>
      </c>
      <c r="G28" s="67">
        <f>IF(+'VIII R Art'!G28+'VIII R Art MONITOREO'!G28+'VIII R Ind'!G28&gt;0,+'VIII R Art'!G28+'VIII R Art MONITOREO'!G28+'VIII R Ind'!G28," ")</f>
        <v>60455729.609999999</v>
      </c>
      <c r="H28" s="67" t="str">
        <f>IF(+'VIII R Art'!H28+'VIII R Art MONITOREO'!H28+'VIII R Ind'!H28&gt;0,+'VIII R Art'!H28+'VIII R Art MONITOREO'!H28+'VIII R Ind'!H28," ")</f>
        <v xml:space="preserve"> </v>
      </c>
      <c r="I28" s="67" t="str">
        <f>IF(+'VIII R Art'!I28+'VIII R Art MONITOREO'!I28+'VIII R Ind'!I28&gt;0,+'VIII R Art'!I28+'VIII R Art MONITOREO'!I28+'VIII R Ind'!I28," ")</f>
        <v xml:space="preserve"> </v>
      </c>
      <c r="J28" s="67" t="str">
        <f>IF(+'VIII R Art'!J28+'VIII R Art MONITOREO'!J28+'VIII R Ind'!J28&gt;0,+'VIII R Art'!J28+'VIII R Art MONITOREO'!J28+'VIII R Ind'!J28," ")</f>
        <v xml:space="preserve"> </v>
      </c>
      <c r="K28" s="67" t="str">
        <f>IF(+'VIII R Art'!K28+'VIII R Art MONITOREO'!K28+'VIII R Ind'!K28&gt;0,+'VIII R Art'!K28+'VIII R Art MONITOREO'!K28+'VIII R Ind'!K28," ")</f>
        <v xml:space="preserve"> </v>
      </c>
      <c r="L28" s="67" t="str">
        <f>IF(+'VIII R Art'!L28+'VIII R Art MONITOREO'!L28+'VIII R Ind'!L28&gt;0,+'VIII R Art'!L28+'VIII R Art MONITOREO'!L28+'VIII R Ind'!L28," ")</f>
        <v xml:space="preserve"> </v>
      </c>
      <c r="M28" s="123" t="str">
        <f>IF(+'VIII R Art'!M28+'VIII R Art MONITOREO'!M28+'VIII R Ind'!M28&gt;0,+'VIII R Art'!M28+'VIII R Art MONITOREO'!M28+'VIII R Ind'!M28," ")</f>
        <v xml:space="preserve"> </v>
      </c>
      <c r="N28" s="122">
        <f t="shared" si="4"/>
        <v>92676447.359999999</v>
      </c>
      <c r="O28" s="34">
        <f t="shared" si="0"/>
        <v>12.5</v>
      </c>
      <c r="P28" s="37"/>
      <c r="Q28" s="37">
        <f>+N28+'XVI R FT'!N28</f>
        <v>93682571.390000001</v>
      </c>
      <c r="S28" s="100">
        <f t="shared" si="2"/>
        <v>12.5</v>
      </c>
      <c r="T28" s="37">
        <f>+'XVI R Art'!B28+'XVI R MONITOREO'!B28+'VIII R Art'!B28+'VIII R Art MONITOREO'!B28</f>
        <v>5.87</v>
      </c>
      <c r="U28" s="37">
        <f>+'XVI R Art'!C28+'XVI R MONITOREO'!C28+'VIII R Art'!C28+'VIII R Art MONITOREO'!C28</f>
        <v>69.69</v>
      </c>
      <c r="V28" s="37">
        <f>+'XVI R Art'!D28+'XVI R MONITOREO'!D28+'VIII R Art'!D28+'VIII R Art MONITOREO'!D28</f>
        <v>1853046.53</v>
      </c>
      <c r="W28" s="37">
        <f>+'XVI R Art'!E28+'XVI R MONITOREO'!E28+'VIII R Art'!E28+'VIII R Art MONITOREO'!E28</f>
        <v>10396700.66</v>
      </c>
      <c r="X28" s="37">
        <f>+'XVI R Art'!F28+'XVI R MONITOREO'!F28+'VIII R Art'!F28+'VIII R Art MONITOREO'!F28</f>
        <v>20928195.890000001</v>
      </c>
      <c r="Y28" s="37">
        <f>+'XVI R Art'!G28+'XVI R MONITOREO'!G28+'VIII R Art'!G28+'VIII R Art MONITOREO'!G28</f>
        <v>60504552.75</v>
      </c>
      <c r="Z28" s="37">
        <f>+'XVI R Art'!H28+'XVI R MONITOREO'!H28+'VIII R Art'!H28+'VIII R Art MONITOREO'!H28</f>
        <v>0</v>
      </c>
      <c r="AA28" s="37">
        <f>+'XVI R Art'!I28+'XVI R MONITOREO'!I28+'VIII R Art'!I28+'VIII R Art MONITOREO'!I28</f>
        <v>0</v>
      </c>
      <c r="AB28" s="37">
        <f>+'XVI R Art'!J28+'XVI R MONITOREO'!J28+'VIII R Art'!J28+'VIII R Art MONITOREO'!J28</f>
        <v>0</v>
      </c>
      <c r="AC28" s="37">
        <f>+'XVI R Art'!K28+'XVI R MONITOREO'!K28+'VIII R Art'!K28+'VIII R Art MONITOREO'!K28</f>
        <v>0</v>
      </c>
      <c r="AD28" s="37">
        <f>+'XVI R Art'!L28+'XVI R MONITOREO'!L28+'VIII R Art'!L28+'VIII R Art MONITOREO'!L28</f>
        <v>0</v>
      </c>
      <c r="AE28" s="37">
        <f>+'XVI R Art'!M28+'XVI R MONITOREO'!M28+'VIII R Art'!M28+'VIII R Art MONITOREO'!M28</f>
        <v>0</v>
      </c>
    </row>
    <row r="29" spans="1:31" x14ac:dyDescent="0.3">
      <c r="A29" s="100">
        <f t="shared" si="1"/>
        <v>13</v>
      </c>
      <c r="B29" s="122">
        <f>IF(+'VIII R Art'!B29+'VIII R Art MONITOREO'!B29+'VIII R Ind'!B29&gt;0,+'VIII R Art'!B29+'VIII R Art MONITOREO'!B29+'VIII R Ind'!B29," ")</f>
        <v>5.87</v>
      </c>
      <c r="C29" s="67">
        <f>IF(+'VIII R Art'!C29+'VIII R Art MONITOREO'!C29+'VIII R Ind'!C29&gt;0,+'VIII R Art'!C29+'VIII R Art MONITOREO'!C29+'VIII R Ind'!C29," ")</f>
        <v>81.05</v>
      </c>
      <c r="D29" s="67">
        <f>IF(+'VIII R Art'!D29+'VIII R Art MONITOREO'!D29+'VIII R Ind'!D29&gt;0,+'VIII R Art'!D29+'VIII R Art MONITOREO'!D29+'VIII R Ind'!D29," ")</f>
        <v>4488259.3499999996</v>
      </c>
      <c r="E29" s="67">
        <f>IF(+'VIII R Art'!E29+'VIII R Art MONITOREO'!E29+'VIII R Ind'!E29&gt;0,+'VIII R Art'!E29+'VIII R Art MONITOREO'!E29+'VIII R Ind'!E29," ")</f>
        <v>7152421.8700000001</v>
      </c>
      <c r="F29" s="67">
        <f>IF(+'VIII R Art'!F29+'VIII R Art MONITOREO'!F29+'VIII R Ind'!F29&gt;0,+'VIII R Art'!F29+'VIII R Art MONITOREO'!F29+'VIII R Ind'!F29," ")</f>
        <v>15521410.619999999</v>
      </c>
      <c r="G29" s="67">
        <f>IF(+'VIII R Art'!G29+'VIII R Art MONITOREO'!G29+'VIII R Ind'!G29&gt;0,+'VIII R Art'!G29+'VIII R Art MONITOREO'!G29+'VIII R Ind'!G29," ")</f>
        <v>43876385.439999998</v>
      </c>
      <c r="H29" s="67" t="str">
        <f>IF(+'VIII R Art'!H29+'VIII R Art MONITOREO'!H29+'VIII R Ind'!H29&gt;0,+'VIII R Art'!H29+'VIII R Art MONITOREO'!H29+'VIII R Ind'!H29," ")</f>
        <v xml:space="preserve"> </v>
      </c>
      <c r="I29" s="67" t="str">
        <f>IF(+'VIII R Art'!I29+'VIII R Art MONITOREO'!I29+'VIII R Ind'!I29&gt;0,+'VIII R Art'!I29+'VIII R Art MONITOREO'!I29+'VIII R Ind'!I29," ")</f>
        <v xml:space="preserve"> </v>
      </c>
      <c r="J29" s="67" t="str">
        <f>IF(+'VIII R Art'!J29+'VIII R Art MONITOREO'!J29+'VIII R Ind'!J29&gt;0,+'VIII R Art'!J29+'VIII R Art MONITOREO'!J29+'VIII R Ind'!J29," ")</f>
        <v xml:space="preserve"> </v>
      </c>
      <c r="K29" s="67" t="str">
        <f>IF(+'VIII R Art'!K29+'VIII R Art MONITOREO'!K29+'VIII R Ind'!K29&gt;0,+'VIII R Art'!K29+'VIII R Art MONITOREO'!K29+'VIII R Ind'!K29," ")</f>
        <v xml:space="preserve"> </v>
      </c>
      <c r="L29" s="67" t="str">
        <f>IF(+'VIII R Art'!L29+'VIII R Art MONITOREO'!L29+'VIII R Ind'!L29&gt;0,+'VIII R Art'!L29+'VIII R Art MONITOREO'!L29+'VIII R Ind'!L29," ")</f>
        <v xml:space="preserve"> </v>
      </c>
      <c r="M29" s="123" t="str">
        <f>IF(+'VIII R Art'!M29+'VIII R Art MONITOREO'!M29+'VIII R Ind'!M29&gt;0,+'VIII R Art'!M29+'VIII R Art MONITOREO'!M29+'VIII R Ind'!M29," ")</f>
        <v xml:space="preserve"> </v>
      </c>
      <c r="N29" s="122">
        <f t="shared" si="4"/>
        <v>71038564.199999988</v>
      </c>
      <c r="O29" s="34">
        <f t="shared" si="0"/>
        <v>13</v>
      </c>
      <c r="P29" s="37"/>
      <c r="Q29" s="37">
        <f>+N29+'XVI R FT'!N29</f>
        <v>71630687.95249787</v>
      </c>
      <c r="S29" s="100">
        <f t="shared" si="2"/>
        <v>13</v>
      </c>
      <c r="T29" s="37">
        <f>+'XVI R Art'!B29+'XVI R MONITOREO'!B29+'VIII R Art'!B29+'VIII R Art MONITOREO'!B29</f>
        <v>5.87</v>
      </c>
      <c r="U29" s="37">
        <f>+'XVI R Art'!C29+'XVI R MONITOREO'!C29+'VIII R Art'!C29+'VIII R Art MONITOREO'!C29</f>
        <v>86.81</v>
      </c>
      <c r="V29" s="37">
        <f>+'XVI R Art'!D29+'XVI R MONITOREO'!D29+'VIII R Art'!D29+'VIII R Art MONITOREO'!D29</f>
        <v>4497589.7324978858</v>
      </c>
      <c r="W29" s="37">
        <f>+'XVI R Art'!E29+'XVI R MONITOREO'!E29+'VIII R Art'!E29+'VIII R Art MONITOREO'!E29</f>
        <v>7152421.8700000001</v>
      </c>
      <c r="X29" s="37">
        <f>+'XVI R Art'!F29+'XVI R MONITOREO'!F29+'VIII R Art'!F29+'VIII R Art MONITOREO'!F29</f>
        <v>16085889.549999999</v>
      </c>
      <c r="Y29" s="37">
        <f>+'XVI R Art'!G29+'XVI R MONITOREO'!G29+'VIII R Art'!G29+'VIII R Art MONITOREO'!G29</f>
        <v>43894694.119999997</v>
      </c>
      <c r="Z29" s="37">
        <f>+'XVI R Art'!H29+'XVI R MONITOREO'!H29+'VIII R Art'!H29+'VIII R Art MONITOREO'!H29</f>
        <v>0</v>
      </c>
      <c r="AA29" s="37">
        <f>+'XVI R Art'!I29+'XVI R MONITOREO'!I29+'VIII R Art'!I29+'VIII R Art MONITOREO'!I29</f>
        <v>0</v>
      </c>
      <c r="AB29" s="37">
        <f>+'XVI R Art'!J29+'XVI R MONITOREO'!J29+'VIII R Art'!J29+'VIII R Art MONITOREO'!J29</f>
        <v>0</v>
      </c>
      <c r="AC29" s="37">
        <f>+'XVI R Art'!K29+'XVI R MONITOREO'!K29+'VIII R Art'!K29+'VIII R Art MONITOREO'!K29</f>
        <v>0</v>
      </c>
      <c r="AD29" s="37">
        <f>+'XVI R Art'!L29+'XVI R MONITOREO'!L29+'VIII R Art'!L29+'VIII R Art MONITOREO'!L29</f>
        <v>0</v>
      </c>
      <c r="AE29" s="37">
        <f>+'XVI R Art'!M29+'XVI R MONITOREO'!M29+'VIII R Art'!M29+'VIII R Art MONITOREO'!M29</f>
        <v>0</v>
      </c>
    </row>
    <row r="30" spans="1:31" x14ac:dyDescent="0.3">
      <c r="A30" s="100">
        <f t="shared" si="1"/>
        <v>13.5</v>
      </c>
      <c r="B30" s="122" t="str">
        <f>IF(+'VIII R Art'!B30+'VIII R Art MONITOREO'!B30+'VIII R Ind'!B30&gt;0,+'VIII R Art'!B30+'VIII R Art MONITOREO'!B30+'VIII R Ind'!B30," ")</f>
        <v xml:space="preserve"> </v>
      </c>
      <c r="C30" s="67">
        <f>IF(+'VIII R Art'!C30+'VIII R Art MONITOREO'!C30+'VIII R Ind'!C30&gt;0,+'VIII R Art'!C30+'VIII R Art MONITOREO'!C30+'VIII R Ind'!C30," ")</f>
        <v>213.66</v>
      </c>
      <c r="D30" s="67">
        <f>IF(+'VIII R Art'!D30+'VIII R Art MONITOREO'!D30+'VIII R Ind'!D30&gt;0,+'VIII R Art'!D30+'VIII R Art MONITOREO'!D30+'VIII R Ind'!D30," ")</f>
        <v>10408413.689999999</v>
      </c>
      <c r="E30" s="67">
        <f>IF(+'VIII R Art'!E30+'VIII R Art MONITOREO'!E30+'VIII R Ind'!E30&gt;0,+'VIII R Art'!E30+'VIII R Art MONITOREO'!E30+'VIII R Ind'!E30," ")</f>
        <v>7691483.7800000003</v>
      </c>
      <c r="F30" s="67">
        <f>IF(+'VIII R Art'!F30+'VIII R Art MONITOREO'!F30+'VIII R Ind'!F30&gt;0,+'VIII R Art'!F30+'VIII R Art MONITOREO'!F30+'VIII R Ind'!F30," ")</f>
        <v>20434967.550000001</v>
      </c>
      <c r="G30" s="67">
        <f>IF(+'VIII R Art'!G30+'VIII R Art MONITOREO'!G30+'VIII R Ind'!G30&gt;0,+'VIII R Art'!G30+'VIII R Art MONITOREO'!G30+'VIII R Ind'!G30," ")</f>
        <v>31839096.91</v>
      </c>
      <c r="H30" s="67" t="str">
        <f>IF(+'VIII R Art'!H30+'VIII R Art MONITOREO'!H30+'VIII R Ind'!H30&gt;0,+'VIII R Art'!H30+'VIII R Art MONITOREO'!H30+'VIII R Ind'!H30," ")</f>
        <v xml:space="preserve"> </v>
      </c>
      <c r="I30" s="67" t="str">
        <f>IF(+'VIII R Art'!I30+'VIII R Art MONITOREO'!I30+'VIII R Ind'!I30&gt;0,+'VIII R Art'!I30+'VIII R Art MONITOREO'!I30+'VIII R Ind'!I30," ")</f>
        <v xml:space="preserve"> </v>
      </c>
      <c r="J30" s="67" t="str">
        <f>IF(+'VIII R Art'!J30+'VIII R Art MONITOREO'!J30+'VIII R Ind'!J30&gt;0,+'VIII R Art'!J30+'VIII R Art MONITOREO'!J30+'VIII R Ind'!J30," ")</f>
        <v xml:space="preserve"> </v>
      </c>
      <c r="K30" s="67" t="str">
        <f>IF(+'VIII R Art'!K30+'VIII R Art MONITOREO'!K30+'VIII R Ind'!K30&gt;0,+'VIII R Art'!K30+'VIII R Art MONITOREO'!K30+'VIII R Ind'!K30," ")</f>
        <v xml:space="preserve"> </v>
      </c>
      <c r="L30" s="67" t="str">
        <f>IF(+'VIII R Art'!L30+'VIII R Art MONITOREO'!L30+'VIII R Ind'!L30&gt;0,+'VIII R Art'!L30+'VIII R Art MONITOREO'!L30+'VIII R Ind'!L30," ")</f>
        <v xml:space="preserve"> </v>
      </c>
      <c r="M30" s="123" t="str">
        <f>IF(+'VIII R Art'!M30+'VIII R Art MONITOREO'!M30+'VIII R Ind'!M30&gt;0,+'VIII R Art'!M30+'VIII R Art MONITOREO'!M30+'VIII R Ind'!M30," ")</f>
        <v xml:space="preserve"> </v>
      </c>
      <c r="N30" s="122">
        <f t="shared" si="4"/>
        <v>70374175.590000004</v>
      </c>
      <c r="O30" s="34">
        <f t="shared" si="0"/>
        <v>13.5</v>
      </c>
      <c r="P30" s="37"/>
      <c r="Q30" s="37">
        <f>+N30+'XVI R FT'!N30</f>
        <v>71020648.072497889</v>
      </c>
      <c r="S30" s="100">
        <f t="shared" si="2"/>
        <v>13.5</v>
      </c>
      <c r="T30" s="37">
        <f>+'XVI R Art'!B30+'XVI R MONITOREO'!B30+'VIII R Art'!B30+'VIII R Art MONITOREO'!B30</f>
        <v>0</v>
      </c>
      <c r="U30" s="37">
        <f>+'XVI R Art'!C30+'XVI R MONITOREO'!C30+'VIII R Art'!C30+'VIII R Art MONITOREO'!C30</f>
        <v>213.66</v>
      </c>
      <c r="V30" s="37">
        <f>+'XVI R Art'!D30+'XVI R MONITOREO'!D30+'VIII R Art'!D30+'VIII R Art MONITOREO'!D30</f>
        <v>10417744.072497886</v>
      </c>
      <c r="W30" s="37">
        <f>+'XVI R Art'!E30+'XVI R MONITOREO'!E30+'VIII R Art'!E30+'VIII R Art MONITOREO'!E30</f>
        <v>7691483.7800000003</v>
      </c>
      <c r="X30" s="37">
        <f>+'XVI R Art'!F30+'XVI R MONITOREO'!F30+'VIII R Art'!F30+'VIII R Art MONITOREO'!F30</f>
        <v>21050393.379999999</v>
      </c>
      <c r="Y30" s="37">
        <f>+'XVI R Art'!G30+'XVI R MONITOREO'!G30+'VIII R Art'!G30+'VIII R Art MONITOREO'!G30</f>
        <v>31860813.18</v>
      </c>
      <c r="Z30" s="37">
        <f>+'XVI R Art'!H30+'XVI R MONITOREO'!H30+'VIII R Art'!H30+'VIII R Art MONITOREO'!H30</f>
        <v>0</v>
      </c>
      <c r="AA30" s="37">
        <f>+'XVI R Art'!I30+'XVI R MONITOREO'!I30+'VIII R Art'!I30+'VIII R Art MONITOREO'!I30</f>
        <v>0</v>
      </c>
      <c r="AB30" s="37">
        <f>+'XVI R Art'!J30+'XVI R MONITOREO'!J30+'VIII R Art'!J30+'VIII R Art MONITOREO'!J30</f>
        <v>0</v>
      </c>
      <c r="AC30" s="37">
        <f>+'XVI R Art'!K30+'XVI R MONITOREO'!K30+'VIII R Art'!K30+'VIII R Art MONITOREO'!K30</f>
        <v>0</v>
      </c>
      <c r="AD30" s="37">
        <f>+'XVI R Art'!L30+'XVI R MONITOREO'!L30+'VIII R Art'!L30+'VIII R Art MONITOREO'!L30</f>
        <v>0</v>
      </c>
      <c r="AE30" s="37">
        <f>+'XVI R Art'!M30+'XVI R MONITOREO'!M30+'VIII R Art'!M30+'VIII R Art MONITOREO'!M30</f>
        <v>0</v>
      </c>
    </row>
    <row r="31" spans="1:31" x14ac:dyDescent="0.3">
      <c r="A31" s="100">
        <f t="shared" si="1"/>
        <v>14</v>
      </c>
      <c r="B31" s="122">
        <f>IF(+'VIII R Art'!B31+'VIII R Art MONITOREO'!B31+'VIII R Ind'!B31&gt;0,+'VIII R Art'!B31+'VIII R Art MONITOREO'!B31+'VIII R Ind'!B31," ")</f>
        <v>17.62</v>
      </c>
      <c r="C31" s="67">
        <f>IF(+'VIII R Art'!C31+'VIII R Art MONITOREO'!C31+'VIII R Ind'!C31&gt;0,+'VIII R Art'!C31+'VIII R Art MONITOREO'!C31+'VIII R Ind'!C31," ")</f>
        <v>364.76</v>
      </c>
      <c r="D31" s="67">
        <f>IF(+'VIII R Art'!D31+'VIII R Art MONITOREO'!D31+'VIII R Ind'!D31&gt;0,+'VIII R Art'!D31+'VIII R Art MONITOREO'!D31+'VIII R Ind'!D31," ")</f>
        <v>16619317.25</v>
      </c>
      <c r="E31" s="67">
        <f>IF(+'VIII R Art'!E31+'VIII R Art MONITOREO'!E31+'VIII R Ind'!E31&gt;0,+'VIII R Art'!E31+'VIII R Art MONITOREO'!E31+'VIII R Ind'!E31," ")</f>
        <v>14515067.210000001</v>
      </c>
      <c r="F31" s="67">
        <f>IF(+'VIII R Art'!F31+'VIII R Art MONITOREO'!F31+'VIII R Ind'!F31&gt;0,+'VIII R Art'!F31+'VIII R Art MONITOREO'!F31+'VIII R Ind'!F31," ")</f>
        <v>21208279.920000002</v>
      </c>
      <c r="G31" s="67">
        <f>IF(+'VIII R Art'!G31+'VIII R Art MONITOREO'!G31+'VIII R Ind'!G31&gt;0,+'VIII R Art'!G31+'VIII R Art MONITOREO'!G31+'VIII R Ind'!G31," ")</f>
        <v>20459423.030000001</v>
      </c>
      <c r="H31" s="67" t="str">
        <f>IF(+'VIII R Art'!H31+'VIII R Art MONITOREO'!H31+'VIII R Ind'!H31&gt;0,+'VIII R Art'!H31+'VIII R Art MONITOREO'!H31+'VIII R Ind'!H31," ")</f>
        <v xml:space="preserve"> </v>
      </c>
      <c r="I31" s="67" t="str">
        <f>IF(+'VIII R Art'!I31+'VIII R Art MONITOREO'!I31+'VIII R Ind'!I31&gt;0,+'VIII R Art'!I31+'VIII R Art MONITOREO'!I31+'VIII R Ind'!I31," ")</f>
        <v xml:space="preserve"> </v>
      </c>
      <c r="J31" s="67" t="str">
        <f>IF(+'VIII R Art'!J31+'VIII R Art MONITOREO'!J31+'VIII R Ind'!J31&gt;0,+'VIII R Art'!J31+'VIII R Art MONITOREO'!J31+'VIII R Ind'!J31," ")</f>
        <v xml:space="preserve"> </v>
      </c>
      <c r="K31" s="67" t="str">
        <f>IF(+'VIII R Art'!K31+'VIII R Art MONITOREO'!K31+'VIII R Ind'!K31&gt;0,+'VIII R Art'!K31+'VIII R Art MONITOREO'!K31+'VIII R Ind'!K31," ")</f>
        <v xml:space="preserve"> </v>
      </c>
      <c r="L31" s="67" t="str">
        <f>IF(+'VIII R Art'!L31+'VIII R Art MONITOREO'!L31+'VIII R Ind'!L31&gt;0,+'VIII R Art'!L31+'VIII R Art MONITOREO'!L31+'VIII R Ind'!L31," ")</f>
        <v xml:space="preserve"> </v>
      </c>
      <c r="M31" s="123" t="str">
        <f>IF(+'VIII R Art'!M31+'VIII R Art MONITOREO'!M31+'VIII R Ind'!M31&gt;0,+'VIII R Art'!M31+'VIII R Art MONITOREO'!M31+'VIII R Ind'!M31," ")</f>
        <v xml:space="preserve"> </v>
      </c>
      <c r="N31" s="122">
        <f t="shared" si="4"/>
        <v>72802469.790000007</v>
      </c>
      <c r="O31" s="34">
        <f t="shared" si="0"/>
        <v>14</v>
      </c>
      <c r="P31" s="37"/>
      <c r="Q31" s="37">
        <f>+N31+'XVI R FT'!N31</f>
        <v>73531298.048997477</v>
      </c>
      <c r="S31" s="100">
        <f t="shared" si="2"/>
        <v>14</v>
      </c>
      <c r="T31" s="37">
        <f>+'XVI R Art'!B31+'XVI R MONITOREO'!B31+'VIII R Art'!B31+'VIII R Art MONITOREO'!B31</f>
        <v>17.62</v>
      </c>
      <c r="U31" s="37">
        <f>+'XVI R Art'!C31+'XVI R MONITOREO'!C31+'VIII R Art'!C31+'VIII R Art MONITOREO'!C31</f>
        <v>370.52</v>
      </c>
      <c r="V31" s="37">
        <f>+'XVI R Art'!D31+'XVI R MONITOREO'!D31+'VIII R Art'!D31+'VIII R Art MONITOREO'!D31</f>
        <v>16630513.708997464</v>
      </c>
      <c r="W31" s="37">
        <f>+'XVI R Art'!E31+'XVI R MONITOREO'!E31+'VIII R Art'!E31+'VIII R Art MONITOREO'!E31</f>
        <v>14515067.210000001</v>
      </c>
      <c r="X31" s="37">
        <f>+'XVI R Art'!F31+'XVI R MONITOREO'!F31+'VIII R Art'!F31+'VIII R Art MONITOREO'!F31</f>
        <v>21858774.140000001</v>
      </c>
      <c r="Y31" s="37">
        <f>+'XVI R Art'!G31+'XVI R MONITOREO'!G31+'VIII R Art'!G31+'VIII R Art MONITOREO'!G31</f>
        <v>20526554.850000001</v>
      </c>
      <c r="Z31" s="37">
        <f>+'XVI R Art'!H31+'XVI R MONITOREO'!H31+'VIII R Art'!H31+'VIII R Art MONITOREO'!H31</f>
        <v>0</v>
      </c>
      <c r="AA31" s="37">
        <f>+'XVI R Art'!I31+'XVI R MONITOREO'!I31+'VIII R Art'!I31+'VIII R Art MONITOREO'!I31</f>
        <v>0</v>
      </c>
      <c r="AB31" s="37">
        <f>+'XVI R Art'!J31+'XVI R MONITOREO'!J31+'VIII R Art'!J31+'VIII R Art MONITOREO'!J31</f>
        <v>0</v>
      </c>
      <c r="AC31" s="37">
        <f>+'XVI R Art'!K31+'XVI R MONITOREO'!K31+'VIII R Art'!K31+'VIII R Art MONITOREO'!K31</f>
        <v>0</v>
      </c>
      <c r="AD31" s="37">
        <f>+'XVI R Art'!L31+'XVI R MONITOREO'!L31+'VIII R Art'!L31+'VIII R Art MONITOREO'!L31</f>
        <v>0</v>
      </c>
      <c r="AE31" s="37">
        <f>+'XVI R Art'!M31+'XVI R MONITOREO'!M31+'VIII R Art'!M31+'VIII R Art MONITOREO'!M31</f>
        <v>0</v>
      </c>
    </row>
    <row r="32" spans="1:31" x14ac:dyDescent="0.3">
      <c r="A32" s="100">
        <f t="shared" si="1"/>
        <v>14.5</v>
      </c>
      <c r="B32" s="122">
        <f>IF(+'VIII R Art'!B32+'VIII R Art MONITOREO'!B32+'VIII R Ind'!B32&gt;0,+'VIII R Art'!B32+'VIII R Art MONITOREO'!B32+'VIII R Ind'!B32," ")</f>
        <v>35.24</v>
      </c>
      <c r="C32" s="67">
        <f>IF(+'VIII R Art'!C32+'VIII R Art MONITOREO'!C32+'VIII R Ind'!C32&gt;0,+'VIII R Art'!C32+'VIII R Art MONITOREO'!C32+'VIII R Ind'!C32," ")</f>
        <v>601.12</v>
      </c>
      <c r="D32" s="67">
        <f>IF(+'VIII R Art'!D32+'VIII R Art MONITOREO'!D32+'VIII R Ind'!D32&gt;0,+'VIII R Art'!D32+'VIII R Art MONITOREO'!D32+'VIII R Ind'!D32," ")</f>
        <v>26106065.209999997</v>
      </c>
      <c r="E32" s="67">
        <f>IF(+'VIII R Art'!E32+'VIII R Art MONITOREO'!E32+'VIII R Ind'!E32&gt;0,+'VIII R Art'!E32+'VIII R Art MONITOREO'!E32+'VIII R Ind'!E32," ")</f>
        <v>23018876.149999999</v>
      </c>
      <c r="F32" s="67">
        <f>IF(+'VIII R Art'!F32+'VIII R Art MONITOREO'!F32+'VIII R Ind'!F32&gt;0,+'VIII R Art'!F32+'VIII R Art MONITOREO'!F32+'VIII R Ind'!F32," ")</f>
        <v>24273048.600000001</v>
      </c>
      <c r="G32" s="67">
        <f>IF(+'VIII R Art'!G32+'VIII R Art MONITOREO'!G32+'VIII R Ind'!G32&gt;0,+'VIII R Art'!G32+'VIII R Art MONITOREO'!G32+'VIII R Ind'!G32," ")</f>
        <v>16888089.66</v>
      </c>
      <c r="H32" s="67" t="str">
        <f>IF(+'VIII R Art'!H32+'VIII R Art MONITOREO'!H32+'VIII R Ind'!H32&gt;0,+'VIII R Art'!H32+'VIII R Art MONITOREO'!H32+'VIII R Ind'!H32," ")</f>
        <v xml:space="preserve"> </v>
      </c>
      <c r="I32" s="67" t="str">
        <f>IF(+'VIII R Art'!I32+'VIII R Art MONITOREO'!I32+'VIII R Ind'!I32&gt;0,+'VIII R Art'!I32+'VIII R Art MONITOREO'!I32+'VIII R Ind'!I32," ")</f>
        <v xml:space="preserve"> </v>
      </c>
      <c r="J32" s="67" t="str">
        <f>IF(+'VIII R Art'!J32+'VIII R Art MONITOREO'!J32+'VIII R Ind'!J32&gt;0,+'VIII R Art'!J32+'VIII R Art MONITOREO'!J32+'VIII R Ind'!J32," ")</f>
        <v xml:space="preserve"> </v>
      </c>
      <c r="K32" s="67" t="str">
        <f>IF(+'VIII R Art'!K32+'VIII R Art MONITOREO'!K32+'VIII R Ind'!K32&gt;0,+'VIII R Art'!K32+'VIII R Art MONITOREO'!K32+'VIII R Ind'!K32," ")</f>
        <v xml:space="preserve"> </v>
      </c>
      <c r="L32" s="67" t="str">
        <f>IF(+'VIII R Art'!L32+'VIII R Art MONITOREO'!L32+'VIII R Ind'!L32&gt;0,+'VIII R Art'!L32+'VIII R Art MONITOREO'!L32+'VIII R Ind'!L32," ")</f>
        <v xml:space="preserve"> </v>
      </c>
      <c r="M32" s="123" t="str">
        <f>IF(+'VIII R Art'!M32+'VIII R Art MONITOREO'!M32+'VIII R Ind'!M32&gt;0,+'VIII R Art'!M32+'VIII R Art MONITOREO'!M32+'VIII R Ind'!M32," ")</f>
        <v xml:space="preserve"> </v>
      </c>
      <c r="N32" s="122">
        <f t="shared" si="4"/>
        <v>90286715.979999989</v>
      </c>
      <c r="O32" s="34">
        <f t="shared" si="0"/>
        <v>14.5</v>
      </c>
      <c r="P32" s="37"/>
      <c r="Q32" s="37">
        <f>+N32+'XVI R FT'!N32</f>
        <v>90951303.360994071</v>
      </c>
      <c r="S32" s="100">
        <f t="shared" si="2"/>
        <v>14.5</v>
      </c>
      <c r="T32" s="37">
        <f>+'XVI R Art'!B32+'XVI R MONITOREO'!B32+'VIII R Art'!B32+'VIII R Art MONITOREO'!B32</f>
        <v>35.24</v>
      </c>
      <c r="U32" s="37">
        <f>+'XVI R Art'!C32+'XVI R MONITOREO'!C32+'VIII R Art'!C32+'VIII R Art MONITOREO'!C32</f>
        <v>630.86</v>
      </c>
      <c r="V32" s="37">
        <f>+'XVI R Art'!D32+'XVI R MONITOREO'!D32+'VIII R Art'!D32+'VIII R Art MONITOREO'!D32</f>
        <v>26132190.28099408</v>
      </c>
      <c r="W32" s="37">
        <f>+'XVI R Art'!E32+'XVI R MONITOREO'!E32+'VIII R Art'!E32+'VIII R Art MONITOREO'!E32</f>
        <v>23018876.149999999</v>
      </c>
      <c r="X32" s="37">
        <f>+'XVI R Art'!F32+'XVI R MONITOREO'!F32+'VIII R Art'!F32+'VIII R Art MONITOREO'!F32</f>
        <v>24874151.550000001</v>
      </c>
      <c r="Y32" s="37">
        <f>+'XVI R Art'!G32+'XVI R MONITOREO'!G32+'VIII R Art'!G32+'VIII R Art MONITOREO'!G32</f>
        <v>16925419.280000001</v>
      </c>
      <c r="Z32" s="37">
        <f>+'XVI R Art'!H32+'XVI R MONITOREO'!H32+'VIII R Art'!H32+'VIII R Art MONITOREO'!H32</f>
        <v>0</v>
      </c>
      <c r="AA32" s="37">
        <f>+'XVI R Art'!I32+'XVI R MONITOREO'!I32+'VIII R Art'!I32+'VIII R Art MONITOREO'!I32</f>
        <v>0</v>
      </c>
      <c r="AB32" s="37">
        <f>+'XVI R Art'!J32+'XVI R MONITOREO'!J32+'VIII R Art'!J32+'VIII R Art MONITOREO'!J32</f>
        <v>0</v>
      </c>
      <c r="AC32" s="37">
        <f>+'XVI R Art'!K32+'XVI R MONITOREO'!K32+'VIII R Art'!K32+'VIII R Art MONITOREO'!K32</f>
        <v>0</v>
      </c>
      <c r="AD32" s="37">
        <f>+'XVI R Art'!L32+'XVI R MONITOREO'!L32+'VIII R Art'!L32+'VIII R Art MONITOREO'!L32</f>
        <v>0</v>
      </c>
      <c r="AE32" s="37">
        <f>+'XVI R Art'!M32+'XVI R MONITOREO'!M32+'VIII R Art'!M32+'VIII R Art MONITOREO'!M32</f>
        <v>0</v>
      </c>
    </row>
    <row r="33" spans="1:31" x14ac:dyDescent="0.3">
      <c r="A33" s="100">
        <f t="shared" si="1"/>
        <v>15</v>
      </c>
      <c r="B33" s="122">
        <f>IF(+'VIII R Art'!B33+'VIII R Art MONITOREO'!B33+'VIII R Ind'!B33&gt;0,+'VIII R Art'!B33+'VIII R Art MONITOREO'!B33+'VIII R Ind'!B33," ")</f>
        <v>29.37</v>
      </c>
      <c r="C33" s="67">
        <f>IF(+'VIII R Art'!C33+'VIII R Art MONITOREO'!C33+'VIII R Ind'!C33&gt;0,+'VIII R Art'!C33+'VIII R Art MONITOREO'!C33+'VIII R Ind'!C33," ")</f>
        <v>857.86</v>
      </c>
      <c r="D33" s="67">
        <f>IF(+'VIII R Art'!D33+'VIII R Art MONITOREO'!D33+'VIII R Ind'!D33&gt;0,+'VIII R Art'!D33+'VIII R Art MONITOREO'!D33+'VIII R Ind'!D33," ")</f>
        <v>49149365.840000004</v>
      </c>
      <c r="E33" s="67">
        <f>IF(+'VIII R Art'!E33+'VIII R Art MONITOREO'!E33+'VIII R Ind'!E33&gt;0,+'VIII R Art'!E33+'VIII R Art MONITOREO'!E33+'VIII R Ind'!E33," ")</f>
        <v>37292100.799999997</v>
      </c>
      <c r="F33" s="67">
        <f>IF(+'VIII R Art'!F33+'VIII R Art MONITOREO'!F33+'VIII R Ind'!F33&gt;0,+'VIII R Art'!F33+'VIII R Art MONITOREO'!F33+'VIII R Ind'!F33," ")</f>
        <v>28974699.48</v>
      </c>
      <c r="G33" s="67">
        <f>IF(+'VIII R Art'!G33+'VIII R Art MONITOREO'!G33+'VIII R Ind'!G33&gt;0,+'VIII R Art'!G33+'VIII R Art MONITOREO'!G33+'VIII R Ind'!G33," ")</f>
        <v>11961242.57</v>
      </c>
      <c r="H33" s="67" t="str">
        <f>IF(+'VIII R Art'!H33+'VIII R Art MONITOREO'!H33+'VIII R Ind'!H33&gt;0,+'VIII R Art'!H33+'VIII R Art MONITOREO'!H33+'VIII R Ind'!H33," ")</f>
        <v xml:space="preserve"> </v>
      </c>
      <c r="I33" s="67" t="str">
        <f>IF(+'VIII R Art'!I33+'VIII R Art MONITOREO'!I33+'VIII R Ind'!I33&gt;0,+'VIII R Art'!I33+'VIII R Art MONITOREO'!I33+'VIII R Ind'!I33," ")</f>
        <v xml:space="preserve"> </v>
      </c>
      <c r="J33" s="67" t="str">
        <f>IF(+'VIII R Art'!J33+'VIII R Art MONITOREO'!J33+'VIII R Ind'!J33&gt;0,+'VIII R Art'!J33+'VIII R Art MONITOREO'!J33+'VIII R Ind'!J33," ")</f>
        <v xml:space="preserve"> </v>
      </c>
      <c r="K33" s="67" t="str">
        <f>IF(+'VIII R Art'!K33+'VIII R Art MONITOREO'!K33+'VIII R Ind'!K33&gt;0,+'VIII R Art'!K33+'VIII R Art MONITOREO'!K33+'VIII R Ind'!K33," ")</f>
        <v xml:space="preserve"> </v>
      </c>
      <c r="L33" s="67" t="str">
        <f>IF(+'VIII R Art'!L33+'VIII R Art MONITOREO'!L33+'VIII R Ind'!L33&gt;0,+'VIII R Art'!L33+'VIII R Art MONITOREO'!L33+'VIII R Ind'!L33," ")</f>
        <v xml:space="preserve"> </v>
      </c>
      <c r="M33" s="123" t="str">
        <f>IF(+'VIII R Art'!M33+'VIII R Art MONITOREO'!M33+'VIII R Ind'!M33&gt;0,+'VIII R Art'!M33+'VIII R Art MONITOREO'!M33+'VIII R Ind'!M33," ")</f>
        <v xml:space="preserve"> </v>
      </c>
      <c r="N33" s="122">
        <f t="shared" si="4"/>
        <v>127378295.92000002</v>
      </c>
      <c r="O33" s="34">
        <f t="shared" si="0"/>
        <v>15</v>
      </c>
      <c r="P33" s="37"/>
      <c r="Q33" s="37">
        <f>+N33+'XVI R FT'!N33</f>
        <v>128203150.54499578</v>
      </c>
      <c r="S33" s="100">
        <f t="shared" si="2"/>
        <v>15</v>
      </c>
      <c r="T33" s="37">
        <f>+'XVI R Art'!B33+'XVI R MONITOREO'!B33+'VIII R Art'!B33+'VIII R Art MONITOREO'!B33</f>
        <v>29.37</v>
      </c>
      <c r="U33" s="37">
        <f>+'XVI R Art'!C33+'XVI R MONITOREO'!C33+'VIII R Art'!C33+'VIII R Art MONITOREO'!C33</f>
        <v>893.63</v>
      </c>
      <c r="V33" s="37">
        <f>+'XVI R Art'!D33+'XVI R MONITOREO'!D33+'VIII R Art'!D33+'VIII R Art MONITOREO'!D33</f>
        <v>49168026.60499578</v>
      </c>
      <c r="W33" s="37">
        <f>+'XVI R Art'!E33+'XVI R MONITOREO'!E33+'VIII R Art'!E33+'VIII R Art MONITOREO'!E33</f>
        <v>37292100.799999997</v>
      </c>
      <c r="X33" s="37">
        <f>+'XVI R Art'!F33+'XVI R MONITOREO'!F33+'VIII R Art'!F33+'VIII R Art MONITOREO'!F33</f>
        <v>29687889.629999999</v>
      </c>
      <c r="Y33" s="37">
        <f>+'XVI R Art'!G33+'XVI R MONITOREO'!G33+'VIII R Art'!G33+'VIII R Art MONITOREO'!G33</f>
        <v>12054210.51</v>
      </c>
      <c r="Z33" s="37">
        <f>+'XVI R Art'!H33+'XVI R MONITOREO'!H33+'VIII R Art'!H33+'VIII R Art MONITOREO'!H33</f>
        <v>0</v>
      </c>
      <c r="AA33" s="37">
        <f>+'XVI R Art'!I33+'XVI R MONITOREO'!I33+'VIII R Art'!I33+'VIII R Art MONITOREO'!I33</f>
        <v>0</v>
      </c>
      <c r="AB33" s="37">
        <f>+'XVI R Art'!J33+'XVI R MONITOREO'!J33+'VIII R Art'!J33+'VIII R Art MONITOREO'!J33</f>
        <v>0</v>
      </c>
      <c r="AC33" s="37">
        <f>+'XVI R Art'!K33+'XVI R MONITOREO'!K33+'VIII R Art'!K33+'VIII R Art MONITOREO'!K33</f>
        <v>0</v>
      </c>
      <c r="AD33" s="37">
        <f>+'XVI R Art'!L33+'XVI R MONITOREO'!L33+'VIII R Art'!L33+'VIII R Art MONITOREO'!L33</f>
        <v>0</v>
      </c>
      <c r="AE33" s="37">
        <f>+'XVI R Art'!M33+'XVI R MONITOREO'!M33+'VIII R Art'!M33+'VIII R Art MONITOREO'!M33</f>
        <v>0</v>
      </c>
    </row>
    <row r="34" spans="1:31" x14ac:dyDescent="0.3">
      <c r="A34" s="100">
        <f t="shared" si="1"/>
        <v>15.5</v>
      </c>
      <c r="B34" s="122">
        <f>IF(+'VIII R Art'!B34+'VIII R Art MONITOREO'!B34+'VIII R Ind'!B34&gt;0,+'VIII R Art'!B34+'VIII R Art MONITOREO'!B34+'VIII R Ind'!B34," ")</f>
        <v>52.86</v>
      </c>
      <c r="C34" s="67">
        <f>IF(+'VIII R Art'!C34+'VIII R Art MONITOREO'!C34+'VIII R Ind'!C34&gt;0,+'VIII R Art'!C34+'VIII R Art MONITOREO'!C34+'VIII R Ind'!C34," ")</f>
        <v>921.82</v>
      </c>
      <c r="D34" s="67">
        <f>IF(+'VIII R Art'!D34+'VIII R Art MONITOREO'!D34+'VIII R Ind'!D34&gt;0,+'VIII R Art'!D34+'VIII R Art MONITOREO'!D34+'VIII R Ind'!D34," ")</f>
        <v>87139334.739999995</v>
      </c>
      <c r="E34" s="67">
        <f>IF(+'VIII R Art'!E34+'VIII R Art MONITOREO'!E34+'VIII R Ind'!E34&gt;0,+'VIII R Art'!E34+'VIII R Art MONITOREO'!E34+'VIII R Ind'!E34," ")</f>
        <v>53856072</v>
      </c>
      <c r="F34" s="67">
        <f>IF(+'VIII R Art'!F34+'VIII R Art MONITOREO'!F34+'VIII R Ind'!F34&gt;0,+'VIII R Art'!F34+'VIII R Art MONITOREO'!F34+'VIII R Ind'!F34," ")</f>
        <v>29752576.859999999</v>
      </c>
      <c r="G34" s="67">
        <f>IF(+'VIII R Art'!G34+'VIII R Art MONITOREO'!G34+'VIII R Ind'!G34&gt;0,+'VIII R Art'!G34+'VIII R Art MONITOREO'!G34+'VIII R Ind'!G34," ")</f>
        <v>18939562.469999999</v>
      </c>
      <c r="H34" s="67" t="str">
        <f>IF(+'VIII R Art'!H34+'VIII R Art MONITOREO'!H34+'VIII R Ind'!H34&gt;0,+'VIII R Art'!H34+'VIII R Art MONITOREO'!H34+'VIII R Ind'!H34," ")</f>
        <v xml:space="preserve"> </v>
      </c>
      <c r="I34" s="67" t="str">
        <f>IF(+'VIII R Art'!I34+'VIII R Art MONITOREO'!I34+'VIII R Ind'!I34&gt;0,+'VIII R Art'!I34+'VIII R Art MONITOREO'!I34+'VIII R Ind'!I34," ")</f>
        <v xml:space="preserve"> </v>
      </c>
      <c r="J34" s="67" t="str">
        <f>IF(+'VIII R Art'!J34+'VIII R Art MONITOREO'!J34+'VIII R Ind'!J34&gt;0,+'VIII R Art'!J34+'VIII R Art MONITOREO'!J34+'VIII R Ind'!J34," ")</f>
        <v xml:space="preserve"> </v>
      </c>
      <c r="K34" s="67" t="str">
        <f>IF(+'VIII R Art'!K34+'VIII R Art MONITOREO'!K34+'VIII R Ind'!K34&gt;0,+'VIII R Art'!K34+'VIII R Art MONITOREO'!K34+'VIII R Ind'!K34," ")</f>
        <v xml:space="preserve"> </v>
      </c>
      <c r="L34" s="67" t="str">
        <f>IF(+'VIII R Art'!L34+'VIII R Art MONITOREO'!L34+'VIII R Ind'!L34&gt;0,+'VIII R Art'!L34+'VIII R Art MONITOREO'!L34+'VIII R Ind'!L34," ")</f>
        <v xml:space="preserve"> </v>
      </c>
      <c r="M34" s="123" t="str">
        <f>IF(+'VIII R Art'!M34+'VIII R Art MONITOREO'!M34+'VIII R Ind'!M34&gt;0,+'VIII R Art'!M34+'VIII R Art MONITOREO'!M34+'VIII R Ind'!M34," ")</f>
        <v xml:space="preserve"> </v>
      </c>
      <c r="N34" s="122">
        <f t="shared" si="4"/>
        <v>189688520.75000003</v>
      </c>
      <c r="O34" s="34">
        <f t="shared" si="0"/>
        <v>15.5</v>
      </c>
      <c r="P34" s="37"/>
      <c r="Q34" s="37">
        <f>+N34+'XVI R FT'!N34</f>
        <v>190582808.90149537</v>
      </c>
      <c r="S34" s="100">
        <f t="shared" si="2"/>
        <v>15.5</v>
      </c>
      <c r="T34" s="37">
        <f>+'XVI R Art'!B34+'XVI R MONITOREO'!B34+'VIII R Art'!B34+'VIII R Art MONITOREO'!B34</f>
        <v>52.86</v>
      </c>
      <c r="U34" s="37">
        <f>+'XVI R Art'!C34+'XVI R MONITOREO'!C34+'VIII R Art'!C34+'VIII R Art MONITOREO'!C34</f>
        <v>1028.8500000000001</v>
      </c>
      <c r="V34" s="37">
        <f>+'XVI R Art'!D34+'XVI R MONITOREO'!D34+'VIII R Art'!D34+'VIII R Art MONITOREO'!D34</f>
        <v>87159861.581495345</v>
      </c>
      <c r="W34" s="37">
        <f>+'XVI R Art'!E34+'XVI R MONITOREO'!E34+'VIII R Art'!E34+'VIII R Art MONITOREO'!E34</f>
        <v>53856072</v>
      </c>
      <c r="X34" s="37">
        <f>+'XVI R Art'!F34+'XVI R MONITOREO'!F34+'VIII R Art'!F34+'VIII R Art MONITOREO'!F34</f>
        <v>30551418.07</v>
      </c>
      <c r="Y34" s="37">
        <f>+'XVI R Art'!G34+'XVI R MONITOREO'!G34+'VIII R Art'!G34+'VIII R Art MONITOREO'!G34</f>
        <v>19014375.539999999</v>
      </c>
      <c r="Z34" s="37">
        <f>+'XVI R Art'!H34+'XVI R MONITOREO'!H34+'VIII R Art'!H34+'VIII R Art MONITOREO'!H34</f>
        <v>0</v>
      </c>
      <c r="AA34" s="37">
        <f>+'XVI R Art'!I34+'XVI R MONITOREO'!I34+'VIII R Art'!I34+'VIII R Art MONITOREO'!I34</f>
        <v>0</v>
      </c>
      <c r="AB34" s="37">
        <f>+'XVI R Art'!J34+'XVI R MONITOREO'!J34+'VIII R Art'!J34+'VIII R Art MONITOREO'!J34</f>
        <v>0</v>
      </c>
      <c r="AC34" s="37">
        <f>+'XVI R Art'!K34+'XVI R MONITOREO'!K34+'VIII R Art'!K34+'VIII R Art MONITOREO'!K34</f>
        <v>0</v>
      </c>
      <c r="AD34" s="37">
        <f>+'XVI R Art'!L34+'XVI R MONITOREO'!L34+'VIII R Art'!L34+'VIII R Art MONITOREO'!L34</f>
        <v>0</v>
      </c>
      <c r="AE34" s="37">
        <f>+'XVI R Art'!M34+'XVI R MONITOREO'!M34+'VIII R Art'!M34+'VIII R Art MONITOREO'!M34</f>
        <v>0</v>
      </c>
    </row>
    <row r="35" spans="1:31" x14ac:dyDescent="0.3">
      <c r="A35" s="100">
        <f t="shared" si="1"/>
        <v>16</v>
      </c>
      <c r="B35" s="122">
        <f>IF(+'VIII R Art'!B35+'VIII R Art MONITOREO'!B35+'VIII R Ind'!B35&gt;0,+'VIII R Art'!B35+'VIII R Art MONITOREO'!B35+'VIII R Ind'!B35," ")</f>
        <v>52.86</v>
      </c>
      <c r="C35" s="67">
        <f>IF(+'VIII R Art'!C35+'VIII R Art MONITOREO'!C35+'VIII R Ind'!C35&gt;0,+'VIII R Art'!C35+'VIII R Art MONITOREO'!C35+'VIII R Ind'!C35," ")</f>
        <v>794.05</v>
      </c>
      <c r="D35" s="67">
        <f>IF(+'VIII R Art'!D35+'VIII R Art MONITOREO'!D35+'VIII R Ind'!D35&gt;0,+'VIII R Art'!D35+'VIII R Art MONITOREO'!D35+'VIII R Ind'!D35," ")</f>
        <v>143061609.75</v>
      </c>
      <c r="E35" s="67">
        <f>IF(+'VIII R Art'!E35+'VIII R Art MONITOREO'!E35+'VIII R Ind'!E35&gt;0,+'VIII R Art'!E35+'VIII R Art MONITOREO'!E35+'VIII R Ind'!E35," ")</f>
        <v>91449818.819999993</v>
      </c>
      <c r="F35" s="67">
        <f>IF(+'VIII R Art'!F35+'VIII R Art MONITOREO'!F35+'VIII R Ind'!F35&gt;0,+'VIII R Art'!F35+'VIII R Art MONITOREO'!F35+'VIII R Ind'!F35," ")</f>
        <v>34538946.530000001</v>
      </c>
      <c r="G35" s="67">
        <f>IF(+'VIII R Art'!G35+'VIII R Art MONITOREO'!G35+'VIII R Ind'!G35&gt;0,+'VIII R Art'!G35+'VIII R Art MONITOREO'!G35+'VIII R Ind'!G35," ")</f>
        <v>16487013.720000001</v>
      </c>
      <c r="H35" s="67" t="str">
        <f>IF(+'VIII R Art'!H35+'VIII R Art MONITOREO'!H35+'VIII R Ind'!H35&gt;0,+'VIII R Art'!H35+'VIII R Art MONITOREO'!H35+'VIII R Ind'!H35," ")</f>
        <v xml:space="preserve"> </v>
      </c>
      <c r="I35" s="67" t="str">
        <f>IF(+'VIII R Art'!I35+'VIII R Art MONITOREO'!I35+'VIII R Ind'!I35&gt;0,+'VIII R Art'!I35+'VIII R Art MONITOREO'!I35+'VIII R Ind'!I35," ")</f>
        <v xml:space="preserve"> </v>
      </c>
      <c r="J35" s="67" t="str">
        <f>IF(+'VIII R Art'!J35+'VIII R Art MONITOREO'!J35+'VIII R Ind'!J35&gt;0,+'VIII R Art'!J35+'VIII R Art MONITOREO'!J35+'VIII R Ind'!J35," ")</f>
        <v xml:space="preserve"> </v>
      </c>
      <c r="K35" s="67" t="str">
        <f>IF(+'VIII R Art'!K35+'VIII R Art MONITOREO'!K35+'VIII R Ind'!K35&gt;0,+'VIII R Art'!K35+'VIII R Art MONITOREO'!K35+'VIII R Ind'!K35," ")</f>
        <v xml:space="preserve"> </v>
      </c>
      <c r="L35" s="67" t="str">
        <f>IF(+'VIII R Art'!L35+'VIII R Art MONITOREO'!L35+'VIII R Ind'!L35&gt;0,+'VIII R Art'!L35+'VIII R Art MONITOREO'!L35+'VIII R Ind'!L35," ")</f>
        <v xml:space="preserve"> </v>
      </c>
      <c r="M35" s="123" t="str">
        <f>IF(+'VIII R Art'!M35+'VIII R Art MONITOREO'!M35+'VIII R Ind'!M35&gt;0,+'VIII R Art'!M35+'VIII R Art MONITOREO'!M35+'VIII R Ind'!M35," ")</f>
        <v xml:space="preserve"> </v>
      </c>
      <c r="N35" s="122">
        <f t="shared" si="4"/>
        <v>285538235.73000002</v>
      </c>
      <c r="O35" s="34">
        <f t="shared" si="0"/>
        <v>16</v>
      </c>
      <c r="P35" s="37"/>
      <c r="Q35" s="37">
        <f>+N35+'XVI R FT'!N35</f>
        <v>286477980.91199666</v>
      </c>
      <c r="S35" s="100">
        <f t="shared" si="2"/>
        <v>16</v>
      </c>
      <c r="T35" s="37">
        <f>+'XVI R Art'!B35+'XVI R MONITOREO'!B35+'VIII R Art'!B35+'VIII R Art MONITOREO'!B35</f>
        <v>52.86</v>
      </c>
      <c r="U35" s="37">
        <f>+'XVI R Art'!C35+'XVI R MONITOREO'!C35+'VIII R Art'!C35+'VIII R Art MONITOREO'!C35</f>
        <v>984.31</v>
      </c>
      <c r="V35" s="37">
        <f>+'XVI R Art'!D35+'XVI R MONITOREO'!D35+'VIII R Art'!D35+'VIII R Art MONITOREO'!D35</f>
        <v>143076538.36199662</v>
      </c>
      <c r="W35" s="37">
        <f>+'XVI R Art'!E35+'XVI R MONITOREO'!E35+'VIII R Art'!E35+'VIII R Art MONITOREO'!E35</f>
        <v>91449818.819999993</v>
      </c>
      <c r="X35" s="37">
        <f>+'XVI R Art'!F35+'XVI R MONITOREO'!F35+'VIII R Art'!F35+'VIII R Art MONITOREO'!F35</f>
        <v>35322744.899999999</v>
      </c>
      <c r="Y35" s="37">
        <f>+'XVI R Art'!G35+'XVI R MONITOREO'!G35+'VIII R Art'!G35+'VIII R Art MONITOREO'!G35</f>
        <v>16627841.66</v>
      </c>
      <c r="Z35" s="37">
        <f>+'XVI R Art'!H35+'XVI R MONITOREO'!H35+'VIII R Art'!H35+'VIII R Art MONITOREO'!H35</f>
        <v>0</v>
      </c>
      <c r="AA35" s="37">
        <f>+'XVI R Art'!I35+'XVI R MONITOREO'!I35+'VIII R Art'!I35+'VIII R Art MONITOREO'!I35</f>
        <v>0</v>
      </c>
      <c r="AB35" s="37">
        <f>+'XVI R Art'!J35+'XVI R MONITOREO'!J35+'VIII R Art'!J35+'VIII R Art MONITOREO'!J35</f>
        <v>0</v>
      </c>
      <c r="AC35" s="37">
        <f>+'XVI R Art'!K35+'XVI R MONITOREO'!K35+'VIII R Art'!K35+'VIII R Art MONITOREO'!K35</f>
        <v>0</v>
      </c>
      <c r="AD35" s="37">
        <f>+'XVI R Art'!L35+'XVI R MONITOREO'!L35+'VIII R Art'!L35+'VIII R Art MONITOREO'!L35</f>
        <v>0</v>
      </c>
      <c r="AE35" s="37">
        <f>+'XVI R Art'!M35+'XVI R MONITOREO'!M35+'VIII R Art'!M35+'VIII R Art MONITOREO'!M35</f>
        <v>0</v>
      </c>
    </row>
    <row r="36" spans="1:31" x14ac:dyDescent="0.3">
      <c r="A36" s="100">
        <f t="shared" si="1"/>
        <v>16.5</v>
      </c>
      <c r="B36" s="122">
        <f>IF(+'VIII R Art'!B36+'VIII R Art MONITOREO'!B36+'VIII R Ind'!B36&gt;0,+'VIII R Art'!B36+'VIII R Art MONITOREO'!B36+'VIII R Ind'!B36," ")</f>
        <v>129.21</v>
      </c>
      <c r="C36" s="67">
        <f>IF(+'VIII R Art'!C36+'VIII R Art MONITOREO'!C36+'VIII R Ind'!C36&gt;0,+'VIII R Art'!C36+'VIII R Art MONITOREO'!C36+'VIII R Ind'!C36," ")</f>
        <v>1073.95</v>
      </c>
      <c r="D36" s="67">
        <f>IF(+'VIII R Art'!D36+'VIII R Art MONITOREO'!D36+'VIII R Ind'!D36&gt;0,+'VIII R Art'!D36+'VIII R Art MONITOREO'!D36+'VIII R Ind'!D36," ")</f>
        <v>203098653.83999997</v>
      </c>
      <c r="E36" s="67">
        <f>IF(+'VIII R Art'!E36+'VIII R Art MONITOREO'!E36+'VIII R Ind'!E36&gt;0,+'VIII R Art'!E36+'VIII R Art MONITOREO'!E36+'VIII R Ind'!E36," ")</f>
        <v>134460410.02000001</v>
      </c>
      <c r="F36" s="67">
        <f>IF(+'VIII R Art'!F36+'VIII R Art MONITOREO'!F36+'VIII R Ind'!F36&gt;0,+'VIII R Art'!F36+'VIII R Art MONITOREO'!F36+'VIII R Ind'!F36," ")</f>
        <v>45033882.619999997</v>
      </c>
      <c r="G36" s="67">
        <f>IF(+'VIII R Art'!G36+'VIII R Art MONITOREO'!G36+'VIII R Ind'!G36&gt;0,+'VIII R Art'!G36+'VIII R Art MONITOREO'!G36+'VIII R Ind'!G36," ")</f>
        <v>13217491.91</v>
      </c>
      <c r="H36" s="67" t="str">
        <f>IF(+'VIII R Art'!H36+'VIII R Art MONITOREO'!H36+'VIII R Ind'!H36&gt;0,+'VIII R Art'!H36+'VIII R Art MONITOREO'!H36+'VIII R Ind'!H36," ")</f>
        <v xml:space="preserve"> </v>
      </c>
      <c r="I36" s="67" t="str">
        <f>IF(+'VIII R Art'!I36+'VIII R Art MONITOREO'!I36+'VIII R Ind'!I36&gt;0,+'VIII R Art'!I36+'VIII R Art MONITOREO'!I36+'VIII R Ind'!I36," ")</f>
        <v xml:space="preserve"> </v>
      </c>
      <c r="J36" s="67" t="str">
        <f>IF(+'VIII R Art'!J36+'VIII R Art MONITOREO'!J36+'VIII R Ind'!J36&gt;0,+'VIII R Art'!J36+'VIII R Art MONITOREO'!J36+'VIII R Ind'!J36," ")</f>
        <v xml:space="preserve"> </v>
      </c>
      <c r="K36" s="67" t="str">
        <f>IF(+'VIII R Art'!K36+'VIII R Art MONITOREO'!K36+'VIII R Ind'!K36&gt;0,+'VIII R Art'!K36+'VIII R Art MONITOREO'!K36+'VIII R Ind'!K36," ")</f>
        <v xml:space="preserve"> </v>
      </c>
      <c r="L36" s="67" t="str">
        <f>IF(+'VIII R Art'!L36+'VIII R Art MONITOREO'!L36+'VIII R Ind'!L36&gt;0,+'VIII R Art'!L36+'VIII R Art MONITOREO'!L36+'VIII R Ind'!L36," ")</f>
        <v xml:space="preserve"> </v>
      </c>
      <c r="M36" s="123" t="str">
        <f>IF(+'VIII R Art'!M36+'VIII R Art MONITOREO'!M36+'VIII R Ind'!M36&gt;0,+'VIII R Art'!M36+'VIII R Art MONITOREO'!M36+'VIII R Ind'!M36," ")</f>
        <v xml:space="preserve"> </v>
      </c>
      <c r="N36" s="122">
        <f t="shared" si="4"/>
        <v>395811641.55000001</v>
      </c>
      <c r="O36" s="34">
        <f t="shared" si="0"/>
        <v>16.5</v>
      </c>
      <c r="P36" s="37"/>
      <c r="Q36" s="37">
        <f>+N36+'XVI R FT'!N36</f>
        <v>396470667.15199661</v>
      </c>
      <c r="S36" s="100">
        <f t="shared" si="2"/>
        <v>16.5</v>
      </c>
      <c r="T36" s="37">
        <f>+'XVI R Art'!B36+'XVI R MONITOREO'!B36+'VIII R Art'!B36+'VIII R Art MONITOREO'!B36</f>
        <v>129.21</v>
      </c>
      <c r="U36" s="37">
        <f>+'XVI R Art'!C36+'XVI R MONITOREO'!C36+'VIII R Art'!C36+'VIII R Art MONITOREO'!C36</f>
        <v>1359.19</v>
      </c>
      <c r="V36" s="37">
        <f>+'XVI R Art'!D36+'XVI R MONITOREO'!D36+'VIII R Art'!D36+'VIII R Art MONITOREO'!D36</f>
        <v>203113582.45199659</v>
      </c>
      <c r="W36" s="37">
        <f>+'XVI R Art'!E36+'XVI R MONITOREO'!E36+'VIII R Art'!E36+'VIII R Art MONITOREO'!E36</f>
        <v>134460410.02000001</v>
      </c>
      <c r="X36" s="37">
        <f>+'XVI R Art'!F36+'XVI R MONITOREO'!F36+'VIII R Art'!F36+'VIII R Art MONITOREO'!F36</f>
        <v>45568093.159999996</v>
      </c>
      <c r="Y36" s="37">
        <f>+'XVI R Art'!G36+'XVI R MONITOREO'!G36+'VIII R Art'!G36+'VIII R Art MONITOREO'!G36</f>
        <v>13327093.120000001</v>
      </c>
      <c r="Z36" s="37">
        <f>+'XVI R Art'!H36+'XVI R MONITOREO'!H36+'VIII R Art'!H36+'VIII R Art MONITOREO'!H36</f>
        <v>0</v>
      </c>
      <c r="AA36" s="37">
        <f>+'XVI R Art'!I36+'XVI R MONITOREO'!I36+'VIII R Art'!I36+'VIII R Art MONITOREO'!I36</f>
        <v>0</v>
      </c>
      <c r="AB36" s="37">
        <f>+'XVI R Art'!J36+'XVI R MONITOREO'!J36+'VIII R Art'!J36+'VIII R Art MONITOREO'!J36</f>
        <v>0</v>
      </c>
      <c r="AC36" s="37">
        <f>+'XVI R Art'!K36+'XVI R MONITOREO'!K36+'VIII R Art'!K36+'VIII R Art MONITOREO'!K36</f>
        <v>0</v>
      </c>
      <c r="AD36" s="37">
        <f>+'XVI R Art'!L36+'XVI R MONITOREO'!L36+'VIII R Art'!L36+'VIII R Art MONITOREO'!L36</f>
        <v>0</v>
      </c>
      <c r="AE36" s="37">
        <f>+'XVI R Art'!M36+'XVI R MONITOREO'!M36+'VIII R Art'!M36+'VIII R Art MONITOREO'!M36</f>
        <v>0</v>
      </c>
    </row>
    <row r="37" spans="1:31" x14ac:dyDescent="0.3">
      <c r="A37" s="100">
        <f t="shared" si="1"/>
        <v>17</v>
      </c>
      <c r="B37" s="122">
        <f>IF(+'VIII R Art'!B37+'VIII R Art MONITOREO'!B37+'VIII R Ind'!B37&gt;0,+'VIII R Art'!B37+'VIII R Art MONITOREO'!B37+'VIII R Ind'!B37," ")</f>
        <v>270.17</v>
      </c>
      <c r="C37" s="67">
        <f>IF(+'VIII R Art'!C37+'VIII R Art MONITOREO'!C37+'VIII R Ind'!C37&gt;0,+'VIII R Art'!C37+'VIII R Art MONITOREO'!C37+'VIII R Ind'!C37," ")</f>
        <v>2094.09</v>
      </c>
      <c r="D37" s="67">
        <f>IF(+'VIII R Art'!D37+'VIII R Art MONITOREO'!D37+'VIII R Ind'!D37&gt;0,+'VIII R Art'!D37+'VIII R Art MONITOREO'!D37+'VIII R Ind'!D37," ")</f>
        <v>324353005.34000003</v>
      </c>
      <c r="E37" s="67">
        <f>IF(+'VIII R Art'!E37+'VIII R Art MONITOREO'!E37+'VIII R Ind'!E37&gt;0,+'VIII R Art'!E37+'VIII R Art MONITOREO'!E37+'VIII R Ind'!E37," ")</f>
        <v>213319970.02000001</v>
      </c>
      <c r="F37" s="67">
        <f>IF(+'VIII R Art'!F37+'VIII R Art MONITOREO'!F37+'VIII R Ind'!F37&gt;0,+'VIII R Art'!F37+'VIII R Art MONITOREO'!F37+'VIII R Ind'!F37," ")</f>
        <v>57185525.200000003</v>
      </c>
      <c r="G37" s="67">
        <f>IF(+'VIII R Art'!G37+'VIII R Art MONITOREO'!G37+'VIII R Ind'!G37&gt;0,+'VIII R Art'!G37+'VIII R Art MONITOREO'!G37+'VIII R Ind'!G37," ")</f>
        <v>24611682.149999999</v>
      </c>
      <c r="H37" s="67" t="str">
        <f>IF(+'VIII R Art'!H37+'VIII R Art MONITOREO'!H37+'VIII R Ind'!H37&gt;0,+'VIII R Art'!H37+'VIII R Art MONITOREO'!H37+'VIII R Ind'!H37," ")</f>
        <v xml:space="preserve"> </v>
      </c>
      <c r="I37" s="67" t="str">
        <f>IF(+'VIII R Art'!I37+'VIII R Art MONITOREO'!I37+'VIII R Ind'!I37&gt;0,+'VIII R Art'!I37+'VIII R Art MONITOREO'!I37+'VIII R Ind'!I37," ")</f>
        <v xml:space="preserve"> </v>
      </c>
      <c r="J37" s="67" t="str">
        <f>IF(+'VIII R Art'!J37+'VIII R Art MONITOREO'!J37+'VIII R Ind'!J37&gt;0,+'VIII R Art'!J37+'VIII R Art MONITOREO'!J37+'VIII R Ind'!J37," ")</f>
        <v xml:space="preserve"> </v>
      </c>
      <c r="K37" s="67" t="str">
        <f>IF(+'VIII R Art'!K37+'VIII R Art MONITOREO'!K37+'VIII R Ind'!K37&gt;0,+'VIII R Art'!K37+'VIII R Art MONITOREO'!K37+'VIII R Ind'!K37," ")</f>
        <v xml:space="preserve"> </v>
      </c>
      <c r="L37" s="67" t="str">
        <f>IF(+'VIII R Art'!L37+'VIII R Art MONITOREO'!L37+'VIII R Ind'!L37&gt;0,+'VIII R Art'!L37+'VIII R Art MONITOREO'!L37+'VIII R Ind'!L37," ")</f>
        <v xml:space="preserve"> </v>
      </c>
      <c r="M37" s="123" t="str">
        <f>IF(+'VIII R Art'!M37+'VIII R Art MONITOREO'!M37+'VIII R Ind'!M37&gt;0,+'VIII R Art'!M37+'VIII R Art MONITOREO'!M37+'VIII R Ind'!M37," ")</f>
        <v xml:space="preserve"> </v>
      </c>
      <c r="N37" s="122">
        <f t="shared" si="4"/>
        <v>619472546.97000003</v>
      </c>
      <c r="O37" s="34">
        <f t="shared" si="0"/>
        <v>17</v>
      </c>
      <c r="P37" s="37"/>
      <c r="Q37" s="37">
        <f>+N37+'XVI R FT'!N37</f>
        <v>620179312.07549703</v>
      </c>
      <c r="S37" s="100">
        <f t="shared" si="2"/>
        <v>17</v>
      </c>
      <c r="T37" s="37">
        <f>+'XVI R Art'!B37+'XVI R MONITOREO'!B37+'VIII R Art'!B37+'VIII R Art MONITOREO'!B37</f>
        <v>270.17</v>
      </c>
      <c r="U37" s="37">
        <f>+'XVI R Art'!C37+'XVI R MONITOREO'!C37+'VIII R Art'!C37+'VIII R Art MONITOREO'!C37</f>
        <v>2622.36</v>
      </c>
      <c r="V37" s="37">
        <f>+'XVI R Art'!D37+'XVI R MONITOREO'!D37+'VIII R Art'!D37+'VIII R Art MONITOREO'!D37</f>
        <v>324366067.8754971</v>
      </c>
      <c r="W37" s="37">
        <f>+'XVI R Art'!E37+'XVI R MONITOREO'!E37+'VIII R Art'!E37+'VIII R Art MONITOREO'!E37</f>
        <v>213319970.02000001</v>
      </c>
      <c r="X37" s="37">
        <f>+'XVI R Art'!F37+'XVI R MONITOREO'!F37+'VIII R Art'!F37+'VIII R Art MONITOREO'!F37</f>
        <v>57803886.43</v>
      </c>
      <c r="Y37" s="37">
        <f>+'XVI R Art'!G37+'XVI R MONITOREO'!G37+'VIII R Art'!G37+'VIII R Art MONITOREO'!G37</f>
        <v>24686495.219999999</v>
      </c>
      <c r="Z37" s="37">
        <f>+'XVI R Art'!H37+'XVI R MONITOREO'!H37+'VIII R Art'!H37+'VIII R Art MONITOREO'!H37</f>
        <v>0</v>
      </c>
      <c r="AA37" s="37">
        <f>+'XVI R Art'!I37+'XVI R MONITOREO'!I37+'VIII R Art'!I37+'VIII R Art MONITOREO'!I37</f>
        <v>0</v>
      </c>
      <c r="AB37" s="37">
        <f>+'XVI R Art'!J37+'XVI R MONITOREO'!J37+'VIII R Art'!J37+'VIII R Art MONITOREO'!J37</f>
        <v>0</v>
      </c>
      <c r="AC37" s="37">
        <f>+'XVI R Art'!K37+'XVI R MONITOREO'!K37+'VIII R Art'!K37+'VIII R Art MONITOREO'!K37</f>
        <v>0</v>
      </c>
      <c r="AD37" s="37">
        <f>+'XVI R Art'!L37+'XVI R MONITOREO'!L37+'VIII R Art'!L37+'VIII R Art MONITOREO'!L37</f>
        <v>0</v>
      </c>
      <c r="AE37" s="37">
        <f>+'XVI R Art'!M37+'XVI R MONITOREO'!M37+'VIII R Art'!M37+'VIII R Art MONITOREO'!M37</f>
        <v>0</v>
      </c>
    </row>
    <row r="38" spans="1:31" x14ac:dyDescent="0.3">
      <c r="A38" s="100">
        <f t="shared" si="1"/>
        <v>17.5</v>
      </c>
      <c r="B38" s="122">
        <f>IF(+'VIII R Art'!B38+'VIII R Art MONITOREO'!B38+'VIII R Ind'!B38&gt;0,+'VIII R Art'!B38+'VIII R Art MONITOREO'!B38+'VIII R Ind'!B38," ")</f>
        <v>370.01</v>
      </c>
      <c r="C38" s="67">
        <f>IF(+'VIII R Art'!C38+'VIII R Art MONITOREO'!C38+'VIII R Ind'!C38&gt;0,+'VIII R Art'!C38+'VIII R Art MONITOREO'!C38+'VIII R Ind'!C38," ")</f>
        <v>2377.1999999999998</v>
      </c>
      <c r="D38" s="67">
        <f>IF(+'VIII R Art'!D38+'VIII R Art MONITOREO'!D38+'VIII R Ind'!D38&gt;0,+'VIII R Art'!D38+'VIII R Art MONITOREO'!D38+'VIII R Ind'!D38," ")</f>
        <v>355563904.69999999</v>
      </c>
      <c r="E38" s="67">
        <f>IF(+'VIII R Art'!E38+'VIII R Art MONITOREO'!E38+'VIII R Ind'!E38&gt;0,+'VIII R Art'!E38+'VIII R Art MONITOREO'!E38+'VIII R Ind'!E38," ")</f>
        <v>244034694.62</v>
      </c>
      <c r="F38" s="67">
        <f>IF(+'VIII R Art'!F38+'VIII R Art MONITOREO'!F38+'VIII R Ind'!F38&gt;0,+'VIII R Art'!F38+'VIII R Art MONITOREO'!F38+'VIII R Ind'!F38," ")</f>
        <v>60356800.240000002</v>
      </c>
      <c r="G38" s="67">
        <f>IF(+'VIII R Art'!G38+'VIII R Art MONITOREO'!G38+'VIII R Ind'!G38&gt;0,+'VIII R Art'!G38+'VIII R Art MONITOREO'!G38+'VIII R Ind'!G38," ")</f>
        <v>25740997.920000002</v>
      </c>
      <c r="H38" s="67" t="str">
        <f>IF(+'VIII R Art'!H38+'VIII R Art MONITOREO'!H38+'VIII R Ind'!H38&gt;0,+'VIII R Art'!H38+'VIII R Art MONITOREO'!H38+'VIII R Ind'!H38," ")</f>
        <v xml:space="preserve"> </v>
      </c>
      <c r="I38" s="67" t="str">
        <f>IF(+'VIII R Art'!I38+'VIII R Art MONITOREO'!I38+'VIII R Ind'!I38&gt;0,+'VIII R Art'!I38+'VIII R Art MONITOREO'!I38+'VIII R Ind'!I38," ")</f>
        <v xml:space="preserve"> </v>
      </c>
      <c r="J38" s="67" t="str">
        <f>IF(+'VIII R Art'!J38+'VIII R Art MONITOREO'!J38+'VIII R Ind'!J38&gt;0,+'VIII R Art'!J38+'VIII R Art MONITOREO'!J38+'VIII R Ind'!J38," ")</f>
        <v xml:space="preserve"> </v>
      </c>
      <c r="K38" s="67" t="str">
        <f>IF(+'VIII R Art'!K38+'VIII R Art MONITOREO'!K38+'VIII R Ind'!K38&gt;0,+'VIII R Art'!K38+'VIII R Art MONITOREO'!K38+'VIII R Ind'!K38," ")</f>
        <v xml:space="preserve"> </v>
      </c>
      <c r="L38" s="67" t="str">
        <f>IF(+'VIII R Art'!L38+'VIII R Art MONITOREO'!L38+'VIII R Ind'!L38&gt;0,+'VIII R Art'!L38+'VIII R Art MONITOREO'!L38+'VIII R Ind'!L38," ")</f>
        <v xml:space="preserve"> </v>
      </c>
      <c r="M38" s="123" t="str">
        <f>IF(+'VIII R Art'!M38+'VIII R Art MONITOREO'!M38+'VIII R Ind'!M38&gt;0,+'VIII R Art'!M38+'VIII R Art MONITOREO'!M38+'VIII R Ind'!M38," ")</f>
        <v xml:space="preserve"> </v>
      </c>
      <c r="N38" s="122">
        <f t="shared" si="4"/>
        <v>685699144.68999994</v>
      </c>
      <c r="O38" s="34">
        <f t="shared" si="0"/>
        <v>17.5</v>
      </c>
      <c r="P38" s="37"/>
      <c r="Q38" s="37">
        <f>+N38+'XVI R FT'!N38</f>
        <v>686377160.26499569</v>
      </c>
      <c r="S38" s="100">
        <f t="shared" si="2"/>
        <v>17.5</v>
      </c>
      <c r="T38" s="37">
        <f>+'XVI R Art'!B38+'XVI R MONITOREO'!B38+'VIII R Art'!B38+'VIII R Art MONITOREO'!B38</f>
        <v>370.01</v>
      </c>
      <c r="U38" s="37">
        <f>+'XVI R Art'!C38+'XVI R MONITOREO'!C38+'VIII R Art'!C38+'VIII R Art MONITOREO'!C38</f>
        <v>3029.29</v>
      </c>
      <c r="V38" s="37">
        <f>+'XVI R Art'!D38+'XVI R MONITOREO'!D38+'VIII R Art'!D38+'VIII R Art MONITOREO'!D38</f>
        <v>355582565.46499574</v>
      </c>
      <c r="W38" s="37">
        <f>+'XVI R Art'!E38+'XVI R MONITOREO'!E38+'VIII R Art'!E38+'VIII R Art MONITOREO'!E38</f>
        <v>244034694.62</v>
      </c>
      <c r="X38" s="37">
        <f>+'XVI R Art'!F38+'XVI R MONITOREO'!F38+'VIII R Art'!F38+'VIII R Art MONITOREO'!F38</f>
        <v>60970645.870000005</v>
      </c>
      <c r="Y38" s="37">
        <f>+'XVI R Art'!G38+'XVI R MONITOREO'!G38+'VIII R Art'!G38+'VIII R Art MONITOREO'!G38</f>
        <v>25785855.010000002</v>
      </c>
      <c r="Z38" s="37">
        <f>+'XVI R Art'!H38+'XVI R MONITOREO'!H38+'VIII R Art'!H38+'VIII R Art MONITOREO'!H38</f>
        <v>0</v>
      </c>
      <c r="AA38" s="37">
        <f>+'XVI R Art'!I38+'XVI R MONITOREO'!I38+'VIII R Art'!I38+'VIII R Art MONITOREO'!I38</f>
        <v>0</v>
      </c>
      <c r="AB38" s="37">
        <f>+'XVI R Art'!J38+'XVI R MONITOREO'!J38+'VIII R Art'!J38+'VIII R Art MONITOREO'!J38</f>
        <v>0</v>
      </c>
      <c r="AC38" s="37">
        <f>+'XVI R Art'!K38+'XVI R MONITOREO'!K38+'VIII R Art'!K38+'VIII R Art MONITOREO'!K38</f>
        <v>0</v>
      </c>
      <c r="AD38" s="37">
        <f>+'XVI R Art'!L38+'XVI R MONITOREO'!L38+'VIII R Art'!L38+'VIII R Art MONITOREO'!L38</f>
        <v>0</v>
      </c>
      <c r="AE38" s="37">
        <f>+'XVI R Art'!M38+'XVI R MONITOREO'!M38+'VIII R Art'!M38+'VIII R Art MONITOREO'!M38</f>
        <v>0</v>
      </c>
    </row>
    <row r="39" spans="1:31" x14ac:dyDescent="0.3">
      <c r="A39" s="100">
        <f t="shared" si="1"/>
        <v>18</v>
      </c>
      <c r="B39" s="122">
        <f>IF(+'VIII R Art'!B39+'VIII R Art MONITOREO'!B39+'VIII R Ind'!B39&gt;0,+'VIII R Art'!B39+'VIII R Art MONITOREO'!B39+'VIII R Ind'!B39," ")</f>
        <v>117.46</v>
      </c>
      <c r="C39" s="67">
        <f>IF(+'VIII R Art'!C39+'VIII R Art MONITOREO'!C39+'VIII R Ind'!C39&gt;0,+'VIII R Art'!C39+'VIII R Art MONITOREO'!C39+'VIII R Ind'!C39," ")</f>
        <v>2524.33</v>
      </c>
      <c r="D39" s="67">
        <f>IF(+'VIII R Art'!D39+'VIII R Art MONITOREO'!D39+'VIII R Ind'!D39&gt;0,+'VIII R Art'!D39+'VIII R Art MONITOREO'!D39+'VIII R Ind'!D39," ")</f>
        <v>258502278.71000001</v>
      </c>
      <c r="E39" s="67">
        <f>IF(+'VIII R Art'!E39+'VIII R Art MONITOREO'!E39+'VIII R Ind'!E39&gt;0,+'VIII R Art'!E39+'VIII R Art MONITOREO'!E39+'VIII R Ind'!E39," ")</f>
        <v>183688701.08000001</v>
      </c>
      <c r="F39" s="67">
        <f>IF(+'VIII R Art'!F39+'VIII R Art MONITOREO'!F39+'VIII R Ind'!F39&gt;0,+'VIII R Art'!F39+'VIII R Art MONITOREO'!F39+'VIII R Ind'!F39," ")</f>
        <v>57283667.689999998</v>
      </c>
      <c r="G39" s="67">
        <f>IF(+'VIII R Art'!G39+'VIII R Art MONITOREO'!G39+'VIII R Ind'!G39&gt;0,+'VIII R Art'!G39+'VIII R Art MONITOREO'!G39+'VIII R Ind'!G39," ")</f>
        <v>34185630.270000003</v>
      </c>
      <c r="H39" s="67" t="str">
        <f>IF(+'VIII R Art'!H39+'VIII R Art MONITOREO'!H39+'VIII R Ind'!H39&gt;0,+'VIII R Art'!H39+'VIII R Art MONITOREO'!H39+'VIII R Ind'!H39," ")</f>
        <v xml:space="preserve"> </v>
      </c>
      <c r="I39" s="67" t="str">
        <f>IF(+'VIII R Art'!I39+'VIII R Art MONITOREO'!I39+'VIII R Ind'!I39&gt;0,+'VIII R Art'!I39+'VIII R Art MONITOREO'!I39+'VIII R Ind'!I39," ")</f>
        <v xml:space="preserve"> </v>
      </c>
      <c r="J39" s="67" t="str">
        <f>IF(+'VIII R Art'!J39+'VIII R Art MONITOREO'!J39+'VIII R Ind'!J39&gt;0,+'VIII R Art'!J39+'VIII R Art MONITOREO'!J39+'VIII R Ind'!J39," ")</f>
        <v xml:space="preserve"> </v>
      </c>
      <c r="K39" s="67" t="str">
        <f>IF(+'VIII R Art'!K39+'VIII R Art MONITOREO'!K39+'VIII R Ind'!K39&gt;0,+'VIII R Art'!K39+'VIII R Art MONITOREO'!K39+'VIII R Ind'!K39," ")</f>
        <v xml:space="preserve"> </v>
      </c>
      <c r="L39" s="67" t="str">
        <f>IF(+'VIII R Art'!L39+'VIII R Art MONITOREO'!L39+'VIII R Ind'!L39&gt;0,+'VIII R Art'!L39+'VIII R Art MONITOREO'!L39+'VIII R Ind'!L39," ")</f>
        <v xml:space="preserve"> </v>
      </c>
      <c r="M39" s="123" t="str">
        <f>IF(+'VIII R Art'!M39+'VIII R Art MONITOREO'!M39+'VIII R Ind'!M39&gt;0,+'VIII R Art'!M39+'VIII R Art MONITOREO'!M39+'VIII R Ind'!M39," ")</f>
        <v xml:space="preserve"> </v>
      </c>
      <c r="N39" s="122">
        <f t="shared" si="4"/>
        <v>533662919.54000002</v>
      </c>
      <c r="O39" s="34">
        <f t="shared" si="0"/>
        <v>18</v>
      </c>
      <c r="P39" s="37"/>
      <c r="Q39" s="37">
        <f>+N39+'XVI R FT'!N39</f>
        <v>534341593.59549707</v>
      </c>
      <c r="S39" s="100">
        <f t="shared" si="2"/>
        <v>18</v>
      </c>
      <c r="T39" s="37">
        <f>+'XVI R Art'!B39+'XVI R MONITOREO'!B39+'VIII R Art'!B39+'VIII R Art MONITOREO'!B39</f>
        <v>117.46</v>
      </c>
      <c r="U39" s="37">
        <f>+'XVI R Art'!C39+'XVI R MONITOREO'!C39+'VIII R Art'!C39+'VIII R Art MONITOREO'!C39</f>
        <v>3380.94</v>
      </c>
      <c r="V39" s="37">
        <f>+'XVI R Art'!D39+'XVI R MONITOREO'!D39+'VIII R Art'!D39+'VIII R Art MONITOREO'!D39</f>
        <v>258515341.24549705</v>
      </c>
      <c r="W39" s="37">
        <f>+'XVI R Art'!E39+'XVI R MONITOREO'!E39+'VIII R Art'!E39+'VIII R Art MONITOREO'!E39</f>
        <v>183688701.08000001</v>
      </c>
      <c r="X39" s="37">
        <f>+'XVI R Art'!F39+'XVI R MONITOREO'!F39+'VIII R Art'!F39+'VIII R Art MONITOREO'!F39</f>
        <v>57916483.579999998</v>
      </c>
      <c r="Y39" s="37">
        <f>+'XVI R Art'!G39+'XVI R MONITOREO'!G39+'VIII R Art'!G39+'VIII R Art MONITOREO'!G39</f>
        <v>34217569.290000007</v>
      </c>
      <c r="Z39" s="37">
        <f>+'XVI R Art'!H39+'XVI R MONITOREO'!H39+'VIII R Art'!H39+'VIII R Art MONITOREO'!H39</f>
        <v>0</v>
      </c>
      <c r="AA39" s="37">
        <f>+'XVI R Art'!I39+'XVI R MONITOREO'!I39+'VIII R Art'!I39+'VIII R Art MONITOREO'!I39</f>
        <v>0</v>
      </c>
      <c r="AB39" s="37">
        <f>+'XVI R Art'!J39+'XVI R MONITOREO'!J39+'VIII R Art'!J39+'VIII R Art MONITOREO'!J39</f>
        <v>0</v>
      </c>
      <c r="AC39" s="37">
        <f>+'XVI R Art'!K39+'XVI R MONITOREO'!K39+'VIII R Art'!K39+'VIII R Art MONITOREO'!K39</f>
        <v>0</v>
      </c>
      <c r="AD39" s="37">
        <f>+'XVI R Art'!L39+'XVI R MONITOREO'!L39+'VIII R Art'!L39+'VIII R Art MONITOREO'!L39</f>
        <v>0</v>
      </c>
      <c r="AE39" s="37">
        <f>+'XVI R Art'!M39+'XVI R MONITOREO'!M39+'VIII R Art'!M39+'VIII R Art MONITOREO'!M39</f>
        <v>0</v>
      </c>
    </row>
    <row r="40" spans="1:31" x14ac:dyDescent="0.3">
      <c r="A40" s="100">
        <f t="shared" si="1"/>
        <v>18.5</v>
      </c>
      <c r="B40" s="122">
        <f>IF(+'VIII R Art'!B40+'VIII R Art MONITOREO'!B40+'VIII R Ind'!B40&gt;0,+'VIII R Art'!B40+'VIII R Art MONITOREO'!B40+'VIII R Ind'!B40," ")</f>
        <v>52.86</v>
      </c>
      <c r="C40" s="67">
        <f>IF(+'VIII R Art'!C40+'VIII R Art MONITOREO'!C40+'VIII R Ind'!C40&gt;0,+'VIII R Art'!C40+'VIII R Art MONITOREO'!C40+'VIII R Ind'!C40," ")</f>
        <v>1557.72</v>
      </c>
      <c r="D40" s="67">
        <f>IF(+'VIII R Art'!D40+'VIII R Art MONITOREO'!D40+'VIII R Ind'!D40&gt;0,+'VIII R Art'!D40+'VIII R Art MONITOREO'!D40+'VIII R Ind'!D40," ")</f>
        <v>139150136.41</v>
      </c>
      <c r="E40" s="67">
        <f>IF(+'VIII R Art'!E40+'VIII R Art MONITOREO'!E40+'VIII R Ind'!E40&gt;0,+'VIII R Art'!E40+'VIII R Art MONITOREO'!E40+'VIII R Ind'!E40," ")</f>
        <v>94760175.290000007</v>
      </c>
      <c r="F40" s="67">
        <f>IF(+'VIII R Art'!F40+'VIII R Art MONITOREO'!F40+'VIII R Ind'!F40&gt;0,+'VIII R Art'!F40+'VIII R Art MONITOREO'!F40+'VIII R Ind'!F40," ")</f>
        <v>27966836.879999999</v>
      </c>
      <c r="G40" s="67">
        <f>IF(+'VIII R Art'!G40+'VIII R Art MONITOREO'!G40+'VIII R Ind'!G40&gt;0,+'VIII R Art'!G40+'VIII R Art MONITOREO'!G40+'VIII R Ind'!G40," ")</f>
        <v>21331612.559999999</v>
      </c>
      <c r="H40" s="67" t="str">
        <f>IF(+'VIII R Art'!H40+'VIII R Art MONITOREO'!H40+'VIII R Ind'!H40&gt;0,+'VIII R Art'!H40+'VIII R Art MONITOREO'!H40+'VIII R Ind'!H40," ")</f>
        <v xml:space="preserve"> </v>
      </c>
      <c r="I40" s="67" t="str">
        <f>IF(+'VIII R Art'!I40+'VIII R Art MONITOREO'!I40+'VIII R Ind'!I40&gt;0,+'VIII R Art'!I40+'VIII R Art MONITOREO'!I40+'VIII R Ind'!I40," ")</f>
        <v xml:space="preserve"> </v>
      </c>
      <c r="J40" s="67" t="str">
        <f>IF(+'VIII R Art'!J40+'VIII R Art MONITOREO'!J40+'VIII R Ind'!J40&gt;0,+'VIII R Art'!J40+'VIII R Art MONITOREO'!J40+'VIII R Ind'!J40," ")</f>
        <v xml:space="preserve"> </v>
      </c>
      <c r="K40" s="67" t="str">
        <f>IF(+'VIII R Art'!K40+'VIII R Art MONITOREO'!K40+'VIII R Ind'!K40&gt;0,+'VIII R Art'!K40+'VIII R Art MONITOREO'!K40+'VIII R Ind'!K40," ")</f>
        <v xml:space="preserve"> </v>
      </c>
      <c r="L40" s="67" t="str">
        <f>IF(+'VIII R Art'!L40+'VIII R Art MONITOREO'!L40+'VIII R Ind'!L40&gt;0,+'VIII R Art'!L40+'VIII R Art MONITOREO'!L40+'VIII R Ind'!L40," ")</f>
        <v xml:space="preserve"> </v>
      </c>
      <c r="M40" s="123" t="str">
        <f>IF(+'VIII R Art'!M40+'VIII R Art MONITOREO'!M40+'VIII R Ind'!M40&gt;0,+'VIII R Art'!M40+'VIII R Art MONITOREO'!M40+'VIII R Ind'!M40," ")</f>
        <v xml:space="preserve"> </v>
      </c>
      <c r="N40" s="122">
        <f t="shared" si="4"/>
        <v>283210371.72000003</v>
      </c>
      <c r="O40" s="34">
        <f t="shared" si="0"/>
        <v>18.5</v>
      </c>
      <c r="P40" s="37"/>
      <c r="Q40" s="37">
        <f>+N40+'XVI R FT'!N40</f>
        <v>283561665.4964996</v>
      </c>
      <c r="S40" s="100">
        <f t="shared" si="2"/>
        <v>18.5</v>
      </c>
      <c r="T40" s="37">
        <f>+'XVI R Art'!B40+'XVI R MONITOREO'!B40+'VIII R Art'!B40+'VIII R Art MONITOREO'!B40</f>
        <v>52.86</v>
      </c>
      <c r="U40" s="37">
        <f>+'XVI R Art'!C40+'XVI R MONITOREO'!C40+'VIII R Art'!C40+'VIII R Art MONITOREO'!C40</f>
        <v>2362.33</v>
      </c>
      <c r="V40" s="37">
        <f>+'XVI R Art'!D40+'XVI R MONITOREO'!D40+'VIII R Art'!D40+'VIII R Art MONITOREO'!D40</f>
        <v>139152002.48649958</v>
      </c>
      <c r="W40" s="37">
        <f>+'XVI R Art'!E40+'XVI R MONITOREO'!E40+'VIII R Art'!E40+'VIII R Art MONITOREO'!E40</f>
        <v>94760175.290000007</v>
      </c>
      <c r="X40" s="37">
        <f>+'XVI R Art'!F40+'XVI R MONITOREO'!F40+'VIII R Art'!F40+'VIII R Art MONITOREO'!F40</f>
        <v>28290336.129999999</v>
      </c>
      <c r="Y40" s="37">
        <f>+'XVI R Art'!G40+'XVI R MONITOREO'!G40+'VIII R Art'!G40+'VIII R Art MONITOREO'!G40</f>
        <v>21356736.399999999</v>
      </c>
      <c r="Z40" s="37">
        <f>+'XVI R Art'!H40+'XVI R MONITOREO'!H40+'VIII R Art'!H40+'VIII R Art MONITOREO'!H40</f>
        <v>0</v>
      </c>
      <c r="AA40" s="37">
        <f>+'XVI R Art'!I40+'XVI R MONITOREO'!I40+'VIII R Art'!I40+'VIII R Art MONITOREO'!I40</f>
        <v>0</v>
      </c>
      <c r="AB40" s="37">
        <f>+'XVI R Art'!J40+'XVI R MONITOREO'!J40+'VIII R Art'!J40+'VIII R Art MONITOREO'!J40</f>
        <v>0</v>
      </c>
      <c r="AC40" s="37">
        <f>+'XVI R Art'!K40+'XVI R MONITOREO'!K40+'VIII R Art'!K40+'VIII R Art MONITOREO'!K40</f>
        <v>0</v>
      </c>
      <c r="AD40" s="37">
        <f>+'XVI R Art'!L40+'XVI R MONITOREO'!L40+'VIII R Art'!L40+'VIII R Art MONITOREO'!L40</f>
        <v>0</v>
      </c>
      <c r="AE40" s="37">
        <f>+'XVI R Art'!M40+'XVI R MONITOREO'!M40+'VIII R Art'!M40+'VIII R Art MONITOREO'!M40</f>
        <v>0</v>
      </c>
    </row>
    <row r="41" spans="1:31" x14ac:dyDescent="0.3">
      <c r="A41" s="100">
        <f t="shared" si="1"/>
        <v>19</v>
      </c>
      <c r="B41" s="122">
        <f>IF(+'VIII R Art'!B41+'VIII R Art MONITOREO'!B41+'VIII R Ind'!B41&gt;0,+'VIII R Art'!B41+'VIII R Art MONITOREO'!B41+'VIII R Ind'!B41," ")</f>
        <v>11.75</v>
      </c>
      <c r="C41" s="67">
        <f>IF(+'VIII R Art'!C41+'VIII R Art MONITOREO'!C41+'VIII R Ind'!C41&gt;0,+'VIII R Art'!C41+'VIII R Art MONITOREO'!C41+'VIII R Ind'!C41," ")</f>
        <v>754.36</v>
      </c>
      <c r="D41" s="67">
        <f>IF(+'VIII R Art'!D41+'VIII R Art MONITOREO'!D41+'VIII R Ind'!D41&gt;0,+'VIII R Art'!D41+'VIII R Art MONITOREO'!D41+'VIII R Ind'!D41," ")</f>
        <v>40178219.079999998</v>
      </c>
      <c r="E41" s="67">
        <f>IF(+'VIII R Art'!E41+'VIII R Art MONITOREO'!E41+'VIII R Ind'!E41&gt;0,+'VIII R Art'!E41+'VIII R Art MONITOREO'!E41+'VIII R Ind'!E41," ")</f>
        <v>31417002.969999999</v>
      </c>
      <c r="F41" s="67">
        <f>IF(+'VIII R Art'!F41+'VIII R Art MONITOREO'!F41+'VIII R Ind'!F41&gt;0,+'VIII R Art'!F41+'VIII R Art MONITOREO'!F41+'VIII R Ind'!F41," ")</f>
        <v>8917691.7100000009</v>
      </c>
      <c r="G41" s="67">
        <f>IF(+'VIII R Art'!G41+'VIII R Art MONITOREO'!G41+'VIII R Ind'!G41&gt;0,+'VIII R Art'!G41+'VIII R Art MONITOREO'!G41+'VIII R Ind'!G41," ")</f>
        <v>8180843.7699999996</v>
      </c>
      <c r="H41" s="67" t="str">
        <f>IF(+'VIII R Art'!H41+'VIII R Art MONITOREO'!H41+'VIII R Ind'!H41&gt;0,+'VIII R Art'!H41+'VIII R Art MONITOREO'!H41+'VIII R Ind'!H41," ")</f>
        <v xml:space="preserve"> </v>
      </c>
      <c r="I41" s="67" t="str">
        <f>IF(+'VIII R Art'!I41+'VIII R Art MONITOREO'!I41+'VIII R Ind'!I41&gt;0,+'VIII R Art'!I41+'VIII R Art MONITOREO'!I41+'VIII R Ind'!I41," ")</f>
        <v xml:space="preserve"> </v>
      </c>
      <c r="J41" s="67" t="str">
        <f>IF(+'VIII R Art'!J41+'VIII R Art MONITOREO'!J41+'VIII R Ind'!J41&gt;0,+'VIII R Art'!J41+'VIII R Art MONITOREO'!J41+'VIII R Ind'!J41," ")</f>
        <v xml:space="preserve"> </v>
      </c>
      <c r="K41" s="67" t="str">
        <f>IF(+'VIII R Art'!K41+'VIII R Art MONITOREO'!K41+'VIII R Ind'!K41&gt;0,+'VIII R Art'!K41+'VIII R Art MONITOREO'!K41+'VIII R Ind'!K41," ")</f>
        <v xml:space="preserve"> </v>
      </c>
      <c r="L41" s="67" t="str">
        <f>IF(+'VIII R Art'!L41+'VIII R Art MONITOREO'!L41+'VIII R Ind'!L41&gt;0,+'VIII R Art'!L41+'VIII R Art MONITOREO'!L41+'VIII R Ind'!L41," ")</f>
        <v xml:space="preserve"> </v>
      </c>
      <c r="M41" s="123" t="str">
        <f>IF(+'VIII R Art'!M41+'VIII R Art MONITOREO'!M41+'VIII R Ind'!M41&gt;0,+'VIII R Art'!M41+'VIII R Art MONITOREO'!M41+'VIII R Ind'!M41," ")</f>
        <v xml:space="preserve"> </v>
      </c>
      <c r="N41" s="122">
        <f t="shared" si="4"/>
        <v>88694523.640000001</v>
      </c>
      <c r="O41" s="34">
        <f t="shared" si="0"/>
        <v>19</v>
      </c>
      <c r="P41" s="37"/>
      <c r="Q41" s="37">
        <f>+N41+'XVI R FT'!N41</f>
        <v>88822400.530000001</v>
      </c>
      <c r="S41" s="100">
        <f t="shared" si="2"/>
        <v>19</v>
      </c>
      <c r="T41" s="37">
        <f>+'XVI R Art'!B41+'XVI R MONITOREO'!B41+'VIII R Art'!B41+'VIII R Art MONITOREO'!B41</f>
        <v>11.75</v>
      </c>
      <c r="U41" s="37">
        <f>+'XVI R Art'!C41+'XVI R MONITOREO'!C41+'VIII R Art'!C41+'VIII R Art MONITOREO'!C41</f>
        <v>1085.8</v>
      </c>
      <c r="V41" s="37">
        <f>+'XVI R Art'!D41+'XVI R MONITOREO'!D41+'VIII R Art'!D41+'VIII R Art MONITOREO'!D41</f>
        <v>40178219.079999998</v>
      </c>
      <c r="W41" s="37">
        <f>+'XVI R Art'!E41+'XVI R MONITOREO'!E41+'VIII R Art'!E41+'VIII R Art MONITOREO'!E41</f>
        <v>31417002.969999999</v>
      </c>
      <c r="X41" s="37">
        <f>+'XVI R Art'!F41+'XVI R MONITOREO'!F41+'VIII R Art'!F41+'VIII R Art MONITOREO'!F41</f>
        <v>9035726.6800000016</v>
      </c>
      <c r="Y41" s="37">
        <f>+'XVI R Art'!G41+'XVI R MONITOREO'!G41+'VIII R Art'!G41+'VIII R Art MONITOREO'!G41</f>
        <v>8190354.25</v>
      </c>
      <c r="Z41" s="37">
        <f>+'XVI R Art'!H41+'XVI R MONITOREO'!H41+'VIII R Art'!H41+'VIII R Art MONITOREO'!H41</f>
        <v>0</v>
      </c>
      <c r="AA41" s="37">
        <f>+'XVI R Art'!I41+'XVI R MONITOREO'!I41+'VIII R Art'!I41+'VIII R Art MONITOREO'!I41</f>
        <v>0</v>
      </c>
      <c r="AB41" s="37">
        <f>+'XVI R Art'!J41+'XVI R MONITOREO'!J41+'VIII R Art'!J41+'VIII R Art MONITOREO'!J41</f>
        <v>0</v>
      </c>
      <c r="AC41" s="37">
        <f>+'XVI R Art'!K41+'XVI R MONITOREO'!K41+'VIII R Art'!K41+'VIII R Art MONITOREO'!K41</f>
        <v>0</v>
      </c>
      <c r="AD41" s="37">
        <f>+'XVI R Art'!L41+'XVI R MONITOREO'!L41+'VIII R Art'!L41+'VIII R Art MONITOREO'!L41</f>
        <v>0</v>
      </c>
      <c r="AE41" s="37">
        <f>+'XVI R Art'!M41+'XVI R MONITOREO'!M41+'VIII R Art'!M41+'VIII R Art MONITOREO'!M41</f>
        <v>0</v>
      </c>
    </row>
    <row r="42" spans="1:31" x14ac:dyDescent="0.3">
      <c r="A42" s="100">
        <f>+A41+0.5</f>
        <v>19.5</v>
      </c>
      <c r="B42" s="122">
        <f>IF(+'VIII R Art'!B42+'VIII R Art MONITOREO'!B42+'VIII R Ind'!B42&gt;0,+'VIII R Art'!B42+'VIII R Art MONITOREO'!B42+'VIII R Ind'!B42," ")</f>
        <v>5.87</v>
      </c>
      <c r="C42" s="67">
        <f>IF(+'VIII R Art'!C42+'VIII R Art MONITOREO'!C42+'VIII R Ind'!C42&gt;0,+'VIII R Art'!C42+'VIII R Art MONITOREO'!C42+'VIII R Ind'!C42," ")</f>
        <v>215.53</v>
      </c>
      <c r="D42" s="67">
        <f>IF(+'VIII R Art'!D42+'VIII R Art MONITOREO'!D42+'VIII R Ind'!D42&gt;0,+'VIII R Art'!D42+'VIII R Art MONITOREO'!D42+'VIII R Ind'!D42," ")</f>
        <v>8593853.2199999988</v>
      </c>
      <c r="E42" s="67">
        <f>IF(+'VIII R Art'!E42+'VIII R Art MONITOREO'!E42+'VIII R Ind'!E42&gt;0,+'VIII R Art'!E42+'VIII R Art MONITOREO'!E42+'VIII R Ind'!E42," ")</f>
        <v>6719872.8499999996</v>
      </c>
      <c r="F42" s="67">
        <f>IF(+'VIII R Art'!F42+'VIII R Art MONITOREO'!F42+'VIII R Ind'!F42&gt;0,+'VIII R Art'!F42+'VIII R Art MONITOREO'!F42+'VIII R Ind'!F42," ")</f>
        <v>1430743.6</v>
      </c>
      <c r="G42" s="67">
        <f>IF(+'VIII R Art'!G42+'VIII R Art MONITOREO'!G42+'VIII R Ind'!G42&gt;0,+'VIII R Art'!G42+'VIII R Art MONITOREO'!G42+'VIII R Ind'!G42," ")</f>
        <v>1885407.73</v>
      </c>
      <c r="H42" s="67" t="str">
        <f>IF(+'VIII R Art'!H42+'VIII R Art MONITOREO'!H42+'VIII R Ind'!H42&gt;0,+'VIII R Art'!H42+'VIII R Art MONITOREO'!H42+'VIII R Ind'!H42," ")</f>
        <v xml:space="preserve"> </v>
      </c>
      <c r="I42" s="67" t="str">
        <f>IF(+'VIII R Art'!I42+'VIII R Art MONITOREO'!I42+'VIII R Ind'!I42&gt;0,+'VIII R Art'!I42+'VIII R Art MONITOREO'!I42+'VIII R Ind'!I42," ")</f>
        <v xml:space="preserve"> </v>
      </c>
      <c r="J42" s="67" t="str">
        <f>IF(+'VIII R Art'!J42+'VIII R Art MONITOREO'!J42+'VIII R Ind'!J42&gt;0,+'VIII R Art'!J42+'VIII R Art MONITOREO'!J42+'VIII R Ind'!J42," ")</f>
        <v xml:space="preserve"> </v>
      </c>
      <c r="K42" s="67" t="str">
        <f>IF(+'VIII R Art'!K42+'VIII R Art MONITOREO'!K42+'VIII R Ind'!K42&gt;0,+'VIII R Art'!K42+'VIII R Art MONITOREO'!K42+'VIII R Ind'!K42," ")</f>
        <v xml:space="preserve"> </v>
      </c>
      <c r="L42" s="67" t="str">
        <f>IF(+'VIII R Art'!L42+'VIII R Art MONITOREO'!L42+'VIII R Ind'!L42&gt;0,+'VIII R Art'!L42+'VIII R Art MONITOREO'!L42+'VIII R Ind'!L42," ")</f>
        <v xml:space="preserve"> </v>
      </c>
      <c r="M42" s="123" t="str">
        <f>IF(+'VIII R Art'!M42+'VIII R Art MONITOREO'!M42+'VIII R Ind'!M42&gt;0,+'VIII R Art'!M42+'VIII R Art MONITOREO'!M42+'VIII R Ind'!M42," ")</f>
        <v xml:space="preserve"> </v>
      </c>
      <c r="N42" s="122">
        <f t="shared" si="4"/>
        <v>18630098.799999997</v>
      </c>
      <c r="O42" s="34">
        <f t="shared" si="0"/>
        <v>19.5</v>
      </c>
      <c r="P42" s="37"/>
      <c r="Q42" s="37">
        <f>+N42+'XVI R FT'!N42</f>
        <v>18652476.259999998</v>
      </c>
      <c r="S42" s="100">
        <f>+S41+0.5</f>
        <v>19.5</v>
      </c>
      <c r="T42" s="37">
        <f>+'XVI R Art'!B42+'XVI R MONITOREO'!B42+'VIII R Art'!B42+'VIII R Art MONITOREO'!B42</f>
        <v>5.87</v>
      </c>
      <c r="U42" s="37">
        <f>+'XVI R Art'!C42+'XVI R MONITOREO'!C42+'VIII R Art'!C42+'VIII R Art MONITOREO'!C42</f>
        <v>280.23</v>
      </c>
      <c r="V42" s="37">
        <f>+'XVI R Art'!D42+'XVI R MONITOREO'!D42+'VIII R Art'!D42+'VIII R Art MONITOREO'!D42</f>
        <v>8593853.2199999988</v>
      </c>
      <c r="W42" s="37">
        <f>+'XVI R Art'!E42+'XVI R MONITOREO'!E42+'VIII R Art'!E42+'VIII R Art MONITOREO'!E42</f>
        <v>6719872.8499999996</v>
      </c>
      <c r="X42" s="37">
        <f>+'XVI R Art'!F42+'XVI R MONITOREO'!F42+'VIII R Art'!F42+'VIII R Art MONITOREO'!F42</f>
        <v>1453056.36</v>
      </c>
      <c r="Y42" s="37">
        <f>+'XVI R Art'!G42+'XVI R MONITOREO'!G42+'VIII R Art'!G42+'VIII R Art MONITOREO'!G42</f>
        <v>1885407.73</v>
      </c>
      <c r="Z42" s="37">
        <f>+'XVI R Art'!H42+'XVI R MONITOREO'!H42+'VIII R Art'!H42+'VIII R Art MONITOREO'!H42</f>
        <v>0</v>
      </c>
      <c r="AA42" s="37">
        <f>+'XVI R Art'!I42+'XVI R MONITOREO'!I42+'VIII R Art'!I42+'VIII R Art MONITOREO'!I42</f>
        <v>0</v>
      </c>
      <c r="AB42" s="37">
        <f>+'XVI R Art'!J42+'XVI R MONITOREO'!J42+'VIII R Art'!J42+'VIII R Art MONITOREO'!J42</f>
        <v>0</v>
      </c>
      <c r="AC42" s="37">
        <f>+'XVI R Art'!K42+'XVI R MONITOREO'!K42+'VIII R Art'!K42+'VIII R Art MONITOREO'!K42</f>
        <v>0</v>
      </c>
      <c r="AD42" s="37">
        <f>+'XVI R Art'!L42+'XVI R MONITOREO'!L42+'VIII R Art'!L42+'VIII R Art MONITOREO'!L42</f>
        <v>0</v>
      </c>
      <c r="AE42" s="37">
        <f>+'XVI R Art'!M42+'XVI R MONITOREO'!M42+'VIII R Art'!M42+'VIII R Art MONITOREO'!M42</f>
        <v>0</v>
      </c>
    </row>
    <row r="43" spans="1:31" x14ac:dyDescent="0.3">
      <c r="A43" s="100">
        <f t="shared" si="1"/>
        <v>20</v>
      </c>
      <c r="B43" s="122" t="str">
        <f>IF(+'VIII R Art'!B43+'VIII R Art MONITOREO'!B43+'VIII R Ind'!B43&gt;0,+'VIII R Art'!B43+'VIII R Art MONITOREO'!B43+'VIII R Ind'!B43," ")</f>
        <v xml:space="preserve"> </v>
      </c>
      <c r="C43" s="67">
        <f>IF(+'VIII R Art'!C43+'VIII R Art MONITOREO'!C43+'VIII R Ind'!C43&gt;0,+'VIII R Art'!C43+'VIII R Art MONITOREO'!C43+'VIII R Ind'!C43," ")</f>
        <v>59.08</v>
      </c>
      <c r="D43" s="67">
        <f>IF(+'VIII R Art'!D43+'VIII R Art MONITOREO'!D43+'VIII R Ind'!D43&gt;0,+'VIII R Art'!D43+'VIII R Art MONITOREO'!D43+'VIII R Ind'!D43," ")</f>
        <v>228937.95</v>
      </c>
      <c r="E43" s="67">
        <f>IF(+'VIII R Art'!E43+'VIII R Art MONITOREO'!E43+'VIII R Ind'!E43&gt;0,+'VIII R Art'!E43+'VIII R Art MONITOREO'!E43+'VIII R Ind'!E43," ")</f>
        <v>210384.68</v>
      </c>
      <c r="F43" s="67">
        <f>IF(+'VIII R Art'!F43+'VIII R Art MONITOREO'!F43+'VIII R Ind'!F43&gt;0,+'VIII R Art'!F43+'VIII R Art MONITOREO'!F43+'VIII R Ind'!F43," ")</f>
        <v>377246.83</v>
      </c>
      <c r="G43" s="67" t="str">
        <f>IF(+'VIII R Art'!G43+'VIII R Art MONITOREO'!G43+'VIII R Ind'!G43&gt;0,+'VIII R Art'!G43+'VIII R Art MONITOREO'!G43+'VIII R Ind'!G43," ")</f>
        <v xml:space="preserve"> </v>
      </c>
      <c r="H43" s="67" t="str">
        <f>IF(+'VIII R Art'!H43+'VIII R Art MONITOREO'!H43+'VIII R Ind'!H43&gt;0,+'VIII R Art'!H43+'VIII R Art MONITOREO'!H43+'VIII R Ind'!H43," ")</f>
        <v xml:space="preserve"> </v>
      </c>
      <c r="I43" s="67" t="str">
        <f>IF(+'VIII R Art'!I43+'VIII R Art MONITOREO'!I43+'VIII R Ind'!I43&gt;0,+'VIII R Art'!I43+'VIII R Art MONITOREO'!I43+'VIII R Ind'!I43," ")</f>
        <v xml:space="preserve"> </v>
      </c>
      <c r="J43" s="67" t="str">
        <f>IF(+'VIII R Art'!J43+'VIII R Art MONITOREO'!J43+'VIII R Ind'!J43&gt;0,+'VIII R Art'!J43+'VIII R Art MONITOREO'!J43+'VIII R Ind'!J43," ")</f>
        <v xml:space="preserve"> </v>
      </c>
      <c r="K43" s="67" t="str">
        <f>IF(+'VIII R Art'!K43+'VIII R Art MONITOREO'!K43+'VIII R Ind'!K43&gt;0,+'VIII R Art'!K43+'VIII R Art MONITOREO'!K43+'VIII R Ind'!K43," ")</f>
        <v xml:space="preserve"> </v>
      </c>
      <c r="L43" s="67" t="str">
        <f>IF(+'VIII R Art'!L43+'VIII R Art MONITOREO'!L43+'VIII R Ind'!L43&gt;0,+'VIII R Art'!L43+'VIII R Art MONITOREO'!L43+'VIII R Ind'!L43," ")</f>
        <v xml:space="preserve"> </v>
      </c>
      <c r="M43" s="123" t="str">
        <f>IF(+'VIII R Art'!M43+'VIII R Art MONITOREO'!M43+'VIII R Ind'!M43&gt;0,+'VIII R Art'!M43+'VIII R Art MONITOREO'!M43+'VIII R Ind'!M43," ")</f>
        <v xml:space="preserve"> </v>
      </c>
      <c r="N43" s="122"/>
      <c r="O43" s="34">
        <f t="shared" si="0"/>
        <v>20</v>
      </c>
      <c r="P43" s="37"/>
      <c r="Q43" s="37">
        <f>+N43+'XVI R FT'!N43</f>
        <v>0</v>
      </c>
      <c r="S43" s="100">
        <f t="shared" si="2"/>
        <v>20</v>
      </c>
      <c r="T43" s="37">
        <f>+'XVI R Art'!B43+'XVI R MONITOREO'!B43+'VIII R Art'!B43+'VIII R Art MONITOREO'!B43</f>
        <v>0</v>
      </c>
      <c r="U43" s="37">
        <f>+'XVI R Art'!C43+'XVI R MONITOREO'!C43+'VIII R Art'!C43+'VIII R Art MONITOREO'!C43</f>
        <v>59.08</v>
      </c>
      <c r="V43" s="37">
        <f>+'XVI R Art'!D43+'XVI R MONITOREO'!D43+'VIII R Art'!D43+'VIII R Art MONITOREO'!D43</f>
        <v>228937.95</v>
      </c>
      <c r="W43" s="37">
        <f>+'XVI R Art'!E43+'XVI R MONITOREO'!E43+'VIII R Art'!E43+'VIII R Art MONITOREO'!E43</f>
        <v>210384.68</v>
      </c>
      <c r="X43" s="37">
        <f>+'XVI R Art'!F43+'XVI R MONITOREO'!F43+'VIII R Art'!F43+'VIII R Art MONITOREO'!F43</f>
        <v>377246.83</v>
      </c>
      <c r="Y43" s="37">
        <f>+'XVI R Art'!G43+'XVI R MONITOREO'!G43+'VIII R Art'!G43+'VIII R Art MONITOREO'!G43</f>
        <v>0</v>
      </c>
      <c r="Z43" s="37">
        <f>+'XVI R Art'!H43+'XVI R MONITOREO'!H43+'VIII R Art'!H43+'VIII R Art MONITOREO'!H43</f>
        <v>0</v>
      </c>
      <c r="AA43" s="37">
        <f>+'XVI R Art'!I43+'XVI R MONITOREO'!I43+'VIII R Art'!I43+'VIII R Art MONITOREO'!I43</f>
        <v>0</v>
      </c>
      <c r="AB43" s="37">
        <f>+'XVI R Art'!J43+'XVI R MONITOREO'!J43+'VIII R Art'!J43+'VIII R Art MONITOREO'!J43</f>
        <v>0</v>
      </c>
      <c r="AC43" s="37">
        <f>+'XVI R Art'!K43+'XVI R MONITOREO'!K43+'VIII R Art'!K43+'VIII R Art MONITOREO'!K43</f>
        <v>0</v>
      </c>
      <c r="AD43" s="37">
        <f>+'XVI R Art'!L43+'XVI R MONITOREO'!L43+'VIII R Art'!L43+'VIII R Art MONITOREO'!L43</f>
        <v>0</v>
      </c>
      <c r="AE43" s="37">
        <f>+'XVI R Art'!M43+'XVI R MONITOREO'!M43+'VIII R Art'!M43+'VIII R Art MONITOREO'!M43</f>
        <v>0</v>
      </c>
    </row>
    <row r="44" spans="1:31" x14ac:dyDescent="0.3">
      <c r="A44" s="100">
        <f>+A43+0.5</f>
        <v>20.5</v>
      </c>
      <c r="B44" s="122" t="str">
        <f>IF(+'VIII R Art'!B44+'VIII R Art MONITOREO'!B44+'VIII R Ind'!B44&gt;0,+'VIII R Art'!B44+'VIII R Art MONITOREO'!B44+'VIII R Ind'!B44," ")</f>
        <v xml:space="preserve"> </v>
      </c>
      <c r="C44" s="67" t="str">
        <f>IF(+'VIII R Art'!C44+'VIII R Art MONITOREO'!C44+'VIII R Ind'!C44&gt;0,+'VIII R Art'!C44+'VIII R Art MONITOREO'!C44+'VIII R Ind'!C44," ")</f>
        <v xml:space="preserve"> </v>
      </c>
      <c r="D44" s="67" t="str">
        <f>IF(+'VIII R Art'!D44+'VIII R Art MONITOREO'!D44+'VIII R Ind'!D44&gt;0,+'VIII R Art'!D44+'VIII R Art MONITOREO'!D44+'VIII R Ind'!D44," ")</f>
        <v xml:space="preserve"> </v>
      </c>
      <c r="E44" s="67" t="str">
        <f>IF(+'VIII R Art'!E44+'VIII R Art MONITOREO'!E44+'VIII R Ind'!E44&gt;0,+'VIII R Art'!E44+'VIII R Art MONITOREO'!E44+'VIII R Ind'!E44," ")</f>
        <v xml:space="preserve"> </v>
      </c>
      <c r="F44" s="67" t="str">
        <f>IF(+'VIII R Art'!F44+'VIII R Art MONITOREO'!F44+'VIII R Ind'!F44&gt;0,+'VIII R Art'!F44+'VIII R Art MONITOREO'!F44+'VIII R Ind'!F44," ")</f>
        <v xml:space="preserve"> </v>
      </c>
      <c r="G44" s="67" t="str">
        <f>IF(+'VIII R Art'!G44+'VIII R Art MONITOREO'!G44+'VIII R Ind'!G44&gt;0,+'VIII R Art'!G44+'VIII R Art MONITOREO'!G44+'VIII R Ind'!G44," ")</f>
        <v xml:space="preserve"> </v>
      </c>
      <c r="H44" s="67" t="str">
        <f>IF(+'VIII R Art'!H44+'VIII R Art MONITOREO'!H44+'VIII R Ind'!H44&gt;0,+'VIII R Art'!H44+'VIII R Art MONITOREO'!H44+'VIII R Ind'!H44," ")</f>
        <v xml:space="preserve"> </v>
      </c>
      <c r="I44" s="67" t="str">
        <f>IF(+'VIII R Art'!I44+'VIII R Art MONITOREO'!I44+'VIII R Ind'!I44&gt;0,+'VIII R Art'!I44+'VIII R Art MONITOREO'!I44+'VIII R Ind'!I44," ")</f>
        <v xml:space="preserve"> </v>
      </c>
      <c r="J44" s="67" t="str">
        <f>IF(+'VIII R Art'!J44+'VIII R Art MONITOREO'!J44+'VIII R Ind'!J44&gt;0,+'VIII R Art'!J44+'VIII R Art MONITOREO'!J44+'VIII R Ind'!J44," ")</f>
        <v xml:space="preserve"> </v>
      </c>
      <c r="K44" s="67" t="str">
        <f>IF(+'VIII R Art'!K44+'VIII R Art MONITOREO'!K44+'VIII R Ind'!K44&gt;0,+'VIII R Art'!K44+'VIII R Art MONITOREO'!K44+'VIII R Ind'!K44," ")</f>
        <v xml:space="preserve"> </v>
      </c>
      <c r="L44" s="67" t="str">
        <f>IF(+'VIII R Art'!L44+'VIII R Art MONITOREO'!L44+'VIII R Ind'!L44&gt;0,+'VIII R Art'!L44+'VIII R Art MONITOREO'!L44+'VIII R Ind'!L44," ")</f>
        <v xml:space="preserve"> </v>
      </c>
      <c r="M44" s="123" t="str">
        <f>IF(+'VIII R Art'!M44+'VIII R Art MONITOREO'!M44+'VIII R Ind'!M44&gt;0,+'VIII R Art'!M44+'VIII R Art MONITOREO'!M44+'VIII R Ind'!M44," ")</f>
        <v xml:space="preserve"> </v>
      </c>
      <c r="N44" s="122"/>
      <c r="O44" s="34">
        <f t="shared" si="0"/>
        <v>20.5</v>
      </c>
      <c r="P44" s="37"/>
      <c r="Q44" s="37">
        <f>+N44+'XVI R FT'!N44</f>
        <v>0</v>
      </c>
      <c r="S44" s="100">
        <f>+S43+0.5</f>
        <v>20.5</v>
      </c>
      <c r="T44" s="37">
        <f>+'XVI R Art'!B44+'XVI R MONITOREO'!B44+'VIII R Art'!B44+'VIII R Art MONITOREO'!B44</f>
        <v>0</v>
      </c>
      <c r="U44" s="37">
        <f>+'XVI R Art'!C44+'XVI R MONITOREO'!C44+'VIII R Art'!C44+'VIII R Art MONITOREO'!C44</f>
        <v>0</v>
      </c>
      <c r="V44" s="37">
        <f>+'XVI R Art'!D44+'XVI R MONITOREO'!D44+'VIII R Art'!D44+'VIII R Art MONITOREO'!D44</f>
        <v>0</v>
      </c>
      <c r="W44" s="37">
        <f>+'XVI R Art'!E44+'XVI R MONITOREO'!E44+'VIII R Art'!E44+'VIII R Art MONITOREO'!E44</f>
        <v>0</v>
      </c>
      <c r="X44" s="37">
        <f>+'XVI R Art'!F44+'XVI R MONITOREO'!F44+'VIII R Art'!F44+'VIII R Art MONITOREO'!F44</f>
        <v>0</v>
      </c>
      <c r="Y44" s="37">
        <f>+'XVI R Art'!G44+'XVI R MONITOREO'!G44+'VIII R Art'!G44+'VIII R Art MONITOREO'!G44</f>
        <v>0</v>
      </c>
      <c r="Z44" s="37">
        <f>+'XVI R Art'!H44+'XVI R MONITOREO'!H44+'VIII R Art'!H44+'VIII R Art MONITOREO'!H44</f>
        <v>0</v>
      </c>
      <c r="AA44" s="37">
        <f>+'XVI R Art'!I44+'XVI R MONITOREO'!I44+'VIII R Art'!I44+'VIII R Art MONITOREO'!I44</f>
        <v>0</v>
      </c>
      <c r="AB44" s="37">
        <f>+'XVI R Art'!J44+'XVI R MONITOREO'!J44+'VIII R Art'!J44+'VIII R Art MONITOREO'!J44</f>
        <v>0</v>
      </c>
      <c r="AC44" s="37">
        <f>+'XVI R Art'!K44+'XVI R MONITOREO'!K44+'VIII R Art'!K44+'VIII R Art MONITOREO'!K44</f>
        <v>0</v>
      </c>
      <c r="AD44" s="37">
        <f>+'XVI R Art'!L44+'XVI R MONITOREO'!L44+'VIII R Art'!L44+'VIII R Art MONITOREO'!L44</f>
        <v>0</v>
      </c>
      <c r="AE44" s="37">
        <f>+'XVI R Art'!M44+'XVI R MONITOREO'!M44+'VIII R Art'!M44+'VIII R Art MONITOREO'!M44</f>
        <v>0</v>
      </c>
    </row>
    <row r="45" spans="1:31" x14ac:dyDescent="0.3">
      <c r="A45" s="99" t="s">
        <v>13</v>
      </c>
      <c r="B45" s="126">
        <f>IF(SUM(B11:B44)&gt;0,SUM(B11:B44)," ")</f>
        <v>1174.6399999999999</v>
      </c>
      <c r="C45" s="71">
        <f t="shared" ref="C45:M45" si="5">IF(SUM(C11:C44)&gt;0,SUM(C11:C44)," ")</f>
        <v>14762.54</v>
      </c>
      <c r="D45" s="71">
        <f t="shared" si="5"/>
        <v>1671081208.02</v>
      </c>
      <c r="E45" s="71">
        <f t="shared" si="5"/>
        <v>1239963731.21</v>
      </c>
      <c r="F45" s="71">
        <f t="shared" si="5"/>
        <v>532052961</v>
      </c>
      <c r="G45" s="71">
        <f t="shared" si="5"/>
        <v>554270840.2700001</v>
      </c>
      <c r="H45" s="71" t="str">
        <f t="shared" si="5"/>
        <v xml:space="preserve"> </v>
      </c>
      <c r="I45" s="71" t="str">
        <f t="shared" si="5"/>
        <v xml:space="preserve"> </v>
      </c>
      <c r="J45" s="71" t="str">
        <f t="shared" si="5"/>
        <v xml:space="preserve"> </v>
      </c>
      <c r="K45" s="71" t="str">
        <f t="shared" si="5"/>
        <v xml:space="preserve"> </v>
      </c>
      <c r="L45" s="71" t="str">
        <f t="shared" si="5"/>
        <v xml:space="preserve"> </v>
      </c>
      <c r="M45" s="127" t="str">
        <f t="shared" si="5"/>
        <v xml:space="preserve"> </v>
      </c>
      <c r="N45" s="126">
        <f>SUM(N11:N44)</f>
        <v>3996567887.9400001</v>
      </c>
      <c r="O45" s="37">
        <f>+'VIII R Art'!N45+'VIII R Art MONITOREO'!N45+'VIII R Ind'!N45</f>
        <v>3997384677.6799998</v>
      </c>
      <c r="P45" s="37">
        <f>+O45-N45</f>
        <v>816789.73999977112</v>
      </c>
      <c r="Q45" s="126">
        <f>SUM(Q11:Q44)</f>
        <v>4013273917.8579612</v>
      </c>
      <c r="R45" s="37"/>
      <c r="S45" s="99" t="s">
        <v>13</v>
      </c>
      <c r="T45" s="190">
        <f>SUM(T9:T44)</f>
        <v>1174.6399999999999</v>
      </c>
      <c r="U45" s="190">
        <f t="shared" ref="U45:AE45" si="6">SUM(U9:U44)</f>
        <v>18659.820000000003</v>
      </c>
      <c r="V45" s="190">
        <f t="shared" si="6"/>
        <v>1671252887.057961</v>
      </c>
      <c r="W45" s="190">
        <f t="shared" si="6"/>
        <v>1239963731.21</v>
      </c>
      <c r="X45" s="190">
        <f t="shared" si="6"/>
        <v>546943619.53999996</v>
      </c>
      <c r="Y45" s="190">
        <f t="shared" si="6"/>
        <v>555935214.06000018</v>
      </c>
      <c r="Z45" s="190">
        <f t="shared" si="6"/>
        <v>0</v>
      </c>
      <c r="AA45" s="190">
        <f t="shared" si="6"/>
        <v>0</v>
      </c>
      <c r="AB45" s="190">
        <f t="shared" si="6"/>
        <v>0</v>
      </c>
      <c r="AC45" s="190">
        <f t="shared" si="6"/>
        <v>0</v>
      </c>
      <c r="AD45" s="190">
        <f t="shared" si="6"/>
        <v>0</v>
      </c>
      <c r="AE45" s="190">
        <f t="shared" si="6"/>
        <v>0</v>
      </c>
    </row>
    <row r="46" spans="1:31" ht="14" x14ac:dyDescent="0.3">
      <c r="A46" s="101" t="s">
        <v>24</v>
      </c>
      <c r="B46" s="166" t="str">
        <f>IF(+'VIII R Ind'!B46+'VIII R Art'!B46+'VIII R Art MONITOREO'!B46&gt;0,+'VIII R Ind'!B46+'VIII R Art'!B46+'VIII R Art MONITOREO'!B46," ")</f>
        <v xml:space="preserve"> </v>
      </c>
      <c r="C46" s="167" t="str">
        <f>IF(+'VIII R Ind'!C46+'VIII R Art'!C46+'VIII R Art MONITOREO'!C46&gt;0,+'VIII R Ind'!C46+'VIII R Art'!C46+'VIII R Art MONITOREO'!C46," ")</f>
        <v xml:space="preserve"> </v>
      </c>
      <c r="D46" s="167" t="str">
        <f>IF(+'VIII R Ind'!D46+'VIII R Art'!D46+'VIII R Art MONITOREO'!D46&gt;0,+'VIII R Ind'!D46+'VIII R Art'!D46+'VIII R Art MONITOREO'!D46," ")</f>
        <v xml:space="preserve"> </v>
      </c>
      <c r="E46" s="168" t="str">
        <f>IF(+'VIII R Ind'!E46+'VIII R Art'!E46+'VIII R Art MONITOREO'!E46&gt;0,+'VIII R Ind'!E46+'VIII R Art'!E46+'VIII R Art MONITOREO'!E46," ")</f>
        <v xml:space="preserve"> </v>
      </c>
      <c r="F46" s="168" t="str">
        <f>IF(+'VIII R Ind'!F46+'VIII R Art'!F46+'VIII R Art MONITOREO'!F46&gt;0,+'VIII R Ind'!F46+'VIII R Art'!F46+'VIII R Art MONITOREO'!F46," ")</f>
        <v xml:space="preserve"> </v>
      </c>
      <c r="G46" s="168" t="str">
        <f>IF(+'VIII R Ind'!G46+'VIII R Art'!G46+'VIII R Art MONITOREO'!G46&gt;0,+'VIII R Ind'!G46+'VIII R Art'!G46+'VIII R Art MONITOREO'!G46," ")</f>
        <v xml:space="preserve"> </v>
      </c>
      <c r="H46" s="167" t="str">
        <f>IF(+'VIII R Ind'!H46+'VIII R Art'!H46+'VIII R Art MONITOREO'!H46&gt;0,+'VIII R Ind'!H46+'VIII R Art'!H46+'VIII R Art MONITOREO'!H46," ")</f>
        <v xml:space="preserve"> </v>
      </c>
      <c r="I46" s="167" t="str">
        <f>IF(+'VIII R Ind'!I46+'VIII R Art'!I46+'VIII R Art MONITOREO'!I46&gt;0,+'VIII R Ind'!I46+'VIII R Art'!I46+'VIII R Art MONITOREO'!I46," ")</f>
        <v xml:space="preserve"> </v>
      </c>
      <c r="J46" s="167" t="str">
        <f>IF(+'VIII R Ind'!J46+'VIII R Art'!J46+'VIII R Art MONITOREO'!J46&gt;0,+'VIII R Ind'!J46+'VIII R Art'!J46+'VIII R Art MONITOREO'!J46," ")</f>
        <v xml:space="preserve"> </v>
      </c>
      <c r="K46" s="167" t="str">
        <f>IF(+'VIII R Ind'!K46+'VIII R Art'!K46+'VIII R Art MONITOREO'!K46&gt;0,+'VIII R Ind'!K46+'VIII R Art'!K46+'VIII R Art MONITOREO'!K46," ")</f>
        <v xml:space="preserve"> </v>
      </c>
      <c r="L46" s="168" t="str">
        <f>IF(+'VIII R Ind'!L46+'VIII R Art'!L46+'VIII R Art MONITOREO'!L46&gt;0,+'VIII R Ind'!L46+'VIII R Art'!L46+'VIII R Art MONITOREO'!L46," ")</f>
        <v xml:space="preserve"> </v>
      </c>
      <c r="M46" s="169" t="str">
        <f>IF(+'VIII R Ind'!M46+'VIII R Art'!M46+'VIII R Art MONITOREO'!M46&gt;0,+'VIII R Ind'!M46+'VIII R Art'!M46+'VIII R Art MONITOREO'!M46," ")</f>
        <v xml:space="preserve"> </v>
      </c>
      <c r="N46" s="122">
        <f>+SUM(B46:M46)</f>
        <v>0</v>
      </c>
      <c r="O46" s="37">
        <f>+'VIII R Art'!N46+'VIII R Art MONITOREO'!N46+'VIII R Ind'!N46</f>
        <v>0</v>
      </c>
      <c r="P46" s="37">
        <f t="shared" ref="P46:P47" si="7">+O46-N46</f>
        <v>0</v>
      </c>
      <c r="Q46" s="37">
        <f>+N46+'XVI R FT'!N46</f>
        <v>0</v>
      </c>
      <c r="R46" s="37"/>
      <c r="S46" s="101" t="s">
        <v>24</v>
      </c>
      <c r="T46" s="37"/>
      <c r="U46" s="37"/>
      <c r="V46" s="37"/>
      <c r="W46" s="37"/>
      <c r="X46" s="37"/>
    </row>
    <row r="47" spans="1:31" x14ac:dyDescent="0.3">
      <c r="A47" s="100" t="s">
        <v>17</v>
      </c>
      <c r="B47" s="166" t="str">
        <f>IF(+'VIII R Ind'!B47+'VIII R Art'!B47+'VIII R Art MONITOREO'!B47&gt;0,+'VIII R Ind'!B47+'VIII R Art'!B47+'VIII R Art MONITOREO'!B47," ")</f>
        <v xml:space="preserve"> </v>
      </c>
      <c r="C47" s="167" t="str">
        <f>IF(+'VIII R Ind'!C47+'VIII R Art'!C47+'VIII R Art MONITOREO'!C47&gt;0,+'VIII R Ind'!C47+'VIII R Art'!C47+'VIII R Art MONITOREO'!C47," ")</f>
        <v xml:space="preserve"> </v>
      </c>
      <c r="D47" s="168" t="str">
        <f>IF(+'VIII R Ind'!D47+'VIII R Art'!D47+'VIII R Art MONITOREO'!D47&gt;0,+'VIII R Ind'!D47+'VIII R Art'!D47+'VIII R Art MONITOREO'!D47," ")</f>
        <v xml:space="preserve"> </v>
      </c>
      <c r="E47" s="168" t="str">
        <f>IF(+'VIII R Ind'!E47+'VIII R Art'!E47+'VIII R Art MONITOREO'!E47&gt;0,+'VIII R Ind'!E47+'VIII R Art'!E47+'VIII R Art MONITOREO'!E47," ")</f>
        <v xml:space="preserve"> </v>
      </c>
      <c r="F47" s="168" t="str">
        <f>IF(+'VIII R Ind'!F47+'VIII R Art'!F47+'VIII R Art MONITOREO'!F47&gt;0,+'VIII R Ind'!F47+'VIII R Art'!F47+'VIII R Art MONITOREO'!F47," ")</f>
        <v xml:space="preserve"> </v>
      </c>
      <c r="G47" s="168" t="str">
        <f>IF(+'VIII R Ind'!G47+'VIII R Art'!G47+'VIII R Art MONITOREO'!G47&gt;0,+'VIII R Ind'!G47+'VIII R Art'!G47+'VIII R Art MONITOREO'!G47," ")</f>
        <v xml:space="preserve"> </v>
      </c>
      <c r="H47" s="168" t="str">
        <f>IF(+'VIII R Ind'!H47+'VIII R Art'!H47+'VIII R Art MONITOREO'!H47&gt;0,+'VIII R Ind'!H47+'VIII R Art'!H47+'VIII R Art MONITOREO'!H47," ")</f>
        <v xml:space="preserve"> </v>
      </c>
      <c r="I47" s="167" t="str">
        <f>IF(+'VIII R Ind'!I47+'VIII R Art'!I47+'VIII R Art MONITOREO'!I47&gt;0,+'VIII R Ind'!I47+'VIII R Art'!I47+'VIII R Art MONITOREO'!I47," ")</f>
        <v xml:space="preserve"> </v>
      </c>
      <c r="J47" s="167" t="str">
        <f>IF(+'VIII R Ind'!J47+'VIII R Art'!J47+'VIII R Art MONITOREO'!J47&gt;0,+'VIII R Ind'!J47+'VIII R Art'!J47+'VIII R Art MONITOREO'!J47," ")</f>
        <v xml:space="preserve"> </v>
      </c>
      <c r="K47" s="167" t="str">
        <f>IF(+'VIII R Ind'!K47+'VIII R Art'!K47+'VIII R Art MONITOREO'!K47&gt;0,+'VIII R Ind'!K47+'VIII R Art'!K47+'VIII R Art MONITOREO'!K47," ")</f>
        <v xml:space="preserve"> </v>
      </c>
      <c r="L47" s="168" t="str">
        <f>IF(+'VIII R Ind'!L47+'VIII R Art'!L47+'VIII R Art MONITOREO'!L47&gt;0,+'VIII R Ind'!L47+'VIII R Art'!L47+'VIII R Art MONITOREO'!L47," ")</f>
        <v xml:space="preserve"> </v>
      </c>
      <c r="M47" s="169" t="str">
        <f>IF(+'VIII R Ind'!M47+'VIII R Art'!M47+'VIII R Art MONITOREO'!M47&gt;0,+'VIII R Ind'!M47+'VIII R Art'!M47+'VIII R Art MONITOREO'!M47," ")</f>
        <v xml:space="preserve"> </v>
      </c>
      <c r="N47" s="122">
        <f>+SUM(B47:M47)</f>
        <v>0</v>
      </c>
      <c r="O47" s="37">
        <f>+'VIII R Art'!N47+'VIII R Art MONITOREO'!N47+'VIII R Ind'!N47</f>
        <v>0</v>
      </c>
      <c r="P47" s="37">
        <f t="shared" si="7"/>
        <v>0</v>
      </c>
      <c r="Q47" s="37">
        <f>+N47+'XVI R FT'!N47</f>
        <v>0</v>
      </c>
      <c r="S47" s="100" t="s">
        <v>17</v>
      </c>
      <c r="T47" s="37"/>
      <c r="U47" s="37"/>
      <c r="V47" s="37"/>
      <c r="W47" s="37"/>
      <c r="X47" s="37"/>
    </row>
    <row r="48" spans="1:31" ht="14" x14ac:dyDescent="0.3">
      <c r="A48" s="101" t="s">
        <v>21</v>
      </c>
      <c r="B48" s="72">
        <f t="shared" ref="B48:M48" si="8">SUM(B9:B26)*100/B45</f>
        <v>1.5000340529864471</v>
      </c>
      <c r="C48" s="72">
        <f t="shared" si="8"/>
        <v>1.1388961520172003</v>
      </c>
      <c r="D48" s="72">
        <f t="shared" si="8"/>
        <v>0.11820591186830931</v>
      </c>
      <c r="E48" s="72">
        <f t="shared" si="8"/>
        <v>5.9439718916679887</v>
      </c>
      <c r="F48" s="72">
        <f t="shared" si="8"/>
        <v>9.9793748991089632</v>
      </c>
      <c r="G48" s="72">
        <f t="shared" si="8"/>
        <v>28.415312568721571</v>
      </c>
      <c r="H48" s="72" t="e">
        <f t="shared" si="8"/>
        <v>#VALUE!</v>
      </c>
      <c r="I48" s="72" t="e">
        <f t="shared" si="8"/>
        <v>#VALUE!</v>
      </c>
      <c r="J48" s="72" t="e">
        <f t="shared" si="8"/>
        <v>#VALUE!</v>
      </c>
      <c r="K48" s="72" t="e">
        <f t="shared" si="8"/>
        <v>#VALUE!</v>
      </c>
      <c r="L48" s="72" t="e">
        <f t="shared" si="8"/>
        <v>#VALUE!</v>
      </c>
      <c r="M48" s="130" t="e">
        <f t="shared" si="8"/>
        <v>#VALUE!</v>
      </c>
      <c r="N48" s="129">
        <f>SUM(N9:N26)*100/N45</f>
        <v>7.1629407128013671</v>
      </c>
      <c r="O48" s="37"/>
      <c r="P48" s="129"/>
      <c r="Q48" s="129">
        <f>SUM(Q9:Q26)*100/Q45</f>
        <v>7.2881137873119357</v>
      </c>
      <c r="S48" s="101" t="s">
        <v>21</v>
      </c>
      <c r="T48" s="129">
        <f>SUM(T9:T26)*100/T45</f>
        <v>1.5000340529864471</v>
      </c>
      <c r="U48" s="129">
        <f t="shared" ref="U48:AE48" si="9">SUM(U9:U26)*100/U45</f>
        <v>0.90102691237107313</v>
      </c>
      <c r="V48" s="129">
        <f t="shared" si="9"/>
        <v>0.11819376919535537</v>
      </c>
      <c r="W48" s="129">
        <f t="shared" si="9"/>
        <v>5.9439718916679887</v>
      </c>
      <c r="X48" s="129">
        <f t="shared" si="9"/>
        <v>10.70326791804154</v>
      </c>
      <c r="Y48" s="129">
        <f t="shared" si="9"/>
        <v>28.47404994620749</v>
      </c>
      <c r="Z48" s="129" t="e">
        <f t="shared" si="9"/>
        <v>#DIV/0!</v>
      </c>
      <c r="AA48" s="129" t="e">
        <f t="shared" si="9"/>
        <v>#DIV/0!</v>
      </c>
      <c r="AB48" s="129" t="e">
        <f t="shared" si="9"/>
        <v>#DIV/0!</v>
      </c>
      <c r="AC48" s="129" t="e">
        <f t="shared" si="9"/>
        <v>#DIV/0!</v>
      </c>
      <c r="AD48" s="129" t="e">
        <f t="shared" si="9"/>
        <v>#DIV/0!</v>
      </c>
      <c r="AE48" s="129" t="e">
        <f t="shared" si="9"/>
        <v>#DIV/0!</v>
      </c>
    </row>
    <row r="49" spans="1:22" x14ac:dyDescent="0.3">
      <c r="A49" s="102" t="s">
        <v>19</v>
      </c>
      <c r="B49" s="131"/>
      <c r="C49" s="79"/>
      <c r="D49" s="79"/>
      <c r="E49" s="82"/>
      <c r="F49" s="82"/>
      <c r="G49" s="79"/>
      <c r="H49" s="79"/>
      <c r="I49" s="79"/>
      <c r="J49" s="170"/>
      <c r="K49" s="79"/>
      <c r="L49" s="79"/>
      <c r="M49" s="171"/>
      <c r="N49" s="154"/>
      <c r="Q49" s="48">
        <v>17</v>
      </c>
      <c r="S49" s="102" t="s">
        <v>19</v>
      </c>
      <c r="T49" s="37"/>
      <c r="U49" s="37"/>
      <c r="V49" s="37"/>
    </row>
    <row r="50" spans="1:22" x14ac:dyDescent="0.3">
      <c r="A50" s="40" t="s">
        <v>14</v>
      </c>
      <c r="J50" s="41"/>
      <c r="S50" s="40" t="s">
        <v>14</v>
      </c>
      <c r="T50" s="37">
        <f>+'XVI R Art'!D50+'XVI R MONITOREO'!D50+'VIII R Art'!D50+'VIII R Art MONITOREO'!D50</f>
        <v>0</v>
      </c>
      <c r="U50" s="37">
        <f>+'XVI R Art'!E50+'XVI R MONITOREO'!E50+'VIII R Art'!E50+'VIII R Art MONITOREO'!E50</f>
        <v>0</v>
      </c>
      <c r="V50" s="37">
        <f>+'XVI R Art'!F50+'XVI R MONITOREO'!F50+'VIII R Art'!F50+'VIII R Art MONITOREO'!F50</f>
        <v>0</v>
      </c>
    </row>
    <row r="51" spans="1:22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S51" s="42" t="s">
        <v>56</v>
      </c>
    </row>
    <row r="52" spans="1:22" s="42" customFormat="1" ht="14" x14ac:dyDescent="0.3">
      <c r="A52" s="44" t="s">
        <v>57</v>
      </c>
      <c r="B52" s="45"/>
      <c r="C52" s="61"/>
      <c r="D52" s="61"/>
      <c r="E52" s="61"/>
      <c r="F52" s="61"/>
      <c r="G52" s="45"/>
      <c r="H52" s="45"/>
      <c r="I52" s="45"/>
      <c r="J52" s="45"/>
      <c r="K52" s="45"/>
      <c r="L52" s="45"/>
      <c r="M52" s="45"/>
      <c r="N52" s="61"/>
      <c r="S52" s="44" t="s">
        <v>57</v>
      </c>
    </row>
    <row r="53" spans="1:22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  <c r="O53" s="48" t="e">
        <f>+N53*100/#REF!</f>
        <v>#REF!</v>
      </c>
      <c r="S53" s="47"/>
    </row>
    <row r="54" spans="1:22" x14ac:dyDescent="0.3">
      <c r="A54" s="49">
        <v>14</v>
      </c>
      <c r="B54" s="50">
        <f>+VLOOKUP(MAX(B9:B44),B9:$O$44,14,0)</f>
        <v>17.5</v>
      </c>
      <c r="C54" s="51">
        <f>+VLOOKUP(MAX(C9:C44),C9:$O$44,+$A$54-C53,0)</f>
        <v>18</v>
      </c>
      <c r="D54" s="51">
        <f>+VLOOKUP(MAX(D9:D44),D9:$O$44,+$A$54-D53,0)</f>
        <v>17.5</v>
      </c>
      <c r="E54" s="51">
        <f>+VLOOKUP(MAX(E9:E44),E9:$O$44,+$A$54-E53,0)</f>
        <v>17.5</v>
      </c>
      <c r="F54" s="51">
        <f>+VLOOKUP(MAX(F9:F44),F9:$O$44,+$A$54-F53,0)</f>
        <v>17.5</v>
      </c>
      <c r="G54" s="51">
        <f>+VLOOKUP(MAX(G9:G44),G9:$O$44,+$A$54-G53,0)</f>
        <v>12.5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>
        <f>+VLOOKUP(MAX(N9:N44),N9:$O$44,+$A$54-N53,0)</f>
        <v>17.5</v>
      </c>
      <c r="S54" s="49">
        <v>14</v>
      </c>
    </row>
    <row r="58" spans="1:22" x14ac:dyDescent="0.3">
      <c r="A58" s="27" t="s">
        <v>22</v>
      </c>
      <c r="B58" s="35">
        <f>SUM(B9:B26)</f>
        <v>17.62</v>
      </c>
      <c r="C58" s="35">
        <f t="shared" ref="C58:M58" si="10">SUM(C9:C26)</f>
        <v>168.13</v>
      </c>
      <c r="D58" s="35">
        <f t="shared" si="10"/>
        <v>1975316.7799999998</v>
      </c>
      <c r="E58" s="35">
        <f t="shared" si="10"/>
        <v>73703095.650000006</v>
      </c>
      <c r="F58" s="35">
        <f t="shared" si="10"/>
        <v>53095559.640000001</v>
      </c>
      <c r="G58" s="35">
        <f t="shared" si="10"/>
        <v>157497791.74000001</v>
      </c>
      <c r="H58" s="35">
        <f t="shared" si="10"/>
        <v>0</v>
      </c>
      <c r="I58" s="35">
        <f t="shared" si="10"/>
        <v>0</v>
      </c>
      <c r="J58" s="35">
        <f t="shared" si="10"/>
        <v>0</v>
      </c>
      <c r="K58" s="35">
        <f t="shared" si="10"/>
        <v>0</v>
      </c>
      <c r="L58" s="35">
        <f t="shared" si="10"/>
        <v>0</v>
      </c>
      <c r="M58" s="35">
        <f t="shared" si="10"/>
        <v>0</v>
      </c>
      <c r="S58" s="27" t="s">
        <v>22</v>
      </c>
    </row>
    <row r="59" spans="1:22" x14ac:dyDescent="0.3">
      <c r="A59" s="27" t="s">
        <v>23</v>
      </c>
      <c r="B59" s="35">
        <f t="shared" ref="B59:M59" si="11">SUM(B27:B44)</f>
        <v>1157.0199999999998</v>
      </c>
      <c r="C59" s="35">
        <f t="shared" si="11"/>
        <v>14594.41</v>
      </c>
      <c r="D59" s="35">
        <f t="shared" si="11"/>
        <v>1669105891.24</v>
      </c>
      <c r="E59" s="35">
        <f t="shared" si="11"/>
        <v>1166260635.5599999</v>
      </c>
      <c r="F59" s="35">
        <f t="shared" si="11"/>
        <v>478957401.36000001</v>
      </c>
      <c r="G59" s="35">
        <f t="shared" si="11"/>
        <v>396773048.52999997</v>
      </c>
      <c r="H59" s="35">
        <f t="shared" si="11"/>
        <v>0</v>
      </c>
      <c r="I59" s="35">
        <f t="shared" si="11"/>
        <v>0</v>
      </c>
      <c r="J59" s="35">
        <f t="shared" si="11"/>
        <v>0</v>
      </c>
      <c r="K59" s="35">
        <f t="shared" si="11"/>
        <v>0</v>
      </c>
      <c r="L59" s="35">
        <f t="shared" si="11"/>
        <v>0</v>
      </c>
      <c r="M59" s="35">
        <f t="shared" si="11"/>
        <v>0</v>
      </c>
      <c r="S59" s="27" t="s">
        <v>23</v>
      </c>
    </row>
    <row r="61" spans="1:22" x14ac:dyDescent="0.3">
      <c r="N61" s="64">
        <f>(N46*1000000)/N45</f>
        <v>0</v>
      </c>
      <c r="O61" s="177" t="s">
        <v>15</v>
      </c>
    </row>
    <row r="63" spans="1:22" x14ac:dyDescent="0.3">
      <c r="N63" s="64">
        <f>(N47*1000000)/N45</f>
        <v>0</v>
      </c>
      <c r="O63" s="177" t="s">
        <v>16</v>
      </c>
    </row>
    <row r="65" spans="1:19" x14ac:dyDescent="0.3">
      <c r="A65" s="47">
        <v>14</v>
      </c>
      <c r="B65" s="30">
        <v>0</v>
      </c>
      <c r="C65" s="30">
        <v>1</v>
      </c>
      <c r="D65" s="30">
        <v>2</v>
      </c>
      <c r="E65" s="30">
        <v>3</v>
      </c>
      <c r="F65" s="30">
        <v>4</v>
      </c>
      <c r="G65" s="30">
        <v>5</v>
      </c>
      <c r="H65" s="30">
        <v>6</v>
      </c>
      <c r="I65" s="30">
        <v>7</v>
      </c>
      <c r="J65" s="30">
        <v>8</v>
      </c>
      <c r="K65" s="30">
        <v>9</v>
      </c>
      <c r="L65" s="30">
        <v>10</v>
      </c>
      <c r="M65" s="30">
        <v>11</v>
      </c>
      <c r="S65" s="47">
        <v>14</v>
      </c>
    </row>
    <row r="66" spans="1:19" x14ac:dyDescent="0.3">
      <c r="A66" s="47"/>
      <c r="S66" s="47"/>
    </row>
    <row r="67" spans="1:19" x14ac:dyDescent="0.3">
      <c r="A67" s="47"/>
      <c r="B67" s="30" t="e">
        <f>+VLOOKUP(MAX(B9:B44),B9:N44,$A$65-B65,0)</f>
        <v>#REF!</v>
      </c>
      <c r="C67" s="30">
        <f>+VLOOKUP(MAX(C9:C44),C9:O44,$A$65-C65,0)</f>
        <v>18</v>
      </c>
      <c r="D67" s="30">
        <f t="shared" ref="D67:F67" si="12">+VLOOKUP(MAX(D9:D44),D9:O44,$A$65-D65,0)</f>
        <v>17.5</v>
      </c>
      <c r="E67" s="30">
        <f t="shared" si="12"/>
        <v>17.5</v>
      </c>
      <c r="F67" s="30">
        <f t="shared" si="12"/>
        <v>17.5</v>
      </c>
      <c r="G67" s="30">
        <f>+VLOOKUP(MAX(G9:G44),G9:Q44,$A$65-G65,0)</f>
        <v>12.5</v>
      </c>
      <c r="H67" s="30" t="e">
        <f>+VLOOKUP(MAX(H9:H44),H9:Q44,$A$65-H65,0)</f>
        <v>#N/A</v>
      </c>
      <c r="I67" s="30" t="e">
        <f>+VLOOKUP(MAX(I9:I44),I9:Q44,$A$65-I65,0)</f>
        <v>#N/A</v>
      </c>
      <c r="J67" s="30" t="e">
        <f>+VLOOKUP(MAX(J9:J44),J9:Q44,$A$65-J65,0)</f>
        <v>#N/A</v>
      </c>
      <c r="K67" s="30" t="e">
        <f>+VLOOKUP(MAX(K9:K44),K9:Q44,$A$65-K65,0)</f>
        <v>#N/A</v>
      </c>
      <c r="L67" s="30" t="e">
        <f>+VLOOKUP(MAX(L9:L44),L9:Q44,$A$65-L65,0)</f>
        <v>#N/A</v>
      </c>
      <c r="M67" s="30" t="e">
        <f>+VLOOKUP(MAX(M9:M44),M9:Q44,$A$65-M65,0)</f>
        <v>#N/A</v>
      </c>
      <c r="S67" s="47"/>
    </row>
  </sheetData>
  <mergeCells count="5">
    <mergeCell ref="A1:N1"/>
    <mergeCell ref="A3:N3"/>
    <mergeCell ref="A4:N4"/>
    <mergeCell ref="B7:M7"/>
    <mergeCell ref="A5:N5"/>
  </mergeCells>
  <phoneticPr fontId="14" type="noConversion"/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0">
    <tabColor indexed="46"/>
  </sheetPr>
  <dimension ref="A1:Q64"/>
  <sheetViews>
    <sheetView topLeftCell="A25" zoomScale="70" zoomScaleNormal="70" zoomScalePageLayoutView="60" workbookViewId="0">
      <selection activeCell="C13" sqref="C13:G40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5" s="28" customFormat="1" ht="20" x14ac:dyDescent="0.4">
      <c r="A1" s="203" t="s">
        <v>38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s="28" customFormat="1" ht="20" x14ac:dyDescent="0.4">
      <c r="A4" s="204" t="s">
        <v>79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5" s="28" customFormat="1" ht="20" x14ac:dyDescent="0.4">
      <c r="A5" s="176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7" spans="1:15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5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5" x14ac:dyDescent="0.3">
      <c r="A9" s="103">
        <v>3</v>
      </c>
      <c r="B9" s="126"/>
      <c r="C9" s="71"/>
      <c r="D9" s="71"/>
      <c r="E9" s="71"/>
      <c r="F9" s="71"/>
      <c r="G9" s="71"/>
      <c r="H9" s="71"/>
      <c r="I9" s="71"/>
      <c r="J9" s="71"/>
      <c r="K9" s="71"/>
      <c r="L9" s="71"/>
      <c r="M9" s="127"/>
      <c r="N9" s="126" t="str">
        <f>IF(SUM(B9:M9)&gt;0,SUM(B9:M9)," ")</f>
        <v xml:space="preserve"> </v>
      </c>
      <c r="O9" s="33">
        <f>+A9</f>
        <v>3</v>
      </c>
    </row>
    <row r="10" spans="1:15" x14ac:dyDescent="0.3">
      <c r="A10" s="100">
        <f>+A9+0.5</f>
        <v>3.5</v>
      </c>
      <c r="B10" s="122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123"/>
      <c r="N10" s="122" t="str">
        <f t="shared" ref="N10:N42" si="0">IF(SUM(B10:M10)&gt;0,SUM(B10:M10)," ")</f>
        <v xml:space="preserve"> </v>
      </c>
      <c r="O10" s="34">
        <f t="shared" ref="O10:O44" si="1">+A10</f>
        <v>3.5</v>
      </c>
    </row>
    <row r="11" spans="1:15" x14ac:dyDescent="0.3">
      <c r="A11" s="100">
        <f t="shared" ref="A11:A44" si="2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 t="str">
        <f t="shared" si="0"/>
        <v xml:space="preserve"> </v>
      </c>
      <c r="O11" s="34">
        <f t="shared" si="1"/>
        <v>4</v>
      </c>
    </row>
    <row r="12" spans="1:15" x14ac:dyDescent="0.3">
      <c r="A12" s="100">
        <f t="shared" si="2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 t="str">
        <f t="shared" si="0"/>
        <v xml:space="preserve"> </v>
      </c>
      <c r="O12" s="34">
        <f t="shared" si="1"/>
        <v>4.5</v>
      </c>
    </row>
    <row r="13" spans="1:15" x14ac:dyDescent="0.3">
      <c r="A13" s="100">
        <f t="shared" si="2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 t="str">
        <f t="shared" si="0"/>
        <v xml:space="preserve"> </v>
      </c>
      <c r="O13" s="34">
        <f t="shared" si="1"/>
        <v>5</v>
      </c>
    </row>
    <row r="14" spans="1:15" x14ac:dyDescent="0.3">
      <c r="A14" s="100">
        <f t="shared" si="2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 t="str">
        <f t="shared" si="0"/>
        <v xml:space="preserve"> </v>
      </c>
      <c r="O14" s="34">
        <f t="shared" si="1"/>
        <v>5.5</v>
      </c>
    </row>
    <row r="15" spans="1:15" x14ac:dyDescent="0.3">
      <c r="A15" s="100">
        <f t="shared" si="2"/>
        <v>6</v>
      </c>
      <c r="B15" s="122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23"/>
      <c r="N15" s="122" t="str">
        <f t="shared" si="0"/>
        <v xml:space="preserve"> </v>
      </c>
      <c r="O15" s="34">
        <f t="shared" si="1"/>
        <v>6</v>
      </c>
    </row>
    <row r="16" spans="1:15" x14ac:dyDescent="0.3">
      <c r="A16" s="100">
        <f t="shared" si="2"/>
        <v>6.5</v>
      </c>
      <c r="B16" s="122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23"/>
      <c r="N16" s="122" t="str">
        <f t="shared" si="0"/>
        <v xml:space="preserve"> </v>
      </c>
      <c r="O16" s="34">
        <f t="shared" si="1"/>
        <v>6.5</v>
      </c>
    </row>
    <row r="17" spans="1:17" x14ac:dyDescent="0.3">
      <c r="A17" s="100">
        <f t="shared" si="2"/>
        <v>7</v>
      </c>
      <c r="B17" s="12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23"/>
      <c r="N17" s="122" t="str">
        <f t="shared" si="0"/>
        <v xml:space="preserve"> </v>
      </c>
      <c r="O17" s="34">
        <f t="shared" si="1"/>
        <v>7</v>
      </c>
    </row>
    <row r="18" spans="1:17" x14ac:dyDescent="0.3">
      <c r="A18" s="100">
        <f t="shared" si="2"/>
        <v>7.5</v>
      </c>
      <c r="B18" s="122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23"/>
      <c r="N18" s="122" t="str">
        <f t="shared" si="0"/>
        <v xml:space="preserve"> </v>
      </c>
      <c r="O18" s="34">
        <f t="shared" si="1"/>
        <v>7.5</v>
      </c>
    </row>
    <row r="19" spans="1:17" x14ac:dyDescent="0.3">
      <c r="A19" s="100">
        <f t="shared" si="2"/>
        <v>8</v>
      </c>
      <c r="B19" s="122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23"/>
      <c r="N19" s="122" t="str">
        <f t="shared" si="0"/>
        <v xml:space="preserve"> </v>
      </c>
      <c r="O19" s="34">
        <f t="shared" si="1"/>
        <v>8</v>
      </c>
      <c r="P19" s="60"/>
      <c r="Q19" s="37"/>
    </row>
    <row r="20" spans="1:17" x14ac:dyDescent="0.3">
      <c r="A20" s="100">
        <f t="shared" si="2"/>
        <v>8.5</v>
      </c>
      <c r="B20" s="122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123"/>
      <c r="N20" s="122" t="str">
        <f t="shared" si="0"/>
        <v xml:space="preserve"> </v>
      </c>
      <c r="O20" s="34">
        <f t="shared" si="1"/>
        <v>8.5</v>
      </c>
      <c r="P20" s="60"/>
      <c r="Q20" s="37"/>
    </row>
    <row r="21" spans="1:17" x14ac:dyDescent="0.3">
      <c r="A21" s="100">
        <f t="shared" si="2"/>
        <v>9</v>
      </c>
      <c r="B21" s="122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123"/>
      <c r="N21" s="122" t="str">
        <f t="shared" si="0"/>
        <v xml:space="preserve"> </v>
      </c>
      <c r="O21" s="34">
        <f t="shared" si="1"/>
        <v>9</v>
      </c>
      <c r="P21" s="60"/>
      <c r="Q21" s="37"/>
    </row>
    <row r="22" spans="1:17" x14ac:dyDescent="0.3">
      <c r="A22" s="100">
        <f t="shared" si="2"/>
        <v>9.5</v>
      </c>
      <c r="B22" s="122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123"/>
      <c r="N22" s="122" t="str">
        <f t="shared" si="0"/>
        <v xml:space="preserve"> </v>
      </c>
      <c r="O22" s="34">
        <f t="shared" si="1"/>
        <v>9.5</v>
      </c>
      <c r="P22" s="60"/>
      <c r="Q22" s="37"/>
    </row>
    <row r="23" spans="1:17" x14ac:dyDescent="0.3">
      <c r="A23" s="100">
        <f t="shared" si="2"/>
        <v>10</v>
      </c>
      <c r="B23" s="122"/>
      <c r="C23" s="67"/>
      <c r="D23" s="67"/>
      <c r="E23" s="67">
        <v>6249.39</v>
      </c>
      <c r="F23" s="67"/>
      <c r="G23" s="67"/>
      <c r="H23" s="67"/>
      <c r="I23" s="67"/>
      <c r="J23" s="67"/>
      <c r="K23" s="67"/>
      <c r="L23" s="67"/>
      <c r="M23" s="123"/>
      <c r="N23" s="122">
        <f t="shared" si="0"/>
        <v>6249.39</v>
      </c>
      <c r="O23" s="34">
        <f t="shared" si="1"/>
        <v>10</v>
      </c>
      <c r="P23" s="60"/>
      <c r="Q23" s="37"/>
    </row>
    <row r="24" spans="1:17" x14ac:dyDescent="0.3">
      <c r="A24" s="100">
        <f t="shared" si="2"/>
        <v>10.5</v>
      </c>
      <c r="B24" s="122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123"/>
      <c r="N24" s="122" t="str">
        <f t="shared" si="0"/>
        <v xml:space="preserve"> </v>
      </c>
      <c r="O24" s="34">
        <f t="shared" si="1"/>
        <v>10.5</v>
      </c>
      <c r="P24" s="60"/>
      <c r="Q24" s="37"/>
    </row>
    <row r="25" spans="1:17" x14ac:dyDescent="0.3">
      <c r="A25" s="100">
        <f t="shared" si="2"/>
        <v>11</v>
      </c>
      <c r="B25" s="122"/>
      <c r="C25" s="67"/>
      <c r="D25" s="67"/>
      <c r="E25" s="67">
        <v>27254.42</v>
      </c>
      <c r="F25" s="67"/>
      <c r="G25" s="67"/>
      <c r="H25" s="67"/>
      <c r="I25" s="67"/>
      <c r="J25" s="67"/>
      <c r="K25" s="67"/>
      <c r="L25" s="67"/>
      <c r="M25" s="123"/>
      <c r="N25" s="122">
        <f t="shared" si="0"/>
        <v>27254.42</v>
      </c>
      <c r="O25" s="34">
        <f t="shared" si="1"/>
        <v>11</v>
      </c>
      <c r="P25" s="60"/>
      <c r="Q25" s="37"/>
    </row>
    <row r="26" spans="1:17" x14ac:dyDescent="0.3">
      <c r="A26" s="102">
        <f t="shared" si="2"/>
        <v>11.5</v>
      </c>
      <c r="B26" s="124"/>
      <c r="C26" s="38"/>
      <c r="D26" s="38"/>
      <c r="E26" s="38">
        <v>6249.39</v>
      </c>
      <c r="F26" s="38"/>
      <c r="G26" s="38">
        <v>92826.05</v>
      </c>
      <c r="H26" s="38"/>
      <c r="I26" s="38"/>
      <c r="J26" s="38"/>
      <c r="K26" s="38"/>
      <c r="L26" s="38"/>
      <c r="M26" s="125"/>
      <c r="N26" s="124">
        <f t="shared" si="0"/>
        <v>99075.44</v>
      </c>
      <c r="O26" s="34">
        <f t="shared" si="1"/>
        <v>11.5</v>
      </c>
      <c r="P26" s="60"/>
      <c r="Q26" s="37"/>
    </row>
    <row r="27" spans="1:17" x14ac:dyDescent="0.3">
      <c r="A27" s="100">
        <f t="shared" si="2"/>
        <v>12</v>
      </c>
      <c r="B27" s="122"/>
      <c r="C27" s="67"/>
      <c r="D27" s="67"/>
      <c r="E27" s="67">
        <v>21001.71</v>
      </c>
      <c r="F27" s="67"/>
      <c r="G27" s="67">
        <v>185652.04</v>
      </c>
      <c r="H27" s="67"/>
      <c r="I27" s="67"/>
      <c r="J27" s="67"/>
      <c r="K27" s="67"/>
      <c r="L27" s="67"/>
      <c r="M27" s="123"/>
      <c r="N27" s="122">
        <f t="shared" si="0"/>
        <v>206653.75</v>
      </c>
      <c r="O27" s="34">
        <f t="shared" si="1"/>
        <v>12</v>
      </c>
      <c r="P27" s="60"/>
      <c r="Q27" s="37"/>
    </row>
    <row r="28" spans="1:17" x14ac:dyDescent="0.3">
      <c r="A28" s="100">
        <f t="shared" si="2"/>
        <v>12.5</v>
      </c>
      <c r="B28" s="122"/>
      <c r="C28" s="67"/>
      <c r="D28" s="67"/>
      <c r="E28" s="67">
        <v>12495.48</v>
      </c>
      <c r="F28" s="67"/>
      <c r="G28" s="67">
        <v>629511.72</v>
      </c>
      <c r="H28" s="67"/>
      <c r="I28" s="67"/>
      <c r="J28" s="67"/>
      <c r="K28" s="67"/>
      <c r="L28" s="67"/>
      <c r="M28" s="123"/>
      <c r="N28" s="122">
        <f t="shared" si="0"/>
        <v>642007.19999999995</v>
      </c>
      <c r="O28" s="34">
        <f t="shared" si="1"/>
        <v>12.5</v>
      </c>
      <c r="P28" s="60"/>
      <c r="Q28" s="37"/>
    </row>
    <row r="29" spans="1:17" x14ac:dyDescent="0.3">
      <c r="A29" s="100">
        <f t="shared" si="2"/>
        <v>13</v>
      </c>
      <c r="B29" s="122"/>
      <c r="C29" s="67">
        <v>18619.59</v>
      </c>
      <c r="D29" s="67"/>
      <c r="E29" s="67">
        <v>52242.080000000002</v>
      </c>
      <c r="F29" s="67"/>
      <c r="G29" s="67">
        <v>395072.32</v>
      </c>
      <c r="H29" s="67"/>
      <c r="I29" s="67"/>
      <c r="J29" s="67"/>
      <c r="K29" s="67"/>
      <c r="L29" s="67"/>
      <c r="M29" s="123"/>
      <c r="N29" s="122">
        <f t="shared" si="0"/>
        <v>465933.99</v>
      </c>
      <c r="O29" s="34">
        <f t="shared" si="1"/>
        <v>13</v>
      </c>
      <c r="P29" s="60"/>
      <c r="Q29" s="37"/>
    </row>
    <row r="30" spans="1:17" x14ac:dyDescent="0.3">
      <c r="A30" s="100">
        <f t="shared" si="2"/>
        <v>13.5</v>
      </c>
      <c r="B30" s="122"/>
      <c r="C30" s="67">
        <v>37239.18</v>
      </c>
      <c r="D30" s="67"/>
      <c r="E30" s="67">
        <v>84351.96</v>
      </c>
      <c r="F30" s="67"/>
      <c r="G30" s="67">
        <v>348659.32</v>
      </c>
      <c r="H30" s="67"/>
      <c r="I30" s="67"/>
      <c r="J30" s="67"/>
      <c r="K30" s="67"/>
      <c r="L30" s="67"/>
      <c r="M30" s="123"/>
      <c r="N30" s="122">
        <f t="shared" si="0"/>
        <v>470250.46</v>
      </c>
      <c r="O30" s="34">
        <f t="shared" si="1"/>
        <v>13.5</v>
      </c>
      <c r="P30" s="60"/>
      <c r="Q30" s="37"/>
    </row>
    <row r="31" spans="1:17" x14ac:dyDescent="0.3">
      <c r="A31" s="100">
        <f t="shared" si="2"/>
        <v>14</v>
      </c>
      <c r="B31" s="122"/>
      <c r="C31" s="67">
        <v>50626.36</v>
      </c>
      <c r="D31" s="67">
        <v>67199.66</v>
      </c>
      <c r="E31" s="67">
        <v>86592.28</v>
      </c>
      <c r="F31" s="67"/>
      <c r="G31" s="67">
        <v>311092.45</v>
      </c>
      <c r="H31" s="67"/>
      <c r="I31" s="67"/>
      <c r="J31" s="67"/>
      <c r="K31" s="67"/>
      <c r="L31" s="67"/>
      <c r="M31" s="123"/>
      <c r="N31" s="122">
        <f t="shared" si="0"/>
        <v>515510.75</v>
      </c>
      <c r="O31" s="34">
        <f t="shared" si="1"/>
        <v>14</v>
      </c>
      <c r="P31" s="60"/>
      <c r="Q31" s="37"/>
    </row>
    <row r="32" spans="1:17" x14ac:dyDescent="0.3">
      <c r="A32" s="100">
        <f t="shared" si="2"/>
        <v>14.5</v>
      </c>
      <c r="B32" s="122"/>
      <c r="C32" s="67">
        <v>25313.18</v>
      </c>
      <c r="D32" s="67">
        <v>203748.56</v>
      </c>
      <c r="E32" s="67">
        <v>158969.85999999999</v>
      </c>
      <c r="F32" s="67"/>
      <c r="G32" s="67">
        <v>416989.75</v>
      </c>
      <c r="H32" s="67"/>
      <c r="I32" s="67"/>
      <c r="J32" s="67"/>
      <c r="K32" s="67"/>
      <c r="L32" s="67"/>
      <c r="M32" s="123"/>
      <c r="N32" s="122">
        <f t="shared" si="0"/>
        <v>805021.35</v>
      </c>
      <c r="O32" s="34">
        <f t="shared" si="1"/>
        <v>14.5</v>
      </c>
      <c r="P32" s="60"/>
      <c r="Q32" s="37"/>
    </row>
    <row r="33" spans="1:17" x14ac:dyDescent="0.3">
      <c r="A33" s="100">
        <f t="shared" si="2"/>
        <v>15</v>
      </c>
      <c r="B33" s="122"/>
      <c r="C33" s="67">
        <v>111950.6</v>
      </c>
      <c r="D33" s="67">
        <v>158953.43</v>
      </c>
      <c r="E33" s="67">
        <v>198713.15</v>
      </c>
      <c r="F33" s="67"/>
      <c r="G33" s="67">
        <v>813581.46</v>
      </c>
      <c r="H33" s="67"/>
      <c r="I33" s="67"/>
      <c r="J33" s="67"/>
      <c r="K33" s="67"/>
      <c r="L33" s="67"/>
      <c r="M33" s="123"/>
      <c r="N33" s="122">
        <f t="shared" si="0"/>
        <v>1283198.6400000001</v>
      </c>
      <c r="O33" s="34">
        <f t="shared" si="1"/>
        <v>15</v>
      </c>
      <c r="P33" s="60"/>
      <c r="Q33" s="37"/>
    </row>
    <row r="34" spans="1:17" x14ac:dyDescent="0.3">
      <c r="A34" s="100">
        <f t="shared" si="2"/>
        <v>15.5</v>
      </c>
      <c r="B34" s="122"/>
      <c r="C34" s="67">
        <v>57475.31</v>
      </c>
      <c r="D34" s="67">
        <v>343736.24</v>
      </c>
      <c r="E34" s="67">
        <v>264838.03000000003</v>
      </c>
      <c r="F34" s="67"/>
      <c r="G34" s="67">
        <v>834771.56</v>
      </c>
      <c r="H34" s="67"/>
      <c r="I34" s="67"/>
      <c r="J34" s="67"/>
      <c r="K34" s="67"/>
      <c r="L34" s="67"/>
      <c r="M34" s="123"/>
      <c r="N34" s="122">
        <f t="shared" si="0"/>
        <v>1500821.1400000001</v>
      </c>
      <c r="O34" s="34">
        <f t="shared" si="1"/>
        <v>15.5</v>
      </c>
      <c r="P34" s="60"/>
      <c r="Q34" s="37"/>
    </row>
    <row r="35" spans="1:17" x14ac:dyDescent="0.3">
      <c r="A35" s="100">
        <f t="shared" si="2"/>
        <v>16</v>
      </c>
      <c r="B35" s="122"/>
      <c r="C35" s="67">
        <v>241370.34</v>
      </c>
      <c r="D35" s="67">
        <v>372723.58</v>
      </c>
      <c r="E35" s="67">
        <v>393984.57</v>
      </c>
      <c r="F35" s="67"/>
      <c r="G35" s="67">
        <v>778261.35</v>
      </c>
      <c r="H35" s="67"/>
      <c r="I35" s="67"/>
      <c r="J35" s="67"/>
      <c r="K35" s="67"/>
      <c r="L35" s="67"/>
      <c r="M35" s="123"/>
      <c r="N35" s="122">
        <f t="shared" si="0"/>
        <v>1786339.8399999999</v>
      </c>
      <c r="O35" s="34">
        <f t="shared" si="1"/>
        <v>16</v>
      </c>
      <c r="P35" s="60"/>
      <c r="Q35" s="37"/>
    </row>
    <row r="36" spans="1:17" x14ac:dyDescent="0.3">
      <c r="A36" s="100">
        <f t="shared" si="2"/>
        <v>16.5</v>
      </c>
      <c r="B36" s="122"/>
      <c r="C36" s="67">
        <v>100102.28</v>
      </c>
      <c r="D36" s="67">
        <v>429536.74</v>
      </c>
      <c r="E36" s="67">
        <v>314176.01</v>
      </c>
      <c r="F36" s="67"/>
      <c r="G36" s="67">
        <v>328057.46999999997</v>
      </c>
      <c r="H36" s="67"/>
      <c r="I36" s="67"/>
      <c r="J36" s="67"/>
      <c r="K36" s="67"/>
      <c r="L36" s="67"/>
      <c r="M36" s="123"/>
      <c r="N36" s="122">
        <f t="shared" si="0"/>
        <v>1171872.5</v>
      </c>
      <c r="O36" s="34">
        <f t="shared" si="1"/>
        <v>16.5</v>
      </c>
      <c r="P36" s="60"/>
      <c r="Q36" s="37"/>
    </row>
    <row r="37" spans="1:17" x14ac:dyDescent="0.3">
      <c r="A37" s="100">
        <f t="shared" si="2"/>
        <v>17</v>
      </c>
      <c r="B37" s="122"/>
      <c r="C37" s="67">
        <v>76172.59</v>
      </c>
      <c r="D37" s="67">
        <v>274326.13</v>
      </c>
      <c r="E37" s="67">
        <v>171140.06</v>
      </c>
      <c r="F37" s="67"/>
      <c r="G37" s="67">
        <v>184924.71</v>
      </c>
      <c r="H37" s="67"/>
      <c r="I37" s="67"/>
      <c r="J37" s="67"/>
      <c r="K37" s="67"/>
      <c r="L37" s="67"/>
      <c r="M37" s="123"/>
      <c r="N37" s="122">
        <f t="shared" si="0"/>
        <v>706563.49</v>
      </c>
      <c r="O37" s="34">
        <f t="shared" si="1"/>
        <v>17</v>
      </c>
      <c r="P37" s="60"/>
      <c r="Q37" s="37"/>
    </row>
    <row r="38" spans="1:17" x14ac:dyDescent="0.3">
      <c r="A38" s="100">
        <f t="shared" si="2"/>
        <v>17.5</v>
      </c>
      <c r="B38" s="122"/>
      <c r="C38" s="67">
        <v>24007.37</v>
      </c>
      <c r="D38" s="67">
        <v>130369.81</v>
      </c>
      <c r="E38" s="67">
        <v>100156.42</v>
      </c>
      <c r="F38" s="67"/>
      <c r="G38" s="67">
        <v>65956.100000000006</v>
      </c>
      <c r="H38" s="67"/>
      <c r="I38" s="67"/>
      <c r="J38" s="67"/>
      <c r="K38" s="67"/>
      <c r="L38" s="67"/>
      <c r="M38" s="123"/>
      <c r="N38" s="122">
        <f t="shared" si="0"/>
        <v>320489.69999999995</v>
      </c>
      <c r="O38" s="34">
        <f t="shared" si="1"/>
        <v>17.5</v>
      </c>
      <c r="P38" s="60"/>
      <c r="Q38" s="37"/>
    </row>
    <row r="39" spans="1:17" x14ac:dyDescent="0.3">
      <c r="A39" s="100">
        <f t="shared" si="2"/>
        <v>18</v>
      </c>
      <c r="B39" s="122"/>
      <c r="C39" s="67"/>
      <c r="D39" s="67">
        <v>9692.75</v>
      </c>
      <c r="E39" s="67"/>
      <c r="F39" s="67"/>
      <c r="G39" s="67">
        <v>23768.19</v>
      </c>
      <c r="H39" s="67"/>
      <c r="I39" s="67"/>
      <c r="J39" s="67"/>
      <c r="K39" s="67"/>
      <c r="L39" s="67"/>
      <c r="M39" s="123"/>
      <c r="N39" s="122">
        <f t="shared" si="0"/>
        <v>33460.94</v>
      </c>
      <c r="O39" s="34">
        <f t="shared" si="1"/>
        <v>18</v>
      </c>
      <c r="P39" s="60"/>
      <c r="Q39" s="37"/>
    </row>
    <row r="40" spans="1:17" x14ac:dyDescent="0.3">
      <c r="A40" s="100">
        <f t="shared" si="2"/>
        <v>18.5</v>
      </c>
      <c r="B40" s="122"/>
      <c r="C40" s="67"/>
      <c r="D40" s="67">
        <v>9698.43</v>
      </c>
      <c r="E40" s="67"/>
      <c r="F40" s="67"/>
      <c r="G40" s="67"/>
      <c r="H40" s="67"/>
      <c r="I40" s="67"/>
      <c r="J40" s="67"/>
      <c r="K40" s="67"/>
      <c r="L40" s="67"/>
      <c r="M40" s="123"/>
      <c r="N40" s="122">
        <f t="shared" si="0"/>
        <v>9698.43</v>
      </c>
      <c r="O40" s="34">
        <f t="shared" si="1"/>
        <v>18.5</v>
      </c>
      <c r="Q40" s="37"/>
    </row>
    <row r="41" spans="1:17" x14ac:dyDescent="0.3">
      <c r="A41" s="100">
        <f t="shared" si="2"/>
        <v>19</v>
      </c>
      <c r="B41" s="122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123"/>
      <c r="N41" s="122" t="str">
        <f t="shared" si="0"/>
        <v xml:space="preserve"> </v>
      </c>
      <c r="O41" s="34">
        <f t="shared" si="1"/>
        <v>19</v>
      </c>
      <c r="Q41" s="37"/>
    </row>
    <row r="42" spans="1:17" x14ac:dyDescent="0.3">
      <c r="A42" s="100">
        <f t="shared" si="2"/>
        <v>19.5</v>
      </c>
      <c r="B42" s="122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123"/>
      <c r="N42" s="122" t="str">
        <f t="shared" si="0"/>
        <v xml:space="preserve"> </v>
      </c>
      <c r="O42" s="34">
        <f t="shared" si="1"/>
        <v>19.5</v>
      </c>
      <c r="Q42" s="37"/>
    </row>
    <row r="43" spans="1:17" x14ac:dyDescent="0.3">
      <c r="A43" s="100">
        <f t="shared" si="2"/>
        <v>20</v>
      </c>
      <c r="B43" s="12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/>
      <c r="O43" s="34">
        <f t="shared" si="1"/>
        <v>20</v>
      </c>
      <c r="Q43" s="37"/>
    </row>
    <row r="44" spans="1:17" x14ac:dyDescent="0.3">
      <c r="A44" s="100">
        <f t="shared" si="2"/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/>
      <c r="O44" s="34">
        <f t="shared" si="1"/>
        <v>20.5</v>
      </c>
      <c r="Q44" s="37"/>
    </row>
    <row r="45" spans="1:17" x14ac:dyDescent="0.3">
      <c r="A45" s="99" t="s">
        <v>13</v>
      </c>
      <c r="B45" s="126" t="str">
        <f>IF(SUM(B11:B44)&gt;0,SUM(B11:B44)," ")</f>
        <v xml:space="preserve"> </v>
      </c>
      <c r="C45" s="71">
        <f t="shared" ref="C45:M45" si="3">IF(SUM(C11:C44)&gt;0,SUM(C11:C44)," ")</f>
        <v>742876.79999999993</v>
      </c>
      <c r="D45" s="71">
        <f t="shared" si="3"/>
        <v>1999985.3299999998</v>
      </c>
      <c r="E45" s="71">
        <f t="shared" si="3"/>
        <v>1898414.81</v>
      </c>
      <c r="F45" s="71" t="str">
        <f t="shared" si="3"/>
        <v xml:space="preserve"> </v>
      </c>
      <c r="G45" s="71">
        <f t="shared" si="3"/>
        <v>5409124.4900000002</v>
      </c>
      <c r="H45" s="71" t="str">
        <f t="shared" si="3"/>
        <v xml:space="preserve"> </v>
      </c>
      <c r="I45" s="71" t="str">
        <f t="shared" si="3"/>
        <v xml:space="preserve"> </v>
      </c>
      <c r="J45" s="71" t="str">
        <f t="shared" si="3"/>
        <v xml:space="preserve"> </v>
      </c>
      <c r="K45" s="71" t="str">
        <f t="shared" si="3"/>
        <v xml:space="preserve"> </v>
      </c>
      <c r="L45" s="71" t="str">
        <f t="shared" si="3"/>
        <v xml:space="preserve"> </v>
      </c>
      <c r="M45" s="127" t="str">
        <f t="shared" si="3"/>
        <v xml:space="preserve"> </v>
      </c>
      <c r="N45" s="126">
        <f>SUM(N11:N44)</f>
        <v>10050401.43</v>
      </c>
      <c r="Q45" s="37"/>
    </row>
    <row r="46" spans="1:17" ht="14" x14ac:dyDescent="0.3">
      <c r="A46" s="101" t="s">
        <v>24</v>
      </c>
      <c r="B46" s="134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123"/>
      <c r="N46" s="122">
        <f>+SUM(B46:M46)</f>
        <v>0</v>
      </c>
      <c r="Q46" s="37"/>
    </row>
    <row r="47" spans="1:17" x14ac:dyDescent="0.3">
      <c r="A47" s="100" t="s">
        <v>17</v>
      </c>
      <c r="B47" s="134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123"/>
      <c r="N47" s="122">
        <f>+SUM(B47:M47)</f>
        <v>0</v>
      </c>
      <c r="P47" s="37">
        <f>+N47+'IX R Art MONITOREO'!N47</f>
        <v>0</v>
      </c>
      <c r="Q47" s="37"/>
    </row>
    <row r="48" spans="1:17" ht="14" x14ac:dyDescent="0.3">
      <c r="A48" s="101" t="s">
        <v>21</v>
      </c>
      <c r="B48" s="129"/>
      <c r="C48" s="72">
        <f t="shared" ref="C48:D48" si="4">SUM(C9:C26)*100/C45</f>
        <v>0</v>
      </c>
      <c r="D48" s="72">
        <f t="shared" si="4"/>
        <v>0</v>
      </c>
      <c r="E48" s="72">
        <f>SUM(E9:E26)*100/E45</f>
        <v>2.0940207477627082</v>
      </c>
      <c r="F48" s="72"/>
      <c r="G48" s="72">
        <f>SUM(G9:G26)*100/G45</f>
        <v>1.71610119477949</v>
      </c>
      <c r="H48" s="72"/>
      <c r="I48" s="72"/>
      <c r="J48" s="72"/>
      <c r="K48" s="72"/>
      <c r="L48" s="72" t="e">
        <f>SUM(L9:L26)*100/L45</f>
        <v>#VALUE!</v>
      </c>
      <c r="M48" s="130" t="e">
        <f>SUM(M9:M26)*100/M45</f>
        <v>#VALUE!</v>
      </c>
      <c r="N48" s="129">
        <f>SUM(N9:N26)*100/N45</f>
        <v>1.3191438264769888</v>
      </c>
      <c r="Q48" s="37"/>
    </row>
    <row r="49" spans="1:17" x14ac:dyDescent="0.3">
      <c r="A49" s="102" t="s">
        <v>19</v>
      </c>
      <c r="B49" s="131"/>
      <c r="C49" s="73"/>
      <c r="D49" s="73"/>
      <c r="E49" s="82"/>
      <c r="F49" s="79"/>
      <c r="G49" s="79"/>
      <c r="H49" s="73"/>
      <c r="I49" s="73"/>
      <c r="J49" s="73"/>
      <c r="K49" s="73"/>
      <c r="L49" s="73"/>
      <c r="M49" s="132"/>
      <c r="N49" s="131"/>
      <c r="Q49" s="37"/>
    </row>
    <row r="50" spans="1:17" x14ac:dyDescent="0.3">
      <c r="A50" s="40" t="s">
        <v>14</v>
      </c>
      <c r="J50" s="41"/>
    </row>
    <row r="51" spans="1:17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7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7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</row>
    <row r="54" spans="1:17" x14ac:dyDescent="0.3">
      <c r="A54" s="49">
        <v>14</v>
      </c>
      <c r="B54" s="50" t="e">
        <f>+VLOOKUP(MAX(B9:B44),B9:$O$44,14,0)</f>
        <v>#N/A</v>
      </c>
      <c r="C54" s="51">
        <f>+VLOOKUP(MAX(C9:C44),C9:$O$44,+$A$54-C53,0)</f>
        <v>16</v>
      </c>
      <c r="D54" s="51">
        <f>+VLOOKUP(MAX(D9:D44),D9:$O$44,+$A$54-D53,0)</f>
        <v>16.5</v>
      </c>
      <c r="E54" s="51">
        <f>+VLOOKUP(MAX(E9:E44),E9:$O$44,+$A$54-E53,0)</f>
        <v>16</v>
      </c>
      <c r="F54" s="51" t="e">
        <f>+VLOOKUP(MAX(F9:F44),F9:$O$44,+$A$54-F53,0)</f>
        <v>#N/A</v>
      </c>
      <c r="G54" s="51">
        <f>+VLOOKUP(MAX(G9:G44),G9:$O$44,+$A$54-G53,0)</f>
        <v>15.5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>
        <f>+VLOOKUP(MAX(N9:N44),N9:$O$44,+$A$54-N53,0)</f>
        <v>16</v>
      </c>
    </row>
    <row r="56" spans="1:17" x14ac:dyDescent="0.3"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K56" s="1" t="s">
        <v>9</v>
      </c>
      <c r="L56" s="1" t="s">
        <v>10</v>
      </c>
      <c r="M56" s="1" t="s">
        <v>11</v>
      </c>
    </row>
    <row r="57" spans="1:17" x14ac:dyDescent="0.3">
      <c r="D57" s="2">
        <v>13888510</v>
      </c>
      <c r="E57" s="2">
        <v>720719</v>
      </c>
      <c r="F57" s="2">
        <v>655928</v>
      </c>
      <c r="G57" s="2"/>
      <c r="H57" s="2">
        <v>955538</v>
      </c>
      <c r="I57" s="2"/>
      <c r="K57" s="2"/>
      <c r="L57" s="2">
        <v>8361705</v>
      </c>
      <c r="M57" s="3"/>
    </row>
    <row r="58" spans="1:17" x14ac:dyDescent="0.3">
      <c r="A58" s="27" t="s">
        <v>22</v>
      </c>
      <c r="B58" s="35">
        <f>-SUM(B9:B26)</f>
        <v>0</v>
      </c>
      <c r="C58" s="35">
        <f t="shared" ref="C58:M58" si="5">-SUM(C9:C26)</f>
        <v>0</v>
      </c>
      <c r="D58" s="35">
        <f t="shared" si="5"/>
        <v>0</v>
      </c>
      <c r="E58" s="35">
        <f t="shared" si="5"/>
        <v>-39753.199999999997</v>
      </c>
      <c r="F58" s="35">
        <f t="shared" si="5"/>
        <v>0</v>
      </c>
      <c r="G58" s="35">
        <f t="shared" si="5"/>
        <v>-92826.05</v>
      </c>
      <c r="H58" s="35">
        <f t="shared" si="5"/>
        <v>0</v>
      </c>
      <c r="I58" s="35">
        <f t="shared" si="5"/>
        <v>0</v>
      </c>
      <c r="J58" s="35">
        <f t="shared" si="5"/>
        <v>0</v>
      </c>
      <c r="K58" s="35">
        <f t="shared" si="5"/>
        <v>0</v>
      </c>
      <c r="L58" s="35">
        <f t="shared" si="5"/>
        <v>0</v>
      </c>
      <c r="M58" s="35">
        <f t="shared" si="5"/>
        <v>0</v>
      </c>
    </row>
    <row r="59" spans="1:17" x14ac:dyDescent="0.3">
      <c r="A59" s="27" t="s">
        <v>23</v>
      </c>
      <c r="B59" s="35">
        <f>SUM(B27:B42)</f>
        <v>0</v>
      </c>
      <c r="C59" s="35">
        <f t="shared" ref="C59:M59" si="6">SUM(C27:C42)</f>
        <v>742876.79999999993</v>
      </c>
      <c r="D59" s="35">
        <f t="shared" si="6"/>
        <v>1999985.3299999998</v>
      </c>
      <c r="E59" s="35">
        <f t="shared" si="6"/>
        <v>1858661.61</v>
      </c>
      <c r="F59" s="35">
        <f t="shared" si="6"/>
        <v>0</v>
      </c>
      <c r="G59" s="35">
        <f t="shared" si="6"/>
        <v>5316298.4399999995</v>
      </c>
      <c r="H59" s="35">
        <f t="shared" si="6"/>
        <v>0</v>
      </c>
      <c r="I59" s="35">
        <f t="shared" si="6"/>
        <v>0</v>
      </c>
      <c r="J59" s="35">
        <f t="shared" si="6"/>
        <v>0</v>
      </c>
      <c r="K59" s="35">
        <f t="shared" si="6"/>
        <v>0</v>
      </c>
      <c r="L59" s="35">
        <f t="shared" si="6"/>
        <v>0</v>
      </c>
      <c r="M59" s="35">
        <f t="shared" si="6"/>
        <v>0</v>
      </c>
    </row>
    <row r="64" spans="1:17" ht="14" x14ac:dyDescent="0.3">
      <c r="B64" s="52"/>
    </row>
  </sheetData>
  <mergeCells count="4">
    <mergeCell ref="A3:N3"/>
    <mergeCell ref="A4:N4"/>
    <mergeCell ref="B7:M7"/>
    <mergeCell ref="A1:N1"/>
  </mergeCells>
  <phoneticPr fontId="2" type="noConversion"/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ignoredErrors>
    <ignoredError sqref="C48:D48 L48:M48 G48" formulaRange="1"/>
  </ignoredErrors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8">
    <tabColor indexed="46"/>
  </sheetPr>
  <dimension ref="A1:Q64"/>
  <sheetViews>
    <sheetView topLeftCell="A28" zoomScale="70" zoomScaleNormal="70" zoomScalePageLayoutView="60" workbookViewId="0">
      <selection activeCell="M2" sqref="H1:M1048576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5" s="28" customFormat="1" ht="20" x14ac:dyDescent="0.4">
      <c r="A1" s="203" t="s">
        <v>39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s="28" customFormat="1" ht="20" x14ac:dyDescent="0.4">
      <c r="A4" s="204" t="s">
        <v>78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5" s="28" customFormat="1" ht="20" x14ac:dyDescent="0.4">
      <c r="A5" s="203" t="s">
        <v>58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7" spans="1:15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5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5" x14ac:dyDescent="0.3">
      <c r="A9" s="103">
        <v>3</v>
      </c>
      <c r="B9" s="126"/>
      <c r="C9" s="71"/>
      <c r="D9" s="71"/>
      <c r="E9" s="71"/>
      <c r="F9" s="71"/>
      <c r="G9" s="71"/>
      <c r="H9" s="71"/>
      <c r="I9" s="71"/>
      <c r="J9" s="71"/>
      <c r="K9" s="71"/>
      <c r="L9" s="71"/>
      <c r="M9" s="127"/>
      <c r="N9" s="126" t="str">
        <f>IF(SUM(B9:M9)&gt;0,SUM(B9:M9)," ")</f>
        <v xml:space="preserve"> </v>
      </c>
      <c r="O9" s="33">
        <f>+A9</f>
        <v>3</v>
      </c>
    </row>
    <row r="10" spans="1:15" x14ac:dyDescent="0.3">
      <c r="A10" s="100">
        <f>+A9+0.5</f>
        <v>3.5</v>
      </c>
      <c r="B10" s="122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123"/>
      <c r="N10" s="122" t="str">
        <f t="shared" ref="N10:N42" si="0">IF(SUM(B10:M10)&gt;0,SUM(B10:M10)," ")</f>
        <v xml:space="preserve"> </v>
      </c>
      <c r="O10" s="34">
        <f t="shared" ref="O10:O42" si="1">+A10</f>
        <v>3.5</v>
      </c>
    </row>
    <row r="11" spans="1:15" x14ac:dyDescent="0.3">
      <c r="A11" s="100">
        <f t="shared" ref="A11:A44" si="2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 t="str">
        <f t="shared" si="0"/>
        <v xml:space="preserve"> </v>
      </c>
      <c r="O11" s="34">
        <f t="shared" si="1"/>
        <v>4</v>
      </c>
    </row>
    <row r="12" spans="1:15" x14ac:dyDescent="0.3">
      <c r="A12" s="100">
        <f t="shared" si="2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 t="str">
        <f t="shared" si="0"/>
        <v xml:space="preserve"> </v>
      </c>
      <c r="O12" s="34">
        <f t="shared" si="1"/>
        <v>4.5</v>
      </c>
    </row>
    <row r="13" spans="1:15" x14ac:dyDescent="0.3">
      <c r="A13" s="100">
        <f t="shared" si="2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 t="str">
        <f t="shared" si="0"/>
        <v xml:space="preserve"> </v>
      </c>
      <c r="O13" s="34">
        <f t="shared" si="1"/>
        <v>5</v>
      </c>
    </row>
    <row r="14" spans="1:15" x14ac:dyDescent="0.3">
      <c r="A14" s="100">
        <f t="shared" si="2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 t="str">
        <f t="shared" si="0"/>
        <v xml:space="preserve"> </v>
      </c>
      <c r="O14" s="34">
        <f t="shared" si="1"/>
        <v>5.5</v>
      </c>
    </row>
    <row r="15" spans="1:15" x14ac:dyDescent="0.3">
      <c r="A15" s="100">
        <f t="shared" si="2"/>
        <v>6</v>
      </c>
      <c r="B15" s="122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23"/>
      <c r="N15" s="122" t="str">
        <f t="shared" si="0"/>
        <v xml:space="preserve"> </v>
      </c>
      <c r="O15" s="34">
        <f t="shared" si="1"/>
        <v>6</v>
      </c>
    </row>
    <row r="16" spans="1:15" x14ac:dyDescent="0.3">
      <c r="A16" s="100">
        <f t="shared" si="2"/>
        <v>6.5</v>
      </c>
      <c r="B16" s="122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23"/>
      <c r="N16" s="122" t="str">
        <f t="shared" si="0"/>
        <v xml:space="preserve"> </v>
      </c>
      <c r="O16" s="34">
        <f t="shared" si="1"/>
        <v>6.5</v>
      </c>
    </row>
    <row r="17" spans="1:17" x14ac:dyDescent="0.3">
      <c r="A17" s="100">
        <f t="shared" si="2"/>
        <v>7</v>
      </c>
      <c r="B17" s="12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23"/>
      <c r="N17" s="122" t="str">
        <f t="shared" si="0"/>
        <v xml:space="preserve"> </v>
      </c>
      <c r="O17" s="34">
        <f t="shared" si="1"/>
        <v>7</v>
      </c>
    </row>
    <row r="18" spans="1:17" x14ac:dyDescent="0.3">
      <c r="A18" s="100">
        <f t="shared" si="2"/>
        <v>7.5</v>
      </c>
      <c r="B18" s="122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23"/>
      <c r="N18" s="122" t="str">
        <f t="shared" si="0"/>
        <v xml:space="preserve"> </v>
      </c>
      <c r="O18" s="34">
        <f t="shared" si="1"/>
        <v>7.5</v>
      </c>
    </row>
    <row r="19" spans="1:17" x14ac:dyDescent="0.3">
      <c r="A19" s="100">
        <f t="shared" si="2"/>
        <v>8</v>
      </c>
      <c r="B19" s="122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23"/>
      <c r="N19" s="122" t="str">
        <f t="shared" si="0"/>
        <v xml:space="preserve"> </v>
      </c>
      <c r="O19" s="34">
        <f t="shared" si="1"/>
        <v>8</v>
      </c>
      <c r="P19" s="60"/>
      <c r="Q19" s="37"/>
    </row>
    <row r="20" spans="1:17" x14ac:dyDescent="0.3">
      <c r="A20" s="100">
        <f t="shared" si="2"/>
        <v>8.5</v>
      </c>
      <c r="B20" s="122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123"/>
      <c r="N20" s="122" t="str">
        <f t="shared" si="0"/>
        <v xml:space="preserve"> </v>
      </c>
      <c r="O20" s="34">
        <f t="shared" si="1"/>
        <v>8.5</v>
      </c>
      <c r="P20" s="60"/>
      <c r="Q20" s="37"/>
    </row>
    <row r="21" spans="1:17" x14ac:dyDescent="0.3">
      <c r="A21" s="100">
        <f t="shared" si="2"/>
        <v>9</v>
      </c>
      <c r="B21" s="122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123"/>
      <c r="N21" s="122" t="str">
        <f t="shared" si="0"/>
        <v xml:space="preserve"> </v>
      </c>
      <c r="O21" s="34">
        <f t="shared" si="1"/>
        <v>9</v>
      </c>
      <c r="P21" s="60"/>
      <c r="Q21" s="37"/>
    </row>
    <row r="22" spans="1:17" x14ac:dyDescent="0.3">
      <c r="A22" s="100">
        <f t="shared" si="2"/>
        <v>9.5</v>
      </c>
      <c r="B22" s="122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123"/>
      <c r="N22" s="122" t="str">
        <f t="shared" si="0"/>
        <v xml:space="preserve"> </v>
      </c>
      <c r="O22" s="34">
        <f t="shared" si="1"/>
        <v>9.5</v>
      </c>
      <c r="P22" s="60"/>
      <c r="Q22" s="37"/>
    </row>
    <row r="23" spans="1:17" x14ac:dyDescent="0.3">
      <c r="A23" s="100">
        <f t="shared" si="2"/>
        <v>10</v>
      </c>
      <c r="B23" s="122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123"/>
      <c r="N23" s="122" t="str">
        <f t="shared" si="0"/>
        <v xml:space="preserve"> </v>
      </c>
      <c r="O23" s="34">
        <f t="shared" si="1"/>
        <v>10</v>
      </c>
      <c r="P23" s="60"/>
      <c r="Q23" s="37"/>
    </row>
    <row r="24" spans="1:17" x14ac:dyDescent="0.3">
      <c r="A24" s="100">
        <f t="shared" si="2"/>
        <v>10.5</v>
      </c>
      <c r="B24" s="122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123"/>
      <c r="N24" s="122" t="str">
        <f t="shared" si="0"/>
        <v xml:space="preserve"> </v>
      </c>
      <c r="O24" s="34">
        <f t="shared" si="1"/>
        <v>10.5</v>
      </c>
      <c r="P24" s="60"/>
      <c r="Q24" s="37"/>
    </row>
    <row r="25" spans="1:17" x14ac:dyDescent="0.3">
      <c r="A25" s="100">
        <f t="shared" si="2"/>
        <v>11</v>
      </c>
      <c r="B25" s="122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123"/>
      <c r="N25" s="122" t="str">
        <f t="shared" si="0"/>
        <v xml:space="preserve"> </v>
      </c>
      <c r="O25" s="34">
        <f t="shared" si="1"/>
        <v>11</v>
      </c>
      <c r="P25" s="60"/>
      <c r="Q25" s="37"/>
    </row>
    <row r="26" spans="1:17" x14ac:dyDescent="0.3">
      <c r="A26" s="102">
        <f t="shared" si="2"/>
        <v>11.5</v>
      </c>
      <c r="B26" s="124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125"/>
      <c r="N26" s="124" t="str">
        <f t="shared" si="0"/>
        <v xml:space="preserve"> </v>
      </c>
      <c r="O26" s="34">
        <f t="shared" si="1"/>
        <v>11.5</v>
      </c>
      <c r="P26" s="60"/>
      <c r="Q26" s="37"/>
    </row>
    <row r="27" spans="1:17" x14ac:dyDescent="0.3">
      <c r="A27" s="100">
        <f t="shared" si="2"/>
        <v>12</v>
      </c>
      <c r="B27" s="122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123"/>
      <c r="N27" s="122" t="str">
        <f t="shared" si="0"/>
        <v xml:space="preserve"> </v>
      </c>
      <c r="O27" s="34">
        <f t="shared" si="1"/>
        <v>12</v>
      </c>
      <c r="P27" s="60"/>
      <c r="Q27" s="37"/>
    </row>
    <row r="28" spans="1:17" x14ac:dyDescent="0.3">
      <c r="A28" s="100">
        <f t="shared" si="2"/>
        <v>12.5</v>
      </c>
      <c r="B28" s="122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123"/>
      <c r="N28" s="122" t="str">
        <f t="shared" si="0"/>
        <v xml:space="preserve"> </v>
      </c>
      <c r="O28" s="34">
        <f t="shared" si="1"/>
        <v>12.5</v>
      </c>
      <c r="P28" s="60"/>
      <c r="Q28" s="37"/>
    </row>
    <row r="29" spans="1:17" x14ac:dyDescent="0.3">
      <c r="A29" s="100">
        <f t="shared" si="2"/>
        <v>13</v>
      </c>
      <c r="B29" s="122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123"/>
      <c r="N29" s="122" t="str">
        <f t="shared" si="0"/>
        <v xml:space="preserve"> </v>
      </c>
      <c r="O29" s="34">
        <f t="shared" si="1"/>
        <v>13</v>
      </c>
      <c r="P29" s="60"/>
      <c r="Q29" s="37"/>
    </row>
    <row r="30" spans="1:17" x14ac:dyDescent="0.3">
      <c r="A30" s="100">
        <f t="shared" si="2"/>
        <v>13.5</v>
      </c>
      <c r="B30" s="122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123"/>
      <c r="N30" s="122" t="str">
        <f t="shared" si="0"/>
        <v xml:space="preserve"> </v>
      </c>
      <c r="O30" s="34">
        <f t="shared" si="1"/>
        <v>13.5</v>
      </c>
      <c r="P30" s="60"/>
      <c r="Q30" s="37"/>
    </row>
    <row r="31" spans="1:17" x14ac:dyDescent="0.3">
      <c r="A31" s="100">
        <f t="shared" si="2"/>
        <v>14</v>
      </c>
      <c r="B31" s="122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123"/>
      <c r="N31" s="122" t="str">
        <f t="shared" si="0"/>
        <v xml:space="preserve"> </v>
      </c>
      <c r="O31" s="34">
        <f t="shared" si="1"/>
        <v>14</v>
      </c>
      <c r="P31" s="60"/>
      <c r="Q31" s="37"/>
    </row>
    <row r="32" spans="1:17" x14ac:dyDescent="0.3">
      <c r="A32" s="100">
        <f t="shared" si="2"/>
        <v>14.5</v>
      </c>
      <c r="B32" s="122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123"/>
      <c r="N32" s="122" t="str">
        <f t="shared" si="0"/>
        <v xml:space="preserve"> </v>
      </c>
      <c r="O32" s="34">
        <f t="shared" si="1"/>
        <v>14.5</v>
      </c>
      <c r="P32" s="60"/>
      <c r="Q32" s="37"/>
    </row>
    <row r="33" spans="1:17" x14ac:dyDescent="0.3">
      <c r="A33" s="100">
        <f t="shared" si="2"/>
        <v>15</v>
      </c>
      <c r="B33" s="122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123"/>
      <c r="N33" s="122" t="str">
        <f t="shared" si="0"/>
        <v xml:space="preserve"> </v>
      </c>
      <c r="O33" s="34">
        <f t="shared" si="1"/>
        <v>15</v>
      </c>
      <c r="P33" s="60"/>
      <c r="Q33" s="37"/>
    </row>
    <row r="34" spans="1:17" x14ac:dyDescent="0.3">
      <c r="A34" s="100">
        <f t="shared" si="2"/>
        <v>15.5</v>
      </c>
      <c r="B34" s="122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123"/>
      <c r="N34" s="122" t="str">
        <f t="shared" si="0"/>
        <v xml:space="preserve"> </v>
      </c>
      <c r="O34" s="34">
        <f t="shared" si="1"/>
        <v>15.5</v>
      </c>
      <c r="P34" s="60"/>
      <c r="Q34" s="37"/>
    </row>
    <row r="35" spans="1:17" x14ac:dyDescent="0.3">
      <c r="A35" s="100">
        <f t="shared" si="2"/>
        <v>16</v>
      </c>
      <c r="B35" s="122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123"/>
      <c r="N35" s="122" t="str">
        <f t="shared" si="0"/>
        <v xml:space="preserve"> </v>
      </c>
      <c r="O35" s="34">
        <f t="shared" si="1"/>
        <v>16</v>
      </c>
      <c r="P35" s="60"/>
      <c r="Q35" s="37"/>
    </row>
    <row r="36" spans="1:17" x14ac:dyDescent="0.3">
      <c r="A36" s="100">
        <f t="shared" si="2"/>
        <v>16.5</v>
      </c>
      <c r="B36" s="122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123"/>
      <c r="N36" s="122" t="str">
        <f t="shared" si="0"/>
        <v xml:space="preserve"> </v>
      </c>
      <c r="O36" s="34">
        <f t="shared" si="1"/>
        <v>16.5</v>
      </c>
      <c r="P36" s="60"/>
      <c r="Q36" s="37"/>
    </row>
    <row r="37" spans="1:17" x14ac:dyDescent="0.3">
      <c r="A37" s="100">
        <f t="shared" si="2"/>
        <v>17</v>
      </c>
      <c r="B37" s="122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123"/>
      <c r="N37" s="122" t="str">
        <f t="shared" si="0"/>
        <v xml:space="preserve"> </v>
      </c>
      <c r="O37" s="34">
        <f t="shared" si="1"/>
        <v>17</v>
      </c>
      <c r="P37" s="60"/>
      <c r="Q37" s="37"/>
    </row>
    <row r="38" spans="1:17" x14ac:dyDescent="0.3">
      <c r="A38" s="100">
        <f t="shared" si="2"/>
        <v>17.5</v>
      </c>
      <c r="B38" s="122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123"/>
      <c r="N38" s="122" t="str">
        <f t="shared" si="0"/>
        <v xml:space="preserve"> </v>
      </c>
      <c r="O38" s="34">
        <f t="shared" si="1"/>
        <v>17.5</v>
      </c>
      <c r="P38" s="60"/>
      <c r="Q38" s="37"/>
    </row>
    <row r="39" spans="1:17" x14ac:dyDescent="0.3">
      <c r="A39" s="100">
        <f t="shared" si="2"/>
        <v>18</v>
      </c>
      <c r="B39" s="122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123"/>
      <c r="N39" s="122" t="str">
        <f t="shared" si="0"/>
        <v xml:space="preserve"> </v>
      </c>
      <c r="O39" s="34">
        <f t="shared" si="1"/>
        <v>18</v>
      </c>
      <c r="P39" s="60"/>
      <c r="Q39" s="37"/>
    </row>
    <row r="40" spans="1:17" x14ac:dyDescent="0.3">
      <c r="A40" s="100">
        <f t="shared" si="2"/>
        <v>18.5</v>
      </c>
      <c r="B40" s="122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123"/>
      <c r="N40" s="122" t="str">
        <f t="shared" si="0"/>
        <v xml:space="preserve"> </v>
      </c>
      <c r="O40" s="34">
        <f t="shared" si="1"/>
        <v>18.5</v>
      </c>
      <c r="Q40" s="37"/>
    </row>
    <row r="41" spans="1:17" x14ac:dyDescent="0.3">
      <c r="A41" s="100">
        <f t="shared" si="2"/>
        <v>19</v>
      </c>
      <c r="B41" s="122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123"/>
      <c r="N41" s="122" t="str">
        <f t="shared" si="0"/>
        <v xml:space="preserve"> </v>
      </c>
      <c r="O41" s="34">
        <f t="shared" si="1"/>
        <v>19</v>
      </c>
      <c r="Q41" s="37"/>
    </row>
    <row r="42" spans="1:17" x14ac:dyDescent="0.3">
      <c r="A42" s="100">
        <f t="shared" si="2"/>
        <v>19.5</v>
      </c>
      <c r="B42" s="122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123"/>
      <c r="N42" s="122" t="str">
        <f t="shared" si="0"/>
        <v xml:space="preserve"> </v>
      </c>
      <c r="O42" s="34">
        <f t="shared" si="1"/>
        <v>19.5</v>
      </c>
      <c r="Q42" s="37"/>
    </row>
    <row r="43" spans="1:17" x14ac:dyDescent="0.3">
      <c r="A43" s="100">
        <f t="shared" si="2"/>
        <v>20</v>
      </c>
      <c r="B43" s="12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/>
      <c r="O43" s="47"/>
      <c r="Q43" s="37"/>
    </row>
    <row r="44" spans="1:17" x14ac:dyDescent="0.3">
      <c r="A44" s="100">
        <f t="shared" si="2"/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/>
      <c r="O44" s="47"/>
      <c r="Q44" s="37"/>
    </row>
    <row r="45" spans="1:17" x14ac:dyDescent="0.3">
      <c r="A45" s="99" t="s">
        <v>13</v>
      </c>
      <c r="B45" s="126" t="str">
        <f>IF(SUM(B11:B44)&gt;0,SUM(B11:B44)," ")</f>
        <v xml:space="preserve"> </v>
      </c>
      <c r="C45" s="71" t="str">
        <f t="shared" ref="C45:M45" si="3">IF(SUM(C11:C44)&gt;0,SUM(C11:C44)," ")</f>
        <v xml:space="preserve"> </v>
      </c>
      <c r="D45" s="71" t="str">
        <f t="shared" si="3"/>
        <v xml:space="preserve"> </v>
      </c>
      <c r="E45" s="71" t="str">
        <f t="shared" si="3"/>
        <v xml:space="preserve"> </v>
      </c>
      <c r="F45" s="71" t="str">
        <f t="shared" si="3"/>
        <v xml:space="preserve"> </v>
      </c>
      <c r="G45" s="71" t="str">
        <f t="shared" si="3"/>
        <v xml:space="preserve"> </v>
      </c>
      <c r="H45" s="71" t="str">
        <f t="shared" si="3"/>
        <v xml:space="preserve"> </v>
      </c>
      <c r="I45" s="71" t="str">
        <f t="shared" si="3"/>
        <v xml:space="preserve"> </v>
      </c>
      <c r="J45" s="71" t="str">
        <f t="shared" si="3"/>
        <v xml:space="preserve"> </v>
      </c>
      <c r="K45" s="71" t="str">
        <f t="shared" si="3"/>
        <v xml:space="preserve"> </v>
      </c>
      <c r="L45" s="71" t="str">
        <f t="shared" si="3"/>
        <v xml:space="preserve"> </v>
      </c>
      <c r="M45" s="127" t="str">
        <f t="shared" si="3"/>
        <v xml:space="preserve"> </v>
      </c>
      <c r="N45" s="126"/>
      <c r="Q45" s="37"/>
    </row>
    <row r="46" spans="1:17" ht="14" x14ac:dyDescent="0.3">
      <c r="A46" s="101" t="s">
        <v>24</v>
      </c>
      <c r="B46" s="134"/>
      <c r="C46" s="77"/>
      <c r="D46" s="85"/>
      <c r="E46" s="85"/>
      <c r="F46" s="85"/>
      <c r="G46" s="85"/>
      <c r="H46" s="85"/>
      <c r="I46" s="85"/>
      <c r="J46" s="77"/>
      <c r="K46" s="77"/>
      <c r="L46" s="77"/>
      <c r="M46" s="128"/>
      <c r="N46" s="134"/>
      <c r="Q46" s="37"/>
    </row>
    <row r="47" spans="1:17" x14ac:dyDescent="0.3">
      <c r="A47" s="100" t="s">
        <v>17</v>
      </c>
      <c r="B47" s="134"/>
      <c r="C47" s="77"/>
      <c r="D47" s="85"/>
      <c r="E47" s="85"/>
      <c r="F47" s="85"/>
      <c r="G47" s="85"/>
      <c r="H47" s="85"/>
      <c r="I47" s="85"/>
      <c r="J47" s="77"/>
      <c r="K47" s="77"/>
      <c r="L47" s="77"/>
      <c r="M47" s="128"/>
      <c r="N47" s="134"/>
      <c r="Q47" s="37"/>
    </row>
    <row r="48" spans="1:17" ht="14" x14ac:dyDescent="0.3">
      <c r="A48" s="101" t="s">
        <v>21</v>
      </c>
      <c r="B48" s="129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130"/>
      <c r="N48" s="129"/>
      <c r="Q48" s="37"/>
    </row>
    <row r="49" spans="1:17" x14ac:dyDescent="0.3">
      <c r="A49" s="102" t="s">
        <v>19</v>
      </c>
      <c r="B49" s="131"/>
      <c r="C49" s="73"/>
      <c r="D49" s="73"/>
      <c r="E49" s="78"/>
      <c r="F49" s="73"/>
      <c r="G49" s="73"/>
      <c r="H49" s="73"/>
      <c r="I49" s="73"/>
      <c r="J49" s="78"/>
      <c r="K49" s="73"/>
      <c r="L49" s="73"/>
      <c r="M49" s="132"/>
      <c r="N49" s="131"/>
      <c r="Q49" s="37"/>
    </row>
    <row r="50" spans="1:17" x14ac:dyDescent="0.3">
      <c r="A50" s="40" t="s">
        <v>14</v>
      </c>
      <c r="J50" s="41"/>
    </row>
    <row r="51" spans="1:17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7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P52" s="180">
        <f>+N47+'IX R Art'!N47</f>
        <v>0</v>
      </c>
    </row>
    <row r="53" spans="1:17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</row>
    <row r="54" spans="1:17" x14ac:dyDescent="0.3">
      <c r="A54" s="49">
        <v>14</v>
      </c>
      <c r="B54" s="50" t="e">
        <f>+VLOOKUP(MAX(B9:B44),B9:$O$44,14,0)</f>
        <v>#N/A</v>
      </c>
      <c r="C54" s="51" t="e">
        <f>+VLOOKUP(MAX(C9:C44),C9:$O$44,+$A$54-C53,0)</f>
        <v>#N/A</v>
      </c>
      <c r="D54" s="51" t="e">
        <f>+VLOOKUP(MAX(D9:D44),D9:$O$44,+$A$54-D53,0)</f>
        <v>#N/A</v>
      </c>
      <c r="E54" s="51" t="e">
        <f>+VLOOKUP(MAX(E9:E44),E9:$O$44,+$A$54-E53,0)</f>
        <v>#N/A</v>
      </c>
      <c r="F54" s="51" t="e">
        <f>+VLOOKUP(MAX(F9:F44),F9:$O$44,+$A$54-F53,0)</f>
        <v>#N/A</v>
      </c>
      <c r="G54" s="51" t="e">
        <f>+VLOOKUP(MAX(G9:G44),G9:$O$44,+$A$54-G53,0)</f>
        <v>#N/A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 t="e">
        <f>+VLOOKUP(MAX(N9:N44),N9:$O$44,+$A$54-N53,0)</f>
        <v>#N/A</v>
      </c>
    </row>
    <row r="56" spans="1:17" x14ac:dyDescent="0.3"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K56" s="1" t="s">
        <v>9</v>
      </c>
      <c r="L56" s="1" t="s">
        <v>10</v>
      </c>
      <c r="M56" s="1" t="s">
        <v>11</v>
      </c>
    </row>
    <row r="57" spans="1:17" x14ac:dyDescent="0.3">
      <c r="D57" s="2">
        <v>13888510</v>
      </c>
      <c r="E57" s="2">
        <v>720719</v>
      </c>
      <c r="F57" s="2">
        <v>655928</v>
      </c>
      <c r="G57" s="2"/>
      <c r="H57" s="2">
        <v>955538</v>
      </c>
      <c r="I57" s="2"/>
      <c r="K57" s="2"/>
      <c r="L57" s="2">
        <v>8361705</v>
      </c>
      <c r="M57" s="3"/>
    </row>
    <row r="58" spans="1:17" x14ac:dyDescent="0.3">
      <c r="A58" s="27" t="s">
        <v>22</v>
      </c>
      <c r="B58" s="35">
        <f>-SUM(B9:B26)</f>
        <v>0</v>
      </c>
      <c r="C58" s="35">
        <f t="shared" ref="C58:M58" si="4">-SUM(C9:C26)</f>
        <v>0</v>
      </c>
      <c r="D58" s="35">
        <f t="shared" si="4"/>
        <v>0</v>
      </c>
      <c r="E58" s="35">
        <f t="shared" si="4"/>
        <v>0</v>
      </c>
      <c r="F58" s="35">
        <f t="shared" si="4"/>
        <v>0</v>
      </c>
      <c r="G58" s="35">
        <f t="shared" si="4"/>
        <v>0</v>
      </c>
      <c r="H58" s="35">
        <f t="shared" si="4"/>
        <v>0</v>
      </c>
      <c r="I58" s="35">
        <f t="shared" si="4"/>
        <v>0</v>
      </c>
      <c r="J58" s="35">
        <f t="shared" si="4"/>
        <v>0</v>
      </c>
      <c r="K58" s="35">
        <f t="shared" si="4"/>
        <v>0</v>
      </c>
      <c r="L58" s="35">
        <f t="shared" si="4"/>
        <v>0</v>
      </c>
      <c r="M58" s="35">
        <f t="shared" si="4"/>
        <v>0</v>
      </c>
    </row>
    <row r="59" spans="1:17" x14ac:dyDescent="0.3">
      <c r="A59" s="27" t="s">
        <v>23</v>
      </c>
      <c r="B59" s="35">
        <f>SUM(B27:B42)</f>
        <v>0</v>
      </c>
      <c r="C59" s="35">
        <f t="shared" ref="C59:M59" si="5">SUM(C27:C42)</f>
        <v>0</v>
      </c>
      <c r="D59" s="35">
        <f t="shared" si="5"/>
        <v>0</v>
      </c>
      <c r="E59" s="35">
        <f t="shared" si="5"/>
        <v>0</v>
      </c>
      <c r="F59" s="35">
        <f t="shared" si="5"/>
        <v>0</v>
      </c>
      <c r="G59" s="35">
        <f t="shared" si="5"/>
        <v>0</v>
      </c>
      <c r="H59" s="35">
        <f t="shared" si="5"/>
        <v>0</v>
      </c>
      <c r="I59" s="35">
        <f t="shared" si="5"/>
        <v>0</v>
      </c>
      <c r="J59" s="35">
        <f t="shared" si="5"/>
        <v>0</v>
      </c>
      <c r="K59" s="35">
        <f t="shared" si="5"/>
        <v>0</v>
      </c>
      <c r="L59" s="35">
        <f t="shared" si="5"/>
        <v>0</v>
      </c>
      <c r="M59" s="35">
        <f t="shared" si="5"/>
        <v>0</v>
      </c>
    </row>
    <row r="64" spans="1:17" ht="14" x14ac:dyDescent="0.3">
      <c r="B64" s="52"/>
    </row>
  </sheetData>
  <mergeCells count="5">
    <mergeCell ref="A1:N1"/>
    <mergeCell ref="A3:N3"/>
    <mergeCell ref="A4:N4"/>
    <mergeCell ref="B7:M7"/>
    <mergeCell ref="A5:N5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ignoredErrors>
    <ignoredError sqref="N9" formulaRange="1"/>
  </ignoredErrors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8">
    <tabColor indexed="46"/>
  </sheetPr>
  <dimension ref="A1:P60"/>
  <sheetViews>
    <sheetView topLeftCell="A7" zoomScale="70" zoomScaleNormal="70" zoomScalePageLayoutView="60" workbookViewId="0">
      <selection activeCell="M2" sqref="H1:M1048576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5" s="28" customFormat="1" ht="20" x14ac:dyDescent="0.4">
      <c r="A1" s="203" t="s">
        <v>40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s="28" customFormat="1" ht="20" x14ac:dyDescent="0.4">
      <c r="A4" s="204" t="s">
        <v>77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5" s="28" customFormat="1" ht="20" x14ac:dyDescent="0.4">
      <c r="A5" s="176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7" spans="1:15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  <c r="O7" s="27"/>
    </row>
    <row r="8" spans="1:15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5" x14ac:dyDescent="0.3">
      <c r="A9" s="103">
        <v>3</v>
      </c>
      <c r="B9" s="126"/>
      <c r="C9" s="71"/>
      <c r="D9" s="71"/>
      <c r="E9" s="71"/>
      <c r="F9" s="71"/>
      <c r="G9" s="71"/>
      <c r="H9" s="71"/>
      <c r="I9" s="71"/>
      <c r="J9" s="71"/>
      <c r="K9" s="71"/>
      <c r="L9" s="71"/>
      <c r="M9" s="127"/>
      <c r="N9" s="126" t="str">
        <f>IF(SUM(B9:M9)&gt;0,SUM(B9:M9)," ")</f>
        <v xml:space="preserve"> </v>
      </c>
      <c r="O9" s="33">
        <f>+A9</f>
        <v>3</v>
      </c>
    </row>
    <row r="10" spans="1:15" x14ac:dyDescent="0.3">
      <c r="A10" s="100">
        <f>+A9+0.5</f>
        <v>3.5</v>
      </c>
      <c r="B10" s="122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123"/>
      <c r="N10" s="122" t="str">
        <f t="shared" ref="N10:N42" si="0">IF(SUM(B10:M10)&gt;0,SUM(B10:M10)," ")</f>
        <v xml:space="preserve"> </v>
      </c>
      <c r="O10" s="34">
        <f t="shared" ref="O10:O44" si="1">+A10</f>
        <v>3.5</v>
      </c>
    </row>
    <row r="11" spans="1:15" x14ac:dyDescent="0.3">
      <c r="A11" s="100">
        <f t="shared" ref="A11:A44" si="2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 t="str">
        <f t="shared" si="0"/>
        <v xml:space="preserve"> </v>
      </c>
      <c r="O11" s="34">
        <f t="shared" si="1"/>
        <v>4</v>
      </c>
    </row>
    <row r="12" spans="1:15" x14ac:dyDescent="0.3">
      <c r="A12" s="100">
        <f t="shared" si="2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 t="str">
        <f t="shared" si="0"/>
        <v xml:space="preserve"> </v>
      </c>
      <c r="O12" s="34">
        <f t="shared" si="1"/>
        <v>4.5</v>
      </c>
    </row>
    <row r="13" spans="1:15" x14ac:dyDescent="0.3">
      <c r="A13" s="100">
        <f t="shared" si="2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 t="str">
        <f t="shared" si="0"/>
        <v xml:space="preserve"> </v>
      </c>
      <c r="O13" s="34">
        <f t="shared" si="1"/>
        <v>5</v>
      </c>
    </row>
    <row r="14" spans="1:15" x14ac:dyDescent="0.3">
      <c r="A14" s="100">
        <f t="shared" si="2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 t="str">
        <f t="shared" si="0"/>
        <v xml:space="preserve"> </v>
      </c>
      <c r="O14" s="34">
        <f t="shared" si="1"/>
        <v>5.5</v>
      </c>
    </row>
    <row r="15" spans="1:15" x14ac:dyDescent="0.3">
      <c r="A15" s="100">
        <f t="shared" si="2"/>
        <v>6</v>
      </c>
      <c r="B15" s="122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23"/>
      <c r="N15" s="122" t="str">
        <f t="shared" si="0"/>
        <v xml:space="preserve"> </v>
      </c>
      <c r="O15" s="34">
        <f t="shared" si="1"/>
        <v>6</v>
      </c>
    </row>
    <row r="16" spans="1:15" x14ac:dyDescent="0.3">
      <c r="A16" s="100">
        <f t="shared" si="2"/>
        <v>6.5</v>
      </c>
      <c r="B16" s="122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23"/>
      <c r="N16" s="122" t="str">
        <f t="shared" si="0"/>
        <v xml:space="preserve"> </v>
      </c>
      <c r="O16" s="34">
        <f t="shared" si="1"/>
        <v>6.5</v>
      </c>
    </row>
    <row r="17" spans="1:16" x14ac:dyDescent="0.3">
      <c r="A17" s="100">
        <f t="shared" si="2"/>
        <v>7</v>
      </c>
      <c r="B17" s="12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23"/>
      <c r="N17" s="122" t="str">
        <f t="shared" si="0"/>
        <v xml:space="preserve"> </v>
      </c>
      <c r="O17" s="34">
        <f t="shared" si="1"/>
        <v>7</v>
      </c>
    </row>
    <row r="18" spans="1:16" x14ac:dyDescent="0.3">
      <c r="A18" s="100">
        <f t="shared" si="2"/>
        <v>7.5</v>
      </c>
      <c r="B18" s="122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23"/>
      <c r="N18" s="122" t="str">
        <f t="shared" si="0"/>
        <v xml:space="preserve"> </v>
      </c>
      <c r="O18" s="34">
        <f t="shared" si="1"/>
        <v>7.5</v>
      </c>
    </row>
    <row r="19" spans="1:16" x14ac:dyDescent="0.3">
      <c r="A19" s="100">
        <f t="shared" si="2"/>
        <v>8</v>
      </c>
      <c r="B19" s="122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23"/>
      <c r="N19" s="122" t="str">
        <f t="shared" si="0"/>
        <v xml:space="preserve"> </v>
      </c>
      <c r="O19" s="34">
        <f t="shared" si="1"/>
        <v>8</v>
      </c>
    </row>
    <row r="20" spans="1:16" x14ac:dyDescent="0.3">
      <c r="A20" s="100">
        <f t="shared" si="2"/>
        <v>8.5</v>
      </c>
      <c r="B20" s="122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123"/>
      <c r="N20" s="122" t="str">
        <f t="shared" si="0"/>
        <v xml:space="preserve"> </v>
      </c>
      <c r="O20" s="34">
        <f t="shared" si="1"/>
        <v>8.5</v>
      </c>
    </row>
    <row r="21" spans="1:16" x14ac:dyDescent="0.3">
      <c r="A21" s="100">
        <f t="shared" si="2"/>
        <v>9</v>
      </c>
      <c r="B21" s="122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123"/>
      <c r="N21" s="122" t="str">
        <f t="shared" si="0"/>
        <v xml:space="preserve"> </v>
      </c>
      <c r="O21" s="34">
        <f t="shared" si="1"/>
        <v>9</v>
      </c>
      <c r="P21" s="182"/>
    </row>
    <row r="22" spans="1:16" x14ac:dyDescent="0.3">
      <c r="A22" s="100">
        <f t="shared" si="2"/>
        <v>9.5</v>
      </c>
      <c r="B22" s="122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123"/>
      <c r="N22" s="122" t="str">
        <f t="shared" si="0"/>
        <v xml:space="preserve"> </v>
      </c>
      <c r="O22" s="34">
        <f t="shared" si="1"/>
        <v>9.5</v>
      </c>
      <c r="P22" s="182"/>
    </row>
    <row r="23" spans="1:16" x14ac:dyDescent="0.3">
      <c r="A23" s="100">
        <f t="shared" si="2"/>
        <v>10</v>
      </c>
      <c r="B23" s="122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123"/>
      <c r="N23" s="122" t="str">
        <f t="shared" si="0"/>
        <v xml:space="preserve"> </v>
      </c>
      <c r="O23" s="34">
        <f t="shared" si="1"/>
        <v>10</v>
      </c>
      <c r="P23" s="182"/>
    </row>
    <row r="24" spans="1:16" x14ac:dyDescent="0.3">
      <c r="A24" s="100">
        <f t="shared" si="2"/>
        <v>10.5</v>
      </c>
      <c r="B24" s="122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123"/>
      <c r="N24" s="122" t="str">
        <f t="shared" si="0"/>
        <v xml:space="preserve"> </v>
      </c>
      <c r="O24" s="34">
        <f t="shared" si="1"/>
        <v>10.5</v>
      </c>
      <c r="P24" s="182"/>
    </row>
    <row r="25" spans="1:16" x14ac:dyDescent="0.3">
      <c r="A25" s="100">
        <f t="shared" si="2"/>
        <v>11</v>
      </c>
      <c r="B25" s="122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123"/>
      <c r="N25" s="122" t="str">
        <f t="shared" si="0"/>
        <v xml:space="preserve"> </v>
      </c>
      <c r="O25" s="34">
        <f t="shared" si="1"/>
        <v>11</v>
      </c>
      <c r="P25" s="182"/>
    </row>
    <row r="26" spans="1:16" x14ac:dyDescent="0.3">
      <c r="A26" s="102">
        <f t="shared" si="2"/>
        <v>11.5</v>
      </c>
      <c r="B26" s="124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125"/>
      <c r="N26" s="124" t="str">
        <f t="shared" si="0"/>
        <v xml:space="preserve"> </v>
      </c>
      <c r="O26" s="34">
        <f t="shared" si="1"/>
        <v>11.5</v>
      </c>
      <c r="P26" s="182"/>
    </row>
    <row r="27" spans="1:16" x14ac:dyDescent="0.3">
      <c r="A27" s="100">
        <f t="shared" si="2"/>
        <v>12</v>
      </c>
      <c r="B27" s="122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123"/>
      <c r="N27" s="122" t="str">
        <f t="shared" si="0"/>
        <v xml:space="preserve"> </v>
      </c>
      <c r="O27" s="34">
        <f t="shared" si="1"/>
        <v>12</v>
      </c>
      <c r="P27" s="182"/>
    </row>
    <row r="28" spans="1:16" x14ac:dyDescent="0.3">
      <c r="A28" s="100">
        <f t="shared" si="2"/>
        <v>12.5</v>
      </c>
      <c r="B28" s="122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123"/>
      <c r="N28" s="122" t="str">
        <f t="shared" si="0"/>
        <v xml:space="preserve"> </v>
      </c>
      <c r="O28" s="34">
        <f t="shared" si="1"/>
        <v>12.5</v>
      </c>
      <c r="P28" s="182"/>
    </row>
    <row r="29" spans="1:16" x14ac:dyDescent="0.3">
      <c r="A29" s="100">
        <f t="shared" si="2"/>
        <v>13</v>
      </c>
      <c r="B29" s="122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123"/>
      <c r="N29" s="122" t="str">
        <f t="shared" si="0"/>
        <v xml:space="preserve"> </v>
      </c>
      <c r="O29" s="34">
        <f t="shared" si="1"/>
        <v>13</v>
      </c>
      <c r="P29" s="182"/>
    </row>
    <row r="30" spans="1:16" x14ac:dyDescent="0.3">
      <c r="A30" s="100">
        <f t="shared" si="2"/>
        <v>13.5</v>
      </c>
      <c r="B30" s="122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123"/>
      <c r="N30" s="122" t="str">
        <f t="shared" si="0"/>
        <v xml:space="preserve"> </v>
      </c>
      <c r="O30" s="34">
        <f t="shared" si="1"/>
        <v>13.5</v>
      </c>
      <c r="P30" s="182"/>
    </row>
    <row r="31" spans="1:16" x14ac:dyDescent="0.3">
      <c r="A31" s="100">
        <f t="shared" si="2"/>
        <v>14</v>
      </c>
      <c r="B31" s="122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123"/>
      <c r="N31" s="122" t="str">
        <f t="shared" si="0"/>
        <v xml:space="preserve"> </v>
      </c>
      <c r="O31" s="34">
        <f t="shared" si="1"/>
        <v>14</v>
      </c>
      <c r="P31" s="182"/>
    </row>
    <row r="32" spans="1:16" x14ac:dyDescent="0.3">
      <c r="A32" s="100">
        <f t="shared" si="2"/>
        <v>14.5</v>
      </c>
      <c r="B32" s="122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123"/>
      <c r="N32" s="122" t="str">
        <f t="shared" si="0"/>
        <v xml:space="preserve"> </v>
      </c>
      <c r="O32" s="34">
        <f t="shared" si="1"/>
        <v>14.5</v>
      </c>
      <c r="P32" s="182"/>
    </row>
    <row r="33" spans="1:16" x14ac:dyDescent="0.3">
      <c r="A33" s="100">
        <f t="shared" si="2"/>
        <v>15</v>
      </c>
      <c r="B33" s="122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123"/>
      <c r="N33" s="122" t="str">
        <f t="shared" si="0"/>
        <v xml:space="preserve"> </v>
      </c>
      <c r="O33" s="34">
        <f t="shared" si="1"/>
        <v>15</v>
      </c>
      <c r="P33" s="182"/>
    </row>
    <row r="34" spans="1:16" x14ac:dyDescent="0.3">
      <c r="A34" s="100">
        <f t="shared" si="2"/>
        <v>15.5</v>
      </c>
      <c r="B34" s="122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123"/>
      <c r="N34" s="122" t="str">
        <f t="shared" si="0"/>
        <v xml:space="preserve"> </v>
      </c>
      <c r="O34" s="34">
        <f t="shared" si="1"/>
        <v>15.5</v>
      </c>
      <c r="P34" s="182"/>
    </row>
    <row r="35" spans="1:16" x14ac:dyDescent="0.3">
      <c r="A35" s="100">
        <f t="shared" si="2"/>
        <v>16</v>
      </c>
      <c r="B35" s="122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123"/>
      <c r="N35" s="122" t="str">
        <f t="shared" si="0"/>
        <v xml:space="preserve"> </v>
      </c>
      <c r="O35" s="34">
        <f t="shared" si="1"/>
        <v>16</v>
      </c>
      <c r="P35" s="182"/>
    </row>
    <row r="36" spans="1:16" x14ac:dyDescent="0.3">
      <c r="A36" s="100">
        <f t="shared" si="2"/>
        <v>16.5</v>
      </c>
      <c r="B36" s="122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123"/>
      <c r="N36" s="122" t="str">
        <f t="shared" si="0"/>
        <v xml:space="preserve"> </v>
      </c>
      <c r="O36" s="34">
        <f t="shared" si="1"/>
        <v>16.5</v>
      </c>
      <c r="P36" s="182"/>
    </row>
    <row r="37" spans="1:16" x14ac:dyDescent="0.3">
      <c r="A37" s="100">
        <f t="shared" si="2"/>
        <v>17</v>
      </c>
      <c r="B37" s="122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123"/>
      <c r="N37" s="122" t="str">
        <f t="shared" si="0"/>
        <v xml:space="preserve"> </v>
      </c>
      <c r="O37" s="34">
        <f t="shared" si="1"/>
        <v>17</v>
      </c>
      <c r="P37" s="182"/>
    </row>
    <row r="38" spans="1:16" x14ac:dyDescent="0.3">
      <c r="A38" s="100">
        <f t="shared" si="2"/>
        <v>17.5</v>
      </c>
      <c r="B38" s="122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123"/>
      <c r="N38" s="122" t="str">
        <f t="shared" si="0"/>
        <v xml:space="preserve"> </v>
      </c>
      <c r="O38" s="34">
        <f t="shared" si="1"/>
        <v>17.5</v>
      </c>
      <c r="P38" s="182"/>
    </row>
    <row r="39" spans="1:16" x14ac:dyDescent="0.3">
      <c r="A39" s="100">
        <f t="shared" si="2"/>
        <v>18</v>
      </c>
      <c r="B39" s="122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123"/>
      <c r="N39" s="122" t="str">
        <f t="shared" si="0"/>
        <v xml:space="preserve"> </v>
      </c>
      <c r="O39" s="34">
        <f t="shared" si="1"/>
        <v>18</v>
      </c>
      <c r="P39" s="182"/>
    </row>
    <row r="40" spans="1:16" x14ac:dyDescent="0.3">
      <c r="A40" s="100">
        <f t="shared" si="2"/>
        <v>18.5</v>
      </c>
      <c r="B40" s="122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123"/>
      <c r="N40" s="122" t="str">
        <f t="shared" si="0"/>
        <v xml:space="preserve"> </v>
      </c>
      <c r="O40" s="34">
        <f t="shared" si="1"/>
        <v>18.5</v>
      </c>
      <c r="P40" s="182"/>
    </row>
    <row r="41" spans="1:16" x14ac:dyDescent="0.3">
      <c r="A41" s="100">
        <f t="shared" si="2"/>
        <v>19</v>
      </c>
      <c r="B41" s="122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123"/>
      <c r="N41" s="122" t="str">
        <f t="shared" si="0"/>
        <v xml:space="preserve"> </v>
      </c>
      <c r="O41" s="34">
        <f t="shared" si="1"/>
        <v>19</v>
      </c>
      <c r="P41" s="182"/>
    </row>
    <row r="42" spans="1:16" x14ac:dyDescent="0.3">
      <c r="A42" s="100">
        <f t="shared" si="2"/>
        <v>19.5</v>
      </c>
      <c r="B42" s="122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123"/>
      <c r="N42" s="122" t="str">
        <f t="shared" si="0"/>
        <v xml:space="preserve"> </v>
      </c>
      <c r="O42" s="34">
        <f t="shared" si="1"/>
        <v>19.5</v>
      </c>
      <c r="P42" s="182"/>
    </row>
    <row r="43" spans="1:16" x14ac:dyDescent="0.3">
      <c r="A43" s="100">
        <f t="shared" si="2"/>
        <v>20</v>
      </c>
      <c r="B43" s="12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/>
      <c r="O43" s="34">
        <f t="shared" si="1"/>
        <v>20</v>
      </c>
      <c r="P43" s="182"/>
    </row>
    <row r="44" spans="1:16" x14ac:dyDescent="0.3">
      <c r="A44" s="100">
        <f t="shared" si="2"/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/>
      <c r="O44" s="34">
        <f t="shared" si="1"/>
        <v>20.5</v>
      </c>
      <c r="P44" s="182"/>
    </row>
    <row r="45" spans="1:16" x14ac:dyDescent="0.3">
      <c r="A45" s="99" t="s">
        <v>13</v>
      </c>
      <c r="B45" s="126" t="str">
        <f>IF(SUM(B11:B44)&gt;0,SUM(B11:B44)," ")</f>
        <v xml:space="preserve"> </v>
      </c>
      <c r="C45" s="71" t="str">
        <f t="shared" ref="C45:M45" si="3">IF(SUM(C11:C44)&gt;0,SUM(C11:C44)," ")</f>
        <v xml:space="preserve"> </v>
      </c>
      <c r="D45" s="71" t="str">
        <f t="shared" si="3"/>
        <v xml:space="preserve"> </v>
      </c>
      <c r="E45" s="71" t="str">
        <f t="shared" si="3"/>
        <v xml:space="preserve"> </v>
      </c>
      <c r="F45" s="71" t="str">
        <f t="shared" si="3"/>
        <v xml:space="preserve"> </v>
      </c>
      <c r="G45" s="71" t="str">
        <f t="shared" si="3"/>
        <v xml:space="preserve"> </v>
      </c>
      <c r="H45" s="71" t="str">
        <f t="shared" si="3"/>
        <v xml:space="preserve"> </v>
      </c>
      <c r="I45" s="71" t="str">
        <f t="shared" si="3"/>
        <v xml:space="preserve"> </v>
      </c>
      <c r="J45" s="71" t="str">
        <f t="shared" si="3"/>
        <v xml:space="preserve"> </v>
      </c>
      <c r="K45" s="71" t="str">
        <f t="shared" si="3"/>
        <v xml:space="preserve"> </v>
      </c>
      <c r="L45" s="71" t="str">
        <f t="shared" si="3"/>
        <v xml:space="preserve"> </v>
      </c>
      <c r="M45" s="71" t="str">
        <f t="shared" si="3"/>
        <v xml:space="preserve"> </v>
      </c>
      <c r="N45" s="126"/>
      <c r="P45" s="182"/>
    </row>
    <row r="46" spans="1:16" ht="14" x14ac:dyDescent="0.3">
      <c r="A46" s="101" t="s">
        <v>24</v>
      </c>
      <c r="B46" s="152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122"/>
    </row>
    <row r="47" spans="1:16" x14ac:dyDescent="0.3">
      <c r="A47" s="100" t="s">
        <v>17</v>
      </c>
      <c r="B47" s="152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122"/>
      <c r="P47" s="53">
        <f>+N47/1000</f>
        <v>0</v>
      </c>
    </row>
    <row r="48" spans="1:16" ht="14" x14ac:dyDescent="0.3">
      <c r="A48" s="101" t="s">
        <v>21</v>
      </c>
      <c r="B48" s="129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129"/>
    </row>
    <row r="49" spans="1:16" x14ac:dyDescent="0.3">
      <c r="A49" s="102" t="s">
        <v>19</v>
      </c>
      <c r="B49" s="139"/>
      <c r="C49" s="63"/>
      <c r="D49" s="73"/>
      <c r="E49" s="73"/>
      <c r="F49" s="73"/>
      <c r="G49" s="73"/>
      <c r="H49" s="73"/>
      <c r="I49" s="73"/>
      <c r="J49" s="73"/>
      <c r="K49" s="73"/>
      <c r="L49" s="79"/>
      <c r="M49" s="73"/>
      <c r="N49" s="154"/>
    </row>
    <row r="50" spans="1:16" x14ac:dyDescent="0.3">
      <c r="A50" s="40" t="s">
        <v>14</v>
      </c>
    </row>
    <row r="51" spans="1:16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183"/>
      <c r="P51" s="183"/>
    </row>
    <row r="52" spans="1:16" s="42" customFormat="1" ht="14" x14ac:dyDescent="0.3">
      <c r="A52" s="44" t="s">
        <v>57</v>
      </c>
      <c r="B52" s="43"/>
      <c r="C52" s="43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6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</row>
    <row r="54" spans="1:16" x14ac:dyDescent="0.3">
      <c r="A54" s="49">
        <v>14</v>
      </c>
      <c r="B54" s="50" t="e">
        <f>+VLOOKUP(MAX(B9:B44),B9:$O$44,14,0)</f>
        <v>#N/A</v>
      </c>
      <c r="C54" s="51" t="e">
        <f>+VLOOKUP(MAX(C9:C44),C9:$O$44,+$A$54-C53,0)</f>
        <v>#N/A</v>
      </c>
      <c r="D54" s="51" t="e">
        <f>+VLOOKUP(MAX(D9:D44),D9:$O$44,+$A$54-D53,0)</f>
        <v>#N/A</v>
      </c>
      <c r="E54" s="51" t="e">
        <f>+VLOOKUP(MAX(E9:E44),E9:$O$44,+$A$54-E53,0)</f>
        <v>#N/A</v>
      </c>
      <c r="F54" s="51" t="e">
        <f>+VLOOKUP(MAX(F9:F44),F9:$O$44,+$A$54-F53,0)</f>
        <v>#N/A</v>
      </c>
      <c r="G54" s="51" t="e">
        <f>+VLOOKUP(MAX(G9:G44),G9:$O$44,+$A$54-G53,0)</f>
        <v>#N/A</v>
      </c>
      <c r="H54" s="51" t="e">
        <f>+VLOOKUP(MAX(H9:H44),H9:$O$44,+$A$54-H53,0)</f>
        <v>#N/A</v>
      </c>
      <c r="I54" s="51" t="e">
        <f>+VLOOKUP(MAX(I11:I44),I9:$O$44,+$A$56-I53,0)</f>
        <v>#N/A</v>
      </c>
      <c r="J54" s="51" t="e">
        <f>+VLOOKUP(MAX(J11:J44),J9:$O$44,+$A$56-J53,0)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 t="e">
        <f>+VLOOKUP(MAX(N9:N44),N9:$O$44,+$A$54-N53,0)</f>
        <v>#N/A</v>
      </c>
    </row>
    <row r="58" spans="1:16" x14ac:dyDescent="0.3">
      <c r="A58" s="27" t="s">
        <v>22</v>
      </c>
      <c r="B58" s="35">
        <f>-SUM(B9:B26)</f>
        <v>0</v>
      </c>
      <c r="C58" s="35">
        <f t="shared" ref="C58:M58" si="4">-SUM(C9:C26)</f>
        <v>0</v>
      </c>
      <c r="D58" s="35">
        <f t="shared" si="4"/>
        <v>0</v>
      </c>
      <c r="E58" s="35">
        <f t="shared" si="4"/>
        <v>0</v>
      </c>
      <c r="F58" s="35">
        <f t="shared" si="4"/>
        <v>0</v>
      </c>
      <c r="G58" s="35">
        <f t="shared" si="4"/>
        <v>0</v>
      </c>
      <c r="H58" s="35">
        <f t="shared" si="4"/>
        <v>0</v>
      </c>
      <c r="I58" s="35">
        <f t="shared" si="4"/>
        <v>0</v>
      </c>
      <c r="J58" s="35">
        <f t="shared" si="4"/>
        <v>0</v>
      </c>
      <c r="K58" s="35">
        <f t="shared" si="4"/>
        <v>0</v>
      </c>
      <c r="L58" s="35">
        <f t="shared" si="4"/>
        <v>0</v>
      </c>
      <c r="M58" s="35">
        <f t="shared" si="4"/>
        <v>0</v>
      </c>
    </row>
    <row r="59" spans="1:16" x14ac:dyDescent="0.3">
      <c r="A59" s="27" t="s">
        <v>23</v>
      </c>
      <c r="B59" s="35">
        <f>SUM(B27:B42)</f>
        <v>0</v>
      </c>
      <c r="C59" s="35">
        <f t="shared" ref="C59:M59" si="5">SUM(C27:C42)</f>
        <v>0</v>
      </c>
      <c r="D59" s="35">
        <f t="shared" si="5"/>
        <v>0</v>
      </c>
      <c r="E59" s="35">
        <f t="shared" si="5"/>
        <v>0</v>
      </c>
      <c r="F59" s="35">
        <f t="shared" si="5"/>
        <v>0</v>
      </c>
      <c r="G59" s="35">
        <f t="shared" si="5"/>
        <v>0</v>
      </c>
      <c r="H59" s="35">
        <f t="shared" si="5"/>
        <v>0</v>
      </c>
      <c r="I59" s="35">
        <f t="shared" si="5"/>
        <v>0</v>
      </c>
      <c r="J59" s="35">
        <f t="shared" si="5"/>
        <v>0</v>
      </c>
      <c r="K59" s="35">
        <f t="shared" si="5"/>
        <v>0</v>
      </c>
      <c r="L59" s="35">
        <f t="shared" si="5"/>
        <v>0</v>
      </c>
      <c r="M59" s="35">
        <f t="shared" si="5"/>
        <v>0</v>
      </c>
    </row>
    <row r="60" spans="1:16" x14ac:dyDescent="0.3">
      <c r="D60" s="35" t="e">
        <f>+D59-D45</f>
        <v>#VALUE!</v>
      </c>
      <c r="E60" s="35" t="e">
        <f t="shared" ref="E60:M60" si="6">+E59-E45</f>
        <v>#VALUE!</v>
      </c>
      <c r="F60" s="35" t="e">
        <f t="shared" si="6"/>
        <v>#VALUE!</v>
      </c>
      <c r="G60" s="35" t="e">
        <f t="shared" si="6"/>
        <v>#VALUE!</v>
      </c>
      <c r="H60" s="35" t="e">
        <f t="shared" si="6"/>
        <v>#VALUE!</v>
      </c>
      <c r="I60" s="35" t="e">
        <f t="shared" si="6"/>
        <v>#VALUE!</v>
      </c>
      <c r="J60" s="35" t="e">
        <f t="shared" si="6"/>
        <v>#VALUE!</v>
      </c>
      <c r="K60" s="35" t="e">
        <f t="shared" si="6"/>
        <v>#VALUE!</v>
      </c>
      <c r="L60" s="35" t="e">
        <f t="shared" si="6"/>
        <v>#VALUE!</v>
      </c>
      <c r="M60" s="35" t="e">
        <f t="shared" si="6"/>
        <v>#VALUE!</v>
      </c>
    </row>
  </sheetData>
  <mergeCells count="4">
    <mergeCell ref="A3:N3"/>
    <mergeCell ref="A4:N4"/>
    <mergeCell ref="B7:M7"/>
    <mergeCell ref="A1:N1"/>
  </mergeCells>
  <phoneticPr fontId="2" type="noConversion"/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ignoredErrors>
    <ignoredError sqref="N9" formulaRange="1"/>
  </ignoredErrors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6">
    <tabColor indexed="46"/>
  </sheetPr>
  <dimension ref="A1:P67"/>
  <sheetViews>
    <sheetView topLeftCell="A28" zoomScale="70" zoomScaleNormal="70" zoomScalePageLayoutView="60" workbookViewId="0">
      <selection activeCell="M2" sqref="H1:M1048576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5" width="12.26953125" style="27" bestFit="1" customWidth="1"/>
    <col min="16" max="16384" width="10.90625" style="27"/>
  </cols>
  <sheetData>
    <row r="1" spans="1:15" s="28" customFormat="1" ht="20" x14ac:dyDescent="0.4">
      <c r="A1" s="203" t="s">
        <v>41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s="28" customFormat="1" ht="20" x14ac:dyDescent="0.4">
      <c r="A4" s="207" t="s">
        <v>76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</row>
    <row r="5" spans="1:15" s="28" customFormat="1" ht="20" x14ac:dyDescent="0.4">
      <c r="A5" s="203" t="s">
        <v>53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6" spans="1:15" x14ac:dyDescent="0.3">
      <c r="A6" s="47"/>
    </row>
    <row r="7" spans="1:15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  <c r="O7" s="27"/>
    </row>
    <row r="8" spans="1:15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5" x14ac:dyDescent="0.3">
      <c r="A9" s="103">
        <v>3</v>
      </c>
      <c r="B9" s="126"/>
      <c r="C9" s="71" t="str">
        <f>IF(+'IX R Art'!C9+'IX R Art MONITOREO'!C9+'IX R Ind'!C9&gt;0,+'IX R Art'!C9+'IX R Art MONITOREO'!C9+'IX R Ind'!C9," ")</f>
        <v xml:space="preserve"> </v>
      </c>
      <c r="D9" s="71" t="str">
        <f>IF(+'IX R Art'!D9+'IX R Art MONITOREO'!D9+'IX R Ind'!D9&gt;0,+'IX R Art'!D9+'IX R Art MONITOREO'!D9+'IX R Ind'!D9," ")</f>
        <v xml:space="preserve"> </v>
      </c>
      <c r="E9" s="71" t="str">
        <f>IF(+'IX R Art'!E9+'IX R Art MONITOREO'!E9+'IX R Ind'!E9&gt;0,+'IX R Art'!E9+'IX R Art MONITOREO'!E9+'IX R Ind'!E9," ")</f>
        <v xml:space="preserve"> </v>
      </c>
      <c r="F9" s="71" t="str">
        <f>IF(+'IX R Art'!F9+'IX R Art MONITOREO'!F9+'IX R Ind'!F9&gt;0,+'IX R Art'!F9+'IX R Art MONITOREO'!F9+'IX R Ind'!F9," ")</f>
        <v xml:space="preserve"> </v>
      </c>
      <c r="G9" s="71" t="str">
        <f>IF(+'IX R Art'!G9+'IX R Art MONITOREO'!G9+'IX R Ind'!G9&gt;0,+'IX R Art'!G9+'IX R Art MONITOREO'!G9+'IX R Ind'!G9," ")</f>
        <v xml:space="preserve"> </v>
      </c>
      <c r="H9" s="71" t="str">
        <f>IF(+'IX R Art'!H9+'IX R Art MONITOREO'!H9+'IX R Ind'!H9&gt;0,+'IX R Art'!H9+'IX R Art MONITOREO'!H9+'IX R Ind'!H9," ")</f>
        <v xml:space="preserve"> </v>
      </c>
      <c r="I9" s="71" t="str">
        <f>IF(+'IX R Art'!I9+'IX R Art MONITOREO'!I9+'IX R Ind'!I9&gt;0,+'IX R Art'!I9+'IX R Art MONITOREO'!I9+'IX R Ind'!I9," ")</f>
        <v xml:space="preserve"> </v>
      </c>
      <c r="J9" s="71" t="str">
        <f>IF(+'IX R Art'!J9+'IX R Art MONITOREO'!J9+'IX R Ind'!J9&gt;0,+'IX R Art'!J9+'IX R Art MONITOREO'!J9+'IX R Ind'!J9," ")</f>
        <v xml:space="preserve"> </v>
      </c>
      <c r="K9" s="71" t="str">
        <f>IF(+'IX R Art'!K9+'IX R Art MONITOREO'!K9+'IX R Ind'!K9&gt;0,+'IX R Art'!K9+'IX R Art MONITOREO'!K9+'IX R Ind'!K9," ")</f>
        <v xml:space="preserve"> </v>
      </c>
      <c r="L9" s="71" t="str">
        <f>IF(+'IX R Art'!L9+'IX R Art MONITOREO'!L9+'IX R Ind'!L9&gt;0,+'IX R Art'!L9+'IX R Art MONITOREO'!L9+'IX R Ind'!L9," ")</f>
        <v xml:space="preserve"> </v>
      </c>
      <c r="M9" s="127" t="str">
        <f>IF(+'IX R Art'!M9+'IX R Art MONITOREO'!M9+'IX R Ind'!M9&gt;0,+'IX R Art'!M9+'IX R Art MONITOREO'!M9+'IX R Ind'!M9," ")</f>
        <v xml:space="preserve"> </v>
      </c>
      <c r="N9" s="126"/>
      <c r="O9" s="33">
        <f>+A9</f>
        <v>3</v>
      </c>
    </row>
    <row r="10" spans="1:15" x14ac:dyDescent="0.3">
      <c r="A10" s="100">
        <f>+A9+0.5</f>
        <v>3.5</v>
      </c>
      <c r="B10" s="122" t="str">
        <f>IF(+'IX R Art'!B10+'IX R Art MONITOREO'!B10+'IX R Ind'!B10&gt;0,+'IX R Art'!B10+'IX R Art MONITOREO'!B10+'IX R Ind'!B10," ")</f>
        <v xml:space="preserve"> </v>
      </c>
      <c r="C10" s="67" t="str">
        <f>IF(+'IX R Art'!C10+'IX R Art MONITOREO'!C10+'IX R Ind'!C10&gt;0,+'IX R Art'!C10+'IX R Art MONITOREO'!C10+'IX R Ind'!C10," ")</f>
        <v xml:space="preserve"> </v>
      </c>
      <c r="D10" s="67" t="str">
        <f>IF(+'IX R Art'!D10+'IX R Art MONITOREO'!D10+'IX R Ind'!D10&gt;0,+'IX R Art'!D10+'IX R Art MONITOREO'!D10+'IX R Ind'!D10," ")</f>
        <v xml:space="preserve"> </v>
      </c>
      <c r="E10" s="67" t="str">
        <f>IF(+'IX R Art'!E10+'IX R Art MONITOREO'!E10+'IX R Ind'!E10&gt;0,+'IX R Art'!E10+'IX R Art MONITOREO'!E10+'IX R Ind'!E10," ")</f>
        <v xml:space="preserve"> </v>
      </c>
      <c r="F10" s="67" t="str">
        <f>IF(+'IX R Art'!F10+'IX R Art MONITOREO'!F10+'IX R Ind'!F10&gt;0,+'IX R Art'!F10+'IX R Art MONITOREO'!F10+'IX R Ind'!F10," ")</f>
        <v xml:space="preserve"> </v>
      </c>
      <c r="G10" s="67" t="str">
        <f>IF(+'IX R Art'!G10+'IX R Art MONITOREO'!G10+'IX R Ind'!G10&gt;0,+'IX R Art'!G10+'IX R Art MONITOREO'!G10+'IX R Ind'!G10," ")</f>
        <v xml:space="preserve"> </v>
      </c>
      <c r="H10" s="67" t="str">
        <f>IF(+'IX R Art'!H10+'IX R Art MONITOREO'!H10+'IX R Ind'!H10&gt;0,+'IX R Art'!H10+'IX R Art MONITOREO'!H10+'IX R Ind'!H10," ")</f>
        <v xml:space="preserve"> </v>
      </c>
      <c r="I10" s="67" t="str">
        <f>IF(+'IX R Art'!I10+'IX R Art MONITOREO'!I10+'IX R Ind'!I10&gt;0,+'IX R Art'!I10+'IX R Art MONITOREO'!I10+'IX R Ind'!I10," ")</f>
        <v xml:space="preserve"> </v>
      </c>
      <c r="J10" s="67" t="str">
        <f>IF(+'IX R Art'!J10+'IX R Art MONITOREO'!J10+'IX R Ind'!J10&gt;0,+'IX R Art'!J10+'IX R Art MONITOREO'!J10+'IX R Ind'!J10," ")</f>
        <v xml:space="preserve"> </v>
      </c>
      <c r="K10" s="67" t="str">
        <f>IF(+'IX R Art'!K10+'IX R Art MONITOREO'!K10+'IX R Ind'!K10&gt;0,+'IX R Art'!K10+'IX R Art MONITOREO'!K10+'IX R Ind'!K10," ")</f>
        <v xml:space="preserve"> </v>
      </c>
      <c r="L10" s="67" t="str">
        <f>IF(+'IX R Art'!L10+'IX R Art MONITOREO'!L10+'IX R Ind'!L10&gt;0,+'IX R Art'!L10+'IX R Art MONITOREO'!L10+'IX R Ind'!L10," ")</f>
        <v xml:space="preserve"> </v>
      </c>
      <c r="M10" s="123" t="str">
        <f>IF(+'IX R Art'!M10+'IX R Art MONITOREO'!M10+'IX R Ind'!M10&gt;0,+'IX R Art'!M10+'IX R Art MONITOREO'!M10+'IX R Ind'!M10," ")</f>
        <v xml:space="preserve"> </v>
      </c>
      <c r="N10" s="122"/>
      <c r="O10" s="34">
        <f t="shared" ref="O10:O42" si="0">+A10</f>
        <v>3.5</v>
      </c>
    </row>
    <row r="11" spans="1:15" x14ac:dyDescent="0.3">
      <c r="A11" s="100">
        <f t="shared" ref="A11:A44" si="1">+A10+0.5</f>
        <v>4</v>
      </c>
      <c r="B11" s="122" t="str">
        <f>IF(+'IX R Art'!B11+'IX R Art MONITOREO'!B11+'IX R Ind'!B11&gt;0,+'IX R Art'!B11+'IX R Art MONITOREO'!B11+'IX R Ind'!B11," ")</f>
        <v xml:space="preserve"> </v>
      </c>
      <c r="C11" s="67" t="str">
        <f>IF(+'IX R Art'!C11+'IX R Art MONITOREO'!C11+'IX R Ind'!C11&gt;0,+'IX R Art'!C11+'IX R Art MONITOREO'!C11+'IX R Ind'!C11," ")</f>
        <v xml:space="preserve"> </v>
      </c>
      <c r="D11" s="67" t="str">
        <f>IF(+'IX R Art'!D11+'IX R Art MONITOREO'!D11+'IX R Ind'!D11&gt;0,+'IX R Art'!D11+'IX R Art MONITOREO'!D11+'IX R Ind'!D11," ")</f>
        <v xml:space="preserve"> </v>
      </c>
      <c r="E11" s="67" t="str">
        <f>IF(+'IX R Art'!E11+'IX R Art MONITOREO'!E11+'IX R Ind'!E11&gt;0,+'IX R Art'!E11+'IX R Art MONITOREO'!E11+'IX R Ind'!E11," ")</f>
        <v xml:space="preserve"> </v>
      </c>
      <c r="F11" s="67" t="str">
        <f>IF(+'IX R Art'!F11+'IX R Art MONITOREO'!F11+'IX R Ind'!F11&gt;0,+'IX R Art'!F11+'IX R Art MONITOREO'!F11+'IX R Ind'!F11," ")</f>
        <v xml:space="preserve"> </v>
      </c>
      <c r="G11" s="67" t="str">
        <f>IF(+'IX R Art'!G11+'IX R Art MONITOREO'!G11+'IX R Ind'!G11&gt;0,+'IX R Art'!G11+'IX R Art MONITOREO'!G11+'IX R Ind'!G11," ")</f>
        <v xml:space="preserve"> </v>
      </c>
      <c r="H11" s="67" t="str">
        <f>IF(+'IX R Art'!H11+'IX R Art MONITOREO'!H11+'IX R Ind'!H11&gt;0,+'IX R Art'!H11+'IX R Art MONITOREO'!H11+'IX R Ind'!H11," ")</f>
        <v xml:space="preserve"> </v>
      </c>
      <c r="I11" s="67" t="str">
        <f>IF(+'IX R Art'!I11+'IX R Art MONITOREO'!I11+'IX R Ind'!I11&gt;0,+'IX R Art'!I11+'IX R Art MONITOREO'!I11+'IX R Ind'!I11," ")</f>
        <v xml:space="preserve"> </v>
      </c>
      <c r="J11" s="67" t="str">
        <f>IF(+'IX R Art'!J11+'IX R Art MONITOREO'!J11+'IX R Ind'!J11&gt;0,+'IX R Art'!J11+'IX R Art MONITOREO'!J11+'IX R Ind'!J11," ")</f>
        <v xml:space="preserve"> </v>
      </c>
      <c r="K11" s="67" t="str">
        <f>IF(+'IX R Art'!K11+'IX R Art MONITOREO'!K11+'IX R Ind'!K11&gt;0,+'IX R Art'!K11+'IX R Art MONITOREO'!K11+'IX R Ind'!K11," ")</f>
        <v xml:space="preserve"> </v>
      </c>
      <c r="L11" s="67" t="str">
        <f>IF(+'IX R Art'!L11+'IX R Art MONITOREO'!L11+'IX R Ind'!L11&gt;0,+'IX R Art'!L11+'IX R Art MONITOREO'!L11+'IX R Ind'!L11," ")</f>
        <v xml:space="preserve"> </v>
      </c>
      <c r="M11" s="123" t="str">
        <f>IF(+'IX R Art'!M11+'IX R Art MONITOREO'!M11+'IX R Ind'!M11&gt;0,+'IX R Art'!M11+'IX R Art MONITOREO'!M11+'IX R Ind'!M11," ")</f>
        <v xml:space="preserve"> </v>
      </c>
      <c r="N11" s="122"/>
      <c r="O11" s="34">
        <f t="shared" si="0"/>
        <v>4</v>
      </c>
    </row>
    <row r="12" spans="1:15" x14ac:dyDescent="0.3">
      <c r="A12" s="100">
        <f t="shared" si="1"/>
        <v>4.5</v>
      </c>
      <c r="B12" s="122" t="str">
        <f>IF(+'IX R Art'!B12+'IX R Art MONITOREO'!B12+'IX R Ind'!B12&gt;0,+'IX R Art'!B12+'IX R Art MONITOREO'!B12+'IX R Ind'!B12," ")</f>
        <v xml:space="preserve"> </v>
      </c>
      <c r="C12" s="67" t="str">
        <f>IF(+'IX R Art'!C12+'IX R Art MONITOREO'!C12+'IX R Ind'!C12&gt;0,+'IX R Art'!C12+'IX R Art MONITOREO'!C12+'IX R Ind'!C12," ")</f>
        <v xml:space="preserve"> </v>
      </c>
      <c r="D12" s="67" t="str">
        <f>IF(+'IX R Art'!D12+'IX R Art MONITOREO'!D12+'IX R Ind'!D12&gt;0,+'IX R Art'!D12+'IX R Art MONITOREO'!D12+'IX R Ind'!D12," ")</f>
        <v xml:space="preserve"> </v>
      </c>
      <c r="E12" s="67" t="str">
        <f>IF(+'IX R Art'!E12+'IX R Art MONITOREO'!E12+'IX R Ind'!E12&gt;0,+'IX R Art'!E12+'IX R Art MONITOREO'!E12+'IX R Ind'!E12," ")</f>
        <v xml:space="preserve"> </v>
      </c>
      <c r="F12" s="67" t="str">
        <f>IF(+'IX R Art'!F12+'IX R Art MONITOREO'!F12+'IX R Ind'!F12&gt;0,+'IX R Art'!F12+'IX R Art MONITOREO'!F12+'IX R Ind'!F12," ")</f>
        <v xml:space="preserve"> </v>
      </c>
      <c r="G12" s="67" t="str">
        <f>IF(+'IX R Art'!G12+'IX R Art MONITOREO'!G12+'IX R Ind'!G12&gt;0,+'IX R Art'!G12+'IX R Art MONITOREO'!G12+'IX R Ind'!G12," ")</f>
        <v xml:space="preserve"> </v>
      </c>
      <c r="H12" s="67" t="str">
        <f>IF(+'IX R Art'!H12+'IX R Art MONITOREO'!H12+'IX R Ind'!H12&gt;0,+'IX R Art'!H12+'IX R Art MONITOREO'!H12+'IX R Ind'!H12," ")</f>
        <v xml:space="preserve"> </v>
      </c>
      <c r="I12" s="67" t="str">
        <f>IF(+'IX R Art'!I12+'IX R Art MONITOREO'!I12+'IX R Ind'!I12&gt;0,+'IX R Art'!I12+'IX R Art MONITOREO'!I12+'IX R Ind'!I12," ")</f>
        <v xml:space="preserve"> </v>
      </c>
      <c r="J12" s="67" t="str">
        <f>IF(+'IX R Art'!J12+'IX R Art MONITOREO'!J12+'IX R Ind'!J12&gt;0,+'IX R Art'!J12+'IX R Art MONITOREO'!J12+'IX R Ind'!J12," ")</f>
        <v xml:space="preserve"> </v>
      </c>
      <c r="K12" s="67" t="str">
        <f>IF(+'IX R Art'!K12+'IX R Art MONITOREO'!K12+'IX R Ind'!K12&gt;0,+'IX R Art'!K12+'IX R Art MONITOREO'!K12+'IX R Ind'!K12," ")</f>
        <v xml:space="preserve"> </v>
      </c>
      <c r="L12" s="67" t="str">
        <f>IF(+'IX R Art'!L12+'IX R Art MONITOREO'!L12+'IX R Ind'!L12&gt;0,+'IX R Art'!L12+'IX R Art MONITOREO'!L12+'IX R Ind'!L12," ")</f>
        <v xml:space="preserve"> </v>
      </c>
      <c r="M12" s="123" t="str">
        <f>IF(+'IX R Art'!M12+'IX R Art MONITOREO'!M12+'IX R Ind'!M12&gt;0,+'IX R Art'!M12+'IX R Art MONITOREO'!M12+'IX R Ind'!M12," ")</f>
        <v xml:space="preserve"> </v>
      </c>
      <c r="N12" s="122"/>
      <c r="O12" s="34">
        <f t="shared" si="0"/>
        <v>4.5</v>
      </c>
    </row>
    <row r="13" spans="1:15" x14ac:dyDescent="0.3">
      <c r="A13" s="100">
        <f t="shared" si="1"/>
        <v>5</v>
      </c>
      <c r="B13" s="122" t="str">
        <f>IF(+'IX R Art'!B13+'IX R Art MONITOREO'!B13+'IX R Ind'!B13&gt;0,+'IX R Art'!B13+'IX R Art MONITOREO'!B13+'IX R Ind'!B13," ")</f>
        <v xml:space="preserve"> </v>
      </c>
      <c r="C13" s="67" t="str">
        <f>IF(+'IX R Art'!C13+'IX R Art MONITOREO'!C13+'IX R Ind'!C13&gt;0,+'IX R Art'!C13+'IX R Art MONITOREO'!C13+'IX R Ind'!C13," ")</f>
        <v xml:space="preserve"> </v>
      </c>
      <c r="D13" s="67" t="str">
        <f>IF(+'IX R Art'!D13+'IX R Art MONITOREO'!D13+'IX R Ind'!D13&gt;0,+'IX R Art'!D13+'IX R Art MONITOREO'!D13+'IX R Ind'!D13," ")</f>
        <v xml:space="preserve"> </v>
      </c>
      <c r="E13" s="67" t="str">
        <f>IF(+'IX R Art'!E13+'IX R Art MONITOREO'!E13+'IX R Ind'!E13&gt;0,+'IX R Art'!E13+'IX R Art MONITOREO'!E13+'IX R Ind'!E13," ")</f>
        <v xml:space="preserve"> </v>
      </c>
      <c r="F13" s="67" t="str">
        <f>IF(+'IX R Art'!F13+'IX R Art MONITOREO'!F13+'IX R Ind'!F13&gt;0,+'IX R Art'!F13+'IX R Art MONITOREO'!F13+'IX R Ind'!F13," ")</f>
        <v xml:space="preserve"> </v>
      </c>
      <c r="G13" s="67" t="str">
        <f>IF(+'IX R Art'!G13+'IX R Art MONITOREO'!G13+'IX R Ind'!G13&gt;0,+'IX R Art'!G13+'IX R Art MONITOREO'!G13+'IX R Ind'!G13," ")</f>
        <v xml:space="preserve"> </v>
      </c>
      <c r="H13" s="67" t="str">
        <f>IF(+'IX R Art'!H13+'IX R Art MONITOREO'!H13+'IX R Ind'!H13&gt;0,+'IX R Art'!H13+'IX R Art MONITOREO'!H13+'IX R Ind'!H13," ")</f>
        <v xml:space="preserve"> </v>
      </c>
      <c r="I13" s="67" t="str">
        <f>IF(+'IX R Art'!I13+'IX R Art MONITOREO'!I13+'IX R Ind'!I13&gt;0,+'IX R Art'!I13+'IX R Art MONITOREO'!I13+'IX R Ind'!I13," ")</f>
        <v xml:space="preserve"> </v>
      </c>
      <c r="J13" s="67" t="str">
        <f>IF(+'IX R Art'!J13+'IX R Art MONITOREO'!J13+'IX R Ind'!J13&gt;0,+'IX R Art'!J13+'IX R Art MONITOREO'!J13+'IX R Ind'!J13," ")</f>
        <v xml:space="preserve"> </v>
      </c>
      <c r="K13" s="67" t="str">
        <f>IF(+'IX R Art'!K13+'IX R Art MONITOREO'!K13+'IX R Ind'!K13&gt;0,+'IX R Art'!K13+'IX R Art MONITOREO'!K13+'IX R Ind'!K13," ")</f>
        <v xml:space="preserve"> </v>
      </c>
      <c r="L13" s="67" t="str">
        <f>IF(+'IX R Art'!L13+'IX R Art MONITOREO'!L13+'IX R Ind'!L13&gt;0,+'IX R Art'!L13+'IX R Art MONITOREO'!L13+'IX R Ind'!L13," ")</f>
        <v xml:space="preserve"> </v>
      </c>
      <c r="M13" s="123" t="str">
        <f>IF(+'IX R Art'!M13+'IX R Art MONITOREO'!M13+'IX R Ind'!M13&gt;0,+'IX R Art'!M13+'IX R Art MONITOREO'!M13+'IX R Ind'!M13," ")</f>
        <v xml:space="preserve"> </v>
      </c>
      <c r="N13" s="122"/>
      <c r="O13" s="34">
        <f t="shared" si="0"/>
        <v>5</v>
      </c>
    </row>
    <row r="14" spans="1:15" x14ac:dyDescent="0.3">
      <c r="A14" s="100">
        <f t="shared" si="1"/>
        <v>5.5</v>
      </c>
      <c r="B14" s="122" t="str">
        <f>IF(+'IX R Art'!B14+'IX R Art MONITOREO'!B14+'IX R Ind'!B14&gt;0,+'IX R Art'!B14+'IX R Art MONITOREO'!B14+'IX R Ind'!B14," ")</f>
        <v xml:space="preserve"> </v>
      </c>
      <c r="C14" s="67" t="str">
        <f>IF(+'IX R Art'!C14+'IX R Art MONITOREO'!C14+'IX R Ind'!C14&gt;0,+'IX R Art'!C14+'IX R Art MONITOREO'!C14+'IX R Ind'!C14," ")</f>
        <v xml:space="preserve"> </v>
      </c>
      <c r="D14" s="67" t="str">
        <f>IF(+'IX R Art'!D14+'IX R Art MONITOREO'!D14+'IX R Ind'!D14&gt;0,+'IX R Art'!D14+'IX R Art MONITOREO'!D14+'IX R Ind'!D14," ")</f>
        <v xml:space="preserve"> </v>
      </c>
      <c r="E14" s="67" t="str">
        <f>IF(+'IX R Art'!E14+'IX R Art MONITOREO'!E14+'IX R Ind'!E14&gt;0,+'IX R Art'!E14+'IX R Art MONITOREO'!E14+'IX R Ind'!E14," ")</f>
        <v xml:space="preserve"> </v>
      </c>
      <c r="F14" s="67" t="str">
        <f>IF(+'IX R Art'!F14+'IX R Art MONITOREO'!F14+'IX R Ind'!F14&gt;0,+'IX R Art'!F14+'IX R Art MONITOREO'!F14+'IX R Ind'!F14," ")</f>
        <v xml:space="preserve"> </v>
      </c>
      <c r="G14" s="67" t="str">
        <f>IF(+'IX R Art'!G14+'IX R Art MONITOREO'!G14+'IX R Ind'!G14&gt;0,+'IX R Art'!G14+'IX R Art MONITOREO'!G14+'IX R Ind'!G14," ")</f>
        <v xml:space="preserve"> </v>
      </c>
      <c r="H14" s="67" t="str">
        <f>IF(+'IX R Art'!H14+'IX R Art MONITOREO'!H14+'IX R Ind'!H14&gt;0,+'IX R Art'!H14+'IX R Art MONITOREO'!H14+'IX R Ind'!H14," ")</f>
        <v xml:space="preserve"> </v>
      </c>
      <c r="I14" s="67" t="str">
        <f>IF(+'IX R Art'!I14+'IX R Art MONITOREO'!I14+'IX R Ind'!I14&gt;0,+'IX R Art'!I14+'IX R Art MONITOREO'!I14+'IX R Ind'!I14," ")</f>
        <v xml:space="preserve"> </v>
      </c>
      <c r="J14" s="67" t="str">
        <f>IF(+'IX R Art'!J14+'IX R Art MONITOREO'!J14+'IX R Ind'!J14&gt;0,+'IX R Art'!J14+'IX R Art MONITOREO'!J14+'IX R Ind'!J14," ")</f>
        <v xml:space="preserve"> </v>
      </c>
      <c r="K14" s="67" t="str">
        <f>IF(+'IX R Art'!K14+'IX R Art MONITOREO'!K14+'IX R Ind'!K14&gt;0,+'IX R Art'!K14+'IX R Art MONITOREO'!K14+'IX R Ind'!K14," ")</f>
        <v xml:space="preserve"> </v>
      </c>
      <c r="L14" s="67" t="str">
        <f>IF(+'IX R Art'!L14+'IX R Art MONITOREO'!L14+'IX R Ind'!L14&gt;0,+'IX R Art'!L14+'IX R Art MONITOREO'!L14+'IX R Ind'!L14," ")</f>
        <v xml:space="preserve"> </v>
      </c>
      <c r="M14" s="123" t="str">
        <f>IF(+'IX R Art'!M14+'IX R Art MONITOREO'!M14+'IX R Ind'!M14&gt;0,+'IX R Art'!M14+'IX R Art MONITOREO'!M14+'IX R Ind'!M14," ")</f>
        <v xml:space="preserve"> </v>
      </c>
      <c r="N14" s="122"/>
      <c r="O14" s="34">
        <f t="shared" si="0"/>
        <v>5.5</v>
      </c>
    </row>
    <row r="15" spans="1:15" x14ac:dyDescent="0.3">
      <c r="A15" s="100">
        <f t="shared" si="1"/>
        <v>6</v>
      </c>
      <c r="B15" s="122" t="str">
        <f>IF(+'IX R Art'!B15+'IX R Art MONITOREO'!B15+'IX R Ind'!B15&gt;0,+'IX R Art'!B15+'IX R Art MONITOREO'!B15+'IX R Ind'!B15," ")</f>
        <v xml:space="preserve"> </v>
      </c>
      <c r="C15" s="67" t="str">
        <f>IF(+'IX R Art'!C15+'IX R Art MONITOREO'!C15+'IX R Ind'!C15&gt;0,+'IX R Art'!C15+'IX R Art MONITOREO'!C15+'IX R Ind'!C15," ")</f>
        <v xml:space="preserve"> </v>
      </c>
      <c r="D15" s="67" t="str">
        <f>IF(+'IX R Art'!D15+'IX R Art MONITOREO'!D15+'IX R Ind'!D15&gt;0,+'IX R Art'!D15+'IX R Art MONITOREO'!D15+'IX R Ind'!D15," ")</f>
        <v xml:space="preserve"> </v>
      </c>
      <c r="E15" s="67" t="str">
        <f>IF(+'IX R Art'!E15+'IX R Art MONITOREO'!E15+'IX R Ind'!E15&gt;0,+'IX R Art'!E15+'IX R Art MONITOREO'!E15+'IX R Ind'!E15," ")</f>
        <v xml:space="preserve"> </v>
      </c>
      <c r="F15" s="67" t="str">
        <f>IF(+'IX R Art'!F15+'IX R Art MONITOREO'!F15+'IX R Ind'!F15&gt;0,+'IX R Art'!F15+'IX R Art MONITOREO'!F15+'IX R Ind'!F15," ")</f>
        <v xml:space="preserve"> </v>
      </c>
      <c r="G15" s="67" t="str">
        <f>IF(+'IX R Art'!G15+'IX R Art MONITOREO'!G15+'IX R Ind'!G15&gt;0,+'IX R Art'!G15+'IX R Art MONITOREO'!G15+'IX R Ind'!G15," ")</f>
        <v xml:space="preserve"> </v>
      </c>
      <c r="H15" s="67" t="str">
        <f>IF(+'IX R Art'!H15+'IX R Art MONITOREO'!H15+'IX R Ind'!H15&gt;0,+'IX R Art'!H15+'IX R Art MONITOREO'!H15+'IX R Ind'!H15," ")</f>
        <v xml:space="preserve"> </v>
      </c>
      <c r="I15" s="67" t="str">
        <f>IF(+'IX R Art'!I15+'IX R Art MONITOREO'!I15+'IX R Ind'!I15&gt;0,+'IX R Art'!I15+'IX R Art MONITOREO'!I15+'IX R Ind'!I15," ")</f>
        <v xml:space="preserve"> </v>
      </c>
      <c r="J15" s="67" t="str">
        <f>IF(+'IX R Art'!J15+'IX R Art MONITOREO'!J15+'IX R Ind'!J15&gt;0,+'IX R Art'!J15+'IX R Art MONITOREO'!J15+'IX R Ind'!J15," ")</f>
        <v xml:space="preserve"> </v>
      </c>
      <c r="K15" s="67" t="str">
        <f>IF(+'IX R Art'!K15+'IX R Art MONITOREO'!K15+'IX R Ind'!K15&gt;0,+'IX R Art'!K15+'IX R Art MONITOREO'!K15+'IX R Ind'!K15," ")</f>
        <v xml:space="preserve"> </v>
      </c>
      <c r="L15" s="67" t="str">
        <f>IF(+'IX R Art'!L15+'IX R Art MONITOREO'!L15+'IX R Ind'!L15&gt;0,+'IX R Art'!L15+'IX R Art MONITOREO'!L15+'IX R Ind'!L15," ")</f>
        <v xml:space="preserve"> </v>
      </c>
      <c r="M15" s="123" t="str">
        <f>IF(+'IX R Art'!M15+'IX R Art MONITOREO'!M15+'IX R Ind'!M15&gt;0,+'IX R Art'!M15+'IX R Art MONITOREO'!M15+'IX R Ind'!M15," ")</f>
        <v xml:space="preserve"> </v>
      </c>
      <c r="N15" s="122"/>
      <c r="O15" s="34">
        <f t="shared" si="0"/>
        <v>6</v>
      </c>
    </row>
    <row r="16" spans="1:15" x14ac:dyDescent="0.3">
      <c r="A16" s="100">
        <f t="shared" si="1"/>
        <v>6.5</v>
      </c>
      <c r="B16" s="122" t="str">
        <f>IF(+'IX R Art'!B16+'IX R Art MONITOREO'!B16+'IX R Ind'!B16&gt;0,+'IX R Art'!B16+'IX R Art MONITOREO'!B16+'IX R Ind'!B16," ")</f>
        <v xml:space="preserve"> </v>
      </c>
      <c r="C16" s="67" t="str">
        <f>IF(+'IX R Art'!C16+'IX R Art MONITOREO'!C16+'IX R Ind'!C16&gt;0,+'IX R Art'!C16+'IX R Art MONITOREO'!C16+'IX R Ind'!C16," ")</f>
        <v xml:space="preserve"> </v>
      </c>
      <c r="D16" s="67" t="str">
        <f>IF(+'IX R Art'!D16+'IX R Art MONITOREO'!D16+'IX R Ind'!D16&gt;0,+'IX R Art'!D16+'IX R Art MONITOREO'!D16+'IX R Ind'!D16," ")</f>
        <v xml:space="preserve"> </v>
      </c>
      <c r="E16" s="67" t="str">
        <f>IF(+'IX R Art'!E16+'IX R Art MONITOREO'!E16+'IX R Ind'!E16&gt;0,+'IX R Art'!E16+'IX R Art MONITOREO'!E16+'IX R Ind'!E16," ")</f>
        <v xml:space="preserve"> </v>
      </c>
      <c r="F16" s="67" t="str">
        <f>IF(+'IX R Art'!F16+'IX R Art MONITOREO'!F16+'IX R Ind'!F16&gt;0,+'IX R Art'!F16+'IX R Art MONITOREO'!F16+'IX R Ind'!F16," ")</f>
        <v xml:space="preserve"> </v>
      </c>
      <c r="G16" s="67" t="str">
        <f>IF(+'IX R Art'!G16+'IX R Art MONITOREO'!G16+'IX R Ind'!G16&gt;0,+'IX R Art'!G16+'IX R Art MONITOREO'!G16+'IX R Ind'!G16," ")</f>
        <v xml:space="preserve"> </v>
      </c>
      <c r="H16" s="67" t="str">
        <f>IF(+'IX R Art'!H16+'IX R Art MONITOREO'!H16+'IX R Ind'!H16&gt;0,+'IX R Art'!H16+'IX R Art MONITOREO'!H16+'IX R Ind'!H16," ")</f>
        <v xml:space="preserve"> </v>
      </c>
      <c r="I16" s="67" t="str">
        <f>IF(+'IX R Art'!I16+'IX R Art MONITOREO'!I16+'IX R Ind'!I16&gt;0,+'IX R Art'!I16+'IX R Art MONITOREO'!I16+'IX R Ind'!I16," ")</f>
        <v xml:space="preserve"> </v>
      </c>
      <c r="J16" s="67" t="str">
        <f>IF(+'IX R Art'!J16+'IX R Art MONITOREO'!J16+'IX R Ind'!J16&gt;0,+'IX R Art'!J16+'IX R Art MONITOREO'!J16+'IX R Ind'!J16," ")</f>
        <v xml:space="preserve"> </v>
      </c>
      <c r="K16" s="67" t="str">
        <f>IF(+'IX R Art'!K16+'IX R Art MONITOREO'!K16+'IX R Ind'!K16&gt;0,+'IX R Art'!K16+'IX R Art MONITOREO'!K16+'IX R Ind'!K16," ")</f>
        <v xml:space="preserve"> </v>
      </c>
      <c r="L16" s="67" t="str">
        <f>IF(+'IX R Art'!L16+'IX R Art MONITOREO'!L16+'IX R Ind'!L16&gt;0,+'IX R Art'!L16+'IX R Art MONITOREO'!L16+'IX R Ind'!L16," ")</f>
        <v xml:space="preserve"> </v>
      </c>
      <c r="M16" s="123" t="str">
        <f>IF(+'IX R Art'!M16+'IX R Art MONITOREO'!M16+'IX R Ind'!M16&gt;0,+'IX R Art'!M16+'IX R Art MONITOREO'!M16+'IX R Ind'!M16," ")</f>
        <v xml:space="preserve"> </v>
      </c>
      <c r="N16" s="122"/>
      <c r="O16" s="34">
        <f t="shared" si="0"/>
        <v>6.5</v>
      </c>
    </row>
    <row r="17" spans="1:15" x14ac:dyDescent="0.3">
      <c r="A17" s="100">
        <f t="shared" si="1"/>
        <v>7</v>
      </c>
      <c r="B17" s="122" t="str">
        <f>IF(+'IX R Art'!B17+'IX R Art MONITOREO'!B17+'IX R Ind'!B17&gt;0,+'IX R Art'!B17+'IX R Art MONITOREO'!B17+'IX R Ind'!B17," ")</f>
        <v xml:space="preserve"> </v>
      </c>
      <c r="C17" s="67" t="str">
        <f>IF(+'IX R Art'!C17+'IX R Art MONITOREO'!C17+'IX R Ind'!C17&gt;0,+'IX R Art'!C17+'IX R Art MONITOREO'!C17+'IX R Ind'!C17," ")</f>
        <v xml:space="preserve"> </v>
      </c>
      <c r="D17" s="67" t="str">
        <f>IF(+'IX R Art'!D17+'IX R Art MONITOREO'!D17+'IX R Ind'!D17&gt;0,+'IX R Art'!D17+'IX R Art MONITOREO'!D17+'IX R Ind'!D17," ")</f>
        <v xml:space="preserve"> </v>
      </c>
      <c r="E17" s="67" t="str">
        <f>IF(+'IX R Art'!E17+'IX R Art MONITOREO'!E17+'IX R Ind'!E17&gt;0,+'IX R Art'!E17+'IX R Art MONITOREO'!E17+'IX R Ind'!E17," ")</f>
        <v xml:space="preserve"> </v>
      </c>
      <c r="F17" s="67" t="str">
        <f>IF(+'IX R Art'!F17+'IX R Art MONITOREO'!F17+'IX R Ind'!F17&gt;0,+'IX R Art'!F17+'IX R Art MONITOREO'!F17+'IX R Ind'!F17," ")</f>
        <v xml:space="preserve"> </v>
      </c>
      <c r="G17" s="67" t="str">
        <f>IF(+'IX R Art'!G17+'IX R Art MONITOREO'!G17+'IX R Ind'!G17&gt;0,+'IX R Art'!G17+'IX R Art MONITOREO'!G17+'IX R Ind'!G17," ")</f>
        <v xml:space="preserve"> </v>
      </c>
      <c r="H17" s="67" t="str">
        <f>IF(+'IX R Art'!H17+'IX R Art MONITOREO'!H17+'IX R Ind'!H17&gt;0,+'IX R Art'!H17+'IX R Art MONITOREO'!H17+'IX R Ind'!H17," ")</f>
        <v xml:space="preserve"> </v>
      </c>
      <c r="I17" s="67" t="str">
        <f>IF(+'IX R Art'!I17+'IX R Art MONITOREO'!I17+'IX R Ind'!I17&gt;0,+'IX R Art'!I17+'IX R Art MONITOREO'!I17+'IX R Ind'!I17," ")</f>
        <v xml:space="preserve"> </v>
      </c>
      <c r="J17" s="67" t="str">
        <f>IF(+'IX R Art'!J17+'IX R Art MONITOREO'!J17+'IX R Ind'!J17&gt;0,+'IX R Art'!J17+'IX R Art MONITOREO'!J17+'IX R Ind'!J17," ")</f>
        <v xml:space="preserve"> </v>
      </c>
      <c r="K17" s="67" t="str">
        <f>IF(+'IX R Art'!K17+'IX R Art MONITOREO'!K17+'IX R Ind'!K17&gt;0,+'IX R Art'!K17+'IX R Art MONITOREO'!K17+'IX R Ind'!K17," ")</f>
        <v xml:space="preserve"> </v>
      </c>
      <c r="L17" s="67" t="str">
        <f>IF(+'IX R Art'!L17+'IX R Art MONITOREO'!L17+'IX R Ind'!L17&gt;0,+'IX R Art'!L17+'IX R Art MONITOREO'!L17+'IX R Ind'!L17," ")</f>
        <v xml:space="preserve"> </v>
      </c>
      <c r="M17" s="123" t="str">
        <f>IF(+'IX R Art'!M17+'IX R Art MONITOREO'!M17+'IX R Ind'!M17&gt;0,+'IX R Art'!M17+'IX R Art MONITOREO'!M17+'IX R Ind'!M17," ")</f>
        <v xml:space="preserve"> </v>
      </c>
      <c r="N17" s="122"/>
      <c r="O17" s="34">
        <f t="shared" si="0"/>
        <v>7</v>
      </c>
    </row>
    <row r="18" spans="1:15" x14ac:dyDescent="0.3">
      <c r="A18" s="100">
        <f t="shared" si="1"/>
        <v>7.5</v>
      </c>
      <c r="B18" s="122" t="str">
        <f>IF(+'IX R Art'!B18+'IX R Art MONITOREO'!B18+'IX R Ind'!B18&gt;0,+'IX R Art'!B18+'IX R Art MONITOREO'!B18+'IX R Ind'!B18," ")</f>
        <v xml:space="preserve"> </v>
      </c>
      <c r="C18" s="67" t="str">
        <f>IF(+'IX R Art'!C18+'IX R Art MONITOREO'!C18+'IX R Ind'!C18&gt;0,+'IX R Art'!C18+'IX R Art MONITOREO'!C18+'IX R Ind'!C18," ")</f>
        <v xml:space="preserve"> </v>
      </c>
      <c r="D18" s="67" t="str">
        <f>IF(+'IX R Art'!D18+'IX R Art MONITOREO'!D18+'IX R Ind'!D18&gt;0,+'IX R Art'!D18+'IX R Art MONITOREO'!D18+'IX R Ind'!D18," ")</f>
        <v xml:space="preserve"> </v>
      </c>
      <c r="E18" s="67" t="str">
        <f>IF(+'IX R Art'!E18+'IX R Art MONITOREO'!E18+'IX R Ind'!E18&gt;0,+'IX R Art'!E18+'IX R Art MONITOREO'!E18+'IX R Ind'!E18," ")</f>
        <v xml:space="preserve"> </v>
      </c>
      <c r="F18" s="67" t="str">
        <f>IF(+'IX R Art'!F18+'IX R Art MONITOREO'!F18+'IX R Ind'!F18&gt;0,+'IX R Art'!F18+'IX R Art MONITOREO'!F18+'IX R Ind'!F18," ")</f>
        <v xml:space="preserve"> </v>
      </c>
      <c r="G18" s="67" t="str">
        <f>IF(+'IX R Art'!G18+'IX R Art MONITOREO'!G18+'IX R Ind'!G18&gt;0,+'IX R Art'!G18+'IX R Art MONITOREO'!G18+'IX R Ind'!G18," ")</f>
        <v xml:space="preserve"> </v>
      </c>
      <c r="H18" s="67" t="str">
        <f>IF(+'IX R Art'!H18+'IX R Art MONITOREO'!H18+'IX R Ind'!H18&gt;0,+'IX R Art'!H18+'IX R Art MONITOREO'!H18+'IX R Ind'!H18," ")</f>
        <v xml:space="preserve"> </v>
      </c>
      <c r="I18" s="67" t="str">
        <f>IF(+'IX R Art'!I18+'IX R Art MONITOREO'!I18+'IX R Ind'!I18&gt;0,+'IX R Art'!I18+'IX R Art MONITOREO'!I18+'IX R Ind'!I18," ")</f>
        <v xml:space="preserve"> </v>
      </c>
      <c r="J18" s="67" t="str">
        <f>IF(+'IX R Art'!J18+'IX R Art MONITOREO'!J18+'IX R Ind'!J18&gt;0,+'IX R Art'!J18+'IX R Art MONITOREO'!J18+'IX R Ind'!J18," ")</f>
        <v xml:space="preserve"> </v>
      </c>
      <c r="K18" s="67" t="str">
        <f>IF(+'IX R Art'!K18+'IX R Art MONITOREO'!K18+'IX R Ind'!K18&gt;0,+'IX R Art'!K18+'IX R Art MONITOREO'!K18+'IX R Ind'!K18," ")</f>
        <v xml:space="preserve"> </v>
      </c>
      <c r="L18" s="67" t="str">
        <f>IF(+'IX R Art'!L18+'IX R Art MONITOREO'!L18+'IX R Ind'!L18&gt;0,+'IX R Art'!L18+'IX R Art MONITOREO'!L18+'IX R Ind'!L18," ")</f>
        <v xml:space="preserve"> </v>
      </c>
      <c r="M18" s="123" t="str">
        <f>IF(+'IX R Art'!M18+'IX R Art MONITOREO'!M18+'IX R Ind'!M18&gt;0,+'IX R Art'!M18+'IX R Art MONITOREO'!M18+'IX R Ind'!M18," ")</f>
        <v xml:space="preserve"> </v>
      </c>
      <c r="N18" s="122"/>
      <c r="O18" s="34">
        <f t="shared" si="0"/>
        <v>7.5</v>
      </c>
    </row>
    <row r="19" spans="1:15" x14ac:dyDescent="0.3">
      <c r="A19" s="100">
        <f t="shared" si="1"/>
        <v>8</v>
      </c>
      <c r="B19" s="122" t="str">
        <f>IF(+'IX R Art'!B19+'IX R Art MONITOREO'!B19+'IX R Ind'!B19&gt;0,+'IX R Art'!B19+'IX R Art MONITOREO'!B19+'IX R Ind'!B19," ")</f>
        <v xml:space="preserve"> </v>
      </c>
      <c r="C19" s="67" t="str">
        <f>IF(+'IX R Art'!C19+'IX R Art MONITOREO'!C19+'IX R Ind'!C19&gt;0,+'IX R Art'!C19+'IX R Art MONITOREO'!C19+'IX R Ind'!C19," ")</f>
        <v xml:space="preserve"> </v>
      </c>
      <c r="D19" s="67" t="str">
        <f>IF(+'IX R Art'!D19+'IX R Art MONITOREO'!D19+'IX R Ind'!D19&gt;0,+'IX R Art'!D19+'IX R Art MONITOREO'!D19+'IX R Ind'!D19," ")</f>
        <v xml:space="preserve"> </v>
      </c>
      <c r="E19" s="67" t="str">
        <f>IF(+'IX R Art'!E19+'IX R Art MONITOREO'!E19+'IX R Ind'!E19&gt;0,+'IX R Art'!E19+'IX R Art MONITOREO'!E19+'IX R Ind'!E19," ")</f>
        <v xml:space="preserve"> </v>
      </c>
      <c r="F19" s="67" t="str">
        <f>IF(+'IX R Art'!F19+'IX R Art MONITOREO'!F19+'IX R Ind'!F19&gt;0,+'IX R Art'!F19+'IX R Art MONITOREO'!F19+'IX R Ind'!F19," ")</f>
        <v xml:space="preserve"> </v>
      </c>
      <c r="G19" s="67" t="str">
        <f>IF(+'IX R Art'!G19+'IX R Art MONITOREO'!G19+'IX R Ind'!G19&gt;0,+'IX R Art'!G19+'IX R Art MONITOREO'!G19+'IX R Ind'!G19," ")</f>
        <v xml:space="preserve"> </v>
      </c>
      <c r="H19" s="67" t="str">
        <f>IF(+'IX R Art'!H19+'IX R Art MONITOREO'!H19+'IX R Ind'!H19&gt;0,+'IX R Art'!H19+'IX R Art MONITOREO'!H19+'IX R Ind'!H19," ")</f>
        <v xml:space="preserve"> </v>
      </c>
      <c r="I19" s="67" t="str">
        <f>IF(+'IX R Art'!I19+'IX R Art MONITOREO'!I19+'IX R Ind'!I19&gt;0,+'IX R Art'!I19+'IX R Art MONITOREO'!I19+'IX R Ind'!I19," ")</f>
        <v xml:space="preserve"> </v>
      </c>
      <c r="J19" s="67" t="str">
        <f>IF(+'IX R Art'!J19+'IX R Art MONITOREO'!J19+'IX R Ind'!J19&gt;0,+'IX R Art'!J19+'IX R Art MONITOREO'!J19+'IX R Ind'!J19," ")</f>
        <v xml:space="preserve"> </v>
      </c>
      <c r="K19" s="67" t="str">
        <f>IF(+'IX R Art'!K19+'IX R Art MONITOREO'!K19+'IX R Ind'!K19&gt;0,+'IX R Art'!K19+'IX R Art MONITOREO'!K19+'IX R Ind'!K19," ")</f>
        <v xml:space="preserve"> </v>
      </c>
      <c r="L19" s="67" t="str">
        <f>IF(+'IX R Art'!L19+'IX R Art MONITOREO'!L19+'IX R Ind'!L19&gt;0,+'IX R Art'!L19+'IX R Art MONITOREO'!L19+'IX R Ind'!L19," ")</f>
        <v xml:space="preserve"> </v>
      </c>
      <c r="M19" s="123" t="str">
        <f>IF(+'IX R Art'!M19+'IX R Art MONITOREO'!M19+'IX R Ind'!M19&gt;0,+'IX R Art'!M19+'IX R Art MONITOREO'!M19+'IX R Ind'!M19," ")</f>
        <v xml:space="preserve"> </v>
      </c>
      <c r="N19" s="122"/>
      <c r="O19" s="34">
        <f t="shared" si="0"/>
        <v>8</v>
      </c>
    </row>
    <row r="20" spans="1:15" x14ac:dyDescent="0.3">
      <c r="A20" s="100">
        <f t="shared" si="1"/>
        <v>8.5</v>
      </c>
      <c r="B20" s="122" t="str">
        <f>IF(+'IX R Art'!B20+'IX R Art MONITOREO'!B20+'IX R Ind'!B20&gt;0,+'IX R Art'!B20+'IX R Art MONITOREO'!B20+'IX R Ind'!B20," ")</f>
        <v xml:space="preserve"> </v>
      </c>
      <c r="C20" s="67" t="str">
        <f>IF(+'IX R Art'!C20+'IX R Art MONITOREO'!C20+'IX R Ind'!C20&gt;0,+'IX R Art'!C20+'IX R Art MONITOREO'!C20+'IX R Ind'!C20," ")</f>
        <v xml:space="preserve"> </v>
      </c>
      <c r="D20" s="67" t="str">
        <f>IF(+'IX R Art'!D20+'IX R Art MONITOREO'!D20+'IX R Ind'!D20&gt;0,+'IX R Art'!D20+'IX R Art MONITOREO'!D20+'IX R Ind'!D20," ")</f>
        <v xml:space="preserve"> </v>
      </c>
      <c r="E20" s="67" t="str">
        <f>IF(+'IX R Art'!E20+'IX R Art MONITOREO'!E20+'IX R Ind'!E20&gt;0,+'IX R Art'!E20+'IX R Art MONITOREO'!E20+'IX R Ind'!E20," ")</f>
        <v xml:space="preserve"> </v>
      </c>
      <c r="F20" s="67" t="str">
        <f>IF(+'IX R Art'!F20+'IX R Art MONITOREO'!F20+'IX R Ind'!F20&gt;0,+'IX R Art'!F20+'IX R Art MONITOREO'!F20+'IX R Ind'!F20," ")</f>
        <v xml:space="preserve"> </v>
      </c>
      <c r="G20" s="67" t="str">
        <f>IF(+'IX R Art'!G20+'IX R Art MONITOREO'!G20+'IX R Ind'!G20&gt;0,+'IX R Art'!G20+'IX R Art MONITOREO'!G20+'IX R Ind'!G20," ")</f>
        <v xml:space="preserve"> </v>
      </c>
      <c r="H20" s="67" t="str">
        <f>IF(+'IX R Art'!H20+'IX R Art MONITOREO'!H20+'IX R Ind'!H20&gt;0,+'IX R Art'!H20+'IX R Art MONITOREO'!H20+'IX R Ind'!H20," ")</f>
        <v xml:space="preserve"> </v>
      </c>
      <c r="I20" s="67" t="str">
        <f>IF(+'IX R Art'!I20+'IX R Art MONITOREO'!I20+'IX R Ind'!I20&gt;0,+'IX R Art'!I20+'IX R Art MONITOREO'!I20+'IX R Ind'!I20," ")</f>
        <v xml:space="preserve"> </v>
      </c>
      <c r="J20" s="67" t="str">
        <f>IF(+'IX R Art'!J20+'IX R Art MONITOREO'!J20+'IX R Ind'!J20&gt;0,+'IX R Art'!J20+'IX R Art MONITOREO'!J20+'IX R Ind'!J20," ")</f>
        <v xml:space="preserve"> </v>
      </c>
      <c r="K20" s="67" t="str">
        <f>IF(+'IX R Art'!K20+'IX R Art MONITOREO'!K20+'IX R Ind'!K20&gt;0,+'IX R Art'!K20+'IX R Art MONITOREO'!K20+'IX R Ind'!K20," ")</f>
        <v xml:space="preserve"> </v>
      </c>
      <c r="L20" s="67" t="str">
        <f>IF(+'IX R Art'!L20+'IX R Art MONITOREO'!L20+'IX R Ind'!L20&gt;0,+'IX R Art'!L20+'IX R Art MONITOREO'!L20+'IX R Ind'!L20," ")</f>
        <v xml:space="preserve"> </v>
      </c>
      <c r="M20" s="123" t="str">
        <f>IF(+'IX R Art'!M20+'IX R Art MONITOREO'!M20+'IX R Ind'!M20&gt;0,+'IX R Art'!M20+'IX R Art MONITOREO'!M20+'IX R Ind'!M20," ")</f>
        <v xml:space="preserve"> </v>
      </c>
      <c r="N20" s="122"/>
      <c r="O20" s="34">
        <f t="shared" si="0"/>
        <v>8.5</v>
      </c>
    </row>
    <row r="21" spans="1:15" x14ac:dyDescent="0.3">
      <c r="A21" s="100">
        <f t="shared" si="1"/>
        <v>9</v>
      </c>
      <c r="B21" s="122" t="str">
        <f>IF(+'IX R Art'!B21+'IX R Art MONITOREO'!B21+'IX R Ind'!B21&gt;0,+'IX R Art'!B21+'IX R Art MONITOREO'!B21+'IX R Ind'!B21," ")</f>
        <v xml:space="preserve"> </v>
      </c>
      <c r="C21" s="67" t="str">
        <f>IF(+'IX R Art'!C21+'IX R Art MONITOREO'!C21+'IX R Ind'!C21&gt;0,+'IX R Art'!C21+'IX R Art MONITOREO'!C21+'IX R Ind'!C21," ")</f>
        <v xml:space="preserve"> </v>
      </c>
      <c r="D21" s="67" t="str">
        <f>IF(+'IX R Art'!D21+'IX R Art MONITOREO'!D21+'IX R Ind'!D21&gt;0,+'IX R Art'!D21+'IX R Art MONITOREO'!D21+'IX R Ind'!D21," ")</f>
        <v xml:space="preserve"> </v>
      </c>
      <c r="E21" s="67" t="str">
        <f>IF(+'IX R Art'!E21+'IX R Art MONITOREO'!E21+'IX R Ind'!E21&gt;0,+'IX R Art'!E21+'IX R Art MONITOREO'!E21+'IX R Ind'!E21," ")</f>
        <v xml:space="preserve"> </v>
      </c>
      <c r="F21" s="67" t="str">
        <f>IF(+'IX R Art'!F21+'IX R Art MONITOREO'!F21+'IX R Ind'!F21&gt;0,+'IX R Art'!F21+'IX R Art MONITOREO'!F21+'IX R Ind'!F21," ")</f>
        <v xml:space="preserve"> </v>
      </c>
      <c r="G21" s="67" t="str">
        <f>IF(+'IX R Art'!G21+'IX R Art MONITOREO'!G21+'IX R Ind'!G21&gt;0,+'IX R Art'!G21+'IX R Art MONITOREO'!G21+'IX R Ind'!G21," ")</f>
        <v xml:space="preserve"> </v>
      </c>
      <c r="H21" s="67" t="str">
        <f>IF(+'IX R Art'!H21+'IX R Art MONITOREO'!H21+'IX R Ind'!H21&gt;0,+'IX R Art'!H21+'IX R Art MONITOREO'!H21+'IX R Ind'!H21," ")</f>
        <v xml:space="preserve"> </v>
      </c>
      <c r="I21" s="67" t="str">
        <f>IF(+'IX R Art'!I21+'IX R Art MONITOREO'!I21+'IX R Ind'!I21&gt;0,+'IX R Art'!I21+'IX R Art MONITOREO'!I21+'IX R Ind'!I21," ")</f>
        <v xml:space="preserve"> </v>
      </c>
      <c r="J21" s="67" t="str">
        <f>IF(+'IX R Art'!J21+'IX R Art MONITOREO'!J21+'IX R Ind'!J21&gt;0,+'IX R Art'!J21+'IX R Art MONITOREO'!J21+'IX R Ind'!J21," ")</f>
        <v xml:space="preserve"> </v>
      </c>
      <c r="K21" s="67" t="str">
        <f>IF(+'IX R Art'!K21+'IX R Art MONITOREO'!K21+'IX R Ind'!K21&gt;0,+'IX R Art'!K21+'IX R Art MONITOREO'!K21+'IX R Ind'!K21," ")</f>
        <v xml:space="preserve"> </v>
      </c>
      <c r="L21" s="67" t="str">
        <f>IF(+'IX R Art'!L21+'IX R Art MONITOREO'!L21+'IX R Ind'!L21&gt;0,+'IX R Art'!L21+'IX R Art MONITOREO'!L21+'IX R Ind'!L21," ")</f>
        <v xml:space="preserve"> </v>
      </c>
      <c r="M21" s="123" t="str">
        <f>IF(+'IX R Art'!M21+'IX R Art MONITOREO'!M21+'IX R Ind'!M21&gt;0,+'IX R Art'!M21+'IX R Art MONITOREO'!M21+'IX R Ind'!M21," ")</f>
        <v xml:space="preserve"> </v>
      </c>
      <c r="N21" s="122"/>
      <c r="O21" s="34">
        <f t="shared" si="0"/>
        <v>9</v>
      </c>
    </row>
    <row r="22" spans="1:15" x14ac:dyDescent="0.3">
      <c r="A22" s="100">
        <f t="shared" si="1"/>
        <v>9.5</v>
      </c>
      <c r="B22" s="122" t="str">
        <f>IF(+'IX R Art'!B22+'IX R Art MONITOREO'!B22+'IX R Ind'!B22&gt;0,+'IX R Art'!B22+'IX R Art MONITOREO'!B22+'IX R Ind'!B22," ")</f>
        <v xml:space="preserve"> </v>
      </c>
      <c r="C22" s="67" t="str">
        <f>IF(+'IX R Art'!C22+'IX R Art MONITOREO'!C22+'IX R Ind'!C22&gt;0,+'IX R Art'!C22+'IX R Art MONITOREO'!C22+'IX R Ind'!C22," ")</f>
        <v xml:space="preserve"> </v>
      </c>
      <c r="D22" s="67" t="str">
        <f>IF(+'IX R Art'!D22+'IX R Art MONITOREO'!D22+'IX R Ind'!D22&gt;0,+'IX R Art'!D22+'IX R Art MONITOREO'!D22+'IX R Ind'!D22," ")</f>
        <v xml:space="preserve"> </v>
      </c>
      <c r="E22" s="67" t="str">
        <f>IF(+'IX R Art'!E22+'IX R Art MONITOREO'!E22+'IX R Ind'!E22&gt;0,+'IX R Art'!E22+'IX R Art MONITOREO'!E22+'IX R Ind'!E22," ")</f>
        <v xml:space="preserve"> </v>
      </c>
      <c r="F22" s="67" t="str">
        <f>IF(+'IX R Art'!F22+'IX R Art MONITOREO'!F22+'IX R Ind'!F22&gt;0,+'IX R Art'!F22+'IX R Art MONITOREO'!F22+'IX R Ind'!F22," ")</f>
        <v xml:space="preserve"> </v>
      </c>
      <c r="G22" s="67" t="str">
        <f>IF(+'IX R Art'!G22+'IX R Art MONITOREO'!G22+'IX R Ind'!G22&gt;0,+'IX R Art'!G22+'IX R Art MONITOREO'!G22+'IX R Ind'!G22," ")</f>
        <v xml:space="preserve"> </v>
      </c>
      <c r="H22" s="67" t="str">
        <f>IF(+'IX R Art'!H22+'IX R Art MONITOREO'!H22+'IX R Ind'!H22&gt;0,+'IX R Art'!H22+'IX R Art MONITOREO'!H22+'IX R Ind'!H22," ")</f>
        <v xml:space="preserve"> </v>
      </c>
      <c r="I22" s="67" t="str">
        <f>IF(+'IX R Art'!I22+'IX R Art MONITOREO'!I22+'IX R Ind'!I22&gt;0,+'IX R Art'!I22+'IX R Art MONITOREO'!I22+'IX R Ind'!I22," ")</f>
        <v xml:space="preserve"> </v>
      </c>
      <c r="J22" s="67" t="str">
        <f>IF(+'IX R Art'!J22+'IX R Art MONITOREO'!J22+'IX R Ind'!J22&gt;0,+'IX R Art'!J22+'IX R Art MONITOREO'!J22+'IX R Ind'!J22," ")</f>
        <v xml:space="preserve"> </v>
      </c>
      <c r="K22" s="67" t="str">
        <f>IF(+'IX R Art'!K22+'IX R Art MONITOREO'!K22+'IX R Ind'!K22&gt;0,+'IX R Art'!K22+'IX R Art MONITOREO'!K22+'IX R Ind'!K22," ")</f>
        <v xml:space="preserve"> </v>
      </c>
      <c r="L22" s="67" t="str">
        <f>IF(+'IX R Art'!L22+'IX R Art MONITOREO'!L22+'IX R Ind'!L22&gt;0,+'IX R Art'!L22+'IX R Art MONITOREO'!L22+'IX R Ind'!L22," ")</f>
        <v xml:space="preserve"> </v>
      </c>
      <c r="M22" s="123" t="str">
        <f>IF(+'IX R Art'!M22+'IX R Art MONITOREO'!M22+'IX R Ind'!M22&gt;0,+'IX R Art'!M22+'IX R Art MONITOREO'!M22+'IX R Ind'!M22," ")</f>
        <v xml:space="preserve"> </v>
      </c>
      <c r="N22" s="122"/>
      <c r="O22" s="34">
        <f t="shared" si="0"/>
        <v>9.5</v>
      </c>
    </row>
    <row r="23" spans="1:15" x14ac:dyDescent="0.3">
      <c r="A23" s="100">
        <f t="shared" si="1"/>
        <v>10</v>
      </c>
      <c r="B23" s="122" t="str">
        <f>IF(+'IX R Art'!B23+'IX R Art MONITOREO'!B23+'IX R Ind'!B23&gt;0,+'IX R Art'!B23+'IX R Art MONITOREO'!B23+'IX R Ind'!B23," ")</f>
        <v xml:space="preserve"> </v>
      </c>
      <c r="C23" s="67" t="str">
        <f>IF(+'IX R Art'!C23+'IX R Art MONITOREO'!C23+'IX R Ind'!C23&gt;0,+'IX R Art'!C23+'IX R Art MONITOREO'!C23+'IX R Ind'!C23," ")</f>
        <v xml:space="preserve"> </v>
      </c>
      <c r="D23" s="67" t="str">
        <f>IF(+'IX R Art'!D23+'IX R Art MONITOREO'!D23+'IX R Ind'!D23&gt;0,+'IX R Art'!D23+'IX R Art MONITOREO'!D23+'IX R Ind'!D23," ")</f>
        <v xml:space="preserve"> </v>
      </c>
      <c r="E23" s="67">
        <f>IF(+'IX R Art'!E23+'IX R Art MONITOREO'!E23+'IX R Ind'!E23&gt;0,+'IX R Art'!E23+'IX R Art MONITOREO'!E23+'IX R Ind'!E23," ")</f>
        <v>6249.39</v>
      </c>
      <c r="F23" s="67" t="str">
        <f>IF(+'IX R Art'!F23+'IX R Art MONITOREO'!F23+'IX R Ind'!F23&gt;0,+'IX R Art'!F23+'IX R Art MONITOREO'!F23+'IX R Ind'!F23," ")</f>
        <v xml:space="preserve"> </v>
      </c>
      <c r="G23" s="67" t="str">
        <f>IF(+'IX R Art'!G23+'IX R Art MONITOREO'!G23+'IX R Ind'!G23&gt;0,+'IX R Art'!G23+'IX R Art MONITOREO'!G23+'IX R Ind'!G23," ")</f>
        <v xml:space="preserve"> </v>
      </c>
      <c r="H23" s="67" t="str">
        <f>IF(+'IX R Art'!H23+'IX R Art MONITOREO'!H23+'IX R Ind'!H23&gt;0,+'IX R Art'!H23+'IX R Art MONITOREO'!H23+'IX R Ind'!H23," ")</f>
        <v xml:space="preserve"> </v>
      </c>
      <c r="I23" s="67" t="str">
        <f>IF(+'IX R Art'!I23+'IX R Art MONITOREO'!I23+'IX R Ind'!I23&gt;0,+'IX R Art'!I23+'IX R Art MONITOREO'!I23+'IX R Ind'!I23," ")</f>
        <v xml:space="preserve"> </v>
      </c>
      <c r="J23" s="67" t="str">
        <f>IF(+'IX R Art'!J23+'IX R Art MONITOREO'!J23+'IX R Ind'!J23&gt;0,+'IX R Art'!J23+'IX R Art MONITOREO'!J23+'IX R Ind'!J23," ")</f>
        <v xml:space="preserve"> </v>
      </c>
      <c r="K23" s="67" t="str">
        <f>IF(+'IX R Art'!K23+'IX R Art MONITOREO'!K23+'IX R Ind'!K23&gt;0,+'IX R Art'!K23+'IX R Art MONITOREO'!K23+'IX R Ind'!K23," ")</f>
        <v xml:space="preserve"> </v>
      </c>
      <c r="L23" s="67" t="str">
        <f>IF(+'IX R Art'!L23+'IX R Art MONITOREO'!L23+'IX R Ind'!L23&gt;0,+'IX R Art'!L23+'IX R Art MONITOREO'!L23+'IX R Ind'!L23," ")</f>
        <v xml:space="preserve"> </v>
      </c>
      <c r="M23" s="123" t="str">
        <f>IF(+'IX R Art'!M23+'IX R Art MONITOREO'!M23+'IX R Ind'!M23&gt;0,+'IX R Art'!M23+'IX R Art MONITOREO'!M23+'IX R Ind'!M23," ")</f>
        <v xml:space="preserve"> </v>
      </c>
      <c r="N23" s="122"/>
      <c r="O23" s="34">
        <f t="shared" si="0"/>
        <v>10</v>
      </c>
    </row>
    <row r="24" spans="1:15" x14ac:dyDescent="0.3">
      <c r="A24" s="100">
        <f t="shared" si="1"/>
        <v>10.5</v>
      </c>
      <c r="B24" s="122" t="str">
        <f>IF(+'IX R Art'!B24+'IX R Art MONITOREO'!B24+'IX R Ind'!B24&gt;0,+'IX R Art'!B24+'IX R Art MONITOREO'!B24+'IX R Ind'!B24," ")</f>
        <v xml:space="preserve"> </v>
      </c>
      <c r="C24" s="67" t="str">
        <f>IF(+'IX R Art'!C24+'IX R Art MONITOREO'!C24+'IX R Ind'!C24&gt;0,+'IX R Art'!C24+'IX R Art MONITOREO'!C24+'IX R Ind'!C24," ")</f>
        <v xml:space="preserve"> </v>
      </c>
      <c r="D24" s="67" t="str">
        <f>IF(+'IX R Art'!D24+'IX R Art MONITOREO'!D24+'IX R Ind'!D24&gt;0,+'IX R Art'!D24+'IX R Art MONITOREO'!D24+'IX R Ind'!D24," ")</f>
        <v xml:space="preserve"> </v>
      </c>
      <c r="E24" s="67" t="str">
        <f>IF(+'IX R Art'!E24+'IX R Art MONITOREO'!E24+'IX R Ind'!E24&gt;0,+'IX R Art'!E24+'IX R Art MONITOREO'!E24+'IX R Ind'!E24," ")</f>
        <v xml:space="preserve"> </v>
      </c>
      <c r="F24" s="67" t="str">
        <f>IF(+'IX R Art'!F24+'IX R Art MONITOREO'!F24+'IX R Ind'!F24&gt;0,+'IX R Art'!F24+'IX R Art MONITOREO'!F24+'IX R Ind'!F24," ")</f>
        <v xml:space="preserve"> </v>
      </c>
      <c r="G24" s="67" t="str">
        <f>IF(+'IX R Art'!G24+'IX R Art MONITOREO'!G24+'IX R Ind'!G24&gt;0,+'IX R Art'!G24+'IX R Art MONITOREO'!G24+'IX R Ind'!G24," ")</f>
        <v xml:space="preserve"> </v>
      </c>
      <c r="H24" s="67" t="str">
        <f>IF(+'IX R Art'!H24+'IX R Art MONITOREO'!H24+'IX R Ind'!H24&gt;0,+'IX R Art'!H24+'IX R Art MONITOREO'!H24+'IX R Ind'!H24," ")</f>
        <v xml:space="preserve"> </v>
      </c>
      <c r="I24" s="67" t="str">
        <f>IF(+'IX R Art'!I24+'IX R Art MONITOREO'!I24+'IX R Ind'!I24&gt;0,+'IX R Art'!I24+'IX R Art MONITOREO'!I24+'IX R Ind'!I24," ")</f>
        <v xml:space="preserve"> </v>
      </c>
      <c r="J24" s="67" t="str">
        <f>IF(+'IX R Art'!J24+'IX R Art MONITOREO'!J24+'IX R Ind'!J24&gt;0,+'IX R Art'!J24+'IX R Art MONITOREO'!J24+'IX R Ind'!J24," ")</f>
        <v xml:space="preserve"> </v>
      </c>
      <c r="K24" s="67" t="str">
        <f>IF(+'IX R Art'!K24+'IX R Art MONITOREO'!K24+'IX R Ind'!K24&gt;0,+'IX R Art'!K24+'IX R Art MONITOREO'!K24+'IX R Ind'!K24," ")</f>
        <v xml:space="preserve"> </v>
      </c>
      <c r="L24" s="67" t="str">
        <f>IF(+'IX R Art'!L24+'IX R Art MONITOREO'!L24+'IX R Ind'!L24&gt;0,+'IX R Art'!L24+'IX R Art MONITOREO'!L24+'IX R Ind'!L24," ")</f>
        <v xml:space="preserve"> </v>
      </c>
      <c r="M24" s="123" t="str">
        <f>IF(+'IX R Art'!M24+'IX R Art MONITOREO'!M24+'IX R Ind'!M24&gt;0,+'IX R Art'!M24+'IX R Art MONITOREO'!M24+'IX R Ind'!M24," ")</f>
        <v xml:space="preserve"> </v>
      </c>
      <c r="N24" s="122"/>
      <c r="O24" s="34">
        <f t="shared" si="0"/>
        <v>10.5</v>
      </c>
    </row>
    <row r="25" spans="1:15" x14ac:dyDescent="0.3">
      <c r="A25" s="100">
        <f t="shared" si="1"/>
        <v>11</v>
      </c>
      <c r="B25" s="122" t="str">
        <f>IF(+'IX R Art'!B25+'IX R Art MONITOREO'!B25+'IX R Ind'!B25&gt;0,+'IX R Art'!B25+'IX R Art MONITOREO'!B25+'IX R Ind'!B25," ")</f>
        <v xml:space="preserve"> </v>
      </c>
      <c r="C25" s="67" t="str">
        <f>IF(+'IX R Art'!C25+'IX R Art MONITOREO'!C25+'IX R Ind'!C25&gt;0,+'IX R Art'!C25+'IX R Art MONITOREO'!C25+'IX R Ind'!C25," ")</f>
        <v xml:space="preserve"> </v>
      </c>
      <c r="D25" s="67" t="str">
        <f>IF(+'IX R Art'!D25+'IX R Art MONITOREO'!D25+'IX R Ind'!D25&gt;0,+'IX R Art'!D25+'IX R Art MONITOREO'!D25+'IX R Ind'!D25," ")</f>
        <v xml:space="preserve"> </v>
      </c>
      <c r="E25" s="67">
        <f>IF(+'IX R Art'!E25+'IX R Art MONITOREO'!E25+'IX R Ind'!E25&gt;0,+'IX R Art'!E25+'IX R Art MONITOREO'!E25+'IX R Ind'!E25," ")</f>
        <v>27254.42</v>
      </c>
      <c r="F25" s="67" t="str">
        <f>IF(+'IX R Art'!F25+'IX R Art MONITOREO'!F25+'IX R Ind'!F25&gt;0,+'IX R Art'!F25+'IX R Art MONITOREO'!F25+'IX R Ind'!F25," ")</f>
        <v xml:space="preserve"> </v>
      </c>
      <c r="G25" s="67" t="str">
        <f>IF(+'IX R Art'!G25+'IX R Art MONITOREO'!G25+'IX R Ind'!G25&gt;0,+'IX R Art'!G25+'IX R Art MONITOREO'!G25+'IX R Ind'!G25," ")</f>
        <v xml:space="preserve"> </v>
      </c>
      <c r="H25" s="67" t="str">
        <f>IF(+'IX R Art'!H25+'IX R Art MONITOREO'!H25+'IX R Ind'!H25&gt;0,+'IX R Art'!H25+'IX R Art MONITOREO'!H25+'IX R Ind'!H25," ")</f>
        <v xml:space="preserve"> </v>
      </c>
      <c r="I25" s="67" t="str">
        <f>IF(+'IX R Art'!I25+'IX R Art MONITOREO'!I25+'IX R Ind'!I25&gt;0,+'IX R Art'!I25+'IX R Art MONITOREO'!I25+'IX R Ind'!I25," ")</f>
        <v xml:space="preserve"> </v>
      </c>
      <c r="J25" s="67" t="str">
        <f>IF(+'IX R Art'!J25+'IX R Art MONITOREO'!J25+'IX R Ind'!J25&gt;0,+'IX R Art'!J25+'IX R Art MONITOREO'!J25+'IX R Ind'!J25," ")</f>
        <v xml:space="preserve"> </v>
      </c>
      <c r="K25" s="67" t="str">
        <f>IF(+'IX R Art'!K25+'IX R Art MONITOREO'!K25+'IX R Ind'!K25&gt;0,+'IX R Art'!K25+'IX R Art MONITOREO'!K25+'IX R Ind'!K25," ")</f>
        <v xml:space="preserve"> </v>
      </c>
      <c r="L25" s="67" t="str">
        <f>IF(+'IX R Art'!L25+'IX R Art MONITOREO'!L25+'IX R Ind'!L25&gt;0,+'IX R Art'!L25+'IX R Art MONITOREO'!L25+'IX R Ind'!L25," ")</f>
        <v xml:space="preserve"> </v>
      </c>
      <c r="M25" s="123" t="str">
        <f>IF(+'IX R Art'!M25+'IX R Art MONITOREO'!M25+'IX R Ind'!M25&gt;0,+'IX R Art'!M25+'IX R Art MONITOREO'!M25+'IX R Ind'!M25," ")</f>
        <v xml:space="preserve"> </v>
      </c>
      <c r="N25" s="122"/>
      <c r="O25" s="34">
        <f t="shared" si="0"/>
        <v>11</v>
      </c>
    </row>
    <row r="26" spans="1:15" x14ac:dyDescent="0.3">
      <c r="A26" s="102">
        <f t="shared" si="1"/>
        <v>11.5</v>
      </c>
      <c r="B26" s="124" t="str">
        <f>IF(+'IX R Art'!B26+'IX R Art MONITOREO'!B26+'IX R Ind'!B26&gt;0,+'IX R Art'!B26+'IX R Art MONITOREO'!B26+'IX R Ind'!B26," ")</f>
        <v xml:space="preserve"> </v>
      </c>
      <c r="C26" s="38" t="str">
        <f>IF(+'IX R Art'!C26+'IX R Art MONITOREO'!C26+'IX R Ind'!C26&gt;0,+'IX R Art'!C26+'IX R Art MONITOREO'!C26+'IX R Ind'!C26," ")</f>
        <v xml:space="preserve"> </v>
      </c>
      <c r="D26" s="38" t="str">
        <f>IF(+'IX R Art'!D26+'IX R Art MONITOREO'!D26+'IX R Ind'!D26&gt;0,+'IX R Art'!D26+'IX R Art MONITOREO'!D26+'IX R Ind'!D26," ")</f>
        <v xml:space="preserve"> </v>
      </c>
      <c r="E26" s="38">
        <f>IF(+'IX R Art'!E26+'IX R Art MONITOREO'!E26+'IX R Ind'!E26&gt;0,+'IX R Art'!E26+'IX R Art MONITOREO'!E26+'IX R Ind'!E26," ")</f>
        <v>6249.39</v>
      </c>
      <c r="F26" s="38" t="str">
        <f>IF(+'IX R Art'!F26+'IX R Art MONITOREO'!F26+'IX R Ind'!F26&gt;0,+'IX R Art'!F26+'IX R Art MONITOREO'!F26+'IX R Ind'!F26," ")</f>
        <v xml:space="preserve"> </v>
      </c>
      <c r="G26" s="38">
        <f>IF(+'IX R Art'!G26+'IX R Art MONITOREO'!G26+'IX R Ind'!G26&gt;0,+'IX R Art'!G26+'IX R Art MONITOREO'!G26+'IX R Ind'!G26," ")</f>
        <v>92826.05</v>
      </c>
      <c r="H26" s="38" t="str">
        <f>IF(+'IX R Art'!H26+'IX R Art MONITOREO'!H26+'IX R Ind'!H26&gt;0,+'IX R Art'!H26+'IX R Art MONITOREO'!H26+'IX R Ind'!H26," ")</f>
        <v xml:space="preserve"> </v>
      </c>
      <c r="I26" s="38" t="str">
        <f>IF(+'IX R Art'!I26+'IX R Art MONITOREO'!I26+'IX R Ind'!I26&gt;0,+'IX R Art'!I26+'IX R Art MONITOREO'!I26+'IX R Ind'!I26," ")</f>
        <v xml:space="preserve"> </v>
      </c>
      <c r="J26" s="38" t="str">
        <f>IF(+'IX R Art'!J26+'IX R Art MONITOREO'!J26+'IX R Ind'!J26&gt;0,+'IX R Art'!J26+'IX R Art MONITOREO'!J26+'IX R Ind'!J26," ")</f>
        <v xml:space="preserve"> </v>
      </c>
      <c r="K26" s="38" t="str">
        <f>IF(+'IX R Art'!K26+'IX R Art MONITOREO'!K26+'IX R Ind'!K26&gt;0,+'IX R Art'!K26+'IX R Art MONITOREO'!K26+'IX R Ind'!K26," ")</f>
        <v xml:space="preserve"> </v>
      </c>
      <c r="L26" s="38" t="str">
        <f>IF(+'IX R Art'!L26+'IX R Art MONITOREO'!L26+'IX R Ind'!L26&gt;0,+'IX R Art'!L26+'IX R Art MONITOREO'!L26+'IX R Ind'!L26," ")</f>
        <v xml:space="preserve"> </v>
      </c>
      <c r="M26" s="125" t="str">
        <f>IF(+'IX R Art'!M26+'IX R Art MONITOREO'!M26+'IX R Ind'!M26&gt;0,+'IX R Art'!M26+'IX R Art MONITOREO'!M26+'IX R Ind'!M26," ")</f>
        <v xml:space="preserve"> </v>
      </c>
      <c r="N26" s="124">
        <f t="shared" ref="N26" si="2">IF(SUM(B26:M26)&gt;0,SUM(B26:M26)," ")</f>
        <v>99075.44</v>
      </c>
      <c r="O26" s="34">
        <f t="shared" si="0"/>
        <v>11.5</v>
      </c>
    </row>
    <row r="27" spans="1:15" x14ac:dyDescent="0.3">
      <c r="A27" s="100">
        <f t="shared" si="1"/>
        <v>12</v>
      </c>
      <c r="B27" s="122" t="str">
        <f>IF(+'IX R Art'!B27+'IX R Art MONITOREO'!B27+'IX R Ind'!B27&gt;0,+'IX R Art'!B27+'IX R Art MONITOREO'!B27+'IX R Ind'!B27," ")</f>
        <v xml:space="preserve"> </v>
      </c>
      <c r="C27" s="67" t="str">
        <f>IF(+'IX R Art'!C27+'IX R Art MONITOREO'!C27+'IX R Ind'!C27&gt;0,+'IX R Art'!C27+'IX R Art MONITOREO'!C27+'IX R Ind'!C27," ")</f>
        <v xml:space="preserve"> </v>
      </c>
      <c r="D27" s="67" t="str">
        <f>IF(+'IX R Art'!D27+'IX R Art MONITOREO'!D27+'IX R Ind'!D27&gt;0,+'IX R Art'!D27+'IX R Art MONITOREO'!D27+'IX R Ind'!D27," ")</f>
        <v xml:space="preserve"> </v>
      </c>
      <c r="E27" s="67">
        <f>IF(+'IX R Art'!E27+'IX R Art MONITOREO'!E27+'IX R Ind'!E27&gt;0,+'IX R Art'!E27+'IX R Art MONITOREO'!E27+'IX R Ind'!E27," ")</f>
        <v>21001.71</v>
      </c>
      <c r="F27" s="67" t="str">
        <f>IF(+'IX R Art'!F27+'IX R Art MONITOREO'!F27+'IX R Ind'!F27&gt;0,+'IX R Art'!F27+'IX R Art MONITOREO'!F27+'IX R Ind'!F27," ")</f>
        <v xml:space="preserve"> </v>
      </c>
      <c r="G27" s="67">
        <f>IF(+'IX R Art'!G27+'IX R Art MONITOREO'!G27+'IX R Ind'!G27&gt;0,+'IX R Art'!G27+'IX R Art MONITOREO'!G27+'IX R Ind'!G27," ")</f>
        <v>185652.04</v>
      </c>
      <c r="H27" s="67" t="str">
        <f>IF(+'IX R Art'!H27+'IX R Art MONITOREO'!H27+'IX R Ind'!H27&gt;0,+'IX R Art'!H27+'IX R Art MONITOREO'!H27+'IX R Ind'!H27," ")</f>
        <v xml:space="preserve"> </v>
      </c>
      <c r="I27" s="67" t="str">
        <f>IF(+'IX R Art'!I27+'IX R Art MONITOREO'!I27+'IX R Ind'!I27&gt;0,+'IX R Art'!I27+'IX R Art MONITOREO'!I27+'IX R Ind'!I27," ")</f>
        <v xml:space="preserve"> </v>
      </c>
      <c r="J27" s="67" t="str">
        <f>IF(+'IX R Art'!J27+'IX R Art MONITOREO'!J27+'IX R Ind'!J27&gt;0,+'IX R Art'!J27+'IX R Art MONITOREO'!J27+'IX R Ind'!J27," ")</f>
        <v xml:space="preserve"> </v>
      </c>
      <c r="K27" s="67" t="str">
        <f>IF(+'IX R Art'!K27+'IX R Art MONITOREO'!K27+'IX R Ind'!K27&gt;0,+'IX R Art'!K27+'IX R Art MONITOREO'!K27+'IX R Ind'!K27," ")</f>
        <v xml:space="preserve"> </v>
      </c>
      <c r="L27" s="67" t="str">
        <f>IF(+'IX R Art'!L27+'IX R Art MONITOREO'!L27+'IX R Ind'!L27&gt;0,+'IX R Art'!L27+'IX R Art MONITOREO'!L27+'IX R Ind'!L27," ")</f>
        <v xml:space="preserve"> </v>
      </c>
      <c r="M27" s="123" t="str">
        <f>IF(+'IX R Art'!M27+'IX R Art MONITOREO'!M27+'IX R Ind'!M27&gt;0,+'IX R Art'!M27+'IX R Art MONITOREO'!M27+'IX R Ind'!M27," ")</f>
        <v xml:space="preserve"> </v>
      </c>
      <c r="N27" s="122">
        <f t="shared" ref="N27:N41" si="3">IF(SUM(B27:M27)&gt;0,SUM(B27:M27)," ")</f>
        <v>206653.75</v>
      </c>
      <c r="O27" s="34">
        <f t="shared" si="0"/>
        <v>12</v>
      </c>
    </row>
    <row r="28" spans="1:15" x14ac:dyDescent="0.3">
      <c r="A28" s="100">
        <f t="shared" si="1"/>
        <v>12.5</v>
      </c>
      <c r="B28" s="122" t="str">
        <f>IF(+'IX R Art'!B28+'IX R Art MONITOREO'!B28+'IX R Ind'!B28&gt;0,+'IX R Art'!B28+'IX R Art MONITOREO'!B28+'IX R Ind'!B28," ")</f>
        <v xml:space="preserve"> </v>
      </c>
      <c r="C28" s="67" t="str">
        <f>IF(+'IX R Art'!C28+'IX R Art MONITOREO'!C28+'IX R Ind'!C28&gt;0,+'IX R Art'!C28+'IX R Art MONITOREO'!C28+'IX R Ind'!C28," ")</f>
        <v xml:space="preserve"> </v>
      </c>
      <c r="D28" s="67" t="str">
        <f>IF(+'IX R Art'!D28+'IX R Art MONITOREO'!D28+'IX R Ind'!D28&gt;0,+'IX R Art'!D28+'IX R Art MONITOREO'!D28+'IX R Ind'!D28," ")</f>
        <v xml:space="preserve"> </v>
      </c>
      <c r="E28" s="67">
        <f>IF(+'IX R Art'!E28+'IX R Art MONITOREO'!E28+'IX R Ind'!E28&gt;0,+'IX R Art'!E28+'IX R Art MONITOREO'!E28+'IX R Ind'!E28," ")</f>
        <v>12495.48</v>
      </c>
      <c r="F28" s="67" t="str">
        <f>IF(+'IX R Art'!F28+'IX R Art MONITOREO'!F28+'IX R Ind'!F28&gt;0,+'IX R Art'!F28+'IX R Art MONITOREO'!F28+'IX R Ind'!F28," ")</f>
        <v xml:space="preserve"> </v>
      </c>
      <c r="G28" s="67">
        <f>IF(+'IX R Art'!G28+'IX R Art MONITOREO'!G28+'IX R Ind'!G28&gt;0,+'IX R Art'!G28+'IX R Art MONITOREO'!G28+'IX R Ind'!G28," ")</f>
        <v>629511.72</v>
      </c>
      <c r="H28" s="67" t="str">
        <f>IF(+'IX R Art'!H28+'IX R Art MONITOREO'!H28+'IX R Ind'!H28&gt;0,+'IX R Art'!H28+'IX R Art MONITOREO'!H28+'IX R Ind'!H28," ")</f>
        <v xml:space="preserve"> </v>
      </c>
      <c r="I28" s="67" t="str">
        <f>IF(+'IX R Art'!I28+'IX R Art MONITOREO'!I28+'IX R Ind'!I28&gt;0,+'IX R Art'!I28+'IX R Art MONITOREO'!I28+'IX R Ind'!I28," ")</f>
        <v xml:space="preserve"> </v>
      </c>
      <c r="J28" s="67" t="str">
        <f>IF(+'IX R Art'!J28+'IX R Art MONITOREO'!J28+'IX R Ind'!J28&gt;0,+'IX R Art'!J28+'IX R Art MONITOREO'!J28+'IX R Ind'!J28," ")</f>
        <v xml:space="preserve"> </v>
      </c>
      <c r="K28" s="67" t="str">
        <f>IF(+'IX R Art'!K28+'IX R Art MONITOREO'!K28+'IX R Ind'!K28&gt;0,+'IX R Art'!K28+'IX R Art MONITOREO'!K28+'IX R Ind'!K28," ")</f>
        <v xml:space="preserve"> </v>
      </c>
      <c r="L28" s="67" t="str">
        <f>IF(+'IX R Art'!L28+'IX R Art MONITOREO'!L28+'IX R Ind'!L28&gt;0,+'IX R Art'!L28+'IX R Art MONITOREO'!L28+'IX R Ind'!L28," ")</f>
        <v xml:space="preserve"> </v>
      </c>
      <c r="M28" s="123" t="str">
        <f>IF(+'IX R Art'!M28+'IX R Art MONITOREO'!M28+'IX R Ind'!M28&gt;0,+'IX R Art'!M28+'IX R Art MONITOREO'!M28+'IX R Ind'!M28," ")</f>
        <v xml:space="preserve"> </v>
      </c>
      <c r="N28" s="122">
        <f t="shared" si="3"/>
        <v>642007.19999999995</v>
      </c>
      <c r="O28" s="34">
        <f t="shared" si="0"/>
        <v>12.5</v>
      </c>
    </row>
    <row r="29" spans="1:15" x14ac:dyDescent="0.3">
      <c r="A29" s="100">
        <f t="shared" si="1"/>
        <v>13</v>
      </c>
      <c r="B29" s="122" t="str">
        <f>IF(+'IX R Art'!B29+'IX R Art MONITOREO'!B29+'IX R Ind'!B29&gt;0,+'IX R Art'!B29+'IX R Art MONITOREO'!B29+'IX R Ind'!B29," ")</f>
        <v xml:space="preserve"> </v>
      </c>
      <c r="C29" s="67">
        <f>IF(+'IX R Art'!C29+'IX R Art MONITOREO'!C29+'IX R Ind'!C29&gt;0,+'IX R Art'!C29+'IX R Art MONITOREO'!C29+'IX R Ind'!C29," ")</f>
        <v>18619.59</v>
      </c>
      <c r="D29" s="67" t="str">
        <f>IF(+'IX R Art'!D29+'IX R Art MONITOREO'!D29+'IX R Ind'!D29&gt;0,+'IX R Art'!D29+'IX R Art MONITOREO'!D29+'IX R Ind'!D29," ")</f>
        <v xml:space="preserve"> </v>
      </c>
      <c r="E29" s="67">
        <f>IF(+'IX R Art'!E29+'IX R Art MONITOREO'!E29+'IX R Ind'!E29&gt;0,+'IX R Art'!E29+'IX R Art MONITOREO'!E29+'IX R Ind'!E29," ")</f>
        <v>52242.080000000002</v>
      </c>
      <c r="F29" s="67" t="str">
        <f>IF(+'IX R Art'!F29+'IX R Art MONITOREO'!F29+'IX R Ind'!F29&gt;0,+'IX R Art'!F29+'IX R Art MONITOREO'!F29+'IX R Ind'!F29," ")</f>
        <v xml:space="preserve"> </v>
      </c>
      <c r="G29" s="67">
        <f>IF(+'IX R Art'!G29+'IX R Art MONITOREO'!G29+'IX R Ind'!G29&gt;0,+'IX R Art'!G29+'IX R Art MONITOREO'!G29+'IX R Ind'!G29," ")</f>
        <v>395072.32</v>
      </c>
      <c r="H29" s="67" t="str">
        <f>IF(+'IX R Art'!H29+'IX R Art MONITOREO'!H29+'IX R Ind'!H29&gt;0,+'IX R Art'!H29+'IX R Art MONITOREO'!H29+'IX R Ind'!H29," ")</f>
        <v xml:space="preserve"> </v>
      </c>
      <c r="I29" s="67" t="str">
        <f>IF(+'IX R Art'!I29+'IX R Art MONITOREO'!I29+'IX R Ind'!I29&gt;0,+'IX R Art'!I29+'IX R Art MONITOREO'!I29+'IX R Ind'!I29," ")</f>
        <v xml:space="preserve"> </v>
      </c>
      <c r="J29" s="67" t="str">
        <f>IF(+'IX R Art'!J29+'IX R Art MONITOREO'!J29+'IX R Ind'!J29&gt;0,+'IX R Art'!J29+'IX R Art MONITOREO'!J29+'IX R Ind'!J29," ")</f>
        <v xml:space="preserve"> </v>
      </c>
      <c r="K29" s="67" t="str">
        <f>IF(+'IX R Art'!K29+'IX R Art MONITOREO'!K29+'IX R Ind'!K29&gt;0,+'IX R Art'!K29+'IX R Art MONITOREO'!K29+'IX R Ind'!K29," ")</f>
        <v xml:space="preserve"> </v>
      </c>
      <c r="L29" s="67" t="str">
        <f>IF(+'IX R Art'!L29+'IX R Art MONITOREO'!L29+'IX R Ind'!L29&gt;0,+'IX R Art'!L29+'IX R Art MONITOREO'!L29+'IX R Ind'!L29," ")</f>
        <v xml:space="preserve"> </v>
      </c>
      <c r="M29" s="123" t="str">
        <f>IF(+'IX R Art'!M29+'IX R Art MONITOREO'!M29+'IX R Ind'!M29&gt;0,+'IX R Art'!M29+'IX R Art MONITOREO'!M29+'IX R Ind'!M29," ")</f>
        <v xml:space="preserve"> </v>
      </c>
      <c r="N29" s="122">
        <f t="shared" si="3"/>
        <v>465933.99</v>
      </c>
      <c r="O29" s="34">
        <f t="shared" si="0"/>
        <v>13</v>
      </c>
    </row>
    <row r="30" spans="1:15" x14ac:dyDescent="0.3">
      <c r="A30" s="100">
        <f t="shared" si="1"/>
        <v>13.5</v>
      </c>
      <c r="B30" s="122" t="str">
        <f>IF(+'IX R Art'!B30+'IX R Art MONITOREO'!B30+'IX R Ind'!B30&gt;0,+'IX R Art'!B30+'IX R Art MONITOREO'!B30+'IX R Ind'!B30," ")</f>
        <v xml:space="preserve"> </v>
      </c>
      <c r="C30" s="67">
        <f>IF(+'IX R Art'!C30+'IX R Art MONITOREO'!C30+'IX R Ind'!C30&gt;0,+'IX R Art'!C30+'IX R Art MONITOREO'!C30+'IX R Ind'!C30," ")</f>
        <v>37239.18</v>
      </c>
      <c r="D30" s="67" t="str">
        <f>IF(+'IX R Art'!D30+'IX R Art MONITOREO'!D30+'IX R Ind'!D30&gt;0,+'IX R Art'!D30+'IX R Art MONITOREO'!D30+'IX R Ind'!D30," ")</f>
        <v xml:space="preserve"> </v>
      </c>
      <c r="E30" s="67">
        <f>IF(+'IX R Art'!E30+'IX R Art MONITOREO'!E30+'IX R Ind'!E30&gt;0,+'IX R Art'!E30+'IX R Art MONITOREO'!E30+'IX R Ind'!E30," ")</f>
        <v>84351.96</v>
      </c>
      <c r="F30" s="67" t="str">
        <f>IF(+'IX R Art'!F30+'IX R Art MONITOREO'!F30+'IX R Ind'!F30&gt;0,+'IX R Art'!F30+'IX R Art MONITOREO'!F30+'IX R Ind'!F30," ")</f>
        <v xml:space="preserve"> </v>
      </c>
      <c r="G30" s="67">
        <f>IF(+'IX R Art'!G30+'IX R Art MONITOREO'!G30+'IX R Ind'!G30&gt;0,+'IX R Art'!G30+'IX R Art MONITOREO'!G30+'IX R Ind'!G30," ")</f>
        <v>348659.32</v>
      </c>
      <c r="H30" s="67" t="str">
        <f>IF(+'IX R Art'!H30+'IX R Art MONITOREO'!H30+'IX R Ind'!H30&gt;0,+'IX R Art'!H30+'IX R Art MONITOREO'!H30+'IX R Ind'!H30," ")</f>
        <v xml:space="preserve"> </v>
      </c>
      <c r="I30" s="67" t="str">
        <f>IF(+'IX R Art'!I30+'IX R Art MONITOREO'!I30+'IX R Ind'!I30&gt;0,+'IX R Art'!I30+'IX R Art MONITOREO'!I30+'IX R Ind'!I30," ")</f>
        <v xml:space="preserve"> </v>
      </c>
      <c r="J30" s="67" t="str">
        <f>IF(+'IX R Art'!J30+'IX R Art MONITOREO'!J30+'IX R Ind'!J30&gt;0,+'IX R Art'!J30+'IX R Art MONITOREO'!J30+'IX R Ind'!J30," ")</f>
        <v xml:space="preserve"> </v>
      </c>
      <c r="K30" s="67" t="str">
        <f>IF(+'IX R Art'!K30+'IX R Art MONITOREO'!K30+'IX R Ind'!K30&gt;0,+'IX R Art'!K30+'IX R Art MONITOREO'!K30+'IX R Ind'!K30," ")</f>
        <v xml:space="preserve"> </v>
      </c>
      <c r="L30" s="67" t="str">
        <f>IF(+'IX R Art'!L30+'IX R Art MONITOREO'!L30+'IX R Ind'!L30&gt;0,+'IX R Art'!L30+'IX R Art MONITOREO'!L30+'IX R Ind'!L30," ")</f>
        <v xml:space="preserve"> </v>
      </c>
      <c r="M30" s="123" t="str">
        <f>IF(+'IX R Art'!M30+'IX R Art MONITOREO'!M30+'IX R Ind'!M30&gt;0,+'IX R Art'!M30+'IX R Art MONITOREO'!M30+'IX R Ind'!M30," ")</f>
        <v xml:space="preserve"> </v>
      </c>
      <c r="N30" s="122">
        <f t="shared" si="3"/>
        <v>470250.46</v>
      </c>
      <c r="O30" s="34">
        <f t="shared" si="0"/>
        <v>13.5</v>
      </c>
    </row>
    <row r="31" spans="1:15" x14ac:dyDescent="0.3">
      <c r="A31" s="100">
        <f t="shared" si="1"/>
        <v>14</v>
      </c>
      <c r="B31" s="122" t="str">
        <f>IF(+'IX R Art'!B31+'IX R Art MONITOREO'!B31+'IX R Ind'!B31&gt;0,+'IX R Art'!B31+'IX R Art MONITOREO'!B31+'IX R Ind'!B31," ")</f>
        <v xml:space="preserve"> </v>
      </c>
      <c r="C31" s="67">
        <f>IF(+'IX R Art'!C31+'IX R Art MONITOREO'!C31+'IX R Ind'!C31&gt;0,+'IX R Art'!C31+'IX R Art MONITOREO'!C31+'IX R Ind'!C31," ")</f>
        <v>50626.36</v>
      </c>
      <c r="D31" s="67">
        <f>IF(+'IX R Art'!D31+'IX R Art MONITOREO'!D31+'IX R Ind'!D31&gt;0,+'IX R Art'!D31+'IX R Art MONITOREO'!D31+'IX R Ind'!D31," ")</f>
        <v>67199.66</v>
      </c>
      <c r="E31" s="67">
        <f>IF(+'IX R Art'!E31+'IX R Art MONITOREO'!E31+'IX R Ind'!E31&gt;0,+'IX R Art'!E31+'IX R Art MONITOREO'!E31+'IX R Ind'!E31," ")</f>
        <v>86592.28</v>
      </c>
      <c r="F31" s="67" t="str">
        <f>IF(+'IX R Art'!F31+'IX R Art MONITOREO'!F31+'IX R Ind'!F31&gt;0,+'IX R Art'!F31+'IX R Art MONITOREO'!F31+'IX R Ind'!F31," ")</f>
        <v xml:space="preserve"> </v>
      </c>
      <c r="G31" s="67">
        <f>IF(+'IX R Art'!G31+'IX R Art MONITOREO'!G31+'IX R Ind'!G31&gt;0,+'IX R Art'!G31+'IX R Art MONITOREO'!G31+'IX R Ind'!G31," ")</f>
        <v>311092.45</v>
      </c>
      <c r="H31" s="67" t="str">
        <f>IF(+'IX R Art'!H31+'IX R Art MONITOREO'!H31+'IX R Ind'!H31&gt;0,+'IX R Art'!H31+'IX R Art MONITOREO'!H31+'IX R Ind'!H31," ")</f>
        <v xml:space="preserve"> </v>
      </c>
      <c r="I31" s="67" t="str">
        <f>IF(+'IX R Art'!I31+'IX R Art MONITOREO'!I31+'IX R Ind'!I31&gt;0,+'IX R Art'!I31+'IX R Art MONITOREO'!I31+'IX R Ind'!I31," ")</f>
        <v xml:space="preserve"> </v>
      </c>
      <c r="J31" s="67" t="str">
        <f>IF(+'IX R Art'!J31+'IX R Art MONITOREO'!J31+'IX R Ind'!J31&gt;0,+'IX R Art'!J31+'IX R Art MONITOREO'!J31+'IX R Ind'!J31," ")</f>
        <v xml:space="preserve"> </v>
      </c>
      <c r="K31" s="67" t="str">
        <f>IF(+'IX R Art'!K31+'IX R Art MONITOREO'!K31+'IX R Ind'!K31&gt;0,+'IX R Art'!K31+'IX R Art MONITOREO'!K31+'IX R Ind'!K31," ")</f>
        <v xml:space="preserve"> </v>
      </c>
      <c r="L31" s="67" t="str">
        <f>IF(+'IX R Art'!L31+'IX R Art MONITOREO'!L31+'IX R Ind'!L31&gt;0,+'IX R Art'!L31+'IX R Art MONITOREO'!L31+'IX R Ind'!L31," ")</f>
        <v xml:space="preserve"> </v>
      </c>
      <c r="M31" s="123" t="str">
        <f>IF(+'IX R Art'!M31+'IX R Art MONITOREO'!M31+'IX R Ind'!M31&gt;0,+'IX R Art'!M31+'IX R Art MONITOREO'!M31+'IX R Ind'!M31," ")</f>
        <v xml:space="preserve"> </v>
      </c>
      <c r="N31" s="122">
        <f t="shared" si="3"/>
        <v>515510.75</v>
      </c>
      <c r="O31" s="34">
        <f t="shared" si="0"/>
        <v>14</v>
      </c>
    </row>
    <row r="32" spans="1:15" x14ac:dyDescent="0.3">
      <c r="A32" s="100">
        <f t="shared" si="1"/>
        <v>14.5</v>
      </c>
      <c r="B32" s="122" t="str">
        <f>IF(+'IX R Art'!B32+'IX R Art MONITOREO'!B32+'IX R Ind'!B32&gt;0,+'IX R Art'!B32+'IX R Art MONITOREO'!B32+'IX R Ind'!B32," ")</f>
        <v xml:space="preserve"> </v>
      </c>
      <c r="C32" s="67">
        <f>IF(+'IX R Art'!C32+'IX R Art MONITOREO'!C32+'IX R Ind'!C32&gt;0,+'IX R Art'!C32+'IX R Art MONITOREO'!C32+'IX R Ind'!C32," ")</f>
        <v>25313.18</v>
      </c>
      <c r="D32" s="67">
        <f>IF(+'IX R Art'!D32+'IX R Art MONITOREO'!D32+'IX R Ind'!D32&gt;0,+'IX R Art'!D32+'IX R Art MONITOREO'!D32+'IX R Ind'!D32," ")</f>
        <v>203748.56</v>
      </c>
      <c r="E32" s="67">
        <f>IF(+'IX R Art'!E32+'IX R Art MONITOREO'!E32+'IX R Ind'!E32&gt;0,+'IX R Art'!E32+'IX R Art MONITOREO'!E32+'IX R Ind'!E32," ")</f>
        <v>158969.85999999999</v>
      </c>
      <c r="F32" s="67" t="str">
        <f>IF(+'IX R Art'!F32+'IX R Art MONITOREO'!F32+'IX R Ind'!F32&gt;0,+'IX R Art'!F32+'IX R Art MONITOREO'!F32+'IX R Ind'!F32," ")</f>
        <v xml:space="preserve"> </v>
      </c>
      <c r="G32" s="67">
        <f>IF(+'IX R Art'!G32+'IX R Art MONITOREO'!G32+'IX R Ind'!G32&gt;0,+'IX R Art'!G32+'IX R Art MONITOREO'!G32+'IX R Ind'!G32," ")</f>
        <v>416989.75</v>
      </c>
      <c r="H32" s="67" t="str">
        <f>IF(+'IX R Art'!H32+'IX R Art MONITOREO'!H32+'IX R Ind'!H32&gt;0,+'IX R Art'!H32+'IX R Art MONITOREO'!H32+'IX R Ind'!H32," ")</f>
        <v xml:space="preserve"> </v>
      </c>
      <c r="I32" s="67" t="str">
        <f>IF(+'IX R Art'!I32+'IX R Art MONITOREO'!I32+'IX R Ind'!I32&gt;0,+'IX R Art'!I32+'IX R Art MONITOREO'!I32+'IX R Ind'!I32," ")</f>
        <v xml:space="preserve"> </v>
      </c>
      <c r="J32" s="67" t="str">
        <f>IF(+'IX R Art'!J32+'IX R Art MONITOREO'!J32+'IX R Ind'!J32&gt;0,+'IX R Art'!J32+'IX R Art MONITOREO'!J32+'IX R Ind'!J32," ")</f>
        <v xml:space="preserve"> </v>
      </c>
      <c r="K32" s="67" t="str">
        <f>IF(+'IX R Art'!K32+'IX R Art MONITOREO'!K32+'IX R Ind'!K32&gt;0,+'IX R Art'!K32+'IX R Art MONITOREO'!K32+'IX R Ind'!K32," ")</f>
        <v xml:space="preserve"> </v>
      </c>
      <c r="L32" s="67" t="str">
        <f>IF(+'IX R Art'!L32+'IX R Art MONITOREO'!L32+'IX R Ind'!L32&gt;0,+'IX R Art'!L32+'IX R Art MONITOREO'!L32+'IX R Ind'!L32," ")</f>
        <v xml:space="preserve"> </v>
      </c>
      <c r="M32" s="123" t="str">
        <f>IF(+'IX R Art'!M32+'IX R Art MONITOREO'!M32+'IX R Ind'!M32&gt;0,+'IX R Art'!M32+'IX R Art MONITOREO'!M32+'IX R Ind'!M32," ")</f>
        <v xml:space="preserve"> </v>
      </c>
      <c r="N32" s="122">
        <f t="shared" si="3"/>
        <v>805021.35</v>
      </c>
      <c r="O32" s="34">
        <f t="shared" si="0"/>
        <v>14.5</v>
      </c>
    </row>
    <row r="33" spans="1:16" x14ac:dyDescent="0.3">
      <c r="A33" s="100">
        <f t="shared" si="1"/>
        <v>15</v>
      </c>
      <c r="B33" s="122" t="str">
        <f>IF(+'IX R Art'!B33+'IX R Art MONITOREO'!B33+'IX R Ind'!B33&gt;0,+'IX R Art'!B33+'IX R Art MONITOREO'!B33+'IX R Ind'!B33," ")</f>
        <v xml:space="preserve"> </v>
      </c>
      <c r="C33" s="67">
        <f>IF(+'IX R Art'!C33+'IX R Art MONITOREO'!C33+'IX R Ind'!C33&gt;0,+'IX R Art'!C33+'IX R Art MONITOREO'!C33+'IX R Ind'!C33," ")</f>
        <v>111950.6</v>
      </c>
      <c r="D33" s="67">
        <f>IF(+'IX R Art'!D33+'IX R Art MONITOREO'!D33+'IX R Ind'!D33&gt;0,+'IX R Art'!D33+'IX R Art MONITOREO'!D33+'IX R Ind'!D33," ")</f>
        <v>158953.43</v>
      </c>
      <c r="E33" s="67">
        <f>IF(+'IX R Art'!E33+'IX R Art MONITOREO'!E33+'IX R Ind'!E33&gt;0,+'IX R Art'!E33+'IX R Art MONITOREO'!E33+'IX R Ind'!E33," ")</f>
        <v>198713.15</v>
      </c>
      <c r="F33" s="67" t="str">
        <f>IF(+'IX R Art'!F33+'IX R Art MONITOREO'!F33+'IX R Ind'!F33&gt;0,+'IX R Art'!F33+'IX R Art MONITOREO'!F33+'IX R Ind'!F33," ")</f>
        <v xml:space="preserve"> </v>
      </c>
      <c r="G33" s="67">
        <f>IF(+'IX R Art'!G33+'IX R Art MONITOREO'!G33+'IX R Ind'!G33&gt;0,+'IX R Art'!G33+'IX R Art MONITOREO'!G33+'IX R Ind'!G33," ")</f>
        <v>813581.46</v>
      </c>
      <c r="H33" s="67" t="str">
        <f>IF(+'IX R Art'!H33+'IX R Art MONITOREO'!H33+'IX R Ind'!H33&gt;0,+'IX R Art'!H33+'IX R Art MONITOREO'!H33+'IX R Ind'!H33," ")</f>
        <v xml:space="preserve"> </v>
      </c>
      <c r="I33" s="67" t="str">
        <f>IF(+'IX R Art'!I33+'IX R Art MONITOREO'!I33+'IX R Ind'!I33&gt;0,+'IX R Art'!I33+'IX R Art MONITOREO'!I33+'IX R Ind'!I33," ")</f>
        <v xml:space="preserve"> </v>
      </c>
      <c r="J33" s="67" t="str">
        <f>IF(+'IX R Art'!J33+'IX R Art MONITOREO'!J33+'IX R Ind'!J33&gt;0,+'IX R Art'!J33+'IX R Art MONITOREO'!J33+'IX R Ind'!J33," ")</f>
        <v xml:space="preserve"> </v>
      </c>
      <c r="K33" s="67" t="str">
        <f>IF(+'IX R Art'!K33+'IX R Art MONITOREO'!K33+'IX R Ind'!K33&gt;0,+'IX R Art'!K33+'IX R Art MONITOREO'!K33+'IX R Ind'!K33," ")</f>
        <v xml:space="preserve"> </v>
      </c>
      <c r="L33" s="67" t="str">
        <f>IF(+'IX R Art'!L33+'IX R Art MONITOREO'!L33+'IX R Ind'!L33&gt;0,+'IX R Art'!L33+'IX R Art MONITOREO'!L33+'IX R Ind'!L33," ")</f>
        <v xml:space="preserve"> </v>
      </c>
      <c r="M33" s="123" t="str">
        <f>IF(+'IX R Art'!M33+'IX R Art MONITOREO'!M33+'IX R Ind'!M33&gt;0,+'IX R Art'!M33+'IX R Art MONITOREO'!M33+'IX R Ind'!M33," ")</f>
        <v xml:space="preserve"> </v>
      </c>
      <c r="N33" s="122">
        <f t="shared" si="3"/>
        <v>1283198.6400000001</v>
      </c>
      <c r="O33" s="34">
        <f t="shared" si="0"/>
        <v>15</v>
      </c>
    </row>
    <row r="34" spans="1:16" x14ac:dyDescent="0.3">
      <c r="A34" s="100">
        <f t="shared" si="1"/>
        <v>15.5</v>
      </c>
      <c r="B34" s="122" t="str">
        <f>IF(+'IX R Art'!B34+'IX R Art MONITOREO'!B34+'IX R Ind'!B34&gt;0,+'IX R Art'!B34+'IX R Art MONITOREO'!B34+'IX R Ind'!B34," ")</f>
        <v xml:space="preserve"> </v>
      </c>
      <c r="C34" s="67">
        <f>IF(+'IX R Art'!C34+'IX R Art MONITOREO'!C34+'IX R Ind'!C34&gt;0,+'IX R Art'!C34+'IX R Art MONITOREO'!C34+'IX R Ind'!C34," ")</f>
        <v>57475.31</v>
      </c>
      <c r="D34" s="67">
        <f>IF(+'IX R Art'!D34+'IX R Art MONITOREO'!D34+'IX R Ind'!D34&gt;0,+'IX R Art'!D34+'IX R Art MONITOREO'!D34+'IX R Ind'!D34," ")</f>
        <v>343736.24</v>
      </c>
      <c r="E34" s="67">
        <f>IF(+'IX R Art'!E34+'IX R Art MONITOREO'!E34+'IX R Ind'!E34&gt;0,+'IX R Art'!E34+'IX R Art MONITOREO'!E34+'IX R Ind'!E34," ")</f>
        <v>264838.03000000003</v>
      </c>
      <c r="F34" s="67" t="str">
        <f>IF(+'IX R Art'!F34+'IX R Art MONITOREO'!F34+'IX R Ind'!F34&gt;0,+'IX R Art'!F34+'IX R Art MONITOREO'!F34+'IX R Ind'!F34," ")</f>
        <v xml:space="preserve"> </v>
      </c>
      <c r="G34" s="67">
        <f>IF(+'IX R Art'!G34+'IX R Art MONITOREO'!G34+'IX R Ind'!G34&gt;0,+'IX R Art'!G34+'IX R Art MONITOREO'!G34+'IX R Ind'!G34," ")</f>
        <v>834771.56</v>
      </c>
      <c r="H34" s="67" t="str">
        <f>IF(+'IX R Art'!H34+'IX R Art MONITOREO'!H34+'IX R Ind'!H34&gt;0,+'IX R Art'!H34+'IX R Art MONITOREO'!H34+'IX R Ind'!H34," ")</f>
        <v xml:space="preserve"> </v>
      </c>
      <c r="I34" s="67" t="str">
        <f>IF(+'IX R Art'!I34+'IX R Art MONITOREO'!I34+'IX R Ind'!I34&gt;0,+'IX R Art'!I34+'IX R Art MONITOREO'!I34+'IX R Ind'!I34," ")</f>
        <v xml:space="preserve"> </v>
      </c>
      <c r="J34" s="67" t="str">
        <f>IF(+'IX R Art'!J34+'IX R Art MONITOREO'!J34+'IX R Ind'!J34&gt;0,+'IX R Art'!J34+'IX R Art MONITOREO'!J34+'IX R Ind'!J34," ")</f>
        <v xml:space="preserve"> </v>
      </c>
      <c r="K34" s="67" t="str">
        <f>IF(+'IX R Art'!K34+'IX R Art MONITOREO'!K34+'IX R Ind'!K34&gt;0,+'IX R Art'!K34+'IX R Art MONITOREO'!K34+'IX R Ind'!K34," ")</f>
        <v xml:space="preserve"> </v>
      </c>
      <c r="L34" s="67" t="str">
        <f>IF(+'IX R Art'!L34+'IX R Art MONITOREO'!L34+'IX R Ind'!L34&gt;0,+'IX R Art'!L34+'IX R Art MONITOREO'!L34+'IX R Ind'!L34," ")</f>
        <v xml:space="preserve"> </v>
      </c>
      <c r="M34" s="123" t="str">
        <f>IF(+'IX R Art'!M34+'IX R Art MONITOREO'!M34+'IX R Ind'!M34&gt;0,+'IX R Art'!M34+'IX R Art MONITOREO'!M34+'IX R Ind'!M34," ")</f>
        <v xml:space="preserve"> </v>
      </c>
      <c r="N34" s="122">
        <f t="shared" si="3"/>
        <v>1500821.1400000001</v>
      </c>
      <c r="O34" s="34">
        <f t="shared" si="0"/>
        <v>15.5</v>
      </c>
    </row>
    <row r="35" spans="1:16" x14ac:dyDescent="0.3">
      <c r="A35" s="100">
        <f t="shared" si="1"/>
        <v>16</v>
      </c>
      <c r="B35" s="122" t="str">
        <f>IF(+'IX R Art'!B35+'IX R Art MONITOREO'!B35+'IX R Ind'!B35&gt;0,+'IX R Art'!B35+'IX R Art MONITOREO'!B35+'IX R Ind'!B35," ")</f>
        <v xml:space="preserve"> </v>
      </c>
      <c r="C35" s="67">
        <f>IF(+'IX R Art'!C35+'IX R Art MONITOREO'!C35+'IX R Ind'!C35&gt;0,+'IX R Art'!C35+'IX R Art MONITOREO'!C35+'IX R Ind'!C35," ")</f>
        <v>241370.34</v>
      </c>
      <c r="D35" s="67">
        <f>IF(+'IX R Art'!D35+'IX R Art MONITOREO'!D35+'IX R Ind'!D35&gt;0,+'IX R Art'!D35+'IX R Art MONITOREO'!D35+'IX R Ind'!D35," ")</f>
        <v>372723.58</v>
      </c>
      <c r="E35" s="67">
        <f>IF(+'IX R Art'!E35+'IX R Art MONITOREO'!E35+'IX R Ind'!E35&gt;0,+'IX R Art'!E35+'IX R Art MONITOREO'!E35+'IX R Ind'!E35," ")</f>
        <v>393984.57</v>
      </c>
      <c r="F35" s="67" t="str">
        <f>IF(+'IX R Art'!F35+'IX R Art MONITOREO'!F35+'IX R Ind'!F35&gt;0,+'IX R Art'!F35+'IX R Art MONITOREO'!F35+'IX R Ind'!F35," ")</f>
        <v xml:space="preserve"> </v>
      </c>
      <c r="G35" s="67">
        <f>IF(+'IX R Art'!G35+'IX R Art MONITOREO'!G35+'IX R Ind'!G35&gt;0,+'IX R Art'!G35+'IX R Art MONITOREO'!G35+'IX R Ind'!G35," ")</f>
        <v>778261.35</v>
      </c>
      <c r="H35" s="67" t="str">
        <f>IF(+'IX R Art'!H35+'IX R Art MONITOREO'!H35+'IX R Ind'!H35&gt;0,+'IX R Art'!H35+'IX R Art MONITOREO'!H35+'IX R Ind'!H35," ")</f>
        <v xml:space="preserve"> </v>
      </c>
      <c r="I35" s="67" t="str">
        <f>IF(+'IX R Art'!I35+'IX R Art MONITOREO'!I35+'IX R Ind'!I35&gt;0,+'IX R Art'!I35+'IX R Art MONITOREO'!I35+'IX R Ind'!I35," ")</f>
        <v xml:space="preserve"> </v>
      </c>
      <c r="J35" s="67" t="str">
        <f>IF(+'IX R Art'!J35+'IX R Art MONITOREO'!J35+'IX R Ind'!J35&gt;0,+'IX R Art'!J35+'IX R Art MONITOREO'!J35+'IX R Ind'!J35," ")</f>
        <v xml:space="preserve"> </v>
      </c>
      <c r="K35" s="67" t="str">
        <f>IF(+'IX R Art'!K35+'IX R Art MONITOREO'!K35+'IX R Ind'!K35&gt;0,+'IX R Art'!K35+'IX R Art MONITOREO'!K35+'IX R Ind'!K35," ")</f>
        <v xml:space="preserve"> </v>
      </c>
      <c r="L35" s="67" t="str">
        <f>IF(+'IX R Art'!L35+'IX R Art MONITOREO'!L35+'IX R Ind'!L35&gt;0,+'IX R Art'!L35+'IX R Art MONITOREO'!L35+'IX R Ind'!L35," ")</f>
        <v xml:space="preserve"> </v>
      </c>
      <c r="M35" s="123" t="str">
        <f>IF(+'IX R Art'!M35+'IX R Art MONITOREO'!M35+'IX R Ind'!M35&gt;0,+'IX R Art'!M35+'IX R Art MONITOREO'!M35+'IX R Ind'!M35," ")</f>
        <v xml:space="preserve"> </v>
      </c>
      <c r="N35" s="122">
        <f t="shared" si="3"/>
        <v>1786339.8399999999</v>
      </c>
      <c r="O35" s="34">
        <f t="shared" si="0"/>
        <v>16</v>
      </c>
    </row>
    <row r="36" spans="1:16" x14ac:dyDescent="0.3">
      <c r="A36" s="100">
        <f t="shared" si="1"/>
        <v>16.5</v>
      </c>
      <c r="B36" s="122" t="str">
        <f>IF(+'IX R Art'!B36+'IX R Art MONITOREO'!B36+'IX R Ind'!B36&gt;0,+'IX R Art'!B36+'IX R Art MONITOREO'!B36+'IX R Ind'!B36," ")</f>
        <v xml:space="preserve"> </v>
      </c>
      <c r="C36" s="67">
        <f>IF(+'IX R Art'!C36+'IX R Art MONITOREO'!C36+'IX R Ind'!C36&gt;0,+'IX R Art'!C36+'IX R Art MONITOREO'!C36+'IX R Ind'!C36," ")</f>
        <v>100102.28</v>
      </c>
      <c r="D36" s="67">
        <f>IF(+'IX R Art'!D36+'IX R Art MONITOREO'!D36+'IX R Ind'!D36&gt;0,+'IX R Art'!D36+'IX R Art MONITOREO'!D36+'IX R Ind'!D36," ")</f>
        <v>429536.74</v>
      </c>
      <c r="E36" s="67">
        <f>IF(+'IX R Art'!E36+'IX R Art MONITOREO'!E36+'IX R Ind'!E36&gt;0,+'IX R Art'!E36+'IX R Art MONITOREO'!E36+'IX R Ind'!E36," ")</f>
        <v>314176.01</v>
      </c>
      <c r="F36" s="67" t="str">
        <f>IF(+'IX R Art'!F36+'IX R Art MONITOREO'!F36+'IX R Ind'!F36&gt;0,+'IX R Art'!F36+'IX R Art MONITOREO'!F36+'IX R Ind'!F36," ")</f>
        <v xml:space="preserve"> </v>
      </c>
      <c r="G36" s="67">
        <f>IF(+'IX R Art'!G36+'IX R Art MONITOREO'!G36+'IX R Ind'!G36&gt;0,+'IX R Art'!G36+'IX R Art MONITOREO'!G36+'IX R Ind'!G36," ")</f>
        <v>328057.46999999997</v>
      </c>
      <c r="H36" s="67" t="str">
        <f>IF(+'IX R Art'!H36+'IX R Art MONITOREO'!H36+'IX R Ind'!H36&gt;0,+'IX R Art'!H36+'IX R Art MONITOREO'!H36+'IX R Ind'!H36," ")</f>
        <v xml:space="preserve"> </v>
      </c>
      <c r="I36" s="67" t="str">
        <f>IF(+'IX R Art'!I36+'IX R Art MONITOREO'!I36+'IX R Ind'!I36&gt;0,+'IX R Art'!I36+'IX R Art MONITOREO'!I36+'IX R Ind'!I36," ")</f>
        <v xml:space="preserve"> </v>
      </c>
      <c r="J36" s="67" t="str">
        <f>IF(+'IX R Art'!J36+'IX R Art MONITOREO'!J36+'IX R Ind'!J36&gt;0,+'IX R Art'!J36+'IX R Art MONITOREO'!J36+'IX R Ind'!J36," ")</f>
        <v xml:space="preserve"> </v>
      </c>
      <c r="K36" s="67" t="str">
        <f>IF(+'IX R Art'!K36+'IX R Art MONITOREO'!K36+'IX R Ind'!K36&gt;0,+'IX R Art'!K36+'IX R Art MONITOREO'!K36+'IX R Ind'!K36," ")</f>
        <v xml:space="preserve"> </v>
      </c>
      <c r="L36" s="67" t="str">
        <f>IF(+'IX R Art'!L36+'IX R Art MONITOREO'!L36+'IX R Ind'!L36&gt;0,+'IX R Art'!L36+'IX R Art MONITOREO'!L36+'IX R Ind'!L36," ")</f>
        <v xml:space="preserve"> </v>
      </c>
      <c r="M36" s="123" t="str">
        <f>IF(+'IX R Art'!M36+'IX R Art MONITOREO'!M36+'IX R Ind'!M36&gt;0,+'IX R Art'!M36+'IX R Art MONITOREO'!M36+'IX R Ind'!M36," ")</f>
        <v xml:space="preserve"> </v>
      </c>
      <c r="N36" s="122">
        <f t="shared" si="3"/>
        <v>1171872.5</v>
      </c>
      <c r="O36" s="34">
        <f t="shared" si="0"/>
        <v>16.5</v>
      </c>
    </row>
    <row r="37" spans="1:16" x14ac:dyDescent="0.3">
      <c r="A37" s="100">
        <f t="shared" si="1"/>
        <v>17</v>
      </c>
      <c r="B37" s="122" t="str">
        <f>IF(+'IX R Art'!B37+'IX R Art MONITOREO'!B37+'IX R Ind'!B37&gt;0,+'IX R Art'!B37+'IX R Art MONITOREO'!B37+'IX R Ind'!B37," ")</f>
        <v xml:space="preserve"> </v>
      </c>
      <c r="C37" s="67">
        <f>IF(+'IX R Art'!C37+'IX R Art MONITOREO'!C37+'IX R Ind'!C37&gt;0,+'IX R Art'!C37+'IX R Art MONITOREO'!C37+'IX R Ind'!C37," ")</f>
        <v>76172.59</v>
      </c>
      <c r="D37" s="67">
        <f>IF(+'IX R Art'!D37+'IX R Art MONITOREO'!D37+'IX R Ind'!D37&gt;0,+'IX R Art'!D37+'IX R Art MONITOREO'!D37+'IX R Ind'!D37," ")</f>
        <v>274326.13</v>
      </c>
      <c r="E37" s="67">
        <f>IF(+'IX R Art'!E37+'IX R Art MONITOREO'!E37+'IX R Ind'!E37&gt;0,+'IX R Art'!E37+'IX R Art MONITOREO'!E37+'IX R Ind'!E37," ")</f>
        <v>171140.06</v>
      </c>
      <c r="F37" s="67" t="str">
        <f>IF(+'IX R Art'!F37+'IX R Art MONITOREO'!F37+'IX R Ind'!F37&gt;0,+'IX R Art'!F37+'IX R Art MONITOREO'!F37+'IX R Ind'!F37," ")</f>
        <v xml:space="preserve"> </v>
      </c>
      <c r="G37" s="67">
        <f>IF(+'IX R Art'!G37+'IX R Art MONITOREO'!G37+'IX R Ind'!G37&gt;0,+'IX R Art'!G37+'IX R Art MONITOREO'!G37+'IX R Ind'!G37," ")</f>
        <v>184924.71</v>
      </c>
      <c r="H37" s="67" t="str">
        <f>IF(+'IX R Art'!H37+'IX R Art MONITOREO'!H37+'IX R Ind'!H37&gt;0,+'IX R Art'!H37+'IX R Art MONITOREO'!H37+'IX R Ind'!H37," ")</f>
        <v xml:space="preserve"> </v>
      </c>
      <c r="I37" s="67" t="str">
        <f>IF(+'IX R Art'!I37+'IX R Art MONITOREO'!I37+'IX R Ind'!I37&gt;0,+'IX R Art'!I37+'IX R Art MONITOREO'!I37+'IX R Ind'!I37," ")</f>
        <v xml:space="preserve"> </v>
      </c>
      <c r="J37" s="67" t="str">
        <f>IF(+'IX R Art'!J37+'IX R Art MONITOREO'!J37+'IX R Ind'!J37&gt;0,+'IX R Art'!J37+'IX R Art MONITOREO'!J37+'IX R Ind'!J37," ")</f>
        <v xml:space="preserve"> </v>
      </c>
      <c r="K37" s="67" t="str">
        <f>IF(+'IX R Art'!K37+'IX R Art MONITOREO'!K37+'IX R Ind'!K37&gt;0,+'IX R Art'!K37+'IX R Art MONITOREO'!K37+'IX R Ind'!K37," ")</f>
        <v xml:space="preserve"> </v>
      </c>
      <c r="L37" s="67" t="str">
        <f>IF(+'IX R Art'!L37+'IX R Art MONITOREO'!L37+'IX R Ind'!L37&gt;0,+'IX R Art'!L37+'IX R Art MONITOREO'!L37+'IX R Ind'!L37," ")</f>
        <v xml:space="preserve"> </v>
      </c>
      <c r="M37" s="123" t="str">
        <f>IF(+'IX R Art'!M37+'IX R Art MONITOREO'!M37+'IX R Ind'!M37&gt;0,+'IX R Art'!M37+'IX R Art MONITOREO'!M37+'IX R Ind'!M37," ")</f>
        <v xml:space="preserve"> </v>
      </c>
      <c r="N37" s="122">
        <f t="shared" si="3"/>
        <v>706563.49</v>
      </c>
      <c r="O37" s="34">
        <f t="shared" si="0"/>
        <v>17</v>
      </c>
    </row>
    <row r="38" spans="1:16" x14ac:dyDescent="0.3">
      <c r="A38" s="100">
        <f t="shared" si="1"/>
        <v>17.5</v>
      </c>
      <c r="B38" s="122" t="str">
        <f>IF(+'IX R Art'!B38+'IX R Art MONITOREO'!B38+'IX R Ind'!B38&gt;0,+'IX R Art'!B38+'IX R Art MONITOREO'!B38+'IX R Ind'!B38," ")</f>
        <v xml:space="preserve"> </v>
      </c>
      <c r="C38" s="67">
        <f>IF(+'IX R Art'!C38+'IX R Art MONITOREO'!C38+'IX R Ind'!C38&gt;0,+'IX R Art'!C38+'IX R Art MONITOREO'!C38+'IX R Ind'!C38," ")</f>
        <v>24007.37</v>
      </c>
      <c r="D38" s="67">
        <f>IF(+'IX R Art'!D38+'IX R Art MONITOREO'!D38+'IX R Ind'!D38&gt;0,+'IX R Art'!D38+'IX R Art MONITOREO'!D38+'IX R Ind'!D38," ")</f>
        <v>130369.81</v>
      </c>
      <c r="E38" s="67">
        <f>IF(+'IX R Art'!E38+'IX R Art MONITOREO'!E38+'IX R Ind'!E38&gt;0,+'IX R Art'!E38+'IX R Art MONITOREO'!E38+'IX R Ind'!E38," ")</f>
        <v>100156.42</v>
      </c>
      <c r="F38" s="67" t="str">
        <f>IF(+'IX R Art'!F38+'IX R Art MONITOREO'!F38+'IX R Ind'!F38&gt;0,+'IX R Art'!F38+'IX R Art MONITOREO'!F38+'IX R Ind'!F38," ")</f>
        <v xml:space="preserve"> </v>
      </c>
      <c r="G38" s="67">
        <f>IF(+'IX R Art'!G38+'IX R Art MONITOREO'!G38+'IX R Ind'!G38&gt;0,+'IX R Art'!G38+'IX R Art MONITOREO'!G38+'IX R Ind'!G38," ")</f>
        <v>65956.100000000006</v>
      </c>
      <c r="H38" s="67" t="str">
        <f>IF(+'IX R Art'!H38+'IX R Art MONITOREO'!H38+'IX R Ind'!H38&gt;0,+'IX R Art'!H38+'IX R Art MONITOREO'!H38+'IX R Ind'!H38," ")</f>
        <v xml:space="preserve"> </v>
      </c>
      <c r="I38" s="67" t="str">
        <f>IF(+'IX R Art'!I38+'IX R Art MONITOREO'!I38+'IX R Ind'!I38&gt;0,+'IX R Art'!I38+'IX R Art MONITOREO'!I38+'IX R Ind'!I38," ")</f>
        <v xml:space="preserve"> </v>
      </c>
      <c r="J38" s="67" t="str">
        <f>IF(+'IX R Art'!J38+'IX R Art MONITOREO'!J38+'IX R Ind'!J38&gt;0,+'IX R Art'!J38+'IX R Art MONITOREO'!J38+'IX R Ind'!J38," ")</f>
        <v xml:space="preserve"> </v>
      </c>
      <c r="K38" s="67" t="str">
        <f>IF(+'IX R Art'!K38+'IX R Art MONITOREO'!K38+'IX R Ind'!K38&gt;0,+'IX R Art'!K38+'IX R Art MONITOREO'!K38+'IX R Ind'!K38," ")</f>
        <v xml:space="preserve"> </v>
      </c>
      <c r="L38" s="67" t="str">
        <f>IF(+'IX R Art'!L38+'IX R Art MONITOREO'!L38+'IX R Ind'!L38&gt;0,+'IX R Art'!L38+'IX R Art MONITOREO'!L38+'IX R Ind'!L38," ")</f>
        <v xml:space="preserve"> </v>
      </c>
      <c r="M38" s="123" t="str">
        <f>IF(+'IX R Art'!M38+'IX R Art MONITOREO'!M38+'IX R Ind'!M38&gt;0,+'IX R Art'!M38+'IX R Art MONITOREO'!M38+'IX R Ind'!M38," ")</f>
        <v xml:space="preserve"> </v>
      </c>
      <c r="N38" s="122">
        <f t="shared" si="3"/>
        <v>320489.69999999995</v>
      </c>
      <c r="O38" s="34">
        <f t="shared" si="0"/>
        <v>17.5</v>
      </c>
    </row>
    <row r="39" spans="1:16" x14ac:dyDescent="0.3">
      <c r="A39" s="100">
        <f t="shared" si="1"/>
        <v>18</v>
      </c>
      <c r="B39" s="122" t="str">
        <f>IF(+'IX R Art'!B39+'IX R Art MONITOREO'!B39+'IX R Ind'!B39&gt;0,+'IX R Art'!B39+'IX R Art MONITOREO'!B39+'IX R Ind'!B39," ")</f>
        <v xml:space="preserve"> </v>
      </c>
      <c r="C39" s="67" t="str">
        <f>IF(+'IX R Art'!C39+'IX R Art MONITOREO'!C39+'IX R Ind'!C39&gt;0,+'IX R Art'!C39+'IX R Art MONITOREO'!C39+'IX R Ind'!C39," ")</f>
        <v xml:space="preserve"> </v>
      </c>
      <c r="D39" s="67">
        <f>IF(+'IX R Art'!D39+'IX R Art MONITOREO'!D39+'IX R Ind'!D39&gt;0,+'IX R Art'!D39+'IX R Art MONITOREO'!D39+'IX R Ind'!D39," ")</f>
        <v>9692.75</v>
      </c>
      <c r="E39" s="67" t="str">
        <f>IF(+'IX R Art'!E39+'IX R Art MONITOREO'!E39+'IX R Ind'!E39&gt;0,+'IX R Art'!E39+'IX R Art MONITOREO'!E39+'IX R Ind'!E39," ")</f>
        <v xml:space="preserve"> </v>
      </c>
      <c r="F39" s="67" t="str">
        <f>IF(+'IX R Art'!F39+'IX R Art MONITOREO'!F39+'IX R Ind'!F39&gt;0,+'IX R Art'!F39+'IX R Art MONITOREO'!F39+'IX R Ind'!F39," ")</f>
        <v xml:space="preserve"> </v>
      </c>
      <c r="G39" s="67">
        <f>IF(+'IX R Art'!G39+'IX R Art MONITOREO'!G39+'IX R Ind'!G39&gt;0,+'IX R Art'!G39+'IX R Art MONITOREO'!G39+'IX R Ind'!G39," ")</f>
        <v>23768.19</v>
      </c>
      <c r="H39" s="67" t="str">
        <f>IF(+'IX R Art'!H39+'IX R Art MONITOREO'!H39+'IX R Ind'!H39&gt;0,+'IX R Art'!H39+'IX R Art MONITOREO'!H39+'IX R Ind'!H39," ")</f>
        <v xml:space="preserve"> </v>
      </c>
      <c r="I39" s="67" t="str">
        <f>IF(+'IX R Art'!I39+'IX R Art MONITOREO'!I39+'IX R Ind'!I39&gt;0,+'IX R Art'!I39+'IX R Art MONITOREO'!I39+'IX R Ind'!I39," ")</f>
        <v xml:space="preserve"> </v>
      </c>
      <c r="J39" s="67" t="str">
        <f>IF(+'IX R Art'!J39+'IX R Art MONITOREO'!J39+'IX R Ind'!J39&gt;0,+'IX R Art'!J39+'IX R Art MONITOREO'!J39+'IX R Ind'!J39," ")</f>
        <v xml:space="preserve"> </v>
      </c>
      <c r="K39" s="67" t="str">
        <f>IF(+'IX R Art'!K39+'IX R Art MONITOREO'!K39+'IX R Ind'!K39&gt;0,+'IX R Art'!K39+'IX R Art MONITOREO'!K39+'IX R Ind'!K39," ")</f>
        <v xml:space="preserve"> </v>
      </c>
      <c r="L39" s="67" t="str">
        <f>IF(+'IX R Art'!L39+'IX R Art MONITOREO'!L39+'IX R Ind'!L39&gt;0,+'IX R Art'!L39+'IX R Art MONITOREO'!L39+'IX R Ind'!L39," ")</f>
        <v xml:space="preserve"> </v>
      </c>
      <c r="M39" s="123" t="str">
        <f>IF(+'IX R Art'!M39+'IX R Art MONITOREO'!M39+'IX R Ind'!M39&gt;0,+'IX R Art'!M39+'IX R Art MONITOREO'!M39+'IX R Ind'!M39," ")</f>
        <v xml:space="preserve"> </v>
      </c>
      <c r="N39" s="122">
        <f t="shared" si="3"/>
        <v>33460.94</v>
      </c>
      <c r="O39" s="34">
        <f t="shared" si="0"/>
        <v>18</v>
      </c>
    </row>
    <row r="40" spans="1:16" x14ac:dyDescent="0.3">
      <c r="A40" s="100">
        <f t="shared" si="1"/>
        <v>18.5</v>
      </c>
      <c r="B40" s="122" t="str">
        <f>IF(+'IX R Art'!B40+'IX R Art MONITOREO'!B40+'IX R Ind'!B40&gt;0,+'IX R Art'!B40+'IX R Art MONITOREO'!B40+'IX R Ind'!B40," ")</f>
        <v xml:space="preserve"> </v>
      </c>
      <c r="C40" s="67" t="str">
        <f>IF(+'IX R Art'!C40+'IX R Art MONITOREO'!C40+'IX R Ind'!C40&gt;0,+'IX R Art'!C40+'IX R Art MONITOREO'!C40+'IX R Ind'!C40," ")</f>
        <v xml:space="preserve"> </v>
      </c>
      <c r="D40" s="67">
        <f>IF(+'IX R Art'!D40+'IX R Art MONITOREO'!D40+'IX R Ind'!D40&gt;0,+'IX R Art'!D40+'IX R Art MONITOREO'!D40+'IX R Ind'!D40," ")</f>
        <v>9698.43</v>
      </c>
      <c r="E40" s="67" t="str">
        <f>IF(+'IX R Art'!E40+'IX R Art MONITOREO'!E40+'IX R Ind'!E40&gt;0,+'IX R Art'!E40+'IX R Art MONITOREO'!E40+'IX R Ind'!E40," ")</f>
        <v xml:space="preserve"> </v>
      </c>
      <c r="F40" s="67" t="str">
        <f>IF(+'IX R Art'!F40+'IX R Art MONITOREO'!F40+'IX R Ind'!F40&gt;0,+'IX R Art'!F40+'IX R Art MONITOREO'!F40+'IX R Ind'!F40," ")</f>
        <v xml:space="preserve"> </v>
      </c>
      <c r="G40" s="67" t="str">
        <f>IF(+'IX R Art'!G40+'IX R Art MONITOREO'!G40+'IX R Ind'!G40&gt;0,+'IX R Art'!G40+'IX R Art MONITOREO'!G40+'IX R Ind'!G40," ")</f>
        <v xml:space="preserve"> </v>
      </c>
      <c r="H40" s="67" t="str">
        <f>IF(+'IX R Art'!H40+'IX R Art MONITOREO'!H40+'IX R Ind'!H40&gt;0,+'IX R Art'!H40+'IX R Art MONITOREO'!H40+'IX R Ind'!H40," ")</f>
        <v xml:space="preserve"> </v>
      </c>
      <c r="I40" s="67" t="str">
        <f>IF(+'IX R Art'!I40+'IX R Art MONITOREO'!I40+'IX R Ind'!I40&gt;0,+'IX R Art'!I40+'IX R Art MONITOREO'!I40+'IX R Ind'!I40," ")</f>
        <v xml:space="preserve"> </v>
      </c>
      <c r="J40" s="67" t="str">
        <f>IF(+'IX R Art'!J40+'IX R Art MONITOREO'!J40+'IX R Ind'!J40&gt;0,+'IX R Art'!J40+'IX R Art MONITOREO'!J40+'IX R Ind'!J40," ")</f>
        <v xml:space="preserve"> </v>
      </c>
      <c r="K40" s="67" t="str">
        <f>IF(+'IX R Art'!K40+'IX R Art MONITOREO'!K40+'IX R Ind'!K40&gt;0,+'IX R Art'!K40+'IX R Art MONITOREO'!K40+'IX R Ind'!K40," ")</f>
        <v xml:space="preserve"> </v>
      </c>
      <c r="L40" s="67" t="str">
        <f>IF(+'IX R Art'!L40+'IX R Art MONITOREO'!L40+'IX R Ind'!L40&gt;0,+'IX R Art'!L40+'IX R Art MONITOREO'!L40+'IX R Ind'!L40," ")</f>
        <v xml:space="preserve"> </v>
      </c>
      <c r="M40" s="123" t="str">
        <f>IF(+'IX R Art'!M40+'IX R Art MONITOREO'!M40+'IX R Ind'!M40&gt;0,+'IX R Art'!M40+'IX R Art MONITOREO'!M40+'IX R Ind'!M40," ")</f>
        <v xml:space="preserve"> </v>
      </c>
      <c r="N40" s="122"/>
      <c r="O40" s="34">
        <f t="shared" si="0"/>
        <v>18.5</v>
      </c>
    </row>
    <row r="41" spans="1:16" x14ac:dyDescent="0.3">
      <c r="A41" s="100">
        <f t="shared" si="1"/>
        <v>19</v>
      </c>
      <c r="B41" s="122" t="str">
        <f>IF(+'IX R Art'!B41+'IX R Art MONITOREO'!B41+'IX R Ind'!B41&gt;0,+'IX R Art'!B41+'IX R Art MONITOREO'!B41+'IX R Ind'!B41," ")</f>
        <v xml:space="preserve"> </v>
      </c>
      <c r="C41" s="67" t="str">
        <f>IF(+'IX R Art'!C41+'IX R Art MONITOREO'!C41+'IX R Ind'!C41&gt;0,+'IX R Art'!C41+'IX R Art MONITOREO'!C41+'IX R Ind'!C41," ")</f>
        <v xml:space="preserve"> </v>
      </c>
      <c r="D41" s="67" t="str">
        <f>IF(+'IX R Art'!D41+'IX R Art MONITOREO'!D41+'IX R Ind'!D41&gt;0,+'IX R Art'!D41+'IX R Art MONITOREO'!D41+'IX R Ind'!D41," ")</f>
        <v xml:space="preserve"> </v>
      </c>
      <c r="E41" s="67" t="str">
        <f>IF(+'IX R Art'!E41+'IX R Art MONITOREO'!E41+'IX R Ind'!E41&gt;0,+'IX R Art'!E41+'IX R Art MONITOREO'!E41+'IX R Ind'!E41," ")</f>
        <v xml:space="preserve"> </v>
      </c>
      <c r="F41" s="67" t="str">
        <f>IF(+'IX R Art'!F41+'IX R Art MONITOREO'!F41+'IX R Ind'!F41&gt;0,+'IX R Art'!F41+'IX R Art MONITOREO'!F41+'IX R Ind'!F41," ")</f>
        <v xml:space="preserve"> </v>
      </c>
      <c r="G41" s="67" t="str">
        <f>IF(+'IX R Art'!G41+'IX R Art MONITOREO'!G41+'IX R Ind'!G41&gt;0,+'IX R Art'!G41+'IX R Art MONITOREO'!G41+'IX R Ind'!G41," ")</f>
        <v xml:space="preserve"> </v>
      </c>
      <c r="H41" s="67" t="str">
        <f>IF(+'IX R Art'!H41+'IX R Art MONITOREO'!H41+'IX R Ind'!H41&gt;0,+'IX R Art'!H41+'IX R Art MONITOREO'!H41+'IX R Ind'!H41," ")</f>
        <v xml:space="preserve"> </v>
      </c>
      <c r="I41" s="67" t="str">
        <f>IF(+'IX R Art'!I41+'IX R Art MONITOREO'!I41+'IX R Ind'!I41&gt;0,+'IX R Art'!I41+'IX R Art MONITOREO'!I41+'IX R Ind'!I41," ")</f>
        <v xml:space="preserve"> </v>
      </c>
      <c r="J41" s="67" t="str">
        <f>IF(+'IX R Art'!J41+'IX R Art MONITOREO'!J41+'IX R Ind'!J41&gt;0,+'IX R Art'!J41+'IX R Art MONITOREO'!J41+'IX R Ind'!J41," ")</f>
        <v xml:space="preserve"> </v>
      </c>
      <c r="K41" s="67" t="str">
        <f>IF(+'IX R Art'!K41+'IX R Art MONITOREO'!K41+'IX R Ind'!K41&gt;0,+'IX R Art'!K41+'IX R Art MONITOREO'!K41+'IX R Ind'!K41," ")</f>
        <v xml:space="preserve"> </v>
      </c>
      <c r="L41" s="67" t="str">
        <f>IF(+'IX R Art'!L41+'IX R Art MONITOREO'!L41+'IX R Ind'!L41&gt;0,+'IX R Art'!L41+'IX R Art MONITOREO'!L41+'IX R Ind'!L41," ")</f>
        <v xml:space="preserve"> </v>
      </c>
      <c r="M41" s="123" t="str">
        <f>IF(+'IX R Art'!M41+'IX R Art MONITOREO'!M41+'IX R Ind'!M41&gt;0,+'IX R Art'!M41+'IX R Art MONITOREO'!M41+'IX R Ind'!M41," ")</f>
        <v xml:space="preserve"> </v>
      </c>
      <c r="N41" s="122" t="str">
        <f t="shared" si="3"/>
        <v xml:space="preserve"> </v>
      </c>
      <c r="O41" s="34">
        <f t="shared" si="0"/>
        <v>19</v>
      </c>
    </row>
    <row r="42" spans="1:16" x14ac:dyDescent="0.3">
      <c r="A42" s="100">
        <f t="shared" si="1"/>
        <v>19.5</v>
      </c>
      <c r="B42" s="122" t="str">
        <f>IF(+'IX R Art'!B42+'IX R Art MONITOREO'!B42+'IX R Ind'!B42&gt;0,+'IX R Art'!B42+'IX R Art MONITOREO'!B42+'IX R Ind'!B42," ")</f>
        <v xml:space="preserve"> </v>
      </c>
      <c r="C42" s="67" t="str">
        <f>IF(+'IX R Art'!C42+'IX R Art MONITOREO'!C42+'IX R Ind'!C42&gt;0,+'IX R Art'!C42+'IX R Art MONITOREO'!C42+'IX R Ind'!C42," ")</f>
        <v xml:space="preserve"> </v>
      </c>
      <c r="D42" s="67" t="str">
        <f>IF(+'IX R Art'!D42+'IX R Art MONITOREO'!D42+'IX R Ind'!D42&gt;0,+'IX R Art'!D42+'IX R Art MONITOREO'!D42+'IX R Ind'!D42," ")</f>
        <v xml:space="preserve"> </v>
      </c>
      <c r="E42" s="67" t="str">
        <f>IF(+'IX R Art'!E42+'IX R Art MONITOREO'!E42+'IX R Ind'!E42&gt;0,+'IX R Art'!E42+'IX R Art MONITOREO'!E42+'IX R Ind'!E42," ")</f>
        <v xml:space="preserve"> </v>
      </c>
      <c r="F42" s="67" t="str">
        <f>IF(+'IX R Art'!F42+'IX R Art MONITOREO'!F42+'IX R Ind'!F42&gt;0,+'IX R Art'!F42+'IX R Art MONITOREO'!F42+'IX R Ind'!F42," ")</f>
        <v xml:space="preserve"> </v>
      </c>
      <c r="G42" s="67" t="str">
        <f>IF(+'IX R Art'!G42+'IX R Art MONITOREO'!G42+'IX R Ind'!G42&gt;0,+'IX R Art'!G42+'IX R Art MONITOREO'!G42+'IX R Ind'!G42," ")</f>
        <v xml:space="preserve"> </v>
      </c>
      <c r="H42" s="67" t="str">
        <f>IF(+'IX R Art'!H42+'IX R Art MONITOREO'!H42+'IX R Ind'!H42&gt;0,+'IX R Art'!H42+'IX R Art MONITOREO'!H42+'IX R Ind'!H42," ")</f>
        <v xml:space="preserve"> </v>
      </c>
      <c r="I42" s="67" t="str">
        <f>IF(+'IX R Art'!I42+'IX R Art MONITOREO'!I42+'IX R Ind'!I42&gt;0,+'IX R Art'!I42+'IX R Art MONITOREO'!I42+'IX R Ind'!I42," ")</f>
        <v xml:space="preserve"> </v>
      </c>
      <c r="J42" s="67" t="str">
        <f>IF(+'IX R Art'!J42+'IX R Art MONITOREO'!J42+'IX R Ind'!J42&gt;0,+'IX R Art'!J42+'IX R Art MONITOREO'!J42+'IX R Ind'!J42," ")</f>
        <v xml:space="preserve"> </v>
      </c>
      <c r="K42" s="67" t="str">
        <f>IF(+'IX R Art'!K42+'IX R Art MONITOREO'!K42+'IX R Ind'!K42&gt;0,+'IX R Art'!K42+'IX R Art MONITOREO'!K42+'IX R Ind'!K42," ")</f>
        <v xml:space="preserve"> </v>
      </c>
      <c r="L42" s="67" t="str">
        <f>IF(+'IX R Art'!L42+'IX R Art MONITOREO'!L42+'IX R Ind'!L42&gt;0,+'IX R Art'!L42+'IX R Art MONITOREO'!L42+'IX R Ind'!L42," ")</f>
        <v xml:space="preserve"> </v>
      </c>
      <c r="M42" s="123" t="str">
        <f>IF(+'IX R Art'!M42+'IX R Art MONITOREO'!M42+'IX R Ind'!M42&gt;0,+'IX R Art'!M42+'IX R Art MONITOREO'!M42+'IX R Ind'!M42," ")</f>
        <v xml:space="preserve"> </v>
      </c>
      <c r="N42" s="122"/>
      <c r="O42" s="34">
        <f t="shared" si="0"/>
        <v>19.5</v>
      </c>
    </row>
    <row r="43" spans="1:16" x14ac:dyDescent="0.3">
      <c r="A43" s="100">
        <f t="shared" si="1"/>
        <v>20</v>
      </c>
      <c r="B43" s="122" t="str">
        <f>IF(+'IX R Art'!B43+'IX R Art MONITOREO'!B43+'IX R Ind'!B43&gt;0,+'IX R Art'!B43+'IX R Art MONITOREO'!B43+'IX R Ind'!B43," ")</f>
        <v xml:space="preserve"> </v>
      </c>
      <c r="C43" s="67" t="str">
        <f>IF(+'IX R Art'!C43+'IX R Art MONITOREO'!C43+'IX R Ind'!C43&gt;0,+'IX R Art'!C43+'IX R Art MONITOREO'!C43+'IX R Ind'!C43," ")</f>
        <v xml:space="preserve"> </v>
      </c>
      <c r="D43" s="67" t="str">
        <f>IF(+'IX R Art'!D43+'IX R Art MONITOREO'!D43+'IX R Ind'!D43&gt;0,+'IX R Art'!D43+'IX R Art MONITOREO'!D43+'IX R Ind'!D43," ")</f>
        <v xml:space="preserve"> </v>
      </c>
      <c r="E43" s="67" t="str">
        <f>IF(+'IX R Art'!E43+'IX R Art MONITOREO'!E43+'IX R Ind'!E43&gt;0,+'IX R Art'!E43+'IX R Art MONITOREO'!E43+'IX R Ind'!E43," ")</f>
        <v xml:space="preserve"> </v>
      </c>
      <c r="F43" s="67" t="str">
        <f>IF(+'IX R Art'!F43+'IX R Art MONITOREO'!F43+'IX R Ind'!F43&gt;0,+'IX R Art'!F43+'IX R Art MONITOREO'!F43+'IX R Ind'!F43," ")</f>
        <v xml:space="preserve"> </v>
      </c>
      <c r="G43" s="67" t="str">
        <f>IF(+'IX R Art'!G43+'IX R Art MONITOREO'!G43+'IX R Ind'!G43&gt;0,+'IX R Art'!G43+'IX R Art MONITOREO'!G43+'IX R Ind'!G43," ")</f>
        <v xml:space="preserve"> </v>
      </c>
      <c r="H43" s="67" t="str">
        <f>IF(+'IX R Art'!H43+'IX R Art MONITOREO'!H43+'IX R Ind'!H43&gt;0,+'IX R Art'!H43+'IX R Art MONITOREO'!H43+'IX R Ind'!H43," ")</f>
        <v xml:space="preserve"> </v>
      </c>
      <c r="I43" s="67" t="str">
        <f>IF(+'IX R Art'!I43+'IX R Art MONITOREO'!I43+'IX R Ind'!I43&gt;0,+'IX R Art'!I43+'IX R Art MONITOREO'!I43+'IX R Ind'!I43," ")</f>
        <v xml:space="preserve"> </v>
      </c>
      <c r="J43" s="67" t="str">
        <f>IF(+'IX R Art'!J43+'IX R Art MONITOREO'!J43+'IX R Ind'!J43&gt;0,+'IX R Art'!J43+'IX R Art MONITOREO'!J43+'IX R Ind'!J43," ")</f>
        <v xml:space="preserve"> </v>
      </c>
      <c r="K43" s="67" t="str">
        <f>IF(+'IX R Art'!K43+'IX R Art MONITOREO'!K43+'IX R Ind'!K43&gt;0,+'IX R Art'!K43+'IX R Art MONITOREO'!K43+'IX R Ind'!K43," ")</f>
        <v xml:space="preserve"> </v>
      </c>
      <c r="L43" s="67" t="str">
        <f>IF(+'IX R Art'!L43+'IX R Art MONITOREO'!L43+'IX R Ind'!L43&gt;0,+'IX R Art'!L43+'IX R Art MONITOREO'!L43+'IX R Ind'!L43," ")</f>
        <v xml:space="preserve"> </v>
      </c>
      <c r="M43" s="123" t="str">
        <f>IF(+'IX R Art'!M43+'IX R Art MONITOREO'!M43+'IX R Ind'!M43&gt;0,+'IX R Art'!M43+'IX R Art MONITOREO'!M43+'IX R Ind'!M43," ")</f>
        <v xml:space="preserve"> </v>
      </c>
      <c r="N43" s="122"/>
      <c r="O43" s="47"/>
    </row>
    <row r="44" spans="1:16" x14ac:dyDescent="0.3">
      <c r="A44" s="100">
        <f t="shared" si="1"/>
        <v>20.5</v>
      </c>
      <c r="B44" s="122" t="str">
        <f>IF(+'IX R Art'!B44+'IX R Art MONITOREO'!B44+'IX R Ind'!B44&gt;0,+'IX R Art'!B44+'IX R Art MONITOREO'!B44+'IX R Ind'!B44," ")</f>
        <v xml:space="preserve"> </v>
      </c>
      <c r="C44" s="67" t="str">
        <f>IF(+'IX R Art'!C44+'IX R Art MONITOREO'!C44+'IX R Ind'!C44&gt;0,+'IX R Art'!C44+'IX R Art MONITOREO'!C44+'IX R Ind'!C44," ")</f>
        <v xml:space="preserve"> </v>
      </c>
      <c r="D44" s="67" t="str">
        <f>IF(+'IX R Art'!D44+'IX R Art MONITOREO'!D44+'IX R Ind'!D44&gt;0,+'IX R Art'!D44+'IX R Art MONITOREO'!D44+'IX R Ind'!D44," ")</f>
        <v xml:space="preserve"> </v>
      </c>
      <c r="E44" s="67" t="str">
        <f>IF(+'IX R Art'!E44+'IX R Art MONITOREO'!E44+'IX R Ind'!E44&gt;0,+'IX R Art'!E44+'IX R Art MONITOREO'!E44+'IX R Ind'!E44," ")</f>
        <v xml:space="preserve"> </v>
      </c>
      <c r="F44" s="67" t="str">
        <f>IF(+'IX R Art'!F44+'IX R Art MONITOREO'!F44+'IX R Ind'!F44&gt;0,+'IX R Art'!F44+'IX R Art MONITOREO'!F44+'IX R Ind'!F44," ")</f>
        <v xml:space="preserve"> </v>
      </c>
      <c r="G44" s="67" t="str">
        <f>IF(+'IX R Art'!G44+'IX R Art MONITOREO'!G44+'IX R Ind'!G44&gt;0,+'IX R Art'!G44+'IX R Art MONITOREO'!G44+'IX R Ind'!G44," ")</f>
        <v xml:space="preserve"> </v>
      </c>
      <c r="H44" s="67" t="str">
        <f>IF(+'IX R Art'!H44+'IX R Art MONITOREO'!H44+'IX R Ind'!H44&gt;0,+'IX R Art'!H44+'IX R Art MONITOREO'!H44+'IX R Ind'!H44," ")</f>
        <v xml:space="preserve"> </v>
      </c>
      <c r="I44" s="67" t="str">
        <f>IF(+'IX R Art'!I44+'IX R Art MONITOREO'!I44+'IX R Ind'!I44&gt;0,+'IX R Art'!I44+'IX R Art MONITOREO'!I44+'IX R Ind'!I44," ")</f>
        <v xml:space="preserve"> </v>
      </c>
      <c r="J44" s="67" t="str">
        <f>IF(+'IX R Art'!J44+'IX R Art MONITOREO'!J44+'IX R Ind'!J44&gt;0,+'IX R Art'!J44+'IX R Art MONITOREO'!J44+'IX R Ind'!J44," ")</f>
        <v xml:space="preserve"> </v>
      </c>
      <c r="K44" s="67" t="str">
        <f>IF(+'IX R Art'!K44+'IX R Art MONITOREO'!K44+'IX R Ind'!K44&gt;0,+'IX R Art'!K44+'IX R Art MONITOREO'!K44+'IX R Ind'!K44," ")</f>
        <v xml:space="preserve"> </v>
      </c>
      <c r="L44" s="67" t="str">
        <f>IF(+'IX R Art'!L44+'IX R Art MONITOREO'!L44+'IX R Ind'!L44&gt;0,+'IX R Art'!L44+'IX R Art MONITOREO'!L44+'IX R Ind'!L44," ")</f>
        <v xml:space="preserve"> </v>
      </c>
      <c r="M44" s="123" t="str">
        <f>IF(+'IX R Art'!M44+'IX R Art MONITOREO'!M44+'IX R Ind'!M44&gt;0,+'IX R Art'!M44+'IX R Art MONITOREO'!M44+'IX R Ind'!M44," ")</f>
        <v xml:space="preserve"> </v>
      </c>
      <c r="N44" s="122"/>
      <c r="O44" s="47"/>
    </row>
    <row r="45" spans="1:16" ht="12" customHeight="1" x14ac:dyDescent="0.3">
      <c r="A45" s="99" t="s">
        <v>13</v>
      </c>
      <c r="B45" s="126" t="str">
        <f>IF(SUM(B11:B44)&gt;0,SUM(B11:B44)," ")</f>
        <v xml:space="preserve"> </v>
      </c>
      <c r="C45" s="71">
        <f t="shared" ref="C45:M45" si="4">IF(SUM(C11:C44)&gt;0,SUM(C11:C44)," ")</f>
        <v>742876.79999999993</v>
      </c>
      <c r="D45" s="71">
        <f t="shared" si="4"/>
        <v>1999985.3299999998</v>
      </c>
      <c r="E45" s="71">
        <f t="shared" si="4"/>
        <v>1898414.81</v>
      </c>
      <c r="F45" s="71" t="str">
        <f t="shared" si="4"/>
        <v xml:space="preserve"> </v>
      </c>
      <c r="G45" s="71">
        <f t="shared" si="4"/>
        <v>5409124.4900000002</v>
      </c>
      <c r="H45" s="71" t="str">
        <f t="shared" si="4"/>
        <v xml:space="preserve"> </v>
      </c>
      <c r="I45" s="71" t="str">
        <f t="shared" si="4"/>
        <v xml:space="preserve"> </v>
      </c>
      <c r="J45" s="71" t="str">
        <f t="shared" si="4"/>
        <v xml:space="preserve"> </v>
      </c>
      <c r="K45" s="71" t="str">
        <f t="shared" si="4"/>
        <v xml:space="preserve"> </v>
      </c>
      <c r="L45" s="71" t="str">
        <f t="shared" si="4"/>
        <v xml:space="preserve"> </v>
      </c>
      <c r="M45" s="127" t="str">
        <f t="shared" si="4"/>
        <v xml:space="preserve"> </v>
      </c>
      <c r="N45" s="126">
        <f>SUM(N11:N44)</f>
        <v>10007199.189999999</v>
      </c>
      <c r="O45" s="37">
        <f>+'IX R Art'!N45+'IX R Art MONITOREO'!N45+'IX R Ind'!N45</f>
        <v>10050401.43</v>
      </c>
      <c r="P45" s="37">
        <f>+O45-N45</f>
        <v>43202.240000000224</v>
      </c>
    </row>
    <row r="46" spans="1:16" ht="14" x14ac:dyDescent="0.3">
      <c r="A46" s="101" t="s">
        <v>24</v>
      </c>
      <c r="B46" s="122" t="str">
        <f>IF(+'IX R Art'!B46+'IX R Art MONITOREO'!B46+'IX R Ind'!B46&gt;0,+'IX R Art'!B46+'IX R Art MONITOREO'!B46+'IX R Ind'!B46," ")</f>
        <v xml:space="preserve"> </v>
      </c>
      <c r="C46" s="67" t="str">
        <f>IF(+'IX R Art'!C46+'IX R Art MONITOREO'!C46+'IX R Ind'!C46&gt;0,+'IX R Art'!C46+'IX R Art MONITOREO'!C46+'IX R Ind'!C46," ")</f>
        <v xml:space="preserve"> </v>
      </c>
      <c r="D46" s="67" t="str">
        <f>IF(+'IX R Art'!D46+'IX R Art MONITOREO'!D46+'IX R Ind'!D46&gt;0,+'IX R Art'!D46+'IX R Art MONITOREO'!D46+'IX R Ind'!D46," ")</f>
        <v xml:space="preserve"> </v>
      </c>
      <c r="E46" s="67" t="str">
        <f>IF(+'IX R Art'!E46+'IX R Art MONITOREO'!E46+'IX R Ind'!E46&gt;0,+'IX R Art'!E46+'IX R Art MONITOREO'!E46+'IX R Ind'!E46," ")</f>
        <v xml:space="preserve"> </v>
      </c>
      <c r="F46" s="67" t="str">
        <f>IF(+'IX R Art'!F46+'IX R Art MONITOREO'!F46+'IX R Ind'!F46&gt;0,+'IX R Art'!F46+'IX R Art MONITOREO'!F46+'IX R Ind'!F46," ")</f>
        <v xml:space="preserve"> </v>
      </c>
      <c r="G46" s="67" t="str">
        <f>IF(+'IX R Art'!G46+'IX R Art MONITOREO'!G46+'IX R Ind'!G46&gt;0,+'IX R Art'!G46+'IX R Art MONITOREO'!G46+'IX R Ind'!G46," ")</f>
        <v xml:space="preserve"> </v>
      </c>
      <c r="H46" s="67" t="str">
        <f>IF(+'IX R Art'!H46+'IX R Art MONITOREO'!H46+'IX R Ind'!H46&gt;0,+'IX R Art'!H46+'IX R Art MONITOREO'!H46+'IX R Ind'!H46," ")</f>
        <v xml:space="preserve"> </v>
      </c>
      <c r="I46" s="67" t="str">
        <f>IF(+'IX R Art'!I46+'IX R Art MONITOREO'!I46+'IX R Ind'!I46&gt;0,+'IX R Art'!I46+'IX R Art MONITOREO'!I46+'IX R Ind'!I46," ")</f>
        <v xml:space="preserve"> </v>
      </c>
      <c r="J46" s="77" t="str">
        <f>IF(+'IX R Art'!J46+'IX R Art MONITOREO'!J46+'IX R Ind'!J46&gt;0,+'IX R Art'!J46+'IX R Art MONITOREO'!J46+'IX R Ind'!J46," ")</f>
        <v xml:space="preserve"> </v>
      </c>
      <c r="K46" s="67" t="str">
        <f>IF(+'IX R Art'!K46+'IX R Art MONITOREO'!K46+'IX R Ind'!K46&gt;0,+'IX R Art'!K46+'IX R Art MONITOREO'!K46+'IX R Ind'!K46," ")</f>
        <v xml:space="preserve"> </v>
      </c>
      <c r="L46" s="67" t="str">
        <f>IF(+'IX R Art'!L46+'IX R Art MONITOREO'!L46+'IX R Ind'!L46&gt;0,+'IX R Art'!L46+'IX R Art MONITOREO'!L46+'IX R Ind'!L46," ")</f>
        <v xml:space="preserve"> </v>
      </c>
      <c r="M46" s="123" t="str">
        <f>IF(+'IX R Art'!M46+'IX R Art MONITOREO'!M46+'IX R Ind'!M46&gt;0,+'IX R Art'!M46+'IX R Art MONITOREO'!M46+'IX R Ind'!M46," ")</f>
        <v xml:space="preserve"> </v>
      </c>
      <c r="N46" s="122">
        <f>SUM(B46:M46)</f>
        <v>0</v>
      </c>
      <c r="O46" s="37">
        <f>+'IX R Art'!N46+'IX R Art MONITOREO'!N46+'IX R Ind'!N46</f>
        <v>0</v>
      </c>
      <c r="P46" s="37">
        <f>+O46-N46</f>
        <v>0</v>
      </c>
    </row>
    <row r="47" spans="1:16" x14ac:dyDescent="0.3">
      <c r="A47" s="100" t="s">
        <v>17</v>
      </c>
      <c r="B47" s="122" t="str">
        <f>IF(+'IX R Art'!B47+'IX R Art MONITOREO'!B47+'IX R Ind'!B47&gt;0,+'IX R Art'!B47+'IX R Art MONITOREO'!B47+'IX R Ind'!B47," ")</f>
        <v xml:space="preserve"> </v>
      </c>
      <c r="C47" s="67" t="str">
        <f>IF(+'IX R Art'!C47+'IX R Art MONITOREO'!C47+'IX R Ind'!C47&gt;0,+'IX R Art'!C47+'IX R Art MONITOREO'!C47+'IX R Ind'!C47," ")</f>
        <v xml:space="preserve"> </v>
      </c>
      <c r="D47" s="67" t="str">
        <f>IF(+'IX R Art'!D47+'IX R Art MONITOREO'!D47+'IX R Ind'!D47&gt;0,+'IX R Art'!D47+'IX R Art MONITOREO'!D47+'IX R Ind'!D47," ")</f>
        <v xml:space="preserve"> </v>
      </c>
      <c r="E47" s="67" t="str">
        <f>IF(+'IX R Art'!E47+'IX R Art MONITOREO'!E47+'IX R Ind'!E47&gt;0,+'IX R Art'!E47+'IX R Art MONITOREO'!E47+'IX R Ind'!E47," ")</f>
        <v xml:space="preserve"> </v>
      </c>
      <c r="F47" s="67" t="str">
        <f>IF(+'IX R Art'!F47+'IX R Art MONITOREO'!F47+'IX R Ind'!F47&gt;0,+'IX R Art'!F47+'IX R Art MONITOREO'!F47+'IX R Ind'!F47," ")</f>
        <v xml:space="preserve"> </v>
      </c>
      <c r="G47" s="67" t="str">
        <f>IF(+'IX R Art'!G47+'IX R Art MONITOREO'!G47+'IX R Ind'!G47&gt;0,+'IX R Art'!G47+'IX R Art MONITOREO'!G47+'IX R Ind'!G47," ")</f>
        <v xml:space="preserve"> </v>
      </c>
      <c r="H47" s="67" t="str">
        <f>IF(+'IX R Art'!H47+'IX R Art MONITOREO'!H47+'IX R Ind'!H47&gt;0,+'IX R Art'!H47+'IX R Art MONITOREO'!H47+'IX R Ind'!H47," ")</f>
        <v xml:space="preserve"> </v>
      </c>
      <c r="I47" s="67" t="str">
        <f>IF(+'IX R Art'!I47+'IX R Art MONITOREO'!I47+'IX R Ind'!I47&gt;0,+'IX R Art'!I47+'IX R Art MONITOREO'!I47+'IX R Ind'!I47," ")</f>
        <v xml:space="preserve"> </v>
      </c>
      <c r="J47" s="77" t="str">
        <f>IF(+'IX R Art'!J47+'IX R Art MONITOREO'!J47+'IX R Ind'!J47&gt;0,+'IX R Art'!J47+'IX R Art MONITOREO'!J47+'IX R Ind'!J47," ")</f>
        <v xml:space="preserve"> </v>
      </c>
      <c r="K47" s="67" t="str">
        <f>IF(+'IX R Art'!K47+'IX R Art MONITOREO'!K47+'IX R Ind'!K47&gt;0,+'IX R Art'!K47+'IX R Art MONITOREO'!K47+'IX R Ind'!K47," ")</f>
        <v xml:space="preserve"> </v>
      </c>
      <c r="L47" s="67" t="str">
        <f>IF(+'IX R Art'!L47+'IX R Art MONITOREO'!L47+'IX R Ind'!L47&gt;0,+'IX R Art'!L47+'IX R Art MONITOREO'!L47+'IX R Ind'!L47," ")</f>
        <v xml:space="preserve"> </v>
      </c>
      <c r="M47" s="123" t="str">
        <f>IF(+'IX R Art'!M47+'IX R Art MONITOREO'!M47+'IX R Ind'!M47&gt;0,+'IX R Art'!M47+'IX R Art MONITOREO'!M47+'IX R Ind'!M47," ")</f>
        <v xml:space="preserve"> </v>
      </c>
      <c r="N47" s="122">
        <f>SUM(B47:M47)</f>
        <v>0</v>
      </c>
      <c r="O47" s="37">
        <f>+'IX R Art'!N47+'IX R Art MONITOREO'!N47+'IX R Ind'!N47</f>
        <v>0</v>
      </c>
      <c r="P47" s="37">
        <f>+O47-N47</f>
        <v>0</v>
      </c>
    </row>
    <row r="48" spans="1:16" ht="14" x14ac:dyDescent="0.3">
      <c r="A48" s="101" t="s">
        <v>21</v>
      </c>
      <c r="B48" s="129"/>
      <c r="C48" s="72">
        <f t="shared" ref="C48:D48" si="5">SUM(C9:C26)*100/C45</f>
        <v>0</v>
      </c>
      <c r="D48" s="72">
        <f t="shared" si="5"/>
        <v>0</v>
      </c>
      <c r="E48" s="72">
        <f>SUM(E9:E26)*100/E45</f>
        <v>2.0940207477627082</v>
      </c>
      <c r="F48" s="72"/>
      <c r="G48" s="72">
        <f t="shared" ref="G48" si="6">SUM(G9:G26)*100/G45</f>
        <v>1.71610119477949</v>
      </c>
      <c r="H48" s="72"/>
      <c r="I48" s="72"/>
      <c r="J48" s="72"/>
      <c r="K48" s="72"/>
      <c r="L48" s="72" t="e">
        <f>SUM(L9:L26)*100/L45</f>
        <v>#VALUE!</v>
      </c>
      <c r="M48" s="130" t="e">
        <f>SUM(M9:M26)*100/M45</f>
        <v>#VALUE!</v>
      </c>
      <c r="N48" s="129">
        <f>SUM(N9:N26)*100/N45</f>
        <v>0.99004165020522594</v>
      </c>
    </row>
    <row r="49" spans="1:16" x14ac:dyDescent="0.3">
      <c r="A49" s="102" t="s">
        <v>19</v>
      </c>
      <c r="B49" s="131"/>
      <c r="C49" s="73"/>
      <c r="D49" s="73"/>
      <c r="E49" s="79"/>
      <c r="F49" s="73"/>
      <c r="G49" s="73"/>
      <c r="H49" s="73"/>
      <c r="I49" s="73"/>
      <c r="J49" s="73"/>
      <c r="K49" s="73"/>
      <c r="L49" s="73"/>
      <c r="M49" s="132"/>
      <c r="N49" s="131"/>
      <c r="P49" s="53"/>
    </row>
    <row r="50" spans="1:16" x14ac:dyDescent="0.3">
      <c r="A50" s="40" t="s">
        <v>14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</row>
    <row r="51" spans="1:16" s="42" customFormat="1" ht="14" x14ac:dyDescent="0.3">
      <c r="A51" s="42" t="s">
        <v>56</v>
      </c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</row>
    <row r="52" spans="1:16" s="42" customFormat="1" ht="14" x14ac:dyDescent="0.3">
      <c r="A52" s="44" t="s">
        <v>57</v>
      </c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</row>
    <row r="53" spans="1:16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  <c r="O53" s="48" t="e">
        <f>+N53*100/#REF!</f>
        <v>#REF!</v>
      </c>
    </row>
    <row r="54" spans="1:16" x14ac:dyDescent="0.3">
      <c r="A54" s="49">
        <v>14</v>
      </c>
      <c r="B54" s="50" t="e">
        <f>+VLOOKUP(MAX(B9:B44),B9:$O$44,14,0)</f>
        <v>#N/A</v>
      </c>
      <c r="C54" s="51">
        <f>+VLOOKUP(MAX(C9:C44),C9:$O$44,+$A$54-C53,0)</f>
        <v>16</v>
      </c>
      <c r="D54" s="51">
        <f>+VLOOKUP(MAX(D9:D44),D9:$O$44,+$A$54-D53,0)</f>
        <v>16.5</v>
      </c>
      <c r="E54" s="51">
        <f>+VLOOKUP(MAX(E9:E44),E9:$O$44,+$A$54-E53,0)</f>
        <v>16</v>
      </c>
      <c r="F54" s="51" t="e">
        <f>+VLOOKUP(MAX(F9:F44),F9:$O$44,+$A$54-F53,0)</f>
        <v>#N/A</v>
      </c>
      <c r="G54" s="51">
        <f>+VLOOKUP(MAX(G9:M44),G9:$O$44,+$A$54-G53,0)</f>
        <v>15.5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>
        <f>+VLOOKUP(MAX(N9:N44),N9:$O$44,+$A$54-N53,0)</f>
        <v>16</v>
      </c>
    </row>
    <row r="56" spans="1:16" x14ac:dyDescent="0.3">
      <c r="N56" s="35" t="e">
        <f>+D45+E45+F45+H45+I45+K45+L45+M45</f>
        <v>#VALUE!</v>
      </c>
    </row>
    <row r="58" spans="1:16" x14ac:dyDescent="0.3">
      <c r="A58" s="27" t="s">
        <v>22</v>
      </c>
      <c r="B58" s="35">
        <f>SUM(B9:B26)</f>
        <v>0</v>
      </c>
      <c r="C58" s="35">
        <f t="shared" ref="C58:M58" si="7">SUM(C9:C26)</f>
        <v>0</v>
      </c>
      <c r="D58" s="35">
        <f t="shared" si="7"/>
        <v>0</v>
      </c>
      <c r="E58" s="35">
        <f t="shared" si="7"/>
        <v>39753.199999999997</v>
      </c>
      <c r="F58" s="35">
        <f t="shared" si="7"/>
        <v>0</v>
      </c>
      <c r="G58" s="35">
        <f t="shared" si="7"/>
        <v>92826.05</v>
      </c>
      <c r="H58" s="35">
        <f t="shared" si="7"/>
        <v>0</v>
      </c>
      <c r="I58" s="35">
        <f t="shared" si="7"/>
        <v>0</v>
      </c>
      <c r="J58" s="35">
        <f t="shared" si="7"/>
        <v>0</v>
      </c>
      <c r="K58" s="35">
        <f t="shared" si="7"/>
        <v>0</v>
      </c>
      <c r="L58" s="35">
        <f t="shared" si="7"/>
        <v>0</v>
      </c>
      <c r="M58" s="35">
        <f t="shared" si="7"/>
        <v>0</v>
      </c>
    </row>
    <row r="59" spans="1:16" x14ac:dyDescent="0.3">
      <c r="A59" s="27" t="s">
        <v>23</v>
      </c>
      <c r="B59" s="35">
        <f>SUM(B27:B44)</f>
        <v>0</v>
      </c>
      <c r="C59" s="35">
        <f t="shared" ref="C59:M59" si="8">SUM(C27:C44)</f>
        <v>742876.79999999993</v>
      </c>
      <c r="D59" s="35">
        <f t="shared" si="8"/>
        <v>1999985.3299999998</v>
      </c>
      <c r="E59" s="35">
        <f t="shared" si="8"/>
        <v>1858661.61</v>
      </c>
      <c r="F59" s="35">
        <f t="shared" si="8"/>
        <v>0</v>
      </c>
      <c r="G59" s="35">
        <f t="shared" si="8"/>
        <v>5316298.4399999995</v>
      </c>
      <c r="H59" s="35">
        <f t="shared" si="8"/>
        <v>0</v>
      </c>
      <c r="I59" s="35">
        <f t="shared" si="8"/>
        <v>0</v>
      </c>
      <c r="J59" s="35">
        <f t="shared" si="8"/>
        <v>0</v>
      </c>
      <c r="K59" s="35">
        <f t="shared" si="8"/>
        <v>0</v>
      </c>
      <c r="L59" s="35">
        <f t="shared" si="8"/>
        <v>0</v>
      </c>
      <c r="M59" s="35">
        <f t="shared" si="8"/>
        <v>0</v>
      </c>
    </row>
    <row r="61" spans="1:16" x14ac:dyDescent="0.3">
      <c r="N61" s="64">
        <f>(N46*1000000)/N45</f>
        <v>0</v>
      </c>
      <c r="O61" s="177" t="s">
        <v>15</v>
      </c>
    </row>
    <row r="63" spans="1:16" x14ac:dyDescent="0.3">
      <c r="N63" s="64">
        <f>(N47*1000000)/N45</f>
        <v>0</v>
      </c>
      <c r="O63" s="177" t="s">
        <v>16</v>
      </c>
    </row>
    <row r="65" spans="1:13" x14ac:dyDescent="0.3">
      <c r="A65" s="47">
        <v>14</v>
      </c>
      <c r="B65" s="30">
        <v>0</v>
      </c>
      <c r="C65" s="30">
        <v>1</v>
      </c>
      <c r="D65" s="30">
        <v>2</v>
      </c>
      <c r="E65" s="30">
        <v>3</v>
      </c>
      <c r="F65" s="30">
        <v>4</v>
      </c>
      <c r="G65" s="30">
        <v>5</v>
      </c>
      <c r="H65" s="30">
        <v>6</v>
      </c>
      <c r="I65" s="30">
        <v>7</v>
      </c>
      <c r="J65" s="30">
        <v>8</v>
      </c>
      <c r="K65" s="30">
        <v>9</v>
      </c>
      <c r="L65" s="30">
        <v>10</v>
      </c>
      <c r="M65" s="30">
        <v>11</v>
      </c>
    </row>
    <row r="66" spans="1:13" x14ac:dyDescent="0.3">
      <c r="A66" s="47"/>
    </row>
    <row r="67" spans="1:13" x14ac:dyDescent="0.3">
      <c r="A67" s="47"/>
      <c r="B67" s="30" t="e">
        <f>+VLOOKUP(MAX(B9:B42),B9:N42,$A$65-B65,0)</f>
        <v>#N/A</v>
      </c>
      <c r="C67" s="30">
        <f>+VLOOKUP(MAX(C9:C42),C9:O42,$A$65-C65,0)</f>
        <v>16</v>
      </c>
      <c r="D67" s="30">
        <f t="shared" ref="D67:M67" si="9">+VLOOKUP(MAX(D9:D42),D9:O42,$A$65-D65,0)</f>
        <v>16.5</v>
      </c>
      <c r="E67" s="30">
        <f t="shared" si="9"/>
        <v>16</v>
      </c>
      <c r="F67" s="30" t="e">
        <f t="shared" si="9"/>
        <v>#N/A</v>
      </c>
      <c r="G67" s="30">
        <f t="shared" si="9"/>
        <v>15.5</v>
      </c>
      <c r="H67" s="30" t="e">
        <f t="shared" si="9"/>
        <v>#N/A</v>
      </c>
      <c r="I67" s="30" t="e">
        <f t="shared" si="9"/>
        <v>#N/A</v>
      </c>
      <c r="J67" s="30" t="e">
        <f t="shared" si="9"/>
        <v>#N/A</v>
      </c>
      <c r="K67" s="30" t="e">
        <f t="shared" si="9"/>
        <v>#N/A</v>
      </c>
      <c r="L67" s="30" t="e">
        <f t="shared" si="9"/>
        <v>#N/A</v>
      </c>
      <c r="M67" s="30" t="e">
        <f t="shared" si="9"/>
        <v>#N/A</v>
      </c>
    </row>
  </sheetData>
  <mergeCells count="5">
    <mergeCell ref="A3:N3"/>
    <mergeCell ref="A4:N4"/>
    <mergeCell ref="B7:M7"/>
    <mergeCell ref="A1:N1"/>
    <mergeCell ref="A5:N5"/>
  </mergeCells>
  <phoneticPr fontId="2" type="noConversion"/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9">
    <tabColor theme="9" tint="-0.249977111117893"/>
  </sheetPr>
  <dimension ref="A1:Q64"/>
  <sheetViews>
    <sheetView topLeftCell="A22" zoomScale="70" zoomScaleNormal="70" zoomScalePageLayoutView="60" workbookViewId="0">
      <selection activeCell="G44" sqref="G44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5" s="28" customFormat="1" ht="20" x14ac:dyDescent="0.4">
      <c r="A1" s="203" t="s">
        <v>42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s="28" customFormat="1" ht="20" x14ac:dyDescent="0.4">
      <c r="A4" s="204" t="s">
        <v>75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5" s="28" customFormat="1" ht="20" x14ac:dyDescent="0.4">
      <c r="A5" s="176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7" spans="1:15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5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5" x14ac:dyDescent="0.3">
      <c r="A9" s="103">
        <v>3</v>
      </c>
      <c r="B9" s="126"/>
      <c r="C9" s="71"/>
      <c r="D9" s="71"/>
      <c r="E9" s="71"/>
      <c r="F9" s="71"/>
      <c r="G9" s="71"/>
      <c r="H9" s="71"/>
      <c r="I9" s="71"/>
      <c r="J9" s="71"/>
      <c r="K9" s="71"/>
      <c r="L9" s="71"/>
      <c r="M9" s="127"/>
      <c r="N9" s="126" t="str">
        <f>IF(SUM(B9:M9)&gt;0,SUM(B9:M9)," ")</f>
        <v xml:space="preserve"> </v>
      </c>
      <c r="O9" s="33">
        <f>+A9</f>
        <v>3</v>
      </c>
    </row>
    <row r="10" spans="1:15" x14ac:dyDescent="0.3">
      <c r="A10" s="100">
        <f>+A9+0.5</f>
        <v>3.5</v>
      </c>
      <c r="B10" s="122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123"/>
      <c r="N10" s="122" t="str">
        <f t="shared" ref="N10:N41" si="0">IF(SUM(B10:M10)&gt;0,SUM(B10:M10)," ")</f>
        <v xml:space="preserve"> </v>
      </c>
      <c r="O10" s="34">
        <f t="shared" ref="O10:O42" si="1">+A10</f>
        <v>3.5</v>
      </c>
    </row>
    <row r="11" spans="1:15" x14ac:dyDescent="0.3">
      <c r="A11" s="100">
        <f t="shared" ref="A11:A44" si="2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 t="str">
        <f t="shared" si="0"/>
        <v xml:space="preserve"> </v>
      </c>
      <c r="O11" s="34">
        <f t="shared" si="1"/>
        <v>4</v>
      </c>
    </row>
    <row r="12" spans="1:15" x14ac:dyDescent="0.3">
      <c r="A12" s="100">
        <f t="shared" si="2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 t="str">
        <f t="shared" si="0"/>
        <v xml:space="preserve"> </v>
      </c>
      <c r="O12" s="34">
        <f t="shared" si="1"/>
        <v>4.5</v>
      </c>
    </row>
    <row r="13" spans="1:15" x14ac:dyDescent="0.3">
      <c r="A13" s="100">
        <f t="shared" si="2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 t="str">
        <f t="shared" si="0"/>
        <v xml:space="preserve"> </v>
      </c>
      <c r="O13" s="34">
        <f t="shared" si="1"/>
        <v>5</v>
      </c>
    </row>
    <row r="14" spans="1:15" x14ac:dyDescent="0.3">
      <c r="A14" s="100">
        <f t="shared" si="2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 t="str">
        <f t="shared" si="0"/>
        <v xml:space="preserve"> </v>
      </c>
      <c r="O14" s="34">
        <f t="shared" si="1"/>
        <v>5.5</v>
      </c>
    </row>
    <row r="15" spans="1:15" x14ac:dyDescent="0.3">
      <c r="A15" s="100">
        <f t="shared" si="2"/>
        <v>6</v>
      </c>
      <c r="B15" s="122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23"/>
      <c r="N15" s="122" t="str">
        <f t="shared" si="0"/>
        <v xml:space="preserve"> </v>
      </c>
      <c r="O15" s="34">
        <f t="shared" si="1"/>
        <v>6</v>
      </c>
    </row>
    <row r="16" spans="1:15" x14ac:dyDescent="0.3">
      <c r="A16" s="100">
        <f t="shared" si="2"/>
        <v>6.5</v>
      </c>
      <c r="B16" s="122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23"/>
      <c r="N16" s="122" t="str">
        <f t="shared" si="0"/>
        <v xml:space="preserve"> </v>
      </c>
      <c r="O16" s="34">
        <f t="shared" si="1"/>
        <v>6.5</v>
      </c>
    </row>
    <row r="17" spans="1:17" x14ac:dyDescent="0.3">
      <c r="A17" s="100">
        <f t="shared" si="2"/>
        <v>7</v>
      </c>
      <c r="B17" s="12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23"/>
      <c r="N17" s="122" t="str">
        <f t="shared" si="0"/>
        <v xml:space="preserve"> </v>
      </c>
      <c r="O17" s="34">
        <f t="shared" si="1"/>
        <v>7</v>
      </c>
    </row>
    <row r="18" spans="1:17" x14ac:dyDescent="0.3">
      <c r="A18" s="100">
        <f t="shared" si="2"/>
        <v>7.5</v>
      </c>
      <c r="B18" s="122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23"/>
      <c r="N18" s="122" t="str">
        <f t="shared" si="0"/>
        <v xml:space="preserve"> </v>
      </c>
      <c r="O18" s="34">
        <f t="shared" si="1"/>
        <v>7.5</v>
      </c>
    </row>
    <row r="19" spans="1:17" x14ac:dyDescent="0.3">
      <c r="A19" s="100">
        <f t="shared" si="2"/>
        <v>8</v>
      </c>
      <c r="B19" s="122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23"/>
      <c r="N19" s="122" t="str">
        <f t="shared" si="0"/>
        <v xml:space="preserve"> </v>
      </c>
      <c r="O19" s="34">
        <f t="shared" si="1"/>
        <v>8</v>
      </c>
      <c r="P19" s="60"/>
      <c r="Q19" s="37"/>
    </row>
    <row r="20" spans="1:17" x14ac:dyDescent="0.3">
      <c r="A20" s="100">
        <f t="shared" si="2"/>
        <v>8.5</v>
      </c>
      <c r="B20" s="122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123"/>
      <c r="N20" s="122" t="str">
        <f t="shared" si="0"/>
        <v xml:space="preserve"> </v>
      </c>
      <c r="O20" s="34">
        <f t="shared" si="1"/>
        <v>8.5</v>
      </c>
      <c r="P20" s="60"/>
      <c r="Q20" s="37"/>
    </row>
    <row r="21" spans="1:17" x14ac:dyDescent="0.3">
      <c r="A21" s="100">
        <f t="shared" si="2"/>
        <v>9</v>
      </c>
      <c r="B21" s="122"/>
      <c r="C21" s="67"/>
      <c r="D21" s="67"/>
      <c r="E21" s="67"/>
      <c r="F21" s="67">
        <v>140806.42000000001</v>
      </c>
      <c r="G21" s="67">
        <v>53999.199999999997</v>
      </c>
      <c r="H21" s="67"/>
      <c r="I21" s="67"/>
      <c r="J21" s="67"/>
      <c r="K21" s="67"/>
      <c r="L21" s="67"/>
      <c r="M21" s="123"/>
      <c r="N21" s="122">
        <f t="shared" si="0"/>
        <v>194805.62</v>
      </c>
      <c r="O21" s="34">
        <f t="shared" si="1"/>
        <v>9</v>
      </c>
      <c r="P21" s="60"/>
      <c r="Q21" s="37"/>
    </row>
    <row r="22" spans="1:17" x14ac:dyDescent="0.3">
      <c r="A22" s="100">
        <f t="shared" si="2"/>
        <v>9.5</v>
      </c>
      <c r="B22" s="122"/>
      <c r="C22" s="67"/>
      <c r="D22" s="67"/>
      <c r="E22" s="67"/>
      <c r="F22" s="67">
        <v>379141.53</v>
      </c>
      <c r="G22" s="67">
        <v>258825.74</v>
      </c>
      <c r="H22" s="67"/>
      <c r="I22" s="67"/>
      <c r="J22" s="67"/>
      <c r="K22" s="67"/>
      <c r="L22" s="67"/>
      <c r="M22" s="123"/>
      <c r="N22" s="122">
        <f t="shared" si="0"/>
        <v>637967.27</v>
      </c>
      <c r="O22" s="34">
        <f t="shared" si="1"/>
        <v>9.5</v>
      </c>
      <c r="P22" s="60"/>
      <c r="Q22" s="37"/>
    </row>
    <row r="23" spans="1:17" x14ac:dyDescent="0.3">
      <c r="A23" s="100">
        <f t="shared" si="2"/>
        <v>10</v>
      </c>
      <c r="B23" s="122"/>
      <c r="C23" s="67"/>
      <c r="D23" s="67">
        <v>524727.06999999995</v>
      </c>
      <c r="E23" s="67"/>
      <c r="F23" s="67">
        <v>2354089.46</v>
      </c>
      <c r="G23" s="67">
        <v>326971.33</v>
      </c>
      <c r="H23" s="67"/>
      <c r="I23" s="67"/>
      <c r="J23" s="67"/>
      <c r="K23" s="67"/>
      <c r="L23" s="67"/>
      <c r="M23" s="123"/>
      <c r="N23" s="122">
        <f t="shared" si="0"/>
        <v>3205787.86</v>
      </c>
      <c r="O23" s="34">
        <f t="shared" si="1"/>
        <v>10</v>
      </c>
      <c r="P23" s="60"/>
      <c r="Q23" s="37"/>
    </row>
    <row r="24" spans="1:17" x14ac:dyDescent="0.3">
      <c r="A24" s="100">
        <f t="shared" si="2"/>
        <v>10.5</v>
      </c>
      <c r="B24" s="122"/>
      <c r="C24" s="67"/>
      <c r="D24" s="67">
        <v>1049455.29</v>
      </c>
      <c r="E24" s="67"/>
      <c r="F24" s="67">
        <v>2576327.9900000002</v>
      </c>
      <c r="G24" s="67">
        <v>303856.48</v>
      </c>
      <c r="H24" s="67"/>
      <c r="I24" s="67"/>
      <c r="J24" s="67"/>
      <c r="K24" s="67"/>
      <c r="L24" s="67"/>
      <c r="M24" s="123"/>
      <c r="N24" s="122">
        <f t="shared" si="0"/>
        <v>3929639.7600000002</v>
      </c>
      <c r="O24" s="34">
        <f t="shared" si="1"/>
        <v>10.5</v>
      </c>
      <c r="P24" s="60"/>
      <c r="Q24" s="37"/>
    </row>
    <row r="25" spans="1:17" x14ac:dyDescent="0.3">
      <c r="A25" s="100">
        <f t="shared" si="2"/>
        <v>11</v>
      </c>
      <c r="B25" s="122"/>
      <c r="C25" s="67"/>
      <c r="D25" s="67">
        <v>1394552.44</v>
      </c>
      <c r="E25" s="67">
        <v>54629.09</v>
      </c>
      <c r="F25" s="67">
        <v>4056390.16</v>
      </c>
      <c r="G25" s="67">
        <v>503068.86</v>
      </c>
      <c r="H25" s="67"/>
      <c r="I25" s="67"/>
      <c r="J25" s="67"/>
      <c r="K25" s="67"/>
      <c r="L25" s="67"/>
      <c r="M25" s="123"/>
      <c r="N25" s="122">
        <f t="shared" si="0"/>
        <v>6008640.5500000007</v>
      </c>
      <c r="O25" s="34">
        <f t="shared" si="1"/>
        <v>11</v>
      </c>
      <c r="P25" s="60"/>
      <c r="Q25" s="37"/>
    </row>
    <row r="26" spans="1:17" x14ac:dyDescent="0.3">
      <c r="A26" s="102">
        <f t="shared" si="2"/>
        <v>11.5</v>
      </c>
      <c r="B26" s="124"/>
      <c r="C26" s="38"/>
      <c r="D26" s="38">
        <v>1650095.55</v>
      </c>
      <c r="E26" s="38"/>
      <c r="F26" s="38">
        <v>5574619.8600000003</v>
      </c>
      <c r="G26" s="38">
        <v>1370624.56</v>
      </c>
      <c r="H26" s="38"/>
      <c r="I26" s="38"/>
      <c r="J26" s="38"/>
      <c r="K26" s="38"/>
      <c r="L26" s="38"/>
      <c r="M26" s="125"/>
      <c r="N26" s="124">
        <f t="shared" si="0"/>
        <v>8595339.9700000007</v>
      </c>
      <c r="O26" s="34">
        <f t="shared" si="1"/>
        <v>11.5</v>
      </c>
      <c r="P26" s="60"/>
      <c r="Q26" s="37"/>
    </row>
    <row r="27" spans="1:17" x14ac:dyDescent="0.3">
      <c r="A27" s="100">
        <f t="shared" si="2"/>
        <v>12</v>
      </c>
      <c r="B27" s="122"/>
      <c r="C27" s="67"/>
      <c r="D27" s="67">
        <v>134591.41</v>
      </c>
      <c r="E27" s="67">
        <v>32593.3</v>
      </c>
      <c r="F27" s="67">
        <v>6821453.0599999996</v>
      </c>
      <c r="G27" s="67">
        <v>1575963.47</v>
      </c>
      <c r="H27" s="67"/>
      <c r="I27" s="67"/>
      <c r="J27" s="67"/>
      <c r="K27" s="67"/>
      <c r="L27" s="67"/>
      <c r="M27" s="123"/>
      <c r="N27" s="122">
        <f t="shared" si="0"/>
        <v>8564601.2400000002</v>
      </c>
      <c r="O27" s="34">
        <f t="shared" si="1"/>
        <v>12</v>
      </c>
      <c r="P27" s="60"/>
      <c r="Q27" s="37"/>
    </row>
    <row r="28" spans="1:17" x14ac:dyDescent="0.3">
      <c r="A28" s="100">
        <f t="shared" si="2"/>
        <v>12.5</v>
      </c>
      <c r="B28" s="122"/>
      <c r="C28" s="67"/>
      <c r="D28" s="67">
        <v>861278.57</v>
      </c>
      <c r="E28" s="67">
        <v>331865.19</v>
      </c>
      <c r="F28" s="67">
        <v>8885795.8900000006</v>
      </c>
      <c r="G28" s="67">
        <v>3436888.87</v>
      </c>
      <c r="H28" s="67"/>
      <c r="I28" s="67"/>
      <c r="J28" s="67"/>
      <c r="K28" s="67"/>
      <c r="L28" s="67"/>
      <c r="M28" s="123"/>
      <c r="N28" s="122">
        <f t="shared" si="0"/>
        <v>13515828.52</v>
      </c>
      <c r="O28" s="34">
        <f t="shared" si="1"/>
        <v>12.5</v>
      </c>
      <c r="P28" s="60"/>
      <c r="Q28" s="37"/>
    </row>
    <row r="29" spans="1:17" x14ac:dyDescent="0.3">
      <c r="A29" s="100">
        <f t="shared" si="2"/>
        <v>13</v>
      </c>
      <c r="B29" s="122"/>
      <c r="C29" s="67"/>
      <c r="D29" s="67">
        <v>2511375.27</v>
      </c>
      <c r="E29" s="67">
        <v>330355.3</v>
      </c>
      <c r="F29" s="67">
        <v>9178063.2100000009</v>
      </c>
      <c r="G29" s="67">
        <v>4259620.33</v>
      </c>
      <c r="H29" s="67"/>
      <c r="I29" s="67"/>
      <c r="J29" s="67"/>
      <c r="K29" s="67"/>
      <c r="L29" s="67"/>
      <c r="M29" s="123"/>
      <c r="N29" s="122">
        <f t="shared" si="0"/>
        <v>16279414.110000001</v>
      </c>
      <c r="O29" s="34">
        <f t="shared" si="1"/>
        <v>13</v>
      </c>
      <c r="P29" s="60"/>
      <c r="Q29" s="37"/>
    </row>
    <row r="30" spans="1:17" x14ac:dyDescent="0.3">
      <c r="A30" s="100">
        <f t="shared" si="2"/>
        <v>13.5</v>
      </c>
      <c r="B30" s="122"/>
      <c r="C30" s="67">
        <v>434370.95</v>
      </c>
      <c r="D30" s="67">
        <v>4683693.38</v>
      </c>
      <c r="E30" s="67">
        <v>1250355.5</v>
      </c>
      <c r="F30" s="67">
        <v>8917730.0099999998</v>
      </c>
      <c r="G30" s="67">
        <v>5529187.4000000004</v>
      </c>
      <c r="H30" s="67"/>
      <c r="I30" s="67"/>
      <c r="J30" s="67"/>
      <c r="K30" s="67"/>
      <c r="L30" s="67"/>
      <c r="M30" s="123"/>
      <c r="N30" s="122">
        <f t="shared" si="0"/>
        <v>20815337.240000002</v>
      </c>
      <c r="O30" s="34">
        <f t="shared" si="1"/>
        <v>13.5</v>
      </c>
      <c r="P30" s="60"/>
      <c r="Q30" s="37"/>
    </row>
    <row r="31" spans="1:17" x14ac:dyDescent="0.3">
      <c r="A31" s="100">
        <f t="shared" si="2"/>
        <v>14</v>
      </c>
      <c r="B31" s="122"/>
      <c r="C31" s="67">
        <v>635839.39</v>
      </c>
      <c r="D31" s="67">
        <v>5797419.7699999996</v>
      </c>
      <c r="E31" s="67">
        <v>1699605.15</v>
      </c>
      <c r="F31" s="67">
        <v>7388489.6200000001</v>
      </c>
      <c r="G31" s="67">
        <v>8470021.8800000008</v>
      </c>
      <c r="H31" s="67"/>
      <c r="I31" s="67"/>
      <c r="J31" s="67"/>
      <c r="K31" s="67"/>
      <c r="L31" s="67"/>
      <c r="M31" s="123"/>
      <c r="N31" s="122">
        <f t="shared" si="0"/>
        <v>23991375.810000002</v>
      </c>
      <c r="O31" s="34">
        <f t="shared" si="1"/>
        <v>14</v>
      </c>
      <c r="P31" s="60"/>
      <c r="Q31" s="37"/>
    </row>
    <row r="32" spans="1:17" x14ac:dyDescent="0.3">
      <c r="A32" s="100">
        <f t="shared" si="2"/>
        <v>14.5</v>
      </c>
      <c r="B32" s="122"/>
      <c r="C32" s="67">
        <v>1764476.22</v>
      </c>
      <c r="D32" s="67">
        <v>11907314.960000001</v>
      </c>
      <c r="E32" s="67">
        <v>2262014.04</v>
      </c>
      <c r="F32" s="67">
        <v>9451796.2400000002</v>
      </c>
      <c r="G32" s="67">
        <v>11746285.08</v>
      </c>
      <c r="H32" s="67"/>
      <c r="I32" s="67"/>
      <c r="J32" s="67"/>
      <c r="K32" s="67"/>
      <c r="L32" s="67"/>
      <c r="M32" s="123"/>
      <c r="N32" s="122">
        <f t="shared" si="0"/>
        <v>37131886.539999999</v>
      </c>
      <c r="O32" s="34">
        <f t="shared" si="1"/>
        <v>14.5</v>
      </c>
      <c r="P32" s="60"/>
      <c r="Q32" s="37"/>
    </row>
    <row r="33" spans="1:17" x14ac:dyDescent="0.3">
      <c r="A33" s="100">
        <f t="shared" si="2"/>
        <v>15</v>
      </c>
      <c r="B33" s="122"/>
      <c r="C33" s="67">
        <v>2331920.94</v>
      </c>
      <c r="D33" s="67">
        <v>14313617.23</v>
      </c>
      <c r="E33" s="67">
        <v>3562792.3</v>
      </c>
      <c r="F33" s="67">
        <v>9610905.2200000007</v>
      </c>
      <c r="G33" s="67">
        <v>17390041.379999999</v>
      </c>
      <c r="H33" s="67"/>
      <c r="I33" s="67"/>
      <c r="J33" s="67"/>
      <c r="K33" s="67"/>
      <c r="L33" s="67"/>
      <c r="M33" s="123"/>
      <c r="N33" s="122">
        <f t="shared" si="0"/>
        <v>47209277.069999993</v>
      </c>
      <c r="O33" s="34">
        <f t="shared" si="1"/>
        <v>15</v>
      </c>
      <c r="P33" s="60"/>
      <c r="Q33" s="37"/>
    </row>
    <row r="34" spans="1:17" x14ac:dyDescent="0.3">
      <c r="A34" s="100">
        <f t="shared" si="2"/>
        <v>15.5</v>
      </c>
      <c r="B34" s="122"/>
      <c r="C34" s="67">
        <v>2644377.16</v>
      </c>
      <c r="D34" s="67">
        <v>17936183.350000001</v>
      </c>
      <c r="E34" s="67">
        <v>5129649.4800000004</v>
      </c>
      <c r="F34" s="67">
        <v>8481824.9199999999</v>
      </c>
      <c r="G34" s="67">
        <v>17587329.460000001</v>
      </c>
      <c r="H34" s="67"/>
      <c r="I34" s="67"/>
      <c r="J34" s="67"/>
      <c r="K34" s="67"/>
      <c r="L34" s="67"/>
      <c r="M34" s="123"/>
      <c r="N34" s="122">
        <f t="shared" si="0"/>
        <v>51779364.370000005</v>
      </c>
      <c r="O34" s="34">
        <f t="shared" si="1"/>
        <v>15.5</v>
      </c>
      <c r="P34" s="60"/>
      <c r="Q34" s="37"/>
    </row>
    <row r="35" spans="1:17" x14ac:dyDescent="0.3">
      <c r="A35" s="100">
        <f t="shared" si="2"/>
        <v>16</v>
      </c>
      <c r="B35" s="122"/>
      <c r="C35" s="67">
        <v>4179280.23</v>
      </c>
      <c r="D35" s="67">
        <v>20587583.149999999</v>
      </c>
      <c r="E35" s="67">
        <v>5445751.3899999997</v>
      </c>
      <c r="F35" s="67">
        <v>6774190.4000000004</v>
      </c>
      <c r="G35" s="67">
        <v>21016972.84</v>
      </c>
      <c r="H35" s="67"/>
      <c r="I35" s="67"/>
      <c r="J35" s="67"/>
      <c r="K35" s="67"/>
      <c r="L35" s="67"/>
      <c r="M35" s="123"/>
      <c r="N35" s="122">
        <f t="shared" si="0"/>
        <v>58003778.010000005</v>
      </c>
      <c r="O35" s="34">
        <f t="shared" si="1"/>
        <v>16</v>
      </c>
      <c r="P35" s="60"/>
      <c r="Q35" s="37"/>
    </row>
    <row r="36" spans="1:17" x14ac:dyDescent="0.3">
      <c r="A36" s="100">
        <f t="shared" si="2"/>
        <v>16.5</v>
      </c>
      <c r="B36" s="122"/>
      <c r="C36" s="67">
        <v>4056392.4</v>
      </c>
      <c r="D36" s="67">
        <v>17587401.280000001</v>
      </c>
      <c r="E36" s="67">
        <v>4359324.01</v>
      </c>
      <c r="F36" s="67">
        <v>5846030.54</v>
      </c>
      <c r="G36" s="67">
        <v>19108050.879999999</v>
      </c>
      <c r="H36" s="67"/>
      <c r="I36" s="67"/>
      <c r="J36" s="67"/>
      <c r="K36" s="67"/>
      <c r="L36" s="67"/>
      <c r="M36" s="123"/>
      <c r="N36" s="122">
        <f t="shared" si="0"/>
        <v>50957199.109999999</v>
      </c>
      <c r="O36" s="34">
        <f t="shared" si="1"/>
        <v>16.5</v>
      </c>
      <c r="P36" s="60"/>
      <c r="Q36" s="37"/>
    </row>
    <row r="37" spans="1:17" x14ac:dyDescent="0.3">
      <c r="A37" s="100">
        <f t="shared" si="2"/>
        <v>17</v>
      </c>
      <c r="B37" s="122"/>
      <c r="C37" s="67">
        <v>2786471.67</v>
      </c>
      <c r="D37" s="67">
        <v>10195845.9</v>
      </c>
      <c r="E37" s="67">
        <v>2246013.89</v>
      </c>
      <c r="F37" s="67">
        <v>3168178.8</v>
      </c>
      <c r="G37" s="67">
        <v>9971664.1899999995</v>
      </c>
      <c r="H37" s="67"/>
      <c r="I37" s="67"/>
      <c r="J37" s="67"/>
      <c r="K37" s="67"/>
      <c r="L37" s="67"/>
      <c r="M37" s="123"/>
      <c r="N37" s="122">
        <f t="shared" si="0"/>
        <v>28368174.450000003</v>
      </c>
      <c r="O37" s="34">
        <f t="shared" si="1"/>
        <v>17</v>
      </c>
      <c r="P37" s="60"/>
      <c r="Q37" s="37"/>
    </row>
    <row r="38" spans="1:17" x14ac:dyDescent="0.3">
      <c r="A38" s="100">
        <f t="shared" si="2"/>
        <v>17.5</v>
      </c>
      <c r="B38" s="122"/>
      <c r="C38" s="67">
        <v>1054019.3899999999</v>
      </c>
      <c r="D38" s="67">
        <v>2955753.68</v>
      </c>
      <c r="E38" s="67">
        <v>843731.21</v>
      </c>
      <c r="F38" s="67">
        <v>1266859.06</v>
      </c>
      <c r="G38" s="67">
        <v>4571585.72</v>
      </c>
      <c r="H38" s="67"/>
      <c r="I38" s="67"/>
      <c r="J38" s="67"/>
      <c r="K38" s="67"/>
      <c r="L38" s="67"/>
      <c r="M38" s="123"/>
      <c r="N38" s="122">
        <f t="shared" si="0"/>
        <v>10691949.059999999</v>
      </c>
      <c r="O38" s="34">
        <f t="shared" si="1"/>
        <v>17.5</v>
      </c>
      <c r="P38" s="60"/>
      <c r="Q38" s="37"/>
    </row>
    <row r="39" spans="1:17" x14ac:dyDescent="0.3">
      <c r="A39" s="100">
        <f t="shared" si="2"/>
        <v>18</v>
      </c>
      <c r="B39" s="122"/>
      <c r="C39" s="67"/>
      <c r="D39" s="67">
        <v>845566.53</v>
      </c>
      <c r="E39" s="67">
        <v>252295.08</v>
      </c>
      <c r="F39" s="67">
        <v>316727.40999999997</v>
      </c>
      <c r="G39" s="67">
        <v>1361672.87</v>
      </c>
      <c r="H39" s="67"/>
      <c r="I39" s="67"/>
      <c r="J39" s="67"/>
      <c r="K39" s="67"/>
      <c r="L39" s="67"/>
      <c r="M39" s="123"/>
      <c r="N39" s="122">
        <f t="shared" si="0"/>
        <v>2776261.89</v>
      </c>
      <c r="O39" s="34">
        <f t="shared" si="1"/>
        <v>18</v>
      </c>
      <c r="P39" s="60"/>
      <c r="Q39" s="37"/>
    </row>
    <row r="40" spans="1:17" x14ac:dyDescent="0.3">
      <c r="A40" s="100">
        <f t="shared" si="2"/>
        <v>18.5</v>
      </c>
      <c r="B40" s="122"/>
      <c r="C40" s="67"/>
      <c r="D40" s="67"/>
      <c r="E40" s="67"/>
      <c r="F40" s="67"/>
      <c r="G40" s="67">
        <v>28623.19</v>
      </c>
      <c r="H40" s="67"/>
      <c r="I40" s="67"/>
      <c r="J40" s="67"/>
      <c r="K40" s="67"/>
      <c r="L40" s="67"/>
      <c r="M40" s="123"/>
      <c r="N40" s="122">
        <f t="shared" si="0"/>
        <v>28623.19</v>
      </c>
      <c r="O40" s="34">
        <f t="shared" si="1"/>
        <v>18.5</v>
      </c>
      <c r="Q40" s="37"/>
    </row>
    <row r="41" spans="1:17" x14ac:dyDescent="0.3">
      <c r="A41" s="100">
        <f t="shared" si="2"/>
        <v>19</v>
      </c>
      <c r="B41" s="122"/>
      <c r="C41" s="67"/>
      <c r="D41" s="67"/>
      <c r="E41" s="67"/>
      <c r="F41" s="67"/>
      <c r="G41" s="67">
        <v>32998.36</v>
      </c>
      <c r="H41" s="67"/>
      <c r="I41" s="67"/>
      <c r="J41" s="67"/>
      <c r="K41" s="67"/>
      <c r="L41" s="67"/>
      <c r="M41" s="123"/>
      <c r="N41" s="122">
        <f t="shared" si="0"/>
        <v>32998.36</v>
      </c>
      <c r="O41" s="34">
        <f t="shared" si="1"/>
        <v>19</v>
      </c>
      <c r="Q41" s="37"/>
    </row>
    <row r="42" spans="1:17" x14ac:dyDescent="0.3">
      <c r="A42" s="100">
        <f t="shared" si="2"/>
        <v>19.5</v>
      </c>
      <c r="B42" s="122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123"/>
      <c r="N42" s="122"/>
      <c r="O42" s="34">
        <f t="shared" si="1"/>
        <v>19.5</v>
      </c>
      <c r="Q42" s="37"/>
    </row>
    <row r="43" spans="1:17" x14ac:dyDescent="0.3">
      <c r="A43" s="100">
        <f t="shared" si="2"/>
        <v>20</v>
      </c>
      <c r="B43" s="12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/>
      <c r="O43" s="47"/>
      <c r="Q43" s="37"/>
    </row>
    <row r="44" spans="1:17" x14ac:dyDescent="0.3">
      <c r="A44" s="100">
        <f t="shared" si="2"/>
        <v>20.5</v>
      </c>
      <c r="B44" s="122"/>
      <c r="C44" s="67"/>
      <c r="D44" s="67"/>
      <c r="E44" s="67"/>
      <c r="F44" s="67"/>
      <c r="G44" s="67">
        <v>154905.68</v>
      </c>
      <c r="H44" s="67"/>
      <c r="I44" s="67"/>
      <c r="J44" s="67"/>
      <c r="K44" s="67"/>
      <c r="L44" s="67"/>
      <c r="M44" s="123"/>
      <c r="N44" s="122"/>
      <c r="O44" s="47"/>
      <c r="Q44" s="37"/>
    </row>
    <row r="45" spans="1:17" x14ac:dyDescent="0.3">
      <c r="A45" s="99" t="s">
        <v>13</v>
      </c>
      <c r="B45" s="126" t="str">
        <f>IF(SUM(B11:B44)&gt;0,SUM(B11:B44)," ")</f>
        <v xml:space="preserve"> </v>
      </c>
      <c r="C45" s="71">
        <f t="shared" ref="C45:M45" si="3">IF(SUM(C11:C44)&gt;0,SUM(C11:C44)," ")</f>
        <v>19887148.350000001</v>
      </c>
      <c r="D45" s="71">
        <f t="shared" si="3"/>
        <v>114936454.83000001</v>
      </c>
      <c r="E45" s="71">
        <f t="shared" si="3"/>
        <v>27800974.93</v>
      </c>
      <c r="F45" s="71">
        <f t="shared" si="3"/>
        <v>101189419.80000001</v>
      </c>
      <c r="G45" s="71">
        <f t="shared" si="3"/>
        <v>129059157.77</v>
      </c>
      <c r="H45" s="71" t="str">
        <f t="shared" si="3"/>
        <v xml:space="preserve"> </v>
      </c>
      <c r="I45" s="71" t="str">
        <f t="shared" si="3"/>
        <v xml:space="preserve"> </v>
      </c>
      <c r="J45" s="71" t="str">
        <f t="shared" si="3"/>
        <v xml:space="preserve"> </v>
      </c>
      <c r="K45" s="71" t="str">
        <f t="shared" si="3"/>
        <v xml:space="preserve"> </v>
      </c>
      <c r="L45" s="71" t="str">
        <f t="shared" si="3"/>
        <v xml:space="preserve"> </v>
      </c>
      <c r="M45" s="127" t="str">
        <f t="shared" si="3"/>
        <v xml:space="preserve"> </v>
      </c>
      <c r="N45" s="126">
        <f>SUM(N11:N44)</f>
        <v>392718250</v>
      </c>
      <c r="Q45" s="37"/>
    </row>
    <row r="46" spans="1:17" ht="14" x14ac:dyDescent="0.3">
      <c r="A46" s="101" t="s">
        <v>24</v>
      </c>
      <c r="B46" s="122"/>
      <c r="C46" s="67"/>
      <c r="D46" s="67"/>
      <c r="E46" s="80"/>
      <c r="F46" s="67"/>
      <c r="G46" s="67"/>
      <c r="H46" s="67"/>
      <c r="I46" s="67"/>
      <c r="J46" s="67"/>
      <c r="K46" s="67"/>
      <c r="L46" s="67"/>
      <c r="M46" s="123"/>
      <c r="N46" s="153">
        <f>SUM(B46:M46)</f>
        <v>0</v>
      </c>
      <c r="Q46" s="37"/>
    </row>
    <row r="47" spans="1:17" x14ac:dyDescent="0.3">
      <c r="A47" s="100" t="s">
        <v>17</v>
      </c>
      <c r="B47" s="122"/>
      <c r="C47" s="67"/>
      <c r="D47" s="67"/>
      <c r="E47" s="80"/>
      <c r="F47" s="67"/>
      <c r="G47" s="67"/>
      <c r="H47" s="77"/>
      <c r="I47" s="67"/>
      <c r="J47" s="67"/>
      <c r="K47" s="67"/>
      <c r="L47" s="67"/>
      <c r="M47" s="123"/>
      <c r="N47" s="153">
        <f>SUM(B47:M47)</f>
        <v>0</v>
      </c>
      <c r="P47" s="53">
        <f>+N47+'XIV R Art MONITOREO'!N47</f>
        <v>0</v>
      </c>
      <c r="Q47" s="37"/>
    </row>
    <row r="48" spans="1:17" ht="14" x14ac:dyDescent="0.3">
      <c r="A48" s="101" t="s">
        <v>21</v>
      </c>
      <c r="B48" s="129"/>
      <c r="C48" s="72">
        <f t="shared" ref="C48:M48" si="4">SUM(C9:C26)*100/C45</f>
        <v>0</v>
      </c>
      <c r="D48" s="72">
        <f t="shared" si="4"/>
        <v>4.018594759018459</v>
      </c>
      <c r="E48" s="72">
        <f t="shared" si="4"/>
        <v>0.19650062682172276</v>
      </c>
      <c r="F48" s="72">
        <f t="shared" si="4"/>
        <v>14.904103067107418</v>
      </c>
      <c r="G48" s="72">
        <f t="shared" si="4"/>
        <v>2.1829881882701212</v>
      </c>
      <c r="H48" s="72"/>
      <c r="I48" s="72"/>
      <c r="J48" s="72"/>
      <c r="K48" s="72"/>
      <c r="L48" s="72" t="e">
        <f t="shared" si="4"/>
        <v>#VALUE!</v>
      </c>
      <c r="M48" s="130" t="e">
        <f t="shared" si="4"/>
        <v>#VALUE!</v>
      </c>
      <c r="N48" s="129">
        <f>SUM(N9:N26)*100/N45</f>
        <v>5.7476781458462902</v>
      </c>
      <c r="Q48" s="37"/>
    </row>
    <row r="49" spans="1:17" x14ac:dyDescent="0.3">
      <c r="A49" s="102" t="s">
        <v>19</v>
      </c>
      <c r="B49" s="131"/>
      <c r="C49" s="73"/>
      <c r="D49" s="73"/>
      <c r="E49" s="78"/>
      <c r="F49" s="73"/>
      <c r="G49" s="73"/>
      <c r="H49" s="73"/>
      <c r="I49" s="73"/>
      <c r="J49" s="73"/>
      <c r="K49" s="73"/>
      <c r="L49" s="73"/>
      <c r="M49" s="132"/>
      <c r="N49" s="154"/>
      <c r="Q49" s="37"/>
    </row>
    <row r="50" spans="1:17" x14ac:dyDescent="0.3">
      <c r="A50" s="40" t="s">
        <v>14</v>
      </c>
      <c r="J50" s="41"/>
    </row>
    <row r="51" spans="1:17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7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7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  <c r="O53" s="27" t="e">
        <f>+VLOOKUP(MAX(O7:O42),O7:$O$45,14,0)</f>
        <v>#REF!</v>
      </c>
    </row>
    <row r="54" spans="1:17" x14ac:dyDescent="0.3">
      <c r="A54" s="49">
        <v>14</v>
      </c>
      <c r="B54" s="50" t="e">
        <f>+VLOOKUP(MAX(B9:B44),B9:$O$44,14,0)</f>
        <v>#N/A</v>
      </c>
      <c r="C54" s="51">
        <f>+VLOOKUP(MAX(C9:C44),C9:$O$44,+$A$54-C53,0)</f>
        <v>16</v>
      </c>
      <c r="D54" s="51">
        <f>+VLOOKUP(MAX(D9:D44),D9:$O$44,+$A$54-D53,0)</f>
        <v>16</v>
      </c>
      <c r="E54" s="51">
        <f>+VLOOKUP(MAX(E9:E44),E9:$O$44,+$A$54-E53,0)</f>
        <v>16</v>
      </c>
      <c r="F54" s="51">
        <f>+VLOOKUP(MAX(F9:F44),F9:$O$44,+$A$54-F53,0)</f>
        <v>15</v>
      </c>
      <c r="G54" s="51">
        <f>+VLOOKUP(MAX(G9:G44),G9:$O$44,+$A$54-G53,0)</f>
        <v>16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>
        <f>+VLOOKUP(MAX(N9:N44),N9:$O$44,+$A$54-N53,0)</f>
        <v>16</v>
      </c>
    </row>
    <row r="56" spans="1:17" x14ac:dyDescent="0.3"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K56" s="1" t="s">
        <v>9</v>
      </c>
      <c r="L56" s="1" t="s">
        <v>10</v>
      </c>
      <c r="M56" s="1" t="s">
        <v>11</v>
      </c>
    </row>
    <row r="57" spans="1:17" x14ac:dyDescent="0.3">
      <c r="D57" s="2">
        <v>13888510</v>
      </c>
      <c r="E57" s="2">
        <v>720719</v>
      </c>
      <c r="F57" s="2">
        <v>655928</v>
      </c>
      <c r="G57" s="2"/>
      <c r="H57" s="2">
        <v>955538</v>
      </c>
      <c r="I57" s="2"/>
      <c r="K57" s="2"/>
      <c r="L57" s="2">
        <v>8361705</v>
      </c>
      <c r="M57" s="3"/>
    </row>
    <row r="58" spans="1:17" x14ac:dyDescent="0.3">
      <c r="A58" s="27" t="s">
        <v>22</v>
      </c>
      <c r="B58" s="35">
        <f>-SUM(B9:B26)</f>
        <v>0</v>
      </c>
      <c r="C58" s="35">
        <f t="shared" ref="C58:M58" si="5">-SUM(C9:C26)</f>
        <v>0</v>
      </c>
      <c r="D58" s="35">
        <f t="shared" si="5"/>
        <v>-4618830.3499999996</v>
      </c>
      <c r="E58" s="35">
        <f t="shared" si="5"/>
        <v>-54629.09</v>
      </c>
      <c r="F58" s="35">
        <f t="shared" si="5"/>
        <v>-15081375.420000002</v>
      </c>
      <c r="G58" s="35">
        <f t="shared" si="5"/>
        <v>-2817346.17</v>
      </c>
      <c r="H58" s="35">
        <f t="shared" si="5"/>
        <v>0</v>
      </c>
      <c r="I58" s="35">
        <f t="shared" si="5"/>
        <v>0</v>
      </c>
      <c r="J58" s="35">
        <f t="shared" si="5"/>
        <v>0</v>
      </c>
      <c r="K58" s="35">
        <f t="shared" si="5"/>
        <v>0</v>
      </c>
      <c r="L58" s="35">
        <f t="shared" si="5"/>
        <v>0</v>
      </c>
      <c r="M58" s="35">
        <f t="shared" si="5"/>
        <v>0</v>
      </c>
    </row>
    <row r="59" spans="1:17" x14ac:dyDescent="0.3">
      <c r="A59" s="27" t="s">
        <v>23</v>
      </c>
      <c r="B59" s="35">
        <f>SUM(B27:B42)</f>
        <v>0</v>
      </c>
      <c r="C59" s="35">
        <f t="shared" ref="C59:M59" si="6">SUM(C27:C42)</f>
        <v>19887148.350000001</v>
      </c>
      <c r="D59" s="35">
        <f t="shared" si="6"/>
        <v>110317624.48000002</v>
      </c>
      <c r="E59" s="35">
        <f t="shared" si="6"/>
        <v>27746345.840000004</v>
      </c>
      <c r="F59" s="35">
        <f t="shared" si="6"/>
        <v>86108044.38000001</v>
      </c>
      <c r="G59" s="35">
        <f t="shared" si="6"/>
        <v>126086905.92</v>
      </c>
      <c r="H59" s="35">
        <f t="shared" si="6"/>
        <v>0</v>
      </c>
      <c r="I59" s="35">
        <f t="shared" si="6"/>
        <v>0</v>
      </c>
      <c r="J59" s="35">
        <f t="shared" si="6"/>
        <v>0</v>
      </c>
      <c r="K59" s="35">
        <f t="shared" si="6"/>
        <v>0</v>
      </c>
      <c r="L59" s="35">
        <f t="shared" si="6"/>
        <v>0</v>
      </c>
      <c r="M59" s="35">
        <f t="shared" si="6"/>
        <v>0</v>
      </c>
    </row>
    <row r="64" spans="1:17" ht="14" x14ac:dyDescent="0.3">
      <c r="B64" s="52"/>
    </row>
  </sheetData>
  <mergeCells count="4">
    <mergeCell ref="A1:N1"/>
    <mergeCell ref="A3:N3"/>
    <mergeCell ref="A4:N4"/>
    <mergeCell ref="B7:M7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ignoredErrors>
    <ignoredError sqref="C48:G48 L48:M48" formulaRange="1"/>
  </ignoredError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tabColor theme="9" tint="-0.249977111117893"/>
  </sheetPr>
  <dimension ref="A1:Q64"/>
  <sheetViews>
    <sheetView topLeftCell="A19" zoomScale="70" zoomScaleNormal="70" zoomScalePageLayoutView="60" workbookViewId="0">
      <selection activeCell="M2" sqref="H1:M1048576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5" width="11" style="27" bestFit="1" customWidth="1"/>
    <col min="16" max="16" width="12.26953125" style="27" bestFit="1" customWidth="1"/>
    <col min="17" max="16384" width="10.90625" style="27"/>
  </cols>
  <sheetData>
    <row r="1" spans="1:15" s="28" customFormat="1" ht="20" x14ac:dyDescent="0.4">
      <c r="A1" s="203" t="s">
        <v>43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s="28" customFormat="1" ht="20" x14ac:dyDescent="0.4">
      <c r="A4" s="204" t="s">
        <v>74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5" s="28" customFormat="1" ht="20" x14ac:dyDescent="0.4">
      <c r="A5" s="203" t="s">
        <v>60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7" spans="1:15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5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5" x14ac:dyDescent="0.3">
      <c r="A9" s="103">
        <v>3</v>
      </c>
      <c r="B9" s="126"/>
      <c r="C9" s="71"/>
      <c r="D9" s="71"/>
      <c r="E9" s="71"/>
      <c r="F9" s="71"/>
      <c r="G9" s="71"/>
      <c r="H9" s="71"/>
      <c r="I9" s="71"/>
      <c r="J9" s="71"/>
      <c r="K9" s="71"/>
      <c r="L9" s="71"/>
      <c r="M9" s="127"/>
      <c r="N9" s="126" t="str">
        <f>IF(SUM(B9:M9)&gt;0,SUM(B9:M9)," ")</f>
        <v xml:space="preserve"> </v>
      </c>
      <c r="O9" s="33">
        <f>+A9</f>
        <v>3</v>
      </c>
    </row>
    <row r="10" spans="1:15" x14ac:dyDescent="0.3">
      <c r="A10" s="100">
        <f>+A9+0.5</f>
        <v>3.5</v>
      </c>
      <c r="B10" s="122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123"/>
      <c r="N10" s="122" t="str">
        <f t="shared" ref="N10:N42" si="0">IF(SUM(B10:M10)&gt;0,SUM(B10:M10)," ")</f>
        <v xml:space="preserve"> </v>
      </c>
      <c r="O10" s="34">
        <f t="shared" ref="O10:O42" si="1">+A10</f>
        <v>3.5</v>
      </c>
    </row>
    <row r="11" spans="1:15" x14ac:dyDescent="0.3">
      <c r="A11" s="100">
        <f t="shared" ref="A11:A44" si="2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 t="str">
        <f t="shared" si="0"/>
        <v xml:space="preserve"> </v>
      </c>
      <c r="O11" s="34">
        <f t="shared" si="1"/>
        <v>4</v>
      </c>
    </row>
    <row r="12" spans="1:15" x14ac:dyDescent="0.3">
      <c r="A12" s="100">
        <f t="shared" si="2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 t="str">
        <f t="shared" si="0"/>
        <v xml:space="preserve"> </v>
      </c>
      <c r="O12" s="34">
        <f t="shared" si="1"/>
        <v>4.5</v>
      </c>
    </row>
    <row r="13" spans="1:15" x14ac:dyDescent="0.3">
      <c r="A13" s="100">
        <f t="shared" si="2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 t="str">
        <f t="shared" si="0"/>
        <v xml:space="preserve"> </v>
      </c>
      <c r="O13" s="34">
        <f t="shared" si="1"/>
        <v>5</v>
      </c>
    </row>
    <row r="14" spans="1:15" x14ac:dyDescent="0.3">
      <c r="A14" s="100">
        <f t="shared" si="2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 t="str">
        <f t="shared" si="0"/>
        <v xml:space="preserve"> </v>
      </c>
      <c r="O14" s="34">
        <f t="shared" si="1"/>
        <v>5.5</v>
      </c>
    </row>
    <row r="15" spans="1:15" x14ac:dyDescent="0.3">
      <c r="A15" s="100">
        <f t="shared" si="2"/>
        <v>6</v>
      </c>
      <c r="B15" s="122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23"/>
      <c r="N15" s="122" t="str">
        <f t="shared" si="0"/>
        <v xml:space="preserve"> </v>
      </c>
      <c r="O15" s="34">
        <f t="shared" si="1"/>
        <v>6</v>
      </c>
    </row>
    <row r="16" spans="1:15" x14ac:dyDescent="0.3">
      <c r="A16" s="100">
        <f t="shared" si="2"/>
        <v>6.5</v>
      </c>
      <c r="B16" s="122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23"/>
      <c r="N16" s="122" t="str">
        <f t="shared" si="0"/>
        <v xml:space="preserve"> </v>
      </c>
      <c r="O16" s="34">
        <f t="shared" si="1"/>
        <v>6.5</v>
      </c>
    </row>
    <row r="17" spans="1:17" x14ac:dyDescent="0.3">
      <c r="A17" s="100">
        <f t="shared" si="2"/>
        <v>7</v>
      </c>
      <c r="B17" s="12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23"/>
      <c r="N17" s="122" t="str">
        <f t="shared" si="0"/>
        <v xml:space="preserve"> </v>
      </c>
      <c r="O17" s="34">
        <f t="shared" si="1"/>
        <v>7</v>
      </c>
    </row>
    <row r="18" spans="1:17" x14ac:dyDescent="0.3">
      <c r="A18" s="100">
        <f t="shared" si="2"/>
        <v>7.5</v>
      </c>
      <c r="B18" s="122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23"/>
      <c r="N18" s="122" t="str">
        <f t="shared" si="0"/>
        <v xml:space="preserve"> </v>
      </c>
      <c r="O18" s="34">
        <f t="shared" si="1"/>
        <v>7.5</v>
      </c>
    </row>
    <row r="19" spans="1:17" x14ac:dyDescent="0.3">
      <c r="A19" s="100">
        <f t="shared" si="2"/>
        <v>8</v>
      </c>
      <c r="B19" s="122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23"/>
      <c r="N19" s="122" t="str">
        <f t="shared" si="0"/>
        <v xml:space="preserve"> </v>
      </c>
      <c r="O19" s="34">
        <f t="shared" si="1"/>
        <v>8</v>
      </c>
      <c r="P19" s="60"/>
      <c r="Q19" s="37"/>
    </row>
    <row r="20" spans="1:17" x14ac:dyDescent="0.3">
      <c r="A20" s="100">
        <f t="shared" si="2"/>
        <v>8.5</v>
      </c>
      <c r="B20" s="122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123"/>
      <c r="N20" s="122" t="str">
        <f t="shared" si="0"/>
        <v xml:space="preserve"> </v>
      </c>
      <c r="O20" s="34">
        <f t="shared" si="1"/>
        <v>8.5</v>
      </c>
      <c r="P20" s="60"/>
      <c r="Q20" s="37"/>
    </row>
    <row r="21" spans="1:17" x14ac:dyDescent="0.3">
      <c r="A21" s="100">
        <f t="shared" si="2"/>
        <v>9</v>
      </c>
      <c r="B21" s="122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123"/>
      <c r="N21" s="122" t="str">
        <f t="shared" si="0"/>
        <v xml:space="preserve"> </v>
      </c>
      <c r="O21" s="34">
        <f t="shared" si="1"/>
        <v>9</v>
      </c>
      <c r="P21" s="60"/>
      <c r="Q21" s="37"/>
    </row>
    <row r="22" spans="1:17" x14ac:dyDescent="0.3">
      <c r="A22" s="100">
        <f t="shared" si="2"/>
        <v>9.5</v>
      </c>
      <c r="B22" s="122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123"/>
      <c r="N22" s="122" t="str">
        <f t="shared" si="0"/>
        <v xml:space="preserve"> </v>
      </c>
      <c r="O22" s="34">
        <f t="shared" si="1"/>
        <v>9.5</v>
      </c>
      <c r="P22" s="60"/>
      <c r="Q22" s="37"/>
    </row>
    <row r="23" spans="1:17" x14ac:dyDescent="0.3">
      <c r="A23" s="100">
        <f t="shared" si="2"/>
        <v>10</v>
      </c>
      <c r="B23" s="122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123"/>
      <c r="N23" s="122" t="str">
        <f t="shared" si="0"/>
        <v xml:space="preserve"> </v>
      </c>
      <c r="O23" s="34">
        <f t="shared" si="1"/>
        <v>10</v>
      </c>
      <c r="P23" s="60"/>
      <c r="Q23" s="37"/>
    </row>
    <row r="24" spans="1:17" x14ac:dyDescent="0.3">
      <c r="A24" s="100">
        <f t="shared" si="2"/>
        <v>10.5</v>
      </c>
      <c r="B24" s="122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123"/>
      <c r="N24" s="122" t="str">
        <f t="shared" si="0"/>
        <v xml:space="preserve"> </v>
      </c>
      <c r="O24" s="34">
        <f t="shared" si="1"/>
        <v>10.5</v>
      </c>
      <c r="P24" s="60"/>
      <c r="Q24" s="37"/>
    </row>
    <row r="25" spans="1:17" x14ac:dyDescent="0.3">
      <c r="A25" s="100">
        <f t="shared" si="2"/>
        <v>11</v>
      </c>
      <c r="B25" s="122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123"/>
      <c r="N25" s="122" t="str">
        <f t="shared" si="0"/>
        <v xml:space="preserve"> </v>
      </c>
      <c r="O25" s="34">
        <f t="shared" si="1"/>
        <v>11</v>
      </c>
      <c r="P25" s="60"/>
      <c r="Q25" s="37"/>
    </row>
    <row r="26" spans="1:17" x14ac:dyDescent="0.3">
      <c r="A26" s="102">
        <f t="shared" si="2"/>
        <v>11.5</v>
      </c>
      <c r="B26" s="124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125"/>
      <c r="N26" s="124" t="str">
        <f t="shared" si="0"/>
        <v xml:space="preserve"> </v>
      </c>
      <c r="O26" s="34">
        <f t="shared" si="1"/>
        <v>11.5</v>
      </c>
      <c r="P26" s="60"/>
      <c r="Q26" s="37"/>
    </row>
    <row r="27" spans="1:17" x14ac:dyDescent="0.3">
      <c r="A27" s="100">
        <f t="shared" si="2"/>
        <v>12</v>
      </c>
      <c r="B27" s="122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123"/>
      <c r="N27" s="122" t="str">
        <f t="shared" si="0"/>
        <v xml:space="preserve"> </v>
      </c>
      <c r="O27" s="34">
        <f t="shared" si="1"/>
        <v>12</v>
      </c>
      <c r="P27" s="60"/>
      <c r="Q27" s="37"/>
    </row>
    <row r="28" spans="1:17" x14ac:dyDescent="0.3">
      <c r="A28" s="100">
        <f t="shared" si="2"/>
        <v>12.5</v>
      </c>
      <c r="B28" s="122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123"/>
      <c r="N28" s="122" t="str">
        <f t="shared" si="0"/>
        <v xml:space="preserve"> </v>
      </c>
      <c r="O28" s="34">
        <f t="shared" si="1"/>
        <v>12.5</v>
      </c>
      <c r="P28" s="60"/>
      <c r="Q28" s="37"/>
    </row>
    <row r="29" spans="1:17" x14ac:dyDescent="0.3">
      <c r="A29" s="100">
        <f t="shared" si="2"/>
        <v>13</v>
      </c>
      <c r="B29" s="122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123"/>
      <c r="N29" s="122" t="str">
        <f t="shared" si="0"/>
        <v xml:space="preserve"> </v>
      </c>
      <c r="O29" s="34">
        <f t="shared" si="1"/>
        <v>13</v>
      </c>
      <c r="P29" s="60"/>
      <c r="Q29" s="37"/>
    </row>
    <row r="30" spans="1:17" x14ac:dyDescent="0.3">
      <c r="A30" s="100">
        <f t="shared" si="2"/>
        <v>13.5</v>
      </c>
      <c r="B30" s="122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123"/>
      <c r="N30" s="122" t="str">
        <f t="shared" si="0"/>
        <v xml:space="preserve"> </v>
      </c>
      <c r="O30" s="34">
        <f t="shared" si="1"/>
        <v>13.5</v>
      </c>
      <c r="P30" s="60"/>
      <c r="Q30" s="37"/>
    </row>
    <row r="31" spans="1:17" x14ac:dyDescent="0.3">
      <c r="A31" s="100">
        <f t="shared" si="2"/>
        <v>14</v>
      </c>
      <c r="B31" s="122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123"/>
      <c r="N31" s="122" t="str">
        <f t="shared" si="0"/>
        <v xml:space="preserve"> </v>
      </c>
      <c r="O31" s="34">
        <f t="shared" si="1"/>
        <v>14</v>
      </c>
      <c r="P31" s="60"/>
      <c r="Q31" s="37"/>
    </row>
    <row r="32" spans="1:17" x14ac:dyDescent="0.3">
      <c r="A32" s="100">
        <f t="shared" si="2"/>
        <v>14.5</v>
      </c>
      <c r="B32" s="122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123"/>
      <c r="N32" s="122" t="str">
        <f t="shared" si="0"/>
        <v xml:space="preserve"> </v>
      </c>
      <c r="O32" s="34">
        <f t="shared" si="1"/>
        <v>14.5</v>
      </c>
      <c r="P32" s="60"/>
      <c r="Q32" s="37"/>
    </row>
    <row r="33" spans="1:17" x14ac:dyDescent="0.3">
      <c r="A33" s="100">
        <f t="shared" si="2"/>
        <v>15</v>
      </c>
      <c r="B33" s="122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123"/>
      <c r="N33" s="122" t="str">
        <f t="shared" si="0"/>
        <v xml:space="preserve"> </v>
      </c>
      <c r="O33" s="34">
        <f t="shared" si="1"/>
        <v>15</v>
      </c>
      <c r="P33" s="60"/>
      <c r="Q33" s="37"/>
    </row>
    <row r="34" spans="1:17" x14ac:dyDescent="0.3">
      <c r="A34" s="100">
        <f t="shared" si="2"/>
        <v>15.5</v>
      </c>
      <c r="B34" s="122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123"/>
      <c r="N34" s="122" t="str">
        <f t="shared" si="0"/>
        <v xml:space="preserve"> </v>
      </c>
      <c r="O34" s="34">
        <f t="shared" si="1"/>
        <v>15.5</v>
      </c>
      <c r="P34" s="60"/>
      <c r="Q34" s="37"/>
    </row>
    <row r="35" spans="1:17" x14ac:dyDescent="0.3">
      <c r="A35" s="100">
        <f t="shared" si="2"/>
        <v>16</v>
      </c>
      <c r="B35" s="122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123"/>
      <c r="N35" s="122" t="str">
        <f t="shared" si="0"/>
        <v xml:space="preserve"> </v>
      </c>
      <c r="O35" s="34">
        <f t="shared" si="1"/>
        <v>16</v>
      </c>
      <c r="P35" s="60"/>
      <c r="Q35" s="37"/>
    </row>
    <row r="36" spans="1:17" x14ac:dyDescent="0.3">
      <c r="A36" s="100">
        <f t="shared" si="2"/>
        <v>16.5</v>
      </c>
      <c r="B36" s="122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123"/>
      <c r="N36" s="122" t="str">
        <f t="shared" si="0"/>
        <v xml:space="preserve"> </v>
      </c>
      <c r="O36" s="34">
        <f t="shared" si="1"/>
        <v>16.5</v>
      </c>
      <c r="P36" s="60"/>
      <c r="Q36" s="37"/>
    </row>
    <row r="37" spans="1:17" x14ac:dyDescent="0.3">
      <c r="A37" s="100">
        <f t="shared" si="2"/>
        <v>17</v>
      </c>
      <c r="B37" s="122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123"/>
      <c r="N37" s="122" t="str">
        <f t="shared" si="0"/>
        <v xml:space="preserve"> </v>
      </c>
      <c r="O37" s="34">
        <f t="shared" si="1"/>
        <v>17</v>
      </c>
      <c r="P37" s="60"/>
      <c r="Q37" s="37"/>
    </row>
    <row r="38" spans="1:17" x14ac:dyDescent="0.3">
      <c r="A38" s="100">
        <f t="shared" si="2"/>
        <v>17.5</v>
      </c>
      <c r="B38" s="122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123"/>
      <c r="N38" s="122" t="str">
        <f t="shared" si="0"/>
        <v xml:space="preserve"> </v>
      </c>
      <c r="O38" s="34">
        <f t="shared" si="1"/>
        <v>17.5</v>
      </c>
      <c r="P38" s="60"/>
      <c r="Q38" s="37"/>
    </row>
    <row r="39" spans="1:17" x14ac:dyDescent="0.3">
      <c r="A39" s="100">
        <f t="shared" si="2"/>
        <v>18</v>
      </c>
      <c r="B39" s="122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123"/>
      <c r="N39" s="122" t="str">
        <f t="shared" si="0"/>
        <v xml:space="preserve"> </v>
      </c>
      <c r="O39" s="34">
        <f t="shared" si="1"/>
        <v>18</v>
      </c>
      <c r="P39" s="60"/>
      <c r="Q39" s="37"/>
    </row>
    <row r="40" spans="1:17" x14ac:dyDescent="0.3">
      <c r="A40" s="100">
        <f t="shared" si="2"/>
        <v>18.5</v>
      </c>
      <c r="B40" s="122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123"/>
      <c r="N40" s="122" t="str">
        <f t="shared" si="0"/>
        <v xml:space="preserve"> </v>
      </c>
      <c r="O40" s="34">
        <f t="shared" si="1"/>
        <v>18.5</v>
      </c>
      <c r="Q40" s="37"/>
    </row>
    <row r="41" spans="1:17" x14ac:dyDescent="0.3">
      <c r="A41" s="100">
        <f t="shared" si="2"/>
        <v>19</v>
      </c>
      <c r="B41" s="122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123"/>
      <c r="N41" s="122" t="str">
        <f t="shared" si="0"/>
        <v xml:space="preserve"> </v>
      </c>
      <c r="O41" s="34">
        <f t="shared" si="1"/>
        <v>19</v>
      </c>
      <c r="Q41" s="37"/>
    </row>
    <row r="42" spans="1:17" x14ac:dyDescent="0.3">
      <c r="A42" s="100">
        <f t="shared" si="2"/>
        <v>19.5</v>
      </c>
      <c r="B42" s="122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123"/>
      <c r="N42" s="122" t="str">
        <f t="shared" si="0"/>
        <v xml:space="preserve"> </v>
      </c>
      <c r="O42" s="34">
        <f t="shared" si="1"/>
        <v>19.5</v>
      </c>
      <c r="Q42" s="37"/>
    </row>
    <row r="43" spans="1:17" x14ac:dyDescent="0.3">
      <c r="A43" s="100">
        <f t="shared" si="2"/>
        <v>20</v>
      </c>
      <c r="B43" s="12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/>
      <c r="O43" s="47"/>
      <c r="Q43" s="37"/>
    </row>
    <row r="44" spans="1:17" x14ac:dyDescent="0.3">
      <c r="A44" s="100">
        <f t="shared" si="2"/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/>
      <c r="O44" s="47"/>
      <c r="Q44" s="37"/>
    </row>
    <row r="45" spans="1:17" x14ac:dyDescent="0.3">
      <c r="A45" s="99" t="s">
        <v>13</v>
      </c>
      <c r="B45" s="126" t="str">
        <f>IF(SUM(B11:B44)&gt;0,SUM(B11:B44)," ")</f>
        <v xml:space="preserve"> </v>
      </c>
      <c r="C45" s="71" t="str">
        <f t="shared" ref="C45:M45" si="3">IF(SUM(C11:C44)&gt;0,SUM(C11:C44)," ")</f>
        <v xml:space="preserve"> </v>
      </c>
      <c r="D45" s="71" t="str">
        <f t="shared" si="3"/>
        <v xml:space="preserve"> </v>
      </c>
      <c r="E45" s="71" t="str">
        <f t="shared" si="3"/>
        <v xml:space="preserve"> </v>
      </c>
      <c r="F45" s="71" t="str">
        <f t="shared" si="3"/>
        <v xml:space="preserve"> </v>
      </c>
      <c r="G45" s="71" t="str">
        <f t="shared" si="3"/>
        <v xml:space="preserve"> </v>
      </c>
      <c r="H45" s="71" t="str">
        <f t="shared" si="3"/>
        <v xml:space="preserve"> </v>
      </c>
      <c r="I45" s="71" t="str">
        <f t="shared" si="3"/>
        <v xml:space="preserve"> </v>
      </c>
      <c r="J45" s="71" t="str">
        <f t="shared" si="3"/>
        <v xml:space="preserve"> </v>
      </c>
      <c r="K45" s="71" t="str">
        <f t="shared" si="3"/>
        <v xml:space="preserve"> </v>
      </c>
      <c r="L45" s="71" t="str">
        <f t="shared" si="3"/>
        <v xml:space="preserve"> </v>
      </c>
      <c r="M45" s="127" t="str">
        <f t="shared" si="3"/>
        <v xml:space="preserve"> </v>
      </c>
      <c r="N45" s="126"/>
      <c r="Q45" s="37"/>
    </row>
    <row r="46" spans="1:17" ht="14" x14ac:dyDescent="0.3">
      <c r="A46" s="101" t="s">
        <v>24</v>
      </c>
      <c r="B46" s="134"/>
      <c r="C46" s="77"/>
      <c r="D46" s="77"/>
      <c r="E46" s="86"/>
      <c r="F46" s="77"/>
      <c r="G46" s="77"/>
      <c r="H46" s="77"/>
      <c r="I46" s="77"/>
      <c r="J46" s="77"/>
      <c r="K46" s="77"/>
      <c r="L46" s="77"/>
      <c r="M46" s="137"/>
      <c r="N46" s="162"/>
      <c r="Q46" s="37"/>
    </row>
    <row r="47" spans="1:17" x14ac:dyDescent="0.3">
      <c r="A47" s="100" t="s">
        <v>17</v>
      </c>
      <c r="B47" s="134"/>
      <c r="C47" s="77"/>
      <c r="D47" s="77"/>
      <c r="E47" s="86"/>
      <c r="F47" s="77"/>
      <c r="G47" s="77"/>
      <c r="H47" s="77"/>
      <c r="I47" s="77"/>
      <c r="J47" s="77"/>
      <c r="K47" s="77"/>
      <c r="L47" s="77"/>
      <c r="M47" s="137"/>
      <c r="N47" s="162"/>
      <c r="P47" s="27">
        <f>+N47/1000</f>
        <v>0</v>
      </c>
      <c r="Q47" s="37"/>
    </row>
    <row r="48" spans="1:17" ht="14" x14ac:dyDescent="0.3">
      <c r="A48" s="101" t="s">
        <v>21</v>
      </c>
      <c r="B48" s="129"/>
      <c r="C48" s="72"/>
      <c r="D48" s="72"/>
      <c r="E48" s="72"/>
      <c r="F48" s="163"/>
      <c r="G48" s="163"/>
      <c r="H48" s="163"/>
      <c r="I48" s="72"/>
      <c r="J48" s="72"/>
      <c r="K48" s="72"/>
      <c r="L48" s="163"/>
      <c r="M48" s="164"/>
      <c r="N48" s="129"/>
      <c r="Q48" s="37"/>
    </row>
    <row r="49" spans="1:17" x14ac:dyDescent="0.3">
      <c r="A49" s="102" t="s">
        <v>19</v>
      </c>
      <c r="B49" s="131"/>
      <c r="C49" s="73"/>
      <c r="D49" s="73"/>
      <c r="E49" s="78"/>
      <c r="F49" s="73"/>
      <c r="G49" s="73"/>
      <c r="H49" s="73"/>
      <c r="I49" s="73"/>
      <c r="J49" s="79"/>
      <c r="K49" s="73"/>
      <c r="L49" s="73"/>
      <c r="M49" s="132"/>
      <c r="N49" s="154"/>
      <c r="Q49" s="37"/>
    </row>
    <row r="50" spans="1:17" x14ac:dyDescent="0.3">
      <c r="A50" s="40" t="s">
        <v>14</v>
      </c>
      <c r="J50" s="41"/>
    </row>
    <row r="51" spans="1:17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7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7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  <c r="O53" s="27" t="e">
        <f>+VLOOKUP(MAX(O7:O42),O7:$O$45,14,0)</f>
        <v>#REF!</v>
      </c>
    </row>
    <row r="54" spans="1:17" x14ac:dyDescent="0.3">
      <c r="A54" s="49">
        <v>14</v>
      </c>
      <c r="B54" s="50" t="e">
        <f>+VLOOKUP(MAX(B9:B44),B9:$O$44,14,0)</f>
        <v>#N/A</v>
      </c>
      <c r="C54" s="51" t="e">
        <f>+VLOOKUP(MAX(C9:C44),C9:$O$44,+$A$54-C53,0)</f>
        <v>#N/A</v>
      </c>
      <c r="D54" s="51" t="e">
        <f>+VLOOKUP(MAX(D9:D44),D9:$O$44,+$A$54-D53,0)</f>
        <v>#N/A</v>
      </c>
      <c r="E54" s="51" t="e">
        <f>+VLOOKUP(MAX(E9:E44),E9:$O$44,+$A$54-E53,0)</f>
        <v>#N/A</v>
      </c>
      <c r="F54" s="51" t="e">
        <f>+VLOOKUP(MAX(F9:F44),F9:$O$44,+$A$54-F53,0)</f>
        <v>#N/A</v>
      </c>
      <c r="G54" s="51" t="e">
        <f>+VLOOKUP(MAX(G9:G44),G9:$O$44,+$A$54-G53,0)</f>
        <v>#N/A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 t="e">
        <f>+VLOOKUP(MAX(N9:N44),N9:$O$44,+$A$54-N53,0)</f>
        <v>#N/A</v>
      </c>
    </row>
    <row r="56" spans="1:17" x14ac:dyDescent="0.3"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K56" s="1" t="s">
        <v>9</v>
      </c>
      <c r="L56" s="1" t="s">
        <v>10</v>
      </c>
      <c r="M56" s="1" t="s">
        <v>11</v>
      </c>
    </row>
    <row r="57" spans="1:17" x14ac:dyDescent="0.3">
      <c r="D57" s="2">
        <v>13888510</v>
      </c>
      <c r="E57" s="2">
        <v>720719</v>
      </c>
      <c r="F57" s="2">
        <v>655928</v>
      </c>
      <c r="G57" s="2"/>
      <c r="H57" s="2">
        <v>955538</v>
      </c>
      <c r="I57" s="2"/>
      <c r="K57" s="2"/>
      <c r="L57" s="2">
        <v>8361705</v>
      </c>
      <c r="M57" s="3"/>
    </row>
    <row r="58" spans="1:17" x14ac:dyDescent="0.3">
      <c r="A58" s="27" t="s">
        <v>22</v>
      </c>
      <c r="B58" s="35">
        <f>-SUM(B9:B26)</f>
        <v>0</v>
      </c>
      <c r="C58" s="35">
        <f t="shared" ref="C58:M58" si="4">-SUM(C9:C26)</f>
        <v>0</v>
      </c>
      <c r="D58" s="35">
        <f t="shared" si="4"/>
        <v>0</v>
      </c>
      <c r="E58" s="35">
        <f t="shared" si="4"/>
        <v>0</v>
      </c>
      <c r="F58" s="35">
        <f t="shared" si="4"/>
        <v>0</v>
      </c>
      <c r="G58" s="35">
        <f t="shared" si="4"/>
        <v>0</v>
      </c>
      <c r="H58" s="35">
        <f t="shared" si="4"/>
        <v>0</v>
      </c>
      <c r="I58" s="35">
        <f t="shared" si="4"/>
        <v>0</v>
      </c>
      <c r="J58" s="35">
        <f t="shared" si="4"/>
        <v>0</v>
      </c>
      <c r="K58" s="35">
        <f t="shared" si="4"/>
        <v>0</v>
      </c>
      <c r="L58" s="35">
        <f t="shared" si="4"/>
        <v>0</v>
      </c>
      <c r="M58" s="35">
        <f t="shared" si="4"/>
        <v>0</v>
      </c>
    </row>
    <row r="59" spans="1:17" x14ac:dyDescent="0.3">
      <c r="A59" s="27" t="s">
        <v>23</v>
      </c>
      <c r="B59" s="35">
        <f>SUM(B27:B42)</f>
        <v>0</v>
      </c>
      <c r="C59" s="35">
        <f t="shared" ref="C59:M59" si="5">SUM(C27:C42)</f>
        <v>0</v>
      </c>
      <c r="D59" s="35">
        <f t="shared" si="5"/>
        <v>0</v>
      </c>
      <c r="E59" s="35">
        <f t="shared" si="5"/>
        <v>0</v>
      </c>
      <c r="F59" s="35">
        <f t="shared" si="5"/>
        <v>0</v>
      </c>
      <c r="G59" s="35">
        <f t="shared" si="5"/>
        <v>0</v>
      </c>
      <c r="H59" s="35">
        <f t="shared" si="5"/>
        <v>0</v>
      </c>
      <c r="I59" s="35">
        <f t="shared" si="5"/>
        <v>0</v>
      </c>
      <c r="J59" s="35">
        <f t="shared" si="5"/>
        <v>0</v>
      </c>
      <c r="K59" s="35">
        <f t="shared" si="5"/>
        <v>0</v>
      </c>
      <c r="L59" s="35">
        <f t="shared" si="5"/>
        <v>0</v>
      </c>
      <c r="M59" s="35">
        <f t="shared" si="5"/>
        <v>0</v>
      </c>
    </row>
    <row r="64" spans="1:17" ht="14" x14ac:dyDescent="0.3">
      <c r="B64" s="52"/>
    </row>
  </sheetData>
  <mergeCells count="5">
    <mergeCell ref="A1:N1"/>
    <mergeCell ref="A3:N3"/>
    <mergeCell ref="A4:N4"/>
    <mergeCell ref="B7:M7"/>
    <mergeCell ref="A5:N5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ignoredErrors>
    <ignoredError sqref="N9" formulaRange="1"/>
  </ignoredErrors>
  <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tabColor theme="9" tint="-0.249977111117893"/>
  </sheetPr>
  <dimension ref="A1:P60"/>
  <sheetViews>
    <sheetView topLeftCell="A22" zoomScale="70" zoomScaleNormal="70" zoomScalePageLayoutView="60" workbookViewId="0">
      <selection activeCell="M2" sqref="H1:M1048576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5" s="28" customFormat="1" ht="20" x14ac:dyDescent="0.4">
      <c r="A1" s="203" t="s">
        <v>44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s="28" customFormat="1" ht="20" x14ac:dyDescent="0.4">
      <c r="A4" s="204" t="s">
        <v>73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5" s="28" customFormat="1" ht="20" x14ac:dyDescent="0.4">
      <c r="A5" s="176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7" spans="1:15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  <c r="O7" s="27"/>
    </row>
    <row r="8" spans="1:15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5" x14ac:dyDescent="0.3">
      <c r="A9" s="103">
        <v>3</v>
      </c>
      <c r="B9" s="126"/>
      <c r="C9" s="71"/>
      <c r="D9" s="71"/>
      <c r="E9" s="71"/>
      <c r="F9" s="71"/>
      <c r="G9" s="71"/>
      <c r="H9" s="71"/>
      <c r="I9" s="71"/>
      <c r="J9" s="71"/>
      <c r="K9" s="71"/>
      <c r="L9" s="71"/>
      <c r="M9" s="127"/>
      <c r="N9" s="126" t="str">
        <f>IF(SUM(B9:M9)&gt;0,SUM(B9:M9)," ")</f>
        <v xml:space="preserve"> </v>
      </c>
      <c r="O9" s="33">
        <f>+A9</f>
        <v>3</v>
      </c>
    </row>
    <row r="10" spans="1:15" x14ac:dyDescent="0.3">
      <c r="A10" s="100">
        <f>+A9+0.5</f>
        <v>3.5</v>
      </c>
      <c r="B10" s="122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123"/>
      <c r="N10" s="122" t="str">
        <f t="shared" ref="N10:N39" si="0">IF(SUM(B10:M10)&gt;0,SUM(B10:M10)," ")</f>
        <v xml:space="preserve"> </v>
      </c>
      <c r="O10" s="34">
        <f t="shared" ref="O10:O44" si="1">+A10</f>
        <v>3.5</v>
      </c>
    </row>
    <row r="11" spans="1:15" x14ac:dyDescent="0.3">
      <c r="A11" s="100">
        <f t="shared" ref="A11:A44" si="2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 t="str">
        <f t="shared" si="0"/>
        <v xml:space="preserve"> </v>
      </c>
      <c r="O11" s="34">
        <f t="shared" si="1"/>
        <v>4</v>
      </c>
    </row>
    <row r="12" spans="1:15" x14ac:dyDescent="0.3">
      <c r="A12" s="100">
        <f t="shared" si="2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 t="str">
        <f t="shared" si="0"/>
        <v xml:space="preserve"> </v>
      </c>
      <c r="O12" s="34">
        <f t="shared" si="1"/>
        <v>4.5</v>
      </c>
    </row>
    <row r="13" spans="1:15" x14ac:dyDescent="0.3">
      <c r="A13" s="100">
        <f t="shared" si="2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 t="str">
        <f t="shared" si="0"/>
        <v xml:space="preserve"> </v>
      </c>
      <c r="O13" s="34">
        <f t="shared" si="1"/>
        <v>5</v>
      </c>
    </row>
    <row r="14" spans="1:15" x14ac:dyDescent="0.3">
      <c r="A14" s="100">
        <f t="shared" si="2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 t="str">
        <f t="shared" si="0"/>
        <v xml:space="preserve"> </v>
      </c>
      <c r="O14" s="34">
        <f t="shared" si="1"/>
        <v>5.5</v>
      </c>
    </row>
    <row r="15" spans="1:15" x14ac:dyDescent="0.3">
      <c r="A15" s="100">
        <f t="shared" si="2"/>
        <v>6</v>
      </c>
      <c r="B15" s="122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23"/>
      <c r="N15" s="122" t="str">
        <f t="shared" si="0"/>
        <v xml:space="preserve"> </v>
      </c>
      <c r="O15" s="34">
        <f t="shared" si="1"/>
        <v>6</v>
      </c>
    </row>
    <row r="16" spans="1:15" x14ac:dyDescent="0.3">
      <c r="A16" s="100">
        <f t="shared" si="2"/>
        <v>6.5</v>
      </c>
      <c r="B16" s="122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23"/>
      <c r="N16" s="122" t="str">
        <f t="shared" si="0"/>
        <v xml:space="preserve"> </v>
      </c>
      <c r="O16" s="34">
        <f t="shared" si="1"/>
        <v>6.5</v>
      </c>
    </row>
    <row r="17" spans="1:16" x14ac:dyDescent="0.3">
      <c r="A17" s="100">
        <f t="shared" si="2"/>
        <v>7</v>
      </c>
      <c r="B17" s="12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23"/>
      <c r="N17" s="122" t="str">
        <f t="shared" si="0"/>
        <v xml:space="preserve"> </v>
      </c>
      <c r="O17" s="34">
        <f t="shared" si="1"/>
        <v>7</v>
      </c>
    </row>
    <row r="18" spans="1:16" x14ac:dyDescent="0.3">
      <c r="A18" s="100">
        <f t="shared" si="2"/>
        <v>7.5</v>
      </c>
      <c r="B18" s="122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23"/>
      <c r="N18" s="122" t="str">
        <f t="shared" si="0"/>
        <v xml:space="preserve"> </v>
      </c>
      <c r="O18" s="34">
        <f t="shared" si="1"/>
        <v>7.5</v>
      </c>
    </row>
    <row r="19" spans="1:16" x14ac:dyDescent="0.3">
      <c r="A19" s="100">
        <f t="shared" si="2"/>
        <v>8</v>
      </c>
      <c r="B19" s="122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23"/>
      <c r="N19" s="122" t="str">
        <f t="shared" si="0"/>
        <v xml:space="preserve"> </v>
      </c>
      <c r="O19" s="34">
        <f t="shared" si="1"/>
        <v>8</v>
      </c>
    </row>
    <row r="20" spans="1:16" x14ac:dyDescent="0.3">
      <c r="A20" s="100">
        <f t="shared" si="2"/>
        <v>8.5</v>
      </c>
      <c r="B20" s="122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123"/>
      <c r="N20" s="122" t="str">
        <f t="shared" si="0"/>
        <v xml:space="preserve"> </v>
      </c>
      <c r="O20" s="34">
        <f t="shared" si="1"/>
        <v>8.5</v>
      </c>
    </row>
    <row r="21" spans="1:16" x14ac:dyDescent="0.3">
      <c r="A21" s="100">
        <f t="shared" si="2"/>
        <v>9</v>
      </c>
      <c r="B21" s="122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123"/>
      <c r="N21" s="122" t="str">
        <f t="shared" si="0"/>
        <v xml:space="preserve"> </v>
      </c>
      <c r="O21" s="34">
        <f t="shared" si="1"/>
        <v>9</v>
      </c>
      <c r="P21" s="182"/>
    </row>
    <row r="22" spans="1:16" x14ac:dyDescent="0.3">
      <c r="A22" s="100">
        <f t="shared" si="2"/>
        <v>9.5</v>
      </c>
      <c r="B22" s="122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123"/>
      <c r="N22" s="122" t="str">
        <f t="shared" si="0"/>
        <v xml:space="preserve"> </v>
      </c>
      <c r="O22" s="34">
        <f t="shared" si="1"/>
        <v>9.5</v>
      </c>
      <c r="P22" s="182"/>
    </row>
    <row r="23" spans="1:16" x14ac:dyDescent="0.3">
      <c r="A23" s="100">
        <f t="shared" si="2"/>
        <v>10</v>
      </c>
      <c r="B23" s="122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123"/>
      <c r="N23" s="122" t="str">
        <f t="shared" si="0"/>
        <v xml:space="preserve"> </v>
      </c>
      <c r="O23" s="34">
        <f t="shared" si="1"/>
        <v>10</v>
      </c>
      <c r="P23" s="182"/>
    </row>
    <row r="24" spans="1:16" x14ac:dyDescent="0.3">
      <c r="A24" s="100">
        <f t="shared" si="2"/>
        <v>10.5</v>
      </c>
      <c r="B24" s="122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123"/>
      <c r="N24" s="122" t="str">
        <f t="shared" si="0"/>
        <v xml:space="preserve"> </v>
      </c>
      <c r="O24" s="34">
        <f t="shared" si="1"/>
        <v>10.5</v>
      </c>
      <c r="P24" s="182"/>
    </row>
    <row r="25" spans="1:16" x14ac:dyDescent="0.3">
      <c r="A25" s="100">
        <f t="shared" si="2"/>
        <v>11</v>
      </c>
      <c r="B25" s="122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123"/>
      <c r="N25" s="122" t="str">
        <f t="shared" si="0"/>
        <v xml:space="preserve"> </v>
      </c>
      <c r="O25" s="34">
        <f t="shared" si="1"/>
        <v>11</v>
      </c>
      <c r="P25" s="182"/>
    </row>
    <row r="26" spans="1:16" x14ac:dyDescent="0.3">
      <c r="A26" s="102">
        <f t="shared" si="2"/>
        <v>11.5</v>
      </c>
      <c r="B26" s="124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125"/>
      <c r="N26" s="124" t="str">
        <f t="shared" si="0"/>
        <v xml:space="preserve"> </v>
      </c>
      <c r="O26" s="34">
        <f t="shared" si="1"/>
        <v>11.5</v>
      </c>
      <c r="P26" s="182"/>
    </row>
    <row r="27" spans="1:16" x14ac:dyDescent="0.3">
      <c r="A27" s="100">
        <f t="shared" si="2"/>
        <v>12</v>
      </c>
      <c r="B27" s="122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123"/>
      <c r="N27" s="122" t="str">
        <f t="shared" si="0"/>
        <v xml:space="preserve"> </v>
      </c>
      <c r="O27" s="34">
        <f t="shared" si="1"/>
        <v>12</v>
      </c>
      <c r="P27" s="182"/>
    </row>
    <row r="28" spans="1:16" x14ac:dyDescent="0.3">
      <c r="A28" s="100">
        <f t="shared" si="2"/>
        <v>12.5</v>
      </c>
      <c r="B28" s="122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123"/>
      <c r="N28" s="122" t="str">
        <f t="shared" si="0"/>
        <v xml:space="preserve"> </v>
      </c>
      <c r="O28" s="34">
        <f t="shared" si="1"/>
        <v>12.5</v>
      </c>
      <c r="P28" s="182"/>
    </row>
    <row r="29" spans="1:16" x14ac:dyDescent="0.3">
      <c r="A29" s="100">
        <f t="shared" si="2"/>
        <v>13</v>
      </c>
      <c r="B29" s="122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123"/>
      <c r="N29" s="122" t="str">
        <f t="shared" si="0"/>
        <v xml:space="preserve"> </v>
      </c>
      <c r="O29" s="34">
        <f t="shared" si="1"/>
        <v>13</v>
      </c>
      <c r="P29" s="182"/>
    </row>
    <row r="30" spans="1:16" x14ac:dyDescent="0.3">
      <c r="A30" s="100">
        <f t="shared" si="2"/>
        <v>13.5</v>
      </c>
      <c r="B30" s="122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123"/>
      <c r="N30" s="122" t="str">
        <f t="shared" si="0"/>
        <v xml:space="preserve"> </v>
      </c>
      <c r="O30" s="34">
        <f t="shared" si="1"/>
        <v>13.5</v>
      </c>
      <c r="P30" s="182"/>
    </row>
    <row r="31" spans="1:16" x14ac:dyDescent="0.3">
      <c r="A31" s="100">
        <f t="shared" si="2"/>
        <v>14</v>
      </c>
      <c r="B31" s="122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123"/>
      <c r="N31" s="122" t="str">
        <f t="shared" si="0"/>
        <v xml:space="preserve"> </v>
      </c>
      <c r="O31" s="34">
        <f t="shared" si="1"/>
        <v>14</v>
      </c>
      <c r="P31" s="182"/>
    </row>
    <row r="32" spans="1:16" x14ac:dyDescent="0.3">
      <c r="A32" s="100">
        <f t="shared" si="2"/>
        <v>14.5</v>
      </c>
      <c r="B32" s="122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123"/>
      <c r="N32" s="122" t="str">
        <f t="shared" si="0"/>
        <v xml:space="preserve"> </v>
      </c>
      <c r="O32" s="34">
        <f t="shared" si="1"/>
        <v>14.5</v>
      </c>
      <c r="P32" s="182"/>
    </row>
    <row r="33" spans="1:16" x14ac:dyDescent="0.3">
      <c r="A33" s="100">
        <f t="shared" si="2"/>
        <v>15</v>
      </c>
      <c r="B33" s="122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123"/>
      <c r="N33" s="122" t="str">
        <f t="shared" si="0"/>
        <v xml:space="preserve"> </v>
      </c>
      <c r="O33" s="34">
        <f t="shared" si="1"/>
        <v>15</v>
      </c>
      <c r="P33" s="182"/>
    </row>
    <row r="34" spans="1:16" x14ac:dyDescent="0.3">
      <c r="A34" s="100">
        <f t="shared" si="2"/>
        <v>15.5</v>
      </c>
      <c r="B34" s="122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123"/>
      <c r="N34" s="122" t="str">
        <f t="shared" si="0"/>
        <v xml:space="preserve"> </v>
      </c>
      <c r="O34" s="34">
        <f t="shared" si="1"/>
        <v>15.5</v>
      </c>
      <c r="P34" s="182"/>
    </row>
    <row r="35" spans="1:16" x14ac:dyDescent="0.3">
      <c r="A35" s="100">
        <f t="shared" si="2"/>
        <v>16</v>
      </c>
      <c r="B35" s="122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123"/>
      <c r="N35" s="122" t="str">
        <f t="shared" si="0"/>
        <v xml:space="preserve"> </v>
      </c>
      <c r="O35" s="34">
        <f t="shared" si="1"/>
        <v>16</v>
      </c>
      <c r="P35" s="182"/>
    </row>
    <row r="36" spans="1:16" x14ac:dyDescent="0.3">
      <c r="A36" s="100">
        <f t="shared" si="2"/>
        <v>16.5</v>
      </c>
      <c r="B36" s="122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123"/>
      <c r="N36" s="122" t="str">
        <f t="shared" si="0"/>
        <v xml:space="preserve"> </v>
      </c>
      <c r="O36" s="34">
        <f t="shared" si="1"/>
        <v>16.5</v>
      </c>
      <c r="P36" s="182"/>
    </row>
    <row r="37" spans="1:16" x14ac:dyDescent="0.3">
      <c r="A37" s="100">
        <f t="shared" si="2"/>
        <v>17</v>
      </c>
      <c r="B37" s="122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123"/>
      <c r="N37" s="122" t="str">
        <f t="shared" si="0"/>
        <v xml:space="preserve"> </v>
      </c>
      <c r="O37" s="34">
        <f t="shared" si="1"/>
        <v>17</v>
      </c>
      <c r="P37" s="182"/>
    </row>
    <row r="38" spans="1:16" x14ac:dyDescent="0.3">
      <c r="A38" s="100">
        <f t="shared" si="2"/>
        <v>17.5</v>
      </c>
      <c r="B38" s="122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123"/>
      <c r="N38" s="122"/>
      <c r="O38" s="34">
        <f t="shared" si="1"/>
        <v>17.5</v>
      </c>
      <c r="P38" s="182"/>
    </row>
    <row r="39" spans="1:16" x14ac:dyDescent="0.3">
      <c r="A39" s="100">
        <f t="shared" si="2"/>
        <v>18</v>
      </c>
      <c r="B39" s="122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123"/>
      <c r="N39" s="122" t="str">
        <f t="shared" si="0"/>
        <v xml:space="preserve"> </v>
      </c>
      <c r="O39" s="34">
        <f t="shared" si="1"/>
        <v>18</v>
      </c>
      <c r="P39" s="182"/>
    </row>
    <row r="40" spans="1:16" x14ac:dyDescent="0.3">
      <c r="A40" s="100">
        <f t="shared" si="2"/>
        <v>18.5</v>
      </c>
      <c r="B40" s="122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123"/>
      <c r="N40" s="122"/>
      <c r="O40" s="34">
        <f t="shared" si="1"/>
        <v>18.5</v>
      </c>
      <c r="P40" s="182"/>
    </row>
    <row r="41" spans="1:16" x14ac:dyDescent="0.3">
      <c r="A41" s="100">
        <f t="shared" si="2"/>
        <v>19</v>
      </c>
      <c r="B41" s="122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123"/>
      <c r="N41" s="122"/>
      <c r="O41" s="34">
        <f t="shared" si="1"/>
        <v>19</v>
      </c>
      <c r="P41" s="182"/>
    </row>
    <row r="42" spans="1:16" x14ac:dyDescent="0.3">
      <c r="A42" s="100">
        <f t="shared" si="2"/>
        <v>19.5</v>
      </c>
      <c r="B42" s="122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123"/>
      <c r="N42" s="122"/>
      <c r="O42" s="34">
        <f t="shared" si="1"/>
        <v>19.5</v>
      </c>
      <c r="P42" s="182"/>
    </row>
    <row r="43" spans="1:16" x14ac:dyDescent="0.3">
      <c r="A43" s="100">
        <f t="shared" si="2"/>
        <v>20</v>
      </c>
      <c r="B43" s="12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/>
      <c r="O43" s="34">
        <f t="shared" si="1"/>
        <v>20</v>
      </c>
      <c r="P43" s="182"/>
    </row>
    <row r="44" spans="1:16" x14ac:dyDescent="0.3">
      <c r="A44" s="100">
        <f t="shared" si="2"/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/>
      <c r="O44" s="34">
        <f t="shared" si="1"/>
        <v>20.5</v>
      </c>
      <c r="P44" s="182"/>
    </row>
    <row r="45" spans="1:16" x14ac:dyDescent="0.3">
      <c r="A45" s="99" t="s">
        <v>13</v>
      </c>
      <c r="B45" s="126" t="str">
        <f>IF(SUM(B11:B44)&gt;0,SUM(B11:B44)," ")</f>
        <v xml:space="preserve"> </v>
      </c>
      <c r="C45" s="71" t="str">
        <f t="shared" ref="C45:M45" si="3">IF(SUM(C11:C44)&gt;0,SUM(C11:C44)," ")</f>
        <v xml:space="preserve"> </v>
      </c>
      <c r="D45" s="71" t="str">
        <f t="shared" si="3"/>
        <v xml:space="preserve"> </v>
      </c>
      <c r="E45" s="71" t="str">
        <f t="shared" si="3"/>
        <v xml:space="preserve"> </v>
      </c>
      <c r="F45" s="71" t="str">
        <f t="shared" si="3"/>
        <v xml:space="preserve"> </v>
      </c>
      <c r="G45" s="71" t="str">
        <f t="shared" si="3"/>
        <v xml:space="preserve"> </v>
      </c>
      <c r="H45" s="71" t="str">
        <f t="shared" si="3"/>
        <v xml:space="preserve"> </v>
      </c>
      <c r="I45" s="71" t="str">
        <f t="shared" si="3"/>
        <v xml:space="preserve"> </v>
      </c>
      <c r="J45" s="71" t="str">
        <f t="shared" si="3"/>
        <v xml:space="preserve"> </v>
      </c>
      <c r="K45" s="71" t="str">
        <f t="shared" si="3"/>
        <v xml:space="preserve"> </v>
      </c>
      <c r="L45" s="71" t="str">
        <f t="shared" si="3"/>
        <v xml:space="preserve"> </v>
      </c>
      <c r="M45" s="127" t="str">
        <f t="shared" si="3"/>
        <v xml:space="preserve"> </v>
      </c>
      <c r="N45" s="126"/>
      <c r="P45" s="182"/>
    </row>
    <row r="46" spans="1:16" x14ac:dyDescent="0.3">
      <c r="A46" s="100" t="s">
        <v>24</v>
      </c>
      <c r="B46" s="152"/>
      <c r="C46" s="67"/>
      <c r="D46" s="67"/>
      <c r="E46" s="86"/>
      <c r="F46" s="67"/>
      <c r="G46" s="67"/>
      <c r="H46" s="67"/>
      <c r="I46" s="67"/>
      <c r="J46" s="67"/>
      <c r="K46" s="67"/>
      <c r="L46" s="67"/>
      <c r="M46" s="123"/>
      <c r="N46" s="122"/>
    </row>
    <row r="47" spans="1:16" x14ac:dyDescent="0.3">
      <c r="A47" s="100" t="s">
        <v>17</v>
      </c>
      <c r="B47" s="152"/>
      <c r="C47" s="67"/>
      <c r="D47" s="67"/>
      <c r="E47" s="86"/>
      <c r="F47" s="67"/>
      <c r="G47" s="67"/>
      <c r="H47" s="67"/>
      <c r="I47" s="67"/>
      <c r="J47" s="67"/>
      <c r="K47" s="67"/>
      <c r="L47" s="67"/>
      <c r="M47" s="123"/>
      <c r="N47" s="122"/>
    </row>
    <row r="48" spans="1:16" ht="14" x14ac:dyDescent="0.3">
      <c r="A48" s="101" t="s">
        <v>21</v>
      </c>
      <c r="B48" s="129"/>
      <c r="C48" s="72"/>
      <c r="D48" s="72"/>
      <c r="E48" s="72"/>
      <c r="F48" s="72"/>
      <c r="G48" s="72"/>
      <c r="H48" s="72"/>
      <c r="I48" s="72"/>
      <c r="J48" s="72"/>
      <c r="K48" s="72" t="e">
        <f>SUM(K9:K26)*100/K45</f>
        <v>#VALUE!</v>
      </c>
      <c r="L48" s="72" t="e">
        <f>SUM(L9:L26)*100/L45</f>
        <v>#VALUE!</v>
      </c>
      <c r="M48" s="130"/>
      <c r="N48" s="129"/>
      <c r="P48" s="53">
        <f>+N47/1000</f>
        <v>0</v>
      </c>
    </row>
    <row r="49" spans="1:16" x14ac:dyDescent="0.3">
      <c r="A49" s="102" t="s">
        <v>19</v>
      </c>
      <c r="B49" s="139"/>
      <c r="C49" s="73"/>
      <c r="D49" s="73"/>
      <c r="E49" s="78"/>
      <c r="F49" s="73"/>
      <c r="G49" s="73"/>
      <c r="H49" s="73"/>
      <c r="I49" s="63"/>
      <c r="J49" s="73"/>
      <c r="K49" s="73"/>
      <c r="L49" s="73"/>
      <c r="M49" s="132"/>
      <c r="N49" s="154"/>
    </row>
    <row r="50" spans="1:16" x14ac:dyDescent="0.3">
      <c r="A50" s="40" t="s">
        <v>14</v>
      </c>
    </row>
    <row r="51" spans="1:16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183"/>
      <c r="P51" s="183"/>
    </row>
    <row r="52" spans="1:16" s="42" customFormat="1" ht="14" x14ac:dyDescent="0.3">
      <c r="A52" s="44" t="s">
        <v>57</v>
      </c>
      <c r="B52" s="43"/>
      <c r="C52" s="43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6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</row>
    <row r="54" spans="1:16" x14ac:dyDescent="0.3">
      <c r="A54" s="49">
        <v>14</v>
      </c>
      <c r="B54" s="50" t="e">
        <f>+VLOOKUP(MAX(B9:B44),B9:$O$44,14,0)</f>
        <v>#N/A</v>
      </c>
      <c r="C54" s="51" t="e">
        <f>+VLOOKUP(MAX(C9:C44),C9:$O$44,+$A$54-C53,0)</f>
        <v>#N/A</v>
      </c>
      <c r="D54" s="51" t="e">
        <f>+VLOOKUP(MAX(D9:D44),D9:$O$44,+$A$54-D53,0)</f>
        <v>#N/A</v>
      </c>
      <c r="E54" s="51" t="e">
        <f>+VLOOKUP(MAX(E9:E44),E9:$O$44,+$A$54-E53,0)</f>
        <v>#N/A</v>
      </c>
      <c r="F54" s="51" t="e">
        <f>+VLOOKUP(MAX(F9:F44),F9:$O$44,+$A$54-F53,0)</f>
        <v>#N/A</v>
      </c>
      <c r="G54" s="51" t="e">
        <f>+VLOOKUP(MAX(G9:G44),G9:$O$44,+$A$54-G53,0)</f>
        <v>#N/A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 t="e">
        <f>+VLOOKUP(MAX(N9:N44),N9:$O$44,+$A$54-N53,0)</f>
        <v>#N/A</v>
      </c>
    </row>
    <row r="58" spans="1:16" x14ac:dyDescent="0.3">
      <c r="A58" s="27" t="s">
        <v>22</v>
      </c>
      <c r="B58" s="35">
        <f>-SUM(B9:B26)</f>
        <v>0</v>
      </c>
      <c r="C58" s="35">
        <f t="shared" ref="C58:M58" si="4">-SUM(C9:C26)</f>
        <v>0</v>
      </c>
      <c r="D58" s="35">
        <f t="shared" si="4"/>
        <v>0</v>
      </c>
      <c r="E58" s="35">
        <f t="shared" si="4"/>
        <v>0</v>
      </c>
      <c r="F58" s="35">
        <f t="shared" si="4"/>
        <v>0</v>
      </c>
      <c r="G58" s="35">
        <f t="shared" si="4"/>
        <v>0</v>
      </c>
      <c r="H58" s="35">
        <f t="shared" si="4"/>
        <v>0</v>
      </c>
      <c r="I58" s="35">
        <f t="shared" si="4"/>
        <v>0</v>
      </c>
      <c r="J58" s="35">
        <f t="shared" si="4"/>
        <v>0</v>
      </c>
      <c r="K58" s="35">
        <f t="shared" si="4"/>
        <v>0</v>
      </c>
      <c r="L58" s="35">
        <f t="shared" si="4"/>
        <v>0</v>
      </c>
      <c r="M58" s="35">
        <f t="shared" si="4"/>
        <v>0</v>
      </c>
    </row>
    <row r="59" spans="1:16" x14ac:dyDescent="0.3">
      <c r="A59" s="27" t="s">
        <v>23</v>
      </c>
      <c r="B59" s="35">
        <f>SUM(B27:B42)</f>
        <v>0</v>
      </c>
      <c r="C59" s="35">
        <f t="shared" ref="C59:M59" si="5">SUM(C27:C42)</f>
        <v>0</v>
      </c>
      <c r="D59" s="35">
        <f t="shared" si="5"/>
        <v>0</v>
      </c>
      <c r="E59" s="35">
        <f t="shared" si="5"/>
        <v>0</v>
      </c>
      <c r="F59" s="35">
        <f t="shared" si="5"/>
        <v>0</v>
      </c>
      <c r="G59" s="35">
        <f t="shared" si="5"/>
        <v>0</v>
      </c>
      <c r="H59" s="35">
        <f t="shared" si="5"/>
        <v>0</v>
      </c>
      <c r="I59" s="35">
        <f t="shared" si="5"/>
        <v>0</v>
      </c>
      <c r="J59" s="35">
        <f t="shared" si="5"/>
        <v>0</v>
      </c>
      <c r="K59" s="35">
        <f t="shared" si="5"/>
        <v>0</v>
      </c>
      <c r="L59" s="35">
        <f t="shared" si="5"/>
        <v>0</v>
      </c>
      <c r="M59" s="35">
        <f t="shared" si="5"/>
        <v>0</v>
      </c>
    </row>
    <row r="60" spans="1:16" x14ac:dyDescent="0.3">
      <c r="D60" s="35" t="e">
        <f>+D59-D45</f>
        <v>#VALUE!</v>
      </c>
      <c r="E60" s="35" t="e">
        <f t="shared" ref="E60:M60" si="6">+E59-E45</f>
        <v>#VALUE!</v>
      </c>
      <c r="F60" s="35" t="e">
        <f t="shared" si="6"/>
        <v>#VALUE!</v>
      </c>
      <c r="G60" s="35" t="e">
        <f t="shared" si="6"/>
        <v>#VALUE!</v>
      </c>
      <c r="H60" s="35" t="e">
        <f t="shared" si="6"/>
        <v>#VALUE!</v>
      </c>
      <c r="I60" s="35" t="e">
        <f t="shared" si="6"/>
        <v>#VALUE!</v>
      </c>
      <c r="J60" s="35" t="e">
        <f t="shared" si="6"/>
        <v>#VALUE!</v>
      </c>
      <c r="K60" s="35" t="e">
        <f t="shared" si="6"/>
        <v>#VALUE!</v>
      </c>
      <c r="L60" s="35" t="e">
        <f t="shared" si="6"/>
        <v>#VALUE!</v>
      </c>
      <c r="M60" s="35" t="e">
        <f t="shared" si="6"/>
        <v>#VALUE!</v>
      </c>
    </row>
  </sheetData>
  <mergeCells count="4">
    <mergeCell ref="A1:N1"/>
    <mergeCell ref="A3:N3"/>
    <mergeCell ref="A4:N4"/>
    <mergeCell ref="B7:M7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ignoredErrors>
    <ignoredError sqref="N9 I48:J48" formulaRange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5" tint="0.39997558519241921"/>
  </sheetPr>
  <dimension ref="A1:Q67"/>
  <sheetViews>
    <sheetView topLeftCell="A22" zoomScale="70" zoomScaleNormal="70" zoomScalePageLayoutView="60" workbookViewId="0">
      <selection activeCell="M2" sqref="H1:M1048576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7" s="28" customFormat="1" ht="20" x14ac:dyDescent="0.4">
      <c r="A1" s="203" t="s">
        <v>27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7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7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7" s="28" customFormat="1" ht="20" x14ac:dyDescent="0.4">
      <c r="A4" s="204" t="s">
        <v>90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7" s="28" customFormat="1" ht="20" x14ac:dyDescent="0.4">
      <c r="A5" s="203" t="s">
        <v>58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7" spans="1:17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7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7" x14ac:dyDescent="0.3">
      <c r="A9" s="103">
        <v>3</v>
      </c>
      <c r="B9" s="126"/>
      <c r="C9" s="71"/>
      <c r="D9" s="71"/>
      <c r="E9" s="71"/>
      <c r="F9" s="71"/>
      <c r="G9" s="71"/>
      <c r="H9" s="71"/>
      <c r="I9" s="71"/>
      <c r="J9" s="71"/>
      <c r="K9" s="71"/>
      <c r="L9" s="71"/>
      <c r="M9" s="127"/>
      <c r="N9" s="126"/>
      <c r="O9" s="33">
        <f>+A9</f>
        <v>3</v>
      </c>
    </row>
    <row r="10" spans="1:17" x14ac:dyDescent="0.3">
      <c r="A10" s="100">
        <f>+A9+0.5</f>
        <v>3.5</v>
      </c>
      <c r="B10" s="122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123"/>
      <c r="N10" s="122" t="str">
        <f t="shared" ref="N10:N42" si="0">IF(SUM(B10:M10)&gt;0,SUM(B10:M10)," ")</f>
        <v xml:space="preserve"> </v>
      </c>
      <c r="O10" s="34">
        <f t="shared" ref="O10:O44" si="1">+A10</f>
        <v>3.5</v>
      </c>
    </row>
    <row r="11" spans="1:17" x14ac:dyDescent="0.3">
      <c r="A11" s="100">
        <f t="shared" ref="A11:A44" si="2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 t="str">
        <f t="shared" si="0"/>
        <v xml:space="preserve"> </v>
      </c>
      <c r="O11" s="34">
        <f t="shared" si="1"/>
        <v>4</v>
      </c>
    </row>
    <row r="12" spans="1:17" x14ac:dyDescent="0.3">
      <c r="A12" s="100">
        <f t="shared" si="2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 t="str">
        <f t="shared" si="0"/>
        <v xml:space="preserve"> </v>
      </c>
      <c r="O12" s="34">
        <f t="shared" si="1"/>
        <v>4.5</v>
      </c>
    </row>
    <row r="13" spans="1:17" x14ac:dyDescent="0.3">
      <c r="A13" s="100">
        <f t="shared" si="2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 t="str">
        <f t="shared" si="0"/>
        <v xml:space="preserve"> </v>
      </c>
      <c r="O13" s="34">
        <f t="shared" si="1"/>
        <v>5</v>
      </c>
    </row>
    <row r="14" spans="1:17" x14ac:dyDescent="0.3">
      <c r="A14" s="100">
        <f t="shared" si="2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 t="str">
        <f t="shared" si="0"/>
        <v xml:space="preserve"> </v>
      </c>
      <c r="O14" s="34">
        <f t="shared" si="1"/>
        <v>5.5</v>
      </c>
    </row>
    <row r="15" spans="1:17" x14ac:dyDescent="0.3">
      <c r="A15" s="100">
        <f t="shared" si="2"/>
        <v>6</v>
      </c>
      <c r="B15" s="122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23"/>
      <c r="N15" s="122" t="str">
        <f t="shared" si="0"/>
        <v xml:space="preserve"> </v>
      </c>
      <c r="O15" s="34">
        <f t="shared" si="1"/>
        <v>6</v>
      </c>
      <c r="Q15" s="37">
        <f t="shared" ref="Q15:Q20" si="3">SUM(C15:M15)</f>
        <v>0</v>
      </c>
    </row>
    <row r="16" spans="1:17" x14ac:dyDescent="0.3">
      <c r="A16" s="100">
        <f t="shared" si="2"/>
        <v>6.5</v>
      </c>
      <c r="B16" s="122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23"/>
      <c r="N16" s="122" t="str">
        <f t="shared" si="0"/>
        <v xml:space="preserve"> </v>
      </c>
      <c r="O16" s="34">
        <f t="shared" si="1"/>
        <v>6.5</v>
      </c>
      <c r="Q16" s="37">
        <f t="shared" si="3"/>
        <v>0</v>
      </c>
    </row>
    <row r="17" spans="1:17" x14ac:dyDescent="0.3">
      <c r="A17" s="100">
        <f t="shared" si="2"/>
        <v>7</v>
      </c>
      <c r="B17" s="12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23"/>
      <c r="N17" s="122" t="str">
        <f t="shared" si="0"/>
        <v xml:space="preserve"> </v>
      </c>
      <c r="O17" s="34">
        <f t="shared" si="1"/>
        <v>7</v>
      </c>
      <c r="Q17" s="37">
        <f t="shared" si="3"/>
        <v>0</v>
      </c>
    </row>
    <row r="18" spans="1:17" x14ac:dyDescent="0.3">
      <c r="A18" s="100">
        <f t="shared" si="2"/>
        <v>7.5</v>
      </c>
      <c r="B18" s="122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23"/>
      <c r="N18" s="122" t="str">
        <f t="shared" si="0"/>
        <v xml:space="preserve"> </v>
      </c>
      <c r="O18" s="34">
        <f t="shared" si="1"/>
        <v>7.5</v>
      </c>
      <c r="Q18" s="37">
        <f t="shared" si="3"/>
        <v>0</v>
      </c>
    </row>
    <row r="19" spans="1:17" x14ac:dyDescent="0.3">
      <c r="A19" s="100">
        <f t="shared" si="2"/>
        <v>8</v>
      </c>
      <c r="B19" s="122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23"/>
      <c r="N19" s="122" t="str">
        <f t="shared" si="0"/>
        <v xml:space="preserve"> </v>
      </c>
      <c r="O19" s="34">
        <f t="shared" si="1"/>
        <v>8</v>
      </c>
      <c r="Q19" s="37">
        <f t="shared" si="3"/>
        <v>0</v>
      </c>
    </row>
    <row r="20" spans="1:17" x14ac:dyDescent="0.3">
      <c r="A20" s="100">
        <f t="shared" si="2"/>
        <v>8.5</v>
      </c>
      <c r="B20" s="122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123"/>
      <c r="N20" s="122" t="str">
        <f t="shared" si="0"/>
        <v xml:space="preserve"> </v>
      </c>
      <c r="O20" s="34">
        <f t="shared" si="1"/>
        <v>8.5</v>
      </c>
      <c r="Q20" s="37">
        <f t="shared" si="3"/>
        <v>0</v>
      </c>
    </row>
    <row r="21" spans="1:17" x14ac:dyDescent="0.3">
      <c r="A21" s="100">
        <f t="shared" si="2"/>
        <v>9</v>
      </c>
      <c r="B21" s="122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123"/>
      <c r="N21" s="122" t="str">
        <f t="shared" si="0"/>
        <v xml:space="preserve"> </v>
      </c>
      <c r="O21" s="34">
        <f t="shared" si="1"/>
        <v>9</v>
      </c>
      <c r="Q21" s="37">
        <f t="shared" ref="Q21:Q39" si="4">SUM(D21:M21)</f>
        <v>0</v>
      </c>
    </row>
    <row r="22" spans="1:17" x14ac:dyDescent="0.3">
      <c r="A22" s="100">
        <f t="shared" si="2"/>
        <v>9.5</v>
      </c>
      <c r="B22" s="122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123"/>
      <c r="N22" s="122" t="str">
        <f t="shared" si="0"/>
        <v xml:space="preserve"> </v>
      </c>
      <c r="O22" s="34">
        <f t="shared" si="1"/>
        <v>9.5</v>
      </c>
      <c r="Q22" s="37">
        <f t="shared" si="4"/>
        <v>0</v>
      </c>
    </row>
    <row r="23" spans="1:17" x14ac:dyDescent="0.3">
      <c r="A23" s="100">
        <f t="shared" si="2"/>
        <v>10</v>
      </c>
      <c r="B23" s="122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123"/>
      <c r="N23" s="122" t="str">
        <f t="shared" si="0"/>
        <v xml:space="preserve"> </v>
      </c>
      <c r="O23" s="34">
        <f t="shared" si="1"/>
        <v>10</v>
      </c>
      <c r="Q23" s="37">
        <f t="shared" si="4"/>
        <v>0</v>
      </c>
    </row>
    <row r="24" spans="1:17" x14ac:dyDescent="0.3">
      <c r="A24" s="100">
        <f t="shared" si="2"/>
        <v>10.5</v>
      </c>
      <c r="B24" s="122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123"/>
      <c r="N24" s="122" t="str">
        <f t="shared" si="0"/>
        <v xml:space="preserve"> </v>
      </c>
      <c r="O24" s="34">
        <f t="shared" si="1"/>
        <v>10.5</v>
      </c>
      <c r="Q24" s="37">
        <f t="shared" si="4"/>
        <v>0</v>
      </c>
    </row>
    <row r="25" spans="1:17" x14ac:dyDescent="0.3">
      <c r="A25" s="100">
        <f t="shared" si="2"/>
        <v>11</v>
      </c>
      <c r="B25" s="122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123"/>
      <c r="N25" s="122" t="str">
        <f t="shared" si="0"/>
        <v xml:space="preserve"> </v>
      </c>
      <c r="O25" s="34">
        <f t="shared" si="1"/>
        <v>11</v>
      </c>
      <c r="Q25" s="37">
        <f t="shared" si="4"/>
        <v>0</v>
      </c>
    </row>
    <row r="26" spans="1:17" x14ac:dyDescent="0.3">
      <c r="A26" s="102">
        <f t="shared" si="2"/>
        <v>11.5</v>
      </c>
      <c r="B26" s="124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125"/>
      <c r="N26" s="124" t="str">
        <f t="shared" si="0"/>
        <v xml:space="preserve"> </v>
      </c>
      <c r="O26" s="34">
        <f t="shared" si="1"/>
        <v>11.5</v>
      </c>
      <c r="Q26" s="37">
        <f t="shared" si="4"/>
        <v>0</v>
      </c>
    </row>
    <row r="27" spans="1:17" x14ac:dyDescent="0.3">
      <c r="A27" s="100">
        <f t="shared" si="2"/>
        <v>12</v>
      </c>
      <c r="B27" s="122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123"/>
      <c r="N27" s="122" t="str">
        <f t="shared" si="0"/>
        <v xml:space="preserve"> </v>
      </c>
      <c r="O27" s="34">
        <f t="shared" si="1"/>
        <v>12</v>
      </c>
      <c r="Q27" s="37">
        <f t="shared" si="4"/>
        <v>0</v>
      </c>
    </row>
    <row r="28" spans="1:17" x14ac:dyDescent="0.3">
      <c r="A28" s="100">
        <f t="shared" si="2"/>
        <v>12.5</v>
      </c>
      <c r="B28" s="122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123"/>
      <c r="N28" s="122" t="str">
        <f t="shared" si="0"/>
        <v xml:space="preserve"> </v>
      </c>
      <c r="O28" s="34">
        <f t="shared" si="1"/>
        <v>12.5</v>
      </c>
      <c r="Q28" s="37">
        <f t="shared" si="4"/>
        <v>0</v>
      </c>
    </row>
    <row r="29" spans="1:17" x14ac:dyDescent="0.3">
      <c r="A29" s="100">
        <f t="shared" si="2"/>
        <v>13</v>
      </c>
      <c r="B29" s="122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123"/>
      <c r="N29" s="122" t="str">
        <f t="shared" si="0"/>
        <v xml:space="preserve"> </v>
      </c>
      <c r="O29" s="34">
        <f t="shared" si="1"/>
        <v>13</v>
      </c>
      <c r="Q29" s="37">
        <f t="shared" si="4"/>
        <v>0</v>
      </c>
    </row>
    <row r="30" spans="1:17" x14ac:dyDescent="0.3">
      <c r="A30" s="100">
        <f t="shared" si="2"/>
        <v>13.5</v>
      </c>
      <c r="B30" s="122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123"/>
      <c r="N30" s="122" t="str">
        <f t="shared" si="0"/>
        <v xml:space="preserve"> </v>
      </c>
      <c r="O30" s="34">
        <f t="shared" si="1"/>
        <v>13.5</v>
      </c>
      <c r="Q30" s="37">
        <f t="shared" si="4"/>
        <v>0</v>
      </c>
    </row>
    <row r="31" spans="1:17" x14ac:dyDescent="0.3">
      <c r="A31" s="100">
        <f t="shared" si="2"/>
        <v>14</v>
      </c>
      <c r="B31" s="122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123"/>
      <c r="N31" s="122" t="str">
        <f t="shared" si="0"/>
        <v xml:space="preserve"> </v>
      </c>
      <c r="O31" s="34">
        <f t="shared" si="1"/>
        <v>14</v>
      </c>
      <c r="Q31" s="37">
        <f t="shared" si="4"/>
        <v>0</v>
      </c>
    </row>
    <row r="32" spans="1:17" x14ac:dyDescent="0.3">
      <c r="A32" s="100">
        <f t="shared" si="2"/>
        <v>14.5</v>
      </c>
      <c r="B32" s="122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123"/>
      <c r="N32" s="122" t="str">
        <f t="shared" si="0"/>
        <v xml:space="preserve"> </v>
      </c>
      <c r="O32" s="34">
        <f t="shared" si="1"/>
        <v>14.5</v>
      </c>
      <c r="Q32" s="37">
        <f t="shared" si="4"/>
        <v>0</v>
      </c>
    </row>
    <row r="33" spans="1:17" x14ac:dyDescent="0.3">
      <c r="A33" s="100">
        <f t="shared" si="2"/>
        <v>15</v>
      </c>
      <c r="B33" s="122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123"/>
      <c r="N33" s="122" t="str">
        <f t="shared" si="0"/>
        <v xml:space="preserve"> </v>
      </c>
      <c r="O33" s="34">
        <f t="shared" si="1"/>
        <v>15</v>
      </c>
      <c r="Q33" s="37">
        <f t="shared" si="4"/>
        <v>0</v>
      </c>
    </row>
    <row r="34" spans="1:17" x14ac:dyDescent="0.3">
      <c r="A34" s="100">
        <f t="shared" si="2"/>
        <v>15.5</v>
      </c>
      <c r="B34" s="122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123"/>
      <c r="N34" s="122" t="str">
        <f t="shared" si="0"/>
        <v xml:space="preserve"> </v>
      </c>
      <c r="O34" s="34">
        <f t="shared" si="1"/>
        <v>15.5</v>
      </c>
      <c r="Q34" s="37">
        <f t="shared" si="4"/>
        <v>0</v>
      </c>
    </row>
    <row r="35" spans="1:17" x14ac:dyDescent="0.3">
      <c r="A35" s="100">
        <f t="shared" si="2"/>
        <v>16</v>
      </c>
      <c r="B35" s="122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123"/>
      <c r="N35" s="122" t="str">
        <f t="shared" si="0"/>
        <v xml:space="preserve"> </v>
      </c>
      <c r="O35" s="34">
        <f t="shared" si="1"/>
        <v>16</v>
      </c>
      <c r="Q35" s="37">
        <f t="shared" si="4"/>
        <v>0</v>
      </c>
    </row>
    <row r="36" spans="1:17" x14ac:dyDescent="0.3">
      <c r="A36" s="100">
        <f t="shared" si="2"/>
        <v>16.5</v>
      </c>
      <c r="B36" s="122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123"/>
      <c r="N36" s="122" t="str">
        <f t="shared" si="0"/>
        <v xml:space="preserve"> </v>
      </c>
      <c r="O36" s="34">
        <f t="shared" si="1"/>
        <v>16.5</v>
      </c>
      <c r="Q36" s="37">
        <f t="shared" si="4"/>
        <v>0</v>
      </c>
    </row>
    <row r="37" spans="1:17" x14ac:dyDescent="0.3">
      <c r="A37" s="100">
        <f t="shared" si="2"/>
        <v>17</v>
      </c>
      <c r="B37" s="122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123"/>
      <c r="N37" s="122" t="str">
        <f t="shared" si="0"/>
        <v xml:space="preserve"> </v>
      </c>
      <c r="O37" s="34">
        <f t="shared" si="1"/>
        <v>17</v>
      </c>
      <c r="Q37" s="37">
        <f t="shared" si="4"/>
        <v>0</v>
      </c>
    </row>
    <row r="38" spans="1:17" x14ac:dyDescent="0.3">
      <c r="A38" s="100">
        <f t="shared" si="2"/>
        <v>17.5</v>
      </c>
      <c r="B38" s="122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123"/>
      <c r="N38" s="122" t="str">
        <f t="shared" si="0"/>
        <v xml:space="preserve"> </v>
      </c>
      <c r="O38" s="34">
        <f t="shared" si="1"/>
        <v>17.5</v>
      </c>
      <c r="Q38" s="37">
        <f t="shared" si="4"/>
        <v>0</v>
      </c>
    </row>
    <row r="39" spans="1:17" x14ac:dyDescent="0.3">
      <c r="A39" s="100">
        <f t="shared" si="2"/>
        <v>18</v>
      </c>
      <c r="B39" s="122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123"/>
      <c r="N39" s="122" t="str">
        <f t="shared" si="0"/>
        <v xml:space="preserve"> </v>
      </c>
      <c r="O39" s="34">
        <f t="shared" si="1"/>
        <v>18</v>
      </c>
      <c r="Q39" s="37">
        <f t="shared" si="4"/>
        <v>0</v>
      </c>
    </row>
    <row r="40" spans="1:17" x14ac:dyDescent="0.3">
      <c r="A40" s="100">
        <f t="shared" si="2"/>
        <v>18.5</v>
      </c>
      <c r="B40" s="122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123"/>
      <c r="N40" s="122" t="str">
        <f t="shared" si="0"/>
        <v xml:space="preserve"> </v>
      </c>
      <c r="O40" s="34">
        <f t="shared" si="1"/>
        <v>18.5</v>
      </c>
      <c r="Q40" s="37">
        <f>SUM(C40:M40)</f>
        <v>0</v>
      </c>
    </row>
    <row r="41" spans="1:17" x14ac:dyDescent="0.3">
      <c r="A41" s="100">
        <f t="shared" si="2"/>
        <v>19</v>
      </c>
      <c r="B41" s="122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123"/>
      <c r="N41" s="122" t="str">
        <f t="shared" si="0"/>
        <v xml:space="preserve"> </v>
      </c>
      <c r="O41" s="34">
        <f t="shared" si="1"/>
        <v>19</v>
      </c>
      <c r="Q41" s="37">
        <f>SUM(C41:M41)</f>
        <v>0</v>
      </c>
    </row>
    <row r="42" spans="1:17" x14ac:dyDescent="0.3">
      <c r="A42" s="100">
        <f t="shared" si="2"/>
        <v>19.5</v>
      </c>
      <c r="B42" s="122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123"/>
      <c r="N42" s="122" t="str">
        <f t="shared" si="0"/>
        <v xml:space="preserve"> </v>
      </c>
      <c r="O42" s="34">
        <f t="shared" si="1"/>
        <v>19.5</v>
      </c>
      <c r="Q42" s="37">
        <f>SUM(C42:M42)</f>
        <v>0</v>
      </c>
    </row>
    <row r="43" spans="1:17" x14ac:dyDescent="0.3">
      <c r="A43" s="100">
        <f t="shared" si="2"/>
        <v>20</v>
      </c>
      <c r="B43" s="12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/>
      <c r="O43" s="34">
        <f t="shared" si="1"/>
        <v>20</v>
      </c>
      <c r="Q43" s="37"/>
    </row>
    <row r="44" spans="1:17" x14ac:dyDescent="0.3">
      <c r="A44" s="100">
        <f t="shared" si="2"/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/>
      <c r="O44" s="34">
        <f t="shared" si="1"/>
        <v>20.5</v>
      </c>
      <c r="Q44" s="37"/>
    </row>
    <row r="45" spans="1:17" x14ac:dyDescent="0.3">
      <c r="A45" s="99" t="s">
        <v>13</v>
      </c>
      <c r="B45" s="126" t="str">
        <f>IF(SUM(B11:B44)&gt;0,SUM(B11:B44)," ")</f>
        <v xml:space="preserve"> </v>
      </c>
      <c r="C45" s="71" t="str">
        <f t="shared" ref="C45:M45" si="5">IF(SUM(C11:C44)&gt;0,SUM(C11:C44)," ")</f>
        <v xml:space="preserve"> </v>
      </c>
      <c r="D45" s="71" t="str">
        <f t="shared" si="5"/>
        <v xml:space="preserve"> </v>
      </c>
      <c r="E45" s="71" t="str">
        <f t="shared" si="5"/>
        <v xml:space="preserve"> </v>
      </c>
      <c r="F45" s="71" t="str">
        <f t="shared" si="5"/>
        <v xml:space="preserve"> </v>
      </c>
      <c r="G45" s="71" t="str">
        <f t="shared" si="5"/>
        <v xml:space="preserve"> </v>
      </c>
      <c r="H45" s="71" t="str">
        <f t="shared" si="5"/>
        <v xml:space="preserve"> </v>
      </c>
      <c r="I45" s="71" t="str">
        <f t="shared" si="5"/>
        <v xml:space="preserve"> </v>
      </c>
      <c r="J45" s="71" t="str">
        <f t="shared" si="5"/>
        <v xml:space="preserve"> </v>
      </c>
      <c r="K45" s="71" t="str">
        <f t="shared" si="5"/>
        <v xml:space="preserve"> </v>
      </c>
      <c r="L45" s="71" t="str">
        <f t="shared" si="5"/>
        <v xml:space="preserve"> </v>
      </c>
      <c r="M45" s="127" t="str">
        <f t="shared" si="5"/>
        <v xml:space="preserve"> </v>
      </c>
      <c r="N45" s="126">
        <f>SUM(N11:N44)</f>
        <v>0</v>
      </c>
      <c r="O45" s="37"/>
      <c r="P45" s="37"/>
    </row>
    <row r="46" spans="1:17" ht="14" x14ac:dyDescent="0.3">
      <c r="A46" s="101" t="s">
        <v>24</v>
      </c>
      <c r="B46" s="134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137"/>
      <c r="N46" s="134" t="str">
        <f>IF(SUM(B46:M46)&gt;0,SUM(B46:M46)," ")</f>
        <v xml:space="preserve"> </v>
      </c>
      <c r="O46" s="37"/>
      <c r="P46" s="37"/>
    </row>
    <row r="47" spans="1:17" x14ac:dyDescent="0.3">
      <c r="A47" s="100" t="s">
        <v>17</v>
      </c>
      <c r="B47" s="134"/>
      <c r="C47" s="77"/>
      <c r="D47" s="77"/>
      <c r="E47" s="77"/>
      <c r="F47" s="77"/>
      <c r="G47" s="77"/>
      <c r="H47" s="77"/>
      <c r="I47" s="77"/>
      <c r="J47" s="77"/>
      <c r="K47" s="77"/>
      <c r="L47" s="85"/>
      <c r="M47" s="137"/>
      <c r="N47" s="134" t="str">
        <f>IF(SUM(B47:M47)&gt;0,SUM(B47:M47)," ")</f>
        <v xml:space="preserve"> </v>
      </c>
      <c r="O47" s="37"/>
      <c r="P47" s="37"/>
    </row>
    <row r="48" spans="1:17" ht="14" x14ac:dyDescent="0.3">
      <c r="A48" s="101" t="s">
        <v>21</v>
      </c>
      <c r="B48" s="129"/>
      <c r="C48" s="72" t="e">
        <f>SUM(C9:C26)*100/C45</f>
        <v>#VALUE!</v>
      </c>
      <c r="D48" s="72"/>
      <c r="E48" s="72"/>
      <c r="F48" s="72"/>
      <c r="G48" s="72"/>
      <c r="H48" s="72"/>
      <c r="I48" s="72" t="e">
        <f>SUM(I9:I26)*100/I45</f>
        <v>#VALUE!</v>
      </c>
      <c r="J48" s="72" t="e">
        <f>SUM(J9:J26)*100/J45</f>
        <v>#VALUE!</v>
      </c>
      <c r="K48" s="72" t="e">
        <f>SUM(K9:K26)*100/K45</f>
        <v>#VALUE!</v>
      </c>
      <c r="L48" s="72"/>
      <c r="M48" s="130"/>
      <c r="N48" s="129" t="e">
        <f>SUM(N9:N26)*100/N45</f>
        <v>#DIV/0!</v>
      </c>
    </row>
    <row r="49" spans="1:15" x14ac:dyDescent="0.3">
      <c r="A49" s="102" t="s">
        <v>19</v>
      </c>
      <c r="B49" s="139"/>
      <c r="C49" s="79"/>
      <c r="D49" s="79"/>
      <c r="E49" s="73"/>
      <c r="F49" s="73"/>
      <c r="G49" s="73"/>
      <c r="H49" s="73"/>
      <c r="I49" s="73"/>
      <c r="J49" s="73"/>
      <c r="K49" s="73"/>
      <c r="L49" s="73"/>
      <c r="M49" s="132"/>
      <c r="N49" s="154"/>
    </row>
    <row r="50" spans="1:15" x14ac:dyDescent="0.3">
      <c r="A50" s="40" t="s">
        <v>14</v>
      </c>
      <c r="J50" s="41"/>
    </row>
    <row r="51" spans="1:15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5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5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</row>
    <row r="54" spans="1:15" x14ac:dyDescent="0.3">
      <c r="A54" s="49">
        <v>14</v>
      </c>
      <c r="B54" s="50" t="e">
        <f>+VLOOKUP(MAX(B9:B44),B9:$O$44,14,0)</f>
        <v>#N/A</v>
      </c>
      <c r="C54" s="51" t="e">
        <f>+VLOOKUP(MAX(C9:C44),C9:$O$44,+$A$54-C53,0)</f>
        <v>#N/A</v>
      </c>
      <c r="D54" s="51" t="e">
        <f>+VLOOKUP(MAX(D9:D44),D9:$O$44,+$A$54-D53,0)</f>
        <v>#N/A</v>
      </c>
      <c r="E54" s="51" t="e">
        <f>+VLOOKUP(MAX(E9:E44),E9:$O$44,+$A$54-E53,0)</f>
        <v>#N/A</v>
      </c>
      <c r="F54" s="51" t="e">
        <f>+VLOOKUP(MAX(F9:F44),F9:$O$44,+$A$54-F53,0)</f>
        <v>#N/A</v>
      </c>
      <c r="G54" s="51" t="e">
        <f>+VLOOKUP(MAX(G9:G44),G9:$O$44,+$A$54-G53,0)</f>
        <v>#N/A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 t="e">
        <f>+VLOOKUP(MAX(N9:N44),N9:$O$44,+$A$54-N53,0)</f>
        <v>#N/A</v>
      </c>
    </row>
    <row r="55" spans="1:15" x14ac:dyDescent="0.3">
      <c r="A55" s="47">
        <v>0</v>
      </c>
    </row>
    <row r="58" spans="1:15" x14ac:dyDescent="0.3">
      <c r="A58" s="27" t="s">
        <v>22</v>
      </c>
      <c r="B58" s="35">
        <f>-SUM(B9:B26)</f>
        <v>0</v>
      </c>
      <c r="C58" s="35">
        <f t="shared" ref="C58:M58" si="6">-SUM(C9:C26)</f>
        <v>0</v>
      </c>
      <c r="D58" s="35">
        <f>-SUM(D9:D20)</f>
        <v>0</v>
      </c>
      <c r="E58" s="35">
        <f t="shared" si="6"/>
        <v>0</v>
      </c>
      <c r="F58" s="35">
        <f t="shared" si="6"/>
        <v>0</v>
      </c>
      <c r="G58" s="35">
        <f t="shared" si="6"/>
        <v>0</v>
      </c>
      <c r="H58" s="35">
        <f t="shared" si="6"/>
        <v>0</v>
      </c>
      <c r="I58" s="35">
        <f t="shared" si="6"/>
        <v>0</v>
      </c>
      <c r="J58" s="35">
        <f t="shared" si="6"/>
        <v>0</v>
      </c>
      <c r="K58" s="35">
        <f t="shared" si="6"/>
        <v>0</v>
      </c>
      <c r="L58" s="35">
        <f t="shared" si="6"/>
        <v>0</v>
      </c>
      <c r="M58" s="35">
        <f t="shared" si="6"/>
        <v>0</v>
      </c>
    </row>
    <row r="59" spans="1:15" x14ac:dyDescent="0.3">
      <c r="A59" s="27" t="s">
        <v>23</v>
      </c>
      <c r="B59" s="35">
        <f>SUM(B27:B42)</f>
        <v>0</v>
      </c>
      <c r="C59" s="35">
        <f t="shared" ref="C59:M59" si="7">SUM(C27:C42)</f>
        <v>0</v>
      </c>
      <c r="D59" s="35">
        <f>SUM(D40:D42)</f>
        <v>0</v>
      </c>
      <c r="E59" s="35">
        <f t="shared" si="7"/>
        <v>0</v>
      </c>
      <c r="F59" s="35">
        <f t="shared" si="7"/>
        <v>0</v>
      </c>
      <c r="G59" s="35">
        <f t="shared" si="7"/>
        <v>0</v>
      </c>
      <c r="H59" s="35">
        <f t="shared" si="7"/>
        <v>0</v>
      </c>
      <c r="I59" s="35">
        <f t="shared" si="7"/>
        <v>0</v>
      </c>
      <c r="J59" s="35">
        <f t="shared" si="7"/>
        <v>0</v>
      </c>
      <c r="K59" s="35">
        <f t="shared" si="7"/>
        <v>0</v>
      </c>
      <c r="L59" s="35">
        <f t="shared" si="7"/>
        <v>0</v>
      </c>
      <c r="M59" s="35">
        <f t="shared" si="7"/>
        <v>0</v>
      </c>
    </row>
    <row r="61" spans="1:15" x14ac:dyDescent="0.3">
      <c r="N61" s="64" t="e">
        <f>(N46*1000000)/N45</f>
        <v>#VALUE!</v>
      </c>
      <c r="O61" s="177" t="s">
        <v>15</v>
      </c>
    </row>
    <row r="63" spans="1:15" x14ac:dyDescent="0.3">
      <c r="N63" s="64" t="e">
        <f>(N47*1000000)/N45</f>
        <v>#VALUE!</v>
      </c>
      <c r="O63" s="177" t="s">
        <v>16</v>
      </c>
    </row>
    <row r="65" spans="1:13" x14ac:dyDescent="0.3">
      <c r="A65" s="47">
        <v>14</v>
      </c>
      <c r="B65" s="30">
        <v>0</v>
      </c>
      <c r="C65" s="30">
        <v>1</v>
      </c>
      <c r="D65" s="30">
        <v>2</v>
      </c>
      <c r="E65" s="30">
        <v>3</v>
      </c>
      <c r="F65" s="30">
        <v>4</v>
      </c>
      <c r="G65" s="30">
        <v>5</v>
      </c>
      <c r="H65" s="30">
        <v>6</v>
      </c>
      <c r="I65" s="30">
        <v>7</v>
      </c>
      <c r="J65" s="30">
        <v>8</v>
      </c>
      <c r="K65" s="30">
        <v>9</v>
      </c>
      <c r="L65" s="30">
        <v>10</v>
      </c>
      <c r="M65" s="30">
        <v>11</v>
      </c>
    </row>
    <row r="66" spans="1:13" x14ac:dyDescent="0.3">
      <c r="A66" s="47"/>
    </row>
    <row r="67" spans="1:13" x14ac:dyDescent="0.3">
      <c r="A67" s="47"/>
      <c r="B67" s="30" t="e">
        <f>+VLOOKUP(MAX(B7:B40),B7:O40,$A$65-B65,0)</f>
        <v>#N/A</v>
      </c>
      <c r="C67" s="30" t="e">
        <f t="shared" ref="C67:M67" si="8">+VLOOKUP(MAX(C7:C40),C7:P40,$A$65-C65,0)</f>
        <v>#N/A</v>
      </c>
      <c r="D67" s="30" t="e">
        <f t="shared" si="8"/>
        <v>#N/A</v>
      </c>
      <c r="E67" s="30" t="e">
        <f t="shared" si="8"/>
        <v>#N/A</v>
      </c>
      <c r="F67" s="30" t="e">
        <f t="shared" si="8"/>
        <v>#N/A</v>
      </c>
      <c r="G67" s="30" t="e">
        <f t="shared" si="8"/>
        <v>#N/A</v>
      </c>
      <c r="H67" s="30" t="e">
        <f t="shared" si="8"/>
        <v>#N/A</v>
      </c>
      <c r="I67" s="30" t="e">
        <f t="shared" si="8"/>
        <v>#N/A</v>
      </c>
      <c r="J67" s="30" t="e">
        <f t="shared" si="8"/>
        <v>#N/A</v>
      </c>
      <c r="K67" s="30" t="e">
        <f t="shared" si="8"/>
        <v>#N/A</v>
      </c>
      <c r="L67" s="30" t="e">
        <f t="shared" si="8"/>
        <v>#N/A</v>
      </c>
      <c r="M67" s="30" t="e">
        <f t="shared" si="8"/>
        <v>#N/A</v>
      </c>
    </row>
  </sheetData>
  <mergeCells count="5">
    <mergeCell ref="A1:N1"/>
    <mergeCell ref="A3:N3"/>
    <mergeCell ref="A4:N4"/>
    <mergeCell ref="B7:M7"/>
    <mergeCell ref="A5:N5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ignoredErrors>
    <ignoredError sqref="H48 L48:M48" formulaRange="1"/>
    <ignoredError sqref="C48 N48 I48:K48" evalError="1" formulaRange="1"/>
  </ignoredErrors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tabColor theme="9" tint="-0.249977111117893"/>
  </sheetPr>
  <dimension ref="A1:S78"/>
  <sheetViews>
    <sheetView topLeftCell="A25" zoomScale="70" zoomScaleNormal="70" zoomScalePageLayoutView="60" workbookViewId="0">
      <selection activeCell="M2" sqref="H1:M1048576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5" width="12.7265625" style="27" bestFit="1" customWidth="1"/>
    <col min="16" max="16" width="12.453125" style="27" bestFit="1" customWidth="1"/>
    <col min="17" max="16384" width="10.90625" style="27"/>
  </cols>
  <sheetData>
    <row r="1" spans="1:18" s="28" customFormat="1" ht="20" x14ac:dyDescent="0.4">
      <c r="A1" s="203" t="s">
        <v>25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8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8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8" s="28" customFormat="1" ht="20" x14ac:dyDescent="0.4">
      <c r="A4" s="207" t="s">
        <v>72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</row>
    <row r="5" spans="1:18" s="28" customFormat="1" ht="20" x14ac:dyDescent="0.4">
      <c r="A5" s="203" t="s">
        <v>53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7" spans="1:18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  <c r="O7" s="27"/>
    </row>
    <row r="8" spans="1:18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8" x14ac:dyDescent="0.3">
      <c r="A9" s="103">
        <v>3</v>
      </c>
      <c r="B9" s="126" t="str">
        <f>+IF('XIV R Art'!B9+'XIV R Art MONITOREO'!B9+'XIV R Ind'!B9&gt;0,'XIV R Art'!B9+'XIV R Art MONITOREO'!B9+'XIV R Ind'!B9,"")</f>
        <v/>
      </c>
      <c r="C9" s="71" t="str">
        <f>+IF('XIV R Art'!C9+'XIV R Art MONITOREO'!C9+'XIV R Ind'!C9&gt;0,'XIV R Art'!C9+'XIV R Art MONITOREO'!C9+'XIV R Ind'!C9,"")</f>
        <v/>
      </c>
      <c r="D9" s="71" t="str">
        <f>+IF('XIV R Art'!D9+'XIV R Art MONITOREO'!D9+'XIV R Ind'!D9&gt;0,'XIV R Art'!D9+'XIV R Art MONITOREO'!D9+'XIV R Ind'!D9,"")</f>
        <v/>
      </c>
      <c r="E9" s="71" t="str">
        <f>+IF('XIV R Art'!E9+'XIV R Art MONITOREO'!E9+'XIV R Ind'!E9&gt;0,'XIV R Art'!E9+'XIV R Art MONITOREO'!E9+'XIV R Ind'!E9,"")</f>
        <v/>
      </c>
      <c r="F9" s="71" t="str">
        <f>+IF('XIV R Art'!F9+'XIV R Art MONITOREO'!F9+'XIV R Ind'!F9&gt;0,'XIV R Art'!F9+'XIV R Art MONITOREO'!F9+'XIV R Ind'!F9,"")</f>
        <v/>
      </c>
      <c r="G9" s="71" t="str">
        <f>+IF('XIV R Art'!G9+'XIV R Art MONITOREO'!G9+'XIV R Ind'!G9&gt;0,'XIV R Art'!G9+'XIV R Art MONITOREO'!G9+'XIV R Ind'!G9,"")</f>
        <v/>
      </c>
      <c r="H9" s="71" t="str">
        <f>+IF('XIV R Art'!H9+'XIV R Art MONITOREO'!H9+'XIV R Ind'!H9&gt;0,'XIV R Art'!H9+'XIV R Art MONITOREO'!H9+'XIV R Ind'!H9,"")</f>
        <v/>
      </c>
      <c r="I9" s="71" t="str">
        <f>+IF('XIV R Art'!I9+'XIV R Art MONITOREO'!I9+'XIV R Ind'!I9&gt;0,'XIV R Art'!I9+'XIV R Art MONITOREO'!I9+'XIV R Ind'!I9,"")</f>
        <v/>
      </c>
      <c r="J9" s="71" t="str">
        <f>+IF('XIV R Art'!J9+'XIV R Art MONITOREO'!J9+'XIV R Ind'!J9&gt;0,'XIV R Art'!J9+'XIV R Art MONITOREO'!J9+'XIV R Ind'!J9,"")</f>
        <v/>
      </c>
      <c r="K9" s="71" t="str">
        <f>+IF('XIV R Art'!K9+'XIV R Art MONITOREO'!K9+'XIV R Ind'!K9&gt;0,'XIV R Art'!K9+'XIV R Art MONITOREO'!K9+'XIV R Ind'!K9,"")</f>
        <v/>
      </c>
      <c r="L9" s="71" t="str">
        <f>+IF('XIV R Art'!L9+'XIV R Art MONITOREO'!L9+'XIV R Ind'!L9&gt;0,'XIV R Art'!L9+'XIV R Art MONITOREO'!L9+'XIV R Ind'!L9,"")</f>
        <v/>
      </c>
      <c r="M9" s="127" t="str">
        <f>+IF('XIV R Art'!M9+'XIV R Art MONITOREO'!M9+'XIV R Ind'!M9&gt;0,'XIV R Art'!M9+'XIV R Art MONITOREO'!M9+'XIV R Ind'!M9,"")</f>
        <v/>
      </c>
      <c r="N9" s="126"/>
      <c r="O9" s="33">
        <f>+A9</f>
        <v>3</v>
      </c>
      <c r="P9" s="37">
        <f>+N9+'IX R FT'!N9</f>
        <v>0</v>
      </c>
      <c r="R9" s="37">
        <f>+N9+'IX R FT'!N9</f>
        <v>0</v>
      </c>
    </row>
    <row r="10" spans="1:18" x14ac:dyDescent="0.3">
      <c r="A10" s="100">
        <f>+A9+0.5</f>
        <v>3.5</v>
      </c>
      <c r="B10" s="122" t="str">
        <f>+IF('XIV R Art'!B10+'XIV R Art MONITOREO'!B10+'XIV R Ind'!B10&gt;0,'XIV R Art'!B10+'XIV R Art MONITOREO'!B10+'XIV R Ind'!B10,"")</f>
        <v/>
      </c>
      <c r="C10" s="67" t="str">
        <f>+IF('XIV R Art'!C10+'XIV R Art MONITOREO'!C10+'XIV R Ind'!C10&gt;0,'XIV R Art'!C10+'XIV R Art MONITOREO'!C10+'XIV R Ind'!C10,"")</f>
        <v/>
      </c>
      <c r="D10" s="67" t="str">
        <f>+IF('XIV R Art'!D10+'XIV R Art MONITOREO'!D10+'XIV R Ind'!D10&gt;0,'XIV R Art'!D10+'XIV R Art MONITOREO'!D10+'XIV R Ind'!D10,"")</f>
        <v/>
      </c>
      <c r="E10" s="67" t="str">
        <f>+IF('XIV R Art'!E10+'XIV R Art MONITOREO'!E10+'XIV R Ind'!E10&gt;0,'XIV R Art'!E10+'XIV R Art MONITOREO'!E10+'XIV R Ind'!E10,"")</f>
        <v/>
      </c>
      <c r="F10" s="67" t="str">
        <f>+IF('XIV R Art'!F10+'XIV R Art MONITOREO'!F10+'XIV R Ind'!F10&gt;0,'XIV R Art'!F10+'XIV R Art MONITOREO'!F10+'XIV R Ind'!F10,"")</f>
        <v/>
      </c>
      <c r="G10" s="67" t="str">
        <f>+IF('XIV R Art'!G10+'XIV R Art MONITOREO'!G10+'XIV R Ind'!G10&gt;0,'XIV R Art'!G10+'XIV R Art MONITOREO'!G10+'XIV R Ind'!G10,"")</f>
        <v/>
      </c>
      <c r="H10" s="67" t="str">
        <f>+IF('XIV R Art'!H10+'XIV R Art MONITOREO'!H10+'XIV R Ind'!H10&gt;0,'XIV R Art'!H10+'XIV R Art MONITOREO'!H10+'XIV R Ind'!H10,"")</f>
        <v/>
      </c>
      <c r="I10" s="67" t="str">
        <f>+IF('XIV R Art'!I10+'XIV R Art MONITOREO'!I10+'XIV R Ind'!I10&gt;0,'XIV R Art'!I10+'XIV R Art MONITOREO'!I10+'XIV R Ind'!I10,"")</f>
        <v/>
      </c>
      <c r="J10" s="67" t="str">
        <f>+IF('XIV R Art'!J10+'XIV R Art MONITOREO'!J10+'XIV R Ind'!J10&gt;0,'XIV R Art'!J10+'XIV R Art MONITOREO'!J10+'XIV R Ind'!J10,"")</f>
        <v/>
      </c>
      <c r="K10" s="67" t="str">
        <f>+IF('XIV R Art'!K10+'XIV R Art MONITOREO'!K10+'XIV R Ind'!K10&gt;0,'XIV R Art'!K10+'XIV R Art MONITOREO'!K10+'XIV R Ind'!K10,"")</f>
        <v/>
      </c>
      <c r="L10" s="67" t="str">
        <f>+IF('XIV R Art'!L10+'XIV R Art MONITOREO'!L10+'XIV R Ind'!L10&gt;0,'XIV R Art'!L10+'XIV R Art MONITOREO'!L10+'XIV R Ind'!L10,"")</f>
        <v/>
      </c>
      <c r="M10" s="123" t="str">
        <f>+IF('XIV R Art'!M10+'XIV R Art MONITOREO'!M10+'XIV R Ind'!M10&gt;0,'XIV R Art'!M10+'XIV R Art MONITOREO'!M10+'XIV R Ind'!M10,"")</f>
        <v/>
      </c>
      <c r="N10" s="122"/>
      <c r="O10" s="34">
        <f t="shared" ref="O10:O44" si="0">+A10</f>
        <v>3.5</v>
      </c>
      <c r="P10" s="37">
        <f>+N10+'IX R FT'!N10</f>
        <v>0</v>
      </c>
      <c r="R10" s="37">
        <f>+N10+'IX R FT'!N10</f>
        <v>0</v>
      </c>
    </row>
    <row r="11" spans="1:18" x14ac:dyDescent="0.3">
      <c r="A11" s="100">
        <f t="shared" ref="A11:A44" si="1">+A10+0.5</f>
        <v>4</v>
      </c>
      <c r="B11" s="122" t="str">
        <f>+IF('XIV R Art'!B11+'XIV R Art MONITOREO'!B11+'XIV R Ind'!B11&gt;0,'XIV R Art'!B11+'XIV R Art MONITOREO'!B11+'XIV R Ind'!B11,"")</f>
        <v/>
      </c>
      <c r="C11" s="67" t="str">
        <f>+IF('XIV R Art'!C11+'XIV R Art MONITOREO'!C11+'XIV R Ind'!C11&gt;0,'XIV R Art'!C11+'XIV R Art MONITOREO'!C11+'XIV R Ind'!C11,"")</f>
        <v/>
      </c>
      <c r="D11" s="67" t="str">
        <f>+IF('XIV R Art'!D11+'XIV R Art MONITOREO'!D11+'XIV R Ind'!D11&gt;0,'XIV R Art'!D11+'XIV R Art MONITOREO'!D11+'XIV R Ind'!D11,"")</f>
        <v/>
      </c>
      <c r="E11" s="67" t="str">
        <f>+IF('XIV R Art'!E11+'XIV R Art MONITOREO'!E11+'XIV R Ind'!E11&gt;0,'XIV R Art'!E11+'XIV R Art MONITOREO'!E11+'XIV R Ind'!E11,"")</f>
        <v/>
      </c>
      <c r="F11" s="67" t="str">
        <f>+IF('XIV R Art'!F11+'XIV R Art MONITOREO'!F11+'XIV R Ind'!F11&gt;0,'XIV R Art'!F11+'XIV R Art MONITOREO'!F11+'XIV R Ind'!F11,"")</f>
        <v/>
      </c>
      <c r="G11" s="67" t="str">
        <f>+IF('XIV R Art'!G11+'XIV R Art MONITOREO'!G11+'XIV R Ind'!G11&gt;0,'XIV R Art'!G11+'XIV R Art MONITOREO'!G11+'XIV R Ind'!G11,"")</f>
        <v/>
      </c>
      <c r="H11" s="67" t="str">
        <f>+IF('XIV R Art'!H11+'XIV R Art MONITOREO'!H11+'XIV R Ind'!H11&gt;0,'XIV R Art'!H11+'XIV R Art MONITOREO'!H11+'XIV R Ind'!H11,"")</f>
        <v/>
      </c>
      <c r="I11" s="67" t="str">
        <f>+IF('XIV R Art'!I11+'XIV R Art MONITOREO'!I11+'XIV R Ind'!I11&gt;0,'XIV R Art'!I11+'XIV R Art MONITOREO'!I11+'XIV R Ind'!I11,"")</f>
        <v/>
      </c>
      <c r="J11" s="67" t="str">
        <f>+IF('XIV R Art'!J11+'XIV R Art MONITOREO'!J11+'XIV R Ind'!J11&gt;0,'XIV R Art'!J11+'XIV R Art MONITOREO'!J11+'XIV R Ind'!J11,"")</f>
        <v/>
      </c>
      <c r="K11" s="67" t="str">
        <f>+IF('XIV R Art'!K11+'XIV R Art MONITOREO'!K11+'XIV R Ind'!K11&gt;0,'XIV R Art'!K11+'XIV R Art MONITOREO'!K11+'XIV R Ind'!K11,"")</f>
        <v/>
      </c>
      <c r="L11" s="67" t="str">
        <f>+IF('XIV R Art'!L11+'XIV R Art MONITOREO'!L11+'XIV R Ind'!L11&gt;0,'XIV R Art'!L11+'XIV R Art MONITOREO'!L11+'XIV R Ind'!L11,"")</f>
        <v/>
      </c>
      <c r="M11" s="123" t="str">
        <f>+IF('XIV R Art'!M11+'XIV R Art MONITOREO'!M11+'XIV R Ind'!M11&gt;0,'XIV R Art'!M11+'XIV R Art MONITOREO'!M11+'XIV R Ind'!M11,"")</f>
        <v/>
      </c>
      <c r="N11" s="122"/>
      <c r="O11" s="34">
        <f t="shared" si="0"/>
        <v>4</v>
      </c>
      <c r="P11" s="37">
        <f>+N11+'IX R FT'!N11</f>
        <v>0</v>
      </c>
      <c r="R11" s="37">
        <f>+N11+'IX R FT'!N11</f>
        <v>0</v>
      </c>
    </row>
    <row r="12" spans="1:18" x14ac:dyDescent="0.3">
      <c r="A12" s="100">
        <f t="shared" si="1"/>
        <v>4.5</v>
      </c>
      <c r="B12" s="122" t="str">
        <f>+IF('XIV R Art'!B12+'XIV R Art MONITOREO'!B12+'XIV R Ind'!B12&gt;0,'XIV R Art'!B12+'XIV R Art MONITOREO'!B12+'XIV R Ind'!B12,"")</f>
        <v/>
      </c>
      <c r="C12" s="67" t="str">
        <f>+IF('XIV R Art'!C12+'XIV R Art MONITOREO'!C12+'XIV R Ind'!C12&gt;0,'XIV R Art'!C12+'XIV R Art MONITOREO'!C12+'XIV R Ind'!C12,"")</f>
        <v/>
      </c>
      <c r="D12" s="67" t="str">
        <f>+IF('XIV R Art'!D12+'XIV R Art MONITOREO'!D12+'XIV R Ind'!D12&gt;0,'XIV R Art'!D12+'XIV R Art MONITOREO'!D12+'XIV R Ind'!D12,"")</f>
        <v/>
      </c>
      <c r="E12" s="67" t="str">
        <f>+IF('XIV R Art'!E12+'XIV R Art MONITOREO'!E12+'XIV R Ind'!E12&gt;0,'XIV R Art'!E12+'XIV R Art MONITOREO'!E12+'XIV R Ind'!E12,"")</f>
        <v/>
      </c>
      <c r="F12" s="67" t="str">
        <f>+IF('XIV R Art'!F12+'XIV R Art MONITOREO'!F12+'XIV R Ind'!F12&gt;0,'XIV R Art'!F12+'XIV R Art MONITOREO'!F12+'XIV R Ind'!F12,"")</f>
        <v/>
      </c>
      <c r="G12" s="67" t="str">
        <f>+IF('XIV R Art'!G12+'XIV R Art MONITOREO'!G12+'XIV R Ind'!G12&gt;0,'XIV R Art'!G12+'XIV R Art MONITOREO'!G12+'XIV R Ind'!G12,"")</f>
        <v/>
      </c>
      <c r="H12" s="67" t="str">
        <f>+IF('XIV R Art'!H12+'XIV R Art MONITOREO'!H12+'XIV R Ind'!H12&gt;0,'XIV R Art'!H12+'XIV R Art MONITOREO'!H12+'XIV R Ind'!H12,"")</f>
        <v/>
      </c>
      <c r="I12" s="67" t="str">
        <f>+IF('XIV R Art'!I12+'XIV R Art MONITOREO'!I12+'XIV R Ind'!I12&gt;0,'XIV R Art'!I12+'XIV R Art MONITOREO'!I12+'XIV R Ind'!I12,"")</f>
        <v/>
      </c>
      <c r="J12" s="67" t="str">
        <f>+IF('XIV R Art'!J12+'XIV R Art MONITOREO'!J12+'XIV R Ind'!J12&gt;0,'XIV R Art'!J12+'XIV R Art MONITOREO'!J12+'XIV R Ind'!J12,"")</f>
        <v/>
      </c>
      <c r="K12" s="67" t="str">
        <f>+IF('XIV R Art'!K12+'XIV R Art MONITOREO'!K12+'XIV R Ind'!K12&gt;0,'XIV R Art'!K12+'XIV R Art MONITOREO'!K12+'XIV R Ind'!K12,"")</f>
        <v/>
      </c>
      <c r="L12" s="67" t="str">
        <f>+IF('XIV R Art'!L12+'XIV R Art MONITOREO'!L12+'XIV R Ind'!L12&gt;0,'XIV R Art'!L12+'XIV R Art MONITOREO'!L12+'XIV R Ind'!L12,"")</f>
        <v/>
      </c>
      <c r="M12" s="123" t="str">
        <f>+IF('XIV R Art'!M12+'XIV R Art MONITOREO'!M12+'XIV R Ind'!M12&gt;0,'XIV R Art'!M12+'XIV R Art MONITOREO'!M12+'XIV R Ind'!M12,"")</f>
        <v/>
      </c>
      <c r="N12" s="122"/>
      <c r="O12" s="34">
        <f t="shared" si="0"/>
        <v>4.5</v>
      </c>
      <c r="P12" s="37">
        <f>+N12+'IX R FT'!N12</f>
        <v>0</v>
      </c>
      <c r="R12" s="37">
        <f>+N12+'IX R FT'!N12</f>
        <v>0</v>
      </c>
    </row>
    <row r="13" spans="1:18" x14ac:dyDescent="0.3">
      <c r="A13" s="100">
        <f t="shared" si="1"/>
        <v>5</v>
      </c>
      <c r="B13" s="122" t="str">
        <f>+IF('XIV R Art'!B13+'XIV R Art MONITOREO'!B13+'XIV R Ind'!B13&gt;0,'XIV R Art'!B13+'XIV R Art MONITOREO'!B13+'XIV R Ind'!B13,"")</f>
        <v/>
      </c>
      <c r="C13" s="67" t="str">
        <f>+IF('XIV R Art'!C13+'XIV R Art MONITOREO'!C13+'XIV R Ind'!C13&gt;0,'XIV R Art'!C13+'XIV R Art MONITOREO'!C13+'XIV R Ind'!C13,"")</f>
        <v/>
      </c>
      <c r="D13" s="67" t="str">
        <f>+IF('XIV R Art'!D13+'XIV R Art MONITOREO'!D13+'XIV R Ind'!D13&gt;0,'XIV R Art'!D13+'XIV R Art MONITOREO'!D13+'XIV R Ind'!D13,"")</f>
        <v/>
      </c>
      <c r="E13" s="67" t="str">
        <f>+IF('XIV R Art'!E13+'XIV R Art MONITOREO'!E13+'XIV R Ind'!E13&gt;0,'XIV R Art'!E13+'XIV R Art MONITOREO'!E13+'XIV R Ind'!E13,"")</f>
        <v/>
      </c>
      <c r="F13" s="67" t="str">
        <f>+IF('XIV R Art'!F13+'XIV R Art MONITOREO'!F13+'XIV R Ind'!F13&gt;0,'XIV R Art'!F13+'XIV R Art MONITOREO'!F13+'XIV R Ind'!F13,"")</f>
        <v/>
      </c>
      <c r="G13" s="67" t="str">
        <f>+IF('XIV R Art'!G13+'XIV R Art MONITOREO'!G13+'XIV R Ind'!G13&gt;0,'XIV R Art'!G13+'XIV R Art MONITOREO'!G13+'XIV R Ind'!G13,"")</f>
        <v/>
      </c>
      <c r="H13" s="67" t="str">
        <f>+IF('XIV R Art'!H13+'XIV R Art MONITOREO'!H13+'XIV R Ind'!H13&gt;0,'XIV R Art'!H13+'XIV R Art MONITOREO'!H13+'XIV R Ind'!H13,"")</f>
        <v/>
      </c>
      <c r="I13" s="67" t="str">
        <f>+IF('XIV R Art'!I13+'XIV R Art MONITOREO'!I13+'XIV R Ind'!I13&gt;0,'XIV R Art'!I13+'XIV R Art MONITOREO'!I13+'XIV R Ind'!I13,"")</f>
        <v/>
      </c>
      <c r="J13" s="67" t="str">
        <f>+IF('XIV R Art'!J13+'XIV R Art MONITOREO'!J13+'XIV R Ind'!J13&gt;0,'XIV R Art'!J13+'XIV R Art MONITOREO'!J13+'XIV R Ind'!J13,"")</f>
        <v/>
      </c>
      <c r="K13" s="67" t="str">
        <f>+IF('XIV R Art'!K13+'XIV R Art MONITOREO'!K13+'XIV R Ind'!K13&gt;0,'XIV R Art'!K13+'XIV R Art MONITOREO'!K13+'XIV R Ind'!K13,"")</f>
        <v/>
      </c>
      <c r="L13" s="67" t="str">
        <f>+IF('XIV R Art'!L13+'XIV R Art MONITOREO'!L13+'XIV R Ind'!L13&gt;0,'XIV R Art'!L13+'XIV R Art MONITOREO'!L13+'XIV R Ind'!L13,"")</f>
        <v/>
      </c>
      <c r="M13" s="123" t="str">
        <f>+IF('XIV R Art'!M13+'XIV R Art MONITOREO'!M13+'XIV R Ind'!M13&gt;0,'XIV R Art'!M13+'XIV R Art MONITOREO'!M13+'XIV R Ind'!M13,"")</f>
        <v/>
      </c>
      <c r="N13" s="122"/>
      <c r="O13" s="34">
        <f t="shared" si="0"/>
        <v>5</v>
      </c>
      <c r="P13" s="37">
        <f>+N13+'IX R FT'!N13</f>
        <v>0</v>
      </c>
      <c r="R13" s="37">
        <f>+N13+'IX R FT'!N13</f>
        <v>0</v>
      </c>
    </row>
    <row r="14" spans="1:18" x14ac:dyDescent="0.3">
      <c r="A14" s="100">
        <f t="shared" si="1"/>
        <v>5.5</v>
      </c>
      <c r="B14" s="122" t="str">
        <f>+IF('XIV R Art'!B14+'XIV R Art MONITOREO'!B14+'XIV R Ind'!B14&gt;0,'XIV R Art'!B14+'XIV R Art MONITOREO'!B14+'XIV R Ind'!B14,"")</f>
        <v/>
      </c>
      <c r="C14" s="67" t="str">
        <f>+IF('XIV R Art'!C14+'XIV R Art MONITOREO'!C14+'XIV R Ind'!C14&gt;0,'XIV R Art'!C14+'XIV R Art MONITOREO'!C14+'XIV R Ind'!C14,"")</f>
        <v/>
      </c>
      <c r="D14" s="67" t="str">
        <f>+IF('XIV R Art'!D14+'XIV R Art MONITOREO'!D14+'XIV R Ind'!D14&gt;0,'XIV R Art'!D14+'XIV R Art MONITOREO'!D14+'XIV R Ind'!D14,"")</f>
        <v/>
      </c>
      <c r="E14" s="67" t="str">
        <f>+IF('XIV R Art'!E14+'XIV R Art MONITOREO'!E14+'XIV R Ind'!E14&gt;0,'XIV R Art'!E14+'XIV R Art MONITOREO'!E14+'XIV R Ind'!E14,"")</f>
        <v/>
      </c>
      <c r="F14" s="67" t="str">
        <f>+IF('XIV R Art'!F14+'XIV R Art MONITOREO'!F14+'XIV R Ind'!F14&gt;0,'XIV R Art'!F14+'XIV R Art MONITOREO'!F14+'XIV R Ind'!F14,"")</f>
        <v/>
      </c>
      <c r="G14" s="67" t="str">
        <f>+IF('XIV R Art'!G14+'XIV R Art MONITOREO'!G14+'XIV R Ind'!G14&gt;0,'XIV R Art'!G14+'XIV R Art MONITOREO'!G14+'XIV R Ind'!G14,"")</f>
        <v/>
      </c>
      <c r="H14" s="67" t="str">
        <f>+IF('XIV R Art'!H14+'XIV R Art MONITOREO'!H14+'XIV R Ind'!H14&gt;0,'XIV R Art'!H14+'XIV R Art MONITOREO'!H14+'XIV R Ind'!H14,"")</f>
        <v/>
      </c>
      <c r="I14" s="67" t="str">
        <f>+IF('XIV R Art'!I14+'XIV R Art MONITOREO'!I14+'XIV R Ind'!I14&gt;0,'XIV R Art'!I14+'XIV R Art MONITOREO'!I14+'XIV R Ind'!I14,"")</f>
        <v/>
      </c>
      <c r="J14" s="67" t="str">
        <f>+IF('XIV R Art'!J14+'XIV R Art MONITOREO'!J14+'XIV R Ind'!J14&gt;0,'XIV R Art'!J14+'XIV R Art MONITOREO'!J14+'XIV R Ind'!J14,"")</f>
        <v/>
      </c>
      <c r="K14" s="67" t="str">
        <f>+IF('XIV R Art'!K14+'XIV R Art MONITOREO'!K14+'XIV R Ind'!K14&gt;0,'XIV R Art'!K14+'XIV R Art MONITOREO'!K14+'XIV R Ind'!K14,"")</f>
        <v/>
      </c>
      <c r="L14" s="67" t="str">
        <f>+IF('XIV R Art'!L14+'XIV R Art MONITOREO'!L14+'XIV R Ind'!L14&gt;0,'XIV R Art'!L14+'XIV R Art MONITOREO'!L14+'XIV R Ind'!L14,"")</f>
        <v/>
      </c>
      <c r="M14" s="123" t="str">
        <f>+IF('XIV R Art'!M14+'XIV R Art MONITOREO'!M14+'XIV R Ind'!M14&gt;0,'XIV R Art'!M14+'XIV R Art MONITOREO'!M14+'XIV R Ind'!M14,"")</f>
        <v/>
      </c>
      <c r="N14" s="122"/>
      <c r="O14" s="34">
        <f t="shared" si="0"/>
        <v>5.5</v>
      </c>
      <c r="P14" s="37">
        <f>+N14+'IX R FT'!N14</f>
        <v>0</v>
      </c>
      <c r="R14" s="37">
        <f>+N14+'IX R FT'!N14</f>
        <v>0</v>
      </c>
    </row>
    <row r="15" spans="1:18" x14ac:dyDescent="0.3">
      <c r="A15" s="100">
        <f t="shared" si="1"/>
        <v>6</v>
      </c>
      <c r="B15" s="122" t="str">
        <f>+IF('XIV R Art'!B15+'XIV R Art MONITOREO'!B15+'XIV R Ind'!B15&gt;0,'XIV R Art'!B15+'XIV R Art MONITOREO'!B15+'XIV R Ind'!B15,"")</f>
        <v/>
      </c>
      <c r="C15" s="67" t="str">
        <f>+IF('XIV R Art'!C15+'XIV R Art MONITOREO'!C15+'XIV R Ind'!C15&gt;0,'XIV R Art'!C15+'XIV R Art MONITOREO'!C15+'XIV R Ind'!C15,"")</f>
        <v/>
      </c>
      <c r="D15" s="67" t="str">
        <f>+IF('XIV R Art'!D15+'XIV R Art MONITOREO'!D15+'XIV R Ind'!D15&gt;0,'XIV R Art'!D15+'XIV R Art MONITOREO'!D15+'XIV R Ind'!D15,"")</f>
        <v/>
      </c>
      <c r="E15" s="67" t="str">
        <f>+IF('XIV R Art'!E15+'XIV R Art MONITOREO'!E15+'XIV R Ind'!E15&gt;0,'XIV R Art'!E15+'XIV R Art MONITOREO'!E15+'XIV R Ind'!E15,"")</f>
        <v/>
      </c>
      <c r="F15" s="67" t="str">
        <f>+IF('XIV R Art'!F15+'XIV R Art MONITOREO'!F15+'XIV R Ind'!F15&gt;0,'XIV R Art'!F15+'XIV R Art MONITOREO'!F15+'XIV R Ind'!F15,"")</f>
        <v/>
      </c>
      <c r="G15" s="67" t="str">
        <f>+IF('XIV R Art'!G15+'XIV R Art MONITOREO'!G15+'XIV R Ind'!G15&gt;0,'XIV R Art'!G15+'XIV R Art MONITOREO'!G15+'XIV R Ind'!G15,"")</f>
        <v/>
      </c>
      <c r="H15" s="67" t="str">
        <f>+IF('XIV R Art'!H15+'XIV R Art MONITOREO'!H15+'XIV R Ind'!H15&gt;0,'XIV R Art'!H15+'XIV R Art MONITOREO'!H15+'XIV R Ind'!H15,"")</f>
        <v/>
      </c>
      <c r="I15" s="67" t="str">
        <f>+IF('XIV R Art'!I15+'XIV R Art MONITOREO'!I15+'XIV R Ind'!I15&gt;0,'XIV R Art'!I15+'XIV R Art MONITOREO'!I15+'XIV R Ind'!I15,"")</f>
        <v/>
      </c>
      <c r="J15" s="67" t="str">
        <f>+IF('XIV R Art'!J15+'XIV R Art MONITOREO'!J15+'XIV R Ind'!J15&gt;0,'XIV R Art'!J15+'XIV R Art MONITOREO'!J15+'XIV R Ind'!J15,"")</f>
        <v/>
      </c>
      <c r="K15" s="67" t="str">
        <f>+IF('XIV R Art'!K15+'XIV R Art MONITOREO'!K15+'XIV R Ind'!K15&gt;0,'XIV R Art'!K15+'XIV R Art MONITOREO'!K15+'XIV R Ind'!K15,"")</f>
        <v/>
      </c>
      <c r="L15" s="67" t="str">
        <f>+IF('XIV R Art'!L15+'XIV R Art MONITOREO'!L15+'XIV R Ind'!L15&gt;0,'XIV R Art'!L15+'XIV R Art MONITOREO'!L15+'XIV R Ind'!L15,"")</f>
        <v/>
      </c>
      <c r="M15" s="123" t="str">
        <f>+IF('XIV R Art'!M15+'XIV R Art MONITOREO'!M15+'XIV R Ind'!M15&gt;0,'XIV R Art'!M15+'XIV R Art MONITOREO'!M15+'XIV R Ind'!M15,"")</f>
        <v/>
      </c>
      <c r="N15" s="122"/>
      <c r="O15" s="34">
        <f t="shared" si="0"/>
        <v>6</v>
      </c>
      <c r="P15" s="37">
        <f>+N15+'IX R FT'!N15</f>
        <v>0</v>
      </c>
      <c r="R15" s="37">
        <f>+N15+'IX R FT'!N15</f>
        <v>0</v>
      </c>
    </row>
    <row r="16" spans="1:18" x14ac:dyDescent="0.3">
      <c r="A16" s="100">
        <f t="shared" si="1"/>
        <v>6.5</v>
      </c>
      <c r="B16" s="122" t="str">
        <f>+IF('XIV R Art'!B16+'XIV R Art MONITOREO'!B16+'XIV R Ind'!B16&gt;0,'XIV R Art'!B16+'XIV R Art MONITOREO'!B16+'XIV R Ind'!B16,"")</f>
        <v/>
      </c>
      <c r="C16" s="67" t="str">
        <f>+IF('XIV R Art'!C16+'XIV R Art MONITOREO'!C16+'XIV R Ind'!C16&gt;0,'XIV R Art'!C16+'XIV R Art MONITOREO'!C16+'XIV R Ind'!C16,"")</f>
        <v/>
      </c>
      <c r="D16" s="67" t="str">
        <f>+IF('XIV R Art'!D16+'XIV R Art MONITOREO'!D16+'XIV R Ind'!D16&gt;0,'XIV R Art'!D16+'XIV R Art MONITOREO'!D16+'XIV R Ind'!D16,"")</f>
        <v/>
      </c>
      <c r="E16" s="67" t="str">
        <f>+IF('XIV R Art'!E16+'XIV R Art MONITOREO'!E16+'XIV R Ind'!E16&gt;0,'XIV R Art'!E16+'XIV R Art MONITOREO'!E16+'XIV R Ind'!E16,"")</f>
        <v/>
      </c>
      <c r="F16" s="67" t="str">
        <f>+IF('XIV R Art'!F16+'XIV R Art MONITOREO'!F16+'XIV R Ind'!F16&gt;0,'XIV R Art'!F16+'XIV R Art MONITOREO'!F16+'XIV R Ind'!F16,"")</f>
        <v/>
      </c>
      <c r="G16" s="67" t="str">
        <f>+IF('XIV R Art'!G16+'XIV R Art MONITOREO'!G16+'XIV R Ind'!G16&gt;0,'XIV R Art'!G16+'XIV R Art MONITOREO'!G16+'XIV R Ind'!G16,"")</f>
        <v/>
      </c>
      <c r="H16" s="67" t="str">
        <f>+IF('XIV R Art'!H16+'XIV R Art MONITOREO'!H16+'XIV R Ind'!H16&gt;0,'XIV R Art'!H16+'XIV R Art MONITOREO'!H16+'XIV R Ind'!H16,"")</f>
        <v/>
      </c>
      <c r="I16" s="67" t="str">
        <f>+IF('XIV R Art'!I16+'XIV R Art MONITOREO'!I16+'XIV R Ind'!I16&gt;0,'XIV R Art'!I16+'XIV R Art MONITOREO'!I16+'XIV R Ind'!I16,"")</f>
        <v/>
      </c>
      <c r="J16" s="67" t="str">
        <f>+IF('XIV R Art'!J16+'XIV R Art MONITOREO'!J16+'XIV R Ind'!J16&gt;0,'XIV R Art'!J16+'XIV R Art MONITOREO'!J16+'XIV R Ind'!J16,"")</f>
        <v/>
      </c>
      <c r="K16" s="67" t="str">
        <f>+IF('XIV R Art'!K16+'XIV R Art MONITOREO'!K16+'XIV R Ind'!K16&gt;0,'XIV R Art'!K16+'XIV R Art MONITOREO'!K16+'XIV R Ind'!K16,"")</f>
        <v/>
      </c>
      <c r="L16" s="67" t="str">
        <f>+IF('XIV R Art'!L16+'XIV R Art MONITOREO'!L16+'XIV R Ind'!L16&gt;0,'XIV R Art'!L16+'XIV R Art MONITOREO'!L16+'XIV R Ind'!L16,"")</f>
        <v/>
      </c>
      <c r="M16" s="123" t="str">
        <f>+IF('XIV R Art'!M16+'XIV R Art MONITOREO'!M16+'XIV R Ind'!M16&gt;0,'XIV R Art'!M16+'XIV R Art MONITOREO'!M16+'XIV R Ind'!M16,"")</f>
        <v/>
      </c>
      <c r="N16" s="122"/>
      <c r="O16" s="34">
        <f t="shared" si="0"/>
        <v>6.5</v>
      </c>
      <c r="P16" s="37">
        <f>+N16+'IX R FT'!N16</f>
        <v>0</v>
      </c>
      <c r="R16" s="37">
        <f>+N16+'IX R FT'!N16</f>
        <v>0</v>
      </c>
    </row>
    <row r="17" spans="1:18" x14ac:dyDescent="0.3">
      <c r="A17" s="100">
        <f t="shared" si="1"/>
        <v>7</v>
      </c>
      <c r="B17" s="122" t="str">
        <f>+IF('XIV R Art'!B17+'XIV R Art MONITOREO'!B17+'XIV R Ind'!B17&gt;0,'XIV R Art'!B17+'XIV R Art MONITOREO'!B17+'XIV R Ind'!B17,"")</f>
        <v/>
      </c>
      <c r="C17" s="67" t="str">
        <f>+IF('XIV R Art'!C17+'XIV R Art MONITOREO'!C17+'XIV R Ind'!C17&gt;0,'XIV R Art'!C17+'XIV R Art MONITOREO'!C17+'XIV R Ind'!C17,"")</f>
        <v/>
      </c>
      <c r="D17" s="67" t="str">
        <f>+IF('XIV R Art'!D17+'XIV R Art MONITOREO'!D17+'XIV R Ind'!D17&gt;0,'XIV R Art'!D17+'XIV R Art MONITOREO'!D17+'XIV R Ind'!D17,"")</f>
        <v/>
      </c>
      <c r="E17" s="67" t="str">
        <f>+IF('XIV R Art'!E17+'XIV R Art MONITOREO'!E17+'XIV R Ind'!E17&gt;0,'XIV R Art'!E17+'XIV R Art MONITOREO'!E17+'XIV R Ind'!E17,"")</f>
        <v/>
      </c>
      <c r="F17" s="67" t="str">
        <f>+IF('XIV R Art'!F17+'XIV R Art MONITOREO'!F17+'XIV R Ind'!F17&gt;0,'XIV R Art'!F17+'XIV R Art MONITOREO'!F17+'XIV R Ind'!F17,"")</f>
        <v/>
      </c>
      <c r="G17" s="67" t="str">
        <f>+IF('XIV R Art'!G17+'XIV R Art MONITOREO'!G17+'XIV R Ind'!G17&gt;0,'XIV R Art'!G17+'XIV R Art MONITOREO'!G17+'XIV R Ind'!G17,"")</f>
        <v/>
      </c>
      <c r="H17" s="67" t="str">
        <f>+IF('XIV R Art'!H17+'XIV R Art MONITOREO'!H17+'XIV R Ind'!H17&gt;0,'XIV R Art'!H17+'XIV R Art MONITOREO'!H17+'XIV R Ind'!H17,"")</f>
        <v/>
      </c>
      <c r="I17" s="67" t="str">
        <f>+IF('XIV R Art'!I17+'XIV R Art MONITOREO'!I17+'XIV R Ind'!I17&gt;0,'XIV R Art'!I17+'XIV R Art MONITOREO'!I17+'XIV R Ind'!I17,"")</f>
        <v/>
      </c>
      <c r="J17" s="67" t="str">
        <f>+IF('XIV R Art'!J17+'XIV R Art MONITOREO'!J17+'XIV R Ind'!J17&gt;0,'XIV R Art'!J17+'XIV R Art MONITOREO'!J17+'XIV R Ind'!J17,"")</f>
        <v/>
      </c>
      <c r="K17" s="67" t="str">
        <f>+IF('XIV R Art'!K17+'XIV R Art MONITOREO'!K17+'XIV R Ind'!K17&gt;0,'XIV R Art'!K17+'XIV R Art MONITOREO'!K17+'XIV R Ind'!K17,"")</f>
        <v/>
      </c>
      <c r="L17" s="67" t="str">
        <f>+IF('XIV R Art'!L17+'XIV R Art MONITOREO'!L17+'XIV R Ind'!L17&gt;0,'XIV R Art'!L17+'XIV R Art MONITOREO'!L17+'XIV R Ind'!L17,"")</f>
        <v/>
      </c>
      <c r="M17" s="123" t="str">
        <f>+IF('XIV R Art'!M17+'XIV R Art MONITOREO'!M17+'XIV R Ind'!M17&gt;0,'XIV R Art'!M17+'XIV R Art MONITOREO'!M17+'XIV R Ind'!M17,"")</f>
        <v/>
      </c>
      <c r="N17" s="122"/>
      <c r="O17" s="34">
        <f t="shared" si="0"/>
        <v>7</v>
      </c>
      <c r="P17" s="37">
        <f>+N17+'IX R FT'!N17</f>
        <v>0</v>
      </c>
      <c r="R17" s="37">
        <f>+N17+'IX R FT'!N17</f>
        <v>0</v>
      </c>
    </row>
    <row r="18" spans="1:18" x14ac:dyDescent="0.3">
      <c r="A18" s="100">
        <f t="shared" si="1"/>
        <v>7.5</v>
      </c>
      <c r="B18" s="122" t="str">
        <f>+IF('XIV R Art'!B18+'XIV R Art MONITOREO'!B18+'XIV R Ind'!B18&gt;0,'XIV R Art'!B18+'XIV R Art MONITOREO'!B18+'XIV R Ind'!B18,"")</f>
        <v/>
      </c>
      <c r="C18" s="67" t="str">
        <f>+IF('XIV R Art'!C18+'XIV R Art MONITOREO'!C18+'XIV R Ind'!C18&gt;0,'XIV R Art'!C18+'XIV R Art MONITOREO'!C18+'XIV R Ind'!C18,"")</f>
        <v/>
      </c>
      <c r="D18" s="67" t="str">
        <f>+IF('XIV R Art'!D18+'XIV R Art MONITOREO'!D18+'XIV R Ind'!D18&gt;0,'XIV R Art'!D18+'XIV R Art MONITOREO'!D18+'XIV R Ind'!D18,"")</f>
        <v/>
      </c>
      <c r="E18" s="67" t="str">
        <f>+IF('XIV R Art'!E18+'XIV R Art MONITOREO'!E18+'XIV R Ind'!E18&gt;0,'XIV R Art'!E18+'XIV R Art MONITOREO'!E18+'XIV R Ind'!E18,"")</f>
        <v/>
      </c>
      <c r="F18" s="67" t="str">
        <f>+IF('XIV R Art'!F18+'XIV R Art MONITOREO'!F18+'XIV R Ind'!F18&gt;0,'XIV R Art'!F18+'XIV R Art MONITOREO'!F18+'XIV R Ind'!F18,"")</f>
        <v/>
      </c>
      <c r="G18" s="67" t="str">
        <f>+IF('XIV R Art'!G18+'XIV R Art MONITOREO'!G18+'XIV R Ind'!G18&gt;0,'XIV R Art'!G18+'XIV R Art MONITOREO'!G18+'XIV R Ind'!G18,"")</f>
        <v/>
      </c>
      <c r="H18" s="67" t="str">
        <f>+IF('XIV R Art'!H18+'XIV R Art MONITOREO'!H18+'XIV R Ind'!H18&gt;0,'XIV R Art'!H18+'XIV R Art MONITOREO'!H18+'XIV R Ind'!H18,"")</f>
        <v/>
      </c>
      <c r="I18" s="67" t="str">
        <f>+IF('XIV R Art'!I18+'XIV R Art MONITOREO'!I18+'XIV R Ind'!I18&gt;0,'XIV R Art'!I18+'XIV R Art MONITOREO'!I18+'XIV R Ind'!I18,"")</f>
        <v/>
      </c>
      <c r="J18" s="67" t="str">
        <f>+IF('XIV R Art'!J18+'XIV R Art MONITOREO'!J18+'XIV R Ind'!J18&gt;0,'XIV R Art'!J18+'XIV R Art MONITOREO'!J18+'XIV R Ind'!J18,"")</f>
        <v/>
      </c>
      <c r="K18" s="67" t="str">
        <f>+IF('XIV R Art'!K18+'XIV R Art MONITOREO'!K18+'XIV R Ind'!K18&gt;0,'XIV R Art'!K18+'XIV R Art MONITOREO'!K18+'XIV R Ind'!K18,"")</f>
        <v/>
      </c>
      <c r="L18" s="67" t="str">
        <f>+IF('XIV R Art'!L18+'XIV R Art MONITOREO'!L18+'XIV R Ind'!L18&gt;0,'XIV R Art'!L18+'XIV R Art MONITOREO'!L18+'XIV R Ind'!L18,"")</f>
        <v/>
      </c>
      <c r="M18" s="123" t="str">
        <f>+IF('XIV R Art'!M18+'XIV R Art MONITOREO'!M18+'XIV R Ind'!M18&gt;0,'XIV R Art'!M18+'XIV R Art MONITOREO'!M18+'XIV R Ind'!M18,"")</f>
        <v/>
      </c>
      <c r="N18" s="122"/>
      <c r="O18" s="34">
        <f t="shared" si="0"/>
        <v>7.5</v>
      </c>
      <c r="P18" s="37">
        <f>+N18+'IX R FT'!N18</f>
        <v>0</v>
      </c>
      <c r="R18" s="37">
        <f>+N18+'IX R FT'!N18</f>
        <v>0</v>
      </c>
    </row>
    <row r="19" spans="1:18" x14ac:dyDescent="0.3">
      <c r="A19" s="100">
        <f t="shared" si="1"/>
        <v>8</v>
      </c>
      <c r="B19" s="122" t="str">
        <f>+IF('XIV R Art'!B19+'XIV R Art MONITOREO'!B19+'XIV R Ind'!B19&gt;0,'XIV R Art'!B19+'XIV R Art MONITOREO'!B19+'XIV R Ind'!B19,"")</f>
        <v/>
      </c>
      <c r="C19" s="67" t="str">
        <f>+IF('XIV R Art'!C19+'XIV R Art MONITOREO'!C19+'XIV R Ind'!C19&gt;0,'XIV R Art'!C19+'XIV R Art MONITOREO'!C19+'XIV R Ind'!C19,"")</f>
        <v/>
      </c>
      <c r="D19" s="67" t="str">
        <f>+IF('XIV R Art'!D19+'XIV R Art MONITOREO'!D19+'XIV R Ind'!D19&gt;0,'XIV R Art'!D19+'XIV R Art MONITOREO'!D19+'XIV R Ind'!D19,"")</f>
        <v/>
      </c>
      <c r="E19" s="67" t="str">
        <f>+IF('XIV R Art'!E19+'XIV R Art MONITOREO'!E19+'XIV R Ind'!E19&gt;0,'XIV R Art'!E19+'XIV R Art MONITOREO'!E19+'XIV R Ind'!E19,"")</f>
        <v/>
      </c>
      <c r="F19" s="67" t="str">
        <f>+IF('XIV R Art'!F19+'XIV R Art MONITOREO'!F19+'XIV R Ind'!F19&gt;0,'XIV R Art'!F19+'XIV R Art MONITOREO'!F19+'XIV R Ind'!F19,"")</f>
        <v/>
      </c>
      <c r="G19" s="67" t="str">
        <f>+IF('XIV R Art'!G19+'XIV R Art MONITOREO'!G19+'XIV R Ind'!G19&gt;0,'XIV R Art'!G19+'XIV R Art MONITOREO'!G19+'XIV R Ind'!G19,"")</f>
        <v/>
      </c>
      <c r="H19" s="67" t="str">
        <f>+IF('XIV R Art'!H19+'XIV R Art MONITOREO'!H19+'XIV R Ind'!H19&gt;0,'XIV R Art'!H19+'XIV R Art MONITOREO'!H19+'XIV R Ind'!H19,"")</f>
        <v/>
      </c>
      <c r="I19" s="67" t="str">
        <f>+IF('XIV R Art'!I19+'XIV R Art MONITOREO'!I19+'XIV R Ind'!I19&gt;0,'XIV R Art'!I19+'XIV R Art MONITOREO'!I19+'XIV R Ind'!I19,"")</f>
        <v/>
      </c>
      <c r="J19" s="67" t="str">
        <f>+IF('XIV R Art'!J19+'XIV R Art MONITOREO'!J19+'XIV R Ind'!J19&gt;0,'XIV R Art'!J19+'XIV R Art MONITOREO'!J19+'XIV R Ind'!J19,"")</f>
        <v/>
      </c>
      <c r="K19" s="67" t="str">
        <f>+IF('XIV R Art'!K19+'XIV R Art MONITOREO'!K19+'XIV R Ind'!K19&gt;0,'XIV R Art'!K19+'XIV R Art MONITOREO'!K19+'XIV R Ind'!K19,"")</f>
        <v/>
      </c>
      <c r="L19" s="67" t="str">
        <f>+IF('XIV R Art'!L19+'XIV R Art MONITOREO'!L19+'XIV R Ind'!L19&gt;0,'XIV R Art'!L19+'XIV R Art MONITOREO'!L19+'XIV R Ind'!L19,"")</f>
        <v/>
      </c>
      <c r="M19" s="123" t="str">
        <f>+IF('XIV R Art'!M19+'XIV R Art MONITOREO'!M19+'XIV R Ind'!M19&gt;0,'XIV R Art'!M19+'XIV R Art MONITOREO'!M19+'XIV R Ind'!M19,"")</f>
        <v/>
      </c>
      <c r="N19" s="122"/>
      <c r="O19" s="34">
        <f t="shared" si="0"/>
        <v>8</v>
      </c>
      <c r="P19" s="37">
        <f>+N19+'IX R FT'!N19</f>
        <v>0</v>
      </c>
      <c r="R19" s="37">
        <f>+N19+'IX R FT'!N19</f>
        <v>0</v>
      </c>
    </row>
    <row r="20" spans="1:18" x14ac:dyDescent="0.3">
      <c r="A20" s="100">
        <f t="shared" si="1"/>
        <v>8.5</v>
      </c>
      <c r="B20" s="122" t="str">
        <f>+IF('XIV R Art'!B20+'XIV R Art MONITOREO'!B20+'XIV R Ind'!B20&gt;0,'XIV R Art'!B20+'XIV R Art MONITOREO'!B20+'XIV R Ind'!B20,"")</f>
        <v/>
      </c>
      <c r="C20" s="67" t="str">
        <f>+IF('XIV R Art'!C20+'XIV R Art MONITOREO'!C20+'XIV R Ind'!C20&gt;0,'XIV R Art'!C20+'XIV R Art MONITOREO'!C20+'XIV R Ind'!C20,"")</f>
        <v/>
      </c>
      <c r="D20" s="67" t="str">
        <f>+IF('XIV R Art'!D20+'XIV R Art MONITOREO'!D20+'XIV R Ind'!D20&gt;0,'XIV R Art'!D20+'XIV R Art MONITOREO'!D20+'XIV R Ind'!D20,"")</f>
        <v/>
      </c>
      <c r="E20" s="67" t="str">
        <f>+IF('XIV R Art'!E20+'XIV R Art MONITOREO'!E20+'XIV R Ind'!E20&gt;0,'XIV R Art'!E20+'XIV R Art MONITOREO'!E20+'XIV R Ind'!E20,"")</f>
        <v/>
      </c>
      <c r="F20" s="67" t="str">
        <f>+IF('XIV R Art'!F20+'XIV R Art MONITOREO'!F20+'XIV R Ind'!F20&gt;0,'XIV R Art'!F20+'XIV R Art MONITOREO'!F20+'XIV R Ind'!F20,"")</f>
        <v/>
      </c>
      <c r="G20" s="67" t="str">
        <f>+IF('XIV R Art'!G20+'XIV R Art MONITOREO'!G20+'XIV R Ind'!G20&gt;0,'XIV R Art'!G20+'XIV R Art MONITOREO'!G20+'XIV R Ind'!G20,"")</f>
        <v/>
      </c>
      <c r="H20" s="67" t="str">
        <f>+IF('XIV R Art'!H20+'XIV R Art MONITOREO'!H20+'XIV R Ind'!H20&gt;0,'XIV R Art'!H20+'XIV R Art MONITOREO'!H20+'XIV R Ind'!H20,"")</f>
        <v/>
      </c>
      <c r="I20" s="67" t="str">
        <f>+IF('XIV R Art'!I20+'XIV R Art MONITOREO'!I20+'XIV R Ind'!I20&gt;0,'XIV R Art'!I20+'XIV R Art MONITOREO'!I20+'XIV R Ind'!I20,"")</f>
        <v/>
      </c>
      <c r="J20" s="67" t="str">
        <f>+IF('XIV R Art'!J20+'XIV R Art MONITOREO'!J20+'XIV R Ind'!J20&gt;0,'XIV R Art'!J20+'XIV R Art MONITOREO'!J20+'XIV R Ind'!J20,"")</f>
        <v/>
      </c>
      <c r="K20" s="67" t="str">
        <f>+IF('XIV R Art'!K20+'XIV R Art MONITOREO'!K20+'XIV R Ind'!K20&gt;0,'XIV R Art'!K20+'XIV R Art MONITOREO'!K20+'XIV R Ind'!K20,"")</f>
        <v/>
      </c>
      <c r="L20" s="67" t="str">
        <f>+IF('XIV R Art'!L20+'XIV R Art MONITOREO'!L20+'XIV R Ind'!L20&gt;0,'XIV R Art'!L20+'XIV R Art MONITOREO'!L20+'XIV R Ind'!L20,"")</f>
        <v/>
      </c>
      <c r="M20" s="123" t="str">
        <f>+IF('XIV R Art'!M20+'XIV R Art MONITOREO'!M20+'XIV R Ind'!M20&gt;0,'XIV R Art'!M20+'XIV R Art MONITOREO'!M20+'XIV R Ind'!M20,"")</f>
        <v/>
      </c>
      <c r="N20" s="122"/>
      <c r="O20" s="34">
        <f t="shared" si="0"/>
        <v>8.5</v>
      </c>
      <c r="P20" s="37">
        <f>+N20+'IX R FT'!N20</f>
        <v>0</v>
      </c>
      <c r="R20" s="37">
        <f>+N20+'IX R FT'!N20</f>
        <v>0</v>
      </c>
    </row>
    <row r="21" spans="1:18" x14ac:dyDescent="0.3">
      <c r="A21" s="100">
        <f t="shared" si="1"/>
        <v>9</v>
      </c>
      <c r="B21" s="122" t="str">
        <f>+IF('XIV R Art'!B21+'XIV R Art MONITOREO'!B21+'XIV R Ind'!B21&gt;0,'XIV R Art'!B21+'XIV R Art MONITOREO'!B21+'XIV R Ind'!B21,"")</f>
        <v/>
      </c>
      <c r="C21" s="67" t="str">
        <f>+IF('XIV R Art'!C21+'XIV R Art MONITOREO'!C21+'XIV R Ind'!C21&gt;0,'XIV R Art'!C21+'XIV R Art MONITOREO'!C21+'XIV R Ind'!C21,"")</f>
        <v/>
      </c>
      <c r="D21" s="67" t="str">
        <f>+IF('XIV R Art'!D21+'XIV R Art MONITOREO'!D21+'XIV R Ind'!D21&gt;0,'XIV R Art'!D21+'XIV R Art MONITOREO'!D21+'XIV R Ind'!D21,"")</f>
        <v/>
      </c>
      <c r="E21" s="67" t="str">
        <f>+IF('XIV R Art'!E21+'XIV R Art MONITOREO'!E21+'XIV R Ind'!E21&gt;0,'XIV R Art'!E21+'XIV R Art MONITOREO'!E21+'XIV R Ind'!E21,"")</f>
        <v/>
      </c>
      <c r="F21" s="67">
        <f>+IF('XIV R Art'!F21+'XIV R Art MONITOREO'!F21+'XIV R Ind'!F21&gt;0,'XIV R Art'!F21+'XIV R Art MONITOREO'!F21+'XIV R Ind'!F21,"")</f>
        <v>140806.42000000001</v>
      </c>
      <c r="G21" s="67">
        <f>+IF('XIV R Art'!G21+'XIV R Art MONITOREO'!G21+'XIV R Ind'!G21&gt;0,'XIV R Art'!G21+'XIV R Art MONITOREO'!G21+'XIV R Ind'!G21,"")</f>
        <v>53999.199999999997</v>
      </c>
      <c r="H21" s="67" t="str">
        <f>+IF('XIV R Art'!H21+'XIV R Art MONITOREO'!H21+'XIV R Ind'!H21&gt;0,'XIV R Art'!H21+'XIV R Art MONITOREO'!H21+'XIV R Ind'!H21,"")</f>
        <v/>
      </c>
      <c r="I21" s="67" t="str">
        <f>+IF('XIV R Art'!I21+'XIV R Art MONITOREO'!I21+'XIV R Ind'!I21&gt;0,'XIV R Art'!I21+'XIV R Art MONITOREO'!I21+'XIV R Ind'!I21,"")</f>
        <v/>
      </c>
      <c r="J21" s="67" t="str">
        <f>+IF('XIV R Art'!J21+'XIV R Art MONITOREO'!J21+'XIV R Ind'!J21&gt;0,'XIV R Art'!J21+'XIV R Art MONITOREO'!J21+'XIV R Ind'!J21,"")</f>
        <v/>
      </c>
      <c r="K21" s="67" t="str">
        <f>+IF('XIV R Art'!K21+'XIV R Art MONITOREO'!K21+'XIV R Ind'!K21&gt;0,'XIV R Art'!K21+'XIV R Art MONITOREO'!K21+'XIV R Ind'!K21,"")</f>
        <v/>
      </c>
      <c r="L21" s="67" t="str">
        <f>+IF('XIV R Art'!L21+'XIV R Art MONITOREO'!L21+'XIV R Ind'!L21&gt;0,'XIV R Art'!L21+'XIV R Art MONITOREO'!L21+'XIV R Ind'!L21,"")</f>
        <v/>
      </c>
      <c r="M21" s="123" t="str">
        <f>+IF('XIV R Art'!M21+'XIV R Art MONITOREO'!M21+'XIV R Ind'!M21&gt;0,'XIV R Art'!M21+'XIV R Art MONITOREO'!M21+'XIV R Ind'!M21,"")</f>
        <v/>
      </c>
      <c r="N21" s="122"/>
      <c r="O21" s="34">
        <f t="shared" si="0"/>
        <v>9</v>
      </c>
      <c r="P21" s="37">
        <f>+N21+'IX R FT'!N21</f>
        <v>0</v>
      </c>
      <c r="R21" s="37">
        <f>+N21+'IX R FT'!N21</f>
        <v>0</v>
      </c>
    </row>
    <row r="22" spans="1:18" x14ac:dyDescent="0.3">
      <c r="A22" s="100">
        <f t="shared" si="1"/>
        <v>9.5</v>
      </c>
      <c r="B22" s="122" t="str">
        <f>+IF('XIV R Art'!B22+'XIV R Art MONITOREO'!B22+'XIV R Ind'!B22&gt;0,'XIV R Art'!B22+'XIV R Art MONITOREO'!B22+'XIV R Ind'!B22,"")</f>
        <v/>
      </c>
      <c r="C22" s="67" t="str">
        <f>+IF('XIV R Art'!C22+'XIV R Art MONITOREO'!C22+'XIV R Ind'!C22&gt;0,'XIV R Art'!C22+'XIV R Art MONITOREO'!C22+'XIV R Ind'!C22,"")</f>
        <v/>
      </c>
      <c r="D22" s="67" t="str">
        <f>+IF('XIV R Art'!D22+'XIV R Art MONITOREO'!D22+'XIV R Ind'!D22&gt;0,'XIV R Art'!D22+'XIV R Art MONITOREO'!D22+'XIV R Ind'!D22,"")</f>
        <v/>
      </c>
      <c r="E22" s="67" t="str">
        <f>+IF('XIV R Art'!E22+'XIV R Art MONITOREO'!E22+'XIV R Ind'!E22&gt;0,'XIV R Art'!E22+'XIV R Art MONITOREO'!E22+'XIV R Ind'!E22,"")</f>
        <v/>
      </c>
      <c r="F22" s="67">
        <f>+IF('XIV R Art'!F22+'XIV R Art MONITOREO'!F22+'XIV R Ind'!F22&gt;0,'XIV R Art'!F22+'XIV R Art MONITOREO'!F22+'XIV R Ind'!F22,"")</f>
        <v>379141.53</v>
      </c>
      <c r="G22" s="67">
        <f>+IF('XIV R Art'!G22+'XIV R Art MONITOREO'!G22+'XIV R Ind'!G22&gt;0,'XIV R Art'!G22+'XIV R Art MONITOREO'!G22+'XIV R Ind'!G22,"")</f>
        <v>258825.74</v>
      </c>
      <c r="H22" s="67" t="str">
        <f>+IF('XIV R Art'!H22+'XIV R Art MONITOREO'!H22+'XIV R Ind'!H22&gt;0,'XIV R Art'!H22+'XIV R Art MONITOREO'!H22+'XIV R Ind'!H22,"")</f>
        <v/>
      </c>
      <c r="I22" s="67" t="str">
        <f>+IF('XIV R Art'!I22+'XIV R Art MONITOREO'!I22+'XIV R Ind'!I22&gt;0,'XIV R Art'!I22+'XIV R Art MONITOREO'!I22+'XIV R Ind'!I22,"")</f>
        <v/>
      </c>
      <c r="J22" s="67" t="str">
        <f>+IF('XIV R Art'!J22+'XIV R Art MONITOREO'!J22+'XIV R Ind'!J22&gt;0,'XIV R Art'!J22+'XIV R Art MONITOREO'!J22+'XIV R Ind'!J22,"")</f>
        <v/>
      </c>
      <c r="K22" s="67" t="str">
        <f>+IF('XIV R Art'!K22+'XIV R Art MONITOREO'!K22+'XIV R Ind'!K22&gt;0,'XIV R Art'!K22+'XIV R Art MONITOREO'!K22+'XIV R Ind'!K22,"")</f>
        <v/>
      </c>
      <c r="L22" s="67" t="str">
        <f>+IF('XIV R Art'!L22+'XIV R Art MONITOREO'!L22+'XIV R Ind'!L22&gt;0,'XIV R Art'!L22+'XIV R Art MONITOREO'!L22+'XIV R Ind'!L22,"")</f>
        <v/>
      </c>
      <c r="M22" s="123" t="str">
        <f>+IF('XIV R Art'!M22+'XIV R Art MONITOREO'!M22+'XIV R Ind'!M22&gt;0,'XIV R Art'!M22+'XIV R Art MONITOREO'!M22+'XIV R Ind'!M22,"")</f>
        <v/>
      </c>
      <c r="N22" s="122"/>
      <c r="O22" s="34">
        <f t="shared" si="0"/>
        <v>9.5</v>
      </c>
      <c r="P22" s="37">
        <f>+N22+'IX R FT'!N22</f>
        <v>0</v>
      </c>
      <c r="R22" s="37">
        <f>+N22+'IX R FT'!N22</f>
        <v>0</v>
      </c>
    </row>
    <row r="23" spans="1:18" x14ac:dyDescent="0.3">
      <c r="A23" s="100">
        <f t="shared" si="1"/>
        <v>10</v>
      </c>
      <c r="B23" s="122" t="str">
        <f>+IF('XIV R Art'!B23+'XIV R Art MONITOREO'!B23+'XIV R Ind'!B23&gt;0,'XIV R Art'!B23+'XIV R Art MONITOREO'!B23+'XIV R Ind'!B23,"")</f>
        <v/>
      </c>
      <c r="C23" s="67" t="str">
        <f>+IF('XIV R Art'!C23+'XIV R Art MONITOREO'!C23+'XIV R Ind'!C23&gt;0,'XIV R Art'!C23+'XIV R Art MONITOREO'!C23+'XIV R Ind'!C23,"")</f>
        <v/>
      </c>
      <c r="D23" s="67">
        <f>+IF('XIV R Art'!D23+'XIV R Art MONITOREO'!D23+'XIV R Ind'!D23&gt;0,'XIV R Art'!D23+'XIV R Art MONITOREO'!D23+'XIV R Ind'!D23,"")</f>
        <v>524727.06999999995</v>
      </c>
      <c r="E23" s="67" t="str">
        <f>+IF('XIV R Art'!E23+'XIV R Art MONITOREO'!E23+'XIV R Ind'!E23&gt;0,'XIV R Art'!E23+'XIV R Art MONITOREO'!E23+'XIV R Ind'!E23,"")</f>
        <v/>
      </c>
      <c r="F23" s="67">
        <f>+IF('XIV R Art'!F23+'XIV R Art MONITOREO'!F23+'XIV R Ind'!F23&gt;0,'XIV R Art'!F23+'XIV R Art MONITOREO'!F23+'XIV R Ind'!F23,"")</f>
        <v>2354089.46</v>
      </c>
      <c r="G23" s="67">
        <f>+IF('XIV R Art'!G23+'XIV R Art MONITOREO'!G23+'XIV R Ind'!G23&gt;0,'XIV R Art'!G23+'XIV R Art MONITOREO'!G23+'XIV R Ind'!G23,"")</f>
        <v>326971.33</v>
      </c>
      <c r="H23" s="67" t="str">
        <f>+IF('XIV R Art'!H23+'XIV R Art MONITOREO'!H23+'XIV R Ind'!H23&gt;0,'XIV R Art'!H23+'XIV R Art MONITOREO'!H23+'XIV R Ind'!H23,"")</f>
        <v/>
      </c>
      <c r="I23" s="67" t="str">
        <f>+IF('XIV R Art'!I23+'XIV R Art MONITOREO'!I23+'XIV R Ind'!I23&gt;0,'XIV R Art'!I23+'XIV R Art MONITOREO'!I23+'XIV R Ind'!I23,"")</f>
        <v/>
      </c>
      <c r="J23" s="67" t="str">
        <f>+IF('XIV R Art'!J23+'XIV R Art MONITOREO'!J23+'XIV R Ind'!J23&gt;0,'XIV R Art'!J23+'XIV R Art MONITOREO'!J23+'XIV R Ind'!J23,"")</f>
        <v/>
      </c>
      <c r="K23" s="67" t="str">
        <f>+IF('XIV R Art'!K23+'XIV R Art MONITOREO'!K23+'XIV R Ind'!K23&gt;0,'XIV R Art'!K23+'XIV R Art MONITOREO'!K23+'XIV R Ind'!K23,"")</f>
        <v/>
      </c>
      <c r="L23" s="67" t="str">
        <f>+IF('XIV R Art'!L23+'XIV R Art MONITOREO'!L23+'XIV R Ind'!L23&gt;0,'XIV R Art'!L23+'XIV R Art MONITOREO'!L23+'XIV R Ind'!L23,"")</f>
        <v/>
      </c>
      <c r="M23" s="123" t="str">
        <f>+IF('XIV R Art'!M23+'XIV R Art MONITOREO'!M23+'XIV R Ind'!M23&gt;0,'XIV R Art'!M23+'XIV R Art MONITOREO'!M23+'XIV R Ind'!M23,"")</f>
        <v/>
      </c>
      <c r="N23" s="122">
        <f t="shared" ref="N23:N25" si="2">IF(SUM(B23:M23)&gt;0,SUM(B23:M23)," ")</f>
        <v>3205787.86</v>
      </c>
      <c r="O23" s="34">
        <f t="shared" si="0"/>
        <v>10</v>
      </c>
      <c r="P23" s="37">
        <f>+N23+'IX R FT'!N23</f>
        <v>3205787.86</v>
      </c>
      <c r="R23" s="37">
        <f>+N23+'IX R FT'!N23</f>
        <v>3205787.86</v>
      </c>
    </row>
    <row r="24" spans="1:18" x14ac:dyDescent="0.3">
      <c r="A24" s="100">
        <f t="shared" si="1"/>
        <v>10.5</v>
      </c>
      <c r="B24" s="122" t="str">
        <f>+IF('XIV R Art'!B24+'XIV R Art MONITOREO'!B24+'XIV R Ind'!B24&gt;0,'XIV R Art'!B24+'XIV R Art MONITOREO'!B24+'XIV R Ind'!B24,"")</f>
        <v/>
      </c>
      <c r="C24" s="67" t="str">
        <f>+IF('XIV R Art'!C24+'XIV R Art MONITOREO'!C24+'XIV R Ind'!C24&gt;0,'XIV R Art'!C24+'XIV R Art MONITOREO'!C24+'XIV R Ind'!C24,"")</f>
        <v/>
      </c>
      <c r="D24" s="67">
        <f>+IF('XIV R Art'!D24+'XIV R Art MONITOREO'!D24+'XIV R Ind'!D24&gt;0,'XIV R Art'!D24+'XIV R Art MONITOREO'!D24+'XIV R Ind'!D24,"")</f>
        <v>1049455.29</v>
      </c>
      <c r="E24" s="67" t="str">
        <f>+IF('XIV R Art'!E24+'XIV R Art MONITOREO'!E24+'XIV R Ind'!E24&gt;0,'XIV R Art'!E24+'XIV R Art MONITOREO'!E24+'XIV R Ind'!E24,"")</f>
        <v/>
      </c>
      <c r="F24" s="67">
        <f>+IF('XIV R Art'!F24+'XIV R Art MONITOREO'!F24+'XIV R Ind'!F24&gt;0,'XIV R Art'!F24+'XIV R Art MONITOREO'!F24+'XIV R Ind'!F24,"")</f>
        <v>2576327.9900000002</v>
      </c>
      <c r="G24" s="67">
        <f>+IF('XIV R Art'!G24+'XIV R Art MONITOREO'!G24+'XIV R Ind'!G24&gt;0,'XIV R Art'!G24+'XIV R Art MONITOREO'!G24+'XIV R Ind'!G24,"")</f>
        <v>303856.48</v>
      </c>
      <c r="H24" s="67" t="str">
        <f>+IF('XIV R Art'!H24+'XIV R Art MONITOREO'!H24+'XIV R Ind'!H24&gt;0,'XIV R Art'!H24+'XIV R Art MONITOREO'!H24+'XIV R Ind'!H24,"")</f>
        <v/>
      </c>
      <c r="I24" s="67" t="str">
        <f>+IF('XIV R Art'!I24+'XIV R Art MONITOREO'!I24+'XIV R Ind'!I24&gt;0,'XIV R Art'!I24+'XIV R Art MONITOREO'!I24+'XIV R Ind'!I24,"")</f>
        <v/>
      </c>
      <c r="J24" s="67" t="str">
        <f>+IF('XIV R Art'!J24+'XIV R Art MONITOREO'!J24+'XIV R Ind'!J24&gt;0,'XIV R Art'!J24+'XIV R Art MONITOREO'!J24+'XIV R Ind'!J24,"")</f>
        <v/>
      </c>
      <c r="K24" s="67" t="str">
        <f>+IF('XIV R Art'!K24+'XIV R Art MONITOREO'!K24+'XIV R Ind'!K24&gt;0,'XIV R Art'!K24+'XIV R Art MONITOREO'!K24+'XIV R Ind'!K24,"")</f>
        <v/>
      </c>
      <c r="L24" s="67" t="str">
        <f>+IF('XIV R Art'!L24+'XIV R Art MONITOREO'!L24+'XIV R Ind'!L24&gt;0,'XIV R Art'!L24+'XIV R Art MONITOREO'!L24+'XIV R Ind'!L24,"")</f>
        <v/>
      </c>
      <c r="M24" s="123" t="str">
        <f>+IF('XIV R Art'!M24+'XIV R Art MONITOREO'!M24+'XIV R Ind'!M24&gt;0,'XIV R Art'!M24+'XIV R Art MONITOREO'!M24+'XIV R Ind'!M24,"")</f>
        <v/>
      </c>
      <c r="N24" s="122"/>
      <c r="O24" s="34">
        <f t="shared" si="0"/>
        <v>10.5</v>
      </c>
      <c r="P24" s="37">
        <f>+N24+'IX R FT'!N24</f>
        <v>0</v>
      </c>
      <c r="R24" s="37">
        <f>+N24+'IX R FT'!N24</f>
        <v>0</v>
      </c>
    </row>
    <row r="25" spans="1:18" x14ac:dyDescent="0.3">
      <c r="A25" s="100">
        <f t="shared" si="1"/>
        <v>11</v>
      </c>
      <c r="B25" s="122" t="str">
        <f>+IF('XIV R Art'!B25+'XIV R Art MONITOREO'!B25+'XIV R Ind'!B25&gt;0,'XIV R Art'!B25+'XIV R Art MONITOREO'!B25+'XIV R Ind'!B25,"")</f>
        <v/>
      </c>
      <c r="C25" s="67" t="str">
        <f>+IF('XIV R Art'!C25+'XIV R Art MONITOREO'!C25+'XIV R Ind'!C25&gt;0,'XIV R Art'!C25+'XIV R Art MONITOREO'!C25+'XIV R Ind'!C25,"")</f>
        <v/>
      </c>
      <c r="D25" s="67">
        <f>+IF('XIV R Art'!D25+'XIV R Art MONITOREO'!D25+'XIV R Ind'!D25&gt;0,'XIV R Art'!D25+'XIV R Art MONITOREO'!D25+'XIV R Ind'!D25,"")</f>
        <v>1394552.44</v>
      </c>
      <c r="E25" s="67">
        <f>+IF('XIV R Art'!E25+'XIV R Art MONITOREO'!E25+'XIV R Ind'!E25&gt;0,'XIV R Art'!E25+'XIV R Art MONITOREO'!E25+'XIV R Ind'!E25,"")</f>
        <v>54629.09</v>
      </c>
      <c r="F25" s="67">
        <f>+IF('XIV R Art'!F25+'XIV R Art MONITOREO'!F25+'XIV R Ind'!F25&gt;0,'XIV R Art'!F25+'XIV R Art MONITOREO'!F25+'XIV R Ind'!F25,"")</f>
        <v>4056390.16</v>
      </c>
      <c r="G25" s="67">
        <f>+IF('XIV R Art'!G25+'XIV R Art MONITOREO'!G25+'XIV R Ind'!G25&gt;0,'XIV R Art'!G25+'XIV R Art MONITOREO'!G25+'XIV R Ind'!G25,"")</f>
        <v>503068.86</v>
      </c>
      <c r="H25" s="67" t="str">
        <f>+IF('XIV R Art'!H25+'XIV R Art MONITOREO'!H25+'XIV R Ind'!H25&gt;0,'XIV R Art'!H25+'XIV R Art MONITOREO'!H25+'XIV R Ind'!H25,"")</f>
        <v/>
      </c>
      <c r="I25" s="67" t="str">
        <f>+IF('XIV R Art'!I25+'XIV R Art MONITOREO'!I25+'XIV R Ind'!I25&gt;0,'XIV R Art'!I25+'XIV R Art MONITOREO'!I25+'XIV R Ind'!I25,"")</f>
        <v/>
      </c>
      <c r="J25" s="67" t="str">
        <f>+IF('XIV R Art'!J25+'XIV R Art MONITOREO'!J25+'XIV R Ind'!J25&gt;0,'XIV R Art'!J25+'XIV R Art MONITOREO'!J25+'XIV R Ind'!J25,"")</f>
        <v/>
      </c>
      <c r="K25" s="67" t="str">
        <f>+IF('XIV R Art'!K25+'XIV R Art MONITOREO'!K25+'XIV R Ind'!K25&gt;0,'XIV R Art'!K25+'XIV R Art MONITOREO'!K25+'XIV R Ind'!K25,"")</f>
        <v/>
      </c>
      <c r="L25" s="67" t="str">
        <f>+IF('XIV R Art'!L25+'XIV R Art MONITOREO'!L25+'XIV R Ind'!L25&gt;0,'XIV R Art'!L25+'XIV R Art MONITOREO'!L25+'XIV R Ind'!L25,"")</f>
        <v/>
      </c>
      <c r="M25" s="123" t="str">
        <f>+IF('XIV R Art'!M25+'XIV R Art MONITOREO'!M25+'XIV R Ind'!M25&gt;0,'XIV R Art'!M25+'XIV R Art MONITOREO'!M25+'XIV R Ind'!M25,"")</f>
        <v/>
      </c>
      <c r="N25" s="122">
        <f t="shared" si="2"/>
        <v>6008640.5500000007</v>
      </c>
      <c r="O25" s="34">
        <f t="shared" si="0"/>
        <v>11</v>
      </c>
      <c r="P25" s="37">
        <f>+N25+'IX R FT'!N25</f>
        <v>6008640.5500000007</v>
      </c>
      <c r="R25" s="37">
        <f>+N25+'IX R FT'!N25</f>
        <v>6008640.5500000007</v>
      </c>
    </row>
    <row r="26" spans="1:18" x14ac:dyDescent="0.3">
      <c r="A26" s="102">
        <f t="shared" si="1"/>
        <v>11.5</v>
      </c>
      <c r="B26" s="124" t="str">
        <f>+IF('XIV R Art'!B26+'XIV R Art MONITOREO'!B26+'XIV R Ind'!B26&gt;0,'XIV R Art'!B26+'XIV R Art MONITOREO'!B26+'XIV R Ind'!B26,"")</f>
        <v/>
      </c>
      <c r="C26" s="38" t="str">
        <f>+IF('XIV R Art'!C26+'XIV R Art MONITOREO'!C26+'XIV R Ind'!C26&gt;0,'XIV R Art'!C26+'XIV R Art MONITOREO'!C26+'XIV R Ind'!C26,"")</f>
        <v/>
      </c>
      <c r="D26" s="38">
        <f>+IF('XIV R Art'!D26+'XIV R Art MONITOREO'!D26+'XIV R Ind'!D26&gt;0,'XIV R Art'!D26+'XIV R Art MONITOREO'!D26+'XIV R Ind'!D26,"")</f>
        <v>1650095.55</v>
      </c>
      <c r="E26" s="38" t="str">
        <f>+IF('XIV R Art'!E26+'XIV R Art MONITOREO'!E26+'XIV R Ind'!E26&gt;0,'XIV R Art'!E26+'XIV R Art MONITOREO'!E26+'XIV R Ind'!E26,"")</f>
        <v/>
      </c>
      <c r="F26" s="38">
        <f>+IF('XIV R Art'!F26+'XIV R Art MONITOREO'!F26+'XIV R Ind'!F26&gt;0,'XIV R Art'!F26+'XIV R Art MONITOREO'!F26+'XIV R Ind'!F26,"")</f>
        <v>5574619.8600000003</v>
      </c>
      <c r="G26" s="38">
        <f>+IF('XIV R Art'!G26+'XIV R Art MONITOREO'!G26+'XIV R Ind'!G26&gt;0,'XIV R Art'!G26+'XIV R Art MONITOREO'!G26+'XIV R Ind'!G26,"")</f>
        <v>1370624.56</v>
      </c>
      <c r="H26" s="38" t="str">
        <f>+IF('XIV R Art'!H26+'XIV R Art MONITOREO'!H26+'XIV R Ind'!H26&gt;0,'XIV R Art'!H26+'XIV R Art MONITOREO'!H26+'XIV R Ind'!H26,"")</f>
        <v/>
      </c>
      <c r="I26" s="38" t="str">
        <f>+IF('XIV R Art'!I26+'XIV R Art MONITOREO'!I26+'XIV R Ind'!I26&gt;0,'XIV R Art'!I26+'XIV R Art MONITOREO'!I26+'XIV R Ind'!I26,"")</f>
        <v/>
      </c>
      <c r="J26" s="38" t="str">
        <f>+IF('XIV R Art'!J26+'XIV R Art MONITOREO'!J26+'XIV R Ind'!J26&gt;0,'XIV R Art'!J26+'XIV R Art MONITOREO'!J26+'XIV R Ind'!J26,"")</f>
        <v/>
      </c>
      <c r="K26" s="38" t="str">
        <f>+IF('XIV R Art'!K26+'XIV R Art MONITOREO'!K26+'XIV R Ind'!K26&gt;0,'XIV R Art'!K26+'XIV R Art MONITOREO'!K26+'XIV R Ind'!K26,"")</f>
        <v/>
      </c>
      <c r="L26" s="38" t="str">
        <f>+IF('XIV R Art'!L26+'XIV R Art MONITOREO'!L26+'XIV R Ind'!L26&gt;0,'XIV R Art'!L26+'XIV R Art MONITOREO'!L26+'XIV R Ind'!L26,"")</f>
        <v/>
      </c>
      <c r="M26" s="125" t="str">
        <f>+IF('XIV R Art'!M26+'XIV R Art MONITOREO'!M26+'XIV R Ind'!M26&gt;0,'XIV R Art'!M26+'XIV R Art MONITOREO'!M26+'XIV R Ind'!M26,"")</f>
        <v/>
      </c>
      <c r="N26" s="124">
        <f t="shared" ref="N26:N40" si="3">IF(SUM(B26:M26)&gt;0,SUM(B26:M26)," ")</f>
        <v>8595339.9700000007</v>
      </c>
      <c r="O26" s="181">
        <f t="shared" si="0"/>
        <v>11.5</v>
      </c>
      <c r="P26" s="37">
        <f>+N26+'IX R FT'!N26</f>
        <v>8694415.4100000001</v>
      </c>
      <c r="R26" s="37">
        <f>+N26+'IX R FT'!N26</f>
        <v>8694415.4100000001</v>
      </c>
    </row>
    <row r="27" spans="1:18" x14ac:dyDescent="0.3">
      <c r="A27" s="100">
        <f t="shared" si="1"/>
        <v>12</v>
      </c>
      <c r="B27" s="122" t="str">
        <f>+IF('XIV R Art'!B27+'XIV R Art MONITOREO'!B27+'XIV R Ind'!B27&gt;0,'XIV R Art'!B27+'XIV R Art MONITOREO'!B27+'XIV R Ind'!B27,"")</f>
        <v/>
      </c>
      <c r="C27" s="67" t="str">
        <f>+IF('XIV R Art'!C27+'XIV R Art MONITOREO'!C27+'XIV R Ind'!C27&gt;0,'XIV R Art'!C27+'XIV R Art MONITOREO'!C27+'XIV R Ind'!C27,"")</f>
        <v/>
      </c>
      <c r="D27" s="67">
        <f>+IF('XIV R Art'!D27+'XIV R Art MONITOREO'!D27+'XIV R Ind'!D27&gt;0,'XIV R Art'!D27+'XIV R Art MONITOREO'!D27+'XIV R Ind'!D27,"")</f>
        <v>134591.41</v>
      </c>
      <c r="E27" s="67">
        <f>+IF('XIV R Art'!E27+'XIV R Art MONITOREO'!E27+'XIV R Ind'!E27&gt;0,'XIV R Art'!E27+'XIV R Art MONITOREO'!E27+'XIV R Ind'!E27,"")</f>
        <v>32593.3</v>
      </c>
      <c r="F27" s="67">
        <f>+IF('XIV R Art'!F27+'XIV R Art MONITOREO'!F27+'XIV R Ind'!F27&gt;0,'XIV R Art'!F27+'XIV R Art MONITOREO'!F27+'XIV R Ind'!F27,"")</f>
        <v>6821453.0599999996</v>
      </c>
      <c r="G27" s="67">
        <f>+IF('XIV R Art'!G27+'XIV R Art MONITOREO'!G27+'XIV R Ind'!G27&gt;0,'XIV R Art'!G27+'XIV R Art MONITOREO'!G27+'XIV R Ind'!G27,"")</f>
        <v>1575963.47</v>
      </c>
      <c r="H27" s="67" t="str">
        <f>+IF('XIV R Art'!H27+'XIV R Art MONITOREO'!H27+'XIV R Ind'!H27&gt;0,'XIV R Art'!H27+'XIV R Art MONITOREO'!H27+'XIV R Ind'!H27,"")</f>
        <v/>
      </c>
      <c r="I27" s="67" t="str">
        <f>+IF('XIV R Art'!I27+'XIV R Art MONITOREO'!I27+'XIV R Ind'!I27&gt;0,'XIV R Art'!I27+'XIV R Art MONITOREO'!I27+'XIV R Ind'!I27,"")</f>
        <v/>
      </c>
      <c r="J27" s="67" t="str">
        <f>+IF('XIV R Art'!J27+'XIV R Art MONITOREO'!J27+'XIV R Ind'!J27&gt;0,'XIV R Art'!J27+'XIV R Art MONITOREO'!J27+'XIV R Ind'!J27,"")</f>
        <v/>
      </c>
      <c r="K27" s="67" t="str">
        <f>+IF('XIV R Art'!K27+'XIV R Art MONITOREO'!K27+'XIV R Ind'!K27&gt;0,'XIV R Art'!K27+'XIV R Art MONITOREO'!K27+'XIV R Ind'!K27,"")</f>
        <v/>
      </c>
      <c r="L27" s="67" t="str">
        <f>+IF('XIV R Art'!L27+'XIV R Art MONITOREO'!L27+'XIV R Ind'!L27&gt;0,'XIV R Art'!L27+'XIV R Art MONITOREO'!L27+'XIV R Ind'!L27,"")</f>
        <v/>
      </c>
      <c r="M27" s="123" t="str">
        <f>+IF('XIV R Art'!M27+'XIV R Art MONITOREO'!M27+'XIV R Ind'!M27&gt;0,'XIV R Art'!M27+'XIV R Art MONITOREO'!M27+'XIV R Ind'!M27,"")</f>
        <v/>
      </c>
      <c r="N27" s="122">
        <f t="shared" si="3"/>
        <v>8564601.2400000002</v>
      </c>
      <c r="O27" s="34">
        <f t="shared" si="0"/>
        <v>12</v>
      </c>
      <c r="P27" s="37">
        <f>+N27+'IX R FT'!N27</f>
        <v>8771254.9900000002</v>
      </c>
      <c r="R27" s="37">
        <f>+N27+'IX R FT'!N27</f>
        <v>8771254.9900000002</v>
      </c>
    </row>
    <row r="28" spans="1:18" x14ac:dyDescent="0.3">
      <c r="A28" s="100">
        <f t="shared" si="1"/>
        <v>12.5</v>
      </c>
      <c r="B28" s="122" t="str">
        <f>+IF('XIV R Art'!B28+'XIV R Art MONITOREO'!B28+'XIV R Ind'!B28&gt;0,'XIV R Art'!B28+'XIV R Art MONITOREO'!B28+'XIV R Ind'!B28,"")</f>
        <v/>
      </c>
      <c r="C28" s="67" t="str">
        <f>+IF('XIV R Art'!C28+'XIV R Art MONITOREO'!C28+'XIV R Ind'!C28&gt;0,'XIV R Art'!C28+'XIV R Art MONITOREO'!C28+'XIV R Ind'!C28,"")</f>
        <v/>
      </c>
      <c r="D28" s="67">
        <f>+IF('XIV R Art'!D28+'XIV R Art MONITOREO'!D28+'XIV R Ind'!D28&gt;0,'XIV R Art'!D28+'XIV R Art MONITOREO'!D28+'XIV R Ind'!D28,"")</f>
        <v>861278.57</v>
      </c>
      <c r="E28" s="67">
        <f>+IF('XIV R Art'!E28+'XIV R Art MONITOREO'!E28+'XIV R Ind'!E28&gt;0,'XIV R Art'!E28+'XIV R Art MONITOREO'!E28+'XIV R Ind'!E28,"")</f>
        <v>331865.19</v>
      </c>
      <c r="F28" s="67">
        <f>+IF('XIV R Art'!F28+'XIV R Art MONITOREO'!F28+'XIV R Ind'!F28&gt;0,'XIV R Art'!F28+'XIV R Art MONITOREO'!F28+'XIV R Ind'!F28,"")</f>
        <v>8885795.8900000006</v>
      </c>
      <c r="G28" s="67">
        <f>+IF('XIV R Art'!G28+'XIV R Art MONITOREO'!G28+'XIV R Ind'!G28&gt;0,'XIV R Art'!G28+'XIV R Art MONITOREO'!G28+'XIV R Ind'!G28,"")</f>
        <v>3436888.87</v>
      </c>
      <c r="H28" s="67" t="str">
        <f>+IF('XIV R Art'!H28+'XIV R Art MONITOREO'!H28+'XIV R Ind'!H28&gt;0,'XIV R Art'!H28+'XIV R Art MONITOREO'!H28+'XIV R Ind'!H28,"")</f>
        <v/>
      </c>
      <c r="I28" s="67" t="str">
        <f>+IF('XIV R Art'!I28+'XIV R Art MONITOREO'!I28+'XIV R Ind'!I28&gt;0,'XIV R Art'!I28+'XIV R Art MONITOREO'!I28+'XIV R Ind'!I28,"")</f>
        <v/>
      </c>
      <c r="J28" s="67" t="str">
        <f>+IF('XIV R Art'!J28+'XIV R Art MONITOREO'!J28+'XIV R Ind'!J28&gt;0,'XIV R Art'!J28+'XIV R Art MONITOREO'!J28+'XIV R Ind'!J28,"")</f>
        <v/>
      </c>
      <c r="K28" s="67" t="str">
        <f>+IF('XIV R Art'!K28+'XIV R Art MONITOREO'!K28+'XIV R Ind'!K28&gt;0,'XIV R Art'!K28+'XIV R Art MONITOREO'!K28+'XIV R Ind'!K28,"")</f>
        <v/>
      </c>
      <c r="L28" s="67" t="str">
        <f>+IF('XIV R Art'!L28+'XIV R Art MONITOREO'!L28+'XIV R Ind'!L28&gt;0,'XIV R Art'!L28+'XIV R Art MONITOREO'!L28+'XIV R Ind'!L28,"")</f>
        <v/>
      </c>
      <c r="M28" s="123" t="str">
        <f>+IF('XIV R Art'!M28+'XIV R Art MONITOREO'!M28+'XIV R Ind'!M28&gt;0,'XIV R Art'!M28+'XIV R Art MONITOREO'!M28+'XIV R Ind'!M28,"")</f>
        <v/>
      </c>
      <c r="N28" s="122">
        <f t="shared" si="3"/>
        <v>13515828.52</v>
      </c>
      <c r="O28" s="34">
        <f t="shared" si="0"/>
        <v>12.5</v>
      </c>
      <c r="P28" s="37">
        <f>+N28+'IX R FT'!N28</f>
        <v>14157835.719999999</v>
      </c>
      <c r="R28" s="37">
        <f>+N28+'IX R FT'!N28</f>
        <v>14157835.719999999</v>
      </c>
    </row>
    <row r="29" spans="1:18" x14ac:dyDescent="0.3">
      <c r="A29" s="100">
        <f t="shared" si="1"/>
        <v>13</v>
      </c>
      <c r="B29" s="122" t="str">
        <f>+IF('XIV R Art'!B29+'XIV R Art MONITOREO'!B29+'XIV R Ind'!B29&gt;0,'XIV R Art'!B29+'XIV R Art MONITOREO'!B29+'XIV R Ind'!B29,"")</f>
        <v/>
      </c>
      <c r="C29" s="67" t="str">
        <f>+IF('XIV R Art'!C29+'XIV R Art MONITOREO'!C29+'XIV R Ind'!C29&gt;0,'XIV R Art'!C29+'XIV R Art MONITOREO'!C29+'XIV R Ind'!C29,"")</f>
        <v/>
      </c>
      <c r="D29" s="67">
        <f>+IF('XIV R Art'!D29+'XIV R Art MONITOREO'!D29+'XIV R Ind'!D29&gt;0,'XIV R Art'!D29+'XIV R Art MONITOREO'!D29+'XIV R Ind'!D29,"")</f>
        <v>2511375.27</v>
      </c>
      <c r="E29" s="67">
        <f>+IF('XIV R Art'!E29+'XIV R Art MONITOREO'!E29+'XIV R Ind'!E29&gt;0,'XIV R Art'!E29+'XIV R Art MONITOREO'!E29+'XIV R Ind'!E29,"")</f>
        <v>330355.3</v>
      </c>
      <c r="F29" s="67">
        <f>+IF('XIV R Art'!F29+'XIV R Art MONITOREO'!F29+'XIV R Ind'!F29&gt;0,'XIV R Art'!F29+'XIV R Art MONITOREO'!F29+'XIV R Ind'!F29,"")</f>
        <v>9178063.2100000009</v>
      </c>
      <c r="G29" s="67">
        <f>+IF('XIV R Art'!G29+'XIV R Art MONITOREO'!G29+'XIV R Ind'!G29&gt;0,'XIV R Art'!G29+'XIV R Art MONITOREO'!G29+'XIV R Ind'!G29,"")</f>
        <v>4259620.33</v>
      </c>
      <c r="H29" s="67" t="str">
        <f>+IF('XIV R Art'!H29+'XIV R Art MONITOREO'!H29+'XIV R Ind'!H29&gt;0,'XIV R Art'!H29+'XIV R Art MONITOREO'!H29+'XIV R Ind'!H29,"")</f>
        <v/>
      </c>
      <c r="I29" s="67" t="str">
        <f>+IF('XIV R Art'!I29+'XIV R Art MONITOREO'!I29+'XIV R Ind'!I29&gt;0,'XIV R Art'!I29+'XIV R Art MONITOREO'!I29+'XIV R Ind'!I29,"")</f>
        <v/>
      </c>
      <c r="J29" s="67" t="str">
        <f>+IF('XIV R Art'!J29+'XIV R Art MONITOREO'!J29+'XIV R Ind'!J29&gt;0,'XIV R Art'!J29+'XIV R Art MONITOREO'!J29+'XIV R Ind'!J29,"")</f>
        <v/>
      </c>
      <c r="K29" s="67" t="str">
        <f>+IF('XIV R Art'!K29+'XIV R Art MONITOREO'!K29+'XIV R Ind'!K29&gt;0,'XIV R Art'!K29+'XIV R Art MONITOREO'!K29+'XIV R Ind'!K29,"")</f>
        <v/>
      </c>
      <c r="L29" s="67" t="str">
        <f>+IF('XIV R Art'!L29+'XIV R Art MONITOREO'!L29+'XIV R Ind'!L29&gt;0,'XIV R Art'!L29+'XIV R Art MONITOREO'!L29+'XIV R Ind'!L29,"")</f>
        <v/>
      </c>
      <c r="M29" s="123" t="str">
        <f>+IF('XIV R Art'!M29+'XIV R Art MONITOREO'!M29+'XIV R Ind'!M29&gt;0,'XIV R Art'!M29+'XIV R Art MONITOREO'!M29+'XIV R Ind'!M29,"")</f>
        <v/>
      </c>
      <c r="N29" s="122">
        <f t="shared" si="3"/>
        <v>16279414.110000001</v>
      </c>
      <c r="O29" s="34">
        <f t="shared" si="0"/>
        <v>13</v>
      </c>
      <c r="P29" s="37">
        <f>+N29+'IX R FT'!N29</f>
        <v>16745348.100000001</v>
      </c>
      <c r="R29" s="37">
        <f>+N29+'IX R FT'!N29</f>
        <v>16745348.100000001</v>
      </c>
    </row>
    <row r="30" spans="1:18" x14ac:dyDescent="0.3">
      <c r="A30" s="100">
        <f t="shared" si="1"/>
        <v>13.5</v>
      </c>
      <c r="B30" s="122" t="str">
        <f>+IF('XIV R Art'!B30+'XIV R Art MONITOREO'!B30+'XIV R Ind'!B30&gt;0,'XIV R Art'!B30+'XIV R Art MONITOREO'!B30+'XIV R Ind'!B30,"")</f>
        <v/>
      </c>
      <c r="C30" s="67">
        <f>+IF('XIV R Art'!C30+'XIV R Art MONITOREO'!C30+'XIV R Ind'!C30&gt;0,'XIV R Art'!C30+'XIV R Art MONITOREO'!C30+'XIV R Ind'!C30,"")</f>
        <v>434370.95</v>
      </c>
      <c r="D30" s="67">
        <f>+IF('XIV R Art'!D30+'XIV R Art MONITOREO'!D30+'XIV R Ind'!D30&gt;0,'XIV R Art'!D30+'XIV R Art MONITOREO'!D30+'XIV R Ind'!D30,"")</f>
        <v>4683693.38</v>
      </c>
      <c r="E30" s="67">
        <f>+IF('XIV R Art'!E30+'XIV R Art MONITOREO'!E30+'XIV R Ind'!E30&gt;0,'XIV R Art'!E30+'XIV R Art MONITOREO'!E30+'XIV R Ind'!E30,"")</f>
        <v>1250355.5</v>
      </c>
      <c r="F30" s="67">
        <f>+IF('XIV R Art'!F30+'XIV R Art MONITOREO'!F30+'XIV R Ind'!F30&gt;0,'XIV R Art'!F30+'XIV R Art MONITOREO'!F30+'XIV R Ind'!F30,"")</f>
        <v>8917730.0099999998</v>
      </c>
      <c r="G30" s="67">
        <f>+IF('XIV R Art'!G30+'XIV R Art MONITOREO'!G30+'XIV R Ind'!G30&gt;0,'XIV R Art'!G30+'XIV R Art MONITOREO'!G30+'XIV R Ind'!G30,"")</f>
        <v>5529187.4000000004</v>
      </c>
      <c r="H30" s="67" t="str">
        <f>+IF('XIV R Art'!H30+'XIV R Art MONITOREO'!H30+'XIV R Ind'!H30&gt;0,'XIV R Art'!H30+'XIV R Art MONITOREO'!H30+'XIV R Ind'!H30,"")</f>
        <v/>
      </c>
      <c r="I30" s="67" t="str">
        <f>+IF('XIV R Art'!I30+'XIV R Art MONITOREO'!I30+'XIV R Ind'!I30&gt;0,'XIV R Art'!I30+'XIV R Art MONITOREO'!I30+'XIV R Ind'!I30,"")</f>
        <v/>
      </c>
      <c r="J30" s="67" t="str">
        <f>+IF('XIV R Art'!J30+'XIV R Art MONITOREO'!J30+'XIV R Ind'!J30&gt;0,'XIV R Art'!J30+'XIV R Art MONITOREO'!J30+'XIV R Ind'!J30,"")</f>
        <v/>
      </c>
      <c r="K30" s="67" t="str">
        <f>+IF('XIV R Art'!K30+'XIV R Art MONITOREO'!K30+'XIV R Ind'!K30&gt;0,'XIV R Art'!K30+'XIV R Art MONITOREO'!K30+'XIV R Ind'!K30,"")</f>
        <v/>
      </c>
      <c r="L30" s="67" t="str">
        <f>+IF('XIV R Art'!L30+'XIV R Art MONITOREO'!L30+'XIV R Ind'!L30&gt;0,'XIV R Art'!L30+'XIV R Art MONITOREO'!L30+'XIV R Ind'!L30,"")</f>
        <v/>
      </c>
      <c r="M30" s="123" t="str">
        <f>+IF('XIV R Art'!M30+'XIV R Art MONITOREO'!M30+'XIV R Ind'!M30&gt;0,'XIV R Art'!M30+'XIV R Art MONITOREO'!M30+'XIV R Ind'!M30,"")</f>
        <v/>
      </c>
      <c r="N30" s="122">
        <f t="shared" si="3"/>
        <v>20815337.240000002</v>
      </c>
      <c r="O30" s="34">
        <f t="shared" si="0"/>
        <v>13.5</v>
      </c>
      <c r="P30" s="37">
        <f>+N30+'IX R FT'!N30</f>
        <v>21285587.700000003</v>
      </c>
      <c r="R30" s="37">
        <f>+N30+'IX R FT'!N30</f>
        <v>21285587.700000003</v>
      </c>
    </row>
    <row r="31" spans="1:18" x14ac:dyDescent="0.3">
      <c r="A31" s="100">
        <f t="shared" si="1"/>
        <v>14</v>
      </c>
      <c r="B31" s="122" t="str">
        <f>+IF('XIV R Art'!B31+'XIV R Art MONITOREO'!B31+'XIV R Ind'!B31&gt;0,'XIV R Art'!B31+'XIV R Art MONITOREO'!B31+'XIV R Ind'!B31,"")</f>
        <v/>
      </c>
      <c r="C31" s="67">
        <f>+IF('XIV R Art'!C31+'XIV R Art MONITOREO'!C31+'XIV R Ind'!C31&gt;0,'XIV R Art'!C31+'XIV R Art MONITOREO'!C31+'XIV R Ind'!C31,"")</f>
        <v>635839.39</v>
      </c>
      <c r="D31" s="67">
        <f>+IF('XIV R Art'!D31+'XIV R Art MONITOREO'!D31+'XIV R Ind'!D31&gt;0,'XIV R Art'!D31+'XIV R Art MONITOREO'!D31+'XIV R Ind'!D31,"")</f>
        <v>5797419.7699999996</v>
      </c>
      <c r="E31" s="67">
        <f>+IF('XIV R Art'!E31+'XIV R Art MONITOREO'!E31+'XIV R Ind'!E31&gt;0,'XIV R Art'!E31+'XIV R Art MONITOREO'!E31+'XIV R Ind'!E31,"")</f>
        <v>1699605.15</v>
      </c>
      <c r="F31" s="67">
        <f>+IF('XIV R Art'!F31+'XIV R Art MONITOREO'!F31+'XIV R Ind'!F31&gt;0,'XIV R Art'!F31+'XIV R Art MONITOREO'!F31+'XIV R Ind'!F31,"")</f>
        <v>7388489.6200000001</v>
      </c>
      <c r="G31" s="67">
        <f>+IF('XIV R Art'!G31+'XIV R Art MONITOREO'!G31+'XIV R Ind'!G31&gt;0,'XIV R Art'!G31+'XIV R Art MONITOREO'!G31+'XIV R Ind'!G31,"")</f>
        <v>8470021.8800000008</v>
      </c>
      <c r="H31" s="67" t="str">
        <f>+IF('XIV R Art'!H31+'XIV R Art MONITOREO'!H31+'XIV R Ind'!H31&gt;0,'XIV R Art'!H31+'XIV R Art MONITOREO'!H31+'XIV R Ind'!H31,"")</f>
        <v/>
      </c>
      <c r="I31" s="67" t="str">
        <f>+IF('XIV R Art'!I31+'XIV R Art MONITOREO'!I31+'XIV R Ind'!I31&gt;0,'XIV R Art'!I31+'XIV R Art MONITOREO'!I31+'XIV R Ind'!I31,"")</f>
        <v/>
      </c>
      <c r="J31" s="67" t="str">
        <f>+IF('XIV R Art'!J31+'XIV R Art MONITOREO'!J31+'XIV R Ind'!J31&gt;0,'XIV R Art'!J31+'XIV R Art MONITOREO'!J31+'XIV R Ind'!J31,"")</f>
        <v/>
      </c>
      <c r="K31" s="67" t="str">
        <f>+IF('XIV R Art'!K31+'XIV R Art MONITOREO'!K31+'XIV R Ind'!K31&gt;0,'XIV R Art'!K31+'XIV R Art MONITOREO'!K31+'XIV R Ind'!K31,"")</f>
        <v/>
      </c>
      <c r="L31" s="67" t="str">
        <f>+IF('XIV R Art'!L31+'XIV R Art MONITOREO'!L31+'XIV R Ind'!L31&gt;0,'XIV R Art'!L31+'XIV R Art MONITOREO'!L31+'XIV R Ind'!L31,"")</f>
        <v/>
      </c>
      <c r="M31" s="123" t="str">
        <f>+IF('XIV R Art'!M31+'XIV R Art MONITOREO'!M31+'XIV R Ind'!M31&gt;0,'XIV R Art'!M31+'XIV R Art MONITOREO'!M31+'XIV R Ind'!M31,"")</f>
        <v/>
      </c>
      <c r="N31" s="122">
        <f t="shared" si="3"/>
        <v>23991375.810000002</v>
      </c>
      <c r="O31" s="34">
        <f t="shared" si="0"/>
        <v>14</v>
      </c>
      <c r="P31" s="37">
        <f>+N31+'IX R FT'!N31</f>
        <v>24506886.560000002</v>
      </c>
      <c r="R31" s="37">
        <f>+N31+'IX R FT'!N31</f>
        <v>24506886.560000002</v>
      </c>
    </row>
    <row r="32" spans="1:18" x14ac:dyDescent="0.3">
      <c r="A32" s="100">
        <f t="shared" si="1"/>
        <v>14.5</v>
      </c>
      <c r="B32" s="122" t="str">
        <f>+IF('XIV R Art'!B32+'XIV R Art MONITOREO'!B32+'XIV R Ind'!B32&gt;0,'XIV R Art'!B32+'XIV R Art MONITOREO'!B32+'XIV R Ind'!B32,"")</f>
        <v/>
      </c>
      <c r="C32" s="67">
        <f>+IF('XIV R Art'!C32+'XIV R Art MONITOREO'!C32+'XIV R Ind'!C32&gt;0,'XIV R Art'!C32+'XIV R Art MONITOREO'!C32+'XIV R Ind'!C32,"")</f>
        <v>1764476.22</v>
      </c>
      <c r="D32" s="67">
        <f>+IF('XIV R Art'!D32+'XIV R Art MONITOREO'!D32+'XIV R Ind'!D32&gt;0,'XIV R Art'!D32+'XIV R Art MONITOREO'!D32+'XIV R Ind'!D32,"")</f>
        <v>11907314.960000001</v>
      </c>
      <c r="E32" s="67">
        <f>+IF('XIV R Art'!E32+'XIV R Art MONITOREO'!E32+'XIV R Ind'!E32&gt;0,'XIV R Art'!E32+'XIV R Art MONITOREO'!E32+'XIV R Ind'!E32,"")</f>
        <v>2262014.04</v>
      </c>
      <c r="F32" s="67">
        <f>+IF('XIV R Art'!F32+'XIV R Art MONITOREO'!F32+'XIV R Ind'!F32&gt;0,'XIV R Art'!F32+'XIV R Art MONITOREO'!F32+'XIV R Ind'!F32,"")</f>
        <v>9451796.2400000002</v>
      </c>
      <c r="G32" s="67">
        <f>+IF('XIV R Art'!G32+'XIV R Art MONITOREO'!G32+'XIV R Ind'!G32&gt;0,'XIV R Art'!G32+'XIV R Art MONITOREO'!G32+'XIV R Ind'!G32,"")</f>
        <v>11746285.08</v>
      </c>
      <c r="H32" s="67" t="str">
        <f>+IF('XIV R Art'!H32+'XIV R Art MONITOREO'!H32+'XIV R Ind'!H32&gt;0,'XIV R Art'!H32+'XIV R Art MONITOREO'!H32+'XIV R Ind'!H32,"")</f>
        <v/>
      </c>
      <c r="I32" s="67" t="str">
        <f>+IF('XIV R Art'!I32+'XIV R Art MONITOREO'!I32+'XIV R Ind'!I32&gt;0,'XIV R Art'!I32+'XIV R Art MONITOREO'!I32+'XIV R Ind'!I32,"")</f>
        <v/>
      </c>
      <c r="J32" s="67" t="str">
        <f>+IF('XIV R Art'!J32+'XIV R Art MONITOREO'!J32+'XIV R Ind'!J32&gt;0,'XIV R Art'!J32+'XIV R Art MONITOREO'!J32+'XIV R Ind'!J32,"")</f>
        <v/>
      </c>
      <c r="K32" s="67" t="str">
        <f>+IF('XIV R Art'!K32+'XIV R Art MONITOREO'!K32+'XIV R Ind'!K32&gt;0,'XIV R Art'!K32+'XIV R Art MONITOREO'!K32+'XIV R Ind'!K32,"")</f>
        <v/>
      </c>
      <c r="L32" s="67" t="str">
        <f>+IF('XIV R Art'!L32+'XIV R Art MONITOREO'!L32+'XIV R Ind'!L32&gt;0,'XIV R Art'!L32+'XIV R Art MONITOREO'!L32+'XIV R Ind'!L32,"")</f>
        <v/>
      </c>
      <c r="M32" s="123" t="str">
        <f>+IF('XIV R Art'!M32+'XIV R Art MONITOREO'!M32+'XIV R Ind'!M32&gt;0,'XIV R Art'!M32+'XIV R Art MONITOREO'!M32+'XIV R Ind'!M32,"")</f>
        <v/>
      </c>
      <c r="N32" s="122">
        <f t="shared" si="3"/>
        <v>37131886.539999999</v>
      </c>
      <c r="O32" s="34">
        <f t="shared" si="0"/>
        <v>14.5</v>
      </c>
      <c r="P32" s="37">
        <f>+N32+'IX R FT'!N32</f>
        <v>37936907.890000001</v>
      </c>
      <c r="R32" s="37">
        <f>+N32+'IX R FT'!N32</f>
        <v>37936907.890000001</v>
      </c>
    </row>
    <row r="33" spans="1:19" x14ac:dyDescent="0.3">
      <c r="A33" s="100">
        <f t="shared" si="1"/>
        <v>15</v>
      </c>
      <c r="B33" s="122" t="str">
        <f>+IF('XIV R Art'!B33+'XIV R Art MONITOREO'!B33+'XIV R Ind'!B33&gt;0,'XIV R Art'!B33+'XIV R Art MONITOREO'!B33+'XIV R Ind'!B33,"")</f>
        <v/>
      </c>
      <c r="C33" s="67">
        <f>+IF('XIV R Art'!C33+'XIV R Art MONITOREO'!C33+'XIV R Ind'!C33&gt;0,'XIV R Art'!C33+'XIV R Art MONITOREO'!C33+'XIV R Ind'!C33,"")</f>
        <v>2331920.94</v>
      </c>
      <c r="D33" s="67">
        <f>+IF('XIV R Art'!D33+'XIV R Art MONITOREO'!D33+'XIV R Ind'!D33&gt;0,'XIV R Art'!D33+'XIV R Art MONITOREO'!D33+'XIV R Ind'!D33,"")</f>
        <v>14313617.23</v>
      </c>
      <c r="E33" s="67">
        <f>+IF('XIV R Art'!E33+'XIV R Art MONITOREO'!E33+'XIV R Ind'!E33&gt;0,'XIV R Art'!E33+'XIV R Art MONITOREO'!E33+'XIV R Ind'!E33,"")</f>
        <v>3562792.3</v>
      </c>
      <c r="F33" s="67">
        <f>+IF('XIV R Art'!F33+'XIV R Art MONITOREO'!F33+'XIV R Ind'!F33&gt;0,'XIV R Art'!F33+'XIV R Art MONITOREO'!F33+'XIV R Ind'!F33,"")</f>
        <v>9610905.2200000007</v>
      </c>
      <c r="G33" s="67">
        <f>+IF('XIV R Art'!G33+'XIV R Art MONITOREO'!G33+'XIV R Ind'!G33&gt;0,'XIV R Art'!G33+'XIV R Art MONITOREO'!G33+'XIV R Ind'!G33,"")</f>
        <v>17390041.379999999</v>
      </c>
      <c r="H33" s="67" t="str">
        <f>+IF('XIV R Art'!H33+'XIV R Art MONITOREO'!H33+'XIV R Ind'!H33&gt;0,'XIV R Art'!H33+'XIV R Art MONITOREO'!H33+'XIV R Ind'!H33,"")</f>
        <v/>
      </c>
      <c r="I33" s="67" t="str">
        <f>+IF('XIV R Art'!I33+'XIV R Art MONITOREO'!I33+'XIV R Ind'!I33&gt;0,'XIV R Art'!I33+'XIV R Art MONITOREO'!I33+'XIV R Ind'!I33,"")</f>
        <v/>
      </c>
      <c r="J33" s="67" t="str">
        <f>+IF('XIV R Art'!J33+'XIV R Art MONITOREO'!J33+'XIV R Ind'!J33&gt;0,'XIV R Art'!J33+'XIV R Art MONITOREO'!J33+'XIV R Ind'!J33,"")</f>
        <v/>
      </c>
      <c r="K33" s="67" t="str">
        <f>+IF('XIV R Art'!K33+'XIV R Art MONITOREO'!K33+'XIV R Ind'!K33&gt;0,'XIV R Art'!K33+'XIV R Art MONITOREO'!K33+'XIV R Ind'!K33,"")</f>
        <v/>
      </c>
      <c r="L33" s="67" t="str">
        <f>+IF('XIV R Art'!L33+'XIV R Art MONITOREO'!L33+'XIV R Ind'!L33&gt;0,'XIV R Art'!L33+'XIV R Art MONITOREO'!L33+'XIV R Ind'!L33,"")</f>
        <v/>
      </c>
      <c r="M33" s="123" t="str">
        <f>+IF('XIV R Art'!M33+'XIV R Art MONITOREO'!M33+'XIV R Ind'!M33&gt;0,'XIV R Art'!M33+'XIV R Art MONITOREO'!M33+'XIV R Ind'!M33,"")</f>
        <v/>
      </c>
      <c r="N33" s="122">
        <f t="shared" si="3"/>
        <v>47209277.069999993</v>
      </c>
      <c r="O33" s="34">
        <f t="shared" si="0"/>
        <v>15</v>
      </c>
      <c r="P33" s="37">
        <f>+N33+'IX R FT'!N33</f>
        <v>48492475.709999993</v>
      </c>
      <c r="R33" s="37">
        <f>+N33+'IX R FT'!N33</f>
        <v>48492475.709999993</v>
      </c>
    </row>
    <row r="34" spans="1:19" x14ac:dyDescent="0.3">
      <c r="A34" s="100">
        <f t="shared" si="1"/>
        <v>15.5</v>
      </c>
      <c r="B34" s="122" t="str">
        <f>+IF('XIV R Art'!B34+'XIV R Art MONITOREO'!B34+'XIV R Ind'!B34&gt;0,'XIV R Art'!B34+'XIV R Art MONITOREO'!B34+'XIV R Ind'!B34,"")</f>
        <v/>
      </c>
      <c r="C34" s="67">
        <f>+IF('XIV R Art'!C34+'XIV R Art MONITOREO'!C34+'XIV R Ind'!C34&gt;0,'XIV R Art'!C34+'XIV R Art MONITOREO'!C34+'XIV R Ind'!C34,"")</f>
        <v>2644377.16</v>
      </c>
      <c r="D34" s="67">
        <f>+IF('XIV R Art'!D34+'XIV R Art MONITOREO'!D34+'XIV R Ind'!D34&gt;0,'XIV R Art'!D34+'XIV R Art MONITOREO'!D34+'XIV R Ind'!D34,"")</f>
        <v>17936183.350000001</v>
      </c>
      <c r="E34" s="67">
        <f>+IF('XIV R Art'!E34+'XIV R Art MONITOREO'!E34+'XIV R Ind'!E34&gt;0,'XIV R Art'!E34+'XIV R Art MONITOREO'!E34+'XIV R Ind'!E34,"")</f>
        <v>5129649.4800000004</v>
      </c>
      <c r="F34" s="67">
        <f>+IF('XIV R Art'!F34+'XIV R Art MONITOREO'!F34+'XIV R Ind'!F34&gt;0,'XIV R Art'!F34+'XIV R Art MONITOREO'!F34+'XIV R Ind'!F34,"")</f>
        <v>8481824.9199999999</v>
      </c>
      <c r="G34" s="67">
        <f>+IF('XIV R Art'!G34+'XIV R Art MONITOREO'!G34+'XIV R Ind'!G34&gt;0,'XIV R Art'!G34+'XIV R Art MONITOREO'!G34+'XIV R Ind'!G34,"")</f>
        <v>17587329.460000001</v>
      </c>
      <c r="H34" s="67" t="str">
        <f>+IF('XIV R Art'!H34+'XIV R Art MONITOREO'!H34+'XIV R Ind'!H34&gt;0,'XIV R Art'!H34+'XIV R Art MONITOREO'!H34+'XIV R Ind'!H34,"")</f>
        <v/>
      </c>
      <c r="I34" s="67" t="str">
        <f>+IF('XIV R Art'!I34+'XIV R Art MONITOREO'!I34+'XIV R Ind'!I34&gt;0,'XIV R Art'!I34+'XIV R Art MONITOREO'!I34+'XIV R Ind'!I34,"")</f>
        <v/>
      </c>
      <c r="J34" s="67" t="str">
        <f>+IF('XIV R Art'!J34+'XIV R Art MONITOREO'!J34+'XIV R Ind'!J34&gt;0,'XIV R Art'!J34+'XIV R Art MONITOREO'!J34+'XIV R Ind'!J34,"")</f>
        <v/>
      </c>
      <c r="K34" s="67" t="str">
        <f>+IF('XIV R Art'!K34+'XIV R Art MONITOREO'!K34+'XIV R Ind'!K34&gt;0,'XIV R Art'!K34+'XIV R Art MONITOREO'!K34+'XIV R Ind'!K34,"")</f>
        <v/>
      </c>
      <c r="L34" s="67" t="str">
        <f>+IF('XIV R Art'!L34+'XIV R Art MONITOREO'!L34+'XIV R Ind'!L34&gt;0,'XIV R Art'!L34+'XIV R Art MONITOREO'!L34+'XIV R Ind'!L34,"")</f>
        <v/>
      </c>
      <c r="M34" s="123" t="str">
        <f>+IF('XIV R Art'!M34+'XIV R Art MONITOREO'!M34+'XIV R Ind'!M34&gt;0,'XIV R Art'!M34+'XIV R Art MONITOREO'!M34+'XIV R Ind'!M34,"")</f>
        <v/>
      </c>
      <c r="N34" s="122">
        <f t="shared" si="3"/>
        <v>51779364.370000005</v>
      </c>
      <c r="O34" s="34">
        <f t="shared" si="0"/>
        <v>15.5</v>
      </c>
      <c r="P34" s="37">
        <f>+N34+'IX R FT'!N34</f>
        <v>53280185.510000005</v>
      </c>
      <c r="R34" s="37">
        <f>+N34+'IX R FT'!N34</f>
        <v>53280185.510000005</v>
      </c>
    </row>
    <row r="35" spans="1:19" x14ac:dyDescent="0.3">
      <c r="A35" s="100">
        <f t="shared" si="1"/>
        <v>16</v>
      </c>
      <c r="B35" s="122" t="str">
        <f>+IF('XIV R Art'!B35+'XIV R Art MONITOREO'!B35+'XIV R Ind'!B35&gt;0,'XIV R Art'!B35+'XIV R Art MONITOREO'!B35+'XIV R Ind'!B35,"")</f>
        <v/>
      </c>
      <c r="C35" s="67">
        <f>+IF('XIV R Art'!C35+'XIV R Art MONITOREO'!C35+'XIV R Ind'!C35&gt;0,'XIV R Art'!C35+'XIV R Art MONITOREO'!C35+'XIV R Ind'!C35,"")</f>
        <v>4179280.23</v>
      </c>
      <c r="D35" s="67">
        <f>+IF('XIV R Art'!D35+'XIV R Art MONITOREO'!D35+'XIV R Ind'!D35&gt;0,'XIV R Art'!D35+'XIV R Art MONITOREO'!D35+'XIV R Ind'!D35,"")</f>
        <v>20587583.149999999</v>
      </c>
      <c r="E35" s="67">
        <f>+IF('XIV R Art'!E35+'XIV R Art MONITOREO'!E35+'XIV R Ind'!E35&gt;0,'XIV R Art'!E35+'XIV R Art MONITOREO'!E35+'XIV R Ind'!E35,"")</f>
        <v>5445751.3899999997</v>
      </c>
      <c r="F35" s="67">
        <f>+IF('XIV R Art'!F35+'XIV R Art MONITOREO'!F35+'XIV R Ind'!F35&gt;0,'XIV R Art'!F35+'XIV R Art MONITOREO'!F35+'XIV R Ind'!F35,"")</f>
        <v>6774190.4000000004</v>
      </c>
      <c r="G35" s="67">
        <f>+IF('XIV R Art'!G35+'XIV R Art MONITOREO'!G35+'XIV R Ind'!G35&gt;0,'XIV R Art'!G35+'XIV R Art MONITOREO'!G35+'XIV R Ind'!G35,"")</f>
        <v>21016972.84</v>
      </c>
      <c r="H35" s="67" t="str">
        <f>+IF('XIV R Art'!H35+'XIV R Art MONITOREO'!H35+'XIV R Ind'!H35&gt;0,'XIV R Art'!H35+'XIV R Art MONITOREO'!H35+'XIV R Ind'!H35,"")</f>
        <v/>
      </c>
      <c r="I35" s="67" t="str">
        <f>+IF('XIV R Art'!I35+'XIV R Art MONITOREO'!I35+'XIV R Ind'!I35&gt;0,'XIV R Art'!I35+'XIV R Art MONITOREO'!I35+'XIV R Ind'!I35,"")</f>
        <v/>
      </c>
      <c r="J35" s="67" t="str">
        <f>+IF('XIV R Art'!J35+'XIV R Art MONITOREO'!J35+'XIV R Ind'!J35&gt;0,'XIV R Art'!J35+'XIV R Art MONITOREO'!J35+'XIV R Ind'!J35,"")</f>
        <v/>
      </c>
      <c r="K35" s="67" t="str">
        <f>+IF('XIV R Art'!K35+'XIV R Art MONITOREO'!K35+'XIV R Ind'!K35&gt;0,'XIV R Art'!K35+'XIV R Art MONITOREO'!K35+'XIV R Ind'!K35,"")</f>
        <v/>
      </c>
      <c r="L35" s="67" t="str">
        <f>+IF('XIV R Art'!L35+'XIV R Art MONITOREO'!L35+'XIV R Ind'!L35&gt;0,'XIV R Art'!L35+'XIV R Art MONITOREO'!L35+'XIV R Ind'!L35,"")</f>
        <v/>
      </c>
      <c r="M35" s="123" t="str">
        <f>+IF('XIV R Art'!M35+'XIV R Art MONITOREO'!M35+'XIV R Ind'!M35&gt;0,'XIV R Art'!M35+'XIV R Art MONITOREO'!M35+'XIV R Ind'!M35,"")</f>
        <v/>
      </c>
      <c r="N35" s="122">
        <f t="shared" si="3"/>
        <v>58003778.010000005</v>
      </c>
      <c r="O35" s="34">
        <f t="shared" si="0"/>
        <v>16</v>
      </c>
      <c r="P35" s="37">
        <f>+N35+'IX R FT'!N35</f>
        <v>59790117.850000009</v>
      </c>
      <c r="R35" s="37">
        <f>+N35+'IX R FT'!N35</f>
        <v>59790117.850000009</v>
      </c>
    </row>
    <row r="36" spans="1:19" x14ac:dyDescent="0.3">
      <c r="A36" s="100">
        <f t="shared" si="1"/>
        <v>16.5</v>
      </c>
      <c r="B36" s="122" t="str">
        <f>+IF('XIV R Art'!B36+'XIV R Art MONITOREO'!B36+'XIV R Ind'!B36&gt;0,'XIV R Art'!B36+'XIV R Art MONITOREO'!B36+'XIV R Ind'!B36,"")</f>
        <v/>
      </c>
      <c r="C36" s="67">
        <f>+IF('XIV R Art'!C36+'XIV R Art MONITOREO'!C36+'XIV R Ind'!C36&gt;0,'XIV R Art'!C36+'XIV R Art MONITOREO'!C36+'XIV R Ind'!C36,"")</f>
        <v>4056392.4</v>
      </c>
      <c r="D36" s="67">
        <f>+IF('XIV R Art'!D36+'XIV R Art MONITOREO'!D36+'XIV R Ind'!D36&gt;0,'XIV R Art'!D36+'XIV R Art MONITOREO'!D36+'XIV R Ind'!D36,"")</f>
        <v>17587401.280000001</v>
      </c>
      <c r="E36" s="67">
        <f>+IF('XIV R Art'!E36+'XIV R Art MONITOREO'!E36+'XIV R Ind'!E36&gt;0,'XIV R Art'!E36+'XIV R Art MONITOREO'!E36+'XIV R Ind'!E36,"")</f>
        <v>4359324.01</v>
      </c>
      <c r="F36" s="67">
        <f>+IF('XIV R Art'!F36+'XIV R Art MONITOREO'!F36+'XIV R Ind'!F36&gt;0,'XIV R Art'!F36+'XIV R Art MONITOREO'!F36+'XIV R Ind'!F36,"")</f>
        <v>5846030.54</v>
      </c>
      <c r="G36" s="67">
        <f>+IF('XIV R Art'!G36+'XIV R Art MONITOREO'!G36+'XIV R Ind'!G36&gt;0,'XIV R Art'!G36+'XIV R Art MONITOREO'!G36+'XIV R Ind'!G36,"")</f>
        <v>19108050.879999999</v>
      </c>
      <c r="H36" s="67" t="str">
        <f>+IF('XIV R Art'!H36+'XIV R Art MONITOREO'!H36+'XIV R Ind'!H36&gt;0,'XIV R Art'!H36+'XIV R Art MONITOREO'!H36+'XIV R Ind'!H36,"")</f>
        <v/>
      </c>
      <c r="I36" s="67" t="str">
        <f>+IF('XIV R Art'!I36+'XIV R Art MONITOREO'!I36+'XIV R Ind'!I36&gt;0,'XIV R Art'!I36+'XIV R Art MONITOREO'!I36+'XIV R Ind'!I36,"")</f>
        <v/>
      </c>
      <c r="J36" s="67" t="str">
        <f>+IF('XIV R Art'!J36+'XIV R Art MONITOREO'!J36+'XIV R Ind'!J36&gt;0,'XIV R Art'!J36+'XIV R Art MONITOREO'!J36+'XIV R Ind'!J36,"")</f>
        <v/>
      </c>
      <c r="K36" s="67" t="str">
        <f>+IF('XIV R Art'!K36+'XIV R Art MONITOREO'!K36+'XIV R Ind'!K36&gt;0,'XIV R Art'!K36+'XIV R Art MONITOREO'!K36+'XIV R Ind'!K36,"")</f>
        <v/>
      </c>
      <c r="L36" s="67" t="str">
        <f>+IF('XIV R Art'!L36+'XIV R Art MONITOREO'!L36+'XIV R Ind'!L36&gt;0,'XIV R Art'!L36+'XIV R Art MONITOREO'!L36+'XIV R Ind'!L36,"")</f>
        <v/>
      </c>
      <c r="M36" s="123" t="str">
        <f>+IF('XIV R Art'!M36+'XIV R Art MONITOREO'!M36+'XIV R Ind'!M36&gt;0,'XIV R Art'!M36+'XIV R Art MONITOREO'!M36+'XIV R Ind'!M36,"")</f>
        <v/>
      </c>
      <c r="N36" s="122">
        <f t="shared" si="3"/>
        <v>50957199.109999999</v>
      </c>
      <c r="O36" s="34">
        <f t="shared" si="0"/>
        <v>16.5</v>
      </c>
      <c r="P36" s="37">
        <f>+N36+'IX R FT'!N36</f>
        <v>52129071.609999999</v>
      </c>
      <c r="R36" s="37">
        <f>+N36+'IX R FT'!N36</f>
        <v>52129071.609999999</v>
      </c>
    </row>
    <row r="37" spans="1:19" x14ac:dyDescent="0.3">
      <c r="A37" s="100">
        <f t="shared" si="1"/>
        <v>17</v>
      </c>
      <c r="B37" s="122" t="str">
        <f>+IF('XIV R Art'!B37+'XIV R Art MONITOREO'!B37+'XIV R Ind'!B37&gt;0,'XIV R Art'!B37+'XIV R Art MONITOREO'!B37+'XIV R Ind'!B37,"")</f>
        <v/>
      </c>
      <c r="C37" s="67">
        <f>+IF('XIV R Art'!C37+'XIV R Art MONITOREO'!C37+'XIV R Ind'!C37&gt;0,'XIV R Art'!C37+'XIV R Art MONITOREO'!C37+'XIV R Ind'!C37,"")</f>
        <v>2786471.67</v>
      </c>
      <c r="D37" s="67">
        <f>+IF('XIV R Art'!D37+'XIV R Art MONITOREO'!D37+'XIV R Ind'!D37&gt;0,'XIV R Art'!D37+'XIV R Art MONITOREO'!D37+'XIV R Ind'!D37,"")</f>
        <v>10195845.9</v>
      </c>
      <c r="E37" s="67">
        <f>+IF('XIV R Art'!E37+'XIV R Art MONITOREO'!E37+'XIV R Ind'!E37&gt;0,'XIV R Art'!E37+'XIV R Art MONITOREO'!E37+'XIV R Ind'!E37,"")</f>
        <v>2246013.89</v>
      </c>
      <c r="F37" s="67">
        <f>+IF('XIV R Art'!F37+'XIV R Art MONITOREO'!F37+'XIV R Ind'!F37&gt;0,'XIV R Art'!F37+'XIV R Art MONITOREO'!F37+'XIV R Ind'!F37,"")</f>
        <v>3168178.8</v>
      </c>
      <c r="G37" s="67">
        <f>+IF('XIV R Art'!G37+'XIV R Art MONITOREO'!G37+'XIV R Ind'!G37&gt;0,'XIV R Art'!G37+'XIV R Art MONITOREO'!G37+'XIV R Ind'!G37,"")</f>
        <v>9971664.1899999995</v>
      </c>
      <c r="H37" s="67" t="str">
        <f>+IF('XIV R Art'!H37+'XIV R Art MONITOREO'!H37+'XIV R Ind'!H37&gt;0,'XIV R Art'!H37+'XIV R Art MONITOREO'!H37+'XIV R Ind'!H37,"")</f>
        <v/>
      </c>
      <c r="I37" s="67" t="str">
        <f>+IF('XIV R Art'!I37+'XIV R Art MONITOREO'!I37+'XIV R Ind'!I37&gt;0,'XIV R Art'!I37+'XIV R Art MONITOREO'!I37+'XIV R Ind'!I37,"")</f>
        <v/>
      </c>
      <c r="J37" s="67" t="str">
        <f>+IF('XIV R Art'!J37+'XIV R Art MONITOREO'!J37+'XIV R Ind'!J37&gt;0,'XIV R Art'!J37+'XIV R Art MONITOREO'!J37+'XIV R Ind'!J37,"")</f>
        <v/>
      </c>
      <c r="K37" s="67" t="str">
        <f>+IF('XIV R Art'!K37+'XIV R Art MONITOREO'!K37+'XIV R Ind'!K37&gt;0,'XIV R Art'!K37+'XIV R Art MONITOREO'!K37+'XIV R Ind'!K37,"")</f>
        <v/>
      </c>
      <c r="L37" s="67" t="str">
        <f>+IF('XIV R Art'!L37+'XIV R Art MONITOREO'!L37+'XIV R Ind'!L37&gt;0,'XIV R Art'!L37+'XIV R Art MONITOREO'!L37+'XIV R Ind'!L37,"")</f>
        <v/>
      </c>
      <c r="M37" s="123" t="str">
        <f>+IF('XIV R Art'!M37+'XIV R Art MONITOREO'!M37+'XIV R Ind'!M37&gt;0,'XIV R Art'!M37+'XIV R Art MONITOREO'!M37+'XIV R Ind'!M37,"")</f>
        <v/>
      </c>
      <c r="N37" s="122">
        <f t="shared" si="3"/>
        <v>28368174.450000003</v>
      </c>
      <c r="O37" s="34">
        <f t="shared" si="0"/>
        <v>17</v>
      </c>
      <c r="P37" s="37">
        <f>+N37+'IX R FT'!N37</f>
        <v>29074737.940000001</v>
      </c>
      <c r="R37" s="37">
        <f>+N37+'IX R FT'!N37</f>
        <v>29074737.940000001</v>
      </c>
    </row>
    <row r="38" spans="1:19" x14ac:dyDescent="0.3">
      <c r="A38" s="100">
        <f t="shared" si="1"/>
        <v>17.5</v>
      </c>
      <c r="B38" s="122" t="str">
        <f>+IF('XIV R Art'!B38+'XIV R Art MONITOREO'!B38+'XIV R Ind'!B38&gt;0,'XIV R Art'!B38+'XIV R Art MONITOREO'!B38+'XIV R Ind'!B38,"")</f>
        <v/>
      </c>
      <c r="C38" s="67">
        <f>+IF('XIV R Art'!C38+'XIV R Art MONITOREO'!C38+'XIV R Ind'!C38&gt;0,'XIV R Art'!C38+'XIV R Art MONITOREO'!C38+'XIV R Ind'!C38,"")</f>
        <v>1054019.3899999999</v>
      </c>
      <c r="D38" s="67">
        <f>+IF('XIV R Art'!D38+'XIV R Art MONITOREO'!D38+'XIV R Ind'!D38&gt;0,'XIV R Art'!D38+'XIV R Art MONITOREO'!D38+'XIV R Ind'!D38,"")</f>
        <v>2955753.68</v>
      </c>
      <c r="E38" s="67">
        <f>+IF('XIV R Art'!E38+'XIV R Art MONITOREO'!E38+'XIV R Ind'!E38&gt;0,'XIV R Art'!E38+'XIV R Art MONITOREO'!E38+'XIV R Ind'!E38,"")</f>
        <v>843731.21</v>
      </c>
      <c r="F38" s="67">
        <f>+IF('XIV R Art'!F38+'XIV R Art MONITOREO'!F38+'XIV R Ind'!F38&gt;0,'XIV R Art'!F38+'XIV R Art MONITOREO'!F38+'XIV R Ind'!F38,"")</f>
        <v>1266859.06</v>
      </c>
      <c r="G38" s="67">
        <f>+IF('XIV R Art'!G38+'XIV R Art MONITOREO'!G38+'XIV R Ind'!G38&gt;0,'XIV R Art'!G38+'XIV R Art MONITOREO'!G38+'XIV R Ind'!G38,"")</f>
        <v>4571585.72</v>
      </c>
      <c r="H38" s="67" t="str">
        <f>+IF('XIV R Art'!H38+'XIV R Art MONITOREO'!H38+'XIV R Ind'!H38&gt;0,'XIV R Art'!H38+'XIV R Art MONITOREO'!H38+'XIV R Ind'!H38,"")</f>
        <v/>
      </c>
      <c r="I38" s="67" t="str">
        <f>+IF('XIV R Art'!I38+'XIV R Art MONITOREO'!I38+'XIV R Ind'!I38&gt;0,'XIV R Art'!I38+'XIV R Art MONITOREO'!I38+'XIV R Ind'!I38,"")</f>
        <v/>
      </c>
      <c r="J38" s="67" t="str">
        <f>+IF('XIV R Art'!J38+'XIV R Art MONITOREO'!J38+'XIV R Ind'!J38&gt;0,'XIV R Art'!J38+'XIV R Art MONITOREO'!J38+'XIV R Ind'!J38,"")</f>
        <v/>
      </c>
      <c r="K38" s="67" t="str">
        <f>+IF('XIV R Art'!K38+'XIV R Art MONITOREO'!K38+'XIV R Ind'!K38&gt;0,'XIV R Art'!K38+'XIV R Art MONITOREO'!K38+'XIV R Ind'!K38,"")</f>
        <v/>
      </c>
      <c r="L38" s="67" t="str">
        <f>+IF('XIV R Art'!L38+'XIV R Art MONITOREO'!L38+'XIV R Ind'!L38&gt;0,'XIV R Art'!L38+'XIV R Art MONITOREO'!L38+'XIV R Ind'!L38,"")</f>
        <v/>
      </c>
      <c r="M38" s="123" t="str">
        <f>+IF('XIV R Art'!M38+'XIV R Art MONITOREO'!M38+'XIV R Ind'!M38&gt;0,'XIV R Art'!M38+'XIV R Art MONITOREO'!M38+'XIV R Ind'!M38,"")</f>
        <v/>
      </c>
      <c r="N38" s="122">
        <f t="shared" si="3"/>
        <v>10691949.059999999</v>
      </c>
      <c r="O38" s="34">
        <f t="shared" si="0"/>
        <v>17.5</v>
      </c>
      <c r="P38" s="37">
        <f>+N38+'IX R FT'!N38</f>
        <v>11012438.759999998</v>
      </c>
      <c r="R38" s="37">
        <f>+N38+'IX R FT'!N38</f>
        <v>11012438.759999998</v>
      </c>
    </row>
    <row r="39" spans="1:19" x14ac:dyDescent="0.3">
      <c r="A39" s="100">
        <f t="shared" si="1"/>
        <v>18</v>
      </c>
      <c r="B39" s="122" t="str">
        <f>+IF('XIV R Art'!B39+'XIV R Art MONITOREO'!B39+'XIV R Ind'!B39&gt;0,'XIV R Art'!B39+'XIV R Art MONITOREO'!B39+'XIV R Ind'!B39,"")</f>
        <v/>
      </c>
      <c r="C39" s="67" t="str">
        <f>+IF('XIV R Art'!C39+'XIV R Art MONITOREO'!C39+'XIV R Ind'!C39&gt;0,'XIV R Art'!C39+'XIV R Art MONITOREO'!C39+'XIV R Ind'!C39,"")</f>
        <v/>
      </c>
      <c r="D39" s="67">
        <f>+IF('XIV R Art'!D39+'XIV R Art MONITOREO'!D39+'XIV R Ind'!D39&gt;0,'XIV R Art'!D39+'XIV R Art MONITOREO'!D39+'XIV R Ind'!D39,"")</f>
        <v>845566.53</v>
      </c>
      <c r="E39" s="67">
        <f>+IF('XIV R Art'!E39+'XIV R Art MONITOREO'!E39+'XIV R Ind'!E39&gt;0,'XIV R Art'!E39+'XIV R Art MONITOREO'!E39+'XIV R Ind'!E39,"")</f>
        <v>252295.08</v>
      </c>
      <c r="F39" s="67">
        <f>+IF('XIV R Art'!F39+'XIV R Art MONITOREO'!F39+'XIV R Ind'!F39&gt;0,'XIV R Art'!F39+'XIV R Art MONITOREO'!F39+'XIV R Ind'!F39,"")</f>
        <v>316727.40999999997</v>
      </c>
      <c r="G39" s="67">
        <f>+IF('XIV R Art'!G39+'XIV R Art MONITOREO'!G39+'XIV R Ind'!G39&gt;0,'XIV R Art'!G39+'XIV R Art MONITOREO'!G39+'XIV R Ind'!G39,"")</f>
        <v>1361672.87</v>
      </c>
      <c r="H39" s="67" t="str">
        <f>+IF('XIV R Art'!H39+'XIV R Art MONITOREO'!H39+'XIV R Ind'!H39&gt;0,'XIV R Art'!H39+'XIV R Art MONITOREO'!H39+'XIV R Ind'!H39,"")</f>
        <v/>
      </c>
      <c r="I39" s="67" t="str">
        <f>+IF('XIV R Art'!I39+'XIV R Art MONITOREO'!I39+'XIV R Ind'!I39&gt;0,'XIV R Art'!I39+'XIV R Art MONITOREO'!I39+'XIV R Ind'!I39,"")</f>
        <v/>
      </c>
      <c r="J39" s="67" t="str">
        <f>+IF('XIV R Art'!J39+'XIV R Art MONITOREO'!J39+'XIV R Ind'!J39&gt;0,'XIV R Art'!J39+'XIV R Art MONITOREO'!J39+'XIV R Ind'!J39,"")</f>
        <v/>
      </c>
      <c r="K39" s="67" t="str">
        <f>+IF('XIV R Art'!K39+'XIV R Art MONITOREO'!K39+'XIV R Ind'!K39&gt;0,'XIV R Art'!K39+'XIV R Art MONITOREO'!K39+'XIV R Ind'!K39,"")</f>
        <v/>
      </c>
      <c r="L39" s="67" t="str">
        <f>+IF('XIV R Art'!L39+'XIV R Art MONITOREO'!L39+'XIV R Ind'!L39&gt;0,'XIV R Art'!L39+'XIV R Art MONITOREO'!L39+'XIV R Ind'!L39,"")</f>
        <v/>
      </c>
      <c r="M39" s="123" t="str">
        <f>+IF('XIV R Art'!M39+'XIV R Art MONITOREO'!M39+'XIV R Ind'!M39&gt;0,'XIV R Art'!M39+'XIV R Art MONITOREO'!M39+'XIV R Ind'!M39,"")</f>
        <v/>
      </c>
      <c r="N39" s="122">
        <f t="shared" si="3"/>
        <v>2776261.89</v>
      </c>
      <c r="O39" s="34">
        <f t="shared" si="0"/>
        <v>18</v>
      </c>
      <c r="P39" s="37">
        <f>+N39+'IX R FT'!N39</f>
        <v>2809722.83</v>
      </c>
      <c r="R39" s="37">
        <f>+N39+'IX R FT'!N39</f>
        <v>2809722.83</v>
      </c>
    </row>
    <row r="40" spans="1:19" x14ac:dyDescent="0.3">
      <c r="A40" s="100">
        <f t="shared" si="1"/>
        <v>18.5</v>
      </c>
      <c r="B40" s="122" t="str">
        <f>+IF('XIV R Art'!B40+'XIV R Art MONITOREO'!B40+'XIV R Ind'!B40&gt;0,'XIV R Art'!B40+'XIV R Art MONITOREO'!B40+'XIV R Ind'!B40,"")</f>
        <v/>
      </c>
      <c r="C40" s="67" t="str">
        <f>+IF('XIV R Art'!C40+'XIV R Art MONITOREO'!C40+'XIV R Ind'!C40&gt;0,'XIV R Art'!C40+'XIV R Art MONITOREO'!C40+'XIV R Ind'!C40,"")</f>
        <v/>
      </c>
      <c r="D40" s="67" t="str">
        <f>+IF('XIV R Art'!D40+'XIV R Art MONITOREO'!D40+'XIV R Ind'!D40&gt;0,'XIV R Art'!D40+'XIV R Art MONITOREO'!D40+'XIV R Ind'!D40,"")</f>
        <v/>
      </c>
      <c r="E40" s="67" t="str">
        <f>+IF('XIV R Art'!E40+'XIV R Art MONITOREO'!E40+'XIV R Ind'!E40&gt;0,'XIV R Art'!E40+'XIV R Art MONITOREO'!E40+'XIV R Ind'!E40,"")</f>
        <v/>
      </c>
      <c r="F40" s="67" t="str">
        <f>+IF('XIV R Art'!F40+'XIV R Art MONITOREO'!F40+'XIV R Ind'!F40&gt;0,'XIV R Art'!F40+'XIV R Art MONITOREO'!F40+'XIV R Ind'!F40,"")</f>
        <v/>
      </c>
      <c r="G40" s="67">
        <f>+IF('XIV R Art'!G40+'XIV R Art MONITOREO'!G40+'XIV R Ind'!G40&gt;0,'XIV R Art'!G40+'XIV R Art MONITOREO'!G40+'XIV R Ind'!G40,"")</f>
        <v>28623.19</v>
      </c>
      <c r="H40" s="67" t="str">
        <f>+IF('XIV R Art'!H40+'XIV R Art MONITOREO'!H40+'XIV R Ind'!H40&gt;0,'XIV R Art'!H40+'XIV R Art MONITOREO'!H40+'XIV R Ind'!H40,"")</f>
        <v/>
      </c>
      <c r="I40" s="67" t="str">
        <f>+IF('XIV R Art'!I40+'XIV R Art MONITOREO'!I40+'XIV R Ind'!I40&gt;0,'XIV R Art'!I40+'XIV R Art MONITOREO'!I40+'XIV R Ind'!I40,"")</f>
        <v/>
      </c>
      <c r="J40" s="67" t="str">
        <f>+IF('XIV R Art'!J40+'XIV R Art MONITOREO'!J40+'XIV R Ind'!J40&gt;0,'XIV R Art'!J40+'XIV R Art MONITOREO'!J40+'XIV R Ind'!J40,"")</f>
        <v/>
      </c>
      <c r="K40" s="67" t="str">
        <f>+IF('XIV R Art'!K40+'XIV R Art MONITOREO'!K40+'XIV R Ind'!K40&gt;0,'XIV R Art'!K40+'XIV R Art MONITOREO'!K40+'XIV R Ind'!K40,"")</f>
        <v/>
      </c>
      <c r="L40" s="67" t="str">
        <f>+IF('XIV R Art'!L40+'XIV R Art MONITOREO'!L40+'XIV R Ind'!L40&gt;0,'XIV R Art'!L40+'XIV R Art MONITOREO'!L40+'XIV R Ind'!L40,"")</f>
        <v/>
      </c>
      <c r="M40" s="123" t="str">
        <f>+IF('XIV R Art'!M40+'XIV R Art MONITOREO'!M40+'XIV R Ind'!M40&gt;0,'XIV R Art'!M40+'XIV R Art MONITOREO'!M40+'XIV R Ind'!M40,"")</f>
        <v/>
      </c>
      <c r="N40" s="122">
        <f t="shared" si="3"/>
        <v>28623.19</v>
      </c>
      <c r="O40" s="34">
        <f t="shared" si="0"/>
        <v>18.5</v>
      </c>
      <c r="P40" s="37">
        <f>+N40+'IX R FT'!N40</f>
        <v>28623.19</v>
      </c>
      <c r="R40" s="37">
        <f>+N40+'IX R FT'!N40</f>
        <v>28623.19</v>
      </c>
    </row>
    <row r="41" spans="1:19" x14ac:dyDescent="0.3">
      <c r="A41" s="100">
        <f t="shared" si="1"/>
        <v>19</v>
      </c>
      <c r="B41" s="122" t="str">
        <f>+IF('XIV R Art'!B41+'XIV R Art MONITOREO'!B41+'XIV R Ind'!B41&gt;0,'XIV R Art'!B41+'XIV R Art MONITOREO'!B41+'XIV R Ind'!B41,"")</f>
        <v/>
      </c>
      <c r="C41" s="67" t="str">
        <f>+IF('XIV R Art'!C41+'XIV R Art MONITOREO'!C41+'XIV R Ind'!C41&gt;0,'XIV R Art'!C41+'XIV R Art MONITOREO'!C41+'XIV R Ind'!C41,"")</f>
        <v/>
      </c>
      <c r="D41" s="67" t="str">
        <f>+IF('XIV R Art'!D41+'XIV R Art MONITOREO'!D41+'XIV R Ind'!D41&gt;0,'XIV R Art'!D41+'XIV R Art MONITOREO'!D41+'XIV R Ind'!D41,"")</f>
        <v/>
      </c>
      <c r="E41" s="67" t="str">
        <f>+IF('XIV R Art'!E41+'XIV R Art MONITOREO'!E41+'XIV R Ind'!E41&gt;0,'XIV R Art'!E41+'XIV R Art MONITOREO'!E41+'XIV R Ind'!E41,"")</f>
        <v/>
      </c>
      <c r="F41" s="67" t="str">
        <f>+IF('XIV R Art'!F41+'XIV R Art MONITOREO'!F41+'XIV R Ind'!F41&gt;0,'XIV R Art'!F41+'XIV R Art MONITOREO'!F41+'XIV R Ind'!F41,"")</f>
        <v/>
      </c>
      <c r="G41" s="67">
        <f>+IF('XIV R Art'!G41+'XIV R Art MONITOREO'!G41+'XIV R Ind'!G41&gt;0,'XIV R Art'!G41+'XIV R Art MONITOREO'!G41+'XIV R Ind'!G41,"")</f>
        <v>32998.36</v>
      </c>
      <c r="H41" s="67" t="str">
        <f>+IF('XIV R Art'!H41+'XIV R Art MONITOREO'!H41+'XIV R Ind'!H41&gt;0,'XIV R Art'!H41+'XIV R Art MONITOREO'!H41+'XIV R Ind'!H41,"")</f>
        <v/>
      </c>
      <c r="I41" s="67" t="str">
        <f>+IF('XIV R Art'!I41+'XIV R Art MONITOREO'!I41+'XIV R Ind'!I41&gt;0,'XIV R Art'!I41+'XIV R Art MONITOREO'!I41+'XIV R Ind'!I41,"")</f>
        <v/>
      </c>
      <c r="J41" s="67" t="str">
        <f>+IF('XIV R Art'!J41+'XIV R Art MONITOREO'!J41+'XIV R Ind'!J41&gt;0,'XIV R Art'!J41+'XIV R Art MONITOREO'!J41+'XIV R Ind'!J41,"")</f>
        <v/>
      </c>
      <c r="K41" s="67" t="str">
        <f>+IF('XIV R Art'!K41+'XIV R Art MONITOREO'!K41+'XIV R Ind'!K41&gt;0,'XIV R Art'!K41+'XIV R Art MONITOREO'!K41+'XIV R Ind'!K41,"")</f>
        <v/>
      </c>
      <c r="L41" s="67" t="str">
        <f>+IF('XIV R Art'!L41+'XIV R Art MONITOREO'!L41+'XIV R Ind'!L41&gt;0,'XIV R Art'!L41+'XIV R Art MONITOREO'!L41+'XIV R Ind'!L41,"")</f>
        <v/>
      </c>
      <c r="M41" s="123" t="str">
        <f>+IF('XIV R Art'!M41+'XIV R Art MONITOREO'!M41+'XIV R Ind'!M41&gt;0,'XIV R Art'!M41+'XIV R Art MONITOREO'!M41+'XIV R Ind'!M41,"")</f>
        <v/>
      </c>
      <c r="N41" s="122"/>
      <c r="O41" s="34">
        <f t="shared" si="0"/>
        <v>19</v>
      </c>
      <c r="P41" s="37" t="e">
        <f>+N41+'IX R FT'!N41</f>
        <v>#VALUE!</v>
      </c>
      <c r="R41" s="37" t="e">
        <f>+N41+'IX R FT'!N41</f>
        <v>#VALUE!</v>
      </c>
    </row>
    <row r="42" spans="1:19" x14ac:dyDescent="0.3">
      <c r="A42" s="100">
        <f t="shared" si="1"/>
        <v>19.5</v>
      </c>
      <c r="B42" s="122" t="str">
        <f>+IF('XIV R Art'!B42+'XIV R Art MONITOREO'!B42+'XIV R Ind'!B42&gt;0,'XIV R Art'!B42+'XIV R Art MONITOREO'!B42+'XIV R Ind'!B42,"")</f>
        <v/>
      </c>
      <c r="C42" s="67" t="str">
        <f>+IF('XIV R Art'!C42+'XIV R Art MONITOREO'!C42+'XIV R Ind'!C42&gt;0,'XIV R Art'!C42+'XIV R Art MONITOREO'!C42+'XIV R Ind'!C42,"")</f>
        <v/>
      </c>
      <c r="D42" s="67" t="str">
        <f>+IF('XIV R Art'!D42+'XIV R Art MONITOREO'!D42+'XIV R Ind'!D42&gt;0,'XIV R Art'!D42+'XIV R Art MONITOREO'!D42+'XIV R Ind'!D42,"")</f>
        <v/>
      </c>
      <c r="E42" s="67" t="str">
        <f>+IF('XIV R Art'!E42+'XIV R Art MONITOREO'!E42+'XIV R Ind'!E42&gt;0,'XIV R Art'!E42+'XIV R Art MONITOREO'!E42+'XIV R Ind'!E42,"")</f>
        <v/>
      </c>
      <c r="F42" s="67" t="str">
        <f>+IF('XIV R Art'!F42+'XIV R Art MONITOREO'!F42+'XIV R Ind'!F42&gt;0,'XIV R Art'!F42+'XIV R Art MONITOREO'!F42+'XIV R Ind'!F42,"")</f>
        <v/>
      </c>
      <c r="G42" s="67" t="str">
        <f>+IF('XIV R Art'!G42+'XIV R Art MONITOREO'!G42+'XIV R Ind'!G42&gt;0,'XIV R Art'!G42+'XIV R Art MONITOREO'!G42+'XIV R Ind'!G42,"")</f>
        <v/>
      </c>
      <c r="H42" s="67" t="str">
        <f>+IF('XIV R Art'!H42+'XIV R Art MONITOREO'!H42+'XIV R Ind'!H42&gt;0,'XIV R Art'!H42+'XIV R Art MONITOREO'!H42+'XIV R Ind'!H42,"")</f>
        <v/>
      </c>
      <c r="I42" s="67" t="str">
        <f>+IF('XIV R Art'!I42+'XIV R Art MONITOREO'!I42+'XIV R Ind'!I42&gt;0,'XIV R Art'!I42+'XIV R Art MONITOREO'!I42+'XIV R Ind'!I42,"")</f>
        <v/>
      </c>
      <c r="J42" s="67" t="str">
        <f>+IF('XIV R Art'!J42+'XIV R Art MONITOREO'!J42+'XIV R Ind'!J42&gt;0,'XIV R Art'!J42+'XIV R Art MONITOREO'!J42+'XIV R Ind'!J42,"")</f>
        <v/>
      </c>
      <c r="K42" s="67" t="str">
        <f>+IF('XIV R Art'!K42+'XIV R Art MONITOREO'!K42+'XIV R Ind'!K42&gt;0,'XIV R Art'!K42+'XIV R Art MONITOREO'!K42+'XIV R Ind'!K42,"")</f>
        <v/>
      </c>
      <c r="L42" s="67" t="str">
        <f>+IF('XIV R Art'!L42+'XIV R Art MONITOREO'!L42+'XIV R Ind'!L42&gt;0,'XIV R Art'!L42+'XIV R Art MONITOREO'!L42+'XIV R Ind'!L42,"")</f>
        <v/>
      </c>
      <c r="M42" s="123" t="str">
        <f>+IF('XIV R Art'!M42+'XIV R Art MONITOREO'!M42+'XIV R Ind'!M42&gt;0,'XIV R Art'!M42+'XIV R Art MONITOREO'!M42+'XIV R Ind'!M42,"")</f>
        <v/>
      </c>
      <c r="N42" s="122"/>
      <c r="O42" s="34">
        <f t="shared" si="0"/>
        <v>19.5</v>
      </c>
      <c r="P42" s="37">
        <f>+N42+'IX R FT'!N42</f>
        <v>0</v>
      </c>
      <c r="R42" s="37">
        <f>+N42+'IX R FT'!N42</f>
        <v>0</v>
      </c>
    </row>
    <row r="43" spans="1:19" x14ac:dyDescent="0.3">
      <c r="A43" s="100">
        <f t="shared" si="1"/>
        <v>20</v>
      </c>
      <c r="B43" s="122" t="str">
        <f>+IF('XIV R Art'!B43+'XIV R Art MONITOREO'!B43+'XIV R Ind'!B43&gt;0,'XIV R Art'!B43+'XIV R Art MONITOREO'!B43+'XIV R Ind'!B43,"")</f>
        <v/>
      </c>
      <c r="C43" s="67" t="str">
        <f>+IF('XIV R Art'!C43+'XIV R Art MONITOREO'!C43+'XIV R Ind'!C43&gt;0,'XIV R Art'!C43+'XIV R Art MONITOREO'!C43+'XIV R Ind'!C43,"")</f>
        <v/>
      </c>
      <c r="D43" s="67" t="str">
        <f>+IF('XIV R Art'!D43+'XIV R Art MONITOREO'!D43+'XIV R Ind'!D43&gt;0,'XIV R Art'!D43+'XIV R Art MONITOREO'!D43+'XIV R Ind'!D43,"")</f>
        <v/>
      </c>
      <c r="E43" s="67" t="str">
        <f>+IF('XIV R Art'!E43+'XIV R Art MONITOREO'!E43+'XIV R Ind'!E43&gt;0,'XIV R Art'!E43+'XIV R Art MONITOREO'!E43+'XIV R Ind'!E43,"")</f>
        <v/>
      </c>
      <c r="F43" s="67" t="str">
        <f>+IF('XIV R Art'!F43+'XIV R Art MONITOREO'!F43+'XIV R Ind'!F43&gt;0,'XIV R Art'!F43+'XIV R Art MONITOREO'!F43+'XIV R Ind'!F43,"")</f>
        <v/>
      </c>
      <c r="G43" s="67" t="str">
        <f>+IF('XIV R Art'!G43+'XIV R Art MONITOREO'!G43+'XIV R Ind'!G43&gt;0,'XIV R Art'!G43+'XIV R Art MONITOREO'!G43+'XIV R Ind'!G43,"")</f>
        <v/>
      </c>
      <c r="H43" s="67" t="str">
        <f>+IF('XIV R Art'!H43+'XIV R Art MONITOREO'!H43+'XIV R Ind'!H43&gt;0,'XIV R Art'!H43+'XIV R Art MONITOREO'!H43+'XIV R Ind'!H43,"")</f>
        <v/>
      </c>
      <c r="I43" s="67" t="str">
        <f>+IF('XIV R Art'!I43+'XIV R Art MONITOREO'!I43+'XIV R Ind'!I43&gt;0,'XIV R Art'!I43+'XIV R Art MONITOREO'!I43+'XIV R Ind'!I43,"")</f>
        <v/>
      </c>
      <c r="J43" s="67" t="str">
        <f>+IF('XIV R Art'!J43+'XIV R Art MONITOREO'!J43+'XIV R Ind'!J43&gt;0,'XIV R Art'!J43+'XIV R Art MONITOREO'!J43+'XIV R Ind'!J43,"")</f>
        <v/>
      </c>
      <c r="K43" s="67" t="str">
        <f>+IF('XIV R Art'!K43+'XIV R Art MONITOREO'!K43+'XIV R Ind'!K43&gt;0,'XIV R Art'!K43+'XIV R Art MONITOREO'!K43+'XIV R Ind'!K43,"")</f>
        <v/>
      </c>
      <c r="L43" s="67" t="str">
        <f>+IF('XIV R Art'!L43+'XIV R Art MONITOREO'!L43+'XIV R Ind'!L43&gt;0,'XIV R Art'!L43+'XIV R Art MONITOREO'!L43+'XIV R Ind'!L43,"")</f>
        <v/>
      </c>
      <c r="M43" s="123" t="str">
        <f>+IF('XIV R Art'!M43+'XIV R Art MONITOREO'!M43+'XIV R Ind'!M43&gt;0,'XIV R Art'!M43+'XIV R Art MONITOREO'!M43+'XIV R Ind'!M43,"")</f>
        <v/>
      </c>
      <c r="N43" s="122"/>
      <c r="O43" s="34">
        <f t="shared" si="0"/>
        <v>20</v>
      </c>
      <c r="P43" s="37">
        <f>+N43+'IX R FT'!N43</f>
        <v>0</v>
      </c>
      <c r="R43" s="37">
        <f>+N43+'IX R FT'!N43</f>
        <v>0</v>
      </c>
    </row>
    <row r="44" spans="1:19" x14ac:dyDescent="0.3">
      <c r="A44" s="100">
        <f t="shared" si="1"/>
        <v>20.5</v>
      </c>
      <c r="B44" s="122" t="str">
        <f>+IF('XIV R Art'!B44+'XIV R Art MONITOREO'!B44+'XIV R Ind'!B44&gt;0,'XIV R Art'!B44+'XIV R Art MONITOREO'!B44+'XIV R Ind'!B44,"")</f>
        <v/>
      </c>
      <c r="C44" s="67" t="str">
        <f>+IF('XIV R Art'!C44+'XIV R Art MONITOREO'!C44+'XIV R Ind'!C44&gt;0,'XIV R Art'!C44+'XIV R Art MONITOREO'!C44+'XIV R Ind'!C44,"")</f>
        <v/>
      </c>
      <c r="D44" s="67" t="str">
        <f>+IF('XIV R Art'!D44+'XIV R Art MONITOREO'!D44+'XIV R Ind'!D44&gt;0,'XIV R Art'!D44+'XIV R Art MONITOREO'!D44+'XIV R Ind'!D44,"")</f>
        <v/>
      </c>
      <c r="E44" s="67" t="str">
        <f>+IF('XIV R Art'!E44+'XIV R Art MONITOREO'!E44+'XIV R Ind'!E44&gt;0,'XIV R Art'!E44+'XIV R Art MONITOREO'!E44+'XIV R Ind'!E44,"")</f>
        <v/>
      </c>
      <c r="F44" s="67" t="str">
        <f>+IF('XIV R Art'!F44+'XIV R Art MONITOREO'!F44+'XIV R Ind'!F44&gt;0,'XIV R Art'!F44+'XIV R Art MONITOREO'!F44+'XIV R Ind'!F44,"")</f>
        <v/>
      </c>
      <c r="G44" s="67">
        <f>+IF('XIV R Art'!G44+'XIV R Art MONITOREO'!G44+'XIV R Ind'!G44&gt;0,'XIV R Art'!G44+'XIV R Art MONITOREO'!G44+'XIV R Ind'!G44,"")</f>
        <v>154905.68</v>
      </c>
      <c r="H44" s="67" t="str">
        <f>+IF('XIV R Art'!H44+'XIV R Art MONITOREO'!H44+'XIV R Ind'!H44&gt;0,'XIV R Art'!H44+'XIV R Art MONITOREO'!H44+'XIV R Ind'!H44,"")</f>
        <v/>
      </c>
      <c r="I44" s="67" t="str">
        <f>+IF('XIV R Art'!I44+'XIV R Art MONITOREO'!I44+'XIV R Ind'!I44&gt;0,'XIV R Art'!I44+'XIV R Art MONITOREO'!I44+'XIV R Ind'!I44,"")</f>
        <v/>
      </c>
      <c r="J44" s="67" t="str">
        <f>+IF('XIV R Art'!J44+'XIV R Art MONITOREO'!J44+'XIV R Ind'!J44&gt;0,'XIV R Art'!J44+'XIV R Art MONITOREO'!J44+'XIV R Ind'!J44,"")</f>
        <v/>
      </c>
      <c r="K44" s="67" t="str">
        <f>+IF('XIV R Art'!K44+'XIV R Art MONITOREO'!K44+'XIV R Ind'!K44&gt;0,'XIV R Art'!K44+'XIV R Art MONITOREO'!K44+'XIV R Ind'!K44,"")</f>
        <v/>
      </c>
      <c r="L44" s="67" t="str">
        <f>+IF('XIV R Art'!L44+'XIV R Art MONITOREO'!L44+'XIV R Ind'!L44&gt;0,'XIV R Art'!L44+'XIV R Art MONITOREO'!L44+'XIV R Ind'!L44,"")</f>
        <v/>
      </c>
      <c r="M44" s="123" t="str">
        <f>+IF('XIV R Art'!M44+'XIV R Art MONITOREO'!M44+'XIV R Ind'!M44&gt;0,'XIV R Art'!M44+'XIV R Art MONITOREO'!M44+'XIV R Ind'!M44,"")</f>
        <v/>
      </c>
      <c r="N44" s="122"/>
      <c r="O44" s="34">
        <f t="shared" si="0"/>
        <v>20.5</v>
      </c>
      <c r="P44" s="37">
        <f>+N44+'IX R FT'!N44</f>
        <v>0</v>
      </c>
      <c r="R44" s="37">
        <f>+N44+'IX R FT'!N44</f>
        <v>0</v>
      </c>
    </row>
    <row r="45" spans="1:19" x14ac:dyDescent="0.3">
      <c r="A45" s="99" t="s">
        <v>13</v>
      </c>
      <c r="B45" s="126" t="str">
        <f>IF(SUM(B11:B44)&gt;0,SUM(B11:B44)," ")</f>
        <v xml:space="preserve"> </v>
      </c>
      <c r="C45" s="71">
        <f t="shared" ref="C45:M45" si="4">IF(SUM(C11:C44)&gt;0,SUM(C11:C44)," ")</f>
        <v>19887148.350000001</v>
      </c>
      <c r="D45" s="71">
        <f t="shared" si="4"/>
        <v>114936454.83000001</v>
      </c>
      <c r="E45" s="71">
        <f t="shared" si="4"/>
        <v>27800974.93</v>
      </c>
      <c r="F45" s="71">
        <f t="shared" si="4"/>
        <v>101189419.80000001</v>
      </c>
      <c r="G45" s="71">
        <f t="shared" si="4"/>
        <v>129059157.77</v>
      </c>
      <c r="H45" s="71" t="str">
        <f t="shared" si="4"/>
        <v xml:space="preserve"> </v>
      </c>
      <c r="I45" s="71" t="str">
        <f t="shared" si="4"/>
        <v xml:space="preserve"> </v>
      </c>
      <c r="J45" s="71" t="str">
        <f t="shared" si="4"/>
        <v xml:space="preserve"> </v>
      </c>
      <c r="K45" s="71" t="str">
        <f t="shared" si="4"/>
        <v xml:space="preserve"> </v>
      </c>
      <c r="L45" s="71" t="str">
        <f t="shared" si="4"/>
        <v xml:space="preserve"> </v>
      </c>
      <c r="M45" s="127" t="str">
        <f t="shared" si="4"/>
        <v xml:space="preserve"> </v>
      </c>
      <c r="N45" s="126">
        <f>SUM(N11:N44)</f>
        <v>387922838.99000001</v>
      </c>
      <c r="O45" s="37">
        <f>+'XIV R Art'!N45+'XIV R Ind'!N45+'XIV R Art MONITOREO'!N45</f>
        <v>392718250</v>
      </c>
      <c r="P45" s="37">
        <f>+N45+'IX R FT'!N45</f>
        <v>397930038.18000001</v>
      </c>
      <c r="R45" s="126" t="e">
        <f>SUM(R11:R44)</f>
        <v>#VALUE!</v>
      </c>
      <c r="S45" s="37"/>
    </row>
    <row r="46" spans="1:19" ht="14" x14ac:dyDescent="0.3">
      <c r="A46" s="101" t="s">
        <v>24</v>
      </c>
      <c r="B46" s="122" t="str">
        <f>+IF('XIV R Art'!B46+'XIV R Art MONITOREO'!B46+'XIV R Ind'!B46&gt;0,'XIV R Art'!B46+'XIV R Art MONITOREO'!B46+'XIV R Ind'!B46,"")</f>
        <v/>
      </c>
      <c r="C46" s="67" t="str">
        <f>+IF('XIV R Art'!C46+'XIV R Art MONITOREO'!C46+'XIV R Ind'!C46&gt;0,'XIV R Art'!C46+'XIV R Art MONITOREO'!C46+'XIV R Ind'!C46,"")</f>
        <v/>
      </c>
      <c r="D46" s="67" t="str">
        <f>+IF('XIV R Art'!D46+'XIV R Art MONITOREO'!D46+'XIV R Ind'!D46&gt;0,'XIV R Art'!D46+'XIV R Art MONITOREO'!D46+'XIV R Ind'!D46,"")</f>
        <v/>
      </c>
      <c r="E46" s="67" t="str">
        <f>+IF('XIV R Art'!E46+'XIV R Art MONITOREO'!E46+'XIV R Ind'!E46&gt;0,'XIV R Art'!E46+'XIV R Art MONITOREO'!E46+'XIV R Ind'!E46,"")</f>
        <v/>
      </c>
      <c r="F46" s="67" t="str">
        <f>+IF('XIV R Art'!F46+'XIV R Art MONITOREO'!F46+'XIV R Ind'!F46&gt;0,'XIV R Art'!F46+'XIV R Art MONITOREO'!F46+'XIV R Ind'!F46,"")</f>
        <v/>
      </c>
      <c r="G46" s="67" t="str">
        <f>+IF('XIV R Art'!G46+'XIV R Art MONITOREO'!G46+'XIV R Ind'!G46&gt;0,'XIV R Art'!G46+'XIV R Art MONITOREO'!G46+'XIV R Ind'!G46,"")</f>
        <v/>
      </c>
      <c r="H46" s="67" t="str">
        <f>+IF('XIV R Art'!H46+'XIV R Art MONITOREO'!H46+'XIV R Ind'!H46&gt;0,'XIV R Art'!H46+'XIV R Art MONITOREO'!H46+'XIV R Ind'!H46,"")</f>
        <v/>
      </c>
      <c r="I46" s="67" t="str">
        <f>+IF('XIV R Art'!I46+'XIV R Art MONITOREO'!I46+'XIV R Ind'!I46&gt;0,'XIV R Art'!I46+'XIV R Art MONITOREO'!I46+'XIV R Ind'!I46,"")</f>
        <v/>
      </c>
      <c r="J46" s="67" t="str">
        <f>+IF('XIV R Art'!J46+'XIV R Art MONITOREO'!J46+'XIV R Ind'!J46&gt;0,'XIV R Art'!J46+'XIV R Art MONITOREO'!J46+'XIV R Ind'!J46,"")</f>
        <v/>
      </c>
      <c r="K46" s="67" t="str">
        <f>+IF('XIV R Art'!K46+'XIV R Art MONITOREO'!K46+'XIV R Ind'!K46&gt;0,'XIV R Art'!K46+'XIV R Art MONITOREO'!K46+'XIV R Ind'!K46,"")</f>
        <v/>
      </c>
      <c r="L46" s="67" t="str">
        <f>+IF('XIV R Art'!L46+'XIV R Art MONITOREO'!L46+'XIV R Ind'!L46&gt;0,'XIV R Art'!L46+'XIV R Art MONITOREO'!L46+'XIV R Ind'!L46,"")</f>
        <v/>
      </c>
      <c r="M46" s="123" t="str">
        <f>+IF('XIV R Art'!M46+'XIV R Art MONITOREO'!M46+'XIV R Ind'!M46&gt;0,'XIV R Art'!M46+'XIV R Art MONITOREO'!M46+'XIV R Ind'!M46,"")</f>
        <v/>
      </c>
      <c r="N46" s="122">
        <f>SUM(B46:M46)</f>
        <v>0</v>
      </c>
      <c r="O46" s="37">
        <f>+'XIV R Art'!N46+'XIV R Ind'!N46+'XIV R Art MONITOREO'!N46</f>
        <v>0</v>
      </c>
      <c r="P46" s="37">
        <f>+N46+'IX R FT'!N46</f>
        <v>0</v>
      </c>
      <c r="R46" s="37">
        <f>+N46+'IX R FT'!N46</f>
        <v>0</v>
      </c>
    </row>
    <row r="47" spans="1:19" x14ac:dyDescent="0.3">
      <c r="A47" s="100" t="s">
        <v>17</v>
      </c>
      <c r="B47" s="122" t="str">
        <f>+IF('XIV R Art'!B47+'XIV R Art MONITOREO'!B47+'XIV R Ind'!B47&gt;0,'XIV R Art'!B47+'XIV R Art MONITOREO'!B47+'XIV R Ind'!B47,"")</f>
        <v/>
      </c>
      <c r="C47" s="67" t="str">
        <f>+IF('XIV R Art'!C47+'XIV R Art MONITOREO'!C47+'XIV R Ind'!C47&gt;0,'XIV R Art'!C47+'XIV R Art MONITOREO'!C47+'XIV R Ind'!C47,"")</f>
        <v/>
      </c>
      <c r="D47" s="67" t="str">
        <f>+IF('XIV R Art'!D47+'XIV R Art MONITOREO'!D47+'XIV R Ind'!D47&gt;0,'XIV R Art'!D47+'XIV R Art MONITOREO'!D47+'XIV R Ind'!D47,"")</f>
        <v/>
      </c>
      <c r="E47" s="67" t="str">
        <f>+IF('XIV R Art'!E47+'XIV R Art MONITOREO'!E47+'XIV R Ind'!E47&gt;0,'XIV R Art'!E47+'XIV R Art MONITOREO'!E47+'XIV R Ind'!E47,"")</f>
        <v/>
      </c>
      <c r="F47" s="67" t="str">
        <f>+IF('XIV R Art'!F47+'XIV R Art MONITOREO'!F47+'XIV R Ind'!F47&gt;0,'XIV R Art'!F47+'XIV R Art MONITOREO'!F47+'XIV R Ind'!F47,"")</f>
        <v/>
      </c>
      <c r="G47" s="67" t="str">
        <f>+IF('XIV R Art'!G47+'XIV R Art MONITOREO'!G47+'XIV R Ind'!G47&gt;0,'XIV R Art'!G47+'XIV R Art MONITOREO'!G47+'XIV R Ind'!G47,"")</f>
        <v/>
      </c>
      <c r="H47" s="67"/>
      <c r="I47" s="67"/>
      <c r="J47" s="67"/>
      <c r="K47" s="67" t="str">
        <f>+IF('XIV R Art'!K47+'XIV R Art MONITOREO'!K47+'XIV R Ind'!K47&gt;0,'XIV R Art'!K47+'XIV R Art MONITOREO'!K47+'XIV R Ind'!K47,"")</f>
        <v/>
      </c>
      <c r="L47" s="67" t="str">
        <f>+IF('XIV R Art'!L47+'XIV R Art MONITOREO'!L47+'XIV R Ind'!L47&gt;0,'XIV R Art'!L47+'XIV R Art MONITOREO'!L47+'XIV R Ind'!L47,"")</f>
        <v/>
      </c>
      <c r="M47" s="123" t="str">
        <f>+IF('XIV R Art'!M47+'XIV R Art MONITOREO'!M47+'XIV R Ind'!M47&gt;0,'XIV R Art'!M47+'XIV R Art MONITOREO'!M47+'XIV R Ind'!M47,"")</f>
        <v/>
      </c>
      <c r="N47" s="122">
        <f>SUM(B47:M47)</f>
        <v>0</v>
      </c>
      <c r="O47" s="37">
        <f>+'XIV R Art'!N47+'XIV R Ind'!N47+'XIV R Art MONITOREO'!N47</f>
        <v>0</v>
      </c>
      <c r="P47" s="37">
        <f>+N47+'IX R FT'!N47</f>
        <v>0</v>
      </c>
      <c r="R47" s="37">
        <f>+N47+'IX R FT'!N47</f>
        <v>0</v>
      </c>
    </row>
    <row r="48" spans="1:19" ht="14" x14ac:dyDescent="0.3">
      <c r="A48" s="101" t="s">
        <v>21</v>
      </c>
      <c r="B48" s="129"/>
      <c r="C48" s="72">
        <f t="shared" ref="C48:R48" si="5">SUM(C9:C26)*100/C45</f>
        <v>0</v>
      </c>
      <c r="D48" s="72">
        <f t="shared" si="5"/>
        <v>4.018594759018459</v>
      </c>
      <c r="E48" s="72">
        <f t="shared" si="5"/>
        <v>0.19650062682172276</v>
      </c>
      <c r="F48" s="72">
        <f t="shared" si="5"/>
        <v>14.904103067107418</v>
      </c>
      <c r="G48" s="72">
        <f t="shared" si="5"/>
        <v>2.1829881882701212</v>
      </c>
      <c r="H48" s="72"/>
      <c r="I48" s="72"/>
      <c r="J48" s="72"/>
      <c r="K48" s="72"/>
      <c r="L48" s="72" t="e">
        <f t="shared" si="5"/>
        <v>#VALUE!</v>
      </c>
      <c r="M48" s="130" t="e">
        <f t="shared" si="5"/>
        <v>#VALUE!</v>
      </c>
      <c r="N48" s="129">
        <f t="shared" si="5"/>
        <v>4.5910595071869711</v>
      </c>
      <c r="O48" s="37"/>
      <c r="P48" s="129">
        <f t="shared" si="5"/>
        <v>4.5005006161156142</v>
      </c>
      <c r="R48" s="129" t="e">
        <f t="shared" si="5"/>
        <v>#VALUE!</v>
      </c>
    </row>
    <row r="49" spans="1:18" x14ac:dyDescent="0.3">
      <c r="A49" s="102" t="s">
        <v>19</v>
      </c>
      <c r="B49" s="131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132"/>
      <c r="N49" s="154"/>
      <c r="P49" s="27">
        <v>14.5</v>
      </c>
      <c r="R49" s="154">
        <v>15.5</v>
      </c>
    </row>
    <row r="50" spans="1:18" x14ac:dyDescent="0.3">
      <c r="A50" s="40" t="s">
        <v>14</v>
      </c>
      <c r="F50" s="156"/>
      <c r="J50" s="41"/>
    </row>
    <row r="51" spans="1:18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8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8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  <c r="O53" s="48" t="e">
        <f>+N53*100/#REF!</f>
        <v>#REF!</v>
      </c>
    </row>
    <row r="54" spans="1:18" x14ac:dyDescent="0.3">
      <c r="A54" s="49">
        <v>14</v>
      </c>
      <c r="B54" s="50" t="e">
        <f>+VLOOKUP(MAX(B9:B44),B9:$O$44,14,0)</f>
        <v>#N/A</v>
      </c>
      <c r="C54" s="51">
        <f>+VLOOKUP(MAX(C9:C44),C9:$O$44,+$A$54-C53,0)</f>
        <v>16</v>
      </c>
      <c r="D54" s="51">
        <f>+VLOOKUP(MAX(D9:D44),D9:$O$44,+$A$54-D53,0)</f>
        <v>16</v>
      </c>
      <c r="E54" s="51">
        <f>+VLOOKUP(MAX(E9:E44),E9:$O$44,+$A$54-E53,0)</f>
        <v>16</v>
      </c>
      <c r="F54" s="51">
        <f>+VLOOKUP(MAX(F9:F44),F9:$O$44,+$A$54-F53,0)</f>
        <v>15</v>
      </c>
      <c r="G54" s="51">
        <f>+VLOOKUP(MAX(G9:G44),G9:$O$44,+$A$54-G53,0)</f>
        <v>16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>
        <f>+VLOOKUP(MAX(N9:N44),N9:$O$44,+$A$54-N53,0)</f>
        <v>16</v>
      </c>
    </row>
    <row r="56" spans="1:18" x14ac:dyDescent="0.3">
      <c r="N56" s="35" t="e">
        <f>+D45+E45+F45+H45+I45+K45+L45+M45</f>
        <v>#VALUE!</v>
      </c>
    </row>
    <row r="58" spans="1:18" x14ac:dyDescent="0.3">
      <c r="A58" s="27" t="s">
        <v>22</v>
      </c>
      <c r="B58" s="35">
        <f>SUM(B9:B26)</f>
        <v>0</v>
      </c>
      <c r="C58" s="35">
        <f t="shared" ref="C58:M58" si="6">SUM(C9:C26)</f>
        <v>0</v>
      </c>
      <c r="D58" s="35">
        <f t="shared" si="6"/>
        <v>4618830.3499999996</v>
      </c>
      <c r="E58" s="35">
        <f t="shared" si="6"/>
        <v>54629.09</v>
      </c>
      <c r="F58" s="35">
        <f t="shared" si="6"/>
        <v>15081375.420000002</v>
      </c>
      <c r="G58" s="35">
        <f t="shared" si="6"/>
        <v>2817346.17</v>
      </c>
      <c r="H58" s="35">
        <f t="shared" si="6"/>
        <v>0</v>
      </c>
      <c r="I58" s="35">
        <f t="shared" si="6"/>
        <v>0</v>
      </c>
      <c r="J58" s="35">
        <f t="shared" si="6"/>
        <v>0</v>
      </c>
      <c r="K58" s="35">
        <f t="shared" si="6"/>
        <v>0</v>
      </c>
      <c r="L58" s="35">
        <f t="shared" si="6"/>
        <v>0</v>
      </c>
      <c r="M58" s="35">
        <f t="shared" si="6"/>
        <v>0</v>
      </c>
    </row>
    <row r="59" spans="1:18" x14ac:dyDescent="0.3">
      <c r="A59" s="27" t="s">
        <v>23</v>
      </c>
      <c r="B59" s="35">
        <f>SUM(B27:B44)</f>
        <v>0</v>
      </c>
      <c r="C59" s="35">
        <f t="shared" ref="C59:M59" si="7">SUM(C27:C44)</f>
        <v>19887148.350000001</v>
      </c>
      <c r="D59" s="35">
        <f t="shared" si="7"/>
        <v>110317624.48000002</v>
      </c>
      <c r="E59" s="35">
        <f t="shared" si="7"/>
        <v>27746345.840000004</v>
      </c>
      <c r="F59" s="35">
        <f t="shared" si="7"/>
        <v>86108044.38000001</v>
      </c>
      <c r="G59" s="35">
        <f t="shared" si="7"/>
        <v>126241811.60000001</v>
      </c>
      <c r="H59" s="35">
        <f t="shared" si="7"/>
        <v>0</v>
      </c>
      <c r="I59" s="35">
        <f t="shared" si="7"/>
        <v>0</v>
      </c>
      <c r="J59" s="35">
        <f t="shared" si="7"/>
        <v>0</v>
      </c>
      <c r="K59" s="35">
        <f t="shared" si="7"/>
        <v>0</v>
      </c>
      <c r="L59" s="35">
        <f t="shared" si="7"/>
        <v>0</v>
      </c>
      <c r="M59" s="35">
        <f t="shared" si="7"/>
        <v>0</v>
      </c>
    </row>
    <row r="61" spans="1:18" x14ac:dyDescent="0.3">
      <c r="N61" s="64">
        <f>(N46*1000000)/N45</f>
        <v>0</v>
      </c>
      <c r="O61" s="177" t="s">
        <v>15</v>
      </c>
    </row>
    <row r="63" spans="1:18" x14ac:dyDescent="0.3">
      <c r="N63" s="64">
        <f>(N47*1000000)/N45</f>
        <v>0</v>
      </c>
      <c r="O63" s="177" t="s">
        <v>16</v>
      </c>
    </row>
    <row r="65" spans="1:16" x14ac:dyDescent="0.3">
      <c r="A65" s="47">
        <v>14</v>
      </c>
      <c r="B65" s="30">
        <v>0</v>
      </c>
      <c r="C65" s="30">
        <v>1</v>
      </c>
      <c r="D65" s="30">
        <v>2</v>
      </c>
      <c r="E65" s="30">
        <v>3</v>
      </c>
      <c r="F65" s="30">
        <v>4</v>
      </c>
      <c r="G65" s="30">
        <v>5</v>
      </c>
      <c r="H65" s="30">
        <v>6</v>
      </c>
      <c r="I65" s="30">
        <v>7</v>
      </c>
      <c r="J65" s="30">
        <v>8</v>
      </c>
      <c r="K65" s="30">
        <v>9</v>
      </c>
      <c r="L65" s="30">
        <v>10</v>
      </c>
      <c r="M65" s="30">
        <v>11</v>
      </c>
    </row>
    <row r="66" spans="1:16" x14ac:dyDescent="0.3">
      <c r="A66" s="47"/>
    </row>
    <row r="67" spans="1:16" x14ac:dyDescent="0.3">
      <c r="A67" s="47"/>
      <c r="B67" s="30" t="e">
        <f>+VLOOKUP(MAX(B9:B42),B9:N42,$A$65-B65,0)</f>
        <v>#N/A</v>
      </c>
      <c r="C67" s="30">
        <f>+VLOOKUP(MAX(C9:C42),C9:O42,$A$65-C65,0)</f>
        <v>16</v>
      </c>
      <c r="D67" s="30">
        <f t="shared" ref="D67:M67" si="8">+VLOOKUP(MAX(D9:D42),D9:O42,$A$65-D65,0)</f>
        <v>16</v>
      </c>
      <c r="E67" s="30">
        <f t="shared" si="8"/>
        <v>16</v>
      </c>
      <c r="F67" s="30">
        <f t="shared" si="8"/>
        <v>15</v>
      </c>
      <c r="G67" s="30">
        <f t="shared" si="8"/>
        <v>16</v>
      </c>
      <c r="H67" s="30" t="e">
        <f t="shared" si="8"/>
        <v>#N/A</v>
      </c>
      <c r="I67" s="30" t="e">
        <f t="shared" si="8"/>
        <v>#N/A</v>
      </c>
      <c r="J67" s="30" t="e">
        <f t="shared" si="8"/>
        <v>#N/A</v>
      </c>
      <c r="K67" s="30" t="e">
        <f t="shared" si="8"/>
        <v>#N/A</v>
      </c>
      <c r="L67" s="30" t="e">
        <f t="shared" si="8"/>
        <v>#N/A</v>
      </c>
      <c r="M67" s="30" t="e">
        <f t="shared" si="8"/>
        <v>#N/A</v>
      </c>
    </row>
    <row r="78" spans="1:16" x14ac:dyDescent="0.3">
      <c r="P78" s="37">
        <f>+N45+'IX R FT'!N45+'V R FT'!N45+'XVI R FT'!N44</f>
        <v>397930038.18000001</v>
      </c>
    </row>
  </sheetData>
  <mergeCells count="5">
    <mergeCell ref="A1:N1"/>
    <mergeCell ref="A3:N3"/>
    <mergeCell ref="A4:N4"/>
    <mergeCell ref="B7:M7"/>
    <mergeCell ref="A5:N5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drawing r:id="rId2"/>
  <legacyDrawingHF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tabColor rgb="FFFFC000"/>
  </sheetPr>
  <dimension ref="A1:Q78"/>
  <sheetViews>
    <sheetView topLeftCell="A19" zoomScale="70" zoomScaleNormal="70" zoomScalePageLayoutView="60" workbookViewId="0">
      <selection activeCell="M2" sqref="H1:M1048576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5" width="19.26953125" style="27" bestFit="1" customWidth="1"/>
    <col min="16" max="16" width="12.26953125" style="27" customWidth="1"/>
    <col min="17" max="17" width="11.54296875" style="27" bestFit="1" customWidth="1"/>
    <col min="18" max="16384" width="10.90625" style="27"/>
  </cols>
  <sheetData>
    <row r="1" spans="1:15" s="28" customFormat="1" ht="20" x14ac:dyDescent="0.4">
      <c r="A1" s="203" t="s">
        <v>45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s="28" customFormat="1" ht="20" x14ac:dyDescent="0.4">
      <c r="A4" s="204" t="s">
        <v>71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5" s="28" customFormat="1" ht="20" x14ac:dyDescent="0.4">
      <c r="A5" s="203" t="s">
        <v>59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7" spans="1:15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  <c r="O7" s="27"/>
    </row>
    <row r="8" spans="1:15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5" x14ac:dyDescent="0.3">
      <c r="A9" s="103">
        <v>3</v>
      </c>
      <c r="B9" s="126" t="str">
        <f>IF(+'V R Art'!B9+'XVI R Art'!B9+'VIII R Art'!B9+'IX R Art'!B9+'XIV R Art'!B9&gt;0,+'V R Art'!B9+'XVI R Art'!B9+'VIII R Art'!B9+'IX R Art'!B9+'XIV R Art'!B9," ")</f>
        <v xml:space="preserve"> </v>
      </c>
      <c r="C9" s="71" t="str">
        <f>IF(+'V R Art'!C9+'XVI R Art'!C9+'VIII R Art'!C9+'IX R Art'!C9+'XIV R Art'!C9&gt;0,+'V R Art'!C9+'XVI R Art'!C9+'VIII R Art'!C9+'IX R Art'!C9+'XIV R Art'!C9," ")</f>
        <v xml:space="preserve"> </v>
      </c>
      <c r="D9" s="71" t="str">
        <f>IF(+'V R Art'!D9+'XVI R Art'!D9+'VIII R Art'!D9+'IX R Art'!D9+'XIV R Art'!D9&gt;0,+'V R Art'!D9+'XVI R Art'!D9+'VIII R Art'!D9+'IX R Art'!D9+'XIV R Art'!D9," ")</f>
        <v xml:space="preserve"> </v>
      </c>
      <c r="E9" s="71" t="str">
        <f>IF(+'V R Art'!E9+'XVI R Art'!E9+'VIII R Art'!E9+'IX R Art'!E9+'XIV R Art'!E9&gt;0,+'V R Art'!E9+'XVI R Art'!E9+'VIII R Art'!E9+'IX R Art'!E9+'XIV R Art'!E9," ")</f>
        <v xml:space="preserve"> </v>
      </c>
      <c r="F9" s="71" t="str">
        <f>IF(+'V R Art'!F9+'XVI R Art'!F9+'VIII R Art'!F9+'IX R Art'!F9+'XIV R Art'!F9&gt;0,+'V R Art'!F9+'XVI R Art'!F9+'VIII R Art'!F9+'IX R Art'!F9+'XIV R Art'!F9," ")</f>
        <v xml:space="preserve"> </v>
      </c>
      <c r="G9" s="71" t="str">
        <f>IF(+'V R Art'!G9+'XVI R Art'!G9+'VIII R Art'!G9+'IX R Art'!G9+'XIV R Art'!G9&gt;0,+'V R Art'!G9+'XVI R Art'!G9+'VIII R Art'!G9+'IX R Art'!G9+'XIV R Art'!G9," ")</f>
        <v xml:space="preserve"> </v>
      </c>
      <c r="H9" s="71" t="str">
        <f>IF(+'V R Art'!H9+'XVI R Art'!H9+'VIII R Art'!H9+'IX R Art'!H9+'XIV R Art'!H9&gt;0,+'V R Art'!H9+'XVI R Art'!H9+'VIII R Art'!H9+'IX R Art'!H9+'XIV R Art'!H9," ")</f>
        <v xml:space="preserve"> </v>
      </c>
      <c r="I9" s="71" t="str">
        <f>IF(+'V R Art'!I9+'XVI R Art'!I9+'VIII R Art'!I9+'IX R Art'!I9+'XIV R Art'!I9&gt;0,+'V R Art'!I9+'XVI R Art'!I9+'VIII R Art'!I9+'IX R Art'!I9+'XIV R Art'!I9," ")</f>
        <v xml:space="preserve"> </v>
      </c>
      <c r="J9" s="71" t="str">
        <f>IF(+'V R Art'!J9+'XVI R Art'!J9+'VIII R Art'!J9+'IX R Art'!J9+'XIV R Art'!J9&gt;0,+'V R Art'!J9+'XVI R Art'!J9+'VIII R Art'!J9+'IX R Art'!J9+'XIV R Art'!J9," ")</f>
        <v xml:space="preserve"> </v>
      </c>
      <c r="K9" s="71" t="str">
        <f>IF(+'V R Art'!K9+'XVI R Art'!K9+'VIII R Art'!K9+'IX R Art'!K9+'XIV R Art'!K9&gt;0,+'V R Art'!K9+'XVI R Art'!K9+'VIII R Art'!K9+'IX R Art'!K9+'XIV R Art'!K9," ")</f>
        <v xml:space="preserve"> </v>
      </c>
      <c r="L9" s="71" t="str">
        <f>IF(+'V R Art'!L9+'XVI R Art'!L9+'VIII R Art'!L9+'IX R Art'!L9+'XIV R Art'!L9&gt;0,+'V R Art'!L9+'XVI R Art'!L9+'VIII R Art'!L9+'IX R Art'!L9+'XIV R Art'!L9," ")</f>
        <v xml:space="preserve"> </v>
      </c>
      <c r="M9" s="127" t="str">
        <f>IF(+'V R Art'!M9+'XVI R Art'!M9+'VIII R Art'!M9+'IX R Art'!M9+'XIV R Art'!M9&gt;0,+'V R Art'!M9+'XVI R Art'!M9+'VIII R Art'!M9+'IX R Art'!M9+'XIV R Art'!M9," ")</f>
        <v xml:space="preserve"> </v>
      </c>
      <c r="N9" s="126" t="str">
        <f>IF(SUM(B9:M9)&gt;0,SUM(B9:M9)," ")</f>
        <v xml:space="preserve"> </v>
      </c>
      <c r="O9" s="33">
        <f t="shared" ref="O9:O42" si="0">+A9</f>
        <v>3</v>
      </c>
    </row>
    <row r="10" spans="1:15" x14ac:dyDescent="0.3">
      <c r="A10" s="100">
        <f>+A9+0.5</f>
        <v>3.5</v>
      </c>
      <c r="B10" s="122" t="str">
        <f>IF(+'V R Art'!B10+'XVI R Art'!B10+'VIII R Art'!B10+'IX R Art'!B10+'XIV R Art'!B10&gt;0,+'V R Art'!B10+'XVI R Art'!B10+'VIII R Art'!B10+'IX R Art'!B10+'XIV R Art'!B10," ")</f>
        <v xml:space="preserve"> </v>
      </c>
      <c r="C10" s="67" t="str">
        <f>IF(+'V R Art'!C10+'XVI R Art'!C10+'VIII R Art'!C10+'IX R Art'!C10+'XIV R Art'!C10&gt;0,+'V R Art'!C10+'XVI R Art'!C10+'VIII R Art'!C10+'IX R Art'!C10+'XIV R Art'!C10," ")</f>
        <v xml:space="preserve"> </v>
      </c>
      <c r="D10" s="67" t="str">
        <f>IF(+'V R Art'!D10+'XVI R Art'!D10+'VIII R Art'!D10+'IX R Art'!D10+'XIV R Art'!D10&gt;0,+'V R Art'!D10+'XVI R Art'!D10+'VIII R Art'!D10+'IX R Art'!D10+'XIV R Art'!D10," ")</f>
        <v xml:space="preserve"> </v>
      </c>
      <c r="E10" s="67" t="str">
        <f>IF(+'V R Art'!E10+'XVI R Art'!E10+'VIII R Art'!E10+'IX R Art'!E10+'XIV R Art'!E10&gt;0,+'V R Art'!E10+'XVI R Art'!E10+'VIII R Art'!E10+'IX R Art'!E10+'XIV R Art'!E10," ")</f>
        <v xml:space="preserve"> </v>
      </c>
      <c r="F10" s="67" t="str">
        <f>IF(+'V R Art'!F10+'XVI R Art'!F10+'VIII R Art'!F10+'IX R Art'!F10+'XIV R Art'!F10&gt;0,+'V R Art'!F10+'XVI R Art'!F10+'VIII R Art'!F10+'IX R Art'!F10+'XIV R Art'!F10," ")</f>
        <v xml:space="preserve"> </v>
      </c>
      <c r="G10" s="67" t="str">
        <f>IF(+'V R Art'!G10+'XVI R Art'!G10+'VIII R Art'!G10+'IX R Art'!G10+'XIV R Art'!G10&gt;0,+'V R Art'!G10+'XVI R Art'!G10+'VIII R Art'!G10+'IX R Art'!G10+'XIV R Art'!G10," ")</f>
        <v xml:space="preserve"> </v>
      </c>
      <c r="H10" s="67" t="str">
        <f>IF(+'V R Art'!H10+'XVI R Art'!H10+'VIII R Art'!H10+'IX R Art'!H10+'XIV R Art'!H10&gt;0,+'V R Art'!H10+'XVI R Art'!H10+'VIII R Art'!H10+'IX R Art'!H10+'XIV R Art'!H10," ")</f>
        <v xml:space="preserve"> </v>
      </c>
      <c r="I10" s="67" t="str">
        <f>IF(+'V R Art'!I10+'XVI R Art'!I10+'VIII R Art'!I10+'IX R Art'!I10+'XIV R Art'!I10&gt;0,+'V R Art'!I10+'XVI R Art'!I10+'VIII R Art'!I10+'IX R Art'!I10+'XIV R Art'!I10," ")</f>
        <v xml:space="preserve"> </v>
      </c>
      <c r="J10" s="67" t="str">
        <f>IF(+'V R Art'!J10+'XVI R Art'!J10+'VIII R Art'!J10+'IX R Art'!J10+'XIV R Art'!J10&gt;0,+'V R Art'!J10+'XVI R Art'!J10+'VIII R Art'!J10+'IX R Art'!J10+'XIV R Art'!J10," ")</f>
        <v xml:space="preserve"> </v>
      </c>
      <c r="K10" s="67" t="str">
        <f>IF(+'V R Art'!K10+'XVI R Art'!K10+'VIII R Art'!K10+'IX R Art'!K10+'XIV R Art'!K10&gt;0,+'V R Art'!K10+'XVI R Art'!K10+'VIII R Art'!K10+'IX R Art'!K10+'XIV R Art'!K10," ")</f>
        <v xml:space="preserve"> </v>
      </c>
      <c r="L10" s="67" t="str">
        <f>IF(+'V R Art'!L10+'XVI R Art'!L10+'VIII R Art'!L10+'IX R Art'!L10+'XIV R Art'!L10&gt;0,+'V R Art'!L10+'XVI R Art'!L10+'VIII R Art'!L10+'IX R Art'!L10+'XIV R Art'!L10," ")</f>
        <v xml:space="preserve"> </v>
      </c>
      <c r="M10" s="123" t="str">
        <f>IF(+'V R Art'!M10+'XVI R Art'!M10+'VIII R Art'!M10+'IX R Art'!M10+'XIV R Art'!M10&gt;0,+'V R Art'!M10+'XVI R Art'!M10+'VIII R Art'!M10+'IX R Art'!M10+'XIV R Art'!M10," ")</f>
        <v xml:space="preserve"> </v>
      </c>
      <c r="N10" s="122"/>
      <c r="O10" s="34">
        <f t="shared" si="0"/>
        <v>3.5</v>
      </c>
    </row>
    <row r="11" spans="1:15" x14ac:dyDescent="0.3">
      <c r="A11" s="100">
        <f t="shared" ref="A11:A43" si="1">+A10+0.5</f>
        <v>4</v>
      </c>
      <c r="B11" s="122" t="str">
        <f>IF(+'V R Art'!B11+'XVI R Art'!B11+'VIII R Art'!B11+'IX R Art'!B11+'XIV R Art'!B11&gt;0,+'V R Art'!B11+'XVI R Art'!B11+'VIII R Art'!B11+'IX R Art'!B11+'XIV R Art'!B11," ")</f>
        <v xml:space="preserve"> </v>
      </c>
      <c r="C11" s="67" t="str">
        <f>IF(+'V R Art'!C11+'XVI R Art'!C11+'VIII R Art'!C11+'IX R Art'!C11+'XIV R Art'!C11&gt;0,+'V R Art'!C11+'XVI R Art'!C11+'VIII R Art'!C11+'IX R Art'!C11+'XIV R Art'!C11," ")</f>
        <v xml:space="preserve"> </v>
      </c>
      <c r="D11" s="67" t="str">
        <f>IF(+'V R Art'!D11+'XVI R Art'!D11+'VIII R Art'!D11+'IX R Art'!D11+'XIV R Art'!D11&gt;0,+'V R Art'!D11+'XVI R Art'!D11+'VIII R Art'!D11+'IX R Art'!D11+'XIV R Art'!D11," ")</f>
        <v xml:space="preserve"> </v>
      </c>
      <c r="E11" s="67" t="str">
        <f>IF(+'V R Art'!E11+'XVI R Art'!E11+'VIII R Art'!E11+'IX R Art'!E11+'XIV R Art'!E11&gt;0,+'V R Art'!E11+'XVI R Art'!E11+'VIII R Art'!E11+'IX R Art'!E11+'XIV R Art'!E11," ")</f>
        <v xml:space="preserve"> </v>
      </c>
      <c r="F11" s="67" t="str">
        <f>IF(+'V R Art'!F11+'XVI R Art'!F11+'VIII R Art'!F11+'IX R Art'!F11+'XIV R Art'!F11&gt;0,+'V R Art'!F11+'XVI R Art'!F11+'VIII R Art'!F11+'IX R Art'!F11+'XIV R Art'!F11," ")</f>
        <v xml:space="preserve"> </v>
      </c>
      <c r="G11" s="67" t="str">
        <f>IF(+'V R Art'!G11+'XVI R Art'!G11+'VIII R Art'!G11+'IX R Art'!G11+'XIV R Art'!G11&gt;0,+'V R Art'!G11+'XVI R Art'!G11+'VIII R Art'!G11+'IX R Art'!G11+'XIV R Art'!G11," ")</f>
        <v xml:space="preserve"> </v>
      </c>
      <c r="H11" s="67" t="str">
        <f>IF(+'V R Art'!H11+'XVI R Art'!H11+'VIII R Art'!H11+'IX R Art'!H11+'XIV R Art'!H11&gt;0,+'V R Art'!H11+'XVI R Art'!H11+'VIII R Art'!H11+'IX R Art'!H11+'XIV R Art'!H11," ")</f>
        <v xml:space="preserve"> </v>
      </c>
      <c r="I11" s="67" t="str">
        <f>IF(+'V R Art'!I11+'XVI R Art'!I11+'VIII R Art'!I11+'IX R Art'!I11+'XIV R Art'!I11&gt;0,+'V R Art'!I11+'XVI R Art'!I11+'VIII R Art'!I11+'IX R Art'!I11+'XIV R Art'!I11," ")</f>
        <v xml:space="preserve"> </v>
      </c>
      <c r="J11" s="67" t="str">
        <f>IF(+'V R Art'!J11+'XVI R Art'!J11+'VIII R Art'!J11+'IX R Art'!J11+'XIV R Art'!J11&gt;0,+'V R Art'!J11+'XVI R Art'!J11+'VIII R Art'!J11+'IX R Art'!J11+'XIV R Art'!J11," ")</f>
        <v xml:space="preserve"> </v>
      </c>
      <c r="K11" s="67" t="str">
        <f>IF(+'V R Art'!K11+'XVI R Art'!K11+'VIII R Art'!K11+'IX R Art'!K11+'XIV R Art'!K11&gt;0,+'V R Art'!K11+'XVI R Art'!K11+'VIII R Art'!K11+'IX R Art'!K11+'XIV R Art'!K11," ")</f>
        <v xml:space="preserve"> </v>
      </c>
      <c r="L11" s="67" t="str">
        <f>IF(+'V R Art'!L11+'XVI R Art'!L11+'VIII R Art'!L11+'IX R Art'!L11+'XIV R Art'!L11&gt;0,+'V R Art'!L11+'XVI R Art'!L11+'VIII R Art'!L11+'IX R Art'!L11+'XIV R Art'!L11," ")</f>
        <v xml:space="preserve"> </v>
      </c>
      <c r="M11" s="123" t="str">
        <f>IF(+'V R Art'!M11+'XVI R Art'!M11+'VIII R Art'!M11+'IX R Art'!M11+'XIV R Art'!M11&gt;0,+'V R Art'!M11+'XVI R Art'!M11+'VIII R Art'!M11+'IX R Art'!M11+'XIV R Art'!M11," ")</f>
        <v xml:space="preserve"> </v>
      </c>
      <c r="N11" s="122" t="str">
        <f t="shared" ref="N11:N41" si="2">IF(SUM(B11:M11)&gt;0,SUM(B11:M11)," ")</f>
        <v xml:space="preserve"> </v>
      </c>
      <c r="O11" s="34">
        <f t="shared" si="0"/>
        <v>4</v>
      </c>
    </row>
    <row r="12" spans="1:15" x14ac:dyDescent="0.3">
      <c r="A12" s="100">
        <f t="shared" si="1"/>
        <v>4.5</v>
      </c>
      <c r="B12" s="122" t="str">
        <f>IF(+'V R Art'!B12+'XVI R Art'!B12+'VIII R Art'!B12+'IX R Art'!B12+'XIV R Art'!B12&gt;0,+'V R Art'!B12+'XVI R Art'!B12+'VIII R Art'!B12+'IX R Art'!B12+'XIV R Art'!B12," ")</f>
        <v xml:space="preserve"> </v>
      </c>
      <c r="C12" s="67" t="str">
        <f>IF(+'V R Art'!C12+'XVI R Art'!C12+'VIII R Art'!C12+'IX R Art'!C12+'XIV R Art'!C12&gt;0,+'V R Art'!C12+'XVI R Art'!C12+'VIII R Art'!C12+'IX R Art'!C12+'XIV R Art'!C12," ")</f>
        <v xml:space="preserve"> </v>
      </c>
      <c r="D12" s="67" t="str">
        <f>IF(+'V R Art'!D12+'XVI R Art'!D12+'VIII R Art'!D12+'IX R Art'!D12+'XIV R Art'!D12&gt;0,+'V R Art'!D12+'XVI R Art'!D12+'VIII R Art'!D12+'IX R Art'!D12+'XIV R Art'!D12," ")</f>
        <v xml:space="preserve"> </v>
      </c>
      <c r="E12" s="67" t="str">
        <f>IF(+'V R Art'!E12+'XVI R Art'!E12+'VIII R Art'!E12+'IX R Art'!E12+'XIV R Art'!E12&gt;0,+'V R Art'!E12+'XVI R Art'!E12+'VIII R Art'!E12+'IX R Art'!E12+'XIV R Art'!E12," ")</f>
        <v xml:space="preserve"> </v>
      </c>
      <c r="F12" s="67" t="str">
        <f>IF(+'V R Art'!F12+'XVI R Art'!F12+'VIII R Art'!F12+'IX R Art'!F12+'XIV R Art'!F12&gt;0,+'V R Art'!F12+'XVI R Art'!F12+'VIII R Art'!F12+'IX R Art'!F12+'XIV R Art'!F12," ")</f>
        <v xml:space="preserve"> </v>
      </c>
      <c r="G12" s="67" t="str">
        <f>IF(+'V R Art'!G12+'XVI R Art'!G12+'VIII R Art'!G12+'IX R Art'!G12+'XIV R Art'!G12&gt;0,+'V R Art'!G12+'XVI R Art'!G12+'VIII R Art'!G12+'IX R Art'!G12+'XIV R Art'!G12," ")</f>
        <v xml:space="preserve"> </v>
      </c>
      <c r="H12" s="67" t="str">
        <f>IF(+'V R Art'!H12+'XVI R Art'!H12+'VIII R Art'!H12+'IX R Art'!H12+'XIV R Art'!H12&gt;0,+'V R Art'!H12+'XVI R Art'!H12+'VIII R Art'!H12+'IX R Art'!H12+'XIV R Art'!H12," ")</f>
        <v xml:space="preserve"> </v>
      </c>
      <c r="I12" s="67" t="str">
        <f>IF(+'V R Art'!I12+'XVI R Art'!I12+'VIII R Art'!I12+'IX R Art'!I12+'XIV R Art'!I12&gt;0,+'V R Art'!I12+'XVI R Art'!I12+'VIII R Art'!I12+'IX R Art'!I12+'XIV R Art'!I12," ")</f>
        <v xml:space="preserve"> </v>
      </c>
      <c r="J12" s="67" t="str">
        <f>IF(+'V R Art'!J12+'XVI R Art'!J12+'VIII R Art'!J12+'IX R Art'!J12+'XIV R Art'!J12&gt;0,+'V R Art'!J12+'XVI R Art'!J12+'VIII R Art'!J12+'IX R Art'!J12+'XIV R Art'!J12," ")</f>
        <v xml:space="preserve"> </v>
      </c>
      <c r="K12" s="67" t="str">
        <f>IF(+'V R Art'!K12+'XVI R Art'!K12+'VIII R Art'!K12+'IX R Art'!K12+'XIV R Art'!K12&gt;0,+'V R Art'!K12+'XVI R Art'!K12+'VIII R Art'!K12+'IX R Art'!K12+'XIV R Art'!K12," ")</f>
        <v xml:space="preserve"> </v>
      </c>
      <c r="L12" s="67" t="str">
        <f>IF(+'V R Art'!L12+'XVI R Art'!L12+'VIII R Art'!L12+'IX R Art'!L12+'XIV R Art'!L12&gt;0,+'V R Art'!L12+'XVI R Art'!L12+'VIII R Art'!L12+'IX R Art'!L12+'XIV R Art'!L12," ")</f>
        <v xml:space="preserve"> </v>
      </c>
      <c r="M12" s="123" t="str">
        <f>IF(+'V R Art'!M12+'XVI R Art'!M12+'VIII R Art'!M12+'IX R Art'!M12+'XIV R Art'!M12&gt;0,+'V R Art'!M12+'XVI R Art'!M12+'VIII R Art'!M12+'IX R Art'!M12+'XIV R Art'!M12," ")</f>
        <v xml:space="preserve"> </v>
      </c>
      <c r="N12" s="122" t="str">
        <f t="shared" si="2"/>
        <v xml:space="preserve"> </v>
      </c>
      <c r="O12" s="34">
        <f t="shared" si="0"/>
        <v>4.5</v>
      </c>
    </row>
    <row r="13" spans="1:15" x14ac:dyDescent="0.3">
      <c r="A13" s="100">
        <f t="shared" si="1"/>
        <v>5</v>
      </c>
      <c r="B13" s="122" t="str">
        <f>IF(+'V R Art'!B13+'XVI R Art'!B13+'VIII R Art'!B13+'IX R Art'!B13+'XIV R Art'!B13&gt;0,+'V R Art'!B13+'XVI R Art'!B13+'VIII R Art'!B13+'IX R Art'!B13+'XIV R Art'!B13," ")</f>
        <v xml:space="preserve"> </v>
      </c>
      <c r="C13" s="67" t="str">
        <f>IF(+'V R Art'!C13+'XVI R Art'!C13+'VIII R Art'!C13+'IX R Art'!C13+'XIV R Art'!C13&gt;0,+'V R Art'!C13+'XVI R Art'!C13+'VIII R Art'!C13+'IX R Art'!C13+'XIV R Art'!C13," ")</f>
        <v xml:space="preserve"> </v>
      </c>
      <c r="D13" s="67" t="str">
        <f>IF(+'V R Art'!D13+'XVI R Art'!D13+'VIII R Art'!D13+'IX R Art'!D13+'XIV R Art'!D13&gt;0,+'V R Art'!D13+'XVI R Art'!D13+'VIII R Art'!D13+'IX R Art'!D13+'XIV R Art'!D13," ")</f>
        <v xml:space="preserve"> </v>
      </c>
      <c r="E13" s="67">
        <f>IF(+'V R Art'!E13+'XVI R Art'!E13+'VIII R Art'!E13+'IX R Art'!E13+'XIV R Art'!E13&gt;0,+'V R Art'!E13+'XVI R Art'!E13+'VIII R Art'!E13+'IX R Art'!E13+'XIV R Art'!E13," ")</f>
        <v>74.400000000000006</v>
      </c>
      <c r="F13" s="67" t="str">
        <f>IF(+'V R Art'!F13+'XVI R Art'!F13+'VIII R Art'!F13+'IX R Art'!F13+'XIV R Art'!F13&gt;0,+'V R Art'!F13+'XVI R Art'!F13+'VIII R Art'!F13+'IX R Art'!F13+'XIV R Art'!F13," ")</f>
        <v xml:space="preserve"> </v>
      </c>
      <c r="G13" s="67" t="str">
        <f>IF(+'V R Art'!G13+'XVI R Art'!G13+'VIII R Art'!G13+'IX R Art'!G13+'XIV R Art'!G13&gt;0,+'V R Art'!G13+'XVI R Art'!G13+'VIII R Art'!G13+'IX R Art'!G13+'XIV R Art'!G13," ")</f>
        <v xml:space="preserve"> </v>
      </c>
      <c r="H13" s="67" t="str">
        <f>IF(+'V R Art'!H13+'XVI R Art'!H13+'VIII R Art'!H13+'IX R Art'!H13+'XIV R Art'!H13&gt;0,+'V R Art'!H13+'XVI R Art'!H13+'VIII R Art'!H13+'IX R Art'!H13+'XIV R Art'!H13," ")</f>
        <v xml:space="preserve"> </v>
      </c>
      <c r="I13" s="67" t="str">
        <f>IF(+'V R Art'!I13+'XVI R Art'!I13+'VIII R Art'!I13+'IX R Art'!I13+'XIV R Art'!I13&gt;0,+'V R Art'!I13+'XVI R Art'!I13+'VIII R Art'!I13+'IX R Art'!I13+'XIV R Art'!I13," ")</f>
        <v xml:space="preserve"> </v>
      </c>
      <c r="J13" s="67" t="str">
        <f>IF(+'V R Art'!J13+'XVI R Art'!J13+'VIII R Art'!J13+'IX R Art'!J13+'XIV R Art'!J13&gt;0,+'V R Art'!J13+'XVI R Art'!J13+'VIII R Art'!J13+'IX R Art'!J13+'XIV R Art'!J13," ")</f>
        <v xml:space="preserve"> </v>
      </c>
      <c r="K13" s="67" t="str">
        <f>IF(+'V R Art'!K13+'XVI R Art'!K13+'VIII R Art'!K13+'IX R Art'!K13+'XIV R Art'!K13&gt;0,+'V R Art'!K13+'XVI R Art'!K13+'VIII R Art'!K13+'IX R Art'!K13+'XIV R Art'!K13," ")</f>
        <v xml:space="preserve"> </v>
      </c>
      <c r="L13" s="67" t="str">
        <f>IF(+'V R Art'!L13+'XVI R Art'!L13+'VIII R Art'!L13+'IX R Art'!L13+'XIV R Art'!L13&gt;0,+'V R Art'!L13+'XVI R Art'!L13+'VIII R Art'!L13+'IX R Art'!L13+'XIV R Art'!L13," ")</f>
        <v xml:space="preserve"> </v>
      </c>
      <c r="M13" s="123" t="str">
        <f>IF(+'V R Art'!M13+'XVI R Art'!M13+'VIII R Art'!M13+'IX R Art'!M13+'XIV R Art'!M13&gt;0,+'V R Art'!M13+'XVI R Art'!M13+'VIII R Art'!M13+'IX R Art'!M13+'XIV R Art'!M13," ")</f>
        <v xml:space="preserve"> </v>
      </c>
      <c r="N13" s="122">
        <f t="shared" si="2"/>
        <v>74.400000000000006</v>
      </c>
      <c r="O13" s="34">
        <f t="shared" si="0"/>
        <v>5</v>
      </c>
    </row>
    <row r="14" spans="1:15" x14ac:dyDescent="0.3">
      <c r="A14" s="100">
        <f t="shared" si="1"/>
        <v>5.5</v>
      </c>
      <c r="B14" s="122" t="str">
        <f>IF(+'V R Art'!B14+'XVI R Art'!B14+'VIII R Art'!B14+'IX R Art'!B14+'XIV R Art'!B14&gt;0,+'V R Art'!B14+'XVI R Art'!B14+'VIII R Art'!B14+'IX R Art'!B14+'XIV R Art'!B14," ")</f>
        <v xml:space="preserve"> </v>
      </c>
      <c r="C14" s="67" t="str">
        <f>IF(+'V R Art'!C14+'XVI R Art'!C14+'VIII R Art'!C14+'IX R Art'!C14+'XIV R Art'!C14&gt;0,+'V R Art'!C14+'XVI R Art'!C14+'VIII R Art'!C14+'IX R Art'!C14+'XIV R Art'!C14," ")</f>
        <v xml:space="preserve"> </v>
      </c>
      <c r="D14" s="67" t="str">
        <f>IF(+'V R Art'!D14+'XVI R Art'!D14+'VIII R Art'!D14+'IX R Art'!D14+'XIV R Art'!D14&gt;0,+'V R Art'!D14+'XVI R Art'!D14+'VIII R Art'!D14+'IX R Art'!D14+'XIV R Art'!D14," ")</f>
        <v xml:space="preserve"> </v>
      </c>
      <c r="E14" s="67">
        <f>IF(+'V R Art'!E14+'XVI R Art'!E14+'VIII R Art'!E14+'IX R Art'!E14+'XIV R Art'!E14&gt;0,+'V R Art'!E14+'XVI R Art'!E14+'VIII R Art'!E14+'IX R Art'!E14+'XIV R Art'!E14," ")</f>
        <v>86.8</v>
      </c>
      <c r="F14" s="67" t="str">
        <f>IF(+'V R Art'!F14+'XVI R Art'!F14+'VIII R Art'!F14+'IX R Art'!F14+'XIV R Art'!F14&gt;0,+'V R Art'!F14+'XVI R Art'!F14+'VIII R Art'!F14+'IX R Art'!F14+'XIV R Art'!F14," ")</f>
        <v xml:space="preserve"> </v>
      </c>
      <c r="G14" s="67" t="str">
        <f>IF(+'V R Art'!G14+'XVI R Art'!G14+'VIII R Art'!G14+'IX R Art'!G14+'XIV R Art'!G14&gt;0,+'V R Art'!G14+'XVI R Art'!G14+'VIII R Art'!G14+'IX R Art'!G14+'XIV R Art'!G14," ")</f>
        <v xml:space="preserve"> </v>
      </c>
      <c r="H14" s="67" t="str">
        <f>IF(+'V R Art'!H14+'XVI R Art'!H14+'VIII R Art'!H14+'IX R Art'!H14+'XIV R Art'!H14&gt;0,+'V R Art'!H14+'XVI R Art'!H14+'VIII R Art'!H14+'IX R Art'!H14+'XIV R Art'!H14," ")</f>
        <v xml:space="preserve"> </v>
      </c>
      <c r="I14" s="67" t="str">
        <f>IF(+'V R Art'!I14+'XVI R Art'!I14+'VIII R Art'!I14+'IX R Art'!I14+'XIV R Art'!I14&gt;0,+'V R Art'!I14+'XVI R Art'!I14+'VIII R Art'!I14+'IX R Art'!I14+'XIV R Art'!I14," ")</f>
        <v xml:space="preserve"> </v>
      </c>
      <c r="J14" s="67" t="str">
        <f>IF(+'V R Art'!J14+'XVI R Art'!J14+'VIII R Art'!J14+'IX R Art'!J14+'XIV R Art'!J14&gt;0,+'V R Art'!J14+'XVI R Art'!J14+'VIII R Art'!J14+'IX R Art'!J14+'XIV R Art'!J14," ")</f>
        <v xml:space="preserve"> </v>
      </c>
      <c r="K14" s="67" t="str">
        <f>IF(+'V R Art'!K14+'XVI R Art'!K14+'VIII R Art'!K14+'IX R Art'!K14+'XIV R Art'!K14&gt;0,+'V R Art'!K14+'XVI R Art'!K14+'VIII R Art'!K14+'IX R Art'!K14+'XIV R Art'!K14," ")</f>
        <v xml:space="preserve"> </v>
      </c>
      <c r="L14" s="67" t="str">
        <f>IF(+'V R Art'!L14+'XVI R Art'!L14+'VIII R Art'!L14+'IX R Art'!L14+'XIV R Art'!L14&gt;0,+'V R Art'!L14+'XVI R Art'!L14+'VIII R Art'!L14+'IX R Art'!L14+'XIV R Art'!L14," ")</f>
        <v xml:space="preserve"> </v>
      </c>
      <c r="M14" s="123" t="str">
        <f>IF(+'V R Art'!M14+'XVI R Art'!M14+'VIII R Art'!M14+'IX R Art'!M14+'XIV R Art'!M14&gt;0,+'V R Art'!M14+'XVI R Art'!M14+'VIII R Art'!M14+'IX R Art'!M14+'XIV R Art'!M14," ")</f>
        <v xml:space="preserve"> </v>
      </c>
      <c r="N14" s="122">
        <f t="shared" si="2"/>
        <v>86.8</v>
      </c>
      <c r="O14" s="34">
        <f t="shared" si="0"/>
        <v>5.5</v>
      </c>
    </row>
    <row r="15" spans="1:15" x14ac:dyDescent="0.3">
      <c r="A15" s="100">
        <f t="shared" si="1"/>
        <v>6</v>
      </c>
      <c r="B15" s="122" t="str">
        <f>IF(+'V R Art'!B15+'XVI R Art'!B15+'VIII R Art'!B15+'IX R Art'!B15+'XIV R Art'!B15&gt;0,+'V R Art'!B15+'XVI R Art'!B15+'VIII R Art'!B15+'IX R Art'!B15+'XIV R Art'!B15," ")</f>
        <v xml:space="preserve"> </v>
      </c>
      <c r="C15" s="67" t="str">
        <f>IF(+'V R Art'!C15+'XVI R Art'!C15+'VIII R Art'!C15+'IX R Art'!C15+'XIV R Art'!C15&gt;0,+'V R Art'!C15+'XVI R Art'!C15+'VIII R Art'!C15+'IX R Art'!C15+'XIV R Art'!C15," ")</f>
        <v xml:space="preserve"> </v>
      </c>
      <c r="D15" s="67" t="str">
        <f>IF(+'V R Art'!D15+'XVI R Art'!D15+'VIII R Art'!D15+'IX R Art'!D15+'XIV R Art'!D15&gt;0,+'V R Art'!D15+'XVI R Art'!D15+'VIII R Art'!D15+'IX R Art'!D15+'XIV R Art'!D15," ")</f>
        <v xml:space="preserve"> </v>
      </c>
      <c r="E15" s="67">
        <f>IF(+'V R Art'!E15+'XVI R Art'!E15+'VIII R Art'!E15+'IX R Art'!E15+'XIV R Art'!E15&gt;0,+'V R Art'!E15+'XVI R Art'!E15+'VIII R Art'!E15+'IX R Art'!E15+'XIV R Art'!E15," ")</f>
        <v>85755.9</v>
      </c>
      <c r="F15" s="67" t="str">
        <f>IF(+'V R Art'!F15+'XVI R Art'!F15+'VIII R Art'!F15+'IX R Art'!F15+'XIV R Art'!F15&gt;0,+'V R Art'!F15+'XVI R Art'!F15+'VIII R Art'!F15+'IX R Art'!F15+'XIV R Art'!F15," ")</f>
        <v xml:space="preserve"> </v>
      </c>
      <c r="G15" s="67">
        <f>IF(+'V R Art'!G15+'XVI R Art'!G15+'VIII R Art'!G15+'IX R Art'!G15+'XIV R Art'!G15&gt;0,+'V R Art'!G15+'XVI R Art'!G15+'VIII R Art'!G15+'IX R Art'!G15+'XIV R Art'!G15," ")</f>
        <v>6102.89</v>
      </c>
      <c r="H15" s="67" t="str">
        <f>IF(+'V R Art'!H15+'XVI R Art'!H15+'VIII R Art'!H15+'IX R Art'!H15+'XIV R Art'!H15&gt;0,+'V R Art'!H15+'XVI R Art'!H15+'VIII R Art'!H15+'IX R Art'!H15+'XIV R Art'!H15," ")</f>
        <v xml:space="preserve"> </v>
      </c>
      <c r="I15" s="67" t="str">
        <f>IF(+'V R Art'!I15+'XVI R Art'!I15+'VIII R Art'!I15+'IX R Art'!I15+'XIV R Art'!I15&gt;0,+'V R Art'!I15+'XVI R Art'!I15+'VIII R Art'!I15+'IX R Art'!I15+'XIV R Art'!I15," ")</f>
        <v xml:space="preserve"> </v>
      </c>
      <c r="J15" s="67" t="str">
        <f>IF(+'V R Art'!J15+'XVI R Art'!J15+'VIII R Art'!J15+'IX R Art'!J15+'XIV R Art'!J15&gt;0,+'V R Art'!J15+'XVI R Art'!J15+'VIII R Art'!J15+'IX R Art'!J15+'XIV R Art'!J15," ")</f>
        <v xml:space="preserve"> </v>
      </c>
      <c r="K15" s="67" t="str">
        <f>IF(+'V R Art'!K15+'XVI R Art'!K15+'VIII R Art'!K15+'IX R Art'!K15+'XIV R Art'!K15&gt;0,+'V R Art'!K15+'XVI R Art'!K15+'VIII R Art'!K15+'IX R Art'!K15+'XIV R Art'!K15," ")</f>
        <v xml:space="preserve"> </v>
      </c>
      <c r="L15" s="67" t="str">
        <f>IF(+'V R Art'!L15+'XVI R Art'!L15+'VIII R Art'!L15+'IX R Art'!L15+'XIV R Art'!L15&gt;0,+'V R Art'!L15+'XVI R Art'!L15+'VIII R Art'!L15+'IX R Art'!L15+'XIV R Art'!L15," ")</f>
        <v xml:space="preserve"> </v>
      </c>
      <c r="M15" s="123" t="str">
        <f>IF(+'V R Art'!M15+'XVI R Art'!M15+'VIII R Art'!M15+'IX R Art'!M15+'XIV R Art'!M15&gt;0,+'V R Art'!M15+'XVI R Art'!M15+'VIII R Art'!M15+'IX R Art'!M15+'XIV R Art'!M15," ")</f>
        <v xml:space="preserve"> </v>
      </c>
      <c r="N15" s="122">
        <f t="shared" si="2"/>
        <v>91858.79</v>
      </c>
      <c r="O15" s="34">
        <f t="shared" si="0"/>
        <v>6</v>
      </c>
    </row>
    <row r="16" spans="1:15" x14ac:dyDescent="0.3">
      <c r="A16" s="100">
        <f t="shared" si="1"/>
        <v>6.5</v>
      </c>
      <c r="B16" s="122" t="str">
        <f>IF(+'V R Art'!B16+'XVI R Art'!B16+'VIII R Art'!B16+'IX R Art'!B16+'XIV R Art'!B16&gt;0,+'V R Art'!B16+'XVI R Art'!B16+'VIII R Art'!B16+'IX R Art'!B16+'XIV R Art'!B16," ")</f>
        <v xml:space="preserve"> </v>
      </c>
      <c r="C16" s="67" t="str">
        <f>IF(+'V R Art'!C16+'XVI R Art'!C16+'VIII R Art'!C16+'IX R Art'!C16+'XIV R Art'!C16&gt;0,+'V R Art'!C16+'XVI R Art'!C16+'VIII R Art'!C16+'IX R Art'!C16+'XIV R Art'!C16," ")</f>
        <v xml:space="preserve"> </v>
      </c>
      <c r="D16" s="67" t="str">
        <f>IF(+'V R Art'!D16+'XVI R Art'!D16+'VIII R Art'!D16+'IX R Art'!D16+'XIV R Art'!D16&gt;0,+'V R Art'!D16+'XVI R Art'!D16+'VIII R Art'!D16+'IX R Art'!D16+'XIV R Art'!D16," ")</f>
        <v xml:space="preserve"> </v>
      </c>
      <c r="E16" s="67">
        <f>IF(+'V R Art'!E16+'XVI R Art'!E16+'VIII R Art'!E16+'IX R Art'!E16+'XIV R Art'!E16&gt;0,+'V R Art'!E16+'XVI R Art'!E16+'VIII R Art'!E16+'IX R Art'!E16+'XIV R Art'!E16," ")</f>
        <v>297.58999999999997</v>
      </c>
      <c r="F16" s="67">
        <f>IF(+'V R Art'!F16+'XVI R Art'!F16+'VIII R Art'!F16+'IX R Art'!F16+'XIV R Art'!F16&gt;0,+'V R Art'!F16+'XVI R Art'!F16+'VIII R Art'!F16+'IX R Art'!F16+'XIV R Art'!F16," ")</f>
        <v>5491.08</v>
      </c>
      <c r="G16" s="67">
        <f>IF(+'V R Art'!G16+'XVI R Art'!G16+'VIII R Art'!G16+'IX R Art'!G16+'XIV R Art'!G16&gt;0,+'V R Art'!G16+'XVI R Art'!G16+'VIII R Art'!G16+'IX R Art'!G16+'XIV R Art'!G16," ")</f>
        <v>87596.97</v>
      </c>
      <c r="H16" s="67" t="str">
        <f>IF(+'V R Art'!H16+'XVI R Art'!H16+'VIII R Art'!H16+'IX R Art'!H16+'XIV R Art'!H16&gt;0,+'V R Art'!H16+'XVI R Art'!H16+'VIII R Art'!H16+'IX R Art'!H16+'XIV R Art'!H16," ")</f>
        <v xml:space="preserve"> </v>
      </c>
      <c r="I16" s="67" t="str">
        <f>IF(+'V R Art'!I16+'XVI R Art'!I16+'VIII R Art'!I16+'IX R Art'!I16+'XIV R Art'!I16&gt;0,+'V R Art'!I16+'XVI R Art'!I16+'VIII R Art'!I16+'IX R Art'!I16+'XIV R Art'!I16," ")</f>
        <v xml:space="preserve"> </v>
      </c>
      <c r="J16" s="67" t="str">
        <f>IF(+'V R Art'!J16+'XVI R Art'!J16+'VIII R Art'!J16+'IX R Art'!J16+'XIV R Art'!J16&gt;0,+'V R Art'!J16+'XVI R Art'!J16+'VIII R Art'!J16+'IX R Art'!J16+'XIV R Art'!J16," ")</f>
        <v xml:space="preserve"> </v>
      </c>
      <c r="K16" s="67" t="str">
        <f>IF(+'V R Art'!K16+'XVI R Art'!K16+'VIII R Art'!K16+'IX R Art'!K16+'XIV R Art'!K16&gt;0,+'V R Art'!K16+'XVI R Art'!K16+'VIII R Art'!K16+'IX R Art'!K16+'XIV R Art'!K16," ")</f>
        <v xml:space="preserve"> </v>
      </c>
      <c r="L16" s="67" t="str">
        <f>IF(+'V R Art'!L16+'XVI R Art'!L16+'VIII R Art'!L16+'IX R Art'!L16+'XIV R Art'!L16&gt;0,+'V R Art'!L16+'XVI R Art'!L16+'VIII R Art'!L16+'IX R Art'!L16+'XIV R Art'!L16," ")</f>
        <v xml:space="preserve"> </v>
      </c>
      <c r="M16" s="123" t="str">
        <f>IF(+'V R Art'!M16+'XVI R Art'!M16+'VIII R Art'!M16+'IX R Art'!M16+'XIV R Art'!M16&gt;0,+'V R Art'!M16+'XVI R Art'!M16+'VIII R Art'!M16+'IX R Art'!M16+'XIV R Art'!M16," ")</f>
        <v xml:space="preserve"> </v>
      </c>
      <c r="N16" s="122">
        <f t="shared" si="2"/>
        <v>93385.64</v>
      </c>
      <c r="O16" s="34">
        <f t="shared" si="0"/>
        <v>6.5</v>
      </c>
    </row>
    <row r="17" spans="1:15" x14ac:dyDescent="0.3">
      <c r="A17" s="100">
        <f t="shared" si="1"/>
        <v>7</v>
      </c>
      <c r="B17" s="122" t="str">
        <f>IF(+'V R Art'!B17+'XVI R Art'!B17+'VIII R Art'!B17+'IX R Art'!B17+'XIV R Art'!B17&gt;0,+'V R Art'!B17+'XVI R Art'!B17+'VIII R Art'!B17+'IX R Art'!B17+'XIV R Art'!B17," ")</f>
        <v xml:space="preserve"> </v>
      </c>
      <c r="C17" s="67" t="str">
        <f>IF(+'V R Art'!C17+'XVI R Art'!C17+'VIII R Art'!C17+'IX R Art'!C17+'XIV R Art'!C17&gt;0,+'V R Art'!C17+'XVI R Art'!C17+'VIII R Art'!C17+'IX R Art'!C17+'XIV R Art'!C17," ")</f>
        <v xml:space="preserve"> </v>
      </c>
      <c r="D17" s="67" t="str">
        <f>IF(+'V R Art'!D17+'XVI R Art'!D17+'VIII R Art'!D17+'IX R Art'!D17+'XIV R Art'!D17&gt;0,+'V R Art'!D17+'XVI R Art'!D17+'VIII R Art'!D17+'IX R Art'!D17+'XIV R Art'!D17," ")</f>
        <v xml:space="preserve"> </v>
      </c>
      <c r="E17" s="67">
        <f>IF(+'V R Art'!E17+'XVI R Art'!E17+'VIII R Art'!E17+'IX R Art'!E17+'XIV R Art'!E17&gt;0,+'V R Art'!E17+'XVI R Art'!E17+'VIII R Art'!E17+'IX R Art'!E17+'XIV R Art'!E17," ")</f>
        <v>234923.56</v>
      </c>
      <c r="F17" s="67">
        <f>IF(+'V R Art'!F17+'XVI R Art'!F17+'VIII R Art'!F17+'IX R Art'!F17+'XIV R Art'!F17&gt;0,+'V R Art'!F17+'XVI R Art'!F17+'VIII R Art'!F17+'IX R Art'!F17+'XIV R Art'!F17," ")</f>
        <v>41694.090000000004</v>
      </c>
      <c r="G17" s="67">
        <f>IF(+'V R Art'!G17+'XVI R Art'!G17+'VIII R Art'!G17+'IX R Art'!G17+'XIV R Art'!G17&gt;0,+'V R Art'!G17+'XVI R Art'!G17+'VIII R Art'!G17+'IX R Art'!G17+'XIV R Art'!G17," ")</f>
        <v>654400.25</v>
      </c>
      <c r="H17" s="67" t="str">
        <f>IF(+'V R Art'!H17+'XVI R Art'!H17+'VIII R Art'!H17+'IX R Art'!H17+'XIV R Art'!H17&gt;0,+'V R Art'!H17+'XVI R Art'!H17+'VIII R Art'!H17+'IX R Art'!H17+'XIV R Art'!H17," ")</f>
        <v xml:space="preserve"> </v>
      </c>
      <c r="I17" s="67" t="str">
        <f>IF(+'V R Art'!I17+'XVI R Art'!I17+'VIII R Art'!I17+'IX R Art'!I17+'XIV R Art'!I17&gt;0,+'V R Art'!I17+'XVI R Art'!I17+'VIII R Art'!I17+'IX R Art'!I17+'XIV R Art'!I17," ")</f>
        <v xml:space="preserve"> </v>
      </c>
      <c r="J17" s="67" t="str">
        <f>IF(+'V R Art'!J17+'XVI R Art'!J17+'VIII R Art'!J17+'IX R Art'!J17+'XIV R Art'!J17&gt;0,+'V R Art'!J17+'XVI R Art'!J17+'VIII R Art'!J17+'IX R Art'!J17+'XIV R Art'!J17," ")</f>
        <v xml:space="preserve"> </v>
      </c>
      <c r="K17" s="67" t="str">
        <f>IF(+'V R Art'!K17+'XVI R Art'!K17+'VIII R Art'!K17+'IX R Art'!K17+'XIV R Art'!K17&gt;0,+'V R Art'!K17+'XVI R Art'!K17+'VIII R Art'!K17+'IX R Art'!K17+'XIV R Art'!K17," ")</f>
        <v xml:space="preserve"> </v>
      </c>
      <c r="L17" s="67" t="str">
        <f>IF(+'V R Art'!L17+'XVI R Art'!L17+'VIII R Art'!L17+'IX R Art'!L17+'XIV R Art'!L17&gt;0,+'V R Art'!L17+'XVI R Art'!L17+'VIII R Art'!L17+'IX R Art'!L17+'XIV R Art'!L17," ")</f>
        <v xml:space="preserve"> </v>
      </c>
      <c r="M17" s="123" t="str">
        <f>IF(+'V R Art'!M17+'XVI R Art'!M17+'VIII R Art'!M17+'IX R Art'!M17+'XIV R Art'!M17&gt;0,+'V R Art'!M17+'XVI R Art'!M17+'VIII R Art'!M17+'IX R Art'!M17+'XIV R Art'!M17," ")</f>
        <v xml:space="preserve"> </v>
      </c>
      <c r="N17" s="122">
        <f t="shared" si="2"/>
        <v>931017.9</v>
      </c>
      <c r="O17" s="34">
        <f t="shared" si="0"/>
        <v>7</v>
      </c>
    </row>
    <row r="18" spans="1:15" x14ac:dyDescent="0.3">
      <c r="A18" s="100">
        <f t="shared" si="1"/>
        <v>7.5</v>
      </c>
      <c r="B18" s="122" t="str">
        <f>IF(+'V R Art'!B18+'XVI R Art'!B18+'VIII R Art'!B18+'IX R Art'!B18+'XIV R Art'!B18&gt;0,+'V R Art'!B18+'XVI R Art'!B18+'VIII R Art'!B18+'IX R Art'!B18+'XIV R Art'!B18," ")</f>
        <v xml:space="preserve"> </v>
      </c>
      <c r="C18" s="67" t="str">
        <f>IF(+'V R Art'!C18+'XVI R Art'!C18+'VIII R Art'!C18+'IX R Art'!C18+'XIV R Art'!C18&gt;0,+'V R Art'!C18+'XVI R Art'!C18+'VIII R Art'!C18+'IX R Art'!C18+'XIV R Art'!C18," ")</f>
        <v xml:space="preserve"> </v>
      </c>
      <c r="D18" s="67" t="str">
        <f>IF(+'V R Art'!D18+'XVI R Art'!D18+'VIII R Art'!D18+'IX R Art'!D18+'XIV R Art'!D18&gt;0,+'V R Art'!D18+'XVI R Art'!D18+'VIII R Art'!D18+'IX R Art'!D18+'XIV R Art'!D18," ")</f>
        <v xml:space="preserve"> </v>
      </c>
      <c r="E18" s="67">
        <f>IF(+'V R Art'!E18+'XVI R Art'!E18+'VIII R Art'!E18+'IX R Art'!E18+'XIV R Art'!E18&gt;0,+'V R Art'!E18+'XVI R Art'!E18+'VIII R Art'!E18+'IX R Art'!E18+'XIV R Art'!E18," ")</f>
        <v>791270.57</v>
      </c>
      <c r="F18" s="67">
        <f>IF(+'V R Art'!F18+'XVI R Art'!F18+'VIII R Art'!F18+'IX R Art'!F18+'XIV R Art'!F18&gt;0,+'V R Art'!F18+'XVI R Art'!F18+'VIII R Art'!F18+'IX R Art'!F18+'XIV R Art'!F18," ")</f>
        <v>302811.04000000004</v>
      </c>
      <c r="G18" s="67">
        <f>IF(+'V R Art'!G18+'XVI R Art'!G18+'VIII R Art'!G18+'IX R Art'!G18+'XIV R Art'!G18&gt;0,+'V R Art'!G18+'XVI R Art'!G18+'VIII R Art'!G18+'IX R Art'!G18+'XIV R Art'!G18," ")</f>
        <v>1052594.3400000001</v>
      </c>
      <c r="H18" s="67" t="str">
        <f>IF(+'V R Art'!H18+'XVI R Art'!H18+'VIII R Art'!H18+'IX R Art'!H18+'XIV R Art'!H18&gt;0,+'V R Art'!H18+'XVI R Art'!H18+'VIII R Art'!H18+'IX R Art'!H18+'XIV R Art'!H18," ")</f>
        <v xml:space="preserve"> </v>
      </c>
      <c r="I18" s="67" t="str">
        <f>IF(+'V R Art'!I18+'XVI R Art'!I18+'VIII R Art'!I18+'IX R Art'!I18+'XIV R Art'!I18&gt;0,+'V R Art'!I18+'XVI R Art'!I18+'VIII R Art'!I18+'IX R Art'!I18+'XIV R Art'!I18," ")</f>
        <v xml:space="preserve"> </v>
      </c>
      <c r="J18" s="67" t="str">
        <f>IF(+'V R Art'!J18+'XVI R Art'!J18+'VIII R Art'!J18+'IX R Art'!J18+'XIV R Art'!J18&gt;0,+'V R Art'!J18+'XVI R Art'!J18+'VIII R Art'!J18+'IX R Art'!J18+'XIV R Art'!J18," ")</f>
        <v xml:space="preserve"> </v>
      </c>
      <c r="K18" s="67" t="str">
        <f>IF(+'V R Art'!K18+'XVI R Art'!K18+'VIII R Art'!K18+'IX R Art'!K18+'XIV R Art'!K18&gt;0,+'V R Art'!K18+'XVI R Art'!K18+'VIII R Art'!K18+'IX R Art'!K18+'XIV R Art'!K18," ")</f>
        <v xml:space="preserve"> </v>
      </c>
      <c r="L18" s="67" t="str">
        <f>IF(+'V R Art'!L18+'XVI R Art'!L18+'VIII R Art'!L18+'IX R Art'!L18+'XIV R Art'!L18&gt;0,+'V R Art'!L18+'XVI R Art'!L18+'VIII R Art'!L18+'IX R Art'!L18+'XIV R Art'!L18," ")</f>
        <v xml:space="preserve"> </v>
      </c>
      <c r="M18" s="123" t="str">
        <f>IF(+'V R Art'!M18+'XVI R Art'!M18+'VIII R Art'!M18+'IX R Art'!M18+'XIV R Art'!M18&gt;0,+'V R Art'!M18+'XVI R Art'!M18+'VIII R Art'!M18+'IX R Art'!M18+'XIV R Art'!M18," ")</f>
        <v xml:space="preserve"> </v>
      </c>
      <c r="N18" s="122">
        <f t="shared" si="2"/>
        <v>2146675.9500000002</v>
      </c>
      <c r="O18" s="34">
        <f t="shared" si="0"/>
        <v>7.5</v>
      </c>
    </row>
    <row r="19" spans="1:15" x14ac:dyDescent="0.3">
      <c r="A19" s="100">
        <f t="shared" si="1"/>
        <v>8</v>
      </c>
      <c r="B19" s="122" t="str">
        <f>IF(+'V R Art'!B19+'XVI R Art'!B19+'VIII R Art'!B19+'IX R Art'!B19+'XIV R Art'!B19&gt;0,+'V R Art'!B19+'XVI R Art'!B19+'VIII R Art'!B19+'IX R Art'!B19+'XIV R Art'!B19," ")</f>
        <v xml:space="preserve"> </v>
      </c>
      <c r="C19" s="67" t="str">
        <f>IF(+'V R Art'!C19+'XVI R Art'!C19+'VIII R Art'!C19+'IX R Art'!C19+'XIV R Art'!C19&gt;0,+'V R Art'!C19+'XVI R Art'!C19+'VIII R Art'!C19+'IX R Art'!C19+'XIV R Art'!C19," ")</f>
        <v xml:space="preserve"> </v>
      </c>
      <c r="D19" s="67" t="str">
        <f>IF(+'V R Art'!D19+'XVI R Art'!D19+'VIII R Art'!D19+'IX R Art'!D19+'XIV R Art'!D19&gt;0,+'V R Art'!D19+'XVI R Art'!D19+'VIII R Art'!D19+'IX R Art'!D19+'XIV R Art'!D19," ")</f>
        <v xml:space="preserve"> </v>
      </c>
      <c r="E19" s="67">
        <f>IF(+'V R Art'!E19+'XVI R Art'!E19+'VIII R Art'!E19+'IX R Art'!E19+'XIV R Art'!E19&gt;0,+'V R Art'!E19+'XVI R Art'!E19+'VIII R Art'!E19+'IX R Art'!E19+'XIV R Art'!E19," ")</f>
        <v>2536135.4</v>
      </c>
      <c r="F19" s="67">
        <f>IF(+'V R Art'!F19+'XVI R Art'!F19+'VIII R Art'!F19+'IX R Art'!F19+'XIV R Art'!F19&gt;0,+'V R Art'!F19+'XVI R Art'!F19+'VIII R Art'!F19+'IX R Art'!F19+'XIV R Art'!F19," ")</f>
        <v>811733.26</v>
      </c>
      <c r="G19" s="67">
        <f>IF(+'V R Art'!G19+'XVI R Art'!G19+'VIII R Art'!G19+'IX R Art'!G19+'XIV R Art'!G19&gt;0,+'V R Art'!G19+'XVI R Art'!G19+'VIII R Art'!G19+'IX R Art'!G19+'XIV R Art'!G19," ")</f>
        <v>4167665.63</v>
      </c>
      <c r="H19" s="67" t="str">
        <f>IF(+'V R Art'!H19+'XVI R Art'!H19+'VIII R Art'!H19+'IX R Art'!H19+'XIV R Art'!H19&gt;0,+'V R Art'!H19+'XVI R Art'!H19+'VIII R Art'!H19+'IX R Art'!H19+'XIV R Art'!H19," ")</f>
        <v xml:space="preserve"> </v>
      </c>
      <c r="I19" s="67" t="str">
        <f>IF(+'V R Art'!I19+'XVI R Art'!I19+'VIII R Art'!I19+'IX R Art'!I19+'XIV R Art'!I19&gt;0,+'V R Art'!I19+'XVI R Art'!I19+'VIII R Art'!I19+'IX R Art'!I19+'XIV R Art'!I19," ")</f>
        <v xml:space="preserve"> </v>
      </c>
      <c r="J19" s="67" t="str">
        <f>IF(+'V R Art'!J19+'XVI R Art'!J19+'VIII R Art'!J19+'IX R Art'!J19+'XIV R Art'!J19&gt;0,+'V R Art'!J19+'XVI R Art'!J19+'VIII R Art'!J19+'IX R Art'!J19+'XIV R Art'!J19," ")</f>
        <v xml:space="preserve"> </v>
      </c>
      <c r="K19" s="67" t="str">
        <f>IF(+'V R Art'!K19+'XVI R Art'!K19+'VIII R Art'!K19+'IX R Art'!K19+'XIV R Art'!K19&gt;0,+'V R Art'!K19+'XVI R Art'!K19+'VIII R Art'!K19+'IX R Art'!K19+'XIV R Art'!K19," ")</f>
        <v xml:space="preserve"> </v>
      </c>
      <c r="L19" s="67" t="str">
        <f>IF(+'V R Art'!L19+'XVI R Art'!L19+'VIII R Art'!L19+'IX R Art'!L19+'XIV R Art'!L19&gt;0,+'V R Art'!L19+'XVI R Art'!L19+'VIII R Art'!L19+'IX R Art'!L19+'XIV R Art'!L19," ")</f>
        <v xml:space="preserve"> </v>
      </c>
      <c r="M19" s="123" t="str">
        <f>IF(+'V R Art'!M19+'XVI R Art'!M19+'VIII R Art'!M19+'IX R Art'!M19+'XIV R Art'!M19&gt;0,+'V R Art'!M19+'XVI R Art'!M19+'VIII R Art'!M19+'IX R Art'!M19+'XIV R Art'!M19," ")</f>
        <v xml:space="preserve"> </v>
      </c>
      <c r="N19" s="122">
        <f t="shared" si="2"/>
        <v>7515534.29</v>
      </c>
      <c r="O19" s="34">
        <f t="shared" si="0"/>
        <v>8</v>
      </c>
    </row>
    <row r="20" spans="1:15" x14ac:dyDescent="0.3">
      <c r="A20" s="100">
        <f t="shared" si="1"/>
        <v>8.5</v>
      </c>
      <c r="B20" s="122" t="str">
        <f>IF(+'V R Art'!B20+'XVI R Art'!B20+'VIII R Art'!B20+'IX R Art'!B20+'XIV R Art'!B20&gt;0,+'V R Art'!B20+'XVI R Art'!B20+'VIII R Art'!B20+'IX R Art'!B20+'XIV R Art'!B20," ")</f>
        <v xml:space="preserve"> </v>
      </c>
      <c r="C20" s="67" t="str">
        <f>IF(+'V R Art'!C20+'XVI R Art'!C20+'VIII R Art'!C20+'IX R Art'!C20+'XIV R Art'!C20&gt;0,+'V R Art'!C20+'XVI R Art'!C20+'VIII R Art'!C20+'IX R Art'!C20+'XIV R Art'!C20," ")</f>
        <v xml:space="preserve"> </v>
      </c>
      <c r="D20" s="67" t="str">
        <f>IF(+'V R Art'!D20+'XVI R Art'!D20+'VIII R Art'!D20+'IX R Art'!D20+'XIV R Art'!D20&gt;0,+'V R Art'!D20+'XVI R Art'!D20+'VIII R Art'!D20+'IX R Art'!D20+'XIV R Art'!D20," ")</f>
        <v xml:space="preserve"> </v>
      </c>
      <c r="E20" s="67">
        <f>IF(+'V R Art'!E20+'XVI R Art'!E20+'VIII R Art'!E20+'IX R Art'!E20+'XIV R Art'!E20&gt;0,+'V R Art'!E20+'XVI R Art'!E20+'VIII R Art'!E20+'IX R Art'!E20+'XIV R Art'!E20," ")</f>
        <v>3306500.18</v>
      </c>
      <c r="F20" s="67">
        <f>IF(+'V R Art'!F20+'XVI R Art'!F20+'VIII R Art'!F20+'IX R Art'!F20+'XIV R Art'!F20&gt;0,+'V R Art'!F20+'XVI R Art'!F20+'VIII R Art'!F20+'IX R Art'!F20+'XIV R Art'!F20," ")</f>
        <v>1866640.63</v>
      </c>
      <c r="G20" s="67">
        <f>IF(+'V R Art'!G20+'XVI R Art'!G20+'VIII R Art'!G20+'IX R Art'!G20+'XIV R Art'!G20&gt;0,+'V R Art'!G20+'XVI R Art'!G20+'VIII R Art'!G20+'IX R Art'!G20+'XIV R Art'!G20," ")</f>
        <v>8370289.1200000001</v>
      </c>
      <c r="H20" s="67" t="str">
        <f>IF(+'V R Art'!H20+'XVI R Art'!H20+'VIII R Art'!H20+'IX R Art'!H20+'XIV R Art'!H20&gt;0,+'V R Art'!H20+'XVI R Art'!H20+'VIII R Art'!H20+'IX R Art'!H20+'XIV R Art'!H20," ")</f>
        <v xml:space="preserve"> </v>
      </c>
      <c r="I20" s="67" t="str">
        <f>IF(+'V R Art'!I20+'XVI R Art'!I20+'VIII R Art'!I20+'IX R Art'!I20+'XIV R Art'!I20&gt;0,+'V R Art'!I20+'XVI R Art'!I20+'VIII R Art'!I20+'IX R Art'!I20+'XIV R Art'!I20," ")</f>
        <v xml:space="preserve"> </v>
      </c>
      <c r="J20" s="67" t="str">
        <f>IF(+'V R Art'!J20+'XVI R Art'!J20+'VIII R Art'!J20+'IX R Art'!J20+'XIV R Art'!J20&gt;0,+'V R Art'!J20+'XVI R Art'!J20+'VIII R Art'!J20+'IX R Art'!J20+'XIV R Art'!J20," ")</f>
        <v xml:space="preserve"> </v>
      </c>
      <c r="K20" s="67" t="str">
        <f>IF(+'V R Art'!K20+'XVI R Art'!K20+'VIII R Art'!K20+'IX R Art'!K20+'XIV R Art'!K20&gt;0,+'V R Art'!K20+'XVI R Art'!K20+'VIII R Art'!K20+'IX R Art'!K20+'XIV R Art'!K20," ")</f>
        <v xml:space="preserve"> </v>
      </c>
      <c r="L20" s="67" t="str">
        <f>IF(+'V R Art'!L20+'XVI R Art'!L20+'VIII R Art'!L20+'IX R Art'!L20+'XIV R Art'!L20&gt;0,+'V R Art'!L20+'XVI R Art'!L20+'VIII R Art'!L20+'IX R Art'!L20+'XIV R Art'!L20," ")</f>
        <v xml:space="preserve"> </v>
      </c>
      <c r="M20" s="123" t="str">
        <f>IF(+'V R Art'!M20+'XVI R Art'!M20+'VIII R Art'!M20+'IX R Art'!M20+'XIV R Art'!M20&gt;0,+'V R Art'!M20+'XVI R Art'!M20+'VIII R Art'!M20+'IX R Art'!M20+'XIV R Art'!M20," ")</f>
        <v xml:space="preserve"> </v>
      </c>
      <c r="N20" s="122">
        <f t="shared" si="2"/>
        <v>13543429.93</v>
      </c>
      <c r="O20" s="34">
        <f t="shared" si="0"/>
        <v>8.5</v>
      </c>
    </row>
    <row r="21" spans="1:15" x14ac:dyDescent="0.3">
      <c r="A21" s="100">
        <f t="shared" si="1"/>
        <v>9</v>
      </c>
      <c r="B21" s="122" t="str">
        <f>IF(+'V R Art'!B21+'XVI R Art'!B21+'VIII R Art'!B21+'IX R Art'!B21+'XIV R Art'!B21&gt;0,+'V R Art'!B21+'XVI R Art'!B21+'VIII R Art'!B21+'IX R Art'!B21+'XIV R Art'!B21," ")</f>
        <v xml:space="preserve"> </v>
      </c>
      <c r="C21" s="67" t="str">
        <f>IF(+'V R Art'!C21+'XVI R Art'!C21+'VIII R Art'!C21+'IX R Art'!C21+'XIV R Art'!C21&gt;0,+'V R Art'!C21+'XVI R Art'!C21+'VIII R Art'!C21+'IX R Art'!C21+'XIV R Art'!C21," ")</f>
        <v xml:space="preserve"> </v>
      </c>
      <c r="D21" s="67" t="str">
        <f>IF(+'V R Art'!D21+'XVI R Art'!D21+'VIII R Art'!D21+'IX R Art'!D21+'XIV R Art'!D21&gt;0,+'V R Art'!D21+'XVI R Art'!D21+'VIII R Art'!D21+'IX R Art'!D21+'XIV R Art'!D21," ")</f>
        <v xml:space="preserve"> </v>
      </c>
      <c r="E21" s="67">
        <f>IF(+'V R Art'!E21+'XVI R Art'!E21+'VIII R Art'!E21+'IX R Art'!E21+'XIV R Art'!E21&gt;0,+'V R Art'!E21+'XVI R Art'!E21+'VIII R Art'!E21+'IX R Art'!E21+'XIV R Art'!E21," ")</f>
        <v>6213744.3799999999</v>
      </c>
      <c r="F21" s="67">
        <f>IF(+'V R Art'!F21+'XVI R Art'!F21+'VIII R Art'!F21+'IX R Art'!F21+'XIV R Art'!F21&gt;0,+'V R Art'!F21+'XVI R Art'!F21+'VIII R Art'!F21+'IX R Art'!F21+'XIV R Art'!F21," ")</f>
        <v>4427982.6500000004</v>
      </c>
      <c r="G21" s="67">
        <f>IF(+'V R Art'!G21+'XVI R Art'!G21+'VIII R Art'!G21+'IX R Art'!G21+'XIV R Art'!G21&gt;0,+'V R Art'!G21+'XVI R Art'!G21+'VIII R Art'!G21+'IX R Art'!G21+'XIV R Art'!G21," ")</f>
        <v>13317062.51</v>
      </c>
      <c r="H21" s="67" t="str">
        <f>IF(+'V R Art'!H21+'XVI R Art'!H21+'VIII R Art'!H21+'IX R Art'!H21+'XIV R Art'!H21&gt;0,+'V R Art'!H21+'XVI R Art'!H21+'VIII R Art'!H21+'IX R Art'!H21+'XIV R Art'!H21," ")</f>
        <v xml:space="preserve"> </v>
      </c>
      <c r="I21" s="67" t="str">
        <f>IF(+'V R Art'!I21+'XVI R Art'!I21+'VIII R Art'!I21+'IX R Art'!I21+'XIV R Art'!I21&gt;0,+'V R Art'!I21+'XVI R Art'!I21+'VIII R Art'!I21+'IX R Art'!I21+'XIV R Art'!I21," ")</f>
        <v xml:space="preserve"> </v>
      </c>
      <c r="J21" s="67" t="str">
        <f>IF(+'V R Art'!J21+'XVI R Art'!J21+'VIII R Art'!J21+'IX R Art'!J21+'XIV R Art'!J21&gt;0,+'V R Art'!J21+'XVI R Art'!J21+'VIII R Art'!J21+'IX R Art'!J21+'XIV R Art'!J21," ")</f>
        <v xml:space="preserve"> </v>
      </c>
      <c r="K21" s="67" t="str">
        <f>IF(+'V R Art'!K21+'XVI R Art'!K21+'VIII R Art'!K21+'IX R Art'!K21+'XIV R Art'!K21&gt;0,+'V R Art'!K21+'XVI R Art'!K21+'VIII R Art'!K21+'IX R Art'!K21+'XIV R Art'!K21," ")</f>
        <v xml:space="preserve"> </v>
      </c>
      <c r="L21" s="67" t="str">
        <f>IF(+'V R Art'!L21+'XVI R Art'!L21+'VIII R Art'!L21+'IX R Art'!L21+'XIV R Art'!L21&gt;0,+'V R Art'!L21+'XVI R Art'!L21+'VIII R Art'!L21+'IX R Art'!L21+'XIV R Art'!L21," ")</f>
        <v xml:space="preserve"> </v>
      </c>
      <c r="M21" s="123" t="str">
        <f>IF(+'V R Art'!M21+'XVI R Art'!M21+'VIII R Art'!M21+'IX R Art'!M21+'XIV R Art'!M21&gt;0,+'V R Art'!M21+'XVI R Art'!M21+'VIII R Art'!M21+'IX R Art'!M21+'XIV R Art'!M21," ")</f>
        <v xml:space="preserve"> </v>
      </c>
      <c r="N21" s="122">
        <f t="shared" si="2"/>
        <v>23958789.539999999</v>
      </c>
      <c r="O21" s="34">
        <f t="shared" si="0"/>
        <v>9</v>
      </c>
    </row>
    <row r="22" spans="1:15" x14ac:dyDescent="0.3">
      <c r="A22" s="100">
        <f t="shared" si="1"/>
        <v>9.5</v>
      </c>
      <c r="B22" s="122" t="str">
        <f>IF(+'V R Art'!B22+'XVI R Art'!B22+'VIII R Art'!B22+'IX R Art'!B22+'XIV R Art'!B22&gt;0,+'V R Art'!B22+'XVI R Art'!B22+'VIII R Art'!B22+'IX R Art'!B22+'XIV R Art'!B22," ")</f>
        <v xml:space="preserve"> </v>
      </c>
      <c r="C22" s="67" t="str">
        <f>IF(+'V R Art'!C22+'XVI R Art'!C22+'VIII R Art'!C22+'IX R Art'!C22+'XIV R Art'!C22&gt;0,+'V R Art'!C22+'XVI R Art'!C22+'VIII R Art'!C22+'IX R Art'!C22+'XIV R Art'!C22," ")</f>
        <v xml:space="preserve"> </v>
      </c>
      <c r="D22" s="67" t="str">
        <f>IF(+'V R Art'!D22+'XVI R Art'!D22+'VIII R Art'!D22+'IX R Art'!D22+'XIV R Art'!D22&gt;0,+'V R Art'!D22+'XVI R Art'!D22+'VIII R Art'!D22+'IX R Art'!D22+'XIV R Art'!D22," ")</f>
        <v xml:space="preserve"> </v>
      </c>
      <c r="E22" s="67">
        <f>IF(+'V R Art'!E22+'XVI R Art'!E22+'VIII R Art'!E22+'IX R Art'!E22+'XIV R Art'!E22&gt;0,+'V R Art'!E22+'XVI R Art'!E22+'VIII R Art'!E22+'IX R Art'!E22+'XIV R Art'!E22," ")</f>
        <v>9114962.3599999994</v>
      </c>
      <c r="F22" s="67">
        <f>IF(+'V R Art'!F22+'XVI R Art'!F22+'VIII R Art'!F22+'IX R Art'!F22+'XIV R Art'!F22&gt;0,+'V R Art'!F22+'XVI R Art'!F22+'VIII R Art'!F22+'IX R Art'!F22+'XIV R Art'!F22," ")</f>
        <v>4216139.83</v>
      </c>
      <c r="G22" s="67">
        <f>IF(+'V R Art'!G22+'XVI R Art'!G22+'VIII R Art'!G22+'IX R Art'!G22+'XIV R Art'!G22&gt;0,+'V R Art'!G22+'XVI R Art'!G22+'VIII R Art'!G22+'IX R Art'!G22+'XIV R Art'!G22," ")</f>
        <v>16945052.529999997</v>
      </c>
      <c r="H22" s="67" t="str">
        <f>IF(+'V R Art'!H22+'XVI R Art'!H22+'VIII R Art'!H22+'IX R Art'!H22+'XIV R Art'!H22&gt;0,+'V R Art'!H22+'XVI R Art'!H22+'VIII R Art'!H22+'IX R Art'!H22+'XIV R Art'!H22," ")</f>
        <v xml:space="preserve"> </v>
      </c>
      <c r="I22" s="67" t="str">
        <f>IF(+'V R Art'!I22+'XVI R Art'!I22+'VIII R Art'!I22+'IX R Art'!I22+'XIV R Art'!I22&gt;0,+'V R Art'!I22+'XVI R Art'!I22+'VIII R Art'!I22+'IX R Art'!I22+'XIV R Art'!I22," ")</f>
        <v xml:space="preserve"> </v>
      </c>
      <c r="J22" s="67" t="str">
        <f>IF(+'V R Art'!J22+'XVI R Art'!J22+'VIII R Art'!J22+'IX R Art'!J22+'XIV R Art'!J22&gt;0,+'V R Art'!J22+'XVI R Art'!J22+'VIII R Art'!J22+'IX R Art'!J22+'XIV R Art'!J22," ")</f>
        <v xml:space="preserve"> </v>
      </c>
      <c r="K22" s="67" t="str">
        <f>IF(+'V R Art'!K22+'XVI R Art'!K22+'VIII R Art'!K22+'IX R Art'!K22+'XIV R Art'!K22&gt;0,+'V R Art'!K22+'XVI R Art'!K22+'VIII R Art'!K22+'IX R Art'!K22+'XIV R Art'!K22," ")</f>
        <v xml:space="preserve"> </v>
      </c>
      <c r="L22" s="67" t="str">
        <f>IF(+'V R Art'!L22+'XVI R Art'!L22+'VIII R Art'!L22+'IX R Art'!L22+'XIV R Art'!L22&gt;0,+'V R Art'!L22+'XVI R Art'!L22+'VIII R Art'!L22+'IX R Art'!L22+'XIV R Art'!L22," ")</f>
        <v xml:space="preserve"> </v>
      </c>
      <c r="M22" s="123" t="str">
        <f>IF(+'V R Art'!M22+'XVI R Art'!M22+'VIII R Art'!M22+'IX R Art'!M22+'XIV R Art'!M22&gt;0,+'V R Art'!M22+'XVI R Art'!M22+'VIII R Art'!M22+'IX R Art'!M22+'XIV R Art'!M22," ")</f>
        <v xml:space="preserve"> </v>
      </c>
      <c r="N22" s="122">
        <f t="shared" si="2"/>
        <v>30276154.719999999</v>
      </c>
      <c r="O22" s="34">
        <f t="shared" si="0"/>
        <v>9.5</v>
      </c>
    </row>
    <row r="23" spans="1:15" x14ac:dyDescent="0.3">
      <c r="A23" s="100">
        <f t="shared" si="1"/>
        <v>10</v>
      </c>
      <c r="B23" s="122" t="str">
        <f>IF(+'V R Art'!B23+'XVI R Art'!B23+'VIII R Art'!B23+'IX R Art'!B23+'XIV R Art'!B23&gt;0,+'V R Art'!B23+'XVI R Art'!B23+'VIII R Art'!B23+'IX R Art'!B23+'XIV R Art'!B23," ")</f>
        <v xml:space="preserve"> </v>
      </c>
      <c r="C23" s="67" t="str">
        <f>IF(+'V R Art'!C23+'XVI R Art'!C23+'VIII R Art'!C23+'IX R Art'!C23+'XIV R Art'!C23&gt;0,+'V R Art'!C23+'XVI R Art'!C23+'VIII R Art'!C23+'IX R Art'!C23+'XIV R Art'!C23," ")</f>
        <v xml:space="preserve"> </v>
      </c>
      <c r="D23" s="67">
        <f>IF(+'V R Art'!D23+'XVI R Art'!D23+'VIII R Art'!D23+'IX R Art'!D23+'XIV R Art'!D23&gt;0,+'V R Art'!D23+'XVI R Art'!D23+'VIII R Art'!D23+'IX R Art'!D23+'XIV R Art'!D23," ")</f>
        <v>626846.7699999999</v>
      </c>
      <c r="E23" s="67">
        <f>IF(+'V R Art'!E23+'XVI R Art'!E23+'VIII R Art'!E23+'IX R Art'!E23+'XIV R Art'!E23&gt;0,+'V R Art'!E23+'XVI R Art'!E23+'VIII R Art'!E23+'IX R Art'!E23+'XIV R Art'!E23," ")</f>
        <v>9103095.870000001</v>
      </c>
      <c r="F23" s="67">
        <f>IF(+'V R Art'!F23+'XVI R Art'!F23+'VIII R Art'!F23+'IX R Art'!F23+'XIV R Art'!F23&gt;0,+'V R Art'!F23+'XVI R Art'!F23+'VIII R Art'!F23+'IX R Art'!F23+'XIV R Art'!F23," ")</f>
        <v>8003182.3799999999</v>
      </c>
      <c r="G23" s="67">
        <f>IF(+'V R Art'!G23+'XVI R Art'!G23+'VIII R Art'!G23+'IX R Art'!G23+'XIV R Art'!G23&gt;0,+'V R Art'!G23+'XVI R Art'!G23+'VIII R Art'!G23+'IX R Art'!G23+'XIV R Art'!G23," ")</f>
        <v>19628863.620000001</v>
      </c>
      <c r="H23" s="67" t="str">
        <f>IF(+'V R Art'!H23+'XVI R Art'!H23+'VIII R Art'!H23+'IX R Art'!H23+'XIV R Art'!H23&gt;0,+'V R Art'!H23+'XVI R Art'!H23+'VIII R Art'!H23+'IX R Art'!H23+'XIV R Art'!H23," ")</f>
        <v xml:space="preserve"> </v>
      </c>
      <c r="I23" s="67" t="str">
        <f>IF(+'V R Art'!I23+'XVI R Art'!I23+'VIII R Art'!I23+'IX R Art'!I23+'XIV R Art'!I23&gt;0,+'V R Art'!I23+'XVI R Art'!I23+'VIII R Art'!I23+'IX R Art'!I23+'XIV R Art'!I23," ")</f>
        <v xml:space="preserve"> </v>
      </c>
      <c r="J23" s="67" t="str">
        <f>IF(+'V R Art'!J23+'XVI R Art'!J23+'VIII R Art'!J23+'IX R Art'!J23+'XIV R Art'!J23&gt;0,+'V R Art'!J23+'XVI R Art'!J23+'VIII R Art'!J23+'IX R Art'!J23+'XIV R Art'!J23," ")</f>
        <v xml:space="preserve"> </v>
      </c>
      <c r="K23" s="67" t="str">
        <f>IF(+'V R Art'!K23+'XVI R Art'!K23+'VIII R Art'!K23+'IX R Art'!K23+'XIV R Art'!K23&gt;0,+'V R Art'!K23+'XVI R Art'!K23+'VIII R Art'!K23+'IX R Art'!K23+'XIV R Art'!K23," ")</f>
        <v xml:space="preserve"> </v>
      </c>
      <c r="L23" s="67" t="str">
        <f>IF(+'V R Art'!L23+'XVI R Art'!L23+'VIII R Art'!L23+'IX R Art'!L23+'XIV R Art'!L23&gt;0,+'V R Art'!L23+'XVI R Art'!L23+'VIII R Art'!L23+'IX R Art'!L23+'XIV R Art'!L23," ")</f>
        <v xml:space="preserve"> </v>
      </c>
      <c r="M23" s="123" t="str">
        <f>IF(+'V R Art'!M23+'XVI R Art'!M23+'VIII R Art'!M23+'IX R Art'!M23+'XIV R Art'!M23&gt;0,+'V R Art'!M23+'XVI R Art'!M23+'VIII R Art'!M23+'IX R Art'!M23+'XIV R Art'!M23," ")</f>
        <v xml:space="preserve"> </v>
      </c>
      <c r="N23" s="122">
        <f t="shared" si="2"/>
        <v>37361988.640000001</v>
      </c>
      <c r="O23" s="34">
        <f t="shared" si="0"/>
        <v>10</v>
      </c>
    </row>
    <row r="24" spans="1:15" x14ac:dyDescent="0.3">
      <c r="A24" s="100">
        <f t="shared" si="1"/>
        <v>10.5</v>
      </c>
      <c r="B24" s="122" t="str">
        <f>IF(+'V R Art'!B24+'XVI R Art'!B24+'VIII R Art'!B24+'IX R Art'!B24+'XIV R Art'!B24&gt;0,+'V R Art'!B24+'XVI R Art'!B24+'VIII R Art'!B24+'IX R Art'!B24+'XIV R Art'!B24," ")</f>
        <v xml:space="preserve"> </v>
      </c>
      <c r="C24" s="67" t="str">
        <f>IF(+'V R Art'!C24+'XVI R Art'!C24+'VIII R Art'!C24+'IX R Art'!C24+'XIV R Art'!C24&gt;0,+'V R Art'!C24+'XVI R Art'!C24+'VIII R Art'!C24+'IX R Art'!C24+'XIV R Art'!C24," ")</f>
        <v xml:space="preserve"> </v>
      </c>
      <c r="D24" s="67">
        <f>IF(+'V R Art'!D24+'XVI R Art'!D24+'VIII R Art'!D24+'IX R Art'!D24+'XIV R Art'!D24&gt;0,+'V R Art'!D24+'XVI R Art'!D24+'VIII R Art'!D24+'IX R Art'!D24+'XIV R Art'!D24," ")</f>
        <v>1810247.8599999999</v>
      </c>
      <c r="E24" s="67">
        <f>IF(+'V R Art'!E24+'XVI R Art'!E24+'VIII R Art'!E24+'IX R Art'!E24+'XIV R Art'!E24&gt;0,+'V R Art'!E24+'XVI R Art'!E24+'VIII R Art'!E24+'IX R Art'!E24+'XIV R Art'!E24," ")</f>
        <v>13175397.800000001</v>
      </c>
      <c r="F24" s="67">
        <f>IF(+'V R Art'!F24+'XVI R Art'!F24+'VIII R Art'!F24+'IX R Art'!F24+'XIV R Art'!F24&gt;0,+'V R Art'!F24+'XVI R Art'!F24+'VIII R Art'!F24+'IX R Art'!F24+'XIV R Art'!F24," ")</f>
        <v>11715662.290000001</v>
      </c>
      <c r="G24" s="67">
        <f>IF(+'V R Art'!G24+'XVI R Art'!G24+'VIII R Art'!G24+'IX R Art'!G24+'XIV R Art'!G24&gt;0,+'V R Art'!G24+'XVI R Art'!G24+'VIII R Art'!G24+'IX R Art'!G24+'XIV R Art'!G24," ")</f>
        <v>26841466.879999999</v>
      </c>
      <c r="H24" s="67" t="str">
        <f>IF(+'V R Art'!H24+'XVI R Art'!H24+'VIII R Art'!H24+'IX R Art'!H24+'XIV R Art'!H24&gt;0,+'V R Art'!H24+'XVI R Art'!H24+'VIII R Art'!H24+'IX R Art'!H24+'XIV R Art'!H24," ")</f>
        <v xml:space="preserve"> </v>
      </c>
      <c r="I24" s="67" t="str">
        <f>IF(+'V R Art'!I24+'XVI R Art'!I24+'VIII R Art'!I24+'IX R Art'!I24+'XIV R Art'!I24&gt;0,+'V R Art'!I24+'XVI R Art'!I24+'VIII R Art'!I24+'IX R Art'!I24+'XIV R Art'!I24," ")</f>
        <v xml:space="preserve"> </v>
      </c>
      <c r="J24" s="67" t="str">
        <f>IF(+'V R Art'!J24+'XVI R Art'!J24+'VIII R Art'!J24+'IX R Art'!J24+'XIV R Art'!J24&gt;0,+'V R Art'!J24+'XVI R Art'!J24+'VIII R Art'!J24+'IX R Art'!J24+'XIV R Art'!J24," ")</f>
        <v xml:space="preserve"> </v>
      </c>
      <c r="K24" s="67" t="str">
        <f>IF(+'V R Art'!K24+'XVI R Art'!K24+'VIII R Art'!K24+'IX R Art'!K24+'XIV R Art'!K24&gt;0,+'V R Art'!K24+'XVI R Art'!K24+'VIII R Art'!K24+'IX R Art'!K24+'XIV R Art'!K24," ")</f>
        <v xml:space="preserve"> </v>
      </c>
      <c r="L24" s="67" t="str">
        <f>IF(+'V R Art'!L24+'XVI R Art'!L24+'VIII R Art'!L24+'IX R Art'!L24+'XIV R Art'!L24&gt;0,+'V R Art'!L24+'XVI R Art'!L24+'VIII R Art'!L24+'IX R Art'!L24+'XIV R Art'!L24," ")</f>
        <v xml:space="preserve"> </v>
      </c>
      <c r="M24" s="123" t="str">
        <f>IF(+'V R Art'!M24+'XVI R Art'!M24+'VIII R Art'!M24+'IX R Art'!M24+'XIV R Art'!M24&gt;0,+'V R Art'!M24+'XVI R Art'!M24+'VIII R Art'!M24+'IX R Art'!M24+'XIV R Art'!M24," ")</f>
        <v xml:space="preserve"> </v>
      </c>
      <c r="N24" s="122">
        <f t="shared" si="2"/>
        <v>53542774.829999998</v>
      </c>
      <c r="O24" s="34">
        <f t="shared" si="0"/>
        <v>10.5</v>
      </c>
    </row>
    <row r="25" spans="1:15" x14ac:dyDescent="0.3">
      <c r="A25" s="100">
        <f t="shared" si="1"/>
        <v>11</v>
      </c>
      <c r="B25" s="122" t="str">
        <f>IF(+'V R Art'!B25+'XVI R Art'!B25+'VIII R Art'!B25+'IX R Art'!B25+'XIV R Art'!B25&gt;0,+'V R Art'!B25+'XVI R Art'!B25+'VIII R Art'!B25+'IX R Art'!B25+'XIV R Art'!B25," ")</f>
        <v xml:space="preserve"> </v>
      </c>
      <c r="C25" s="67" t="str">
        <f>IF(+'V R Art'!C25+'XVI R Art'!C25+'VIII R Art'!C25+'IX R Art'!C25+'XIV R Art'!C25&gt;0,+'V R Art'!C25+'XVI R Art'!C25+'VIII R Art'!C25+'IX R Art'!C25+'XIV R Art'!C25," ")</f>
        <v xml:space="preserve"> </v>
      </c>
      <c r="D25" s="67">
        <f>IF(+'V R Art'!D25+'XVI R Art'!D25+'VIII R Art'!D25+'IX R Art'!D25+'XIV R Art'!D25&gt;0,+'V R Art'!D25+'XVI R Art'!D25+'VIII R Art'!D25+'IX R Art'!D25+'XIV R Art'!D25," ")</f>
        <v>1806841.29</v>
      </c>
      <c r="E25" s="67">
        <f>IF(+'V R Art'!E25+'XVI R Art'!E25+'VIII R Art'!E25+'IX R Art'!E25+'XIV R Art'!E25&gt;0,+'V R Art'!E25+'XVI R Art'!E25+'VIII R Art'!E25+'IX R Art'!E25+'XIV R Art'!E25," ")</f>
        <v>14683078.619999999</v>
      </c>
      <c r="F25" s="67">
        <f>IF(+'V R Art'!F25+'XVI R Art'!F25+'VIII R Art'!F25+'IX R Art'!F25+'XIV R Art'!F25&gt;0,+'V R Art'!F25+'XVI R Art'!F25+'VIII R Art'!F25+'IX R Art'!F25+'XIV R Art'!F25," ")</f>
        <v>17261572.300000001</v>
      </c>
      <c r="G25" s="67">
        <f>IF(+'V R Art'!G25+'XVI R Art'!G25+'VIII R Art'!G25+'IX R Art'!G25+'XIV R Art'!G25&gt;0,+'V R Art'!G25+'XVI R Art'!G25+'VIII R Art'!G25+'IX R Art'!G25+'XIV R Art'!G25," ")</f>
        <v>31806342.149999999</v>
      </c>
      <c r="H25" s="67" t="str">
        <f>IF(+'V R Art'!H25+'XVI R Art'!H25+'VIII R Art'!H25+'IX R Art'!H25+'XIV R Art'!H25&gt;0,+'V R Art'!H25+'XVI R Art'!H25+'VIII R Art'!H25+'IX R Art'!H25+'XIV R Art'!H25," ")</f>
        <v xml:space="preserve"> </v>
      </c>
      <c r="I25" s="67" t="str">
        <f>IF(+'V R Art'!I25+'XVI R Art'!I25+'VIII R Art'!I25+'IX R Art'!I25+'XIV R Art'!I25&gt;0,+'V R Art'!I25+'XVI R Art'!I25+'VIII R Art'!I25+'IX R Art'!I25+'XIV R Art'!I25," ")</f>
        <v xml:space="preserve"> </v>
      </c>
      <c r="J25" s="67" t="str">
        <f>IF(+'V R Art'!J25+'XVI R Art'!J25+'VIII R Art'!J25+'IX R Art'!J25+'XIV R Art'!J25&gt;0,+'V R Art'!J25+'XVI R Art'!J25+'VIII R Art'!J25+'IX R Art'!J25+'XIV R Art'!J25," ")</f>
        <v xml:space="preserve"> </v>
      </c>
      <c r="K25" s="67" t="str">
        <f>IF(+'V R Art'!K25+'XVI R Art'!K25+'VIII R Art'!K25+'IX R Art'!K25+'XIV R Art'!K25&gt;0,+'V R Art'!K25+'XVI R Art'!K25+'VIII R Art'!K25+'IX R Art'!K25+'XIV R Art'!K25," ")</f>
        <v xml:space="preserve"> </v>
      </c>
      <c r="L25" s="67" t="str">
        <f>IF(+'V R Art'!L25+'XVI R Art'!L25+'VIII R Art'!L25+'IX R Art'!L25+'XIV R Art'!L25&gt;0,+'V R Art'!L25+'XVI R Art'!L25+'VIII R Art'!L25+'IX R Art'!L25+'XIV R Art'!L25," ")</f>
        <v xml:space="preserve"> </v>
      </c>
      <c r="M25" s="123" t="str">
        <f>IF(+'V R Art'!M25+'XVI R Art'!M25+'VIII R Art'!M25+'IX R Art'!M25+'XIV R Art'!M25&gt;0,+'V R Art'!M25+'XVI R Art'!M25+'VIII R Art'!M25+'IX R Art'!M25+'XIV R Art'!M25," ")</f>
        <v xml:space="preserve"> </v>
      </c>
      <c r="N25" s="122">
        <f t="shared" si="2"/>
        <v>65557834.359999999</v>
      </c>
      <c r="O25" s="34">
        <f t="shared" si="0"/>
        <v>11</v>
      </c>
    </row>
    <row r="26" spans="1:15" x14ac:dyDescent="0.3">
      <c r="A26" s="102">
        <f t="shared" si="1"/>
        <v>11.5</v>
      </c>
      <c r="B26" s="124" t="str">
        <f>IF(+'V R Art'!B26+'XVI R Art'!B26+'VIII R Art'!B26+'IX R Art'!B26+'XIV R Art'!B26&gt;0,+'V R Art'!B26+'XVI R Art'!B26+'VIII R Art'!B26+'IX R Art'!B26+'XIV R Art'!B26," ")</f>
        <v xml:space="preserve"> </v>
      </c>
      <c r="C26" s="38" t="str">
        <f>IF(+'V R Art'!C26+'XVI R Art'!C26+'VIII R Art'!C26+'IX R Art'!C26+'XIV R Art'!C26&gt;0,+'V R Art'!C26+'XVI R Art'!C26+'VIII R Art'!C26+'IX R Art'!C26+'XIV R Art'!C26," ")</f>
        <v xml:space="preserve"> </v>
      </c>
      <c r="D26" s="38">
        <f>IF(+'V R Art'!D26+'XVI R Art'!D26+'VIII R Art'!D26+'IX R Art'!D26+'XIV R Art'!D26&gt;0,+'V R Art'!D26+'XVI R Art'!D26+'VIII R Art'!D26+'IX R Art'!D26+'XIV R Art'!D26," ")</f>
        <v>2350211.21</v>
      </c>
      <c r="E26" s="38">
        <f>IF(+'V R Art'!E26+'XVI R Art'!E26+'VIII R Art'!E26+'IX R Art'!E26+'XIV R Art'!E26&gt;0,+'V R Art'!E26+'XVI R Art'!E26+'VIII R Art'!E26+'IX R Art'!E26+'XIV R Art'!E26," ")</f>
        <v>14552154.51</v>
      </c>
      <c r="F26" s="38">
        <f>IF(+'V R Art'!F26+'XVI R Art'!F26+'VIII R Art'!F26+'IX R Art'!F26+'XIV R Art'!F26&gt;0,+'V R Art'!F26+'XVI R Art'!F26+'VIII R Art'!F26+'IX R Art'!F26+'XIV R Art'!F26," ")</f>
        <v>24969306.829999998</v>
      </c>
      <c r="G26" s="38">
        <f>IF(+'V R Art'!G26+'XVI R Art'!G26+'VIII R Art'!G26+'IX R Art'!G26+'XIV R Art'!G26&gt;0,+'V R Art'!G26+'XVI R Art'!G26+'VIII R Art'!G26+'IX R Art'!G26+'XIV R Art'!G26," ")</f>
        <v>38330005.849999994</v>
      </c>
      <c r="H26" s="38" t="str">
        <f>IF(+'V R Art'!H26+'XVI R Art'!H26+'VIII R Art'!H26+'IX R Art'!H26+'XIV R Art'!H26&gt;0,+'V R Art'!H26+'XVI R Art'!H26+'VIII R Art'!H26+'IX R Art'!H26+'XIV R Art'!H26," ")</f>
        <v xml:space="preserve"> </v>
      </c>
      <c r="I26" s="38" t="str">
        <f>IF(+'V R Art'!I26+'XVI R Art'!I26+'VIII R Art'!I26+'IX R Art'!I26+'XIV R Art'!I26&gt;0,+'V R Art'!I26+'XVI R Art'!I26+'VIII R Art'!I26+'IX R Art'!I26+'XIV R Art'!I26," ")</f>
        <v xml:space="preserve"> </v>
      </c>
      <c r="J26" s="38" t="str">
        <f>IF(+'V R Art'!J26+'XVI R Art'!J26+'VIII R Art'!J26+'IX R Art'!J26+'XIV R Art'!J26&gt;0,+'V R Art'!J26+'XVI R Art'!J26+'VIII R Art'!J26+'IX R Art'!J26+'XIV R Art'!J26," ")</f>
        <v xml:space="preserve"> </v>
      </c>
      <c r="K26" s="38" t="str">
        <f>IF(+'V R Art'!K26+'XVI R Art'!K26+'VIII R Art'!K26+'IX R Art'!K26+'XIV R Art'!K26&gt;0,+'V R Art'!K26+'XVI R Art'!K26+'VIII R Art'!K26+'IX R Art'!K26+'XIV R Art'!K26," ")</f>
        <v xml:space="preserve"> </v>
      </c>
      <c r="L26" s="38" t="str">
        <f>IF(+'V R Art'!L26+'XVI R Art'!L26+'VIII R Art'!L26+'IX R Art'!L26+'XIV R Art'!L26&gt;0,+'V R Art'!L26+'XVI R Art'!L26+'VIII R Art'!L26+'IX R Art'!L26+'XIV R Art'!L26," ")</f>
        <v xml:space="preserve"> </v>
      </c>
      <c r="M26" s="125" t="str">
        <f>IF(+'V R Art'!M26+'XVI R Art'!M26+'VIII R Art'!M26+'IX R Art'!M26+'XIV R Art'!M26&gt;0,+'V R Art'!M26+'XVI R Art'!M26+'VIII R Art'!M26+'IX R Art'!M26+'XIV R Art'!M26," ")</f>
        <v xml:space="preserve"> </v>
      </c>
      <c r="N26" s="124">
        <f t="shared" si="2"/>
        <v>80201678.399999991</v>
      </c>
      <c r="O26" s="34">
        <f t="shared" si="0"/>
        <v>11.5</v>
      </c>
    </row>
    <row r="27" spans="1:15" x14ac:dyDescent="0.3">
      <c r="A27" s="100">
        <f t="shared" si="1"/>
        <v>12</v>
      </c>
      <c r="B27" s="122" t="str">
        <f>IF(+'V R Art'!B27+'XVI R Art'!B27+'VIII R Art'!B27+'IX R Art'!B27+'XIV R Art'!B27&gt;0,+'V R Art'!B27+'XVI R Art'!B27+'VIII R Art'!B27+'IX R Art'!B27+'XIV R Art'!B27," ")</f>
        <v xml:space="preserve"> </v>
      </c>
      <c r="C27" s="67" t="str">
        <f>IF(+'V R Art'!C27+'XVI R Art'!C27+'VIII R Art'!C27+'IX R Art'!C27+'XIV R Art'!C27&gt;0,+'V R Art'!C27+'XVI R Art'!C27+'VIII R Art'!C27+'IX R Art'!C27+'XIV R Art'!C27," ")</f>
        <v xml:space="preserve"> </v>
      </c>
      <c r="D27" s="67">
        <f>IF(+'V R Art'!D27+'XVI R Art'!D27+'VIII R Art'!D27+'IX R Art'!D27+'XIV R Art'!D27&gt;0,+'V R Art'!D27+'XVI R Art'!D27+'VIII R Art'!D27+'IX R Art'!D27+'XIV R Art'!D27," ")</f>
        <v>746072.99</v>
      </c>
      <c r="E27" s="67">
        <f>IF(+'V R Art'!E27+'XVI R Art'!E27+'VIII R Art'!E27+'IX R Art'!E27+'XIV R Art'!E27&gt;0,+'V R Art'!E27+'XVI R Art'!E27+'VIII R Art'!E27+'IX R Art'!E27+'XIV R Art'!E27," ")</f>
        <v>12330477.750000002</v>
      </c>
      <c r="F27" s="67">
        <f>IF(+'V R Art'!F27+'XVI R Art'!F27+'VIII R Art'!F27+'IX R Art'!F27+'XIV R Art'!F27&gt;0,+'V R Art'!F27+'XVI R Art'!F27+'VIII R Art'!F27+'IX R Art'!F27+'XIV R Art'!F27," ")</f>
        <v>33449299.489999998</v>
      </c>
      <c r="G27" s="67">
        <f>IF(+'V R Art'!G27+'XVI R Art'!G27+'VIII R Art'!G27+'IX R Art'!G27+'XIV R Art'!G27&gt;0,+'V R Art'!G27+'XVI R Art'!G27+'VIII R Art'!G27+'IX R Art'!G27+'XIV R Art'!G27," ")</f>
        <v>48541586.140000001</v>
      </c>
      <c r="H27" s="67" t="str">
        <f>IF(+'V R Art'!H27+'XVI R Art'!H27+'VIII R Art'!H27+'IX R Art'!H27+'XIV R Art'!H27&gt;0,+'V R Art'!H27+'XVI R Art'!H27+'VIII R Art'!H27+'IX R Art'!H27+'XIV R Art'!H27," ")</f>
        <v xml:space="preserve"> </v>
      </c>
      <c r="I27" s="67" t="str">
        <f>IF(+'V R Art'!I27+'XVI R Art'!I27+'VIII R Art'!I27+'IX R Art'!I27+'XIV R Art'!I27&gt;0,+'V R Art'!I27+'XVI R Art'!I27+'VIII R Art'!I27+'IX R Art'!I27+'XIV R Art'!I27," ")</f>
        <v xml:space="preserve"> </v>
      </c>
      <c r="J27" s="67" t="str">
        <f>IF(+'V R Art'!J27+'XVI R Art'!J27+'VIII R Art'!J27+'IX R Art'!J27+'XIV R Art'!J27&gt;0,+'V R Art'!J27+'XVI R Art'!J27+'VIII R Art'!J27+'IX R Art'!J27+'XIV R Art'!J27," ")</f>
        <v xml:space="preserve"> </v>
      </c>
      <c r="K27" s="67" t="str">
        <f>IF(+'V R Art'!K27+'XVI R Art'!K27+'VIII R Art'!K27+'IX R Art'!K27+'XIV R Art'!K27&gt;0,+'V R Art'!K27+'XVI R Art'!K27+'VIII R Art'!K27+'IX R Art'!K27+'XIV R Art'!K27," ")</f>
        <v xml:space="preserve"> </v>
      </c>
      <c r="L27" s="67" t="str">
        <f>IF(+'V R Art'!L27+'XVI R Art'!L27+'VIII R Art'!L27+'IX R Art'!L27+'XIV R Art'!L27&gt;0,+'V R Art'!L27+'XVI R Art'!L27+'VIII R Art'!L27+'IX R Art'!L27+'XIV R Art'!L27," ")</f>
        <v xml:space="preserve"> </v>
      </c>
      <c r="M27" s="123" t="str">
        <f>IF(+'V R Art'!M27+'XVI R Art'!M27+'VIII R Art'!M27+'IX R Art'!M27+'XIV R Art'!M27&gt;0,+'V R Art'!M27+'XVI R Art'!M27+'VIII R Art'!M27+'IX R Art'!M27+'XIV R Art'!M27," ")</f>
        <v xml:space="preserve"> </v>
      </c>
      <c r="N27" s="122">
        <f t="shared" si="2"/>
        <v>95067436.370000005</v>
      </c>
      <c r="O27" s="34">
        <f t="shared" si="0"/>
        <v>12</v>
      </c>
    </row>
    <row r="28" spans="1:15" x14ac:dyDescent="0.3">
      <c r="A28" s="100">
        <f t="shared" si="1"/>
        <v>12.5</v>
      </c>
      <c r="B28" s="122" t="str">
        <f>IF(+'V R Art'!B28+'XVI R Art'!B28+'VIII R Art'!B28+'IX R Art'!B28+'XIV R Art'!B28&gt;0,+'V R Art'!B28+'XVI R Art'!B28+'VIII R Art'!B28+'IX R Art'!B28+'XIV R Art'!B28," ")</f>
        <v xml:space="preserve"> </v>
      </c>
      <c r="C28" s="67" t="str">
        <f>IF(+'V R Art'!C28+'XVI R Art'!C28+'VIII R Art'!C28+'IX R Art'!C28+'XIV R Art'!C28&gt;0,+'V R Art'!C28+'XVI R Art'!C28+'VIII R Art'!C28+'IX R Art'!C28+'XIV R Art'!C28," ")</f>
        <v xml:space="preserve"> </v>
      </c>
      <c r="D28" s="67">
        <f>IF(+'V R Art'!D28+'XVI R Art'!D28+'VIII R Art'!D28+'IX R Art'!D28+'XIV R Art'!D28&gt;0,+'V R Art'!D28+'XVI R Art'!D28+'VIII R Art'!D28+'IX R Art'!D28+'XIV R Art'!D28," ")</f>
        <v>2714322.42</v>
      </c>
      <c r="E28" s="67">
        <f>IF(+'V R Art'!E28+'XVI R Art'!E28+'VIII R Art'!E28+'IX R Art'!E28+'XIV R Art'!E28&gt;0,+'V R Art'!E28+'XVI R Art'!E28+'VIII R Art'!E28+'IX R Art'!E28+'XIV R Art'!E28," ")</f>
        <v>10741061.33</v>
      </c>
      <c r="F28" s="67">
        <f>IF(+'V R Art'!F28+'XVI R Art'!F28+'VIII R Art'!F28+'IX R Art'!F28+'XIV R Art'!F28&gt;0,+'V R Art'!F28+'XVI R Art'!F28+'VIII R Art'!F28+'IX R Art'!F28+'XIV R Art'!F28," ")</f>
        <v>29813991.780000001</v>
      </c>
      <c r="G28" s="67">
        <f>IF(+'V R Art'!G28+'XVI R Art'!G28+'VIII R Art'!G28+'IX R Art'!G28+'XIV R Art'!G28&gt;0,+'V R Art'!G28+'XVI R Art'!G28+'VIII R Art'!G28+'IX R Art'!G28+'XIV R Art'!G28," ")</f>
        <v>64570953.339999996</v>
      </c>
      <c r="H28" s="67" t="str">
        <f>IF(+'V R Art'!H28+'XVI R Art'!H28+'VIII R Art'!H28+'IX R Art'!H28+'XIV R Art'!H28&gt;0,+'V R Art'!H28+'XVI R Art'!H28+'VIII R Art'!H28+'IX R Art'!H28+'XIV R Art'!H28," ")</f>
        <v xml:space="preserve"> </v>
      </c>
      <c r="I28" s="67" t="str">
        <f>IF(+'V R Art'!I28+'XVI R Art'!I28+'VIII R Art'!I28+'IX R Art'!I28+'XIV R Art'!I28&gt;0,+'V R Art'!I28+'XVI R Art'!I28+'VIII R Art'!I28+'IX R Art'!I28+'XIV R Art'!I28," ")</f>
        <v xml:space="preserve"> </v>
      </c>
      <c r="J28" s="67" t="str">
        <f>IF(+'V R Art'!J28+'XVI R Art'!J28+'VIII R Art'!J28+'IX R Art'!J28+'XIV R Art'!J28&gt;0,+'V R Art'!J28+'XVI R Art'!J28+'VIII R Art'!J28+'IX R Art'!J28+'XIV R Art'!J28," ")</f>
        <v xml:space="preserve"> </v>
      </c>
      <c r="K28" s="67" t="str">
        <f>IF(+'V R Art'!K28+'XVI R Art'!K28+'VIII R Art'!K28+'IX R Art'!K28+'XIV R Art'!K28&gt;0,+'V R Art'!K28+'XVI R Art'!K28+'VIII R Art'!K28+'IX R Art'!K28+'XIV R Art'!K28," ")</f>
        <v xml:space="preserve"> </v>
      </c>
      <c r="L28" s="67" t="str">
        <f>IF(+'V R Art'!L28+'XVI R Art'!L28+'VIII R Art'!L28+'IX R Art'!L28+'XIV R Art'!L28&gt;0,+'V R Art'!L28+'XVI R Art'!L28+'VIII R Art'!L28+'IX R Art'!L28+'XIV R Art'!L28," ")</f>
        <v xml:space="preserve"> </v>
      </c>
      <c r="M28" s="123" t="str">
        <f>IF(+'V R Art'!M28+'XVI R Art'!M28+'VIII R Art'!M28+'IX R Art'!M28+'XIV R Art'!M28&gt;0,+'V R Art'!M28+'XVI R Art'!M28+'VIII R Art'!M28+'IX R Art'!M28+'XIV R Art'!M28," ")</f>
        <v xml:space="preserve"> </v>
      </c>
      <c r="N28" s="122">
        <f t="shared" si="2"/>
        <v>107840328.87</v>
      </c>
      <c r="O28" s="34">
        <f t="shared" si="0"/>
        <v>12.5</v>
      </c>
    </row>
    <row r="29" spans="1:15" x14ac:dyDescent="0.3">
      <c r="A29" s="100">
        <f t="shared" si="1"/>
        <v>13</v>
      </c>
      <c r="B29" s="122" t="str">
        <f>IF(+'V R Art'!B29+'XVI R Art'!B29+'VIII R Art'!B29+'IX R Art'!B29+'XIV R Art'!B29&gt;0,+'V R Art'!B29+'XVI R Art'!B29+'VIII R Art'!B29+'IX R Art'!B29+'XIV R Art'!B29," ")</f>
        <v xml:space="preserve"> </v>
      </c>
      <c r="C29" s="67">
        <f>IF(+'V R Art'!C29+'XVI R Art'!C29+'VIII R Art'!C29+'IX R Art'!C29+'XIV R Art'!C29&gt;0,+'V R Art'!C29+'XVI R Art'!C29+'VIII R Art'!C29+'IX R Art'!C29+'XIV R Art'!C29," ")</f>
        <v>18619.59</v>
      </c>
      <c r="D29" s="67">
        <f>IF(+'V R Art'!D29+'XVI R Art'!D29+'VIII R Art'!D29+'IX R Art'!D29+'XIV R Art'!D29&gt;0,+'V R Art'!D29+'XVI R Art'!D29+'VIII R Art'!D29+'IX R Art'!D29+'XIV R Art'!D29," ")</f>
        <v>7008942.3224978857</v>
      </c>
      <c r="E29" s="67">
        <f>IF(+'V R Art'!E29+'XVI R Art'!E29+'VIII R Art'!E29+'IX R Art'!E29+'XIV R Art'!E29&gt;0,+'V R Art'!E29+'XVI R Art'!E29+'VIII R Art'!E29+'IX R Art'!E29+'XIV R Art'!E29," ")</f>
        <v>7535019.25</v>
      </c>
      <c r="F29" s="67">
        <f>IF(+'V R Art'!F29+'XVI R Art'!F29+'VIII R Art'!F29+'IX R Art'!F29+'XIV R Art'!F29&gt;0,+'V R Art'!F29+'XVI R Art'!F29+'VIII R Art'!F29+'IX R Art'!F29+'XIV R Art'!F29," ")</f>
        <v>25263952.759999998</v>
      </c>
      <c r="G29" s="67">
        <f>IF(+'V R Art'!G29+'XVI R Art'!G29+'VIII R Art'!G29+'IX R Art'!G29+'XIV R Art'!G29&gt;0,+'V R Art'!G29+'XVI R Art'!G29+'VIII R Art'!G29+'IX R Art'!G29+'XIV R Art'!G29," ")</f>
        <v>48549386.769999996</v>
      </c>
      <c r="H29" s="67" t="str">
        <f>IF(+'V R Art'!H29+'XVI R Art'!H29+'VIII R Art'!H29+'IX R Art'!H29+'XIV R Art'!H29&gt;0,+'V R Art'!H29+'XVI R Art'!H29+'VIII R Art'!H29+'IX R Art'!H29+'XIV R Art'!H29," ")</f>
        <v xml:space="preserve"> </v>
      </c>
      <c r="I29" s="67" t="str">
        <f>IF(+'V R Art'!I29+'XVI R Art'!I29+'VIII R Art'!I29+'IX R Art'!I29+'XIV R Art'!I29&gt;0,+'V R Art'!I29+'XVI R Art'!I29+'VIII R Art'!I29+'IX R Art'!I29+'XIV R Art'!I29," ")</f>
        <v xml:space="preserve"> </v>
      </c>
      <c r="J29" s="67" t="str">
        <f>IF(+'V R Art'!J29+'XVI R Art'!J29+'VIII R Art'!J29+'IX R Art'!J29+'XIV R Art'!J29&gt;0,+'V R Art'!J29+'XVI R Art'!J29+'VIII R Art'!J29+'IX R Art'!J29+'XIV R Art'!J29," ")</f>
        <v xml:space="preserve"> </v>
      </c>
      <c r="K29" s="67" t="str">
        <f>IF(+'V R Art'!K29+'XVI R Art'!K29+'VIII R Art'!K29+'IX R Art'!K29+'XIV R Art'!K29&gt;0,+'V R Art'!K29+'XVI R Art'!K29+'VIII R Art'!K29+'IX R Art'!K29+'XIV R Art'!K29," ")</f>
        <v xml:space="preserve"> </v>
      </c>
      <c r="L29" s="67" t="str">
        <f>IF(+'V R Art'!L29+'XVI R Art'!L29+'VIII R Art'!L29+'IX R Art'!L29+'XIV R Art'!L29&gt;0,+'V R Art'!L29+'XVI R Art'!L29+'VIII R Art'!L29+'IX R Art'!L29+'XIV R Art'!L29," ")</f>
        <v xml:space="preserve"> </v>
      </c>
      <c r="M29" s="123" t="str">
        <f>IF(+'V R Art'!M29+'XVI R Art'!M29+'VIII R Art'!M29+'IX R Art'!M29+'XIV R Art'!M29&gt;0,+'V R Art'!M29+'XVI R Art'!M29+'VIII R Art'!M29+'IX R Art'!M29+'XIV R Art'!M29," ")</f>
        <v xml:space="preserve"> </v>
      </c>
      <c r="N29" s="122">
        <f t="shared" si="2"/>
        <v>88375920.692497879</v>
      </c>
      <c r="O29" s="34">
        <f t="shared" si="0"/>
        <v>13</v>
      </c>
    </row>
    <row r="30" spans="1:15" x14ac:dyDescent="0.3">
      <c r="A30" s="100">
        <f t="shared" si="1"/>
        <v>13.5</v>
      </c>
      <c r="B30" s="122" t="str">
        <f>IF(+'V R Art'!B30+'XVI R Art'!B30+'VIII R Art'!B30+'IX R Art'!B30+'XIV R Art'!B30&gt;0,+'V R Art'!B30+'XVI R Art'!B30+'VIII R Art'!B30+'IX R Art'!B30+'XIV R Art'!B30," ")</f>
        <v xml:space="preserve"> </v>
      </c>
      <c r="C30" s="67">
        <f>IF(+'V R Art'!C30+'XVI R Art'!C30+'VIII R Art'!C30+'IX R Art'!C30+'XIV R Art'!C30&gt;0,+'V R Art'!C30+'XVI R Art'!C30+'VIII R Art'!C30+'IX R Art'!C30+'XIV R Art'!C30," ")</f>
        <v>471610.13</v>
      </c>
      <c r="D30" s="67">
        <f>IF(+'V R Art'!D30+'XVI R Art'!D30+'VIII R Art'!D30+'IX R Art'!D30+'XIV R Art'!D30&gt;0,+'V R Art'!D30+'XVI R Art'!D30+'VIII R Art'!D30+'IX R Art'!D30+'XIV R Art'!D30," ")</f>
        <v>15101412.092497885</v>
      </c>
      <c r="E30" s="67">
        <f>IF(+'V R Art'!E30+'XVI R Art'!E30+'VIII R Art'!E30+'IX R Art'!E30+'XIV R Art'!E30&gt;0,+'V R Art'!E30+'XVI R Art'!E30+'VIII R Art'!E30+'IX R Art'!E30+'XIV R Art'!E30," ")</f>
        <v>9026191.2400000002</v>
      </c>
      <c r="F30" s="67">
        <f>IF(+'V R Art'!F30+'XVI R Art'!F30+'VIII R Art'!F30+'IX R Art'!F30+'XIV R Art'!F30&gt;0,+'V R Art'!F30+'XVI R Art'!F30+'VIII R Art'!F30+'IX R Art'!F30+'XIV R Art'!F30," ")</f>
        <v>29968123.390000001</v>
      </c>
      <c r="G30" s="67">
        <f>IF(+'V R Art'!G30+'XVI R Art'!G30+'VIII R Art'!G30+'IX R Art'!G30+'XIV R Art'!G30&gt;0,+'V R Art'!G30+'XVI R Art'!G30+'VIII R Art'!G30+'IX R Art'!G30+'XIV R Art'!G30," ")</f>
        <v>37738659.899999999</v>
      </c>
      <c r="H30" s="67" t="str">
        <f>IF(+'V R Art'!H30+'XVI R Art'!H30+'VIII R Art'!H30+'IX R Art'!H30+'XIV R Art'!H30&gt;0,+'V R Art'!H30+'XVI R Art'!H30+'VIII R Art'!H30+'IX R Art'!H30+'XIV R Art'!H30," ")</f>
        <v xml:space="preserve"> </v>
      </c>
      <c r="I30" s="67" t="str">
        <f>IF(+'V R Art'!I30+'XVI R Art'!I30+'VIII R Art'!I30+'IX R Art'!I30+'XIV R Art'!I30&gt;0,+'V R Art'!I30+'XVI R Art'!I30+'VIII R Art'!I30+'IX R Art'!I30+'XIV R Art'!I30," ")</f>
        <v xml:space="preserve"> </v>
      </c>
      <c r="J30" s="67" t="str">
        <f>IF(+'V R Art'!J30+'XVI R Art'!J30+'VIII R Art'!J30+'IX R Art'!J30+'XIV R Art'!J30&gt;0,+'V R Art'!J30+'XVI R Art'!J30+'VIII R Art'!J30+'IX R Art'!J30+'XIV R Art'!J30," ")</f>
        <v xml:space="preserve"> </v>
      </c>
      <c r="K30" s="67" t="str">
        <f>IF(+'V R Art'!K30+'XVI R Art'!K30+'VIII R Art'!K30+'IX R Art'!K30+'XIV R Art'!K30&gt;0,+'V R Art'!K30+'XVI R Art'!K30+'VIII R Art'!K30+'IX R Art'!K30+'XIV R Art'!K30," ")</f>
        <v xml:space="preserve"> </v>
      </c>
      <c r="L30" s="67" t="str">
        <f>IF(+'V R Art'!L30+'XVI R Art'!L30+'VIII R Art'!L30+'IX R Art'!L30+'XIV R Art'!L30&gt;0,+'V R Art'!L30+'XVI R Art'!L30+'VIII R Art'!L30+'IX R Art'!L30+'XIV R Art'!L30," ")</f>
        <v xml:space="preserve"> </v>
      </c>
      <c r="M30" s="123" t="str">
        <f>IF(+'V R Art'!M30+'XVI R Art'!M30+'VIII R Art'!M30+'IX R Art'!M30+'XIV R Art'!M30&gt;0,+'V R Art'!M30+'XVI R Art'!M30+'VIII R Art'!M30+'IX R Art'!M30+'XIV R Art'!M30," ")</f>
        <v xml:space="preserve"> </v>
      </c>
      <c r="N30" s="122">
        <f t="shared" si="2"/>
        <v>92305996.752497882</v>
      </c>
      <c r="O30" s="34">
        <f t="shared" si="0"/>
        <v>13.5</v>
      </c>
    </row>
    <row r="31" spans="1:15" x14ac:dyDescent="0.3">
      <c r="A31" s="100">
        <f t="shared" si="1"/>
        <v>14</v>
      </c>
      <c r="B31" s="122" t="str">
        <f>IF(+'V R Art'!B31+'XVI R Art'!B31+'VIII R Art'!B31+'IX R Art'!B31+'XIV R Art'!B31&gt;0,+'V R Art'!B31+'XVI R Art'!B31+'VIII R Art'!B31+'IX R Art'!B31+'XIV R Art'!B31," ")</f>
        <v xml:space="preserve"> </v>
      </c>
      <c r="C31" s="67">
        <f>IF(+'V R Art'!C31+'XVI R Art'!C31+'VIII R Art'!C31+'IX R Art'!C31+'XIV R Art'!C31&gt;0,+'V R Art'!C31+'XVI R Art'!C31+'VIII R Art'!C31+'IX R Art'!C31+'XIV R Art'!C31," ")</f>
        <v>686465.75</v>
      </c>
      <c r="D31" s="67">
        <f>IF(+'V R Art'!D31+'XVI R Art'!D31+'VIII R Art'!D31+'IX R Art'!D31+'XIV R Art'!D31&gt;0,+'V R Art'!D31+'XVI R Art'!D31+'VIII R Art'!D31+'IX R Art'!D31+'XIV R Art'!D31," ")</f>
        <v>22495073.648997463</v>
      </c>
      <c r="E31" s="67">
        <f>IF(+'V R Art'!E31+'XVI R Art'!E31+'VIII R Art'!E31+'IX R Art'!E31+'XIV R Art'!E31&gt;0,+'V R Art'!E31+'XVI R Art'!E31+'VIII R Art'!E31+'IX R Art'!E31+'XIV R Art'!E31," ")</f>
        <v>16301264.640000001</v>
      </c>
      <c r="F31" s="67">
        <f>IF(+'V R Art'!F31+'XVI R Art'!F31+'VIII R Art'!F31+'IX R Art'!F31+'XIV R Art'!F31&gt;0,+'V R Art'!F31+'XVI R Art'!F31+'VIII R Art'!F31+'IX R Art'!F31+'XIV R Art'!F31," ")</f>
        <v>29247263.760000002</v>
      </c>
      <c r="G31" s="67">
        <f>IF(+'V R Art'!G31+'XVI R Art'!G31+'VIII R Art'!G31+'IX R Art'!G31+'XIV R Art'!G31&gt;0,+'V R Art'!G31+'XVI R Art'!G31+'VIII R Art'!G31+'IX R Art'!G31+'XIV R Art'!G31," ")</f>
        <v>29307669.18</v>
      </c>
      <c r="H31" s="67" t="str">
        <f>IF(+'V R Art'!H31+'XVI R Art'!H31+'VIII R Art'!H31+'IX R Art'!H31+'XIV R Art'!H31&gt;0,+'V R Art'!H31+'XVI R Art'!H31+'VIII R Art'!H31+'IX R Art'!H31+'XIV R Art'!H31," ")</f>
        <v xml:space="preserve"> </v>
      </c>
      <c r="I31" s="67" t="str">
        <f>IF(+'V R Art'!I31+'XVI R Art'!I31+'VIII R Art'!I31+'IX R Art'!I31+'XIV R Art'!I31&gt;0,+'V R Art'!I31+'XVI R Art'!I31+'VIII R Art'!I31+'IX R Art'!I31+'XIV R Art'!I31," ")</f>
        <v xml:space="preserve"> </v>
      </c>
      <c r="J31" s="67" t="str">
        <f>IF(+'V R Art'!J31+'XVI R Art'!J31+'VIII R Art'!J31+'IX R Art'!J31+'XIV R Art'!J31&gt;0,+'V R Art'!J31+'XVI R Art'!J31+'VIII R Art'!J31+'IX R Art'!J31+'XIV R Art'!J31," ")</f>
        <v xml:space="preserve"> </v>
      </c>
      <c r="K31" s="67" t="str">
        <f>IF(+'V R Art'!K31+'XVI R Art'!K31+'VIII R Art'!K31+'IX R Art'!K31+'XIV R Art'!K31&gt;0,+'V R Art'!K31+'XVI R Art'!K31+'VIII R Art'!K31+'IX R Art'!K31+'XIV R Art'!K31," ")</f>
        <v xml:space="preserve"> </v>
      </c>
      <c r="L31" s="67" t="str">
        <f>IF(+'V R Art'!L31+'XVI R Art'!L31+'VIII R Art'!L31+'IX R Art'!L31+'XIV R Art'!L31&gt;0,+'V R Art'!L31+'XVI R Art'!L31+'VIII R Art'!L31+'IX R Art'!L31+'XIV R Art'!L31," ")</f>
        <v xml:space="preserve"> </v>
      </c>
      <c r="M31" s="123" t="str">
        <f>IF(+'V R Art'!M31+'XVI R Art'!M31+'VIII R Art'!M31+'IX R Art'!M31+'XIV R Art'!M31&gt;0,+'V R Art'!M31+'XVI R Art'!M31+'VIII R Art'!M31+'IX R Art'!M31+'XIV R Art'!M31," ")</f>
        <v xml:space="preserve"> </v>
      </c>
      <c r="N31" s="122">
        <f t="shared" si="2"/>
        <v>98037736.978997469</v>
      </c>
      <c r="O31" s="34">
        <f t="shared" si="0"/>
        <v>14</v>
      </c>
    </row>
    <row r="32" spans="1:15" x14ac:dyDescent="0.3">
      <c r="A32" s="100">
        <f t="shared" si="1"/>
        <v>14.5</v>
      </c>
      <c r="B32" s="122" t="str">
        <f>IF(+'V R Art'!B32+'XVI R Art'!B32+'VIII R Art'!B32+'IX R Art'!B32+'XIV R Art'!B32&gt;0,+'V R Art'!B32+'XVI R Art'!B32+'VIII R Art'!B32+'IX R Art'!B32+'XIV R Art'!B32," ")</f>
        <v xml:space="preserve"> </v>
      </c>
      <c r="C32" s="67">
        <f>IF(+'V R Art'!C32+'XVI R Art'!C32+'VIII R Art'!C32+'IX R Art'!C32+'XIV R Art'!C32&gt;0,+'V R Art'!C32+'XVI R Art'!C32+'VIII R Art'!C32+'IX R Art'!C32+'XIV R Art'!C32," ")</f>
        <v>1789789.4</v>
      </c>
      <c r="D32" s="67">
        <f>IF(+'V R Art'!D32+'XVI R Art'!D32+'VIII R Art'!D32+'IX R Art'!D32+'XIV R Art'!D32&gt;0,+'V R Art'!D32+'XVI R Art'!D32+'VIII R Art'!D32+'IX R Art'!D32+'XIV R Art'!D32," ")</f>
        <v>38243167.240994081</v>
      </c>
      <c r="E32" s="67">
        <f>IF(+'V R Art'!E32+'XVI R Art'!E32+'VIII R Art'!E32+'IX R Art'!E32+'XIV R Art'!E32&gt;0,+'V R Art'!E32+'XVI R Art'!E32+'VIII R Art'!E32+'IX R Art'!E32+'XIV R Art'!E32," ")</f>
        <v>25439860.049999997</v>
      </c>
      <c r="F32" s="67">
        <f>IF(+'V R Art'!F32+'XVI R Art'!F32+'VIII R Art'!F32+'IX R Art'!F32+'XIV R Art'!F32&gt;0,+'V R Art'!F32+'XVI R Art'!F32+'VIII R Art'!F32+'IX R Art'!F32+'XIV R Art'!F32," ")</f>
        <v>34325947.789999999</v>
      </c>
      <c r="G32" s="67">
        <f>IF(+'V R Art'!G32+'XVI R Art'!G32+'VIII R Art'!G32+'IX R Art'!G32+'XIV R Art'!G32&gt;0,+'V R Art'!G32+'XVI R Art'!G32+'VIII R Art'!G32+'IX R Art'!G32+'XIV R Art'!G32," ")</f>
        <v>29088694.109999999</v>
      </c>
      <c r="H32" s="67" t="str">
        <f>IF(+'V R Art'!H32+'XVI R Art'!H32+'VIII R Art'!H32+'IX R Art'!H32+'XIV R Art'!H32&gt;0,+'V R Art'!H32+'XVI R Art'!H32+'VIII R Art'!H32+'IX R Art'!H32+'XIV R Art'!H32," ")</f>
        <v xml:space="preserve"> </v>
      </c>
      <c r="I32" s="67" t="str">
        <f>IF(+'V R Art'!I32+'XVI R Art'!I32+'VIII R Art'!I32+'IX R Art'!I32+'XIV R Art'!I32&gt;0,+'V R Art'!I32+'XVI R Art'!I32+'VIII R Art'!I32+'IX R Art'!I32+'XIV R Art'!I32," ")</f>
        <v xml:space="preserve"> </v>
      </c>
      <c r="J32" s="67" t="str">
        <f>IF(+'V R Art'!J32+'XVI R Art'!J32+'VIII R Art'!J32+'IX R Art'!J32+'XIV R Art'!J32&gt;0,+'V R Art'!J32+'XVI R Art'!J32+'VIII R Art'!J32+'IX R Art'!J32+'XIV R Art'!J32," ")</f>
        <v xml:space="preserve"> </v>
      </c>
      <c r="K32" s="67" t="str">
        <f>IF(+'V R Art'!K32+'XVI R Art'!K32+'VIII R Art'!K32+'IX R Art'!K32+'XIV R Art'!K32&gt;0,+'V R Art'!K32+'XVI R Art'!K32+'VIII R Art'!K32+'IX R Art'!K32+'XIV R Art'!K32," ")</f>
        <v xml:space="preserve"> </v>
      </c>
      <c r="L32" s="67" t="str">
        <f>IF(+'V R Art'!L32+'XVI R Art'!L32+'VIII R Art'!L32+'IX R Art'!L32+'XIV R Art'!L32&gt;0,+'V R Art'!L32+'XVI R Art'!L32+'VIII R Art'!L32+'IX R Art'!L32+'XIV R Art'!L32," ")</f>
        <v xml:space="preserve"> </v>
      </c>
      <c r="M32" s="123" t="str">
        <f>IF(+'V R Art'!M32+'XVI R Art'!M32+'VIII R Art'!M32+'IX R Art'!M32+'XIV R Art'!M32&gt;0,+'V R Art'!M32+'XVI R Art'!M32+'VIII R Art'!M32+'IX R Art'!M32+'XIV R Art'!M32," ")</f>
        <v xml:space="preserve"> </v>
      </c>
      <c r="N32" s="122">
        <f t="shared" si="2"/>
        <v>128887458.59099407</v>
      </c>
      <c r="O32" s="34">
        <f t="shared" si="0"/>
        <v>14.5</v>
      </c>
    </row>
    <row r="33" spans="1:17" x14ac:dyDescent="0.3">
      <c r="A33" s="100">
        <f t="shared" si="1"/>
        <v>15</v>
      </c>
      <c r="B33" s="122" t="str">
        <f>IF(+'V R Art'!B33+'XVI R Art'!B33+'VIII R Art'!B33+'IX R Art'!B33+'XIV R Art'!B33&gt;0,+'V R Art'!B33+'XVI R Art'!B33+'VIII R Art'!B33+'IX R Art'!B33+'XIV R Art'!B33," ")</f>
        <v xml:space="preserve"> </v>
      </c>
      <c r="C33" s="67">
        <f>IF(+'V R Art'!C33+'XVI R Art'!C33+'VIII R Art'!C33+'IX R Art'!C33+'XIV R Art'!C33&gt;0,+'V R Art'!C33+'XVI R Art'!C33+'VIII R Art'!C33+'IX R Art'!C33+'XIV R Art'!C33," ")</f>
        <v>2443871.54</v>
      </c>
      <c r="D33" s="67">
        <f>IF(+'V R Art'!D33+'XVI R Art'!D33+'VIII R Art'!D33+'IX R Art'!D33+'XIV R Art'!D33&gt;0,+'V R Art'!D33+'XVI R Art'!D33+'VIII R Art'!D33+'IX R Art'!D33+'XIV R Art'!D33," ")</f>
        <v>63640466.814995781</v>
      </c>
      <c r="E33" s="67">
        <f>IF(+'V R Art'!E33+'XVI R Art'!E33+'VIII R Art'!E33+'IX R Art'!E33+'XIV R Art'!E33&gt;0,+'V R Art'!E33+'XVI R Art'!E33+'VIII R Art'!E33+'IX R Art'!E33+'XIV R Art'!E33," ")</f>
        <v>41053606.249999993</v>
      </c>
      <c r="F33" s="67">
        <f>IF(+'V R Art'!F33+'XVI R Art'!F33+'VIII R Art'!F33+'IX R Art'!F33+'XIV R Art'!F33&gt;0,+'V R Art'!F33+'XVI R Art'!F33+'VIII R Art'!F33+'IX R Art'!F33+'XIV R Art'!F33," ")</f>
        <v>39298794.850000001</v>
      </c>
      <c r="G33" s="67">
        <f>IF(+'V R Art'!G33+'XVI R Art'!G33+'VIII R Art'!G33+'IX R Art'!G33+'XIV R Art'!G33&gt;0,+'V R Art'!G33+'XVI R Art'!G33+'VIII R Art'!G33+'IX R Art'!G33+'XIV R Art'!G33," ")</f>
        <v>30257833.349999998</v>
      </c>
      <c r="H33" s="67" t="str">
        <f>IF(+'V R Art'!H33+'XVI R Art'!H33+'VIII R Art'!H33+'IX R Art'!H33+'XIV R Art'!H33&gt;0,+'V R Art'!H33+'XVI R Art'!H33+'VIII R Art'!H33+'IX R Art'!H33+'XIV R Art'!H33," ")</f>
        <v xml:space="preserve"> </v>
      </c>
      <c r="I33" s="67" t="str">
        <f>IF(+'V R Art'!I33+'XVI R Art'!I33+'VIII R Art'!I33+'IX R Art'!I33+'XIV R Art'!I33&gt;0,+'V R Art'!I33+'XVI R Art'!I33+'VIII R Art'!I33+'IX R Art'!I33+'XIV R Art'!I33," ")</f>
        <v xml:space="preserve"> </v>
      </c>
      <c r="J33" s="67" t="str">
        <f>IF(+'V R Art'!J33+'XVI R Art'!J33+'VIII R Art'!J33+'IX R Art'!J33+'XIV R Art'!J33&gt;0,+'V R Art'!J33+'XVI R Art'!J33+'VIII R Art'!J33+'IX R Art'!J33+'XIV R Art'!J33," ")</f>
        <v xml:space="preserve"> </v>
      </c>
      <c r="K33" s="67" t="str">
        <f>IF(+'V R Art'!K33+'XVI R Art'!K33+'VIII R Art'!K33+'IX R Art'!K33+'XIV R Art'!K33&gt;0,+'V R Art'!K33+'XVI R Art'!K33+'VIII R Art'!K33+'IX R Art'!K33+'XIV R Art'!K33," ")</f>
        <v xml:space="preserve"> </v>
      </c>
      <c r="L33" s="67" t="str">
        <f>IF(+'V R Art'!L33+'XVI R Art'!L33+'VIII R Art'!L33+'IX R Art'!L33+'XIV R Art'!L33&gt;0,+'V R Art'!L33+'XVI R Art'!L33+'VIII R Art'!L33+'IX R Art'!L33+'XIV R Art'!L33," ")</f>
        <v xml:space="preserve"> </v>
      </c>
      <c r="M33" s="123" t="str">
        <f>IF(+'V R Art'!M33+'XVI R Art'!M33+'VIII R Art'!M33+'IX R Art'!M33+'XIV R Art'!M33&gt;0,+'V R Art'!M33+'XVI R Art'!M33+'VIII R Art'!M33+'IX R Art'!M33+'XIV R Art'!M33," ")</f>
        <v xml:space="preserve"> </v>
      </c>
      <c r="N33" s="122">
        <f t="shared" si="2"/>
        <v>176694572.80499578</v>
      </c>
      <c r="O33" s="34">
        <f t="shared" si="0"/>
        <v>15</v>
      </c>
    </row>
    <row r="34" spans="1:17" x14ac:dyDescent="0.3">
      <c r="A34" s="100">
        <f t="shared" si="1"/>
        <v>15.5</v>
      </c>
      <c r="B34" s="122" t="str">
        <f>IF(+'V R Art'!B34+'XVI R Art'!B34+'VIII R Art'!B34+'IX R Art'!B34+'XIV R Art'!B34&gt;0,+'V R Art'!B34+'XVI R Art'!B34+'VIII R Art'!B34+'IX R Art'!B34+'XIV R Art'!B34," ")</f>
        <v xml:space="preserve"> </v>
      </c>
      <c r="C34" s="67">
        <f>IF(+'V R Art'!C34+'XVI R Art'!C34+'VIII R Art'!C34+'IX R Art'!C34+'XIV R Art'!C34&gt;0,+'V R Art'!C34+'XVI R Art'!C34+'VIII R Art'!C34+'IX R Art'!C34+'XIV R Art'!C34," ")</f>
        <v>2701852.47</v>
      </c>
      <c r="D34" s="67">
        <f>IF(+'V R Art'!D34+'XVI R Art'!D34+'VIII R Art'!D34+'IX R Art'!D34+'XIV R Art'!D34&gt;0,+'V R Art'!D34+'XVI R Art'!D34+'VIII R Art'!D34+'IX R Art'!D34+'XIV R Art'!D34," ")</f>
        <v>105439679.25149533</v>
      </c>
      <c r="E34" s="67">
        <f>IF(+'V R Art'!E34+'XVI R Art'!E34+'VIII R Art'!E34+'IX R Art'!E34+'XIV R Art'!E34&gt;0,+'V R Art'!E34+'XVI R Art'!E34+'VIII R Art'!E34+'IX R Art'!E34+'XIV R Art'!E34," ")</f>
        <v>59250559.510000005</v>
      </c>
      <c r="F34" s="67">
        <f>IF(+'V R Art'!F34+'XVI R Art'!F34+'VIII R Art'!F34+'IX R Art'!F34+'XIV R Art'!F34&gt;0,+'V R Art'!F34+'XVI R Art'!F34+'VIII R Art'!F34+'IX R Art'!F34+'XIV R Art'!F34," ")</f>
        <v>39033242.990000002</v>
      </c>
      <c r="G34" s="67">
        <f>IF(+'V R Art'!G34+'XVI R Art'!G34+'VIII R Art'!G34+'IX R Art'!G34+'XIV R Art'!G34&gt;0,+'V R Art'!G34+'XVI R Art'!G34+'VIII R Art'!G34+'IX R Art'!G34+'XIV R Art'!G34," ")</f>
        <v>37436476.560000002</v>
      </c>
      <c r="H34" s="67" t="str">
        <f>IF(+'V R Art'!H34+'XVI R Art'!H34+'VIII R Art'!H34+'IX R Art'!H34+'XIV R Art'!H34&gt;0,+'V R Art'!H34+'XVI R Art'!H34+'VIII R Art'!H34+'IX R Art'!H34+'XIV R Art'!H34," ")</f>
        <v xml:space="preserve"> </v>
      </c>
      <c r="I34" s="67" t="str">
        <f>IF(+'V R Art'!I34+'XVI R Art'!I34+'VIII R Art'!I34+'IX R Art'!I34+'XIV R Art'!I34&gt;0,+'V R Art'!I34+'XVI R Art'!I34+'VIII R Art'!I34+'IX R Art'!I34+'XIV R Art'!I34," ")</f>
        <v xml:space="preserve"> </v>
      </c>
      <c r="J34" s="67" t="str">
        <f>IF(+'V R Art'!J34+'XVI R Art'!J34+'VIII R Art'!J34+'IX R Art'!J34+'XIV R Art'!J34&gt;0,+'V R Art'!J34+'XVI R Art'!J34+'VIII R Art'!J34+'IX R Art'!J34+'XIV R Art'!J34," ")</f>
        <v xml:space="preserve"> </v>
      </c>
      <c r="K34" s="67" t="str">
        <f>IF(+'V R Art'!K34+'XVI R Art'!K34+'VIII R Art'!K34+'IX R Art'!K34+'XIV R Art'!K34&gt;0,+'V R Art'!K34+'XVI R Art'!K34+'VIII R Art'!K34+'IX R Art'!K34+'XIV R Art'!K34," ")</f>
        <v xml:space="preserve"> </v>
      </c>
      <c r="L34" s="67" t="str">
        <f>IF(+'V R Art'!L34+'XVI R Art'!L34+'VIII R Art'!L34+'IX R Art'!L34+'XIV R Art'!L34&gt;0,+'V R Art'!L34+'XVI R Art'!L34+'VIII R Art'!L34+'IX R Art'!L34+'XIV R Art'!L34," ")</f>
        <v xml:space="preserve"> </v>
      </c>
      <c r="M34" s="123" t="str">
        <f>IF(+'V R Art'!M34+'XVI R Art'!M34+'VIII R Art'!M34+'IX R Art'!M34+'XIV R Art'!M34&gt;0,+'V R Art'!M34+'XVI R Art'!M34+'VIII R Art'!M34+'IX R Art'!M34+'XIV R Art'!M34," ")</f>
        <v xml:space="preserve"> </v>
      </c>
      <c r="N34" s="122">
        <f t="shared" si="2"/>
        <v>243861810.78149533</v>
      </c>
      <c r="O34" s="34">
        <f t="shared" si="0"/>
        <v>15.5</v>
      </c>
    </row>
    <row r="35" spans="1:17" x14ac:dyDescent="0.3">
      <c r="A35" s="100">
        <f t="shared" si="1"/>
        <v>16</v>
      </c>
      <c r="B35" s="122" t="str">
        <f>IF(+'V R Art'!B35+'XVI R Art'!B35+'VIII R Art'!B35+'IX R Art'!B35+'XIV R Art'!B35&gt;0,+'V R Art'!B35+'XVI R Art'!B35+'VIII R Art'!B35+'IX R Art'!B35+'XIV R Art'!B35," ")</f>
        <v xml:space="preserve"> </v>
      </c>
      <c r="C35" s="67">
        <f>IF(+'V R Art'!C35+'XVI R Art'!C35+'VIII R Art'!C35+'IX R Art'!C35+'XIV R Art'!C35&gt;0,+'V R Art'!C35+'XVI R Art'!C35+'VIII R Art'!C35+'IX R Art'!C35+'XIV R Art'!C35," ")</f>
        <v>4420650.57</v>
      </c>
      <c r="D35" s="67">
        <f>IF(+'V R Art'!D35+'XVI R Art'!D35+'VIII R Art'!D35+'IX R Art'!D35+'XIV R Art'!D35&gt;0,+'V R Art'!D35+'XVI R Art'!D35+'VIII R Art'!D35+'IX R Art'!D35+'XIV R Art'!D35," ")</f>
        <v>164036707.57199663</v>
      </c>
      <c r="E35" s="67">
        <f>IF(+'V R Art'!E35+'XVI R Art'!E35+'VIII R Art'!E35+'IX R Art'!E35+'XIV R Art'!E35&gt;0,+'V R Art'!E35+'XVI R Art'!E35+'VIII R Art'!E35+'IX R Art'!E35+'XIV R Art'!E35," ")</f>
        <v>97289554.779999986</v>
      </c>
      <c r="F35" s="67">
        <f>IF(+'V R Art'!F35+'XVI R Art'!F35+'VIII R Art'!F35+'IX R Art'!F35+'XIV R Art'!F35&gt;0,+'V R Art'!F35+'XVI R Art'!F35+'VIII R Art'!F35+'IX R Art'!F35+'XIV R Art'!F35," ")</f>
        <v>42096935.299999997</v>
      </c>
      <c r="G35" s="67">
        <f>IF(+'V R Art'!G35+'XVI R Art'!G35+'VIII R Art'!G35+'IX R Art'!G35+'XIV R Art'!G35&gt;0,+'V R Art'!G35+'XVI R Art'!G35+'VIII R Art'!G35+'IX R Art'!G35+'XIV R Art'!G35," ")</f>
        <v>38423075.850000001</v>
      </c>
      <c r="H35" s="67" t="str">
        <f>IF(+'V R Art'!H35+'XVI R Art'!H35+'VIII R Art'!H35+'IX R Art'!H35+'XIV R Art'!H35&gt;0,+'V R Art'!H35+'XVI R Art'!H35+'VIII R Art'!H35+'IX R Art'!H35+'XIV R Art'!H35," ")</f>
        <v xml:space="preserve"> </v>
      </c>
      <c r="I35" s="67" t="str">
        <f>IF(+'V R Art'!I35+'XVI R Art'!I35+'VIII R Art'!I35+'IX R Art'!I35+'XIV R Art'!I35&gt;0,+'V R Art'!I35+'XVI R Art'!I35+'VIII R Art'!I35+'IX R Art'!I35+'XIV R Art'!I35," ")</f>
        <v xml:space="preserve"> </v>
      </c>
      <c r="J35" s="67" t="str">
        <f>IF(+'V R Art'!J35+'XVI R Art'!J35+'VIII R Art'!J35+'IX R Art'!J35+'XIV R Art'!J35&gt;0,+'V R Art'!J35+'XVI R Art'!J35+'VIII R Art'!J35+'IX R Art'!J35+'XIV R Art'!J35," ")</f>
        <v xml:space="preserve"> </v>
      </c>
      <c r="K35" s="67" t="str">
        <f>IF(+'V R Art'!K35+'XVI R Art'!K35+'VIII R Art'!K35+'IX R Art'!K35+'XIV R Art'!K35&gt;0,+'V R Art'!K35+'XVI R Art'!K35+'VIII R Art'!K35+'IX R Art'!K35+'XIV R Art'!K35," ")</f>
        <v xml:space="preserve"> </v>
      </c>
      <c r="L35" s="67" t="str">
        <f>IF(+'V R Art'!L35+'XVI R Art'!L35+'VIII R Art'!L35+'IX R Art'!L35+'XIV R Art'!L35&gt;0,+'V R Art'!L35+'XVI R Art'!L35+'VIII R Art'!L35+'IX R Art'!L35+'XIV R Art'!L35," ")</f>
        <v xml:space="preserve"> </v>
      </c>
      <c r="M35" s="123" t="str">
        <f>IF(+'V R Art'!M35+'XVI R Art'!M35+'VIII R Art'!M35+'IX R Art'!M35+'XIV R Art'!M35&gt;0,+'V R Art'!M35+'XVI R Art'!M35+'VIII R Art'!M35+'IX R Art'!M35+'XIV R Art'!M35," ")</f>
        <v xml:space="preserve"> </v>
      </c>
      <c r="N35" s="122">
        <f t="shared" si="2"/>
        <v>346266924.07199663</v>
      </c>
      <c r="O35" s="34">
        <f t="shared" si="0"/>
        <v>16</v>
      </c>
    </row>
    <row r="36" spans="1:17" x14ac:dyDescent="0.3">
      <c r="A36" s="100">
        <f t="shared" si="1"/>
        <v>16.5</v>
      </c>
      <c r="B36" s="122" t="str">
        <f>IF(+'V R Art'!B36+'XVI R Art'!B36+'VIII R Art'!B36+'IX R Art'!B36+'XIV R Art'!B36&gt;0,+'V R Art'!B36+'XVI R Art'!B36+'VIII R Art'!B36+'IX R Art'!B36+'XIV R Art'!B36," ")</f>
        <v xml:space="preserve"> </v>
      </c>
      <c r="C36" s="67">
        <f>IF(+'V R Art'!C36+'XVI R Art'!C36+'VIII R Art'!C36+'IX R Art'!C36+'XIV R Art'!C36&gt;0,+'V R Art'!C36+'XVI R Art'!C36+'VIII R Art'!C36+'IX R Art'!C36+'XIV R Art'!C36," ")</f>
        <v>4156494.6799999997</v>
      </c>
      <c r="D36" s="67">
        <f>IF(+'V R Art'!D36+'XVI R Art'!D36+'VIII R Art'!D36+'IX R Art'!D36+'XIV R Art'!D36&gt;0,+'V R Art'!D36+'XVI R Art'!D36+'VIII R Art'!D36+'IX R Art'!D36+'XIV R Art'!D36," ")</f>
        <v>221130328.58199662</v>
      </c>
      <c r="E36" s="67">
        <f>IF(+'V R Art'!E36+'XVI R Art'!E36+'VIII R Art'!E36+'IX R Art'!E36+'XIV R Art'!E36&gt;0,+'V R Art'!E36+'XVI R Art'!E36+'VIII R Art'!E36+'IX R Art'!E36+'XIV R Art'!E36," ")</f>
        <v>139133910.03999999</v>
      </c>
      <c r="F36" s="67">
        <f>IF(+'V R Art'!F36+'XVI R Art'!F36+'VIII R Art'!F36+'IX R Art'!F36+'XIV R Art'!F36&gt;0,+'V R Art'!F36+'XVI R Art'!F36+'VIII R Art'!F36+'IX R Art'!F36+'XIV R Art'!F36," ")</f>
        <v>51414123.699999996</v>
      </c>
      <c r="G36" s="67">
        <f>IF(+'V R Art'!G36+'XVI R Art'!G36+'VIII R Art'!G36+'IX R Art'!G36+'XIV R Art'!G36&gt;0,+'V R Art'!G36+'XVI R Art'!G36+'VIII R Art'!G36+'IX R Art'!G36+'XIV R Art'!G36," ")</f>
        <v>32763201.469999999</v>
      </c>
      <c r="H36" s="67" t="str">
        <f>IF(+'V R Art'!H36+'XVI R Art'!H36+'VIII R Art'!H36+'IX R Art'!H36+'XIV R Art'!H36&gt;0,+'V R Art'!H36+'XVI R Art'!H36+'VIII R Art'!H36+'IX R Art'!H36+'XIV R Art'!H36," ")</f>
        <v xml:space="preserve"> </v>
      </c>
      <c r="I36" s="67" t="str">
        <f>IF(+'V R Art'!I36+'XVI R Art'!I36+'VIII R Art'!I36+'IX R Art'!I36+'XIV R Art'!I36&gt;0,+'V R Art'!I36+'XVI R Art'!I36+'VIII R Art'!I36+'IX R Art'!I36+'XIV R Art'!I36," ")</f>
        <v xml:space="preserve"> </v>
      </c>
      <c r="J36" s="67" t="str">
        <f>IF(+'V R Art'!J36+'XVI R Art'!J36+'VIII R Art'!J36+'IX R Art'!J36+'XIV R Art'!J36&gt;0,+'V R Art'!J36+'XVI R Art'!J36+'VIII R Art'!J36+'IX R Art'!J36+'XIV R Art'!J36," ")</f>
        <v xml:space="preserve"> </v>
      </c>
      <c r="K36" s="67" t="str">
        <f>IF(+'V R Art'!K36+'XVI R Art'!K36+'VIII R Art'!K36+'IX R Art'!K36+'XIV R Art'!K36&gt;0,+'V R Art'!K36+'XVI R Art'!K36+'VIII R Art'!K36+'IX R Art'!K36+'XIV R Art'!K36," ")</f>
        <v xml:space="preserve"> </v>
      </c>
      <c r="L36" s="67" t="str">
        <f>IF(+'V R Art'!L36+'XVI R Art'!L36+'VIII R Art'!L36+'IX R Art'!L36+'XIV R Art'!L36&gt;0,+'V R Art'!L36+'XVI R Art'!L36+'VIII R Art'!L36+'IX R Art'!L36+'XIV R Art'!L36," ")</f>
        <v xml:space="preserve"> </v>
      </c>
      <c r="M36" s="123" t="str">
        <f>IF(+'V R Art'!M36+'XVI R Art'!M36+'VIII R Art'!M36+'IX R Art'!M36+'XIV R Art'!M36&gt;0,+'V R Art'!M36+'XVI R Art'!M36+'VIII R Art'!M36+'IX R Art'!M36+'XIV R Art'!M36," ")</f>
        <v xml:space="preserve"> </v>
      </c>
      <c r="N36" s="122">
        <f t="shared" si="2"/>
        <v>448598058.47199655</v>
      </c>
      <c r="O36" s="34">
        <f t="shared" si="0"/>
        <v>16.5</v>
      </c>
    </row>
    <row r="37" spans="1:17" x14ac:dyDescent="0.3">
      <c r="A37" s="100">
        <f t="shared" si="1"/>
        <v>17</v>
      </c>
      <c r="B37" s="122" t="str">
        <f>IF(+'V R Art'!B37+'XVI R Art'!B37+'VIII R Art'!B37+'IX R Art'!B37+'XIV R Art'!B37&gt;0,+'V R Art'!B37+'XVI R Art'!B37+'VIII R Art'!B37+'IX R Art'!B37+'XIV R Art'!B37," ")</f>
        <v xml:space="preserve"> </v>
      </c>
      <c r="C37" s="67">
        <f>IF(+'V R Art'!C37+'XVI R Art'!C37+'VIII R Art'!C37+'IX R Art'!C37+'XIV R Art'!C37&gt;0,+'V R Art'!C37+'XVI R Art'!C37+'VIII R Art'!C37+'IX R Art'!C37+'XIV R Art'!C37," ")</f>
        <v>2862644.26</v>
      </c>
      <c r="D37" s="67">
        <f>IF(+'V R Art'!D37+'XVI R Art'!D37+'VIII R Art'!D37+'IX R Art'!D37+'XIV R Art'!D37&gt;0,+'V R Art'!D37+'XVI R Art'!D37+'VIII R Art'!D37+'IX R Art'!D37+'XIV R Art'!D37," ")</f>
        <v>334836026.55549705</v>
      </c>
      <c r="E37" s="67">
        <f>IF(+'V R Art'!E37+'XVI R Art'!E37+'VIII R Art'!E37+'IX R Art'!E37+'XIV R Art'!E37&gt;0,+'V R Art'!E37+'XVI R Art'!E37+'VIII R Art'!E37+'IX R Art'!E37+'XIV R Art'!E37," ")</f>
        <v>215737123.97</v>
      </c>
      <c r="F37" s="67">
        <f>IF(+'V R Art'!F37+'XVI R Art'!F37+'VIII R Art'!F37+'IX R Art'!F37+'XIV R Art'!F37&gt;0,+'V R Art'!F37+'XVI R Art'!F37+'VIII R Art'!F37+'IX R Art'!F37+'XIV R Art'!F37," ")</f>
        <v>60972065.229999997</v>
      </c>
      <c r="G37" s="67">
        <f>IF(+'V R Art'!G37+'XVI R Art'!G37+'VIII R Art'!G37+'IX R Art'!G37+'XIV R Art'!G37&gt;0,+'V R Art'!G37+'XVI R Art'!G37+'VIII R Art'!G37+'IX R Art'!G37+'XIV R Art'!G37," ")</f>
        <v>34843084.119999997</v>
      </c>
      <c r="H37" s="67" t="str">
        <f>IF(+'V R Art'!H37+'XVI R Art'!H37+'VIII R Art'!H37+'IX R Art'!H37+'XIV R Art'!H37&gt;0,+'V R Art'!H37+'XVI R Art'!H37+'VIII R Art'!H37+'IX R Art'!H37+'XIV R Art'!H37," ")</f>
        <v xml:space="preserve"> </v>
      </c>
      <c r="I37" s="67" t="str">
        <f>IF(+'V R Art'!I37+'XVI R Art'!I37+'VIII R Art'!I37+'IX R Art'!I37+'XIV R Art'!I37&gt;0,+'V R Art'!I37+'XVI R Art'!I37+'VIII R Art'!I37+'IX R Art'!I37+'XIV R Art'!I37," ")</f>
        <v xml:space="preserve"> </v>
      </c>
      <c r="J37" s="67" t="str">
        <f>IF(+'V R Art'!J37+'XVI R Art'!J37+'VIII R Art'!J37+'IX R Art'!J37+'XIV R Art'!J37&gt;0,+'V R Art'!J37+'XVI R Art'!J37+'VIII R Art'!J37+'IX R Art'!J37+'XIV R Art'!J37," ")</f>
        <v xml:space="preserve"> </v>
      </c>
      <c r="K37" s="67" t="str">
        <f>IF(+'V R Art'!K37+'XVI R Art'!K37+'VIII R Art'!K37+'IX R Art'!K37+'XIV R Art'!K37&gt;0,+'V R Art'!K37+'XVI R Art'!K37+'VIII R Art'!K37+'IX R Art'!K37+'XIV R Art'!K37," ")</f>
        <v xml:space="preserve"> </v>
      </c>
      <c r="L37" s="67" t="str">
        <f>IF(+'V R Art'!L37+'XVI R Art'!L37+'VIII R Art'!L37+'IX R Art'!L37+'XIV R Art'!L37&gt;0,+'V R Art'!L37+'XVI R Art'!L37+'VIII R Art'!L37+'IX R Art'!L37+'XIV R Art'!L37," ")</f>
        <v xml:space="preserve"> </v>
      </c>
      <c r="M37" s="123" t="str">
        <f>IF(+'V R Art'!M37+'XVI R Art'!M37+'VIII R Art'!M37+'IX R Art'!M37+'XIV R Art'!M37&gt;0,+'V R Art'!M37+'XVI R Art'!M37+'VIII R Art'!M37+'IX R Art'!M37+'XIV R Art'!M37," ")</f>
        <v xml:space="preserve"> </v>
      </c>
      <c r="N37" s="122">
        <f t="shared" si="2"/>
        <v>649250944.13549709</v>
      </c>
      <c r="O37" s="34">
        <f t="shared" si="0"/>
        <v>17</v>
      </c>
    </row>
    <row r="38" spans="1:17" x14ac:dyDescent="0.3">
      <c r="A38" s="100">
        <f t="shared" si="1"/>
        <v>17.5</v>
      </c>
      <c r="B38" s="122" t="str">
        <f>IF(+'V R Art'!B38+'XVI R Art'!B38+'VIII R Art'!B38+'IX R Art'!B38+'XIV R Art'!B38&gt;0,+'V R Art'!B38+'XVI R Art'!B38+'VIII R Art'!B38+'IX R Art'!B38+'XIV R Art'!B38," ")</f>
        <v xml:space="preserve"> </v>
      </c>
      <c r="C38" s="67">
        <f>IF(+'V R Art'!C38+'XVI R Art'!C38+'VIII R Art'!C38+'IX R Art'!C38+'XIV R Art'!C38&gt;0,+'V R Art'!C38+'XVI R Art'!C38+'VIII R Art'!C38+'IX R Art'!C38+'XIV R Art'!C38," ")</f>
        <v>1078026.76</v>
      </c>
      <c r="D38" s="67">
        <f>IF(+'V R Art'!D38+'XVI R Art'!D38+'VIII R Art'!D38+'IX R Art'!D38+'XIV R Art'!D38&gt;0,+'V R Art'!D38+'XVI R Art'!D38+'VIII R Art'!D38+'IX R Art'!D38+'XIV R Art'!D38," ")</f>
        <v>358668436.78499573</v>
      </c>
      <c r="E38" s="67">
        <f>IF(+'V R Art'!E38+'XVI R Art'!E38+'VIII R Art'!E38+'IX R Art'!E38+'XIV R Art'!E38&gt;0,+'V R Art'!E38+'XVI R Art'!E38+'VIII R Art'!E38+'IX R Art'!E38+'XIV R Art'!E38," ")</f>
        <v>244978582.25</v>
      </c>
      <c r="F38" s="67">
        <f>IF(+'V R Art'!F38+'XVI R Art'!F38+'VIII R Art'!F38+'IX R Art'!F38+'XIV R Art'!F38&gt;0,+'V R Art'!F38+'XVI R Art'!F38+'VIII R Art'!F38+'IX R Art'!F38+'XIV R Art'!F38," ")</f>
        <v>62237504.930000007</v>
      </c>
      <c r="G38" s="67">
        <f>IF(+'V R Art'!G38+'XVI R Art'!G38+'VIII R Art'!G38+'IX R Art'!G38+'XIV R Art'!G38&gt;0,+'V R Art'!G38+'XVI R Art'!G38+'VIII R Art'!G38+'IX R Art'!G38+'XIV R Art'!G38," ")</f>
        <v>30423396.830000002</v>
      </c>
      <c r="H38" s="67" t="str">
        <f>IF(+'V R Art'!H38+'XVI R Art'!H38+'VIII R Art'!H38+'IX R Art'!H38+'XIV R Art'!H38&gt;0,+'V R Art'!H38+'XVI R Art'!H38+'VIII R Art'!H38+'IX R Art'!H38+'XIV R Art'!H38," ")</f>
        <v xml:space="preserve"> </v>
      </c>
      <c r="I38" s="67" t="str">
        <f>IF(+'V R Art'!I38+'XVI R Art'!I38+'VIII R Art'!I38+'IX R Art'!I38+'XIV R Art'!I38&gt;0,+'V R Art'!I38+'XVI R Art'!I38+'VIII R Art'!I38+'IX R Art'!I38+'XIV R Art'!I38," ")</f>
        <v xml:space="preserve"> </v>
      </c>
      <c r="J38" s="67" t="str">
        <f>IF(+'V R Art'!J38+'XVI R Art'!J38+'VIII R Art'!J38+'IX R Art'!J38+'XIV R Art'!J38&gt;0,+'V R Art'!J38+'XVI R Art'!J38+'VIII R Art'!J38+'IX R Art'!J38+'XIV R Art'!J38," ")</f>
        <v xml:space="preserve"> </v>
      </c>
      <c r="K38" s="67" t="str">
        <f>IF(+'V R Art'!K38+'XVI R Art'!K38+'VIII R Art'!K38+'IX R Art'!K38+'XIV R Art'!K38&gt;0,+'V R Art'!K38+'XVI R Art'!K38+'VIII R Art'!K38+'IX R Art'!K38+'XIV R Art'!K38," ")</f>
        <v xml:space="preserve"> </v>
      </c>
      <c r="L38" s="67" t="str">
        <f>IF(+'V R Art'!L38+'XVI R Art'!L38+'VIII R Art'!L38+'IX R Art'!L38+'XIV R Art'!L38&gt;0,+'V R Art'!L38+'XVI R Art'!L38+'VIII R Art'!L38+'IX R Art'!L38+'XIV R Art'!L38," ")</f>
        <v xml:space="preserve"> </v>
      </c>
      <c r="M38" s="123" t="str">
        <f>IF(+'V R Art'!M38+'XVI R Art'!M38+'VIII R Art'!M38+'IX R Art'!M38+'XIV R Art'!M38&gt;0,+'V R Art'!M38+'XVI R Art'!M38+'VIII R Art'!M38+'IX R Art'!M38+'XIV R Art'!M38," ")</f>
        <v xml:space="preserve"> </v>
      </c>
      <c r="N38" s="122">
        <f t="shared" si="2"/>
        <v>697385947.55499589</v>
      </c>
      <c r="O38" s="34">
        <f t="shared" si="0"/>
        <v>17.5</v>
      </c>
    </row>
    <row r="39" spans="1:17" x14ac:dyDescent="0.3">
      <c r="A39" s="100">
        <f t="shared" si="1"/>
        <v>18</v>
      </c>
      <c r="B39" s="122" t="str">
        <f>IF(+'V R Art'!B39+'XVI R Art'!B39+'VIII R Art'!B39+'IX R Art'!B39+'XIV R Art'!B39&gt;0,+'V R Art'!B39+'XVI R Art'!B39+'VIII R Art'!B39+'IX R Art'!B39+'XIV R Art'!B39," ")</f>
        <v xml:space="preserve"> </v>
      </c>
      <c r="C39" s="67" t="str">
        <f>IF(+'V R Art'!C39+'XVI R Art'!C39+'VIII R Art'!C39+'IX R Art'!C39+'XIV R Art'!C39&gt;0,+'V R Art'!C39+'XVI R Art'!C39+'VIII R Art'!C39+'IX R Art'!C39+'XIV R Art'!C39," ")</f>
        <v xml:space="preserve"> </v>
      </c>
      <c r="D39" s="67">
        <f>IF(+'V R Art'!D39+'XVI R Art'!D39+'VIII R Art'!D39+'IX R Art'!D39+'XIV R Art'!D39&gt;0,+'V R Art'!D39+'XVI R Art'!D39+'VIII R Art'!D39+'IX R Art'!D39+'XIV R Art'!D39," ")</f>
        <v>259370303.24549705</v>
      </c>
      <c r="E39" s="67">
        <f>IF(+'V R Art'!E39+'XVI R Art'!E39+'VIII R Art'!E39+'IX R Art'!E39+'XIV R Art'!E39&gt;0,+'V R Art'!E39+'XVI R Art'!E39+'VIII R Art'!E39+'IX R Art'!E39+'XIV R Art'!E39," ")</f>
        <v>183940996.16000003</v>
      </c>
      <c r="F39" s="67">
        <f>IF(+'V R Art'!F39+'XVI R Art'!F39+'VIII R Art'!F39+'IX R Art'!F39+'XIV R Art'!F39&gt;0,+'V R Art'!F39+'XVI R Art'!F39+'VIII R Art'!F39+'IX R Art'!F39+'XIV R Art'!F39," ")</f>
        <v>58233210.989999995</v>
      </c>
      <c r="G39" s="67">
        <f>IF(+'V R Art'!G39+'XVI R Art'!G39+'VIII R Art'!G39+'IX R Art'!G39+'XIV R Art'!G39&gt;0,+'V R Art'!G39+'XVI R Art'!G39+'VIII R Art'!G39+'IX R Art'!G39+'XIV R Art'!G39," ")</f>
        <v>35603010.350000001</v>
      </c>
      <c r="H39" s="67" t="str">
        <f>IF(+'V R Art'!H39+'XVI R Art'!H39+'VIII R Art'!H39+'IX R Art'!H39+'XIV R Art'!H39&gt;0,+'V R Art'!H39+'XVI R Art'!H39+'VIII R Art'!H39+'IX R Art'!H39+'XIV R Art'!H39," ")</f>
        <v xml:space="preserve"> </v>
      </c>
      <c r="I39" s="67" t="str">
        <f>IF(+'V R Art'!I39+'XVI R Art'!I39+'VIII R Art'!I39+'IX R Art'!I39+'XIV R Art'!I39&gt;0,+'V R Art'!I39+'XVI R Art'!I39+'VIII R Art'!I39+'IX R Art'!I39+'XIV R Art'!I39," ")</f>
        <v xml:space="preserve"> </v>
      </c>
      <c r="J39" s="67" t="str">
        <f>IF(+'V R Art'!J39+'XVI R Art'!J39+'VIII R Art'!J39+'IX R Art'!J39+'XIV R Art'!J39&gt;0,+'V R Art'!J39+'XVI R Art'!J39+'VIII R Art'!J39+'IX R Art'!J39+'XIV R Art'!J39," ")</f>
        <v xml:space="preserve"> </v>
      </c>
      <c r="K39" s="67" t="str">
        <f>IF(+'V R Art'!K39+'XVI R Art'!K39+'VIII R Art'!K39+'IX R Art'!K39+'XIV R Art'!K39&gt;0,+'V R Art'!K39+'XVI R Art'!K39+'VIII R Art'!K39+'IX R Art'!K39+'XIV R Art'!K39," ")</f>
        <v xml:space="preserve"> </v>
      </c>
      <c r="L39" s="67" t="str">
        <f>IF(+'V R Art'!L39+'XVI R Art'!L39+'VIII R Art'!L39+'IX R Art'!L39+'XIV R Art'!L39&gt;0,+'V R Art'!L39+'XVI R Art'!L39+'VIII R Art'!L39+'IX R Art'!L39+'XIV R Art'!L39," ")</f>
        <v xml:space="preserve"> </v>
      </c>
      <c r="M39" s="123" t="str">
        <f>IF(+'V R Art'!M39+'XVI R Art'!M39+'VIII R Art'!M39+'IX R Art'!M39+'XIV R Art'!M39&gt;0,+'V R Art'!M39+'XVI R Art'!M39+'VIII R Art'!M39+'IX R Art'!M39+'XIV R Art'!M39," ")</f>
        <v xml:space="preserve"> </v>
      </c>
      <c r="N39" s="122">
        <f t="shared" si="2"/>
        <v>537147520.74549711</v>
      </c>
      <c r="O39" s="34">
        <f t="shared" si="0"/>
        <v>18</v>
      </c>
    </row>
    <row r="40" spans="1:17" x14ac:dyDescent="0.3">
      <c r="A40" s="100">
        <f t="shared" si="1"/>
        <v>18.5</v>
      </c>
      <c r="B40" s="122" t="str">
        <f>IF(+'V R Art'!B40+'XVI R Art'!B40+'VIII R Art'!B40+'IX R Art'!B40+'XIV R Art'!B40&gt;0,+'V R Art'!B40+'XVI R Art'!B40+'VIII R Art'!B40+'IX R Art'!B40+'XIV R Art'!B40," ")</f>
        <v xml:space="preserve"> </v>
      </c>
      <c r="C40" s="67" t="str">
        <f>IF(+'V R Art'!C40+'XVI R Art'!C40+'VIII R Art'!C40+'IX R Art'!C40+'XIV R Art'!C40&gt;0,+'V R Art'!C40+'XVI R Art'!C40+'VIII R Art'!C40+'IX R Art'!C40+'XIV R Art'!C40," ")</f>
        <v xml:space="preserve"> </v>
      </c>
      <c r="D40" s="67">
        <f>IF(+'V R Art'!D40+'XVI R Art'!D40+'VIII R Art'!D40+'IX R Art'!D40+'XIV R Art'!D40&gt;0,+'V R Art'!D40+'XVI R Art'!D40+'VIII R Art'!D40+'IX R Art'!D40+'XIV R Art'!D40," ")</f>
        <v>139161489.75649959</v>
      </c>
      <c r="E40" s="67">
        <f>IF(+'V R Art'!E40+'XVI R Art'!E40+'VIII R Art'!E40+'IX R Art'!E40+'XIV R Art'!E40&gt;0,+'V R Art'!E40+'XVI R Art'!E40+'VIII R Art'!E40+'IX R Art'!E40+'XIV R Art'!E40," ")</f>
        <v>94760175.290000007</v>
      </c>
      <c r="F40" s="67">
        <f>IF(+'V R Art'!F40+'XVI R Art'!F40+'VIII R Art'!F40+'IX R Art'!F40+'XIV R Art'!F40&gt;0,+'V R Art'!F40+'XVI R Art'!F40+'VIII R Art'!F40+'IX R Art'!F40+'XIV R Art'!F40," ")</f>
        <v>28290336.129999999</v>
      </c>
      <c r="G40" s="67">
        <f>IF(+'V R Art'!G40+'XVI R Art'!G40+'VIII R Art'!G40+'IX R Art'!G40+'XIV R Art'!G40&gt;0,+'V R Art'!G40+'XVI R Art'!G40+'VIII R Art'!G40+'IX R Art'!G40+'XIV R Art'!G40," ")</f>
        <v>21385359.59</v>
      </c>
      <c r="H40" s="67" t="str">
        <f>IF(+'V R Art'!H40+'XVI R Art'!H40+'VIII R Art'!H40+'IX R Art'!H40+'XIV R Art'!H40&gt;0,+'V R Art'!H40+'XVI R Art'!H40+'VIII R Art'!H40+'IX R Art'!H40+'XIV R Art'!H40," ")</f>
        <v xml:space="preserve"> </v>
      </c>
      <c r="I40" s="67" t="str">
        <f>IF(+'V R Art'!I40+'XVI R Art'!I40+'VIII R Art'!I40+'IX R Art'!I40+'XIV R Art'!I40&gt;0,+'V R Art'!I40+'XVI R Art'!I40+'VIII R Art'!I40+'IX R Art'!I40+'XIV R Art'!I40," ")</f>
        <v xml:space="preserve"> </v>
      </c>
      <c r="J40" s="67" t="str">
        <f>IF(+'V R Art'!J40+'XVI R Art'!J40+'VIII R Art'!J40+'IX R Art'!J40+'XIV R Art'!J40&gt;0,+'V R Art'!J40+'XVI R Art'!J40+'VIII R Art'!J40+'IX R Art'!J40+'XIV R Art'!J40," ")</f>
        <v xml:space="preserve"> </v>
      </c>
      <c r="K40" s="67" t="str">
        <f>IF(+'V R Art'!K40+'XVI R Art'!K40+'VIII R Art'!K40+'IX R Art'!K40+'XIV R Art'!K40&gt;0,+'V R Art'!K40+'XVI R Art'!K40+'VIII R Art'!K40+'IX R Art'!K40+'XIV R Art'!K40," ")</f>
        <v xml:space="preserve"> </v>
      </c>
      <c r="L40" s="67" t="str">
        <f>IF(+'V R Art'!L40+'XVI R Art'!L40+'VIII R Art'!L40+'IX R Art'!L40+'XIV R Art'!L40&gt;0,+'V R Art'!L40+'XVI R Art'!L40+'VIII R Art'!L40+'IX R Art'!L40+'XIV R Art'!L40," ")</f>
        <v xml:space="preserve"> </v>
      </c>
      <c r="M40" s="123" t="str">
        <f>IF(+'V R Art'!M40+'XVI R Art'!M40+'VIII R Art'!M40+'IX R Art'!M40+'XIV R Art'!M40&gt;0,+'V R Art'!M40+'XVI R Art'!M40+'VIII R Art'!M40+'IX R Art'!M40+'XIV R Art'!M40," ")</f>
        <v xml:space="preserve"> </v>
      </c>
      <c r="N40" s="122">
        <f t="shared" si="2"/>
        <v>283597360.76649958</v>
      </c>
      <c r="O40" s="34">
        <f t="shared" si="0"/>
        <v>18.5</v>
      </c>
    </row>
    <row r="41" spans="1:17" x14ac:dyDescent="0.3">
      <c r="A41" s="100">
        <f t="shared" si="1"/>
        <v>19</v>
      </c>
      <c r="B41" s="122" t="str">
        <f>IF(+'V R Art'!B41+'XVI R Art'!B41+'VIII R Art'!B41+'IX R Art'!B41+'XIV R Art'!B41&gt;0,+'V R Art'!B41+'XVI R Art'!B41+'VIII R Art'!B41+'IX R Art'!B41+'XIV R Art'!B41," ")</f>
        <v xml:space="preserve"> </v>
      </c>
      <c r="C41" s="67" t="str">
        <f>IF(+'V R Art'!C41+'XVI R Art'!C41+'VIII R Art'!C41+'IX R Art'!C41+'XIV R Art'!C41&gt;0,+'V R Art'!C41+'XVI R Art'!C41+'VIII R Art'!C41+'IX R Art'!C41+'XIV R Art'!C41," ")</f>
        <v xml:space="preserve"> </v>
      </c>
      <c r="D41" s="67">
        <f>IF(+'V R Art'!D41+'XVI R Art'!D41+'VIII R Art'!D41+'IX R Art'!D41+'XIV R Art'!D41&gt;0,+'V R Art'!D41+'XVI R Art'!D41+'VIII R Art'!D41+'IX R Art'!D41+'XIV R Art'!D41," ")</f>
        <v>40178092.799999997</v>
      </c>
      <c r="E41" s="67">
        <f>IF(+'V R Art'!E41+'XVI R Art'!E41+'VIII R Art'!E41+'IX R Art'!E41+'XIV R Art'!E41&gt;0,+'V R Art'!E41+'XVI R Art'!E41+'VIII R Art'!E41+'IX R Art'!E41+'XIV R Art'!E41," ")</f>
        <v>31417002.969999999</v>
      </c>
      <c r="F41" s="67">
        <f>IF(+'V R Art'!F41+'XVI R Art'!F41+'VIII R Art'!F41+'IX R Art'!F41+'XIV R Art'!F41&gt;0,+'V R Art'!F41+'XVI R Art'!F41+'VIII R Art'!F41+'IX R Art'!F41+'XIV R Art'!F41," ")</f>
        <v>9035726.6800000016</v>
      </c>
      <c r="G41" s="67">
        <f>IF(+'V R Art'!G41+'XVI R Art'!G41+'VIII R Art'!G41+'IX R Art'!G41+'XIV R Art'!G41&gt;0,+'V R Art'!G41+'XVI R Art'!G41+'VIII R Art'!G41+'IX R Art'!G41+'XIV R Art'!G41," ")</f>
        <v>8223352.6100000003</v>
      </c>
      <c r="H41" s="67" t="str">
        <f>IF(+'V R Art'!H41+'XVI R Art'!H41+'VIII R Art'!H41+'IX R Art'!H41+'XIV R Art'!H41&gt;0,+'V R Art'!H41+'XVI R Art'!H41+'VIII R Art'!H41+'IX R Art'!H41+'XIV R Art'!H41," ")</f>
        <v xml:space="preserve"> </v>
      </c>
      <c r="I41" s="67" t="str">
        <f>IF(+'V R Art'!I41+'XVI R Art'!I41+'VIII R Art'!I41+'IX R Art'!I41+'XIV R Art'!I41&gt;0,+'V R Art'!I41+'XVI R Art'!I41+'VIII R Art'!I41+'IX R Art'!I41+'XIV R Art'!I41," ")</f>
        <v xml:space="preserve"> </v>
      </c>
      <c r="J41" s="67" t="str">
        <f>IF(+'V R Art'!J41+'XVI R Art'!J41+'VIII R Art'!J41+'IX R Art'!J41+'XIV R Art'!J41&gt;0,+'V R Art'!J41+'XVI R Art'!J41+'VIII R Art'!J41+'IX R Art'!J41+'XIV R Art'!J41," ")</f>
        <v xml:space="preserve"> </v>
      </c>
      <c r="K41" s="67" t="str">
        <f>IF(+'V R Art'!K41+'XVI R Art'!K41+'VIII R Art'!K41+'IX R Art'!K41+'XIV R Art'!K41&gt;0,+'V R Art'!K41+'XVI R Art'!K41+'VIII R Art'!K41+'IX R Art'!K41+'XIV R Art'!K41," ")</f>
        <v xml:space="preserve"> </v>
      </c>
      <c r="L41" s="67" t="str">
        <f>IF(+'V R Art'!L41+'XVI R Art'!L41+'VIII R Art'!L41+'IX R Art'!L41+'XIV R Art'!L41&gt;0,+'V R Art'!L41+'XVI R Art'!L41+'VIII R Art'!L41+'IX R Art'!L41+'XIV R Art'!L41," ")</f>
        <v xml:space="preserve"> </v>
      </c>
      <c r="M41" s="123" t="str">
        <f>IF(+'V R Art'!M41+'XVI R Art'!M41+'VIII R Art'!M41+'IX R Art'!M41+'XIV R Art'!M41&gt;0,+'V R Art'!M41+'XVI R Art'!M41+'VIII R Art'!M41+'IX R Art'!M41+'XIV R Art'!M41," ")</f>
        <v xml:space="preserve"> </v>
      </c>
      <c r="N41" s="122">
        <f t="shared" si="2"/>
        <v>88854175.060000002</v>
      </c>
      <c r="O41" s="34">
        <f t="shared" si="0"/>
        <v>19</v>
      </c>
    </row>
    <row r="42" spans="1:17" x14ac:dyDescent="0.3">
      <c r="A42" s="100">
        <f>+A41+0.5</f>
        <v>19.5</v>
      </c>
      <c r="B42" s="122" t="str">
        <f>IF(+'V R Art'!B42+'XVI R Art'!B42+'VIII R Art'!B42+'IX R Art'!B42+'XIV R Art'!B42&gt;0,+'V R Art'!B42+'XVI R Art'!B42+'VIII R Art'!B42+'IX R Art'!B42+'XIV R Art'!B42," ")</f>
        <v xml:space="preserve"> </v>
      </c>
      <c r="C42" s="67" t="str">
        <f>IF(+'V R Art'!C42+'XVI R Art'!C42+'VIII R Art'!C42+'IX R Art'!C42+'XIV R Art'!C42&gt;0,+'V R Art'!C42+'XVI R Art'!C42+'VIII R Art'!C42+'IX R Art'!C42+'XIV R Art'!C42," ")</f>
        <v xml:space="preserve"> </v>
      </c>
      <c r="D42" s="67">
        <f>IF(+'V R Art'!D42+'XVI R Art'!D42+'VIII R Art'!D42+'IX R Art'!D42+'XIV R Art'!D42&gt;0,+'V R Art'!D42+'XVI R Art'!D42+'VIII R Art'!D42+'IX R Art'!D42+'XIV R Art'!D42," ")</f>
        <v>8593829.4499999993</v>
      </c>
      <c r="E42" s="67">
        <f>IF(+'V R Art'!E42+'XVI R Art'!E42+'VIII R Art'!E42+'IX R Art'!E42+'XIV R Art'!E42&gt;0,+'V R Art'!E42+'XVI R Art'!E42+'VIII R Art'!E42+'IX R Art'!E42+'XIV R Art'!E42," ")</f>
        <v>6719872.8499999996</v>
      </c>
      <c r="F42" s="67">
        <f>IF(+'V R Art'!F42+'XVI R Art'!F42+'VIII R Art'!F42+'IX R Art'!F42+'XIV R Art'!F42&gt;0,+'V R Art'!F42+'XVI R Art'!F42+'VIII R Art'!F42+'IX R Art'!F42+'XIV R Art'!F42," ")</f>
        <v>1453056.36</v>
      </c>
      <c r="G42" s="67">
        <f>IF(+'V R Art'!G42+'XVI R Art'!G42+'VIII R Art'!G42+'IX R Art'!G42+'XIV R Art'!G42&gt;0,+'V R Art'!G42+'XVI R Art'!G42+'VIII R Art'!G42+'IX R Art'!G42+'XIV R Art'!G42," ")</f>
        <v>1885407.73</v>
      </c>
      <c r="H42" s="67" t="str">
        <f>IF(+'V R Art'!H42+'XVI R Art'!H42+'VIII R Art'!H42+'IX R Art'!H42+'XIV R Art'!H42&gt;0,+'V R Art'!H42+'XVI R Art'!H42+'VIII R Art'!H42+'IX R Art'!H42+'XIV R Art'!H42," ")</f>
        <v xml:space="preserve"> </v>
      </c>
      <c r="I42" s="67" t="str">
        <f>IF(+'V R Art'!I42+'XVI R Art'!I42+'VIII R Art'!I42+'IX R Art'!I42+'XIV R Art'!I42&gt;0,+'V R Art'!I42+'XVI R Art'!I42+'VIII R Art'!I42+'IX R Art'!I42+'XIV R Art'!I42," ")</f>
        <v xml:space="preserve"> </v>
      </c>
      <c r="J42" s="67" t="str">
        <f>IF(+'V R Art'!J42+'XVI R Art'!J42+'VIII R Art'!J42+'IX R Art'!J42+'XIV R Art'!J42&gt;0,+'V R Art'!J42+'XVI R Art'!J42+'VIII R Art'!J42+'IX R Art'!J42+'XIV R Art'!J42," ")</f>
        <v xml:space="preserve"> </v>
      </c>
      <c r="K42" s="67" t="str">
        <f>IF(+'V R Art'!K42+'XVI R Art'!K42+'VIII R Art'!K42+'IX R Art'!K42+'XIV R Art'!K42&gt;0,+'V R Art'!K42+'XVI R Art'!K42+'VIII R Art'!K42+'IX R Art'!K42+'XIV R Art'!K42," ")</f>
        <v xml:space="preserve"> </v>
      </c>
      <c r="L42" s="67" t="str">
        <f>IF(+'V R Art'!L42+'XVI R Art'!L42+'VIII R Art'!L42+'IX R Art'!L42+'XIV R Art'!L42&gt;0,+'V R Art'!L42+'XVI R Art'!L42+'VIII R Art'!L42+'IX R Art'!L42+'XIV R Art'!L42," ")</f>
        <v xml:space="preserve"> </v>
      </c>
      <c r="M42" s="123" t="str">
        <f>IF(+'V R Art'!M42+'XVI R Art'!M42+'VIII R Art'!M42+'IX R Art'!M42+'XIV R Art'!M42&gt;0,+'V R Art'!M42+'XVI R Art'!M42+'VIII R Art'!M42+'IX R Art'!M42+'XIV R Art'!M42," ")</f>
        <v xml:space="preserve"> </v>
      </c>
      <c r="N42" s="122">
        <f>IF(SUM(B42:M42)&gt;0,SUM(B42:M42)," ")</f>
        <v>18652166.389999997</v>
      </c>
      <c r="O42" s="34">
        <f t="shared" si="0"/>
        <v>19.5</v>
      </c>
    </row>
    <row r="43" spans="1:17" x14ac:dyDescent="0.3">
      <c r="A43" s="100">
        <f t="shared" si="1"/>
        <v>20</v>
      </c>
      <c r="B43" s="122" t="str">
        <f>IF(+'V R Art'!B43+'XVI R Art'!B43+'VIII R Art'!B43+'IX R Art'!B43+'XIV R Art'!B43&gt;0,+'V R Art'!B43+'XVI R Art'!B43+'VIII R Art'!B43+'IX R Art'!B43+'XIV R Art'!B43," ")</f>
        <v xml:space="preserve"> </v>
      </c>
      <c r="C43" s="67" t="str">
        <f>IF(+'V R Art'!C43+'XVI R Art'!C43+'VIII R Art'!C43+'IX R Art'!C43+'XIV R Art'!C43&gt;0,+'V R Art'!C43+'XVI R Art'!C43+'VIII R Art'!C43+'IX R Art'!C43+'XIV R Art'!C43," ")</f>
        <v xml:space="preserve"> </v>
      </c>
      <c r="D43" s="67">
        <f>IF(+'V R Art'!D43+'XVI R Art'!D43+'VIII R Art'!D43+'IX R Art'!D43+'XIV R Art'!D43&gt;0,+'V R Art'!D43+'XVI R Art'!D43+'VIII R Art'!D43+'IX R Art'!D43+'XIV R Art'!D43," ")</f>
        <v>228937.95</v>
      </c>
      <c r="E43" s="67">
        <f>IF(+'V R Art'!E43+'XVI R Art'!E43+'VIII R Art'!E43+'IX R Art'!E43+'XIV R Art'!E43&gt;0,+'V R Art'!E43+'XVI R Art'!E43+'VIII R Art'!E43+'IX R Art'!E43+'XIV R Art'!E43," ")</f>
        <v>210384.68</v>
      </c>
      <c r="F43" s="67">
        <f>IF(+'V R Art'!F43+'XVI R Art'!F43+'VIII R Art'!F43+'IX R Art'!F43+'XIV R Art'!F43&gt;0,+'V R Art'!F43+'XVI R Art'!F43+'VIII R Art'!F43+'IX R Art'!F43+'XIV R Art'!F43," ")</f>
        <v>377246.83</v>
      </c>
      <c r="G43" s="67" t="str">
        <f>IF(+'V R Art'!G43+'XVI R Art'!G43+'VIII R Art'!G43+'IX R Art'!G43+'XIV R Art'!G43&gt;0,+'V R Art'!G43+'XVI R Art'!G43+'VIII R Art'!G43+'IX R Art'!G43+'XIV R Art'!G43," ")</f>
        <v xml:space="preserve"> </v>
      </c>
      <c r="H43" s="67" t="str">
        <f>IF(+'V R Art'!H43+'XVI R Art'!H43+'VIII R Art'!H43+'IX R Art'!H43+'XIV R Art'!H43&gt;0,+'V R Art'!H43+'XVI R Art'!H43+'VIII R Art'!H43+'IX R Art'!H43+'XIV R Art'!H43," ")</f>
        <v xml:space="preserve"> </v>
      </c>
      <c r="I43" s="67" t="str">
        <f>IF(+'V R Art'!I43+'XVI R Art'!I43+'VIII R Art'!I43+'IX R Art'!I43+'XIV R Art'!I43&gt;0,+'V R Art'!I43+'XVI R Art'!I43+'VIII R Art'!I43+'IX R Art'!I43+'XIV R Art'!I43," ")</f>
        <v xml:space="preserve"> </v>
      </c>
      <c r="J43" s="67" t="str">
        <f>IF(+'V R Art'!J43+'XVI R Art'!J43+'VIII R Art'!J43+'IX R Art'!J43+'XIV R Art'!J43&gt;0,+'V R Art'!J43+'XVI R Art'!J43+'VIII R Art'!J43+'IX R Art'!J43+'XIV R Art'!J43," ")</f>
        <v xml:space="preserve"> </v>
      </c>
      <c r="K43" s="67" t="str">
        <f>IF(+'V R Art'!K43+'XVI R Art'!K43+'VIII R Art'!K43+'IX R Art'!K43+'XIV R Art'!K43&gt;0,+'V R Art'!K43+'XVI R Art'!K43+'VIII R Art'!K43+'IX R Art'!K43+'XIV R Art'!K43," ")</f>
        <v xml:space="preserve"> </v>
      </c>
      <c r="L43" s="67" t="str">
        <f>IF(+'V R Art'!L43+'XVI R Art'!L43+'VIII R Art'!L43+'IX R Art'!L43+'XIV R Art'!L43&gt;0,+'V R Art'!L43+'XVI R Art'!L43+'VIII R Art'!L43+'IX R Art'!L43+'XIV R Art'!L43," ")</f>
        <v xml:space="preserve"> </v>
      </c>
      <c r="M43" s="123" t="str">
        <f>IF(+'V R Art'!M43+'XVI R Art'!M43+'VIII R Art'!M43+'IX R Art'!M43+'XIV R Art'!M43&gt;0,+'V R Art'!M43+'XVI R Art'!M43+'VIII R Art'!M43+'IX R Art'!M43+'XIV R Art'!M43," ")</f>
        <v xml:space="preserve"> </v>
      </c>
      <c r="N43" s="122">
        <f>IF(SUM(B43:M43)&gt;0,SUM(B43:M43)," ")</f>
        <v>816569.46</v>
      </c>
      <c r="O43" s="47"/>
    </row>
    <row r="44" spans="1:17" x14ac:dyDescent="0.3">
      <c r="A44" s="100">
        <f>+A43+0.5</f>
        <v>20.5</v>
      </c>
      <c r="B44" s="122" t="str">
        <f>IF(+'V R Art'!B44+'XVI R Art'!B44+'VIII R Art'!B44+'IX R Art'!B44+'XIV R Art'!B44&gt;0,+'V R Art'!B44+'XVI R Art'!B44+'VIII R Art'!B44+'IX R Art'!B44+'XIV R Art'!B44," ")</f>
        <v xml:space="preserve"> </v>
      </c>
      <c r="C44" s="67" t="str">
        <f>IF(+'V R Art'!C44+'XVI R Art'!C44+'VIII R Art'!C44+'IX R Art'!C44+'XIV R Art'!C44&gt;0,+'V R Art'!C44+'XVI R Art'!C44+'VIII R Art'!C44+'IX R Art'!C44+'XIV R Art'!C44," ")</f>
        <v xml:space="preserve"> </v>
      </c>
      <c r="D44" s="67" t="str">
        <f>IF(+'V R Art'!D44+'XVI R Art'!D44+'VIII R Art'!D44+'IX R Art'!D44+'XIV R Art'!D44&gt;0,+'V R Art'!D44+'XVI R Art'!D44+'VIII R Art'!D44+'IX R Art'!D44+'XIV R Art'!D44," ")</f>
        <v xml:space="preserve"> </v>
      </c>
      <c r="E44" s="67" t="str">
        <f>IF(+'V R Art'!E44+'XVI R Art'!E44+'VIII R Art'!E44+'IX R Art'!E44+'XIV R Art'!E44&gt;0,+'V R Art'!E44+'XVI R Art'!E44+'VIII R Art'!E44+'IX R Art'!E44+'XIV R Art'!E44," ")</f>
        <v xml:space="preserve"> </v>
      </c>
      <c r="F44" s="67" t="str">
        <f>IF(+'V R Art'!F44+'XVI R Art'!F44+'VIII R Art'!F44+'IX R Art'!F44+'XIV R Art'!F44&gt;0,+'V R Art'!F44+'XVI R Art'!F44+'VIII R Art'!F44+'IX R Art'!F44+'XIV R Art'!F44," ")</f>
        <v xml:space="preserve"> </v>
      </c>
      <c r="G44" s="67">
        <f>IF(+'V R Art'!G44+'XVI R Art'!G44+'VIII R Art'!G44+'IX R Art'!G44+'XIV R Art'!G44&gt;0,+'V R Art'!G44+'XVI R Art'!G44+'VIII R Art'!G44+'IX R Art'!G44+'XIV R Art'!G44," ")</f>
        <v>154905.68</v>
      </c>
      <c r="H44" s="67" t="str">
        <f>IF(+'V R Art'!H44+'XVI R Art'!H44+'VIII R Art'!H44+'IX R Art'!H44+'XIV R Art'!H44&gt;0,+'V R Art'!H44+'XVI R Art'!H44+'VIII R Art'!H44+'IX R Art'!H44+'XIV R Art'!H44," ")</f>
        <v xml:space="preserve"> </v>
      </c>
      <c r="I44" s="67" t="str">
        <f>IF(+'V R Art'!I44+'XVI R Art'!I44+'VIII R Art'!I44+'IX R Art'!I44+'XIV R Art'!I44&gt;0,+'V R Art'!I44+'XVI R Art'!I44+'VIII R Art'!I44+'IX R Art'!I44+'XIV R Art'!I44," ")</f>
        <v xml:space="preserve"> </v>
      </c>
      <c r="J44" s="67" t="str">
        <f>IF(+'V R Art'!J44+'XVI R Art'!J44+'VIII R Art'!J44+'IX R Art'!J44+'XIV R Art'!J44&gt;0,+'V R Art'!J44+'XVI R Art'!J44+'VIII R Art'!J44+'IX R Art'!J44+'XIV R Art'!J44," ")</f>
        <v xml:space="preserve"> </v>
      </c>
      <c r="K44" s="67" t="str">
        <f>IF(+'V R Art'!K44+'XVI R Art'!K44+'VIII R Art'!K44+'IX R Art'!K44+'XIV R Art'!K44&gt;0,+'V R Art'!K44+'XVI R Art'!K44+'VIII R Art'!K44+'IX R Art'!K44+'XIV R Art'!K44," ")</f>
        <v xml:space="preserve"> </v>
      </c>
      <c r="L44" s="67" t="str">
        <f>IF(+'V R Art'!L44+'XVI R Art'!L44+'VIII R Art'!L44+'IX R Art'!L44+'XIV R Art'!L44&gt;0,+'V R Art'!L44+'XVI R Art'!L44+'VIII R Art'!L44+'IX R Art'!L44+'XIV R Art'!L44," ")</f>
        <v xml:space="preserve"> </v>
      </c>
      <c r="M44" s="123" t="str">
        <f>IF(+'V R Art'!M44+'XVI R Art'!M44+'VIII R Art'!M44+'IX R Art'!M44+'XIV R Art'!M44&gt;0,+'V R Art'!M44+'XVI R Art'!M44+'VIII R Art'!M44+'IX R Art'!M44+'XIV R Art'!M44," ")</f>
        <v xml:space="preserve"> </v>
      </c>
      <c r="N44" s="122">
        <f>IF(SUM(B44:M44)&gt;0,SUM(B44:M44)," ")</f>
        <v>154905.68</v>
      </c>
      <c r="O44" s="47"/>
    </row>
    <row r="45" spans="1:17" x14ac:dyDescent="0.3">
      <c r="A45" s="99" t="s">
        <v>13</v>
      </c>
      <c r="B45" s="126" t="str">
        <f>IF(SUM(B11:B44)&gt;0,SUM(B11:B44)," ")</f>
        <v xml:space="preserve"> </v>
      </c>
      <c r="C45" s="71">
        <f t="shared" ref="C45:M45" si="3">IF(SUM(C11:C44)&gt;0,SUM(C11:C44)," ")</f>
        <v>20630025.150000002</v>
      </c>
      <c r="D45" s="71">
        <f t="shared" si="3"/>
        <v>1788187436.6079609</v>
      </c>
      <c r="E45" s="71">
        <f t="shared" si="3"/>
        <v>1269663120.95</v>
      </c>
      <c r="F45" s="71">
        <f t="shared" si="3"/>
        <v>648133039.33999991</v>
      </c>
      <c r="G45" s="71">
        <f t="shared" si="3"/>
        <v>690403496.32000005</v>
      </c>
      <c r="H45" s="71" t="str">
        <f t="shared" si="3"/>
        <v xml:space="preserve"> </v>
      </c>
      <c r="I45" s="71" t="str">
        <f t="shared" si="3"/>
        <v xml:space="preserve"> </v>
      </c>
      <c r="J45" s="71" t="str">
        <f t="shared" si="3"/>
        <v xml:space="preserve"> </v>
      </c>
      <c r="K45" s="71" t="str">
        <f t="shared" si="3"/>
        <v xml:space="preserve"> </v>
      </c>
      <c r="L45" s="71" t="str">
        <f t="shared" si="3"/>
        <v xml:space="preserve"> </v>
      </c>
      <c r="M45" s="127" t="str">
        <f t="shared" si="3"/>
        <v xml:space="preserve"> </v>
      </c>
      <c r="N45" s="126">
        <f>SUM(N11:N44)</f>
        <v>4417017118.3679628</v>
      </c>
      <c r="O45" s="37">
        <f>+'V R Art'!N45+'XVI R Art'!N45+'VIII R Art'!N45+'IX R Art'!N45+'XIV R Art'!N45</f>
        <v>4416862212.6879606</v>
      </c>
      <c r="P45" s="37">
        <f>+O45-N45</f>
        <v>-154905.68000221252</v>
      </c>
    </row>
    <row r="46" spans="1:17" ht="14" x14ac:dyDescent="0.3">
      <c r="A46" s="101" t="s">
        <v>24</v>
      </c>
      <c r="B46" s="122" t="str">
        <f>IF(+'V R Art'!B46+'XVI R Art'!B46+'VIII R Art'!B46+'IX R Art'!B46+'XIV R Art'!B46&gt;0,+'V R Art'!B46+'XVI R Art'!B46+'VIII R Art'!B46+'IX R Art'!B46+'XIV R Art'!B46," ")</f>
        <v xml:space="preserve"> </v>
      </c>
      <c r="C46" s="67" t="str">
        <f>IF(+'V R Art'!C46+'XVI R Art'!C46+'VIII R Art'!C46+'IX R Art'!C46+'XIV R Art'!C46&gt;0,+'V R Art'!C46+'XVI R Art'!C46+'VIII R Art'!C46+'IX R Art'!C46+'XIV R Art'!C46," ")</f>
        <v xml:space="preserve"> </v>
      </c>
      <c r="D46" s="67" t="str">
        <f>IF(+'V R Art'!D46+'XVI R Art'!D46+'VIII R Art'!D46+'IX R Art'!D46+'XIV R Art'!D46&gt;0,+'V R Art'!D46+'XVI R Art'!D46+'VIII R Art'!D46+'IX R Art'!D46+'XIV R Art'!D46," ")</f>
        <v xml:space="preserve"> </v>
      </c>
      <c r="E46" s="67" t="str">
        <f>IF(+'V R Art'!E46+'XVI R Art'!E46+'VIII R Art'!E46+'IX R Art'!E46+'XIV R Art'!E46&gt;0,+'V R Art'!E46+'XVI R Art'!E46+'VIII R Art'!E46+'IX R Art'!E46+'XIV R Art'!E46," ")</f>
        <v xml:space="preserve"> </v>
      </c>
      <c r="F46" s="67" t="str">
        <f>IF(+'V R Art'!F46+'XVI R Art'!F46+'VIII R Art'!F46+'IX R Art'!F46+'XIV R Art'!F46&gt;0,+'V R Art'!F46+'XVI R Art'!F46+'VIII R Art'!F46+'IX R Art'!F46+'XIV R Art'!F46," ")</f>
        <v xml:space="preserve"> </v>
      </c>
      <c r="G46" s="67" t="str">
        <f>IF(+'V R Art'!G46+'XVI R Art'!G46+'VIII R Art'!G46+'IX R Art'!G46+'XIV R Art'!G46&gt;0,+'V R Art'!G46+'XVI R Art'!G46+'VIII R Art'!G46+'IX R Art'!G46+'XIV R Art'!G46," ")</f>
        <v xml:space="preserve"> </v>
      </c>
      <c r="H46" s="67" t="str">
        <f>IF(+'V R Art'!H46+'XVI R Art'!H46+'VIII R Art'!H46+'IX R Art'!H46+'XIV R Art'!H46&gt;0,+'V R Art'!H46+'XVI R Art'!H46+'VIII R Art'!H46+'IX R Art'!H46+'XIV R Art'!H46," ")</f>
        <v xml:space="preserve"> </v>
      </c>
      <c r="I46" s="67" t="str">
        <f>IF(+'V R Art'!I46+'XVI R Art'!I46+'VIII R Art'!I46+'IX R Art'!I46+'XIV R Art'!I46&gt;0,+'V R Art'!I46+'XVI R Art'!I46+'VIII R Art'!I46+'IX R Art'!I46+'XIV R Art'!I46," ")</f>
        <v xml:space="preserve"> </v>
      </c>
      <c r="J46" s="67" t="str">
        <f>IF(+'V R Art'!J46+'XVI R Art'!J46+'VIII R Art'!J46+'IX R Art'!J46+'XIV R Art'!J46&gt;0,+'V R Art'!J46+'XVI R Art'!J46+'VIII R Art'!J46+'IX R Art'!J46+'XIV R Art'!J46," ")</f>
        <v xml:space="preserve"> </v>
      </c>
      <c r="K46" s="67" t="str">
        <f>IF(+'V R Art'!K46+'XVI R Art'!K46+'VIII R Art'!K46+'IX R Art'!K46+'XIV R Art'!K46&gt;0,+'V R Art'!K46+'XVI R Art'!K46+'VIII R Art'!K46+'IX R Art'!K46+'XIV R Art'!K46," ")</f>
        <v xml:space="preserve"> </v>
      </c>
      <c r="L46" s="67" t="str">
        <f>IF(+'V R Art'!L46+'XVI R Art'!L46+'VIII R Art'!L46+'IX R Art'!L46+'XIV R Art'!L46&gt;0,+'V R Art'!L46+'XVI R Art'!L46+'VIII R Art'!L46+'IX R Art'!L46+'XIV R Art'!L46," ")</f>
        <v xml:space="preserve"> </v>
      </c>
      <c r="M46" s="123" t="str">
        <f>IF(+'V R Art'!M46+'XVI R Art'!M46+'VIII R Art'!M46+'IX R Art'!M46+'XIV R Art'!M46&gt;0,+'V R Art'!M46+'XVI R Art'!M46+'VIII R Art'!M46+'IX R Art'!M46+'XIV R Art'!M46," ")</f>
        <v xml:space="preserve"> </v>
      </c>
      <c r="N46" s="152" t="str">
        <f>IF(SUM(B46:M46)&gt;0,SUM(B46:M46)," ")</f>
        <v xml:space="preserve"> </v>
      </c>
      <c r="O46" s="37">
        <f>+'V R Art'!N46+'XVI R Art'!N46+'VIII R Art'!N46+'IX R Art'!N46+'XIV R Art'!N46</f>
        <v>0</v>
      </c>
      <c r="P46" s="37" t="e">
        <f>+O46-N46</f>
        <v>#VALUE!</v>
      </c>
    </row>
    <row r="47" spans="1:17" x14ac:dyDescent="0.3">
      <c r="A47" s="100" t="s">
        <v>17</v>
      </c>
      <c r="B47" s="122" t="str">
        <f>IF(+'V R Art'!B47+'XVI R Art'!B47+'VIII R Art'!B47+'IX R Art'!B47+'XIV R Art'!B47&gt;0,+'V R Art'!B47+'XVI R Art'!B47+'VIII R Art'!B47+'IX R Art'!B47+'XIV R Art'!B47," ")</f>
        <v xml:space="preserve"> </v>
      </c>
      <c r="C47" s="67" t="str">
        <f>IF(+'V R Art'!C47+'XVI R Art'!C47+'VIII R Art'!C47+'IX R Art'!C47+'XIV R Art'!C47&gt;0,+'V R Art'!C47+'XVI R Art'!C47+'VIII R Art'!C47+'IX R Art'!C47+'XIV R Art'!C47," ")</f>
        <v xml:space="preserve"> </v>
      </c>
      <c r="D47" s="67" t="str">
        <f>IF(+'V R Art'!D47+'XVI R Art'!D47+'VIII R Art'!D47+'IX R Art'!D47+'XIV R Art'!D47&gt;0,+'V R Art'!D47+'XVI R Art'!D47+'VIII R Art'!D47+'IX R Art'!D47+'XIV R Art'!D47," ")</f>
        <v xml:space="preserve"> </v>
      </c>
      <c r="E47" s="67" t="str">
        <f>IF(+'V R Art'!E47+'XVI R Art'!E47+'VIII R Art'!E47+'IX R Art'!E47+'XIV R Art'!E47&gt;0,+'V R Art'!E47+'XVI R Art'!E47+'VIII R Art'!E47+'IX R Art'!E47+'XIV R Art'!E47," ")</f>
        <v xml:space="preserve"> </v>
      </c>
      <c r="F47" s="67" t="str">
        <f>IF(+'V R Art'!F47+'XVI R Art'!F47+'VIII R Art'!F47+'IX R Art'!F47+'XIV R Art'!F47&gt;0,+'V R Art'!F47+'XVI R Art'!F47+'VIII R Art'!F47+'IX R Art'!F47+'XIV R Art'!F47," ")</f>
        <v xml:space="preserve"> </v>
      </c>
      <c r="G47" s="67" t="str">
        <f>IF(+'V R Art'!G47+'XVI R Art'!G47+'VIII R Art'!G47+'IX R Art'!G47+'XIV R Art'!G47&gt;0,+'V R Art'!G47+'XVI R Art'!G47+'VIII R Art'!G47+'IX R Art'!G47+'XIV R Art'!G47," ")</f>
        <v xml:space="preserve"> </v>
      </c>
      <c r="H47" s="67" t="str">
        <f>IF(+'V R Art'!H47+'XVI R Art'!H47+'VIII R Art'!H47+'IX R Art'!H47+'XIV R Art'!H47&gt;0,+'V R Art'!H47+'XVI R Art'!H47+'VIII R Art'!H47+'IX R Art'!H47+'XIV R Art'!H47," ")</f>
        <v xml:space="preserve"> </v>
      </c>
      <c r="I47" s="67" t="str">
        <f>IF(+'V R Art'!I47+'XVI R Art'!I47+'VIII R Art'!I47+'IX R Art'!I47+'XIV R Art'!I47&gt;0,+'V R Art'!I47+'XVI R Art'!I47+'VIII R Art'!I47+'IX R Art'!I47+'XIV R Art'!I47," ")</f>
        <v xml:space="preserve"> </v>
      </c>
      <c r="J47" s="67" t="str">
        <f>IF(+'V R Art'!J47+'XVI R Art'!J47+'VIII R Art'!J47+'IX R Art'!J47+'XIV R Art'!J47&gt;0,+'V R Art'!J47+'XVI R Art'!J47+'VIII R Art'!J47+'IX R Art'!J47+'XIV R Art'!J47," ")</f>
        <v xml:space="preserve"> </v>
      </c>
      <c r="K47" s="67" t="str">
        <f>IF(+'V R Art'!K47+'XVI R Art'!K47+'VIII R Art'!K47+'IX R Art'!K47+'XIV R Art'!K47&gt;0,+'V R Art'!K47+'XVI R Art'!K47+'VIII R Art'!K47+'IX R Art'!K47+'XIV R Art'!K47," ")</f>
        <v xml:space="preserve"> </v>
      </c>
      <c r="L47" s="67" t="str">
        <f>IF(+'V R Art'!L47+'XVI R Art'!L47+'VIII R Art'!L47+'IX R Art'!L47+'XIV R Art'!L47&gt;0,+'V R Art'!L47+'XVI R Art'!L47+'VIII R Art'!L47+'IX R Art'!L47+'XIV R Art'!L47," ")</f>
        <v xml:space="preserve"> </v>
      </c>
      <c r="M47" s="123" t="str">
        <f>IF(+'V R Art'!M47+'XVI R Art'!M47+'VIII R Art'!M47+'IX R Art'!M47+'XIV R Art'!M47&gt;0,+'V R Art'!M47+'XVI R Art'!M47+'VIII R Art'!M47+'IX R Art'!M47+'XIV R Art'!M47," ")</f>
        <v xml:space="preserve"> </v>
      </c>
      <c r="N47" s="152" t="str">
        <f>IF(SUM(B47:M47)&gt;0,SUM(B47:M47)," ")</f>
        <v xml:space="preserve"> </v>
      </c>
      <c r="O47" s="37">
        <f>+'V R Art'!N47+'XVI R Art'!N47+'VIII R Art'!N47+'IX R Art'!N47+'XIV R Art'!N47</f>
        <v>0</v>
      </c>
      <c r="P47" s="37" t="e">
        <f>+O47-N47</f>
        <v>#VALUE!</v>
      </c>
      <c r="Q47" s="37" t="e">
        <f>+N47+'V-XIV R ART (MONITOREOS)'!N47</f>
        <v>#VALUE!</v>
      </c>
    </row>
    <row r="48" spans="1:17" ht="14" x14ac:dyDescent="0.3">
      <c r="A48" s="101" t="s">
        <v>21</v>
      </c>
      <c r="B48" s="129"/>
      <c r="C48" s="72">
        <f t="shared" ref="C48:N48" si="4">SUM(C9:C26)*100/C45</f>
        <v>0</v>
      </c>
      <c r="D48" s="72">
        <f t="shared" si="4"/>
        <v>0.36876151766889353</v>
      </c>
      <c r="E48" s="72">
        <f t="shared" si="4"/>
        <v>5.8123668178045929</v>
      </c>
      <c r="F48" s="72">
        <f t="shared" si="4"/>
        <v>11.359121030918313</v>
      </c>
      <c r="G48" s="72">
        <f t="shared" si="4"/>
        <v>23.349743099400641</v>
      </c>
      <c r="H48" s="72" t="e">
        <f t="shared" si="4"/>
        <v>#VALUE!</v>
      </c>
      <c r="I48" s="72"/>
      <c r="J48" s="72"/>
      <c r="K48" s="72"/>
      <c r="L48" s="72" t="e">
        <f t="shared" si="4"/>
        <v>#VALUE!</v>
      </c>
      <c r="M48" s="130" t="e">
        <f t="shared" si="4"/>
        <v>#VALUE!</v>
      </c>
      <c r="N48" s="129">
        <f t="shared" si="4"/>
        <v>7.1365194144067674</v>
      </c>
    </row>
    <row r="49" spans="1:15" x14ac:dyDescent="0.3">
      <c r="A49" s="102" t="s">
        <v>19</v>
      </c>
      <c r="B49" s="131"/>
      <c r="C49" s="73"/>
      <c r="D49" s="79"/>
      <c r="E49" s="79"/>
      <c r="F49" s="79"/>
      <c r="G49" s="79"/>
      <c r="H49" s="79"/>
      <c r="I49" s="79"/>
      <c r="J49" s="79"/>
      <c r="K49" s="79"/>
      <c r="L49" s="79"/>
      <c r="M49" s="161"/>
      <c r="N49" s="155"/>
    </row>
    <row r="50" spans="1:15" x14ac:dyDescent="0.3">
      <c r="A50" s="40" t="s">
        <v>14</v>
      </c>
    </row>
    <row r="51" spans="1:15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5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5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  <c r="O53" s="48"/>
    </row>
    <row r="54" spans="1:15" x14ac:dyDescent="0.3">
      <c r="A54" s="49">
        <v>14</v>
      </c>
      <c r="B54" s="50" t="e">
        <f>+VLOOKUP(MAX(B9:B44),B9:$O$44,14,0)</f>
        <v>#N/A</v>
      </c>
      <c r="C54" s="51">
        <f>+VLOOKUP(MAX(C9:C44),C9:$O$44,+$A$54-C53,0)</f>
        <v>16</v>
      </c>
      <c r="D54" s="51">
        <f>+VLOOKUP(MAX(D9:D44),D9:$O$44,+$A$54-D53,0)</f>
        <v>17.5</v>
      </c>
      <c r="E54" s="51">
        <f>+VLOOKUP(MAX(E9:E44),E9:$O$44,+$A$54-E53,0)</f>
        <v>17.5</v>
      </c>
      <c r="F54" s="51">
        <f>+VLOOKUP(MAX(F9:F44),F9:$O$44,+$A$54-F53,0)</f>
        <v>17.5</v>
      </c>
      <c r="G54" s="51">
        <f>+VLOOKUP(MAX(G9:G44),G9:$O$44,+$A$54-G53,0)</f>
        <v>12.5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>
        <f>+VLOOKUP(MAX(N9:N44),N9:$O$44,+$A$54-N53,0)</f>
        <v>17.5</v>
      </c>
    </row>
    <row r="56" spans="1:15" x14ac:dyDescent="0.3">
      <c r="N56" s="35" t="e">
        <f>+D45+E45+F45+H45+I45+K45+L45+M45</f>
        <v>#VALUE!</v>
      </c>
    </row>
    <row r="58" spans="1:15" x14ac:dyDescent="0.3">
      <c r="A58" s="27" t="s">
        <v>22</v>
      </c>
      <c r="B58" s="35">
        <f t="shared" ref="B58:M58" si="5">-SUM(B9:B26)</f>
        <v>0</v>
      </c>
      <c r="C58" s="35">
        <f t="shared" si="5"/>
        <v>0</v>
      </c>
      <c r="D58" s="35">
        <f t="shared" si="5"/>
        <v>-6594147.1299999999</v>
      </c>
      <c r="E58" s="35">
        <f t="shared" si="5"/>
        <v>-73797477.939999998</v>
      </c>
      <c r="F58" s="35">
        <f t="shared" si="5"/>
        <v>-73622216.379999995</v>
      </c>
      <c r="G58" s="35">
        <f t="shared" si="5"/>
        <v>-161207442.73999998</v>
      </c>
      <c r="H58" s="35">
        <f t="shared" si="5"/>
        <v>0</v>
      </c>
      <c r="I58" s="35">
        <f t="shared" si="5"/>
        <v>0</v>
      </c>
      <c r="J58" s="35">
        <f t="shared" si="5"/>
        <v>0</v>
      </c>
      <c r="K58" s="35">
        <f t="shared" si="5"/>
        <v>0</v>
      </c>
      <c r="L58" s="35">
        <f t="shared" si="5"/>
        <v>0</v>
      </c>
      <c r="M58" s="35">
        <f t="shared" si="5"/>
        <v>0</v>
      </c>
    </row>
    <row r="59" spans="1:15" x14ac:dyDescent="0.3">
      <c r="A59" s="27" t="s">
        <v>23</v>
      </c>
      <c r="B59" s="35">
        <f t="shared" ref="B59:M59" si="6">SUM(B27:B42)</f>
        <v>0</v>
      </c>
      <c r="C59" s="35">
        <f t="shared" si="6"/>
        <v>20630025.150000002</v>
      </c>
      <c r="D59" s="35">
        <f t="shared" si="6"/>
        <v>1781364351.527961</v>
      </c>
      <c r="E59" s="35">
        <f t="shared" si="6"/>
        <v>1195655258.3299999</v>
      </c>
      <c r="F59" s="35">
        <f t="shared" si="6"/>
        <v>574133576.13</v>
      </c>
      <c r="G59" s="35">
        <f t="shared" si="6"/>
        <v>529041147.9000001</v>
      </c>
      <c r="H59" s="35">
        <f t="shared" si="6"/>
        <v>0</v>
      </c>
      <c r="I59" s="35">
        <f t="shared" si="6"/>
        <v>0</v>
      </c>
      <c r="J59" s="35">
        <f t="shared" si="6"/>
        <v>0</v>
      </c>
      <c r="K59" s="35">
        <f t="shared" si="6"/>
        <v>0</v>
      </c>
      <c r="L59" s="35">
        <f t="shared" si="6"/>
        <v>0</v>
      </c>
      <c r="M59" s="35">
        <f t="shared" si="6"/>
        <v>0</v>
      </c>
    </row>
    <row r="61" spans="1:15" x14ac:dyDescent="0.3">
      <c r="N61" s="64" t="e">
        <f>(N46*1000000)/N45</f>
        <v>#VALUE!</v>
      </c>
      <c r="O61" s="177" t="s">
        <v>15</v>
      </c>
    </row>
    <row r="63" spans="1:15" x14ac:dyDescent="0.3">
      <c r="N63" s="64" t="e">
        <f>(N47*1000000)/N45</f>
        <v>#VALUE!</v>
      </c>
      <c r="O63" s="177" t="s">
        <v>16</v>
      </c>
    </row>
    <row r="65" spans="1:16" x14ac:dyDescent="0.3">
      <c r="A65" s="47">
        <v>14</v>
      </c>
      <c r="B65" s="30">
        <v>0</v>
      </c>
      <c r="C65" s="30">
        <v>1</v>
      </c>
      <c r="D65" s="30">
        <v>2</v>
      </c>
      <c r="E65" s="30">
        <v>3</v>
      </c>
      <c r="F65" s="30">
        <v>4</v>
      </c>
      <c r="G65" s="30">
        <v>5</v>
      </c>
      <c r="H65" s="30">
        <v>6</v>
      </c>
      <c r="I65" s="30">
        <v>7</v>
      </c>
      <c r="J65" s="30">
        <v>8</v>
      </c>
      <c r="K65" s="30">
        <v>9</v>
      </c>
      <c r="L65" s="30">
        <v>10</v>
      </c>
      <c r="M65" s="30">
        <v>11</v>
      </c>
    </row>
    <row r="66" spans="1:16" x14ac:dyDescent="0.3">
      <c r="A66" s="47"/>
    </row>
    <row r="67" spans="1:16" x14ac:dyDescent="0.3">
      <c r="A67" s="47"/>
      <c r="B67" s="30" t="e">
        <f>+VLOOKUP(MAX(B9:B42),B9:N42,$A$65-B65,0)</f>
        <v>#N/A</v>
      </c>
      <c r="C67" s="30">
        <f>+VLOOKUP(MAX(C9:C42),C9:O42,$A$65-C65,0)</f>
        <v>16</v>
      </c>
      <c r="D67" s="30">
        <f t="shared" ref="D67:M67" si="7">+VLOOKUP(MAX(D9:D42),D9:O42,$A$65-D65,0)</f>
        <v>17.5</v>
      </c>
      <c r="E67" s="30">
        <f t="shared" si="7"/>
        <v>17.5</v>
      </c>
      <c r="F67" s="30">
        <f t="shared" si="7"/>
        <v>17.5</v>
      </c>
      <c r="G67" s="30">
        <f t="shared" si="7"/>
        <v>12.5</v>
      </c>
      <c r="H67" s="30" t="e">
        <f t="shared" si="7"/>
        <v>#N/A</v>
      </c>
      <c r="I67" s="30" t="e">
        <f t="shared" si="7"/>
        <v>#N/A</v>
      </c>
      <c r="J67" s="30" t="e">
        <f t="shared" si="7"/>
        <v>#N/A</v>
      </c>
      <c r="K67" s="30" t="e">
        <f t="shared" si="7"/>
        <v>#N/A</v>
      </c>
      <c r="L67" s="30" t="e">
        <f t="shared" si="7"/>
        <v>#N/A</v>
      </c>
      <c r="M67" s="30" t="e">
        <f t="shared" si="7"/>
        <v>#N/A</v>
      </c>
    </row>
    <row r="78" spans="1:16" x14ac:dyDescent="0.3">
      <c r="P78" s="37">
        <f>+N45+'IX R FT'!N45+'V R FT'!N45+'XVI R FT'!N44</f>
        <v>4427024317.5579624</v>
      </c>
    </row>
  </sheetData>
  <mergeCells count="5">
    <mergeCell ref="A1:N1"/>
    <mergeCell ref="A3:N3"/>
    <mergeCell ref="A4:N4"/>
    <mergeCell ref="B7:M7"/>
    <mergeCell ref="A5:N5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ignoredErrors>
    <ignoredError sqref="D48:G48 N48" evalError="1"/>
    <ignoredError sqref="N45" formula="1"/>
  </ignoredErrors>
  <drawing r:id="rId2"/>
  <legacyDrawingHF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tabColor rgb="FFFFC000"/>
  </sheetPr>
  <dimension ref="A1:Q78"/>
  <sheetViews>
    <sheetView topLeftCell="A31" zoomScale="70" zoomScaleNormal="70" zoomScalePageLayoutView="60" workbookViewId="0">
      <selection activeCell="E47" sqref="E47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" width="12.26953125" style="27" bestFit="1" customWidth="1"/>
    <col min="17" max="16384" width="10.90625" style="27"/>
  </cols>
  <sheetData>
    <row r="1" spans="1:15" s="28" customFormat="1" ht="20" x14ac:dyDescent="0.4">
      <c r="A1" s="203" t="s">
        <v>46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s="28" customFormat="1" ht="20" x14ac:dyDescent="0.4">
      <c r="A4" s="207" t="s">
        <v>70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</row>
    <row r="5" spans="1:15" s="28" customFormat="1" ht="20" x14ac:dyDescent="0.4">
      <c r="A5" s="203" t="s">
        <v>60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7" spans="1:15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  <c r="O7" s="27"/>
    </row>
    <row r="8" spans="1:15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5" x14ac:dyDescent="0.3">
      <c r="A9" s="103">
        <v>3</v>
      </c>
      <c r="B9" s="126" t="str">
        <f>IF(+'V R MONITOREO '!B9+'XVI R MONITOREO'!B9+'VIII R Art MONITOREO'!B9+'IX R Art MONITOREO'!B9+'XIV R Art MONITOREO'!B9&gt;0,+'V R MONITOREO '!B9+'XVI R MONITOREO'!B9+'VIII R Art MONITOREO'!B9+'IX R Art MONITOREO'!B9+'XIV R Art MONITOREO'!B9," ")</f>
        <v xml:space="preserve"> </v>
      </c>
      <c r="C9" s="71" t="str">
        <f>IF(+'V R MONITOREO '!C9+'XVI R MONITOREO'!C9+'VIII R Art MONITOREO'!C9+'IX R Art MONITOREO'!C9+'XIV R Art MONITOREO'!C9&gt;0,+'V R MONITOREO '!C9+'XVI R MONITOREO'!C9+'VIII R Art MONITOREO'!C9+'IX R Art MONITOREO'!C9+'XIV R Art MONITOREO'!C9," ")</f>
        <v xml:space="preserve"> </v>
      </c>
      <c r="D9" s="71" t="str">
        <f>IF(+'V R MONITOREO '!D9+'XVI R MONITOREO'!D9+'VIII R Art MONITOREO'!D9+'IX R Art MONITOREO'!D9+'XIV R Art MONITOREO'!D9&gt;0,+'V R MONITOREO '!D9+'XVI R MONITOREO'!D9+'VIII R Art MONITOREO'!D9+'IX R Art MONITOREO'!D9+'XIV R Art MONITOREO'!D9," ")</f>
        <v xml:space="preserve"> </v>
      </c>
      <c r="E9" s="71" t="str">
        <f>IF(+'V R MONITOREO '!E9+'XVI R MONITOREO'!E9+'VIII R Art MONITOREO'!E9+'IX R Art MONITOREO'!E9+'XIV R Art MONITOREO'!E9&gt;0,+'V R MONITOREO '!E9+'XVI R MONITOREO'!E9+'VIII R Art MONITOREO'!E9+'IX R Art MONITOREO'!E9+'XIV R Art MONITOREO'!E9," ")</f>
        <v xml:space="preserve"> </v>
      </c>
      <c r="F9" s="71" t="str">
        <f>IF(+'V R MONITOREO '!F9+'XVI R MONITOREO'!F9+'VIII R Art MONITOREO'!F9+'IX R Art MONITOREO'!F9+'XIV R Art MONITOREO'!F9&gt;0,+'V R MONITOREO '!F9+'XVI R MONITOREO'!F9+'VIII R Art MONITOREO'!F9+'IX R Art MONITOREO'!F9+'XIV R Art MONITOREO'!F9," ")</f>
        <v xml:space="preserve"> </v>
      </c>
      <c r="G9" s="71" t="str">
        <f>IF(+'V R MONITOREO '!G9+'XVI R MONITOREO'!G9+'VIII R Art MONITOREO'!G9+'IX R Art MONITOREO'!G9+'XIV R Art MONITOREO'!G9&gt;0,+'V R MONITOREO '!G9+'XVI R MONITOREO'!G9+'VIII R Art MONITOREO'!G9+'IX R Art MONITOREO'!G9+'XIV R Art MONITOREO'!G9," ")</f>
        <v xml:space="preserve"> </v>
      </c>
      <c r="H9" s="71" t="str">
        <f>IF(+'V R MONITOREO '!H9+'XVI R MONITOREO'!H9+'VIII R Art MONITOREO'!H9+'IX R Art MONITOREO'!H9+'XIV R Art MONITOREO'!H9&gt;0,+'V R MONITOREO '!H9+'XVI R MONITOREO'!H9+'VIII R Art MONITOREO'!H9+'IX R Art MONITOREO'!H9+'XIV R Art MONITOREO'!H9," ")</f>
        <v xml:space="preserve"> </v>
      </c>
      <c r="I9" s="71" t="str">
        <f>IF(+'V R MONITOREO '!I9+'XVI R MONITOREO'!I9+'VIII R Art MONITOREO'!I9+'IX R Art MONITOREO'!I9+'XIV R Art MONITOREO'!I9&gt;0,+'V R MONITOREO '!I9+'XVI R MONITOREO'!I9+'VIII R Art MONITOREO'!I9+'IX R Art MONITOREO'!I9+'XIV R Art MONITOREO'!I9," ")</f>
        <v xml:space="preserve"> </v>
      </c>
      <c r="J9" s="71" t="str">
        <f>IF(+'V R MONITOREO '!J9+'XVI R MONITOREO'!J9+'VIII R Art MONITOREO'!J9+'IX R Art MONITOREO'!J9+'XIV R Art MONITOREO'!J9&gt;0,+'V R MONITOREO '!J9+'XVI R MONITOREO'!J9+'VIII R Art MONITOREO'!J9+'IX R Art MONITOREO'!J9+'XIV R Art MONITOREO'!J9," ")</f>
        <v xml:space="preserve"> </v>
      </c>
      <c r="K9" s="71" t="str">
        <f>IF(+'V R MONITOREO '!K9+'XVI R MONITOREO'!K9+'VIII R Art MONITOREO'!K9+'IX R Art MONITOREO'!K9+'XIV R Art MONITOREO'!K9&gt;0,+'V R MONITOREO '!K9+'XVI R MONITOREO'!K9+'VIII R Art MONITOREO'!K9+'IX R Art MONITOREO'!K9+'XIV R Art MONITOREO'!K9," ")</f>
        <v xml:space="preserve"> </v>
      </c>
      <c r="L9" s="71" t="str">
        <f>IF(+'V R MONITOREO '!L9+'XVI R MONITOREO'!L9+'VIII R Art MONITOREO'!L9+'IX R Art MONITOREO'!L9+'XIV R Art MONITOREO'!L9&gt;0,+'V R MONITOREO '!L9+'XVI R MONITOREO'!L9+'VIII R Art MONITOREO'!L9+'IX R Art MONITOREO'!L9+'XIV R Art MONITOREO'!L9," ")</f>
        <v xml:space="preserve"> </v>
      </c>
      <c r="M9" s="127" t="str">
        <f>IF(+'V R MONITOREO '!M9+'XVI R MONITOREO'!M9+'VIII R Art MONITOREO'!M9+'IX R Art MONITOREO'!M9+'XIV R Art MONITOREO'!M9&gt;0,+'V R MONITOREO '!M9+'XVI R MONITOREO'!M9+'VIII R Art MONITOREO'!M9+'IX R Art MONITOREO'!M9+'XIV R Art MONITOREO'!M9," ")</f>
        <v xml:space="preserve"> </v>
      </c>
      <c r="N9" s="126" t="str">
        <f t="shared" ref="N9:N44" si="0">IF(SUM(B9:M9)&gt;0,SUM(B9:M9)," ")</f>
        <v xml:space="preserve"> </v>
      </c>
      <c r="O9" s="33">
        <f>+A9</f>
        <v>3</v>
      </c>
    </row>
    <row r="10" spans="1:15" x14ac:dyDescent="0.3">
      <c r="A10" s="100">
        <f>+A9+0.5</f>
        <v>3.5</v>
      </c>
      <c r="B10" s="122" t="str">
        <f>IF(+'V R MONITOREO '!B10+'XVI R MONITOREO'!B10+'VIII R Art MONITOREO'!B10+'IX R Art MONITOREO'!B10+'XIV R Art MONITOREO'!B10&gt;0,+'V R MONITOREO '!B10+'XVI R MONITOREO'!B10+'VIII R Art MONITOREO'!B10+'IX R Art MONITOREO'!B10+'XIV R Art MONITOREO'!B10," ")</f>
        <v xml:space="preserve"> </v>
      </c>
      <c r="C10" s="67" t="str">
        <f>IF(+'V R MONITOREO '!C10+'XVI R MONITOREO'!C10+'VIII R Art MONITOREO'!C10+'IX R Art MONITOREO'!C10+'XIV R Art MONITOREO'!C10&gt;0,+'V R MONITOREO '!C10+'XVI R MONITOREO'!C10+'VIII R Art MONITOREO'!C10+'IX R Art MONITOREO'!C10+'XIV R Art MONITOREO'!C10," ")</f>
        <v xml:space="preserve"> </v>
      </c>
      <c r="D10" s="67" t="str">
        <f>IF(+'V R MONITOREO '!D10+'XVI R MONITOREO'!D10+'VIII R Art MONITOREO'!D10+'IX R Art MONITOREO'!D10+'XIV R Art MONITOREO'!D10&gt;0,+'V R MONITOREO '!D10+'XVI R MONITOREO'!D10+'VIII R Art MONITOREO'!D10+'IX R Art MONITOREO'!D10+'XIV R Art MONITOREO'!D10," ")</f>
        <v xml:space="preserve"> </v>
      </c>
      <c r="E10" s="67" t="str">
        <f>IF(+'V R MONITOREO '!E10+'XVI R MONITOREO'!E10+'VIII R Art MONITOREO'!E10+'IX R Art MONITOREO'!E10+'XIV R Art MONITOREO'!E10&gt;0,+'V R MONITOREO '!E10+'XVI R MONITOREO'!E10+'VIII R Art MONITOREO'!E10+'IX R Art MONITOREO'!E10+'XIV R Art MONITOREO'!E10," ")</f>
        <v xml:space="preserve"> </v>
      </c>
      <c r="F10" s="67" t="str">
        <f>IF(+'V R MONITOREO '!F10+'XVI R MONITOREO'!F10+'VIII R Art MONITOREO'!F10+'IX R Art MONITOREO'!F10+'XIV R Art MONITOREO'!F10&gt;0,+'V R MONITOREO '!F10+'XVI R MONITOREO'!F10+'VIII R Art MONITOREO'!F10+'IX R Art MONITOREO'!F10+'XIV R Art MONITOREO'!F10," ")</f>
        <v xml:space="preserve"> </v>
      </c>
      <c r="G10" s="67" t="str">
        <f>IF(+'V R MONITOREO '!G10+'XVI R MONITOREO'!G10+'VIII R Art MONITOREO'!G10+'IX R Art MONITOREO'!G10+'XIV R Art MONITOREO'!G10&gt;0,+'V R MONITOREO '!G10+'XVI R MONITOREO'!G10+'VIII R Art MONITOREO'!G10+'IX R Art MONITOREO'!G10+'XIV R Art MONITOREO'!G10," ")</f>
        <v xml:space="preserve"> </v>
      </c>
      <c r="H10" s="67" t="str">
        <f>IF(+'V R MONITOREO '!H10+'XVI R MONITOREO'!H10+'VIII R Art MONITOREO'!H10+'IX R Art MONITOREO'!H10+'XIV R Art MONITOREO'!H10&gt;0,+'V R MONITOREO '!H10+'XVI R MONITOREO'!H10+'VIII R Art MONITOREO'!H10+'IX R Art MONITOREO'!H10+'XIV R Art MONITOREO'!H10," ")</f>
        <v xml:space="preserve"> </v>
      </c>
      <c r="I10" s="67" t="str">
        <f>IF(+'V R MONITOREO '!I10+'XVI R MONITOREO'!I10+'VIII R Art MONITOREO'!I10+'IX R Art MONITOREO'!I10+'XIV R Art MONITOREO'!I10&gt;0,+'V R MONITOREO '!I10+'XVI R MONITOREO'!I10+'VIII R Art MONITOREO'!I10+'IX R Art MONITOREO'!I10+'XIV R Art MONITOREO'!I10," ")</f>
        <v xml:space="preserve"> </v>
      </c>
      <c r="J10" s="67" t="str">
        <f>IF(+'V R MONITOREO '!J10+'XVI R MONITOREO'!J10+'VIII R Art MONITOREO'!J10+'IX R Art MONITOREO'!J10+'XIV R Art MONITOREO'!J10&gt;0,+'V R MONITOREO '!J10+'XVI R MONITOREO'!J10+'VIII R Art MONITOREO'!J10+'IX R Art MONITOREO'!J10+'XIV R Art MONITOREO'!J10," ")</f>
        <v xml:space="preserve"> </v>
      </c>
      <c r="K10" s="67" t="str">
        <f>IF(+'V R MONITOREO '!K10+'XVI R MONITOREO'!K10+'VIII R Art MONITOREO'!K10+'IX R Art MONITOREO'!K10+'XIV R Art MONITOREO'!K10&gt;0,+'V R MONITOREO '!K10+'XVI R MONITOREO'!K10+'VIII R Art MONITOREO'!K10+'IX R Art MONITOREO'!K10+'XIV R Art MONITOREO'!K10," ")</f>
        <v xml:space="preserve"> </v>
      </c>
      <c r="L10" s="67" t="str">
        <f>IF(+'V R MONITOREO '!L10+'XVI R MONITOREO'!L10+'VIII R Art MONITOREO'!L10+'IX R Art MONITOREO'!L10+'XIV R Art MONITOREO'!L10&gt;0,+'V R MONITOREO '!L10+'XVI R MONITOREO'!L10+'VIII R Art MONITOREO'!L10+'IX R Art MONITOREO'!L10+'XIV R Art MONITOREO'!L10," ")</f>
        <v xml:space="preserve"> </v>
      </c>
      <c r="M10" s="123" t="str">
        <f>IF(+'V R MONITOREO '!M10+'XVI R MONITOREO'!M10+'VIII R Art MONITOREO'!M10+'IX R Art MONITOREO'!M10+'XIV R Art MONITOREO'!M10&gt;0,+'V R MONITOREO '!M10+'XVI R MONITOREO'!M10+'VIII R Art MONITOREO'!M10+'IX R Art MONITOREO'!M10+'XIV R Art MONITOREO'!M10," ")</f>
        <v xml:space="preserve"> </v>
      </c>
      <c r="N10" s="122" t="str">
        <f t="shared" si="0"/>
        <v xml:space="preserve"> </v>
      </c>
      <c r="O10" s="34">
        <f t="shared" ref="O10:O42" si="1">+A10</f>
        <v>3.5</v>
      </c>
    </row>
    <row r="11" spans="1:15" x14ac:dyDescent="0.3">
      <c r="A11" s="100">
        <f t="shared" ref="A11:A43" si="2">+A10+0.5</f>
        <v>4</v>
      </c>
      <c r="B11" s="122" t="str">
        <f>IF(+'V R MONITOREO '!B11+'XVI R MONITOREO'!B11+'VIII R Art MONITOREO'!B11+'IX R Art MONITOREO'!B11+'XIV R Art MONITOREO'!B11&gt;0,+'V R MONITOREO '!B11+'XVI R MONITOREO'!B11+'VIII R Art MONITOREO'!B11+'IX R Art MONITOREO'!B11+'XIV R Art MONITOREO'!B11," ")</f>
        <v xml:space="preserve"> </v>
      </c>
      <c r="C11" s="67" t="str">
        <f>IF(+'V R MONITOREO '!C11+'XVI R MONITOREO'!C11+'VIII R Art MONITOREO'!C11+'IX R Art MONITOREO'!C11+'XIV R Art MONITOREO'!C11&gt;0,+'V R MONITOREO '!C11+'XVI R MONITOREO'!C11+'VIII R Art MONITOREO'!C11+'IX R Art MONITOREO'!C11+'XIV R Art MONITOREO'!C11," ")</f>
        <v xml:space="preserve"> </v>
      </c>
      <c r="D11" s="67" t="str">
        <f>IF(+'V R MONITOREO '!D11+'XVI R MONITOREO'!D11+'VIII R Art MONITOREO'!D11+'IX R Art MONITOREO'!D11+'XIV R Art MONITOREO'!D11&gt;0,+'V R MONITOREO '!D11+'XVI R MONITOREO'!D11+'VIII R Art MONITOREO'!D11+'IX R Art MONITOREO'!D11+'XIV R Art MONITOREO'!D11," ")</f>
        <v xml:space="preserve"> </v>
      </c>
      <c r="E11" s="67" t="str">
        <f>IF(+'V R MONITOREO '!E11+'XVI R MONITOREO'!E11+'VIII R Art MONITOREO'!E11+'IX R Art MONITOREO'!E11+'XIV R Art MONITOREO'!E11&gt;0,+'V R MONITOREO '!E11+'XVI R MONITOREO'!E11+'VIII R Art MONITOREO'!E11+'IX R Art MONITOREO'!E11+'XIV R Art MONITOREO'!E11," ")</f>
        <v xml:space="preserve"> </v>
      </c>
      <c r="F11" s="67" t="str">
        <f>IF(+'V R MONITOREO '!F11+'XVI R MONITOREO'!F11+'VIII R Art MONITOREO'!F11+'IX R Art MONITOREO'!F11+'XIV R Art MONITOREO'!F11&gt;0,+'V R MONITOREO '!F11+'XVI R MONITOREO'!F11+'VIII R Art MONITOREO'!F11+'IX R Art MONITOREO'!F11+'XIV R Art MONITOREO'!F11," ")</f>
        <v xml:space="preserve"> </v>
      </c>
      <c r="G11" s="67" t="str">
        <f>IF(+'V R MONITOREO '!G11+'XVI R MONITOREO'!G11+'VIII R Art MONITOREO'!G11+'IX R Art MONITOREO'!G11+'XIV R Art MONITOREO'!G11&gt;0,+'V R MONITOREO '!G11+'XVI R MONITOREO'!G11+'VIII R Art MONITOREO'!G11+'IX R Art MONITOREO'!G11+'XIV R Art MONITOREO'!G11," ")</f>
        <v xml:space="preserve"> </v>
      </c>
      <c r="H11" s="67" t="str">
        <f>IF(+'V R MONITOREO '!H11+'XVI R MONITOREO'!H11+'VIII R Art MONITOREO'!H11+'IX R Art MONITOREO'!H11+'XIV R Art MONITOREO'!H11&gt;0,+'V R MONITOREO '!H11+'XVI R MONITOREO'!H11+'VIII R Art MONITOREO'!H11+'IX R Art MONITOREO'!H11+'XIV R Art MONITOREO'!H11," ")</f>
        <v xml:space="preserve"> </v>
      </c>
      <c r="I11" s="67" t="str">
        <f>IF(+'V R MONITOREO '!I11+'XVI R MONITOREO'!I11+'VIII R Art MONITOREO'!I11+'IX R Art MONITOREO'!I11+'XIV R Art MONITOREO'!I11&gt;0,+'V R MONITOREO '!I11+'XVI R MONITOREO'!I11+'VIII R Art MONITOREO'!I11+'IX R Art MONITOREO'!I11+'XIV R Art MONITOREO'!I11," ")</f>
        <v xml:space="preserve"> </v>
      </c>
      <c r="J11" s="67" t="str">
        <f>IF(+'V R MONITOREO '!J11+'XVI R MONITOREO'!J11+'VIII R Art MONITOREO'!J11+'IX R Art MONITOREO'!J11+'XIV R Art MONITOREO'!J11&gt;0,+'V R MONITOREO '!J11+'XVI R MONITOREO'!J11+'VIII R Art MONITOREO'!J11+'IX R Art MONITOREO'!J11+'XIV R Art MONITOREO'!J11," ")</f>
        <v xml:space="preserve"> </v>
      </c>
      <c r="K11" s="67" t="str">
        <f>IF(+'V R MONITOREO '!K11+'XVI R MONITOREO'!K11+'VIII R Art MONITOREO'!K11+'IX R Art MONITOREO'!K11+'XIV R Art MONITOREO'!K11&gt;0,+'V R MONITOREO '!K11+'XVI R MONITOREO'!K11+'VIII R Art MONITOREO'!K11+'IX R Art MONITOREO'!K11+'XIV R Art MONITOREO'!K11," ")</f>
        <v xml:space="preserve"> </v>
      </c>
      <c r="L11" s="67" t="str">
        <f>IF(+'V R MONITOREO '!L11+'XVI R MONITOREO'!L11+'VIII R Art MONITOREO'!L11+'IX R Art MONITOREO'!L11+'XIV R Art MONITOREO'!L11&gt;0,+'V R MONITOREO '!L11+'XVI R MONITOREO'!L11+'VIII R Art MONITOREO'!L11+'IX R Art MONITOREO'!L11+'XIV R Art MONITOREO'!L11," ")</f>
        <v xml:space="preserve"> </v>
      </c>
      <c r="M11" s="123" t="str">
        <f>IF(+'V R MONITOREO '!M11+'XVI R MONITOREO'!M11+'VIII R Art MONITOREO'!M11+'IX R Art MONITOREO'!M11+'XIV R Art MONITOREO'!M11&gt;0,+'V R MONITOREO '!M11+'XVI R MONITOREO'!M11+'VIII R Art MONITOREO'!M11+'IX R Art MONITOREO'!M11+'XIV R Art MONITOREO'!M11," ")</f>
        <v xml:space="preserve"> </v>
      </c>
      <c r="N11" s="122" t="str">
        <f t="shared" si="0"/>
        <v xml:space="preserve"> </v>
      </c>
      <c r="O11" s="34">
        <f t="shared" si="1"/>
        <v>4</v>
      </c>
    </row>
    <row r="12" spans="1:15" x14ac:dyDescent="0.3">
      <c r="A12" s="100">
        <f t="shared" si="2"/>
        <v>4.5</v>
      </c>
      <c r="B12" s="122" t="str">
        <f>IF(+'V R MONITOREO '!B12+'XVI R MONITOREO'!B12+'VIII R Art MONITOREO'!B12+'IX R Art MONITOREO'!B12+'XIV R Art MONITOREO'!B12&gt;0,+'V R MONITOREO '!B12+'XVI R MONITOREO'!B12+'VIII R Art MONITOREO'!B12+'IX R Art MONITOREO'!B12+'XIV R Art MONITOREO'!B12," ")</f>
        <v xml:space="preserve"> </v>
      </c>
      <c r="C12" s="67" t="str">
        <f>IF(+'V R MONITOREO '!C12+'XVI R MONITOREO'!C12+'VIII R Art MONITOREO'!C12+'IX R Art MONITOREO'!C12+'XIV R Art MONITOREO'!C12&gt;0,+'V R MONITOREO '!C12+'XVI R MONITOREO'!C12+'VIII R Art MONITOREO'!C12+'IX R Art MONITOREO'!C12+'XIV R Art MONITOREO'!C12," ")</f>
        <v xml:space="preserve"> </v>
      </c>
      <c r="D12" s="67" t="str">
        <f>IF(+'V R MONITOREO '!D12+'XVI R MONITOREO'!D12+'VIII R Art MONITOREO'!D12+'IX R Art MONITOREO'!D12+'XIV R Art MONITOREO'!D12&gt;0,+'V R MONITOREO '!D12+'XVI R MONITOREO'!D12+'VIII R Art MONITOREO'!D12+'IX R Art MONITOREO'!D12+'XIV R Art MONITOREO'!D12," ")</f>
        <v xml:space="preserve"> </v>
      </c>
      <c r="E12" s="67" t="str">
        <f>IF(+'V R MONITOREO '!E12+'XVI R MONITOREO'!E12+'VIII R Art MONITOREO'!E12+'IX R Art MONITOREO'!E12+'XIV R Art MONITOREO'!E12&gt;0,+'V R MONITOREO '!E12+'XVI R MONITOREO'!E12+'VIII R Art MONITOREO'!E12+'IX R Art MONITOREO'!E12+'XIV R Art MONITOREO'!E12," ")</f>
        <v xml:space="preserve"> </v>
      </c>
      <c r="F12" s="67" t="str">
        <f>IF(+'V R MONITOREO '!F12+'XVI R MONITOREO'!F12+'VIII R Art MONITOREO'!F12+'IX R Art MONITOREO'!F12+'XIV R Art MONITOREO'!F12&gt;0,+'V R MONITOREO '!F12+'XVI R MONITOREO'!F12+'VIII R Art MONITOREO'!F12+'IX R Art MONITOREO'!F12+'XIV R Art MONITOREO'!F12," ")</f>
        <v xml:space="preserve"> </v>
      </c>
      <c r="G12" s="67" t="str">
        <f>IF(+'V R MONITOREO '!G12+'XVI R MONITOREO'!G12+'VIII R Art MONITOREO'!G12+'IX R Art MONITOREO'!G12+'XIV R Art MONITOREO'!G12&gt;0,+'V R MONITOREO '!G12+'XVI R MONITOREO'!G12+'VIII R Art MONITOREO'!G12+'IX R Art MONITOREO'!G12+'XIV R Art MONITOREO'!G12," ")</f>
        <v xml:space="preserve"> </v>
      </c>
      <c r="H12" s="67" t="str">
        <f>IF(+'V R MONITOREO '!H12+'XVI R MONITOREO'!H12+'VIII R Art MONITOREO'!H12+'IX R Art MONITOREO'!H12+'XIV R Art MONITOREO'!H12&gt;0,+'V R MONITOREO '!H12+'XVI R MONITOREO'!H12+'VIII R Art MONITOREO'!H12+'IX R Art MONITOREO'!H12+'XIV R Art MONITOREO'!H12," ")</f>
        <v xml:space="preserve"> </v>
      </c>
      <c r="I12" s="67" t="str">
        <f>IF(+'V R MONITOREO '!I12+'XVI R MONITOREO'!I12+'VIII R Art MONITOREO'!I12+'IX R Art MONITOREO'!I12+'XIV R Art MONITOREO'!I12&gt;0,+'V R MONITOREO '!I12+'XVI R MONITOREO'!I12+'VIII R Art MONITOREO'!I12+'IX R Art MONITOREO'!I12+'XIV R Art MONITOREO'!I12," ")</f>
        <v xml:space="preserve"> </v>
      </c>
      <c r="J12" s="67" t="str">
        <f>IF(+'V R MONITOREO '!J12+'XVI R MONITOREO'!J12+'VIII R Art MONITOREO'!J12+'IX R Art MONITOREO'!J12+'XIV R Art MONITOREO'!J12&gt;0,+'V R MONITOREO '!J12+'XVI R MONITOREO'!J12+'VIII R Art MONITOREO'!J12+'IX R Art MONITOREO'!J12+'XIV R Art MONITOREO'!J12," ")</f>
        <v xml:space="preserve"> </v>
      </c>
      <c r="K12" s="67" t="str">
        <f>IF(+'V R MONITOREO '!K12+'XVI R MONITOREO'!K12+'VIII R Art MONITOREO'!K12+'IX R Art MONITOREO'!K12+'XIV R Art MONITOREO'!K12&gt;0,+'V R MONITOREO '!K12+'XVI R MONITOREO'!K12+'VIII R Art MONITOREO'!K12+'IX R Art MONITOREO'!K12+'XIV R Art MONITOREO'!K12," ")</f>
        <v xml:space="preserve"> </v>
      </c>
      <c r="L12" s="67" t="str">
        <f>IF(+'V R MONITOREO '!L12+'XVI R MONITOREO'!L12+'VIII R Art MONITOREO'!L12+'IX R Art MONITOREO'!L12+'XIV R Art MONITOREO'!L12&gt;0,+'V R MONITOREO '!L12+'XVI R MONITOREO'!L12+'VIII R Art MONITOREO'!L12+'IX R Art MONITOREO'!L12+'XIV R Art MONITOREO'!L12," ")</f>
        <v xml:space="preserve"> </v>
      </c>
      <c r="M12" s="123" t="str">
        <f>IF(+'V R MONITOREO '!M12+'XVI R MONITOREO'!M12+'VIII R Art MONITOREO'!M12+'IX R Art MONITOREO'!M12+'XIV R Art MONITOREO'!M12&gt;0,+'V R MONITOREO '!M12+'XVI R MONITOREO'!M12+'VIII R Art MONITOREO'!M12+'IX R Art MONITOREO'!M12+'XIV R Art MONITOREO'!M12," ")</f>
        <v xml:space="preserve"> </v>
      </c>
      <c r="N12" s="122" t="str">
        <f t="shared" si="0"/>
        <v xml:space="preserve"> </v>
      </c>
      <c r="O12" s="34">
        <f t="shared" si="1"/>
        <v>4.5</v>
      </c>
    </row>
    <row r="13" spans="1:15" x14ac:dyDescent="0.3">
      <c r="A13" s="100">
        <f t="shared" si="2"/>
        <v>5</v>
      </c>
      <c r="B13" s="122" t="str">
        <f>IF(+'V R MONITOREO '!B13+'XVI R MONITOREO'!B13+'VIII R Art MONITOREO'!B13+'IX R Art MONITOREO'!B13+'XIV R Art MONITOREO'!B13&gt;0,+'V R MONITOREO '!B13+'XVI R MONITOREO'!B13+'VIII R Art MONITOREO'!B13+'IX R Art MONITOREO'!B13+'XIV R Art MONITOREO'!B13," ")</f>
        <v xml:space="preserve"> </v>
      </c>
      <c r="C13" s="67" t="str">
        <f>IF(+'V R MONITOREO '!C13+'XVI R MONITOREO'!C13+'VIII R Art MONITOREO'!C13+'IX R Art MONITOREO'!C13+'XIV R Art MONITOREO'!C13&gt;0,+'V R MONITOREO '!C13+'XVI R MONITOREO'!C13+'VIII R Art MONITOREO'!C13+'IX R Art MONITOREO'!C13+'XIV R Art MONITOREO'!C13," ")</f>
        <v xml:space="preserve"> </v>
      </c>
      <c r="D13" s="67" t="str">
        <f>IF(+'V R MONITOREO '!D13+'XVI R MONITOREO'!D13+'VIII R Art MONITOREO'!D13+'IX R Art MONITOREO'!D13+'XIV R Art MONITOREO'!D13&gt;0,+'V R MONITOREO '!D13+'XVI R MONITOREO'!D13+'VIII R Art MONITOREO'!D13+'IX R Art MONITOREO'!D13+'XIV R Art MONITOREO'!D13," ")</f>
        <v xml:space="preserve"> </v>
      </c>
      <c r="E13" s="67" t="str">
        <f>IF(+'V R MONITOREO '!E13+'XVI R MONITOREO'!E13+'VIII R Art MONITOREO'!E13+'IX R Art MONITOREO'!E13+'XIV R Art MONITOREO'!E13&gt;0,+'V R MONITOREO '!E13+'XVI R MONITOREO'!E13+'VIII R Art MONITOREO'!E13+'IX R Art MONITOREO'!E13+'XIV R Art MONITOREO'!E13," ")</f>
        <v xml:space="preserve"> </v>
      </c>
      <c r="F13" s="67" t="str">
        <f>IF(+'V R MONITOREO '!F13+'XVI R MONITOREO'!F13+'VIII R Art MONITOREO'!F13+'IX R Art MONITOREO'!F13+'XIV R Art MONITOREO'!F13&gt;0,+'V R MONITOREO '!F13+'XVI R MONITOREO'!F13+'VIII R Art MONITOREO'!F13+'IX R Art MONITOREO'!F13+'XIV R Art MONITOREO'!F13," ")</f>
        <v xml:space="preserve"> </v>
      </c>
      <c r="G13" s="67" t="str">
        <f>IF(+'V R MONITOREO '!G13+'XVI R MONITOREO'!G13+'VIII R Art MONITOREO'!G13+'IX R Art MONITOREO'!G13+'XIV R Art MONITOREO'!G13&gt;0,+'V R MONITOREO '!G13+'XVI R MONITOREO'!G13+'VIII R Art MONITOREO'!G13+'IX R Art MONITOREO'!G13+'XIV R Art MONITOREO'!G13," ")</f>
        <v xml:space="preserve"> </v>
      </c>
      <c r="H13" s="67" t="str">
        <f>IF(+'V R MONITOREO '!H13+'XVI R MONITOREO'!H13+'VIII R Art MONITOREO'!H13+'IX R Art MONITOREO'!H13+'XIV R Art MONITOREO'!H13&gt;0,+'V R MONITOREO '!H13+'XVI R MONITOREO'!H13+'VIII R Art MONITOREO'!H13+'IX R Art MONITOREO'!H13+'XIV R Art MONITOREO'!H13," ")</f>
        <v xml:space="preserve"> </v>
      </c>
      <c r="I13" s="67" t="str">
        <f>IF(+'V R MONITOREO '!I13+'XVI R MONITOREO'!I13+'VIII R Art MONITOREO'!I13+'IX R Art MONITOREO'!I13+'XIV R Art MONITOREO'!I13&gt;0,+'V R MONITOREO '!I13+'XVI R MONITOREO'!I13+'VIII R Art MONITOREO'!I13+'IX R Art MONITOREO'!I13+'XIV R Art MONITOREO'!I13," ")</f>
        <v xml:space="preserve"> </v>
      </c>
      <c r="J13" s="67" t="str">
        <f>IF(+'V R MONITOREO '!J13+'XVI R MONITOREO'!J13+'VIII R Art MONITOREO'!J13+'IX R Art MONITOREO'!J13+'XIV R Art MONITOREO'!J13&gt;0,+'V R MONITOREO '!J13+'XVI R MONITOREO'!J13+'VIII R Art MONITOREO'!J13+'IX R Art MONITOREO'!J13+'XIV R Art MONITOREO'!J13," ")</f>
        <v xml:space="preserve"> </v>
      </c>
      <c r="K13" s="67" t="str">
        <f>IF(+'V R MONITOREO '!K13+'XVI R MONITOREO'!K13+'VIII R Art MONITOREO'!K13+'IX R Art MONITOREO'!K13+'XIV R Art MONITOREO'!K13&gt;0,+'V R MONITOREO '!K13+'XVI R MONITOREO'!K13+'VIII R Art MONITOREO'!K13+'IX R Art MONITOREO'!K13+'XIV R Art MONITOREO'!K13," ")</f>
        <v xml:space="preserve"> </v>
      </c>
      <c r="L13" s="67" t="str">
        <f>IF(+'V R MONITOREO '!L13+'XVI R MONITOREO'!L13+'VIII R Art MONITOREO'!L13+'IX R Art MONITOREO'!L13+'XIV R Art MONITOREO'!L13&gt;0,+'V R MONITOREO '!L13+'XVI R MONITOREO'!L13+'VIII R Art MONITOREO'!L13+'IX R Art MONITOREO'!L13+'XIV R Art MONITOREO'!L13," ")</f>
        <v xml:space="preserve"> </v>
      </c>
      <c r="M13" s="123" t="str">
        <f>IF(+'V R MONITOREO '!M13+'XVI R MONITOREO'!M13+'VIII R Art MONITOREO'!M13+'IX R Art MONITOREO'!M13+'XIV R Art MONITOREO'!M13&gt;0,+'V R MONITOREO '!M13+'XVI R MONITOREO'!M13+'VIII R Art MONITOREO'!M13+'IX R Art MONITOREO'!M13+'XIV R Art MONITOREO'!M13," ")</f>
        <v xml:space="preserve"> </v>
      </c>
      <c r="N13" s="122" t="str">
        <f t="shared" si="0"/>
        <v xml:space="preserve"> </v>
      </c>
      <c r="O13" s="34">
        <f t="shared" si="1"/>
        <v>5</v>
      </c>
    </row>
    <row r="14" spans="1:15" x14ac:dyDescent="0.3">
      <c r="A14" s="100">
        <f t="shared" si="2"/>
        <v>5.5</v>
      </c>
      <c r="B14" s="122" t="str">
        <f>IF(+'V R MONITOREO '!B14+'XVI R MONITOREO'!B14+'VIII R Art MONITOREO'!B14+'IX R Art MONITOREO'!B14+'XIV R Art MONITOREO'!B14&gt;0,+'V R MONITOREO '!B14+'XVI R MONITOREO'!B14+'VIII R Art MONITOREO'!B14+'IX R Art MONITOREO'!B14+'XIV R Art MONITOREO'!B14," ")</f>
        <v xml:space="preserve"> </v>
      </c>
      <c r="C14" s="67" t="str">
        <f>IF(+'V R MONITOREO '!C14+'XVI R MONITOREO'!C14+'VIII R Art MONITOREO'!C14+'IX R Art MONITOREO'!C14+'XIV R Art MONITOREO'!C14&gt;0,+'V R MONITOREO '!C14+'XVI R MONITOREO'!C14+'VIII R Art MONITOREO'!C14+'IX R Art MONITOREO'!C14+'XIV R Art MONITOREO'!C14," ")</f>
        <v xml:space="preserve"> </v>
      </c>
      <c r="D14" s="67" t="str">
        <f>IF(+'V R MONITOREO '!D14+'XVI R MONITOREO'!D14+'VIII R Art MONITOREO'!D14+'IX R Art MONITOREO'!D14+'XIV R Art MONITOREO'!D14&gt;0,+'V R MONITOREO '!D14+'XVI R MONITOREO'!D14+'VIII R Art MONITOREO'!D14+'IX R Art MONITOREO'!D14+'XIV R Art MONITOREO'!D14," ")</f>
        <v xml:space="preserve"> </v>
      </c>
      <c r="E14" s="67" t="str">
        <f>IF(+'V R MONITOREO '!E14+'XVI R MONITOREO'!E14+'VIII R Art MONITOREO'!E14+'IX R Art MONITOREO'!E14+'XIV R Art MONITOREO'!E14&gt;0,+'V R MONITOREO '!E14+'XVI R MONITOREO'!E14+'VIII R Art MONITOREO'!E14+'IX R Art MONITOREO'!E14+'XIV R Art MONITOREO'!E14," ")</f>
        <v xml:space="preserve"> </v>
      </c>
      <c r="F14" s="67" t="str">
        <f>IF(+'V R MONITOREO '!F14+'XVI R MONITOREO'!F14+'VIII R Art MONITOREO'!F14+'IX R Art MONITOREO'!F14+'XIV R Art MONITOREO'!F14&gt;0,+'V R MONITOREO '!F14+'XVI R MONITOREO'!F14+'VIII R Art MONITOREO'!F14+'IX R Art MONITOREO'!F14+'XIV R Art MONITOREO'!F14," ")</f>
        <v xml:space="preserve"> </v>
      </c>
      <c r="G14" s="67" t="str">
        <f>IF(+'V R MONITOREO '!G14+'XVI R MONITOREO'!G14+'VIII R Art MONITOREO'!G14+'IX R Art MONITOREO'!G14+'XIV R Art MONITOREO'!G14&gt;0,+'V R MONITOREO '!G14+'XVI R MONITOREO'!G14+'VIII R Art MONITOREO'!G14+'IX R Art MONITOREO'!G14+'XIV R Art MONITOREO'!G14," ")</f>
        <v xml:space="preserve"> </v>
      </c>
      <c r="H14" s="67" t="str">
        <f>IF(+'V R MONITOREO '!H14+'XVI R MONITOREO'!H14+'VIII R Art MONITOREO'!H14+'IX R Art MONITOREO'!H14+'XIV R Art MONITOREO'!H14&gt;0,+'V R MONITOREO '!H14+'XVI R MONITOREO'!H14+'VIII R Art MONITOREO'!H14+'IX R Art MONITOREO'!H14+'XIV R Art MONITOREO'!H14," ")</f>
        <v xml:space="preserve"> </v>
      </c>
      <c r="I14" s="67" t="str">
        <f>IF(+'V R MONITOREO '!I14+'XVI R MONITOREO'!I14+'VIII R Art MONITOREO'!I14+'IX R Art MONITOREO'!I14+'XIV R Art MONITOREO'!I14&gt;0,+'V R MONITOREO '!I14+'XVI R MONITOREO'!I14+'VIII R Art MONITOREO'!I14+'IX R Art MONITOREO'!I14+'XIV R Art MONITOREO'!I14," ")</f>
        <v xml:space="preserve"> </v>
      </c>
      <c r="J14" s="67" t="str">
        <f>IF(+'V R MONITOREO '!J14+'XVI R MONITOREO'!J14+'VIII R Art MONITOREO'!J14+'IX R Art MONITOREO'!J14+'XIV R Art MONITOREO'!J14&gt;0,+'V R MONITOREO '!J14+'XVI R MONITOREO'!J14+'VIII R Art MONITOREO'!J14+'IX R Art MONITOREO'!J14+'XIV R Art MONITOREO'!J14," ")</f>
        <v xml:space="preserve"> </v>
      </c>
      <c r="K14" s="67" t="str">
        <f>IF(+'V R MONITOREO '!K14+'XVI R MONITOREO'!K14+'VIII R Art MONITOREO'!K14+'IX R Art MONITOREO'!K14+'XIV R Art MONITOREO'!K14&gt;0,+'V R MONITOREO '!K14+'XVI R MONITOREO'!K14+'VIII R Art MONITOREO'!K14+'IX R Art MONITOREO'!K14+'XIV R Art MONITOREO'!K14," ")</f>
        <v xml:space="preserve"> </v>
      </c>
      <c r="L14" s="67" t="str">
        <f>IF(+'V R MONITOREO '!L14+'XVI R MONITOREO'!L14+'VIII R Art MONITOREO'!L14+'IX R Art MONITOREO'!L14+'XIV R Art MONITOREO'!L14&gt;0,+'V R MONITOREO '!L14+'XVI R MONITOREO'!L14+'VIII R Art MONITOREO'!L14+'IX R Art MONITOREO'!L14+'XIV R Art MONITOREO'!L14," ")</f>
        <v xml:space="preserve"> </v>
      </c>
      <c r="M14" s="123" t="str">
        <f>IF(+'V R MONITOREO '!M14+'XVI R MONITOREO'!M14+'VIII R Art MONITOREO'!M14+'IX R Art MONITOREO'!M14+'XIV R Art MONITOREO'!M14&gt;0,+'V R MONITOREO '!M14+'XVI R MONITOREO'!M14+'VIII R Art MONITOREO'!M14+'IX R Art MONITOREO'!M14+'XIV R Art MONITOREO'!M14," ")</f>
        <v xml:space="preserve"> </v>
      </c>
      <c r="N14" s="122" t="str">
        <f t="shared" si="0"/>
        <v xml:space="preserve"> </v>
      </c>
      <c r="O14" s="34">
        <f t="shared" si="1"/>
        <v>5.5</v>
      </c>
    </row>
    <row r="15" spans="1:15" x14ac:dyDescent="0.3">
      <c r="A15" s="100">
        <f t="shared" si="2"/>
        <v>6</v>
      </c>
      <c r="B15" s="122" t="str">
        <f>IF(+'V R MONITOREO '!B15+'XVI R MONITOREO'!B15+'VIII R Art MONITOREO'!B15+'IX R Art MONITOREO'!B15+'XIV R Art MONITOREO'!B15&gt;0,+'V R MONITOREO '!B15+'XVI R MONITOREO'!B15+'VIII R Art MONITOREO'!B15+'IX R Art MONITOREO'!B15+'XIV R Art MONITOREO'!B15," ")</f>
        <v xml:space="preserve"> </v>
      </c>
      <c r="C15" s="67" t="str">
        <f>IF(+'V R MONITOREO '!C15+'XVI R MONITOREO'!C15+'VIII R Art MONITOREO'!C15+'IX R Art MONITOREO'!C15+'XIV R Art MONITOREO'!C15&gt;0,+'V R MONITOREO '!C15+'XVI R MONITOREO'!C15+'VIII R Art MONITOREO'!C15+'IX R Art MONITOREO'!C15+'XIV R Art MONITOREO'!C15," ")</f>
        <v xml:space="preserve"> </v>
      </c>
      <c r="D15" s="67" t="str">
        <f>IF(+'V R MONITOREO '!D15+'XVI R MONITOREO'!D15+'VIII R Art MONITOREO'!D15+'IX R Art MONITOREO'!D15+'XIV R Art MONITOREO'!D15&gt;0,+'V R MONITOREO '!D15+'XVI R MONITOREO'!D15+'VIII R Art MONITOREO'!D15+'IX R Art MONITOREO'!D15+'XIV R Art MONITOREO'!D15," ")</f>
        <v xml:space="preserve"> </v>
      </c>
      <c r="E15" s="67" t="str">
        <f>IF(+'V R MONITOREO '!E15+'XVI R MONITOREO'!E15+'VIII R Art MONITOREO'!E15+'IX R Art MONITOREO'!E15+'XIV R Art MONITOREO'!E15&gt;0,+'V R MONITOREO '!E15+'XVI R MONITOREO'!E15+'VIII R Art MONITOREO'!E15+'IX R Art MONITOREO'!E15+'XIV R Art MONITOREO'!E15," ")</f>
        <v xml:space="preserve"> </v>
      </c>
      <c r="F15" s="67" t="str">
        <f>IF(+'V R MONITOREO '!F15+'XVI R MONITOREO'!F15+'VIII R Art MONITOREO'!F15+'IX R Art MONITOREO'!F15+'XIV R Art MONITOREO'!F15&gt;0,+'V R MONITOREO '!F15+'XVI R MONITOREO'!F15+'VIII R Art MONITOREO'!F15+'IX R Art MONITOREO'!F15+'XIV R Art MONITOREO'!F15," ")</f>
        <v xml:space="preserve"> </v>
      </c>
      <c r="G15" s="67" t="str">
        <f>IF(+'V R MONITOREO '!G15+'XVI R MONITOREO'!G15+'VIII R Art MONITOREO'!G15+'IX R Art MONITOREO'!G15+'XIV R Art MONITOREO'!G15&gt;0,+'V R MONITOREO '!G15+'XVI R MONITOREO'!G15+'VIII R Art MONITOREO'!G15+'IX R Art MONITOREO'!G15+'XIV R Art MONITOREO'!G15," ")</f>
        <v xml:space="preserve"> </v>
      </c>
      <c r="H15" s="67" t="str">
        <f>IF(+'V R MONITOREO '!H15+'XVI R MONITOREO'!H15+'VIII R Art MONITOREO'!H15+'IX R Art MONITOREO'!H15+'XIV R Art MONITOREO'!H15&gt;0,+'V R MONITOREO '!H15+'XVI R MONITOREO'!H15+'VIII R Art MONITOREO'!H15+'IX R Art MONITOREO'!H15+'XIV R Art MONITOREO'!H15," ")</f>
        <v xml:space="preserve"> </v>
      </c>
      <c r="I15" s="67" t="str">
        <f>IF(+'V R MONITOREO '!I15+'XVI R MONITOREO'!I15+'VIII R Art MONITOREO'!I15+'IX R Art MONITOREO'!I15+'XIV R Art MONITOREO'!I15&gt;0,+'V R MONITOREO '!I15+'XVI R MONITOREO'!I15+'VIII R Art MONITOREO'!I15+'IX R Art MONITOREO'!I15+'XIV R Art MONITOREO'!I15," ")</f>
        <v xml:space="preserve"> </v>
      </c>
      <c r="J15" s="67" t="str">
        <f>IF(+'V R MONITOREO '!J15+'XVI R MONITOREO'!J15+'VIII R Art MONITOREO'!J15+'IX R Art MONITOREO'!J15+'XIV R Art MONITOREO'!J15&gt;0,+'V R MONITOREO '!J15+'XVI R MONITOREO'!J15+'VIII R Art MONITOREO'!J15+'IX R Art MONITOREO'!J15+'XIV R Art MONITOREO'!J15," ")</f>
        <v xml:space="preserve"> </v>
      </c>
      <c r="K15" s="67" t="str">
        <f>IF(+'V R MONITOREO '!K15+'XVI R MONITOREO'!K15+'VIII R Art MONITOREO'!K15+'IX R Art MONITOREO'!K15+'XIV R Art MONITOREO'!K15&gt;0,+'V R MONITOREO '!K15+'XVI R MONITOREO'!K15+'VIII R Art MONITOREO'!K15+'IX R Art MONITOREO'!K15+'XIV R Art MONITOREO'!K15," ")</f>
        <v xml:space="preserve"> </v>
      </c>
      <c r="L15" s="67" t="str">
        <f>IF(+'V R MONITOREO '!L15+'XVI R MONITOREO'!L15+'VIII R Art MONITOREO'!L15+'IX R Art MONITOREO'!L15+'XIV R Art MONITOREO'!L15&gt;0,+'V R MONITOREO '!L15+'XVI R MONITOREO'!L15+'VIII R Art MONITOREO'!L15+'IX R Art MONITOREO'!L15+'XIV R Art MONITOREO'!L15," ")</f>
        <v xml:space="preserve"> </v>
      </c>
      <c r="M15" s="123" t="str">
        <f>IF(+'V R MONITOREO '!M15+'XVI R MONITOREO'!M15+'VIII R Art MONITOREO'!M15+'IX R Art MONITOREO'!M15+'XIV R Art MONITOREO'!M15&gt;0,+'V R MONITOREO '!M15+'XVI R MONITOREO'!M15+'VIII R Art MONITOREO'!M15+'IX R Art MONITOREO'!M15+'XIV R Art MONITOREO'!M15," ")</f>
        <v xml:space="preserve"> </v>
      </c>
      <c r="N15" s="122" t="str">
        <f t="shared" si="0"/>
        <v xml:space="preserve"> </v>
      </c>
      <c r="O15" s="34">
        <f t="shared" si="1"/>
        <v>6</v>
      </c>
    </row>
    <row r="16" spans="1:15" x14ac:dyDescent="0.3">
      <c r="A16" s="100">
        <f t="shared" si="2"/>
        <v>6.5</v>
      </c>
      <c r="B16" s="122" t="str">
        <f>IF(+'V R MONITOREO '!B16+'XVI R MONITOREO'!B16+'VIII R Art MONITOREO'!B16+'IX R Art MONITOREO'!B16+'XIV R Art MONITOREO'!B16&gt;0,+'V R MONITOREO '!B16+'XVI R MONITOREO'!B16+'VIII R Art MONITOREO'!B16+'IX R Art MONITOREO'!B16+'XIV R Art MONITOREO'!B16," ")</f>
        <v xml:space="preserve"> </v>
      </c>
      <c r="C16" s="67" t="str">
        <f>IF(+'V R MONITOREO '!C16+'XVI R MONITOREO'!C16+'VIII R Art MONITOREO'!C16+'IX R Art MONITOREO'!C16+'XIV R Art MONITOREO'!C16&gt;0,+'V R MONITOREO '!C16+'XVI R MONITOREO'!C16+'VIII R Art MONITOREO'!C16+'IX R Art MONITOREO'!C16+'XIV R Art MONITOREO'!C16," ")</f>
        <v xml:space="preserve"> </v>
      </c>
      <c r="D16" s="67" t="str">
        <f>IF(+'V R MONITOREO '!D16+'XVI R MONITOREO'!D16+'VIII R Art MONITOREO'!D16+'IX R Art MONITOREO'!D16+'XIV R Art MONITOREO'!D16&gt;0,+'V R MONITOREO '!D16+'XVI R MONITOREO'!D16+'VIII R Art MONITOREO'!D16+'IX R Art MONITOREO'!D16+'XIV R Art MONITOREO'!D16," ")</f>
        <v xml:space="preserve"> </v>
      </c>
      <c r="E16" s="67" t="str">
        <f>IF(+'V R MONITOREO '!E16+'XVI R MONITOREO'!E16+'VIII R Art MONITOREO'!E16+'IX R Art MONITOREO'!E16+'XIV R Art MONITOREO'!E16&gt;0,+'V R MONITOREO '!E16+'XVI R MONITOREO'!E16+'VIII R Art MONITOREO'!E16+'IX R Art MONITOREO'!E16+'XIV R Art MONITOREO'!E16," ")</f>
        <v xml:space="preserve"> </v>
      </c>
      <c r="F16" s="67" t="str">
        <f>IF(+'V R MONITOREO '!F16+'XVI R MONITOREO'!F16+'VIII R Art MONITOREO'!F16+'IX R Art MONITOREO'!F16+'XIV R Art MONITOREO'!F16&gt;0,+'V R MONITOREO '!F16+'XVI R MONITOREO'!F16+'VIII R Art MONITOREO'!F16+'IX R Art MONITOREO'!F16+'XIV R Art MONITOREO'!F16," ")</f>
        <v xml:space="preserve"> </v>
      </c>
      <c r="G16" s="67" t="str">
        <f>IF(+'V R MONITOREO '!G16+'XVI R MONITOREO'!G16+'VIII R Art MONITOREO'!G16+'IX R Art MONITOREO'!G16+'XIV R Art MONITOREO'!G16&gt;0,+'V R MONITOREO '!G16+'XVI R MONITOREO'!G16+'VIII R Art MONITOREO'!G16+'IX R Art MONITOREO'!G16+'XIV R Art MONITOREO'!G16," ")</f>
        <v xml:space="preserve"> </v>
      </c>
      <c r="H16" s="67" t="str">
        <f>IF(+'V R MONITOREO '!H16+'XVI R MONITOREO'!H16+'VIII R Art MONITOREO'!H16+'IX R Art MONITOREO'!H16+'XIV R Art MONITOREO'!H16&gt;0,+'V R MONITOREO '!H16+'XVI R MONITOREO'!H16+'VIII R Art MONITOREO'!H16+'IX R Art MONITOREO'!H16+'XIV R Art MONITOREO'!H16," ")</f>
        <v xml:space="preserve"> </v>
      </c>
      <c r="I16" s="67" t="str">
        <f>IF(+'V R MONITOREO '!I16+'XVI R MONITOREO'!I16+'VIII R Art MONITOREO'!I16+'IX R Art MONITOREO'!I16+'XIV R Art MONITOREO'!I16&gt;0,+'V R MONITOREO '!I16+'XVI R MONITOREO'!I16+'VIII R Art MONITOREO'!I16+'IX R Art MONITOREO'!I16+'XIV R Art MONITOREO'!I16," ")</f>
        <v xml:space="preserve"> </v>
      </c>
      <c r="J16" s="67" t="str">
        <f>IF(+'V R MONITOREO '!J16+'XVI R MONITOREO'!J16+'VIII R Art MONITOREO'!J16+'IX R Art MONITOREO'!J16+'XIV R Art MONITOREO'!J16&gt;0,+'V R MONITOREO '!J16+'XVI R MONITOREO'!J16+'VIII R Art MONITOREO'!J16+'IX R Art MONITOREO'!J16+'XIV R Art MONITOREO'!J16," ")</f>
        <v xml:space="preserve"> </v>
      </c>
      <c r="K16" s="67" t="str">
        <f>IF(+'V R MONITOREO '!K16+'XVI R MONITOREO'!K16+'VIII R Art MONITOREO'!K16+'IX R Art MONITOREO'!K16+'XIV R Art MONITOREO'!K16&gt;0,+'V R MONITOREO '!K16+'XVI R MONITOREO'!K16+'VIII R Art MONITOREO'!K16+'IX R Art MONITOREO'!K16+'XIV R Art MONITOREO'!K16," ")</f>
        <v xml:space="preserve"> </v>
      </c>
      <c r="L16" s="67" t="str">
        <f>IF(+'V R MONITOREO '!L16+'XVI R MONITOREO'!L16+'VIII R Art MONITOREO'!L16+'IX R Art MONITOREO'!L16+'XIV R Art MONITOREO'!L16&gt;0,+'V R MONITOREO '!L16+'XVI R MONITOREO'!L16+'VIII R Art MONITOREO'!L16+'IX R Art MONITOREO'!L16+'XIV R Art MONITOREO'!L16," ")</f>
        <v xml:space="preserve"> </v>
      </c>
      <c r="M16" s="123" t="str">
        <f>IF(+'V R MONITOREO '!M16+'XVI R MONITOREO'!M16+'VIII R Art MONITOREO'!M16+'IX R Art MONITOREO'!M16+'XIV R Art MONITOREO'!M16&gt;0,+'V R MONITOREO '!M16+'XVI R MONITOREO'!M16+'VIII R Art MONITOREO'!M16+'IX R Art MONITOREO'!M16+'XIV R Art MONITOREO'!M16," ")</f>
        <v xml:space="preserve"> </v>
      </c>
      <c r="N16" s="122" t="str">
        <f t="shared" si="0"/>
        <v xml:space="preserve"> </v>
      </c>
      <c r="O16" s="34">
        <f t="shared" si="1"/>
        <v>6.5</v>
      </c>
    </row>
    <row r="17" spans="1:15" x14ac:dyDescent="0.3">
      <c r="A17" s="100">
        <f t="shared" si="2"/>
        <v>7</v>
      </c>
      <c r="B17" s="122" t="str">
        <f>IF(+'V R MONITOREO '!B17+'XVI R MONITOREO'!B17+'VIII R Art MONITOREO'!B17+'IX R Art MONITOREO'!B17+'XIV R Art MONITOREO'!B17&gt;0,+'V R MONITOREO '!B17+'XVI R MONITOREO'!B17+'VIII R Art MONITOREO'!B17+'IX R Art MONITOREO'!B17+'XIV R Art MONITOREO'!B17," ")</f>
        <v xml:space="preserve"> </v>
      </c>
      <c r="C17" s="67" t="str">
        <f>IF(+'V R MONITOREO '!C17+'XVI R MONITOREO'!C17+'VIII R Art MONITOREO'!C17+'IX R Art MONITOREO'!C17+'XIV R Art MONITOREO'!C17&gt;0,+'V R MONITOREO '!C17+'XVI R MONITOREO'!C17+'VIII R Art MONITOREO'!C17+'IX R Art MONITOREO'!C17+'XIV R Art MONITOREO'!C17," ")</f>
        <v xml:space="preserve"> </v>
      </c>
      <c r="D17" s="67" t="str">
        <f>IF(+'V R MONITOREO '!D17+'XVI R MONITOREO'!D17+'VIII R Art MONITOREO'!D17+'IX R Art MONITOREO'!D17+'XIV R Art MONITOREO'!D17&gt;0,+'V R MONITOREO '!D17+'XVI R MONITOREO'!D17+'VIII R Art MONITOREO'!D17+'IX R Art MONITOREO'!D17+'XIV R Art MONITOREO'!D17," ")</f>
        <v xml:space="preserve"> </v>
      </c>
      <c r="E17" s="67" t="str">
        <f>IF(+'V R MONITOREO '!E17+'XVI R MONITOREO'!E17+'VIII R Art MONITOREO'!E17+'IX R Art MONITOREO'!E17+'XIV R Art MONITOREO'!E17&gt;0,+'V R MONITOREO '!E17+'XVI R MONITOREO'!E17+'VIII R Art MONITOREO'!E17+'IX R Art MONITOREO'!E17+'XIV R Art MONITOREO'!E17," ")</f>
        <v xml:space="preserve"> </v>
      </c>
      <c r="F17" s="67" t="str">
        <f>IF(+'V R MONITOREO '!F17+'XVI R MONITOREO'!F17+'VIII R Art MONITOREO'!F17+'IX R Art MONITOREO'!F17+'XIV R Art MONITOREO'!F17&gt;0,+'V R MONITOREO '!F17+'XVI R MONITOREO'!F17+'VIII R Art MONITOREO'!F17+'IX R Art MONITOREO'!F17+'XIV R Art MONITOREO'!F17," ")</f>
        <v xml:space="preserve"> </v>
      </c>
      <c r="G17" s="67" t="str">
        <f>IF(+'V R MONITOREO '!G17+'XVI R MONITOREO'!G17+'VIII R Art MONITOREO'!G17+'IX R Art MONITOREO'!G17+'XIV R Art MONITOREO'!G17&gt;0,+'V R MONITOREO '!G17+'XVI R MONITOREO'!G17+'VIII R Art MONITOREO'!G17+'IX R Art MONITOREO'!G17+'XIV R Art MONITOREO'!G17," ")</f>
        <v xml:space="preserve"> </v>
      </c>
      <c r="H17" s="67" t="str">
        <f>IF(+'V R MONITOREO '!H17+'XVI R MONITOREO'!H17+'VIII R Art MONITOREO'!H17+'IX R Art MONITOREO'!H17+'XIV R Art MONITOREO'!H17&gt;0,+'V R MONITOREO '!H17+'XVI R MONITOREO'!H17+'VIII R Art MONITOREO'!H17+'IX R Art MONITOREO'!H17+'XIV R Art MONITOREO'!H17," ")</f>
        <v xml:space="preserve"> </v>
      </c>
      <c r="I17" s="67" t="str">
        <f>IF(+'V R MONITOREO '!I17+'XVI R MONITOREO'!I17+'VIII R Art MONITOREO'!I17+'IX R Art MONITOREO'!I17+'XIV R Art MONITOREO'!I17&gt;0,+'V R MONITOREO '!I17+'XVI R MONITOREO'!I17+'VIII R Art MONITOREO'!I17+'IX R Art MONITOREO'!I17+'XIV R Art MONITOREO'!I17," ")</f>
        <v xml:space="preserve"> </v>
      </c>
      <c r="J17" s="67" t="str">
        <f>IF(+'V R MONITOREO '!J17+'XVI R MONITOREO'!J17+'VIII R Art MONITOREO'!J17+'IX R Art MONITOREO'!J17+'XIV R Art MONITOREO'!J17&gt;0,+'V R MONITOREO '!J17+'XVI R MONITOREO'!J17+'VIII R Art MONITOREO'!J17+'IX R Art MONITOREO'!J17+'XIV R Art MONITOREO'!J17," ")</f>
        <v xml:space="preserve"> </v>
      </c>
      <c r="K17" s="67" t="str">
        <f>IF(+'V R MONITOREO '!K17+'XVI R MONITOREO'!K17+'VIII R Art MONITOREO'!K17+'IX R Art MONITOREO'!K17+'XIV R Art MONITOREO'!K17&gt;0,+'V R MONITOREO '!K17+'XVI R MONITOREO'!K17+'VIII R Art MONITOREO'!K17+'IX R Art MONITOREO'!K17+'XIV R Art MONITOREO'!K17," ")</f>
        <v xml:space="preserve"> </v>
      </c>
      <c r="L17" s="67" t="str">
        <f>IF(+'V R MONITOREO '!L17+'XVI R MONITOREO'!L17+'VIII R Art MONITOREO'!L17+'IX R Art MONITOREO'!L17+'XIV R Art MONITOREO'!L17&gt;0,+'V R MONITOREO '!L17+'XVI R MONITOREO'!L17+'VIII R Art MONITOREO'!L17+'IX R Art MONITOREO'!L17+'XIV R Art MONITOREO'!L17," ")</f>
        <v xml:space="preserve"> </v>
      </c>
      <c r="M17" s="123" t="str">
        <f>IF(+'V R MONITOREO '!M17+'XVI R MONITOREO'!M17+'VIII R Art MONITOREO'!M17+'IX R Art MONITOREO'!M17+'XIV R Art MONITOREO'!M17&gt;0,+'V R MONITOREO '!M17+'XVI R MONITOREO'!M17+'VIII R Art MONITOREO'!M17+'IX R Art MONITOREO'!M17+'XIV R Art MONITOREO'!M17," ")</f>
        <v xml:space="preserve"> </v>
      </c>
      <c r="N17" s="122" t="str">
        <f t="shared" si="0"/>
        <v xml:space="preserve"> </v>
      </c>
      <c r="O17" s="34">
        <f t="shared" si="1"/>
        <v>7</v>
      </c>
    </row>
    <row r="18" spans="1:15" x14ac:dyDescent="0.3">
      <c r="A18" s="100">
        <f t="shared" si="2"/>
        <v>7.5</v>
      </c>
      <c r="B18" s="122" t="str">
        <f>IF(+'V R MONITOREO '!B18+'XVI R MONITOREO'!B18+'VIII R Art MONITOREO'!B18+'IX R Art MONITOREO'!B18+'XIV R Art MONITOREO'!B18&gt;0,+'V R MONITOREO '!B18+'XVI R MONITOREO'!B18+'VIII R Art MONITOREO'!B18+'IX R Art MONITOREO'!B18+'XIV R Art MONITOREO'!B18," ")</f>
        <v xml:space="preserve"> </v>
      </c>
      <c r="C18" s="67" t="str">
        <f>IF(+'V R MONITOREO '!C18+'XVI R MONITOREO'!C18+'VIII R Art MONITOREO'!C18+'IX R Art MONITOREO'!C18+'XIV R Art MONITOREO'!C18&gt;0,+'V R MONITOREO '!C18+'XVI R MONITOREO'!C18+'VIII R Art MONITOREO'!C18+'IX R Art MONITOREO'!C18+'XIV R Art MONITOREO'!C18," ")</f>
        <v xml:space="preserve"> </v>
      </c>
      <c r="D18" s="67" t="str">
        <f>IF(+'V R MONITOREO '!D18+'XVI R MONITOREO'!D18+'VIII R Art MONITOREO'!D18+'IX R Art MONITOREO'!D18+'XIV R Art MONITOREO'!D18&gt;0,+'V R MONITOREO '!D18+'XVI R MONITOREO'!D18+'VIII R Art MONITOREO'!D18+'IX R Art MONITOREO'!D18+'XIV R Art MONITOREO'!D18," ")</f>
        <v xml:space="preserve"> </v>
      </c>
      <c r="E18" s="67" t="str">
        <f>IF(+'V R MONITOREO '!E18+'XVI R MONITOREO'!E18+'VIII R Art MONITOREO'!E18+'IX R Art MONITOREO'!E18+'XIV R Art MONITOREO'!E18&gt;0,+'V R MONITOREO '!E18+'XVI R MONITOREO'!E18+'VIII R Art MONITOREO'!E18+'IX R Art MONITOREO'!E18+'XIV R Art MONITOREO'!E18," ")</f>
        <v xml:space="preserve"> </v>
      </c>
      <c r="F18" s="67" t="str">
        <f>IF(+'V R MONITOREO '!F18+'XVI R MONITOREO'!F18+'VIII R Art MONITOREO'!F18+'IX R Art MONITOREO'!F18+'XIV R Art MONITOREO'!F18&gt;0,+'V R MONITOREO '!F18+'XVI R MONITOREO'!F18+'VIII R Art MONITOREO'!F18+'IX R Art MONITOREO'!F18+'XIV R Art MONITOREO'!F18," ")</f>
        <v xml:space="preserve"> </v>
      </c>
      <c r="G18" s="67" t="str">
        <f>IF(+'V R MONITOREO '!G18+'XVI R MONITOREO'!G18+'VIII R Art MONITOREO'!G18+'IX R Art MONITOREO'!G18+'XIV R Art MONITOREO'!G18&gt;0,+'V R MONITOREO '!G18+'XVI R MONITOREO'!G18+'VIII R Art MONITOREO'!G18+'IX R Art MONITOREO'!G18+'XIV R Art MONITOREO'!G18," ")</f>
        <v xml:space="preserve"> </v>
      </c>
      <c r="H18" s="67" t="str">
        <f>IF(+'V R MONITOREO '!H18+'XVI R MONITOREO'!H18+'VIII R Art MONITOREO'!H18+'IX R Art MONITOREO'!H18+'XIV R Art MONITOREO'!H18&gt;0,+'V R MONITOREO '!H18+'XVI R MONITOREO'!H18+'VIII R Art MONITOREO'!H18+'IX R Art MONITOREO'!H18+'XIV R Art MONITOREO'!H18," ")</f>
        <v xml:space="preserve"> </v>
      </c>
      <c r="I18" s="67" t="str">
        <f>IF(+'V R MONITOREO '!I18+'XVI R MONITOREO'!I18+'VIII R Art MONITOREO'!I18+'IX R Art MONITOREO'!I18+'XIV R Art MONITOREO'!I18&gt;0,+'V R MONITOREO '!I18+'XVI R MONITOREO'!I18+'VIII R Art MONITOREO'!I18+'IX R Art MONITOREO'!I18+'XIV R Art MONITOREO'!I18," ")</f>
        <v xml:space="preserve"> </v>
      </c>
      <c r="J18" s="67" t="str">
        <f>IF(+'V R MONITOREO '!J18+'XVI R MONITOREO'!J18+'VIII R Art MONITOREO'!J18+'IX R Art MONITOREO'!J18+'XIV R Art MONITOREO'!J18&gt;0,+'V R MONITOREO '!J18+'XVI R MONITOREO'!J18+'VIII R Art MONITOREO'!J18+'IX R Art MONITOREO'!J18+'XIV R Art MONITOREO'!J18," ")</f>
        <v xml:space="preserve"> </v>
      </c>
      <c r="K18" s="67" t="str">
        <f>IF(+'V R MONITOREO '!K18+'XVI R MONITOREO'!K18+'VIII R Art MONITOREO'!K18+'IX R Art MONITOREO'!K18+'XIV R Art MONITOREO'!K18&gt;0,+'V R MONITOREO '!K18+'XVI R MONITOREO'!K18+'VIII R Art MONITOREO'!K18+'IX R Art MONITOREO'!K18+'XIV R Art MONITOREO'!K18," ")</f>
        <v xml:space="preserve"> </v>
      </c>
      <c r="L18" s="67" t="str">
        <f>IF(+'V R MONITOREO '!L18+'XVI R MONITOREO'!L18+'VIII R Art MONITOREO'!L18+'IX R Art MONITOREO'!L18+'XIV R Art MONITOREO'!L18&gt;0,+'V R MONITOREO '!L18+'XVI R MONITOREO'!L18+'VIII R Art MONITOREO'!L18+'IX R Art MONITOREO'!L18+'XIV R Art MONITOREO'!L18," ")</f>
        <v xml:space="preserve"> </v>
      </c>
      <c r="M18" s="123" t="str">
        <f>IF(+'V R MONITOREO '!M18+'XVI R MONITOREO'!M18+'VIII R Art MONITOREO'!M18+'IX R Art MONITOREO'!M18+'XIV R Art MONITOREO'!M18&gt;0,+'V R MONITOREO '!M18+'XVI R MONITOREO'!M18+'VIII R Art MONITOREO'!M18+'IX R Art MONITOREO'!M18+'XIV R Art MONITOREO'!M18," ")</f>
        <v xml:space="preserve"> </v>
      </c>
      <c r="N18" s="122" t="str">
        <f t="shared" si="0"/>
        <v xml:space="preserve"> </v>
      </c>
      <c r="O18" s="34">
        <f t="shared" si="1"/>
        <v>7.5</v>
      </c>
    </row>
    <row r="19" spans="1:15" x14ac:dyDescent="0.3">
      <c r="A19" s="100">
        <f t="shared" si="2"/>
        <v>8</v>
      </c>
      <c r="B19" s="122" t="str">
        <f>IF(+'V R MONITOREO '!B19+'XVI R MONITOREO'!B19+'VIII R Art MONITOREO'!B19+'IX R Art MONITOREO'!B19+'XIV R Art MONITOREO'!B19&gt;0,+'V R MONITOREO '!B19+'XVI R MONITOREO'!B19+'VIII R Art MONITOREO'!B19+'IX R Art MONITOREO'!B19+'XIV R Art MONITOREO'!B19," ")</f>
        <v xml:space="preserve"> </v>
      </c>
      <c r="C19" s="67" t="str">
        <f>IF(+'V R MONITOREO '!C19+'XVI R MONITOREO'!C19+'VIII R Art MONITOREO'!C19+'IX R Art MONITOREO'!C19+'XIV R Art MONITOREO'!C19&gt;0,+'V R MONITOREO '!C19+'XVI R MONITOREO'!C19+'VIII R Art MONITOREO'!C19+'IX R Art MONITOREO'!C19+'XIV R Art MONITOREO'!C19," ")</f>
        <v xml:space="preserve"> </v>
      </c>
      <c r="D19" s="67" t="str">
        <f>IF(+'V R MONITOREO '!D19+'XVI R MONITOREO'!D19+'VIII R Art MONITOREO'!D19+'IX R Art MONITOREO'!D19+'XIV R Art MONITOREO'!D19&gt;0,+'V R MONITOREO '!D19+'XVI R MONITOREO'!D19+'VIII R Art MONITOREO'!D19+'IX R Art MONITOREO'!D19+'XIV R Art MONITOREO'!D19," ")</f>
        <v xml:space="preserve"> </v>
      </c>
      <c r="E19" s="67" t="str">
        <f>IF(+'V R MONITOREO '!E19+'XVI R MONITOREO'!E19+'VIII R Art MONITOREO'!E19+'IX R Art MONITOREO'!E19+'XIV R Art MONITOREO'!E19&gt;0,+'V R MONITOREO '!E19+'XVI R MONITOREO'!E19+'VIII R Art MONITOREO'!E19+'IX R Art MONITOREO'!E19+'XIV R Art MONITOREO'!E19," ")</f>
        <v xml:space="preserve"> </v>
      </c>
      <c r="F19" s="67" t="str">
        <f>IF(+'V R MONITOREO '!F19+'XVI R MONITOREO'!F19+'VIII R Art MONITOREO'!F19+'IX R Art MONITOREO'!F19+'XIV R Art MONITOREO'!F19&gt;0,+'V R MONITOREO '!F19+'XVI R MONITOREO'!F19+'VIII R Art MONITOREO'!F19+'IX R Art MONITOREO'!F19+'XIV R Art MONITOREO'!F19," ")</f>
        <v xml:space="preserve"> </v>
      </c>
      <c r="G19" s="67" t="str">
        <f>IF(+'V R MONITOREO '!G19+'XVI R MONITOREO'!G19+'VIII R Art MONITOREO'!G19+'IX R Art MONITOREO'!G19+'XIV R Art MONITOREO'!G19&gt;0,+'V R MONITOREO '!G19+'XVI R MONITOREO'!G19+'VIII R Art MONITOREO'!G19+'IX R Art MONITOREO'!G19+'XIV R Art MONITOREO'!G19," ")</f>
        <v xml:space="preserve"> </v>
      </c>
      <c r="H19" s="67" t="str">
        <f>IF(+'V R MONITOREO '!H19+'XVI R MONITOREO'!H19+'VIII R Art MONITOREO'!H19+'IX R Art MONITOREO'!H19+'XIV R Art MONITOREO'!H19&gt;0,+'V R MONITOREO '!H19+'XVI R MONITOREO'!H19+'VIII R Art MONITOREO'!H19+'IX R Art MONITOREO'!H19+'XIV R Art MONITOREO'!H19," ")</f>
        <v xml:space="preserve"> </v>
      </c>
      <c r="I19" s="67" t="str">
        <f>IF(+'V R MONITOREO '!I19+'XVI R MONITOREO'!I19+'VIII R Art MONITOREO'!I19+'IX R Art MONITOREO'!I19+'XIV R Art MONITOREO'!I19&gt;0,+'V R MONITOREO '!I19+'XVI R MONITOREO'!I19+'VIII R Art MONITOREO'!I19+'IX R Art MONITOREO'!I19+'XIV R Art MONITOREO'!I19," ")</f>
        <v xml:space="preserve"> </v>
      </c>
      <c r="J19" s="67" t="str">
        <f>IF(+'V R MONITOREO '!J19+'XVI R MONITOREO'!J19+'VIII R Art MONITOREO'!J19+'IX R Art MONITOREO'!J19+'XIV R Art MONITOREO'!J19&gt;0,+'V R MONITOREO '!J19+'XVI R MONITOREO'!J19+'VIII R Art MONITOREO'!J19+'IX R Art MONITOREO'!J19+'XIV R Art MONITOREO'!J19," ")</f>
        <v xml:space="preserve"> </v>
      </c>
      <c r="K19" s="67" t="str">
        <f>IF(+'V R MONITOREO '!K19+'XVI R MONITOREO'!K19+'VIII R Art MONITOREO'!K19+'IX R Art MONITOREO'!K19+'XIV R Art MONITOREO'!K19&gt;0,+'V R MONITOREO '!K19+'XVI R MONITOREO'!K19+'VIII R Art MONITOREO'!K19+'IX R Art MONITOREO'!K19+'XIV R Art MONITOREO'!K19," ")</f>
        <v xml:space="preserve"> </v>
      </c>
      <c r="L19" s="67" t="str">
        <f>IF(+'V R MONITOREO '!L19+'XVI R MONITOREO'!L19+'VIII R Art MONITOREO'!L19+'IX R Art MONITOREO'!L19+'XIV R Art MONITOREO'!L19&gt;0,+'V R MONITOREO '!L19+'XVI R MONITOREO'!L19+'VIII R Art MONITOREO'!L19+'IX R Art MONITOREO'!L19+'XIV R Art MONITOREO'!L19," ")</f>
        <v xml:space="preserve"> </v>
      </c>
      <c r="M19" s="123" t="str">
        <f>IF(+'V R MONITOREO '!M19+'XVI R MONITOREO'!M19+'VIII R Art MONITOREO'!M19+'IX R Art MONITOREO'!M19+'XIV R Art MONITOREO'!M19&gt;0,+'V R MONITOREO '!M19+'XVI R MONITOREO'!M19+'VIII R Art MONITOREO'!M19+'IX R Art MONITOREO'!M19+'XIV R Art MONITOREO'!M19," ")</f>
        <v xml:space="preserve"> </v>
      </c>
      <c r="N19" s="122" t="str">
        <f t="shared" si="0"/>
        <v xml:space="preserve"> </v>
      </c>
      <c r="O19" s="34">
        <f t="shared" si="1"/>
        <v>8</v>
      </c>
    </row>
    <row r="20" spans="1:15" x14ac:dyDescent="0.3">
      <c r="A20" s="100">
        <f t="shared" si="2"/>
        <v>8.5</v>
      </c>
      <c r="B20" s="122" t="str">
        <f>IF(+'V R MONITOREO '!B20+'XVI R MONITOREO'!B20+'VIII R Art MONITOREO'!B20+'IX R Art MONITOREO'!B20+'XIV R Art MONITOREO'!B20&gt;0,+'V R MONITOREO '!B20+'XVI R MONITOREO'!B20+'VIII R Art MONITOREO'!B20+'IX R Art MONITOREO'!B20+'XIV R Art MONITOREO'!B20," ")</f>
        <v xml:space="preserve"> </v>
      </c>
      <c r="C20" s="67">
        <f>IF(+'V R MONITOREO '!C20+'XVI R MONITOREO'!C20+'VIII R Art MONITOREO'!C20+'IX R Art MONITOREO'!C20+'XIV R Art MONITOREO'!C20&gt;0,+'V R MONITOREO '!C20+'XVI R MONITOREO'!C20+'VIII R Art MONITOREO'!C20+'IX R Art MONITOREO'!C20+'XIV R Art MONITOREO'!C20," ")</f>
        <v>9.4</v>
      </c>
      <c r="D20" s="67" t="str">
        <f>IF(+'V R MONITOREO '!D20+'XVI R MONITOREO'!D20+'VIII R Art MONITOREO'!D20+'IX R Art MONITOREO'!D20+'XIV R Art MONITOREO'!D20&gt;0,+'V R MONITOREO '!D20+'XVI R MONITOREO'!D20+'VIII R Art MONITOREO'!D20+'IX R Art MONITOREO'!D20+'XIV R Art MONITOREO'!D20," ")</f>
        <v xml:space="preserve"> </v>
      </c>
      <c r="E20" s="67" t="str">
        <f>IF(+'V R MONITOREO '!E20+'XVI R MONITOREO'!E20+'VIII R Art MONITOREO'!E20+'IX R Art MONITOREO'!E20+'XIV R Art MONITOREO'!E20&gt;0,+'V R MONITOREO '!E20+'XVI R MONITOREO'!E20+'VIII R Art MONITOREO'!E20+'IX R Art MONITOREO'!E20+'XIV R Art MONITOREO'!E20," ")</f>
        <v xml:space="preserve"> </v>
      </c>
      <c r="F20" s="67" t="str">
        <f>IF(+'V R MONITOREO '!F20+'XVI R MONITOREO'!F20+'VIII R Art MONITOREO'!F20+'IX R Art MONITOREO'!F20+'XIV R Art MONITOREO'!F20&gt;0,+'V R MONITOREO '!F20+'XVI R MONITOREO'!F20+'VIII R Art MONITOREO'!F20+'IX R Art MONITOREO'!F20+'XIV R Art MONITOREO'!F20," ")</f>
        <v xml:space="preserve"> </v>
      </c>
      <c r="G20" s="67" t="str">
        <f>IF(+'V R MONITOREO '!G20+'XVI R MONITOREO'!G20+'VIII R Art MONITOREO'!G20+'IX R Art MONITOREO'!G20+'XIV R Art MONITOREO'!G20&gt;0,+'V R MONITOREO '!G20+'XVI R MONITOREO'!G20+'VIII R Art MONITOREO'!G20+'IX R Art MONITOREO'!G20+'XIV R Art MONITOREO'!G20," ")</f>
        <v xml:space="preserve"> </v>
      </c>
      <c r="H20" s="67" t="str">
        <f>IF(+'V R MONITOREO '!H20+'XVI R MONITOREO'!H20+'VIII R Art MONITOREO'!H20+'IX R Art MONITOREO'!H20+'XIV R Art MONITOREO'!H20&gt;0,+'V R MONITOREO '!H20+'XVI R MONITOREO'!H20+'VIII R Art MONITOREO'!H20+'IX R Art MONITOREO'!H20+'XIV R Art MONITOREO'!H20," ")</f>
        <v xml:space="preserve"> </v>
      </c>
      <c r="I20" s="67" t="str">
        <f>IF(+'V R MONITOREO '!I20+'XVI R MONITOREO'!I20+'VIII R Art MONITOREO'!I20+'IX R Art MONITOREO'!I20+'XIV R Art MONITOREO'!I20&gt;0,+'V R MONITOREO '!I20+'XVI R MONITOREO'!I20+'VIII R Art MONITOREO'!I20+'IX R Art MONITOREO'!I20+'XIV R Art MONITOREO'!I20," ")</f>
        <v xml:space="preserve"> </v>
      </c>
      <c r="J20" s="67" t="str">
        <f>IF(+'V R MONITOREO '!J20+'XVI R MONITOREO'!J20+'VIII R Art MONITOREO'!J20+'IX R Art MONITOREO'!J20+'XIV R Art MONITOREO'!J20&gt;0,+'V R MONITOREO '!J20+'XVI R MONITOREO'!J20+'VIII R Art MONITOREO'!J20+'IX R Art MONITOREO'!J20+'XIV R Art MONITOREO'!J20," ")</f>
        <v xml:space="preserve"> </v>
      </c>
      <c r="K20" s="67" t="str">
        <f>IF(+'V R MONITOREO '!K20+'XVI R MONITOREO'!K20+'VIII R Art MONITOREO'!K20+'IX R Art MONITOREO'!K20+'XIV R Art MONITOREO'!K20&gt;0,+'V R MONITOREO '!K20+'XVI R MONITOREO'!K20+'VIII R Art MONITOREO'!K20+'IX R Art MONITOREO'!K20+'XIV R Art MONITOREO'!K20," ")</f>
        <v xml:space="preserve"> </v>
      </c>
      <c r="L20" s="67" t="str">
        <f>IF(+'V R MONITOREO '!L20+'XVI R MONITOREO'!L20+'VIII R Art MONITOREO'!L20+'IX R Art MONITOREO'!L20+'XIV R Art MONITOREO'!L20&gt;0,+'V R MONITOREO '!L20+'XVI R MONITOREO'!L20+'VIII R Art MONITOREO'!L20+'IX R Art MONITOREO'!L20+'XIV R Art MONITOREO'!L20," ")</f>
        <v xml:space="preserve"> </v>
      </c>
      <c r="M20" s="123" t="str">
        <f>IF(+'V R MONITOREO '!M20+'XVI R MONITOREO'!M20+'VIII R Art MONITOREO'!M20+'IX R Art MONITOREO'!M20+'XIV R Art MONITOREO'!M20&gt;0,+'V R MONITOREO '!M20+'XVI R MONITOREO'!M20+'VIII R Art MONITOREO'!M20+'IX R Art MONITOREO'!M20+'XIV R Art MONITOREO'!M20," ")</f>
        <v xml:space="preserve"> </v>
      </c>
      <c r="N20" s="122">
        <f t="shared" si="0"/>
        <v>9.4</v>
      </c>
      <c r="O20" s="34">
        <f t="shared" si="1"/>
        <v>8.5</v>
      </c>
    </row>
    <row r="21" spans="1:15" x14ac:dyDescent="0.3">
      <c r="A21" s="100">
        <f t="shared" si="2"/>
        <v>9</v>
      </c>
      <c r="B21" s="122" t="str">
        <f>IF(+'V R MONITOREO '!B21+'XVI R MONITOREO'!B21+'VIII R Art MONITOREO'!B21+'IX R Art MONITOREO'!B21+'XIV R Art MONITOREO'!B21&gt;0,+'V R MONITOREO '!B21+'XVI R MONITOREO'!B21+'VIII R Art MONITOREO'!B21+'IX R Art MONITOREO'!B21+'XIV R Art MONITOREO'!B21," ")</f>
        <v xml:space="preserve"> </v>
      </c>
      <c r="C21" s="67">
        <f>IF(+'V R MONITOREO '!C21+'XVI R MONITOREO'!C21+'VIII R Art MONITOREO'!C21+'IX R Art MONITOREO'!C21+'XIV R Art MONITOREO'!C21&gt;0,+'V R MONITOREO '!C21+'XVI R MONITOREO'!C21+'VIII R Art MONITOREO'!C21+'IX R Art MONITOREO'!C21+'XIV R Art MONITOREO'!C21," ")</f>
        <v>3.13</v>
      </c>
      <c r="D21" s="67" t="str">
        <f>IF(+'V R MONITOREO '!D21+'XVI R MONITOREO'!D21+'VIII R Art MONITOREO'!D21+'IX R Art MONITOREO'!D21+'XIV R Art MONITOREO'!D21&gt;0,+'V R MONITOREO '!D21+'XVI R MONITOREO'!D21+'VIII R Art MONITOREO'!D21+'IX R Art MONITOREO'!D21+'XIV R Art MONITOREO'!D21," ")</f>
        <v xml:space="preserve"> </v>
      </c>
      <c r="E21" s="67" t="str">
        <f>IF(+'V R MONITOREO '!E21+'XVI R MONITOREO'!E21+'VIII R Art MONITOREO'!E21+'IX R Art MONITOREO'!E21+'XIV R Art MONITOREO'!E21&gt;0,+'V R MONITOREO '!E21+'XVI R MONITOREO'!E21+'VIII R Art MONITOREO'!E21+'IX R Art MONITOREO'!E21+'XIV R Art MONITOREO'!E21," ")</f>
        <v xml:space="preserve"> </v>
      </c>
      <c r="F21" s="67" t="str">
        <f>IF(+'V R MONITOREO '!F21+'XVI R MONITOREO'!F21+'VIII R Art MONITOREO'!F21+'IX R Art MONITOREO'!F21+'XIV R Art MONITOREO'!F21&gt;0,+'V R MONITOREO '!F21+'XVI R MONITOREO'!F21+'VIII R Art MONITOREO'!F21+'IX R Art MONITOREO'!F21+'XIV R Art MONITOREO'!F21," ")</f>
        <v xml:space="preserve"> </v>
      </c>
      <c r="G21" s="67" t="str">
        <f>IF(+'V R MONITOREO '!G21+'XVI R MONITOREO'!G21+'VIII R Art MONITOREO'!G21+'IX R Art MONITOREO'!G21+'XIV R Art MONITOREO'!G21&gt;0,+'V R MONITOREO '!G21+'XVI R MONITOREO'!G21+'VIII R Art MONITOREO'!G21+'IX R Art MONITOREO'!G21+'XIV R Art MONITOREO'!G21," ")</f>
        <v xml:space="preserve"> </v>
      </c>
      <c r="H21" s="67" t="str">
        <f>IF(+'V R MONITOREO '!H21+'XVI R MONITOREO'!H21+'VIII R Art MONITOREO'!H21+'IX R Art MONITOREO'!H21+'XIV R Art MONITOREO'!H21&gt;0,+'V R MONITOREO '!H21+'XVI R MONITOREO'!H21+'VIII R Art MONITOREO'!H21+'IX R Art MONITOREO'!H21+'XIV R Art MONITOREO'!H21," ")</f>
        <v xml:space="preserve"> </v>
      </c>
      <c r="I21" s="67" t="str">
        <f>IF(+'V R MONITOREO '!I21+'XVI R MONITOREO'!I21+'VIII R Art MONITOREO'!I21+'IX R Art MONITOREO'!I21+'XIV R Art MONITOREO'!I21&gt;0,+'V R MONITOREO '!I21+'XVI R MONITOREO'!I21+'VIII R Art MONITOREO'!I21+'IX R Art MONITOREO'!I21+'XIV R Art MONITOREO'!I21," ")</f>
        <v xml:space="preserve"> </v>
      </c>
      <c r="J21" s="67" t="str">
        <f>IF(+'V R MONITOREO '!J21+'XVI R MONITOREO'!J21+'VIII R Art MONITOREO'!J21+'IX R Art MONITOREO'!J21+'XIV R Art MONITOREO'!J21&gt;0,+'V R MONITOREO '!J21+'XVI R MONITOREO'!J21+'VIII R Art MONITOREO'!J21+'IX R Art MONITOREO'!J21+'XIV R Art MONITOREO'!J21," ")</f>
        <v xml:space="preserve"> </v>
      </c>
      <c r="K21" s="67" t="str">
        <f>IF(+'V R MONITOREO '!K21+'XVI R MONITOREO'!K21+'VIII R Art MONITOREO'!K21+'IX R Art MONITOREO'!K21+'XIV R Art MONITOREO'!K21&gt;0,+'V R MONITOREO '!K21+'XVI R MONITOREO'!K21+'VIII R Art MONITOREO'!K21+'IX R Art MONITOREO'!K21+'XIV R Art MONITOREO'!K21," ")</f>
        <v xml:space="preserve"> </v>
      </c>
      <c r="L21" s="67" t="str">
        <f>IF(+'V R MONITOREO '!L21+'XVI R MONITOREO'!L21+'VIII R Art MONITOREO'!L21+'IX R Art MONITOREO'!L21+'XIV R Art MONITOREO'!L21&gt;0,+'V R MONITOREO '!L21+'XVI R MONITOREO'!L21+'VIII R Art MONITOREO'!L21+'IX R Art MONITOREO'!L21+'XIV R Art MONITOREO'!L21," ")</f>
        <v xml:space="preserve"> </v>
      </c>
      <c r="M21" s="123" t="str">
        <f>IF(+'V R MONITOREO '!M21+'XVI R MONITOREO'!M21+'VIII R Art MONITOREO'!M21+'IX R Art MONITOREO'!M21+'XIV R Art MONITOREO'!M21&gt;0,+'V R MONITOREO '!M21+'XVI R MONITOREO'!M21+'VIII R Art MONITOREO'!M21+'IX R Art MONITOREO'!M21+'XIV R Art MONITOREO'!M21," ")</f>
        <v xml:space="preserve"> </v>
      </c>
      <c r="N21" s="122">
        <f t="shared" si="0"/>
        <v>3.13</v>
      </c>
      <c r="O21" s="34">
        <f t="shared" si="1"/>
        <v>9</v>
      </c>
    </row>
    <row r="22" spans="1:15" x14ac:dyDescent="0.3">
      <c r="A22" s="100">
        <f t="shared" si="2"/>
        <v>9.5</v>
      </c>
      <c r="B22" s="122" t="str">
        <f>IF(+'V R MONITOREO '!B22+'XVI R MONITOREO'!B22+'VIII R Art MONITOREO'!B22+'IX R Art MONITOREO'!B22+'XIV R Art MONITOREO'!B22&gt;0,+'V R MONITOREO '!B22+'XVI R MONITOREO'!B22+'VIII R Art MONITOREO'!B22+'IX R Art MONITOREO'!B22+'XIV R Art MONITOREO'!B22," ")</f>
        <v xml:space="preserve"> </v>
      </c>
      <c r="C22" s="67">
        <f>IF(+'V R MONITOREO '!C22+'XVI R MONITOREO'!C22+'VIII R Art MONITOREO'!C22+'IX R Art MONITOREO'!C22+'XIV R Art MONITOREO'!C22&gt;0,+'V R MONITOREO '!C22+'XVI R MONITOREO'!C22+'VIII R Art MONITOREO'!C22+'IX R Art MONITOREO'!C22+'XIV R Art MONITOREO'!C22," ")</f>
        <v>3.13</v>
      </c>
      <c r="D22" s="67" t="str">
        <f>IF(+'V R MONITOREO '!D22+'XVI R MONITOREO'!D22+'VIII R Art MONITOREO'!D22+'IX R Art MONITOREO'!D22+'XIV R Art MONITOREO'!D22&gt;0,+'V R MONITOREO '!D22+'XVI R MONITOREO'!D22+'VIII R Art MONITOREO'!D22+'IX R Art MONITOREO'!D22+'XIV R Art MONITOREO'!D22," ")</f>
        <v xml:space="preserve"> </v>
      </c>
      <c r="E22" s="67" t="str">
        <f>IF(+'V R MONITOREO '!E22+'XVI R MONITOREO'!E22+'VIII R Art MONITOREO'!E22+'IX R Art MONITOREO'!E22+'XIV R Art MONITOREO'!E22&gt;0,+'V R MONITOREO '!E22+'XVI R MONITOREO'!E22+'VIII R Art MONITOREO'!E22+'IX R Art MONITOREO'!E22+'XIV R Art MONITOREO'!E22," ")</f>
        <v xml:space="preserve"> </v>
      </c>
      <c r="F22" s="67" t="str">
        <f>IF(+'V R MONITOREO '!F22+'XVI R MONITOREO'!F22+'VIII R Art MONITOREO'!F22+'IX R Art MONITOREO'!F22+'XIV R Art MONITOREO'!F22&gt;0,+'V R MONITOREO '!F22+'XVI R MONITOREO'!F22+'VIII R Art MONITOREO'!F22+'IX R Art MONITOREO'!F22+'XIV R Art MONITOREO'!F22," ")</f>
        <v xml:space="preserve"> </v>
      </c>
      <c r="G22" s="67" t="str">
        <f>IF(+'V R MONITOREO '!G22+'XVI R MONITOREO'!G22+'VIII R Art MONITOREO'!G22+'IX R Art MONITOREO'!G22+'XIV R Art MONITOREO'!G22&gt;0,+'V R MONITOREO '!G22+'XVI R MONITOREO'!G22+'VIII R Art MONITOREO'!G22+'IX R Art MONITOREO'!G22+'XIV R Art MONITOREO'!G22," ")</f>
        <v xml:space="preserve"> </v>
      </c>
      <c r="H22" s="67" t="str">
        <f>IF(+'V R MONITOREO '!H22+'XVI R MONITOREO'!H22+'VIII R Art MONITOREO'!H22+'IX R Art MONITOREO'!H22+'XIV R Art MONITOREO'!H22&gt;0,+'V R MONITOREO '!H22+'XVI R MONITOREO'!H22+'VIII R Art MONITOREO'!H22+'IX R Art MONITOREO'!H22+'XIV R Art MONITOREO'!H22," ")</f>
        <v xml:space="preserve"> </v>
      </c>
      <c r="I22" s="67" t="str">
        <f>IF(+'V R MONITOREO '!I22+'XVI R MONITOREO'!I22+'VIII R Art MONITOREO'!I22+'IX R Art MONITOREO'!I22+'XIV R Art MONITOREO'!I22&gt;0,+'V R MONITOREO '!I22+'XVI R MONITOREO'!I22+'VIII R Art MONITOREO'!I22+'IX R Art MONITOREO'!I22+'XIV R Art MONITOREO'!I22," ")</f>
        <v xml:space="preserve"> </v>
      </c>
      <c r="J22" s="67" t="str">
        <f>IF(+'V R MONITOREO '!J22+'XVI R MONITOREO'!J22+'VIII R Art MONITOREO'!J22+'IX R Art MONITOREO'!J22+'XIV R Art MONITOREO'!J22&gt;0,+'V R MONITOREO '!J22+'XVI R MONITOREO'!J22+'VIII R Art MONITOREO'!J22+'IX R Art MONITOREO'!J22+'XIV R Art MONITOREO'!J22," ")</f>
        <v xml:space="preserve"> </v>
      </c>
      <c r="K22" s="67" t="str">
        <f>IF(+'V R MONITOREO '!K22+'XVI R MONITOREO'!K22+'VIII R Art MONITOREO'!K22+'IX R Art MONITOREO'!K22+'XIV R Art MONITOREO'!K22&gt;0,+'V R MONITOREO '!K22+'XVI R MONITOREO'!K22+'VIII R Art MONITOREO'!K22+'IX R Art MONITOREO'!K22+'XIV R Art MONITOREO'!K22," ")</f>
        <v xml:space="preserve"> </v>
      </c>
      <c r="L22" s="67" t="str">
        <f>IF(+'V R MONITOREO '!L22+'XVI R MONITOREO'!L22+'VIII R Art MONITOREO'!L22+'IX R Art MONITOREO'!L22+'XIV R Art MONITOREO'!L22&gt;0,+'V R MONITOREO '!L22+'XVI R MONITOREO'!L22+'VIII R Art MONITOREO'!L22+'IX R Art MONITOREO'!L22+'XIV R Art MONITOREO'!L22," ")</f>
        <v xml:space="preserve"> </v>
      </c>
      <c r="M22" s="123" t="str">
        <f>IF(+'V R MONITOREO '!M22+'XVI R MONITOREO'!M22+'VIII R Art MONITOREO'!M22+'IX R Art MONITOREO'!M22+'XIV R Art MONITOREO'!M22&gt;0,+'V R MONITOREO '!M22+'XVI R MONITOREO'!M22+'VIII R Art MONITOREO'!M22+'IX R Art MONITOREO'!M22+'XIV R Art MONITOREO'!M22," ")</f>
        <v xml:space="preserve"> </v>
      </c>
      <c r="N22" s="122">
        <f t="shared" si="0"/>
        <v>3.13</v>
      </c>
      <c r="O22" s="34">
        <f t="shared" si="1"/>
        <v>9.5</v>
      </c>
    </row>
    <row r="23" spans="1:15" x14ac:dyDescent="0.3">
      <c r="A23" s="100">
        <f t="shared" si="2"/>
        <v>10</v>
      </c>
      <c r="B23" s="122" t="str">
        <f>IF(+'V R MONITOREO '!B23+'XVI R MONITOREO'!B23+'VIII R Art MONITOREO'!B23+'IX R Art MONITOREO'!B23+'XIV R Art MONITOREO'!B23&gt;0,+'V R MONITOREO '!B23+'XVI R MONITOREO'!B23+'VIII R Art MONITOREO'!B23+'IX R Art MONITOREO'!B23+'XIV R Art MONITOREO'!B23," ")</f>
        <v xml:space="preserve"> </v>
      </c>
      <c r="C23" s="67">
        <f>IF(+'V R MONITOREO '!C23+'XVI R MONITOREO'!C23+'VIII R Art MONITOREO'!C23+'IX R Art MONITOREO'!C23+'XIV R Art MONITOREO'!C23&gt;0,+'V R MONITOREO '!C23+'XVI R MONITOREO'!C23+'VIII R Art MONITOREO'!C23+'IX R Art MONITOREO'!C23+'XIV R Art MONITOREO'!C23," ")</f>
        <v>9.4</v>
      </c>
      <c r="D23" s="67" t="str">
        <f>IF(+'V R MONITOREO '!D23+'XVI R MONITOREO'!D23+'VIII R Art MONITOREO'!D23+'IX R Art MONITOREO'!D23+'XIV R Art MONITOREO'!D23&gt;0,+'V R MONITOREO '!D23+'XVI R MONITOREO'!D23+'VIII R Art MONITOREO'!D23+'IX R Art MONITOREO'!D23+'XIV R Art MONITOREO'!D23," ")</f>
        <v xml:space="preserve"> </v>
      </c>
      <c r="E23" s="67" t="str">
        <f>IF(+'V R MONITOREO '!E23+'XVI R MONITOREO'!E23+'VIII R Art MONITOREO'!E23+'IX R Art MONITOREO'!E23+'XIV R Art MONITOREO'!E23&gt;0,+'V R MONITOREO '!E23+'XVI R MONITOREO'!E23+'VIII R Art MONITOREO'!E23+'IX R Art MONITOREO'!E23+'XIV R Art MONITOREO'!E23," ")</f>
        <v xml:space="preserve"> </v>
      </c>
      <c r="F23" s="67" t="str">
        <f>IF(+'V R MONITOREO '!F23+'XVI R MONITOREO'!F23+'VIII R Art MONITOREO'!F23+'IX R Art MONITOREO'!F23+'XIV R Art MONITOREO'!F23&gt;0,+'V R MONITOREO '!F23+'XVI R MONITOREO'!F23+'VIII R Art MONITOREO'!F23+'IX R Art MONITOREO'!F23+'XIV R Art MONITOREO'!F23," ")</f>
        <v xml:space="preserve"> </v>
      </c>
      <c r="G23" s="67" t="str">
        <f>IF(+'V R MONITOREO '!G23+'XVI R MONITOREO'!G23+'VIII R Art MONITOREO'!G23+'IX R Art MONITOREO'!G23+'XIV R Art MONITOREO'!G23&gt;0,+'V R MONITOREO '!G23+'XVI R MONITOREO'!G23+'VIII R Art MONITOREO'!G23+'IX R Art MONITOREO'!G23+'XIV R Art MONITOREO'!G23," ")</f>
        <v xml:space="preserve"> </v>
      </c>
      <c r="H23" s="67" t="str">
        <f>IF(+'V R MONITOREO '!H23+'XVI R MONITOREO'!H23+'VIII R Art MONITOREO'!H23+'IX R Art MONITOREO'!H23+'XIV R Art MONITOREO'!H23&gt;0,+'V R MONITOREO '!H23+'XVI R MONITOREO'!H23+'VIII R Art MONITOREO'!H23+'IX R Art MONITOREO'!H23+'XIV R Art MONITOREO'!H23," ")</f>
        <v xml:space="preserve"> </v>
      </c>
      <c r="I23" s="67" t="str">
        <f>IF(+'V R MONITOREO '!I23+'XVI R MONITOREO'!I23+'VIII R Art MONITOREO'!I23+'IX R Art MONITOREO'!I23+'XIV R Art MONITOREO'!I23&gt;0,+'V R MONITOREO '!I23+'XVI R MONITOREO'!I23+'VIII R Art MONITOREO'!I23+'IX R Art MONITOREO'!I23+'XIV R Art MONITOREO'!I23," ")</f>
        <v xml:space="preserve"> </v>
      </c>
      <c r="J23" s="67" t="str">
        <f>IF(+'V R MONITOREO '!J23+'XVI R MONITOREO'!J23+'VIII R Art MONITOREO'!J23+'IX R Art MONITOREO'!J23+'XIV R Art MONITOREO'!J23&gt;0,+'V R MONITOREO '!J23+'XVI R MONITOREO'!J23+'VIII R Art MONITOREO'!J23+'IX R Art MONITOREO'!J23+'XIV R Art MONITOREO'!J23," ")</f>
        <v xml:space="preserve"> </v>
      </c>
      <c r="K23" s="67" t="str">
        <f>IF(+'V R MONITOREO '!K23+'XVI R MONITOREO'!K23+'VIII R Art MONITOREO'!K23+'IX R Art MONITOREO'!K23+'XIV R Art MONITOREO'!K23&gt;0,+'V R MONITOREO '!K23+'XVI R MONITOREO'!K23+'VIII R Art MONITOREO'!K23+'IX R Art MONITOREO'!K23+'XIV R Art MONITOREO'!K23," ")</f>
        <v xml:space="preserve"> </v>
      </c>
      <c r="L23" s="67" t="str">
        <f>IF(+'V R MONITOREO '!L23+'XVI R MONITOREO'!L23+'VIII R Art MONITOREO'!L23+'IX R Art MONITOREO'!L23+'XIV R Art MONITOREO'!L23&gt;0,+'V R MONITOREO '!L23+'XVI R MONITOREO'!L23+'VIII R Art MONITOREO'!L23+'IX R Art MONITOREO'!L23+'XIV R Art MONITOREO'!L23," ")</f>
        <v xml:space="preserve"> </v>
      </c>
      <c r="M23" s="123" t="str">
        <f>IF(+'V R MONITOREO '!M23+'XVI R MONITOREO'!M23+'VIII R Art MONITOREO'!M23+'IX R Art MONITOREO'!M23+'XIV R Art MONITOREO'!M23&gt;0,+'V R MONITOREO '!M23+'XVI R MONITOREO'!M23+'VIII R Art MONITOREO'!M23+'IX R Art MONITOREO'!M23+'XIV R Art MONITOREO'!M23," ")</f>
        <v xml:space="preserve"> </v>
      </c>
      <c r="N23" s="122">
        <f t="shared" si="0"/>
        <v>9.4</v>
      </c>
      <c r="O23" s="34">
        <f t="shared" si="1"/>
        <v>10</v>
      </c>
    </row>
    <row r="24" spans="1:15" x14ac:dyDescent="0.3">
      <c r="A24" s="100">
        <f t="shared" si="2"/>
        <v>10.5</v>
      </c>
      <c r="B24" s="122" t="str">
        <f>IF(+'V R MONITOREO '!B24+'XVI R MONITOREO'!B24+'VIII R Art MONITOREO'!B24+'IX R Art MONITOREO'!B24+'XIV R Art MONITOREO'!B24&gt;0,+'V R MONITOREO '!B24+'XVI R MONITOREO'!B24+'VIII R Art MONITOREO'!B24+'IX R Art MONITOREO'!B24+'XIV R Art MONITOREO'!B24," ")</f>
        <v xml:space="preserve"> </v>
      </c>
      <c r="C24" s="67">
        <f>IF(+'V R MONITOREO '!C24+'XVI R MONITOREO'!C24+'VIII R Art MONITOREO'!C24+'IX R Art MONITOREO'!C24+'XIV R Art MONITOREO'!C24&gt;0,+'V R MONITOREO '!C24+'XVI R MONITOREO'!C24+'VIII R Art MONITOREO'!C24+'IX R Art MONITOREO'!C24+'XIV R Art MONITOREO'!C24," ")</f>
        <v>54.48</v>
      </c>
      <c r="D24" s="67" t="str">
        <f>IF(+'V R MONITOREO '!D24+'XVI R MONITOREO'!D24+'VIII R Art MONITOREO'!D24+'IX R Art MONITOREO'!D24+'XIV R Art MONITOREO'!D24&gt;0,+'V R MONITOREO '!D24+'XVI R MONITOREO'!D24+'VIII R Art MONITOREO'!D24+'IX R Art MONITOREO'!D24+'XIV R Art MONITOREO'!D24," ")</f>
        <v xml:space="preserve"> </v>
      </c>
      <c r="E24" s="67" t="str">
        <f>IF(+'V R MONITOREO '!E24+'XVI R MONITOREO'!E24+'VIII R Art MONITOREO'!E24+'IX R Art MONITOREO'!E24+'XIV R Art MONITOREO'!E24&gt;0,+'V R MONITOREO '!E24+'XVI R MONITOREO'!E24+'VIII R Art MONITOREO'!E24+'IX R Art MONITOREO'!E24+'XIV R Art MONITOREO'!E24," ")</f>
        <v xml:space="preserve"> </v>
      </c>
      <c r="F24" s="67" t="str">
        <f>IF(+'V R MONITOREO '!F24+'XVI R MONITOREO'!F24+'VIII R Art MONITOREO'!F24+'IX R Art MONITOREO'!F24+'XIV R Art MONITOREO'!F24&gt;0,+'V R MONITOREO '!F24+'XVI R MONITOREO'!F24+'VIII R Art MONITOREO'!F24+'IX R Art MONITOREO'!F24+'XIV R Art MONITOREO'!F24," ")</f>
        <v xml:space="preserve"> </v>
      </c>
      <c r="G24" s="67" t="str">
        <f>IF(+'V R MONITOREO '!G24+'XVI R MONITOREO'!G24+'VIII R Art MONITOREO'!G24+'IX R Art MONITOREO'!G24+'XIV R Art MONITOREO'!G24&gt;0,+'V R MONITOREO '!G24+'XVI R MONITOREO'!G24+'VIII R Art MONITOREO'!G24+'IX R Art MONITOREO'!G24+'XIV R Art MONITOREO'!G24," ")</f>
        <v xml:space="preserve"> </v>
      </c>
      <c r="H24" s="67" t="str">
        <f>IF(+'V R MONITOREO '!H24+'XVI R MONITOREO'!H24+'VIII R Art MONITOREO'!H24+'IX R Art MONITOREO'!H24+'XIV R Art MONITOREO'!H24&gt;0,+'V R MONITOREO '!H24+'XVI R MONITOREO'!H24+'VIII R Art MONITOREO'!H24+'IX R Art MONITOREO'!H24+'XIV R Art MONITOREO'!H24," ")</f>
        <v xml:space="preserve"> </v>
      </c>
      <c r="I24" s="67" t="str">
        <f>IF(+'V R MONITOREO '!I24+'XVI R MONITOREO'!I24+'VIII R Art MONITOREO'!I24+'IX R Art MONITOREO'!I24+'XIV R Art MONITOREO'!I24&gt;0,+'V R MONITOREO '!I24+'XVI R MONITOREO'!I24+'VIII R Art MONITOREO'!I24+'IX R Art MONITOREO'!I24+'XIV R Art MONITOREO'!I24," ")</f>
        <v xml:space="preserve"> </v>
      </c>
      <c r="J24" s="67" t="str">
        <f>IF(+'V R MONITOREO '!J24+'XVI R MONITOREO'!J24+'VIII R Art MONITOREO'!J24+'IX R Art MONITOREO'!J24+'XIV R Art MONITOREO'!J24&gt;0,+'V R MONITOREO '!J24+'XVI R MONITOREO'!J24+'VIII R Art MONITOREO'!J24+'IX R Art MONITOREO'!J24+'XIV R Art MONITOREO'!J24," ")</f>
        <v xml:space="preserve"> </v>
      </c>
      <c r="K24" s="67" t="str">
        <f>IF(+'V R MONITOREO '!K24+'XVI R MONITOREO'!K24+'VIII R Art MONITOREO'!K24+'IX R Art MONITOREO'!K24+'XIV R Art MONITOREO'!K24&gt;0,+'V R MONITOREO '!K24+'XVI R MONITOREO'!K24+'VIII R Art MONITOREO'!K24+'IX R Art MONITOREO'!K24+'XIV R Art MONITOREO'!K24," ")</f>
        <v xml:space="preserve"> </v>
      </c>
      <c r="L24" s="67" t="str">
        <f>IF(+'V R MONITOREO '!L24+'XVI R MONITOREO'!L24+'VIII R Art MONITOREO'!L24+'IX R Art MONITOREO'!L24+'XIV R Art MONITOREO'!L24&gt;0,+'V R MONITOREO '!L24+'XVI R MONITOREO'!L24+'VIII R Art MONITOREO'!L24+'IX R Art MONITOREO'!L24+'XIV R Art MONITOREO'!L24," ")</f>
        <v xml:space="preserve"> </v>
      </c>
      <c r="M24" s="123" t="str">
        <f>IF(+'V R MONITOREO '!M24+'XVI R MONITOREO'!M24+'VIII R Art MONITOREO'!M24+'IX R Art MONITOREO'!M24+'XIV R Art MONITOREO'!M24&gt;0,+'V R MONITOREO '!M24+'XVI R MONITOREO'!M24+'VIII R Art MONITOREO'!M24+'IX R Art MONITOREO'!M24+'XIV R Art MONITOREO'!M24," ")</f>
        <v xml:space="preserve"> </v>
      </c>
      <c r="N24" s="122">
        <f t="shared" si="0"/>
        <v>54.48</v>
      </c>
      <c r="O24" s="34">
        <f t="shared" si="1"/>
        <v>10.5</v>
      </c>
    </row>
    <row r="25" spans="1:15" x14ac:dyDescent="0.3">
      <c r="A25" s="100">
        <f t="shared" si="2"/>
        <v>11</v>
      </c>
      <c r="B25" s="122">
        <f>IF(+'V R MONITOREO '!B25+'XVI R MONITOREO'!B25+'VIII R Art MONITOREO'!B25+'IX R Art MONITOREO'!B25+'XIV R Art MONITOREO'!B25&gt;0,+'V R MONITOREO '!B25+'XVI R MONITOREO'!B25+'VIII R Art MONITOREO'!B25+'IX R Art MONITOREO'!B25+'XIV R Art MONITOREO'!B25," ")</f>
        <v>5.87</v>
      </c>
      <c r="C25" s="67">
        <f>IF(+'V R MONITOREO '!C25+'XVI R MONITOREO'!C25+'VIII R Art MONITOREO'!C25+'IX R Art MONITOREO'!C25+'XIV R Art MONITOREO'!C25&gt;0,+'V R MONITOREO '!C25+'XVI R MONITOREO'!C25+'VIII R Art MONITOREO'!C25+'IX R Art MONITOREO'!C25+'XIV R Art MONITOREO'!C25," ")</f>
        <v>31.69</v>
      </c>
      <c r="D25" s="67" t="str">
        <f>IF(+'V R MONITOREO '!D25+'XVI R MONITOREO'!D25+'VIII R Art MONITOREO'!D25+'IX R Art MONITOREO'!D25+'XIV R Art MONITOREO'!D25&gt;0,+'V R MONITOREO '!D25+'XVI R MONITOREO'!D25+'VIII R Art MONITOREO'!D25+'IX R Art MONITOREO'!D25+'XIV R Art MONITOREO'!D25," ")</f>
        <v xml:space="preserve"> </v>
      </c>
      <c r="E25" s="67" t="str">
        <f>IF(+'V R MONITOREO '!E25+'XVI R MONITOREO'!E25+'VIII R Art MONITOREO'!E25+'IX R Art MONITOREO'!E25+'XIV R Art MONITOREO'!E25&gt;0,+'V R MONITOREO '!E25+'XVI R MONITOREO'!E25+'VIII R Art MONITOREO'!E25+'IX R Art MONITOREO'!E25+'XIV R Art MONITOREO'!E25," ")</f>
        <v xml:space="preserve"> </v>
      </c>
      <c r="F25" s="67" t="str">
        <f>IF(+'V R MONITOREO '!F25+'XVI R MONITOREO'!F25+'VIII R Art MONITOREO'!F25+'IX R Art MONITOREO'!F25+'XIV R Art MONITOREO'!F25&gt;0,+'V R MONITOREO '!F25+'XVI R MONITOREO'!F25+'VIII R Art MONITOREO'!F25+'IX R Art MONITOREO'!F25+'XIV R Art MONITOREO'!F25," ")</f>
        <v xml:space="preserve"> </v>
      </c>
      <c r="G25" s="67" t="str">
        <f>IF(+'V R MONITOREO '!G25+'XVI R MONITOREO'!G25+'VIII R Art MONITOREO'!G25+'IX R Art MONITOREO'!G25+'XIV R Art MONITOREO'!G25&gt;0,+'V R MONITOREO '!G25+'XVI R MONITOREO'!G25+'VIII R Art MONITOREO'!G25+'IX R Art MONITOREO'!G25+'XIV R Art MONITOREO'!G25," ")</f>
        <v xml:space="preserve"> </v>
      </c>
      <c r="H25" s="67" t="str">
        <f>IF(+'V R MONITOREO '!H25+'XVI R MONITOREO'!H25+'VIII R Art MONITOREO'!H25+'IX R Art MONITOREO'!H25+'XIV R Art MONITOREO'!H25&gt;0,+'V R MONITOREO '!H25+'XVI R MONITOREO'!H25+'VIII R Art MONITOREO'!H25+'IX R Art MONITOREO'!H25+'XIV R Art MONITOREO'!H25," ")</f>
        <v xml:space="preserve"> </v>
      </c>
      <c r="I25" s="67" t="str">
        <f>IF(+'V R MONITOREO '!I25+'XVI R MONITOREO'!I25+'VIII R Art MONITOREO'!I25+'IX R Art MONITOREO'!I25+'XIV R Art MONITOREO'!I25&gt;0,+'V R MONITOREO '!I25+'XVI R MONITOREO'!I25+'VIII R Art MONITOREO'!I25+'IX R Art MONITOREO'!I25+'XIV R Art MONITOREO'!I25," ")</f>
        <v xml:space="preserve"> </v>
      </c>
      <c r="J25" s="67" t="str">
        <f>IF(+'V R MONITOREO '!J25+'XVI R MONITOREO'!J25+'VIII R Art MONITOREO'!J25+'IX R Art MONITOREO'!J25+'XIV R Art MONITOREO'!J25&gt;0,+'V R MONITOREO '!J25+'XVI R MONITOREO'!J25+'VIII R Art MONITOREO'!J25+'IX R Art MONITOREO'!J25+'XIV R Art MONITOREO'!J25," ")</f>
        <v xml:space="preserve"> </v>
      </c>
      <c r="K25" s="67" t="str">
        <f>IF(+'V R MONITOREO '!K25+'XVI R MONITOREO'!K25+'VIII R Art MONITOREO'!K25+'IX R Art MONITOREO'!K25+'XIV R Art MONITOREO'!K25&gt;0,+'V R MONITOREO '!K25+'XVI R MONITOREO'!K25+'VIII R Art MONITOREO'!K25+'IX R Art MONITOREO'!K25+'XIV R Art MONITOREO'!K25," ")</f>
        <v xml:space="preserve"> </v>
      </c>
      <c r="L25" s="67" t="str">
        <f>IF(+'V R MONITOREO '!L25+'XVI R MONITOREO'!L25+'VIII R Art MONITOREO'!L25+'IX R Art MONITOREO'!L25+'XIV R Art MONITOREO'!L25&gt;0,+'V R MONITOREO '!L25+'XVI R MONITOREO'!L25+'VIII R Art MONITOREO'!L25+'IX R Art MONITOREO'!L25+'XIV R Art MONITOREO'!L25," ")</f>
        <v xml:space="preserve"> </v>
      </c>
      <c r="M25" s="123" t="str">
        <f>IF(+'V R MONITOREO '!M25+'XVI R MONITOREO'!M25+'VIII R Art MONITOREO'!M25+'IX R Art MONITOREO'!M25+'XIV R Art MONITOREO'!M25&gt;0,+'V R MONITOREO '!M25+'XVI R MONITOREO'!M25+'VIII R Art MONITOREO'!M25+'IX R Art MONITOREO'!M25+'XIV R Art MONITOREO'!M25," ")</f>
        <v xml:space="preserve"> </v>
      </c>
      <c r="N25" s="122">
        <f t="shared" si="0"/>
        <v>37.56</v>
      </c>
      <c r="O25" s="34">
        <f t="shared" si="1"/>
        <v>11</v>
      </c>
    </row>
    <row r="26" spans="1:15" x14ac:dyDescent="0.3">
      <c r="A26" s="102">
        <f t="shared" si="2"/>
        <v>11.5</v>
      </c>
      <c r="B26" s="124">
        <f>IF(+'V R MONITOREO '!B26+'XVI R MONITOREO'!B26+'VIII R Art MONITOREO'!B26+'IX R Art MONITOREO'!B26+'XIV R Art MONITOREO'!B26&gt;0,+'V R MONITOREO '!B26+'XVI R MONITOREO'!B26+'VIII R Art MONITOREO'!B26+'IX R Art MONITOREO'!B26+'XIV R Art MONITOREO'!B26," ")</f>
        <v>11.75</v>
      </c>
      <c r="C26" s="38">
        <f>IF(+'V R MONITOREO '!C26+'XVI R MONITOREO'!C26+'VIII R Art MONITOREO'!C26+'IX R Art MONITOREO'!C26+'XIV R Art MONITOREO'!C26&gt;0,+'V R MONITOREO '!C26+'XVI R MONITOREO'!C26+'VIII R Art MONITOREO'!C26+'IX R Art MONITOREO'!C26+'XIV R Art MONITOREO'!C26," ")</f>
        <v>56.9</v>
      </c>
      <c r="D26" s="38" t="str">
        <f>IF(+'V R MONITOREO '!D26+'XVI R MONITOREO'!D26+'VIII R Art MONITOREO'!D26+'IX R Art MONITOREO'!D26+'XIV R Art MONITOREO'!D26&gt;0,+'V R MONITOREO '!D26+'XVI R MONITOREO'!D26+'VIII R Art MONITOREO'!D26+'IX R Art MONITOREO'!D26+'XIV R Art MONITOREO'!D26," ")</f>
        <v xml:space="preserve"> </v>
      </c>
      <c r="E26" s="38" t="str">
        <f>IF(+'V R MONITOREO '!E26+'XVI R MONITOREO'!E26+'VIII R Art MONITOREO'!E26+'IX R Art MONITOREO'!E26+'XIV R Art MONITOREO'!E26&gt;0,+'V R MONITOREO '!E26+'XVI R MONITOREO'!E26+'VIII R Art MONITOREO'!E26+'IX R Art MONITOREO'!E26+'XIV R Art MONITOREO'!E26," ")</f>
        <v xml:space="preserve"> </v>
      </c>
      <c r="F26" s="38" t="str">
        <f>IF(+'V R MONITOREO '!F26+'XVI R MONITOREO'!F26+'VIII R Art MONITOREO'!F26+'IX R Art MONITOREO'!F26+'XIV R Art MONITOREO'!F26&gt;0,+'V R MONITOREO '!F26+'XVI R MONITOREO'!F26+'VIII R Art MONITOREO'!F26+'IX R Art MONITOREO'!F26+'XIV R Art MONITOREO'!F26," ")</f>
        <v xml:space="preserve"> </v>
      </c>
      <c r="G26" s="38" t="str">
        <f>IF(+'V R MONITOREO '!G26+'XVI R MONITOREO'!G26+'VIII R Art MONITOREO'!G26+'IX R Art MONITOREO'!G26+'XIV R Art MONITOREO'!G26&gt;0,+'V R MONITOREO '!G26+'XVI R MONITOREO'!G26+'VIII R Art MONITOREO'!G26+'IX R Art MONITOREO'!G26+'XIV R Art MONITOREO'!G26," ")</f>
        <v xml:space="preserve"> </v>
      </c>
      <c r="H26" s="38" t="str">
        <f>IF(+'V R MONITOREO '!H26+'XVI R MONITOREO'!H26+'VIII R Art MONITOREO'!H26+'IX R Art MONITOREO'!H26+'XIV R Art MONITOREO'!H26&gt;0,+'V R MONITOREO '!H26+'XVI R MONITOREO'!H26+'VIII R Art MONITOREO'!H26+'IX R Art MONITOREO'!H26+'XIV R Art MONITOREO'!H26," ")</f>
        <v xml:space="preserve"> </v>
      </c>
      <c r="I26" s="38" t="str">
        <f>IF(+'V R MONITOREO '!I26+'XVI R MONITOREO'!I26+'VIII R Art MONITOREO'!I26+'IX R Art MONITOREO'!I26+'XIV R Art MONITOREO'!I26&gt;0,+'V R MONITOREO '!I26+'XVI R MONITOREO'!I26+'VIII R Art MONITOREO'!I26+'IX R Art MONITOREO'!I26+'XIV R Art MONITOREO'!I26," ")</f>
        <v xml:space="preserve"> </v>
      </c>
      <c r="J26" s="38" t="str">
        <f>IF(+'V R MONITOREO '!J26+'XVI R MONITOREO'!J26+'VIII R Art MONITOREO'!J26+'IX R Art MONITOREO'!J26+'XIV R Art MONITOREO'!J26&gt;0,+'V R MONITOREO '!J26+'XVI R MONITOREO'!J26+'VIII R Art MONITOREO'!J26+'IX R Art MONITOREO'!J26+'XIV R Art MONITOREO'!J26," ")</f>
        <v xml:space="preserve"> </v>
      </c>
      <c r="K26" s="38" t="str">
        <f>IF(+'V R MONITOREO '!K26+'XVI R MONITOREO'!K26+'VIII R Art MONITOREO'!K26+'IX R Art MONITOREO'!K26+'XIV R Art MONITOREO'!K26&gt;0,+'V R MONITOREO '!K26+'XVI R MONITOREO'!K26+'VIII R Art MONITOREO'!K26+'IX R Art MONITOREO'!K26+'XIV R Art MONITOREO'!K26," ")</f>
        <v xml:space="preserve"> </v>
      </c>
      <c r="L26" s="38" t="str">
        <f>IF(+'V R MONITOREO '!L26+'XVI R MONITOREO'!L26+'VIII R Art MONITOREO'!L26+'IX R Art MONITOREO'!L26+'XIV R Art MONITOREO'!L26&gt;0,+'V R MONITOREO '!L26+'XVI R MONITOREO'!L26+'VIII R Art MONITOREO'!L26+'IX R Art MONITOREO'!L26+'XIV R Art MONITOREO'!L26," ")</f>
        <v xml:space="preserve"> </v>
      </c>
      <c r="M26" s="125" t="str">
        <f>IF(+'V R MONITOREO '!M26+'XVI R MONITOREO'!M26+'VIII R Art MONITOREO'!M26+'IX R Art MONITOREO'!M26+'XIV R Art MONITOREO'!M26&gt;0,+'V R MONITOREO '!M26+'XVI R MONITOREO'!M26+'VIII R Art MONITOREO'!M26+'IX R Art MONITOREO'!M26+'XIV R Art MONITOREO'!M26," ")</f>
        <v xml:space="preserve"> </v>
      </c>
      <c r="N26" s="124">
        <f t="shared" si="0"/>
        <v>68.650000000000006</v>
      </c>
      <c r="O26" s="34">
        <f t="shared" si="1"/>
        <v>11.5</v>
      </c>
    </row>
    <row r="27" spans="1:15" x14ac:dyDescent="0.3">
      <c r="A27" s="100">
        <f t="shared" si="2"/>
        <v>12</v>
      </c>
      <c r="B27" s="122" t="str">
        <f>IF(+'V R MONITOREO '!B27+'XVI R MONITOREO'!B27+'VIII R Art MONITOREO'!B27+'IX R Art MONITOREO'!B27+'XIV R Art MONITOREO'!B27&gt;0,+'V R MONITOREO '!B27+'XVI R MONITOREO'!B27+'VIII R Art MONITOREO'!B27+'IX R Art MONITOREO'!B27+'XIV R Art MONITOREO'!B27," ")</f>
        <v xml:space="preserve"> </v>
      </c>
      <c r="C27" s="67">
        <f>IF(+'V R MONITOREO '!C27+'XVI R MONITOREO'!C27+'VIII R Art MONITOREO'!C27+'IX R Art MONITOREO'!C27+'XIV R Art MONITOREO'!C27&gt;0,+'V R MONITOREO '!C27+'XVI R MONITOREO'!C27+'VIII R Art MONITOREO'!C27+'IX R Art MONITOREO'!C27+'XIV R Art MONITOREO'!C27," ")</f>
        <v>34.14</v>
      </c>
      <c r="D27" s="67">
        <f>IF(+'V R MONITOREO '!D27+'XVI R MONITOREO'!D27+'VIII R Art MONITOREO'!D27+'IX R Art MONITOREO'!D27+'XIV R Art MONITOREO'!D27&gt;0,+'V R MONITOREO '!D27+'XVI R MONITOREO'!D27+'VIII R Art MONITOREO'!D27+'IX R Art MONITOREO'!D27+'XIV R Art MONITOREO'!D27," ")</f>
        <v>8.0500000000000007</v>
      </c>
      <c r="E27" s="67" t="str">
        <f>IF(+'V R MONITOREO '!E27+'XVI R MONITOREO'!E27+'VIII R Art MONITOREO'!E27+'IX R Art MONITOREO'!E27+'XIV R Art MONITOREO'!E27&gt;0,+'V R MONITOREO '!E27+'XVI R MONITOREO'!E27+'VIII R Art MONITOREO'!E27+'IX R Art MONITOREO'!E27+'XIV R Art MONITOREO'!E27," ")</f>
        <v xml:space="preserve"> </v>
      </c>
      <c r="F27" s="67" t="str">
        <f>IF(+'V R MONITOREO '!F27+'XVI R MONITOREO'!F27+'VIII R Art MONITOREO'!F27+'IX R Art MONITOREO'!F27+'XIV R Art MONITOREO'!F27&gt;0,+'V R MONITOREO '!F27+'XVI R MONITOREO'!F27+'VIII R Art MONITOREO'!F27+'IX R Art MONITOREO'!F27+'XIV R Art MONITOREO'!F27," ")</f>
        <v xml:space="preserve"> </v>
      </c>
      <c r="G27" s="67" t="str">
        <f>IF(+'V R MONITOREO '!G27+'XVI R MONITOREO'!G27+'VIII R Art MONITOREO'!G27+'IX R Art MONITOREO'!G27+'XIV R Art MONITOREO'!G27&gt;0,+'V R MONITOREO '!G27+'XVI R MONITOREO'!G27+'VIII R Art MONITOREO'!G27+'IX R Art MONITOREO'!G27+'XIV R Art MONITOREO'!G27," ")</f>
        <v xml:space="preserve"> </v>
      </c>
      <c r="H27" s="67" t="str">
        <f>IF(+'V R MONITOREO '!H27+'XVI R MONITOREO'!H27+'VIII R Art MONITOREO'!H27+'IX R Art MONITOREO'!H27+'XIV R Art MONITOREO'!H27&gt;0,+'V R MONITOREO '!H27+'XVI R MONITOREO'!H27+'VIII R Art MONITOREO'!H27+'IX R Art MONITOREO'!H27+'XIV R Art MONITOREO'!H27," ")</f>
        <v xml:space="preserve"> </v>
      </c>
      <c r="I27" s="67" t="str">
        <f>IF(+'V R MONITOREO '!I27+'XVI R MONITOREO'!I27+'VIII R Art MONITOREO'!I27+'IX R Art MONITOREO'!I27+'XIV R Art MONITOREO'!I27&gt;0,+'V R MONITOREO '!I27+'XVI R MONITOREO'!I27+'VIII R Art MONITOREO'!I27+'IX R Art MONITOREO'!I27+'XIV R Art MONITOREO'!I27," ")</f>
        <v xml:space="preserve"> </v>
      </c>
      <c r="J27" s="67" t="str">
        <f>IF(+'V R MONITOREO '!J27+'XVI R MONITOREO'!J27+'VIII R Art MONITOREO'!J27+'IX R Art MONITOREO'!J27+'XIV R Art MONITOREO'!J27&gt;0,+'V R MONITOREO '!J27+'XVI R MONITOREO'!J27+'VIII R Art MONITOREO'!J27+'IX R Art MONITOREO'!J27+'XIV R Art MONITOREO'!J27," ")</f>
        <v xml:space="preserve"> </v>
      </c>
      <c r="K27" s="67" t="str">
        <f>IF(+'V R MONITOREO '!K27+'XVI R MONITOREO'!K27+'VIII R Art MONITOREO'!K27+'IX R Art MONITOREO'!K27+'XIV R Art MONITOREO'!K27&gt;0,+'V R MONITOREO '!K27+'XVI R MONITOREO'!K27+'VIII R Art MONITOREO'!K27+'IX R Art MONITOREO'!K27+'XIV R Art MONITOREO'!K27," ")</f>
        <v xml:space="preserve"> </v>
      </c>
      <c r="L27" s="67" t="str">
        <f>IF(+'V R MONITOREO '!L27+'XVI R MONITOREO'!L27+'VIII R Art MONITOREO'!L27+'IX R Art MONITOREO'!L27+'XIV R Art MONITOREO'!L27&gt;0,+'V R MONITOREO '!L27+'XVI R MONITOREO'!L27+'VIII R Art MONITOREO'!L27+'IX R Art MONITOREO'!L27+'XIV R Art MONITOREO'!L27," ")</f>
        <v xml:space="preserve"> </v>
      </c>
      <c r="M27" s="123" t="str">
        <f>IF(+'V R MONITOREO '!M27+'XVI R MONITOREO'!M27+'VIII R Art MONITOREO'!M27+'IX R Art MONITOREO'!M27+'XIV R Art MONITOREO'!M27&gt;0,+'V R MONITOREO '!M27+'XVI R MONITOREO'!M27+'VIII R Art MONITOREO'!M27+'IX R Art MONITOREO'!M27+'XIV R Art MONITOREO'!M27," ")</f>
        <v xml:space="preserve"> </v>
      </c>
      <c r="N27" s="122">
        <f t="shared" si="0"/>
        <v>42.19</v>
      </c>
      <c r="O27" s="34">
        <f t="shared" si="1"/>
        <v>12</v>
      </c>
    </row>
    <row r="28" spans="1:15" x14ac:dyDescent="0.3">
      <c r="A28" s="100">
        <f t="shared" si="2"/>
        <v>12.5</v>
      </c>
      <c r="B28" s="122">
        <f>IF(+'V R MONITOREO '!B28+'XVI R MONITOREO'!B28+'VIII R Art MONITOREO'!B28+'IX R Art MONITOREO'!B28+'XIV R Art MONITOREO'!B28&gt;0,+'V R MONITOREO '!B28+'XVI R MONITOREO'!B28+'VIII R Art MONITOREO'!B28+'IX R Art MONITOREO'!B28+'XIV R Art MONITOREO'!B28," ")</f>
        <v>5.87</v>
      </c>
      <c r="C28" s="67">
        <f>IF(+'V R MONITOREO '!C28+'XVI R MONITOREO'!C28+'VIII R Art MONITOREO'!C28+'IX R Art MONITOREO'!C28+'XIV R Art MONITOREO'!C28&gt;0,+'V R MONITOREO '!C28+'XVI R MONITOREO'!C28+'VIII R Art MONITOREO'!C28+'IX R Art MONITOREO'!C28+'XIV R Art MONITOREO'!C28," ")</f>
        <v>69.69</v>
      </c>
      <c r="D28" s="67">
        <f>IF(+'V R MONITOREO '!D28+'XVI R MONITOREO'!D28+'VIII R Art MONITOREO'!D28+'IX R Art MONITOREO'!D28+'XIV R Art MONITOREO'!D28&gt;0,+'V R MONITOREO '!D28+'XVI R MONITOREO'!D28+'VIII R Art MONITOREO'!D28+'IX R Art MONITOREO'!D28+'XIV R Art MONITOREO'!D28," ")</f>
        <v>2.68</v>
      </c>
      <c r="E28" s="67" t="str">
        <f>IF(+'V R MONITOREO '!E28+'XVI R MONITOREO'!E28+'VIII R Art MONITOREO'!E28+'IX R Art MONITOREO'!E28+'XIV R Art MONITOREO'!E28&gt;0,+'V R MONITOREO '!E28+'XVI R MONITOREO'!E28+'VIII R Art MONITOREO'!E28+'IX R Art MONITOREO'!E28+'XIV R Art MONITOREO'!E28," ")</f>
        <v xml:space="preserve"> </v>
      </c>
      <c r="F28" s="67" t="str">
        <f>IF(+'V R MONITOREO '!F28+'XVI R MONITOREO'!F28+'VIII R Art MONITOREO'!F28+'IX R Art MONITOREO'!F28+'XIV R Art MONITOREO'!F28&gt;0,+'V R MONITOREO '!F28+'XVI R MONITOREO'!F28+'VIII R Art MONITOREO'!F28+'IX R Art MONITOREO'!F28+'XIV R Art MONITOREO'!F28," ")</f>
        <v xml:space="preserve"> </v>
      </c>
      <c r="G28" s="67" t="str">
        <f>IF(+'V R MONITOREO '!G28+'XVI R MONITOREO'!G28+'VIII R Art MONITOREO'!G28+'IX R Art MONITOREO'!G28+'XIV R Art MONITOREO'!G28&gt;0,+'V R MONITOREO '!G28+'XVI R MONITOREO'!G28+'VIII R Art MONITOREO'!G28+'IX R Art MONITOREO'!G28+'XIV R Art MONITOREO'!G28," ")</f>
        <v xml:space="preserve"> </v>
      </c>
      <c r="H28" s="67" t="str">
        <f>IF(+'V R MONITOREO '!H28+'XVI R MONITOREO'!H28+'VIII R Art MONITOREO'!H28+'IX R Art MONITOREO'!H28+'XIV R Art MONITOREO'!H28&gt;0,+'V R MONITOREO '!H28+'XVI R MONITOREO'!H28+'VIII R Art MONITOREO'!H28+'IX R Art MONITOREO'!H28+'XIV R Art MONITOREO'!H28," ")</f>
        <v xml:space="preserve"> </v>
      </c>
      <c r="I28" s="67" t="str">
        <f>IF(+'V R MONITOREO '!I28+'XVI R MONITOREO'!I28+'VIII R Art MONITOREO'!I28+'IX R Art MONITOREO'!I28+'XIV R Art MONITOREO'!I28&gt;0,+'V R MONITOREO '!I28+'XVI R MONITOREO'!I28+'VIII R Art MONITOREO'!I28+'IX R Art MONITOREO'!I28+'XIV R Art MONITOREO'!I28," ")</f>
        <v xml:space="preserve"> </v>
      </c>
      <c r="J28" s="67" t="str">
        <f>IF(+'V R MONITOREO '!J28+'XVI R MONITOREO'!J28+'VIII R Art MONITOREO'!J28+'IX R Art MONITOREO'!J28+'XIV R Art MONITOREO'!J28&gt;0,+'V R MONITOREO '!J28+'XVI R MONITOREO'!J28+'VIII R Art MONITOREO'!J28+'IX R Art MONITOREO'!J28+'XIV R Art MONITOREO'!J28," ")</f>
        <v xml:space="preserve"> </v>
      </c>
      <c r="K28" s="67" t="str">
        <f>IF(+'V R MONITOREO '!K28+'XVI R MONITOREO'!K28+'VIII R Art MONITOREO'!K28+'IX R Art MONITOREO'!K28+'XIV R Art MONITOREO'!K28&gt;0,+'V R MONITOREO '!K28+'XVI R MONITOREO'!K28+'VIII R Art MONITOREO'!K28+'IX R Art MONITOREO'!K28+'XIV R Art MONITOREO'!K28," ")</f>
        <v xml:space="preserve"> </v>
      </c>
      <c r="L28" s="67" t="str">
        <f>IF(+'V R MONITOREO '!L28+'XVI R MONITOREO'!L28+'VIII R Art MONITOREO'!L28+'IX R Art MONITOREO'!L28+'XIV R Art MONITOREO'!L28&gt;0,+'V R MONITOREO '!L28+'XVI R MONITOREO'!L28+'VIII R Art MONITOREO'!L28+'IX R Art MONITOREO'!L28+'XIV R Art MONITOREO'!L28," ")</f>
        <v xml:space="preserve"> </v>
      </c>
      <c r="M28" s="123" t="str">
        <f>IF(+'V R MONITOREO '!M28+'XVI R MONITOREO'!M28+'VIII R Art MONITOREO'!M28+'IX R Art MONITOREO'!M28+'XIV R Art MONITOREO'!M28&gt;0,+'V R MONITOREO '!M28+'XVI R MONITOREO'!M28+'VIII R Art MONITOREO'!M28+'IX R Art MONITOREO'!M28+'XIV R Art MONITOREO'!M28," ")</f>
        <v xml:space="preserve"> </v>
      </c>
      <c r="N28" s="122">
        <f t="shared" si="0"/>
        <v>78.240000000000009</v>
      </c>
      <c r="O28" s="34">
        <f t="shared" si="1"/>
        <v>12.5</v>
      </c>
    </row>
    <row r="29" spans="1:15" x14ac:dyDescent="0.3">
      <c r="A29" s="100">
        <f t="shared" si="2"/>
        <v>13</v>
      </c>
      <c r="B29" s="122">
        <f>IF(+'V R MONITOREO '!B29+'XVI R MONITOREO'!B29+'VIII R Art MONITOREO'!B29+'IX R Art MONITOREO'!B29+'XIV R Art MONITOREO'!B29&gt;0,+'V R MONITOREO '!B29+'XVI R MONITOREO'!B29+'VIII R Art MONITOREO'!B29+'IX R Art MONITOREO'!B29+'XIV R Art MONITOREO'!B29," ")</f>
        <v>5.87</v>
      </c>
      <c r="C29" s="67">
        <f>IF(+'V R MONITOREO '!C29+'XVI R MONITOREO'!C29+'VIII R Art MONITOREO'!C29+'IX R Art MONITOREO'!C29+'XIV R Art MONITOREO'!C29&gt;0,+'V R MONITOREO '!C29+'XVI R MONITOREO'!C29+'VIII R Art MONITOREO'!C29+'IX R Art MONITOREO'!C29+'XIV R Art MONITOREO'!C29," ")</f>
        <v>86.81</v>
      </c>
      <c r="D29" s="67">
        <f>IF(+'V R MONITOREO '!D29+'XVI R MONITOREO'!D29+'VIII R Art MONITOREO'!D29+'IX R Art MONITOREO'!D29+'XIV R Art MONITOREO'!D29&gt;0,+'V R MONITOREO '!D29+'XVI R MONITOREO'!D29+'VIII R Art MONITOREO'!D29+'IX R Art MONITOREO'!D29+'XIV R Art MONITOREO'!D29," ")</f>
        <v>22.68</v>
      </c>
      <c r="E29" s="67" t="str">
        <f>IF(+'V R MONITOREO '!E29+'XVI R MONITOREO'!E29+'VIII R Art MONITOREO'!E29+'IX R Art MONITOREO'!E29+'XIV R Art MONITOREO'!E29&gt;0,+'V R MONITOREO '!E29+'XVI R MONITOREO'!E29+'VIII R Art MONITOREO'!E29+'IX R Art MONITOREO'!E29+'XIV R Art MONITOREO'!E29," ")</f>
        <v xml:space="preserve"> </v>
      </c>
      <c r="F29" s="67" t="str">
        <f>IF(+'V R MONITOREO '!F29+'XVI R MONITOREO'!F29+'VIII R Art MONITOREO'!F29+'IX R Art MONITOREO'!F29+'XIV R Art MONITOREO'!F29&gt;0,+'V R MONITOREO '!F29+'XVI R MONITOREO'!F29+'VIII R Art MONITOREO'!F29+'IX R Art MONITOREO'!F29+'XIV R Art MONITOREO'!F29," ")</f>
        <v xml:space="preserve"> </v>
      </c>
      <c r="G29" s="67" t="str">
        <f>IF(+'V R MONITOREO '!G29+'XVI R MONITOREO'!G29+'VIII R Art MONITOREO'!G29+'IX R Art MONITOREO'!G29+'XIV R Art MONITOREO'!G29&gt;0,+'V R MONITOREO '!G29+'XVI R MONITOREO'!G29+'VIII R Art MONITOREO'!G29+'IX R Art MONITOREO'!G29+'XIV R Art MONITOREO'!G29," ")</f>
        <v xml:space="preserve"> </v>
      </c>
      <c r="H29" s="67" t="str">
        <f>IF(+'V R MONITOREO '!H29+'XVI R MONITOREO'!H29+'VIII R Art MONITOREO'!H29+'IX R Art MONITOREO'!H29+'XIV R Art MONITOREO'!H29&gt;0,+'V R MONITOREO '!H29+'XVI R MONITOREO'!H29+'VIII R Art MONITOREO'!H29+'IX R Art MONITOREO'!H29+'XIV R Art MONITOREO'!H29," ")</f>
        <v xml:space="preserve"> </v>
      </c>
      <c r="I29" s="67" t="str">
        <f>IF(+'V R MONITOREO '!I29+'XVI R MONITOREO'!I29+'VIII R Art MONITOREO'!I29+'IX R Art MONITOREO'!I29+'XIV R Art MONITOREO'!I29&gt;0,+'V R MONITOREO '!I29+'XVI R MONITOREO'!I29+'VIII R Art MONITOREO'!I29+'IX R Art MONITOREO'!I29+'XIV R Art MONITOREO'!I29," ")</f>
        <v xml:space="preserve"> </v>
      </c>
      <c r="J29" s="67" t="str">
        <f>IF(+'V R MONITOREO '!J29+'XVI R MONITOREO'!J29+'VIII R Art MONITOREO'!J29+'IX R Art MONITOREO'!J29+'XIV R Art MONITOREO'!J29&gt;0,+'V R MONITOREO '!J29+'XVI R MONITOREO'!J29+'VIII R Art MONITOREO'!J29+'IX R Art MONITOREO'!J29+'XIV R Art MONITOREO'!J29," ")</f>
        <v xml:space="preserve"> </v>
      </c>
      <c r="K29" s="67" t="str">
        <f>IF(+'V R MONITOREO '!K29+'XVI R MONITOREO'!K29+'VIII R Art MONITOREO'!K29+'IX R Art MONITOREO'!K29+'XIV R Art MONITOREO'!K29&gt;0,+'V R MONITOREO '!K29+'XVI R MONITOREO'!K29+'VIII R Art MONITOREO'!K29+'IX R Art MONITOREO'!K29+'XIV R Art MONITOREO'!K29," ")</f>
        <v xml:space="preserve"> </v>
      </c>
      <c r="L29" s="67" t="str">
        <f>IF(+'V R MONITOREO '!L29+'XVI R MONITOREO'!L29+'VIII R Art MONITOREO'!L29+'IX R Art MONITOREO'!L29+'XIV R Art MONITOREO'!L29&gt;0,+'V R MONITOREO '!L29+'XVI R MONITOREO'!L29+'VIII R Art MONITOREO'!L29+'IX R Art MONITOREO'!L29+'XIV R Art MONITOREO'!L29," ")</f>
        <v xml:space="preserve"> </v>
      </c>
      <c r="M29" s="123" t="str">
        <f>IF(+'V R MONITOREO '!M29+'XVI R MONITOREO'!M29+'VIII R Art MONITOREO'!M29+'IX R Art MONITOREO'!M29+'XIV R Art MONITOREO'!M29&gt;0,+'V R MONITOREO '!M29+'XVI R MONITOREO'!M29+'VIII R Art MONITOREO'!M29+'IX R Art MONITOREO'!M29+'XIV R Art MONITOREO'!M29," ")</f>
        <v xml:space="preserve"> </v>
      </c>
      <c r="N29" s="122">
        <f t="shared" si="0"/>
        <v>115.36000000000001</v>
      </c>
      <c r="O29" s="34">
        <f t="shared" si="1"/>
        <v>13</v>
      </c>
    </row>
    <row r="30" spans="1:15" x14ac:dyDescent="0.3">
      <c r="A30" s="100">
        <f t="shared" si="2"/>
        <v>13.5</v>
      </c>
      <c r="B30" s="122" t="str">
        <f>IF(+'V R MONITOREO '!B30+'XVI R MONITOREO'!B30+'VIII R Art MONITOREO'!B30+'IX R Art MONITOREO'!B30+'XIV R Art MONITOREO'!B30&gt;0,+'V R MONITOREO '!B30+'XVI R MONITOREO'!B30+'VIII R Art MONITOREO'!B30+'IX R Art MONITOREO'!B30+'XIV R Art MONITOREO'!B30," ")</f>
        <v xml:space="preserve"> </v>
      </c>
      <c r="C30" s="67">
        <f>IF(+'V R MONITOREO '!C30+'XVI R MONITOREO'!C30+'VIII R Art MONITOREO'!C30+'IX R Art MONITOREO'!C30+'XIV R Art MONITOREO'!C30&gt;0,+'V R MONITOREO '!C30+'XVI R MONITOREO'!C30+'VIII R Art MONITOREO'!C30+'IX R Art MONITOREO'!C30+'XIV R Art MONITOREO'!C30," ")</f>
        <v>213.66</v>
      </c>
      <c r="D30" s="67">
        <f>IF(+'V R MONITOREO '!D30+'XVI R MONITOREO'!D30+'VIII R Art MONITOREO'!D30+'IX R Art MONITOREO'!D30+'XIV R Art MONITOREO'!D30&gt;0,+'V R MONITOREO '!D30+'XVI R MONITOREO'!D30+'VIII R Art MONITOREO'!D30+'IX R Art MONITOREO'!D30+'XIV R Art MONITOREO'!D30," ")</f>
        <v>25.36</v>
      </c>
      <c r="E30" s="67" t="str">
        <f>IF(+'V R MONITOREO '!E30+'XVI R MONITOREO'!E30+'VIII R Art MONITOREO'!E30+'IX R Art MONITOREO'!E30+'XIV R Art MONITOREO'!E30&gt;0,+'V R MONITOREO '!E30+'XVI R MONITOREO'!E30+'VIII R Art MONITOREO'!E30+'IX R Art MONITOREO'!E30+'XIV R Art MONITOREO'!E30," ")</f>
        <v xml:space="preserve"> </v>
      </c>
      <c r="F30" s="67" t="str">
        <f>IF(+'V R MONITOREO '!F30+'XVI R MONITOREO'!F30+'VIII R Art MONITOREO'!F30+'IX R Art MONITOREO'!F30+'XIV R Art MONITOREO'!F30&gt;0,+'V R MONITOREO '!F30+'XVI R MONITOREO'!F30+'VIII R Art MONITOREO'!F30+'IX R Art MONITOREO'!F30+'XIV R Art MONITOREO'!F30," ")</f>
        <v xml:space="preserve"> </v>
      </c>
      <c r="G30" s="67" t="str">
        <f>IF(+'V R MONITOREO '!G30+'XVI R MONITOREO'!G30+'VIII R Art MONITOREO'!G30+'IX R Art MONITOREO'!G30+'XIV R Art MONITOREO'!G30&gt;0,+'V R MONITOREO '!G30+'XVI R MONITOREO'!G30+'VIII R Art MONITOREO'!G30+'IX R Art MONITOREO'!G30+'XIV R Art MONITOREO'!G30," ")</f>
        <v xml:space="preserve"> </v>
      </c>
      <c r="H30" s="67" t="str">
        <f>IF(+'V R MONITOREO '!H30+'XVI R MONITOREO'!H30+'VIII R Art MONITOREO'!H30+'IX R Art MONITOREO'!H30+'XIV R Art MONITOREO'!H30&gt;0,+'V R MONITOREO '!H30+'XVI R MONITOREO'!H30+'VIII R Art MONITOREO'!H30+'IX R Art MONITOREO'!H30+'XIV R Art MONITOREO'!H30," ")</f>
        <v xml:space="preserve"> </v>
      </c>
      <c r="I30" s="67" t="str">
        <f>IF(+'V R MONITOREO '!I30+'XVI R MONITOREO'!I30+'VIII R Art MONITOREO'!I30+'IX R Art MONITOREO'!I30+'XIV R Art MONITOREO'!I30&gt;0,+'V R MONITOREO '!I30+'XVI R MONITOREO'!I30+'VIII R Art MONITOREO'!I30+'IX R Art MONITOREO'!I30+'XIV R Art MONITOREO'!I30," ")</f>
        <v xml:space="preserve"> </v>
      </c>
      <c r="J30" s="67" t="str">
        <f>IF(+'V R MONITOREO '!J30+'XVI R MONITOREO'!J30+'VIII R Art MONITOREO'!J30+'IX R Art MONITOREO'!J30+'XIV R Art MONITOREO'!J30&gt;0,+'V R MONITOREO '!J30+'XVI R MONITOREO'!J30+'VIII R Art MONITOREO'!J30+'IX R Art MONITOREO'!J30+'XIV R Art MONITOREO'!J30," ")</f>
        <v xml:space="preserve"> </v>
      </c>
      <c r="K30" s="67" t="str">
        <f>IF(+'V R MONITOREO '!K30+'XVI R MONITOREO'!K30+'VIII R Art MONITOREO'!K30+'IX R Art MONITOREO'!K30+'XIV R Art MONITOREO'!K30&gt;0,+'V R MONITOREO '!K30+'XVI R MONITOREO'!K30+'VIII R Art MONITOREO'!K30+'IX R Art MONITOREO'!K30+'XIV R Art MONITOREO'!K30," ")</f>
        <v xml:space="preserve"> </v>
      </c>
      <c r="L30" s="67" t="str">
        <f>IF(+'V R MONITOREO '!L30+'XVI R MONITOREO'!L30+'VIII R Art MONITOREO'!L30+'IX R Art MONITOREO'!L30+'XIV R Art MONITOREO'!L30&gt;0,+'V R MONITOREO '!L30+'XVI R MONITOREO'!L30+'VIII R Art MONITOREO'!L30+'IX R Art MONITOREO'!L30+'XIV R Art MONITOREO'!L30," ")</f>
        <v xml:space="preserve"> </v>
      </c>
      <c r="M30" s="123" t="str">
        <f>IF(+'V R MONITOREO '!M30+'XVI R MONITOREO'!M30+'VIII R Art MONITOREO'!M30+'IX R Art MONITOREO'!M30+'XIV R Art MONITOREO'!M30&gt;0,+'V R MONITOREO '!M30+'XVI R MONITOREO'!M30+'VIII R Art MONITOREO'!M30+'IX R Art MONITOREO'!M30+'XIV R Art MONITOREO'!M30," ")</f>
        <v xml:space="preserve"> </v>
      </c>
      <c r="N30" s="122">
        <f t="shared" si="0"/>
        <v>239.01999999999998</v>
      </c>
      <c r="O30" s="34">
        <f t="shared" si="1"/>
        <v>13.5</v>
      </c>
    </row>
    <row r="31" spans="1:15" x14ac:dyDescent="0.3">
      <c r="A31" s="100">
        <f t="shared" si="2"/>
        <v>14</v>
      </c>
      <c r="B31" s="122">
        <f>IF(+'V R MONITOREO '!B31+'XVI R MONITOREO'!B31+'VIII R Art MONITOREO'!B31+'IX R Art MONITOREO'!B31+'XIV R Art MONITOREO'!B31&gt;0,+'V R MONITOREO '!B31+'XVI R MONITOREO'!B31+'VIII R Art MONITOREO'!B31+'IX R Art MONITOREO'!B31+'XIV R Art MONITOREO'!B31," ")</f>
        <v>17.62</v>
      </c>
      <c r="C31" s="67">
        <f>IF(+'V R MONITOREO '!C31+'XVI R MONITOREO'!C31+'VIII R Art MONITOREO'!C31+'IX R Art MONITOREO'!C31+'XIV R Art MONITOREO'!C31&gt;0,+'V R MONITOREO '!C31+'XVI R MONITOREO'!C31+'VIII R Art MONITOREO'!C31+'IX R Art MONITOREO'!C31+'XIV R Art MONITOREO'!C31," ")</f>
        <v>370.52</v>
      </c>
      <c r="D31" s="67">
        <f>IF(+'V R MONITOREO '!D31+'XVI R MONITOREO'!D31+'VIII R Art MONITOREO'!D31+'IX R Art MONITOREO'!D31+'XIV R Art MONITOREO'!D31&gt;0,+'V R MONITOREO '!D31+'XVI R MONITOREO'!D31+'VIII R Art MONITOREO'!D31+'IX R Art MONITOREO'!D31+'XIV R Art MONITOREO'!D31," ")</f>
        <v>59.49</v>
      </c>
      <c r="E31" s="67" t="str">
        <f>IF(+'V R MONITOREO '!E31+'XVI R MONITOREO'!E31+'VIII R Art MONITOREO'!E31+'IX R Art MONITOREO'!E31+'XIV R Art MONITOREO'!E31&gt;0,+'V R MONITOREO '!E31+'XVI R MONITOREO'!E31+'VIII R Art MONITOREO'!E31+'IX R Art MONITOREO'!E31+'XIV R Art MONITOREO'!E31," ")</f>
        <v xml:space="preserve"> </v>
      </c>
      <c r="F31" s="67" t="str">
        <f>IF(+'V R MONITOREO '!F31+'XVI R MONITOREO'!F31+'VIII R Art MONITOREO'!F31+'IX R Art MONITOREO'!F31+'XIV R Art MONITOREO'!F31&gt;0,+'V R MONITOREO '!F31+'XVI R MONITOREO'!F31+'VIII R Art MONITOREO'!F31+'IX R Art MONITOREO'!F31+'XIV R Art MONITOREO'!F31," ")</f>
        <v xml:space="preserve"> </v>
      </c>
      <c r="G31" s="67" t="str">
        <f>IF(+'V R MONITOREO '!G31+'XVI R MONITOREO'!G31+'VIII R Art MONITOREO'!G31+'IX R Art MONITOREO'!G31+'XIV R Art MONITOREO'!G31&gt;0,+'V R MONITOREO '!G31+'XVI R MONITOREO'!G31+'VIII R Art MONITOREO'!G31+'IX R Art MONITOREO'!G31+'XIV R Art MONITOREO'!G31," ")</f>
        <v xml:space="preserve"> </v>
      </c>
      <c r="H31" s="67" t="str">
        <f>IF(+'V R MONITOREO '!H31+'XVI R MONITOREO'!H31+'VIII R Art MONITOREO'!H31+'IX R Art MONITOREO'!H31+'XIV R Art MONITOREO'!H31&gt;0,+'V R MONITOREO '!H31+'XVI R MONITOREO'!H31+'VIII R Art MONITOREO'!H31+'IX R Art MONITOREO'!H31+'XIV R Art MONITOREO'!H31," ")</f>
        <v xml:space="preserve"> </v>
      </c>
      <c r="I31" s="67" t="str">
        <f>IF(+'V R MONITOREO '!I31+'XVI R MONITOREO'!I31+'VIII R Art MONITOREO'!I31+'IX R Art MONITOREO'!I31+'XIV R Art MONITOREO'!I31&gt;0,+'V R MONITOREO '!I31+'XVI R MONITOREO'!I31+'VIII R Art MONITOREO'!I31+'IX R Art MONITOREO'!I31+'XIV R Art MONITOREO'!I31," ")</f>
        <v xml:space="preserve"> </v>
      </c>
      <c r="J31" s="67" t="str">
        <f>IF(+'V R MONITOREO '!J31+'XVI R MONITOREO'!J31+'VIII R Art MONITOREO'!J31+'IX R Art MONITOREO'!J31+'XIV R Art MONITOREO'!J31&gt;0,+'V R MONITOREO '!J31+'XVI R MONITOREO'!J31+'VIII R Art MONITOREO'!J31+'IX R Art MONITOREO'!J31+'XIV R Art MONITOREO'!J31," ")</f>
        <v xml:space="preserve"> </v>
      </c>
      <c r="K31" s="67" t="str">
        <f>IF(+'V R MONITOREO '!K31+'XVI R MONITOREO'!K31+'VIII R Art MONITOREO'!K31+'IX R Art MONITOREO'!K31+'XIV R Art MONITOREO'!K31&gt;0,+'V R MONITOREO '!K31+'XVI R MONITOREO'!K31+'VIII R Art MONITOREO'!K31+'IX R Art MONITOREO'!K31+'XIV R Art MONITOREO'!K31," ")</f>
        <v xml:space="preserve"> </v>
      </c>
      <c r="L31" s="67" t="str">
        <f>IF(+'V R MONITOREO '!L31+'XVI R MONITOREO'!L31+'VIII R Art MONITOREO'!L31+'IX R Art MONITOREO'!L31+'XIV R Art MONITOREO'!L31&gt;0,+'V R MONITOREO '!L31+'XVI R MONITOREO'!L31+'VIII R Art MONITOREO'!L31+'IX R Art MONITOREO'!L31+'XIV R Art MONITOREO'!L31," ")</f>
        <v xml:space="preserve"> </v>
      </c>
      <c r="M31" s="123" t="str">
        <f>IF(+'V R MONITOREO '!M31+'XVI R MONITOREO'!M31+'VIII R Art MONITOREO'!M31+'IX R Art MONITOREO'!M31+'XIV R Art MONITOREO'!M31&gt;0,+'V R MONITOREO '!M31+'XVI R MONITOREO'!M31+'VIII R Art MONITOREO'!M31+'IX R Art MONITOREO'!M31+'XIV R Art MONITOREO'!M31," ")</f>
        <v xml:space="preserve"> </v>
      </c>
      <c r="N31" s="122">
        <f t="shared" si="0"/>
        <v>447.63</v>
      </c>
      <c r="O31" s="34">
        <f t="shared" si="1"/>
        <v>14</v>
      </c>
    </row>
    <row r="32" spans="1:15" x14ac:dyDescent="0.3">
      <c r="A32" s="100">
        <f t="shared" si="2"/>
        <v>14.5</v>
      </c>
      <c r="B32" s="122">
        <f>IF(+'V R MONITOREO '!B32+'XVI R MONITOREO'!B32+'VIII R Art MONITOREO'!B32+'IX R Art MONITOREO'!B32+'XIV R Art MONITOREO'!B32&gt;0,+'V R MONITOREO '!B32+'XVI R MONITOREO'!B32+'VIII R Art MONITOREO'!B32+'IX R Art MONITOREO'!B32+'XIV R Art MONITOREO'!B32," ")</f>
        <v>35.24</v>
      </c>
      <c r="C32" s="67">
        <f>IF(+'V R MONITOREO '!C32+'XVI R MONITOREO'!C32+'VIII R Art MONITOREO'!C32+'IX R Art MONITOREO'!C32+'XIV R Art MONITOREO'!C32&gt;0,+'V R MONITOREO '!C32+'XVI R MONITOREO'!C32+'VIII R Art MONITOREO'!C32+'IX R Art MONITOREO'!C32+'XIV R Art MONITOREO'!C32," ")</f>
        <v>630.86</v>
      </c>
      <c r="D32" s="67">
        <f>IF(+'V R MONITOREO '!D32+'XVI R MONITOREO'!D32+'VIII R Art MONITOREO'!D32+'IX R Art MONITOREO'!D32+'XIV R Art MONITOREO'!D32&gt;0,+'V R MONITOREO '!D32+'XVI R MONITOREO'!D32+'VIII R Art MONITOREO'!D32+'IX R Art MONITOREO'!D32+'XIV R Art MONITOREO'!D32," ")</f>
        <v>86.56</v>
      </c>
      <c r="E32" s="67" t="str">
        <f>IF(+'V R MONITOREO '!E32+'XVI R MONITOREO'!E32+'VIII R Art MONITOREO'!E32+'IX R Art MONITOREO'!E32+'XIV R Art MONITOREO'!E32&gt;0,+'V R MONITOREO '!E32+'XVI R MONITOREO'!E32+'VIII R Art MONITOREO'!E32+'IX R Art MONITOREO'!E32+'XIV R Art MONITOREO'!E32," ")</f>
        <v xml:space="preserve"> </v>
      </c>
      <c r="F32" s="67" t="str">
        <f>IF(+'V R MONITOREO '!F32+'XVI R MONITOREO'!F32+'VIII R Art MONITOREO'!F32+'IX R Art MONITOREO'!F32+'XIV R Art MONITOREO'!F32&gt;0,+'V R MONITOREO '!F32+'XVI R MONITOREO'!F32+'VIII R Art MONITOREO'!F32+'IX R Art MONITOREO'!F32+'XIV R Art MONITOREO'!F32," ")</f>
        <v xml:space="preserve"> </v>
      </c>
      <c r="G32" s="67" t="str">
        <f>IF(+'V R MONITOREO '!G32+'XVI R MONITOREO'!G32+'VIII R Art MONITOREO'!G32+'IX R Art MONITOREO'!G32+'XIV R Art MONITOREO'!G32&gt;0,+'V R MONITOREO '!G32+'XVI R MONITOREO'!G32+'VIII R Art MONITOREO'!G32+'IX R Art MONITOREO'!G32+'XIV R Art MONITOREO'!G32," ")</f>
        <v xml:space="preserve"> </v>
      </c>
      <c r="H32" s="67" t="str">
        <f>IF(+'V R MONITOREO '!H32+'XVI R MONITOREO'!H32+'VIII R Art MONITOREO'!H32+'IX R Art MONITOREO'!H32+'XIV R Art MONITOREO'!H32&gt;0,+'V R MONITOREO '!H32+'XVI R MONITOREO'!H32+'VIII R Art MONITOREO'!H32+'IX R Art MONITOREO'!H32+'XIV R Art MONITOREO'!H32," ")</f>
        <v xml:space="preserve"> </v>
      </c>
      <c r="I32" s="67" t="str">
        <f>IF(+'V R MONITOREO '!I32+'XVI R MONITOREO'!I32+'VIII R Art MONITOREO'!I32+'IX R Art MONITOREO'!I32+'XIV R Art MONITOREO'!I32&gt;0,+'V R MONITOREO '!I32+'XVI R MONITOREO'!I32+'VIII R Art MONITOREO'!I32+'IX R Art MONITOREO'!I32+'XIV R Art MONITOREO'!I32," ")</f>
        <v xml:space="preserve"> </v>
      </c>
      <c r="J32" s="67" t="str">
        <f>IF(+'V R MONITOREO '!J32+'XVI R MONITOREO'!J32+'VIII R Art MONITOREO'!J32+'IX R Art MONITOREO'!J32+'XIV R Art MONITOREO'!J32&gt;0,+'V R MONITOREO '!J32+'XVI R MONITOREO'!J32+'VIII R Art MONITOREO'!J32+'IX R Art MONITOREO'!J32+'XIV R Art MONITOREO'!J32," ")</f>
        <v xml:space="preserve"> </v>
      </c>
      <c r="K32" s="67" t="str">
        <f>IF(+'V R MONITOREO '!K32+'XVI R MONITOREO'!K32+'VIII R Art MONITOREO'!K32+'IX R Art MONITOREO'!K32+'XIV R Art MONITOREO'!K32&gt;0,+'V R MONITOREO '!K32+'XVI R MONITOREO'!K32+'VIII R Art MONITOREO'!K32+'IX R Art MONITOREO'!K32+'XIV R Art MONITOREO'!K32," ")</f>
        <v xml:space="preserve"> </v>
      </c>
      <c r="L32" s="67" t="str">
        <f>IF(+'V R MONITOREO '!L32+'XVI R MONITOREO'!L32+'VIII R Art MONITOREO'!L32+'IX R Art MONITOREO'!L32+'XIV R Art MONITOREO'!L32&gt;0,+'V R MONITOREO '!L32+'XVI R MONITOREO'!L32+'VIII R Art MONITOREO'!L32+'IX R Art MONITOREO'!L32+'XIV R Art MONITOREO'!L32," ")</f>
        <v xml:space="preserve"> </v>
      </c>
      <c r="M32" s="123" t="str">
        <f>IF(+'V R MONITOREO '!M32+'XVI R MONITOREO'!M32+'VIII R Art MONITOREO'!M32+'IX R Art MONITOREO'!M32+'XIV R Art MONITOREO'!M32&gt;0,+'V R MONITOREO '!M32+'XVI R MONITOREO'!M32+'VIII R Art MONITOREO'!M32+'IX R Art MONITOREO'!M32+'XIV R Art MONITOREO'!M32," ")</f>
        <v xml:space="preserve"> </v>
      </c>
      <c r="N32" s="122">
        <f t="shared" si="0"/>
        <v>752.66000000000008</v>
      </c>
      <c r="O32" s="34">
        <f t="shared" si="1"/>
        <v>14.5</v>
      </c>
    </row>
    <row r="33" spans="1:17" x14ac:dyDescent="0.3">
      <c r="A33" s="100">
        <f t="shared" si="2"/>
        <v>15</v>
      </c>
      <c r="B33" s="122">
        <f>IF(+'V R MONITOREO '!B33+'XVI R MONITOREO'!B33+'VIII R Art MONITOREO'!B33+'IX R Art MONITOREO'!B33+'XIV R Art MONITOREO'!B33&gt;0,+'V R MONITOREO '!B33+'XVI R MONITOREO'!B33+'VIII R Art MONITOREO'!B33+'IX R Art MONITOREO'!B33+'XIV R Art MONITOREO'!B33," ")</f>
        <v>29.37</v>
      </c>
      <c r="C33" s="67">
        <f>IF(+'V R MONITOREO '!C33+'XVI R MONITOREO'!C33+'VIII R Art MONITOREO'!C33+'IX R Art MONITOREO'!C33+'XIV R Art MONITOREO'!C33&gt;0,+'V R MONITOREO '!C33+'XVI R MONITOREO'!C33+'VIII R Art MONITOREO'!C33+'IX R Art MONITOREO'!C33+'XIV R Art MONITOREO'!C33," ")</f>
        <v>893.63</v>
      </c>
      <c r="D33" s="67">
        <f>IF(+'V R MONITOREO '!D33+'XVI R MONITOREO'!D33+'VIII R Art MONITOREO'!D33+'IX R Art MONITOREO'!D33+'XIV R Art MONITOREO'!D33&gt;0,+'V R MONITOREO '!D33+'XVI R MONITOREO'!D33+'VIII R Art MONITOREO'!D33+'IX R Art MONITOREO'!D33+'XIV R Art MONITOREO'!D33," ")</f>
        <v>130.44999999999999</v>
      </c>
      <c r="E33" s="67" t="str">
        <f>IF(+'V R MONITOREO '!E33+'XVI R MONITOREO'!E33+'VIII R Art MONITOREO'!E33+'IX R Art MONITOREO'!E33+'XIV R Art MONITOREO'!E33&gt;0,+'V R MONITOREO '!E33+'XVI R MONITOREO'!E33+'VIII R Art MONITOREO'!E33+'IX R Art MONITOREO'!E33+'XIV R Art MONITOREO'!E33," ")</f>
        <v xml:space="preserve"> </v>
      </c>
      <c r="F33" s="67" t="str">
        <f>IF(+'V R MONITOREO '!F33+'XVI R MONITOREO'!F33+'VIII R Art MONITOREO'!F33+'IX R Art MONITOREO'!F33+'XIV R Art MONITOREO'!F33&gt;0,+'V R MONITOREO '!F33+'XVI R MONITOREO'!F33+'VIII R Art MONITOREO'!F33+'IX R Art MONITOREO'!F33+'XIV R Art MONITOREO'!F33," ")</f>
        <v xml:space="preserve"> </v>
      </c>
      <c r="G33" s="67" t="str">
        <f>IF(+'V R MONITOREO '!G33+'XVI R MONITOREO'!G33+'VIII R Art MONITOREO'!G33+'IX R Art MONITOREO'!G33+'XIV R Art MONITOREO'!G33&gt;0,+'V R MONITOREO '!G33+'XVI R MONITOREO'!G33+'VIII R Art MONITOREO'!G33+'IX R Art MONITOREO'!G33+'XIV R Art MONITOREO'!G33," ")</f>
        <v xml:space="preserve"> </v>
      </c>
      <c r="H33" s="67" t="str">
        <f>IF(+'V R MONITOREO '!H33+'XVI R MONITOREO'!H33+'VIII R Art MONITOREO'!H33+'IX R Art MONITOREO'!H33+'XIV R Art MONITOREO'!H33&gt;0,+'V R MONITOREO '!H33+'XVI R MONITOREO'!H33+'VIII R Art MONITOREO'!H33+'IX R Art MONITOREO'!H33+'XIV R Art MONITOREO'!H33," ")</f>
        <v xml:space="preserve"> </v>
      </c>
      <c r="I33" s="67" t="str">
        <f>IF(+'V R MONITOREO '!I33+'XVI R MONITOREO'!I33+'VIII R Art MONITOREO'!I33+'IX R Art MONITOREO'!I33+'XIV R Art MONITOREO'!I33&gt;0,+'V R MONITOREO '!I33+'XVI R MONITOREO'!I33+'VIII R Art MONITOREO'!I33+'IX R Art MONITOREO'!I33+'XIV R Art MONITOREO'!I33," ")</f>
        <v xml:space="preserve"> </v>
      </c>
      <c r="J33" s="67" t="str">
        <f>IF(+'V R MONITOREO '!J33+'XVI R MONITOREO'!J33+'VIII R Art MONITOREO'!J33+'IX R Art MONITOREO'!J33+'XIV R Art MONITOREO'!J33&gt;0,+'V R MONITOREO '!J33+'XVI R MONITOREO'!J33+'VIII R Art MONITOREO'!J33+'IX R Art MONITOREO'!J33+'XIV R Art MONITOREO'!J33," ")</f>
        <v xml:space="preserve"> </v>
      </c>
      <c r="K33" s="67" t="str">
        <f>IF(+'V R MONITOREO '!K33+'XVI R MONITOREO'!K33+'VIII R Art MONITOREO'!K33+'IX R Art MONITOREO'!K33+'XIV R Art MONITOREO'!K33&gt;0,+'V R MONITOREO '!K33+'XVI R MONITOREO'!K33+'VIII R Art MONITOREO'!K33+'IX R Art MONITOREO'!K33+'XIV R Art MONITOREO'!K33," ")</f>
        <v xml:space="preserve"> </v>
      </c>
      <c r="L33" s="67" t="str">
        <f>IF(+'V R MONITOREO '!L33+'XVI R MONITOREO'!L33+'VIII R Art MONITOREO'!L33+'IX R Art MONITOREO'!L33+'XIV R Art MONITOREO'!L33&gt;0,+'V R MONITOREO '!L33+'XVI R MONITOREO'!L33+'VIII R Art MONITOREO'!L33+'IX R Art MONITOREO'!L33+'XIV R Art MONITOREO'!L33," ")</f>
        <v xml:space="preserve"> </v>
      </c>
      <c r="M33" s="123" t="str">
        <f>IF(+'V R MONITOREO '!M33+'XVI R MONITOREO'!M33+'VIII R Art MONITOREO'!M33+'IX R Art MONITOREO'!M33+'XIV R Art MONITOREO'!M33&gt;0,+'V R MONITOREO '!M33+'XVI R MONITOREO'!M33+'VIII R Art MONITOREO'!M33+'IX R Art MONITOREO'!M33+'XIV R Art MONITOREO'!M33," ")</f>
        <v xml:space="preserve"> </v>
      </c>
      <c r="N33" s="122">
        <f t="shared" si="0"/>
        <v>1053.45</v>
      </c>
      <c r="O33" s="34">
        <f t="shared" si="1"/>
        <v>15</v>
      </c>
    </row>
    <row r="34" spans="1:17" x14ac:dyDescent="0.3">
      <c r="A34" s="100">
        <f t="shared" si="2"/>
        <v>15.5</v>
      </c>
      <c r="B34" s="122">
        <f>IF(+'V R MONITOREO '!B34+'XVI R MONITOREO'!B34+'VIII R Art MONITOREO'!B34+'IX R Art MONITOREO'!B34+'XIV R Art MONITOREO'!B34&gt;0,+'V R MONITOREO '!B34+'XVI R MONITOREO'!B34+'VIII R Art MONITOREO'!B34+'IX R Art MONITOREO'!B34+'XIV R Art MONITOREO'!B34," ")</f>
        <v>52.86</v>
      </c>
      <c r="C34" s="67">
        <f>IF(+'V R MONITOREO '!C34+'XVI R MONITOREO'!C34+'VIII R Art MONITOREO'!C34+'IX R Art MONITOREO'!C34+'XIV R Art MONITOREO'!C34&gt;0,+'V R MONITOREO '!C34+'XVI R MONITOREO'!C34+'VIII R Art MONITOREO'!C34+'IX R Art MONITOREO'!C34+'XIV R Art MONITOREO'!C34," ")</f>
        <v>1028.8500000000001</v>
      </c>
      <c r="D34" s="67">
        <f>IF(+'V R MONITOREO '!D34+'XVI R MONITOREO'!D34+'VIII R Art MONITOREO'!D34+'IX R Art MONITOREO'!D34+'XIV R Art MONITOREO'!D34&gt;0,+'V R MONITOREO '!D34+'XVI R MONITOREO'!D34+'VIII R Art MONITOREO'!D34+'IX R Art MONITOREO'!D34+'XIV R Art MONITOREO'!D34," ")</f>
        <v>101.92</v>
      </c>
      <c r="E34" s="67" t="str">
        <f>IF(+'V R MONITOREO '!E34+'XVI R MONITOREO'!E34+'VIII R Art MONITOREO'!E34+'IX R Art MONITOREO'!E34+'XIV R Art MONITOREO'!E34&gt;0,+'V R MONITOREO '!E34+'XVI R MONITOREO'!E34+'VIII R Art MONITOREO'!E34+'IX R Art MONITOREO'!E34+'XIV R Art MONITOREO'!E34," ")</f>
        <v xml:space="preserve"> </v>
      </c>
      <c r="F34" s="67" t="str">
        <f>IF(+'V R MONITOREO '!F34+'XVI R MONITOREO'!F34+'VIII R Art MONITOREO'!F34+'IX R Art MONITOREO'!F34+'XIV R Art MONITOREO'!F34&gt;0,+'V R MONITOREO '!F34+'XVI R MONITOREO'!F34+'VIII R Art MONITOREO'!F34+'IX R Art MONITOREO'!F34+'XIV R Art MONITOREO'!F34," ")</f>
        <v xml:space="preserve"> </v>
      </c>
      <c r="G34" s="67" t="str">
        <f>IF(+'V R MONITOREO '!G34+'XVI R MONITOREO'!G34+'VIII R Art MONITOREO'!G34+'IX R Art MONITOREO'!G34+'XIV R Art MONITOREO'!G34&gt;0,+'V R MONITOREO '!G34+'XVI R MONITOREO'!G34+'VIII R Art MONITOREO'!G34+'IX R Art MONITOREO'!G34+'XIV R Art MONITOREO'!G34," ")</f>
        <v xml:space="preserve"> </v>
      </c>
      <c r="H34" s="67" t="str">
        <f>IF(+'V R MONITOREO '!H34+'XVI R MONITOREO'!H34+'VIII R Art MONITOREO'!H34+'IX R Art MONITOREO'!H34+'XIV R Art MONITOREO'!H34&gt;0,+'V R MONITOREO '!H34+'XVI R MONITOREO'!H34+'VIII R Art MONITOREO'!H34+'IX R Art MONITOREO'!H34+'XIV R Art MONITOREO'!H34," ")</f>
        <v xml:space="preserve"> </v>
      </c>
      <c r="I34" s="67" t="str">
        <f>IF(+'V R MONITOREO '!I34+'XVI R MONITOREO'!I34+'VIII R Art MONITOREO'!I34+'IX R Art MONITOREO'!I34+'XIV R Art MONITOREO'!I34&gt;0,+'V R MONITOREO '!I34+'XVI R MONITOREO'!I34+'VIII R Art MONITOREO'!I34+'IX R Art MONITOREO'!I34+'XIV R Art MONITOREO'!I34," ")</f>
        <v xml:space="preserve"> </v>
      </c>
      <c r="J34" s="67" t="str">
        <f>IF(+'V R MONITOREO '!J34+'XVI R MONITOREO'!J34+'VIII R Art MONITOREO'!J34+'IX R Art MONITOREO'!J34+'XIV R Art MONITOREO'!J34&gt;0,+'V R MONITOREO '!J34+'XVI R MONITOREO'!J34+'VIII R Art MONITOREO'!J34+'IX R Art MONITOREO'!J34+'XIV R Art MONITOREO'!J34," ")</f>
        <v xml:space="preserve"> </v>
      </c>
      <c r="K34" s="67" t="str">
        <f>IF(+'V R MONITOREO '!K34+'XVI R MONITOREO'!K34+'VIII R Art MONITOREO'!K34+'IX R Art MONITOREO'!K34+'XIV R Art MONITOREO'!K34&gt;0,+'V R MONITOREO '!K34+'XVI R MONITOREO'!K34+'VIII R Art MONITOREO'!K34+'IX R Art MONITOREO'!K34+'XIV R Art MONITOREO'!K34," ")</f>
        <v xml:space="preserve"> </v>
      </c>
      <c r="L34" s="67" t="str">
        <f>IF(+'V R MONITOREO '!L34+'XVI R MONITOREO'!L34+'VIII R Art MONITOREO'!L34+'IX R Art MONITOREO'!L34+'XIV R Art MONITOREO'!L34&gt;0,+'V R MONITOREO '!L34+'XVI R MONITOREO'!L34+'VIII R Art MONITOREO'!L34+'IX R Art MONITOREO'!L34+'XIV R Art MONITOREO'!L34," ")</f>
        <v xml:space="preserve"> </v>
      </c>
      <c r="M34" s="123" t="str">
        <f>IF(+'V R MONITOREO '!M34+'XVI R MONITOREO'!M34+'VIII R Art MONITOREO'!M34+'IX R Art MONITOREO'!M34+'XIV R Art MONITOREO'!M34&gt;0,+'V R MONITOREO '!M34+'XVI R MONITOREO'!M34+'VIII R Art MONITOREO'!M34+'IX R Art MONITOREO'!M34+'XIV R Art MONITOREO'!M34," ")</f>
        <v xml:space="preserve"> </v>
      </c>
      <c r="N34" s="122">
        <f t="shared" si="0"/>
        <v>1183.6300000000001</v>
      </c>
      <c r="O34" s="34">
        <f t="shared" si="1"/>
        <v>15.5</v>
      </c>
    </row>
    <row r="35" spans="1:17" x14ac:dyDescent="0.3">
      <c r="A35" s="100">
        <f t="shared" si="2"/>
        <v>16</v>
      </c>
      <c r="B35" s="122">
        <f>IF(+'V R MONITOREO '!B35+'XVI R MONITOREO'!B35+'VIII R Art MONITOREO'!B35+'IX R Art MONITOREO'!B35+'XIV R Art MONITOREO'!B35&gt;0,+'V R MONITOREO '!B35+'XVI R MONITOREO'!B35+'VIII R Art MONITOREO'!B35+'IX R Art MONITOREO'!B35+'XIV R Art MONITOREO'!B35," ")</f>
        <v>52.86</v>
      </c>
      <c r="C35" s="67">
        <f>IF(+'V R MONITOREO '!C35+'XVI R MONITOREO'!C35+'VIII R Art MONITOREO'!C35+'IX R Art MONITOREO'!C35+'XIV R Art MONITOREO'!C35&gt;0,+'V R MONITOREO '!C35+'XVI R MONITOREO'!C35+'VIII R Art MONITOREO'!C35+'IX R Art MONITOREO'!C35+'XIV R Art MONITOREO'!C35," ")</f>
        <v>984.31</v>
      </c>
      <c r="D35" s="67">
        <f>IF(+'V R MONITOREO '!D35+'XVI R MONITOREO'!D35+'VIII R Art MONITOREO'!D35+'IX R Art MONITOREO'!D35+'XIV R Art MONITOREO'!D35&gt;0,+'V R MONITOREO '!D35+'XVI R MONITOREO'!D35+'VIII R Art MONITOREO'!D35+'IX R Art MONITOREO'!D35+'XIV R Art MONITOREO'!D35," ")</f>
        <v>137.52000000000001</v>
      </c>
      <c r="E35" s="67" t="str">
        <f>IF(+'V R MONITOREO '!E35+'XVI R MONITOREO'!E35+'VIII R Art MONITOREO'!E35+'IX R Art MONITOREO'!E35+'XIV R Art MONITOREO'!E35&gt;0,+'V R MONITOREO '!E35+'XVI R MONITOREO'!E35+'VIII R Art MONITOREO'!E35+'IX R Art MONITOREO'!E35+'XIV R Art MONITOREO'!E35," ")</f>
        <v xml:space="preserve"> </v>
      </c>
      <c r="F35" s="67" t="str">
        <f>IF(+'V R MONITOREO '!F35+'XVI R MONITOREO'!F35+'VIII R Art MONITOREO'!F35+'IX R Art MONITOREO'!F35+'XIV R Art MONITOREO'!F35&gt;0,+'V R MONITOREO '!F35+'XVI R MONITOREO'!F35+'VIII R Art MONITOREO'!F35+'IX R Art MONITOREO'!F35+'XIV R Art MONITOREO'!F35," ")</f>
        <v xml:space="preserve"> </v>
      </c>
      <c r="G35" s="67" t="str">
        <f>IF(+'V R MONITOREO '!G35+'XVI R MONITOREO'!G35+'VIII R Art MONITOREO'!G35+'IX R Art MONITOREO'!G35+'XIV R Art MONITOREO'!G35&gt;0,+'V R MONITOREO '!G35+'XVI R MONITOREO'!G35+'VIII R Art MONITOREO'!G35+'IX R Art MONITOREO'!G35+'XIV R Art MONITOREO'!G35," ")</f>
        <v xml:space="preserve"> </v>
      </c>
      <c r="H35" s="67" t="str">
        <f>IF(+'V R MONITOREO '!H35+'XVI R MONITOREO'!H35+'VIII R Art MONITOREO'!H35+'IX R Art MONITOREO'!H35+'XIV R Art MONITOREO'!H35&gt;0,+'V R MONITOREO '!H35+'XVI R MONITOREO'!H35+'VIII R Art MONITOREO'!H35+'IX R Art MONITOREO'!H35+'XIV R Art MONITOREO'!H35," ")</f>
        <v xml:space="preserve"> </v>
      </c>
      <c r="I35" s="67" t="str">
        <f>IF(+'V R MONITOREO '!I35+'XVI R MONITOREO'!I35+'VIII R Art MONITOREO'!I35+'IX R Art MONITOREO'!I35+'XIV R Art MONITOREO'!I35&gt;0,+'V R MONITOREO '!I35+'XVI R MONITOREO'!I35+'VIII R Art MONITOREO'!I35+'IX R Art MONITOREO'!I35+'XIV R Art MONITOREO'!I35," ")</f>
        <v xml:space="preserve"> </v>
      </c>
      <c r="J35" s="67" t="str">
        <f>IF(+'V R MONITOREO '!J35+'XVI R MONITOREO'!J35+'VIII R Art MONITOREO'!J35+'IX R Art MONITOREO'!J35+'XIV R Art MONITOREO'!J35&gt;0,+'V R MONITOREO '!J35+'XVI R MONITOREO'!J35+'VIII R Art MONITOREO'!J35+'IX R Art MONITOREO'!J35+'XIV R Art MONITOREO'!J35," ")</f>
        <v xml:space="preserve"> </v>
      </c>
      <c r="K35" s="67" t="str">
        <f>IF(+'V R MONITOREO '!K35+'XVI R MONITOREO'!K35+'VIII R Art MONITOREO'!K35+'IX R Art MONITOREO'!K35+'XIV R Art MONITOREO'!K35&gt;0,+'V R MONITOREO '!K35+'XVI R MONITOREO'!K35+'VIII R Art MONITOREO'!K35+'IX R Art MONITOREO'!K35+'XIV R Art MONITOREO'!K35," ")</f>
        <v xml:space="preserve"> </v>
      </c>
      <c r="L35" s="67" t="str">
        <f>IF(+'V R MONITOREO '!L35+'XVI R MONITOREO'!L35+'VIII R Art MONITOREO'!L35+'IX R Art MONITOREO'!L35+'XIV R Art MONITOREO'!L35&gt;0,+'V R MONITOREO '!L35+'XVI R MONITOREO'!L35+'VIII R Art MONITOREO'!L35+'IX R Art MONITOREO'!L35+'XIV R Art MONITOREO'!L35," ")</f>
        <v xml:space="preserve"> </v>
      </c>
      <c r="M35" s="123" t="str">
        <f>IF(+'V R MONITOREO '!M35+'XVI R MONITOREO'!M35+'VIII R Art MONITOREO'!M35+'IX R Art MONITOREO'!M35+'XIV R Art MONITOREO'!M35&gt;0,+'V R MONITOREO '!M35+'XVI R MONITOREO'!M35+'VIII R Art MONITOREO'!M35+'IX R Art MONITOREO'!M35+'XIV R Art MONITOREO'!M35," ")</f>
        <v xml:space="preserve"> </v>
      </c>
      <c r="N35" s="122">
        <f t="shared" si="0"/>
        <v>1174.6899999999998</v>
      </c>
      <c r="O35" s="34">
        <f t="shared" si="1"/>
        <v>16</v>
      </c>
    </row>
    <row r="36" spans="1:17" x14ac:dyDescent="0.3">
      <c r="A36" s="100">
        <f t="shared" si="2"/>
        <v>16.5</v>
      </c>
      <c r="B36" s="122">
        <f>IF(+'V R MONITOREO '!B36+'XVI R MONITOREO'!B36+'VIII R Art MONITOREO'!B36+'IX R Art MONITOREO'!B36+'XIV R Art MONITOREO'!B36&gt;0,+'V R MONITOREO '!B36+'XVI R MONITOREO'!B36+'VIII R Art MONITOREO'!B36+'IX R Art MONITOREO'!B36+'XIV R Art MONITOREO'!B36," ")</f>
        <v>129.21</v>
      </c>
      <c r="C36" s="67">
        <f>IF(+'V R MONITOREO '!C36+'XVI R MONITOREO'!C36+'VIII R Art MONITOREO'!C36+'IX R Art MONITOREO'!C36+'XIV R Art MONITOREO'!C36&gt;0,+'V R MONITOREO '!C36+'XVI R MONITOREO'!C36+'VIII R Art MONITOREO'!C36+'IX R Art MONITOREO'!C36+'XIV R Art MONITOREO'!C36," ")</f>
        <v>1359.19</v>
      </c>
      <c r="D36" s="67">
        <f>IF(+'V R MONITOREO '!D36+'XVI R MONITOREO'!D36+'VIII R Art MONITOREO'!D36+'IX R Art MONITOREO'!D36+'XIV R Art MONITOREO'!D36&gt;0,+'V R MONITOREO '!D36+'XVI R MONITOREO'!D36+'VIII R Art MONITOREO'!D36+'IX R Art MONITOREO'!D36+'XIV R Art MONITOREO'!D36," ")</f>
        <v>191.89</v>
      </c>
      <c r="E36" s="67" t="str">
        <f>IF(+'V R MONITOREO '!E36+'XVI R MONITOREO'!E36+'VIII R Art MONITOREO'!E36+'IX R Art MONITOREO'!E36+'XIV R Art MONITOREO'!E36&gt;0,+'V R MONITOREO '!E36+'XVI R MONITOREO'!E36+'VIII R Art MONITOREO'!E36+'IX R Art MONITOREO'!E36+'XIV R Art MONITOREO'!E36," ")</f>
        <v xml:space="preserve"> </v>
      </c>
      <c r="F36" s="67" t="str">
        <f>IF(+'V R MONITOREO '!F36+'XVI R MONITOREO'!F36+'VIII R Art MONITOREO'!F36+'IX R Art MONITOREO'!F36+'XIV R Art MONITOREO'!F36&gt;0,+'V R MONITOREO '!F36+'XVI R MONITOREO'!F36+'VIII R Art MONITOREO'!F36+'IX R Art MONITOREO'!F36+'XIV R Art MONITOREO'!F36," ")</f>
        <v xml:space="preserve"> </v>
      </c>
      <c r="G36" s="67" t="str">
        <f>IF(+'V R MONITOREO '!G36+'XVI R MONITOREO'!G36+'VIII R Art MONITOREO'!G36+'IX R Art MONITOREO'!G36+'XIV R Art MONITOREO'!G36&gt;0,+'V R MONITOREO '!G36+'XVI R MONITOREO'!G36+'VIII R Art MONITOREO'!G36+'IX R Art MONITOREO'!G36+'XIV R Art MONITOREO'!G36," ")</f>
        <v xml:space="preserve"> </v>
      </c>
      <c r="H36" s="67" t="str">
        <f>IF(+'V R MONITOREO '!H36+'XVI R MONITOREO'!H36+'VIII R Art MONITOREO'!H36+'IX R Art MONITOREO'!H36+'XIV R Art MONITOREO'!H36&gt;0,+'V R MONITOREO '!H36+'XVI R MONITOREO'!H36+'VIII R Art MONITOREO'!H36+'IX R Art MONITOREO'!H36+'XIV R Art MONITOREO'!H36," ")</f>
        <v xml:space="preserve"> </v>
      </c>
      <c r="I36" s="67" t="str">
        <f>IF(+'V R MONITOREO '!I36+'XVI R MONITOREO'!I36+'VIII R Art MONITOREO'!I36+'IX R Art MONITOREO'!I36+'XIV R Art MONITOREO'!I36&gt;0,+'V R MONITOREO '!I36+'XVI R MONITOREO'!I36+'VIII R Art MONITOREO'!I36+'IX R Art MONITOREO'!I36+'XIV R Art MONITOREO'!I36," ")</f>
        <v xml:space="preserve"> </v>
      </c>
      <c r="J36" s="67" t="str">
        <f>IF(+'V R MONITOREO '!J36+'XVI R MONITOREO'!J36+'VIII R Art MONITOREO'!J36+'IX R Art MONITOREO'!J36+'XIV R Art MONITOREO'!J36&gt;0,+'V R MONITOREO '!J36+'XVI R MONITOREO'!J36+'VIII R Art MONITOREO'!J36+'IX R Art MONITOREO'!J36+'XIV R Art MONITOREO'!J36," ")</f>
        <v xml:space="preserve"> </v>
      </c>
      <c r="K36" s="67" t="str">
        <f>IF(+'V R MONITOREO '!K36+'XVI R MONITOREO'!K36+'VIII R Art MONITOREO'!K36+'IX R Art MONITOREO'!K36+'XIV R Art MONITOREO'!K36&gt;0,+'V R MONITOREO '!K36+'XVI R MONITOREO'!K36+'VIII R Art MONITOREO'!K36+'IX R Art MONITOREO'!K36+'XIV R Art MONITOREO'!K36," ")</f>
        <v xml:space="preserve"> </v>
      </c>
      <c r="L36" s="67" t="str">
        <f>IF(+'V R MONITOREO '!L36+'XVI R MONITOREO'!L36+'VIII R Art MONITOREO'!L36+'IX R Art MONITOREO'!L36+'XIV R Art MONITOREO'!L36&gt;0,+'V R MONITOREO '!L36+'XVI R MONITOREO'!L36+'VIII R Art MONITOREO'!L36+'IX R Art MONITOREO'!L36+'XIV R Art MONITOREO'!L36," ")</f>
        <v xml:space="preserve"> </v>
      </c>
      <c r="M36" s="123" t="str">
        <f>IF(+'V R MONITOREO '!M36+'XVI R MONITOREO'!M36+'VIII R Art MONITOREO'!M36+'IX R Art MONITOREO'!M36+'XIV R Art MONITOREO'!M36&gt;0,+'V R MONITOREO '!M36+'XVI R MONITOREO'!M36+'VIII R Art MONITOREO'!M36+'IX R Art MONITOREO'!M36+'XIV R Art MONITOREO'!M36," ")</f>
        <v xml:space="preserve"> </v>
      </c>
      <c r="N36" s="122">
        <f t="shared" si="0"/>
        <v>1680.29</v>
      </c>
      <c r="O36" s="34">
        <f t="shared" si="1"/>
        <v>16.5</v>
      </c>
    </row>
    <row r="37" spans="1:17" x14ac:dyDescent="0.3">
      <c r="A37" s="100">
        <f t="shared" si="2"/>
        <v>17</v>
      </c>
      <c r="B37" s="122">
        <f>IF(+'V R MONITOREO '!B37+'XVI R MONITOREO'!B37+'VIII R Art MONITOREO'!B37+'IX R Art MONITOREO'!B37+'XIV R Art MONITOREO'!B37&gt;0,+'V R MONITOREO '!B37+'XVI R MONITOREO'!B37+'VIII R Art MONITOREO'!B37+'IX R Art MONITOREO'!B37+'XIV R Art MONITOREO'!B37," ")</f>
        <v>270.17</v>
      </c>
      <c r="C37" s="67">
        <f>IF(+'V R MONITOREO '!C37+'XVI R MONITOREO'!C37+'VIII R Art MONITOREO'!C37+'IX R Art MONITOREO'!C37+'XIV R Art MONITOREO'!C37&gt;0,+'V R MONITOREO '!C37+'XVI R MONITOREO'!C37+'VIII R Art MONITOREO'!C37+'IX R Art MONITOREO'!C37+'XIV R Art MONITOREO'!C37," ")</f>
        <v>2622.36</v>
      </c>
      <c r="D37" s="67">
        <f>IF(+'V R MONITOREO '!D37+'XVI R MONITOREO'!D37+'VIII R Art MONITOREO'!D37+'IX R Art MONITOREO'!D37+'XIV R Art MONITOREO'!D37&gt;0,+'V R MONITOREO '!D37+'XVI R MONITOREO'!D37+'VIII R Art MONITOREO'!D37+'IX R Art MONITOREO'!D37+'XIV R Art MONITOREO'!D37," ")</f>
        <v>213.35</v>
      </c>
      <c r="E37" s="67" t="str">
        <f>IF(+'V R MONITOREO '!E37+'XVI R MONITOREO'!E37+'VIII R Art MONITOREO'!E37+'IX R Art MONITOREO'!E37+'XIV R Art MONITOREO'!E37&gt;0,+'V R MONITOREO '!E37+'XVI R MONITOREO'!E37+'VIII R Art MONITOREO'!E37+'IX R Art MONITOREO'!E37+'XIV R Art MONITOREO'!E37," ")</f>
        <v xml:space="preserve"> </v>
      </c>
      <c r="F37" s="67" t="str">
        <f>IF(+'V R MONITOREO '!F37+'XVI R MONITOREO'!F37+'VIII R Art MONITOREO'!F37+'IX R Art MONITOREO'!F37+'XIV R Art MONITOREO'!F37&gt;0,+'V R MONITOREO '!F37+'XVI R MONITOREO'!F37+'VIII R Art MONITOREO'!F37+'IX R Art MONITOREO'!F37+'XIV R Art MONITOREO'!F37," ")</f>
        <v xml:space="preserve"> </v>
      </c>
      <c r="G37" s="67" t="str">
        <f>IF(+'V R MONITOREO '!G37+'XVI R MONITOREO'!G37+'VIII R Art MONITOREO'!G37+'IX R Art MONITOREO'!G37+'XIV R Art MONITOREO'!G37&gt;0,+'V R MONITOREO '!G37+'XVI R MONITOREO'!G37+'VIII R Art MONITOREO'!G37+'IX R Art MONITOREO'!G37+'XIV R Art MONITOREO'!G37," ")</f>
        <v xml:space="preserve"> </v>
      </c>
      <c r="H37" s="67" t="str">
        <f>IF(+'V R MONITOREO '!H37+'XVI R MONITOREO'!H37+'VIII R Art MONITOREO'!H37+'IX R Art MONITOREO'!H37+'XIV R Art MONITOREO'!H37&gt;0,+'V R MONITOREO '!H37+'XVI R MONITOREO'!H37+'VIII R Art MONITOREO'!H37+'IX R Art MONITOREO'!H37+'XIV R Art MONITOREO'!H37," ")</f>
        <v xml:space="preserve"> </v>
      </c>
      <c r="I37" s="67" t="str">
        <f>IF(+'V R MONITOREO '!I37+'XVI R MONITOREO'!I37+'VIII R Art MONITOREO'!I37+'IX R Art MONITOREO'!I37+'XIV R Art MONITOREO'!I37&gt;0,+'V R MONITOREO '!I37+'XVI R MONITOREO'!I37+'VIII R Art MONITOREO'!I37+'IX R Art MONITOREO'!I37+'XIV R Art MONITOREO'!I37," ")</f>
        <v xml:space="preserve"> </v>
      </c>
      <c r="J37" s="67" t="str">
        <f>IF(+'V R MONITOREO '!J37+'XVI R MONITOREO'!J37+'VIII R Art MONITOREO'!J37+'IX R Art MONITOREO'!J37+'XIV R Art MONITOREO'!J37&gt;0,+'V R MONITOREO '!J37+'XVI R MONITOREO'!J37+'VIII R Art MONITOREO'!J37+'IX R Art MONITOREO'!J37+'XIV R Art MONITOREO'!J37," ")</f>
        <v xml:space="preserve"> </v>
      </c>
      <c r="K37" s="67" t="str">
        <f>IF(+'V R MONITOREO '!K37+'XVI R MONITOREO'!K37+'VIII R Art MONITOREO'!K37+'IX R Art MONITOREO'!K37+'XIV R Art MONITOREO'!K37&gt;0,+'V R MONITOREO '!K37+'XVI R MONITOREO'!K37+'VIII R Art MONITOREO'!K37+'IX R Art MONITOREO'!K37+'XIV R Art MONITOREO'!K37," ")</f>
        <v xml:space="preserve"> </v>
      </c>
      <c r="L37" s="67" t="str">
        <f>IF(+'V R MONITOREO '!L37+'XVI R MONITOREO'!L37+'VIII R Art MONITOREO'!L37+'IX R Art MONITOREO'!L37+'XIV R Art MONITOREO'!L37&gt;0,+'V R MONITOREO '!L37+'XVI R MONITOREO'!L37+'VIII R Art MONITOREO'!L37+'IX R Art MONITOREO'!L37+'XIV R Art MONITOREO'!L37," ")</f>
        <v xml:space="preserve"> </v>
      </c>
      <c r="M37" s="123" t="str">
        <f>IF(+'V R MONITOREO '!M37+'XVI R MONITOREO'!M37+'VIII R Art MONITOREO'!M37+'IX R Art MONITOREO'!M37+'XIV R Art MONITOREO'!M37&gt;0,+'V R MONITOREO '!M37+'XVI R MONITOREO'!M37+'VIII R Art MONITOREO'!M37+'IX R Art MONITOREO'!M37+'XIV R Art MONITOREO'!M37," ")</f>
        <v xml:space="preserve"> </v>
      </c>
      <c r="N37" s="122">
        <f t="shared" si="0"/>
        <v>3105.88</v>
      </c>
      <c r="O37" s="34">
        <f t="shared" si="1"/>
        <v>17</v>
      </c>
    </row>
    <row r="38" spans="1:17" x14ac:dyDescent="0.3">
      <c r="A38" s="100">
        <f t="shared" si="2"/>
        <v>17.5</v>
      </c>
      <c r="B38" s="122">
        <f>IF(+'V R MONITOREO '!B38+'XVI R MONITOREO'!B38+'VIII R Art MONITOREO'!B38+'IX R Art MONITOREO'!B38+'XIV R Art MONITOREO'!B38&gt;0,+'V R MONITOREO '!B38+'XVI R MONITOREO'!B38+'VIII R Art MONITOREO'!B38+'IX R Art MONITOREO'!B38+'XIV R Art MONITOREO'!B38," ")</f>
        <v>370.01</v>
      </c>
      <c r="C38" s="67">
        <f>IF(+'V R MONITOREO '!C38+'XVI R MONITOREO'!C38+'VIII R Art MONITOREO'!C38+'IX R Art MONITOREO'!C38+'XIV R Art MONITOREO'!C38&gt;0,+'V R MONITOREO '!C38+'XVI R MONITOREO'!C38+'VIII R Art MONITOREO'!C38+'IX R Art MONITOREO'!C38+'XIV R Art MONITOREO'!C38," ")</f>
        <v>3029.29</v>
      </c>
      <c r="D38" s="67">
        <f>IF(+'V R MONITOREO '!D38+'XVI R MONITOREO'!D38+'VIII R Art MONITOREO'!D38+'IX R Art MONITOREO'!D38+'XIV R Art MONITOREO'!D38&gt;0,+'V R MONITOREO '!D38+'XVI R MONITOREO'!D38+'VIII R Art MONITOREO'!D38+'IX R Art MONITOREO'!D38+'XIV R Art MONITOREO'!D38," ")</f>
        <v>252.17</v>
      </c>
      <c r="E38" s="67" t="str">
        <f>IF(+'V R MONITOREO '!E38+'XVI R MONITOREO'!E38+'VIII R Art MONITOREO'!E38+'IX R Art MONITOREO'!E38+'XIV R Art MONITOREO'!E38&gt;0,+'V R MONITOREO '!E38+'XVI R MONITOREO'!E38+'VIII R Art MONITOREO'!E38+'IX R Art MONITOREO'!E38+'XIV R Art MONITOREO'!E38," ")</f>
        <v xml:space="preserve"> </v>
      </c>
      <c r="F38" s="67" t="str">
        <f>IF(+'V R MONITOREO '!F38+'XVI R MONITOREO'!F38+'VIII R Art MONITOREO'!F38+'IX R Art MONITOREO'!F38+'XIV R Art MONITOREO'!F38&gt;0,+'V R MONITOREO '!F38+'XVI R MONITOREO'!F38+'VIII R Art MONITOREO'!F38+'IX R Art MONITOREO'!F38+'XIV R Art MONITOREO'!F38," ")</f>
        <v xml:space="preserve"> </v>
      </c>
      <c r="G38" s="67" t="str">
        <f>IF(+'V R MONITOREO '!G38+'XVI R MONITOREO'!G38+'VIII R Art MONITOREO'!G38+'IX R Art MONITOREO'!G38+'XIV R Art MONITOREO'!G38&gt;0,+'V R MONITOREO '!G38+'XVI R MONITOREO'!G38+'VIII R Art MONITOREO'!G38+'IX R Art MONITOREO'!G38+'XIV R Art MONITOREO'!G38," ")</f>
        <v xml:space="preserve"> </v>
      </c>
      <c r="H38" s="67" t="str">
        <f>IF(+'V R MONITOREO '!H38+'XVI R MONITOREO'!H38+'VIII R Art MONITOREO'!H38+'IX R Art MONITOREO'!H38+'XIV R Art MONITOREO'!H38&gt;0,+'V R MONITOREO '!H38+'XVI R MONITOREO'!H38+'VIII R Art MONITOREO'!H38+'IX R Art MONITOREO'!H38+'XIV R Art MONITOREO'!H38," ")</f>
        <v xml:space="preserve"> </v>
      </c>
      <c r="I38" s="67" t="str">
        <f>IF(+'V R MONITOREO '!I38+'XVI R MONITOREO'!I38+'VIII R Art MONITOREO'!I38+'IX R Art MONITOREO'!I38+'XIV R Art MONITOREO'!I38&gt;0,+'V R MONITOREO '!I38+'XVI R MONITOREO'!I38+'VIII R Art MONITOREO'!I38+'IX R Art MONITOREO'!I38+'XIV R Art MONITOREO'!I38," ")</f>
        <v xml:space="preserve"> </v>
      </c>
      <c r="J38" s="67" t="str">
        <f>IF(+'V R MONITOREO '!J38+'XVI R MONITOREO'!J38+'VIII R Art MONITOREO'!J38+'IX R Art MONITOREO'!J38+'XIV R Art MONITOREO'!J38&gt;0,+'V R MONITOREO '!J38+'XVI R MONITOREO'!J38+'VIII R Art MONITOREO'!J38+'IX R Art MONITOREO'!J38+'XIV R Art MONITOREO'!J38," ")</f>
        <v xml:space="preserve"> </v>
      </c>
      <c r="K38" s="67" t="str">
        <f>IF(+'V R MONITOREO '!K38+'XVI R MONITOREO'!K38+'VIII R Art MONITOREO'!K38+'IX R Art MONITOREO'!K38+'XIV R Art MONITOREO'!K38&gt;0,+'V R MONITOREO '!K38+'XVI R MONITOREO'!K38+'VIII R Art MONITOREO'!K38+'IX R Art MONITOREO'!K38+'XIV R Art MONITOREO'!K38," ")</f>
        <v xml:space="preserve"> </v>
      </c>
      <c r="L38" s="67" t="str">
        <f>IF(+'V R MONITOREO '!L38+'XVI R MONITOREO'!L38+'VIII R Art MONITOREO'!L38+'IX R Art MONITOREO'!L38+'XIV R Art MONITOREO'!L38&gt;0,+'V R MONITOREO '!L38+'XVI R MONITOREO'!L38+'VIII R Art MONITOREO'!L38+'IX R Art MONITOREO'!L38+'XIV R Art MONITOREO'!L38," ")</f>
        <v xml:space="preserve"> </v>
      </c>
      <c r="M38" s="123" t="str">
        <f>IF(+'V R MONITOREO '!M38+'XVI R MONITOREO'!M38+'VIII R Art MONITOREO'!M38+'IX R Art MONITOREO'!M38+'XIV R Art MONITOREO'!M38&gt;0,+'V R MONITOREO '!M38+'XVI R MONITOREO'!M38+'VIII R Art MONITOREO'!M38+'IX R Art MONITOREO'!M38+'XIV R Art MONITOREO'!M38," ")</f>
        <v xml:space="preserve"> </v>
      </c>
      <c r="N38" s="122">
        <f t="shared" si="0"/>
        <v>3651.4700000000003</v>
      </c>
      <c r="O38" s="34">
        <f t="shared" si="1"/>
        <v>17.5</v>
      </c>
    </row>
    <row r="39" spans="1:17" x14ac:dyDescent="0.3">
      <c r="A39" s="100">
        <f t="shared" si="2"/>
        <v>18</v>
      </c>
      <c r="B39" s="122">
        <f>IF(+'V R MONITOREO '!B39+'XVI R MONITOREO'!B39+'VIII R Art MONITOREO'!B39+'IX R Art MONITOREO'!B39+'XIV R Art MONITOREO'!B39&gt;0,+'V R MONITOREO '!B39+'XVI R MONITOREO'!B39+'VIII R Art MONITOREO'!B39+'IX R Art MONITOREO'!B39+'XIV R Art MONITOREO'!B39," ")</f>
        <v>117.46</v>
      </c>
      <c r="C39" s="67">
        <f>IF(+'V R MONITOREO '!C39+'XVI R MONITOREO'!C39+'VIII R Art MONITOREO'!C39+'IX R Art MONITOREO'!C39+'XIV R Art MONITOREO'!C39&gt;0,+'V R MONITOREO '!C39+'XVI R MONITOREO'!C39+'VIII R Art MONITOREO'!C39+'IX R Art MONITOREO'!C39+'XIV R Art MONITOREO'!C39," ")</f>
        <v>3380.94</v>
      </c>
      <c r="D39" s="67">
        <f>IF(+'V R MONITOREO '!D39+'XVI R MONITOREO'!D39+'VIII R Art MONITOREO'!D39+'IX R Art MONITOREO'!D39+'XIV R Art MONITOREO'!D39&gt;0,+'V R MONITOREO '!D39+'XVI R MONITOREO'!D39+'VIII R Art MONITOREO'!D39+'IX R Art MONITOREO'!D39+'XIV R Art MONITOREO'!D39," ")</f>
        <v>297.27999999999997</v>
      </c>
      <c r="E39" s="67" t="str">
        <f>IF(+'V R MONITOREO '!E39+'XVI R MONITOREO'!E39+'VIII R Art MONITOREO'!E39+'IX R Art MONITOREO'!E39+'XIV R Art MONITOREO'!E39&gt;0,+'V R MONITOREO '!E39+'XVI R MONITOREO'!E39+'VIII R Art MONITOREO'!E39+'IX R Art MONITOREO'!E39+'XIV R Art MONITOREO'!E39," ")</f>
        <v xml:space="preserve"> </v>
      </c>
      <c r="F39" s="67" t="str">
        <f>IF(+'V R MONITOREO '!F39+'XVI R MONITOREO'!F39+'VIII R Art MONITOREO'!F39+'IX R Art MONITOREO'!F39+'XIV R Art MONITOREO'!F39&gt;0,+'V R MONITOREO '!F39+'XVI R MONITOREO'!F39+'VIII R Art MONITOREO'!F39+'IX R Art MONITOREO'!F39+'XIV R Art MONITOREO'!F39," ")</f>
        <v xml:space="preserve"> </v>
      </c>
      <c r="G39" s="67" t="str">
        <f>IF(+'V R MONITOREO '!G39+'XVI R MONITOREO'!G39+'VIII R Art MONITOREO'!G39+'IX R Art MONITOREO'!G39+'XIV R Art MONITOREO'!G39&gt;0,+'V R MONITOREO '!G39+'XVI R MONITOREO'!G39+'VIII R Art MONITOREO'!G39+'IX R Art MONITOREO'!G39+'XIV R Art MONITOREO'!G39," ")</f>
        <v xml:space="preserve"> </v>
      </c>
      <c r="H39" s="67" t="str">
        <f>IF(+'V R MONITOREO '!H39+'XVI R MONITOREO'!H39+'VIII R Art MONITOREO'!H39+'IX R Art MONITOREO'!H39+'XIV R Art MONITOREO'!H39&gt;0,+'V R MONITOREO '!H39+'XVI R MONITOREO'!H39+'VIII R Art MONITOREO'!H39+'IX R Art MONITOREO'!H39+'XIV R Art MONITOREO'!H39," ")</f>
        <v xml:space="preserve"> </v>
      </c>
      <c r="I39" s="67" t="str">
        <f>IF(+'V R MONITOREO '!I39+'XVI R MONITOREO'!I39+'VIII R Art MONITOREO'!I39+'IX R Art MONITOREO'!I39+'XIV R Art MONITOREO'!I39&gt;0,+'V R MONITOREO '!I39+'XVI R MONITOREO'!I39+'VIII R Art MONITOREO'!I39+'IX R Art MONITOREO'!I39+'XIV R Art MONITOREO'!I39," ")</f>
        <v xml:space="preserve"> </v>
      </c>
      <c r="J39" s="67" t="str">
        <f>IF(+'V R MONITOREO '!J39+'XVI R MONITOREO'!J39+'VIII R Art MONITOREO'!J39+'IX R Art MONITOREO'!J39+'XIV R Art MONITOREO'!J39&gt;0,+'V R MONITOREO '!J39+'XVI R MONITOREO'!J39+'VIII R Art MONITOREO'!J39+'IX R Art MONITOREO'!J39+'XIV R Art MONITOREO'!J39," ")</f>
        <v xml:space="preserve"> </v>
      </c>
      <c r="K39" s="67" t="str">
        <f>IF(+'V R MONITOREO '!K39+'XVI R MONITOREO'!K39+'VIII R Art MONITOREO'!K39+'IX R Art MONITOREO'!K39+'XIV R Art MONITOREO'!K39&gt;0,+'V R MONITOREO '!K39+'XVI R MONITOREO'!K39+'VIII R Art MONITOREO'!K39+'IX R Art MONITOREO'!K39+'XIV R Art MONITOREO'!K39," ")</f>
        <v xml:space="preserve"> </v>
      </c>
      <c r="L39" s="67" t="str">
        <f>IF(+'V R MONITOREO '!L39+'XVI R MONITOREO'!L39+'VIII R Art MONITOREO'!L39+'IX R Art MONITOREO'!L39+'XIV R Art MONITOREO'!L39&gt;0,+'V R MONITOREO '!L39+'XVI R MONITOREO'!L39+'VIII R Art MONITOREO'!L39+'IX R Art MONITOREO'!L39+'XIV R Art MONITOREO'!L39," ")</f>
        <v xml:space="preserve"> </v>
      </c>
      <c r="M39" s="123" t="str">
        <f>IF(+'V R MONITOREO '!M39+'XVI R MONITOREO'!M39+'VIII R Art MONITOREO'!M39+'IX R Art MONITOREO'!M39+'XIV R Art MONITOREO'!M39&gt;0,+'V R MONITOREO '!M39+'XVI R MONITOREO'!M39+'VIII R Art MONITOREO'!M39+'IX R Art MONITOREO'!M39+'XIV R Art MONITOREO'!M39," ")</f>
        <v xml:space="preserve"> </v>
      </c>
      <c r="N39" s="122">
        <f t="shared" si="0"/>
        <v>3795.6800000000003</v>
      </c>
      <c r="O39" s="34">
        <f t="shared" si="1"/>
        <v>18</v>
      </c>
    </row>
    <row r="40" spans="1:17" x14ac:dyDescent="0.3">
      <c r="A40" s="100">
        <f t="shared" si="2"/>
        <v>18.5</v>
      </c>
      <c r="B40" s="122">
        <f>IF(+'V R MONITOREO '!B40+'XVI R MONITOREO'!B40+'VIII R Art MONITOREO'!B40+'IX R Art MONITOREO'!B40+'XIV R Art MONITOREO'!B40&gt;0,+'V R MONITOREO '!B40+'XVI R MONITOREO'!B40+'VIII R Art MONITOREO'!B40+'IX R Art MONITOREO'!B40+'XIV R Art MONITOREO'!B40," ")</f>
        <v>52.86</v>
      </c>
      <c r="C40" s="67">
        <f>IF(+'V R MONITOREO '!C40+'XVI R MONITOREO'!C40+'VIII R Art MONITOREO'!C40+'IX R Art MONITOREO'!C40+'XIV R Art MONITOREO'!C40&gt;0,+'V R MONITOREO '!C40+'XVI R MONITOREO'!C40+'VIII R Art MONITOREO'!C40+'IX R Art MONITOREO'!C40+'XIV R Art MONITOREO'!C40," ")</f>
        <v>2362.33</v>
      </c>
      <c r="D40" s="67">
        <f>IF(+'V R MONITOREO '!D40+'XVI R MONITOREO'!D40+'VIII R Art MONITOREO'!D40+'IX R Art MONITOREO'!D40+'XIV R Art MONITOREO'!D40&gt;0,+'V R MONITOREO '!D40+'XVI R MONITOREO'!D40+'VIII R Art MONITOREO'!D40+'IX R Art MONITOREO'!D40+'XIV R Art MONITOREO'!D40," ")</f>
        <v>211.16</v>
      </c>
      <c r="E40" s="67" t="str">
        <f>IF(+'V R MONITOREO '!E40+'XVI R MONITOREO'!E40+'VIII R Art MONITOREO'!E40+'IX R Art MONITOREO'!E40+'XIV R Art MONITOREO'!E40&gt;0,+'V R MONITOREO '!E40+'XVI R MONITOREO'!E40+'VIII R Art MONITOREO'!E40+'IX R Art MONITOREO'!E40+'XIV R Art MONITOREO'!E40," ")</f>
        <v xml:space="preserve"> </v>
      </c>
      <c r="F40" s="67" t="str">
        <f>IF(+'V R MONITOREO '!F40+'XVI R MONITOREO'!F40+'VIII R Art MONITOREO'!F40+'IX R Art MONITOREO'!F40+'XIV R Art MONITOREO'!F40&gt;0,+'V R MONITOREO '!F40+'XVI R MONITOREO'!F40+'VIII R Art MONITOREO'!F40+'IX R Art MONITOREO'!F40+'XIV R Art MONITOREO'!F40," ")</f>
        <v xml:space="preserve"> </v>
      </c>
      <c r="G40" s="67" t="str">
        <f>IF(+'V R MONITOREO '!G40+'XVI R MONITOREO'!G40+'VIII R Art MONITOREO'!G40+'IX R Art MONITOREO'!G40+'XIV R Art MONITOREO'!G40&gt;0,+'V R MONITOREO '!G40+'XVI R MONITOREO'!G40+'VIII R Art MONITOREO'!G40+'IX R Art MONITOREO'!G40+'XIV R Art MONITOREO'!G40," ")</f>
        <v xml:space="preserve"> </v>
      </c>
      <c r="H40" s="67" t="str">
        <f>IF(+'V R MONITOREO '!H40+'XVI R MONITOREO'!H40+'VIII R Art MONITOREO'!H40+'IX R Art MONITOREO'!H40+'XIV R Art MONITOREO'!H40&gt;0,+'V R MONITOREO '!H40+'XVI R MONITOREO'!H40+'VIII R Art MONITOREO'!H40+'IX R Art MONITOREO'!H40+'XIV R Art MONITOREO'!H40," ")</f>
        <v xml:space="preserve"> </v>
      </c>
      <c r="I40" s="67" t="str">
        <f>IF(+'V R MONITOREO '!I40+'XVI R MONITOREO'!I40+'VIII R Art MONITOREO'!I40+'IX R Art MONITOREO'!I40+'XIV R Art MONITOREO'!I40&gt;0,+'V R MONITOREO '!I40+'XVI R MONITOREO'!I40+'VIII R Art MONITOREO'!I40+'IX R Art MONITOREO'!I40+'XIV R Art MONITOREO'!I40," ")</f>
        <v xml:space="preserve"> </v>
      </c>
      <c r="J40" s="67" t="str">
        <f>IF(+'V R MONITOREO '!J40+'XVI R MONITOREO'!J40+'VIII R Art MONITOREO'!J40+'IX R Art MONITOREO'!J40+'XIV R Art MONITOREO'!J40&gt;0,+'V R MONITOREO '!J40+'XVI R MONITOREO'!J40+'VIII R Art MONITOREO'!J40+'IX R Art MONITOREO'!J40+'XIV R Art MONITOREO'!J40," ")</f>
        <v xml:space="preserve"> </v>
      </c>
      <c r="K40" s="67" t="str">
        <f>IF(+'V R MONITOREO '!K40+'XVI R MONITOREO'!K40+'VIII R Art MONITOREO'!K40+'IX R Art MONITOREO'!K40+'XIV R Art MONITOREO'!K40&gt;0,+'V R MONITOREO '!K40+'XVI R MONITOREO'!K40+'VIII R Art MONITOREO'!K40+'IX R Art MONITOREO'!K40+'XIV R Art MONITOREO'!K40," ")</f>
        <v xml:space="preserve"> </v>
      </c>
      <c r="L40" s="67" t="str">
        <f>IF(+'V R MONITOREO '!L40+'XVI R MONITOREO'!L40+'VIII R Art MONITOREO'!L40+'IX R Art MONITOREO'!L40+'XIV R Art MONITOREO'!L40&gt;0,+'V R MONITOREO '!L40+'XVI R MONITOREO'!L40+'VIII R Art MONITOREO'!L40+'IX R Art MONITOREO'!L40+'XIV R Art MONITOREO'!L40," ")</f>
        <v xml:space="preserve"> </v>
      </c>
      <c r="M40" s="123" t="str">
        <f>IF(+'V R MONITOREO '!M40+'XVI R MONITOREO'!M40+'VIII R Art MONITOREO'!M40+'IX R Art MONITOREO'!M40+'XIV R Art MONITOREO'!M40&gt;0,+'V R MONITOREO '!M40+'XVI R MONITOREO'!M40+'VIII R Art MONITOREO'!M40+'IX R Art MONITOREO'!M40+'XIV R Art MONITOREO'!M40," ")</f>
        <v xml:space="preserve"> </v>
      </c>
      <c r="N40" s="122">
        <f t="shared" si="0"/>
        <v>2626.35</v>
      </c>
      <c r="O40" s="34">
        <f t="shared" si="1"/>
        <v>18.5</v>
      </c>
    </row>
    <row r="41" spans="1:17" x14ac:dyDescent="0.3">
      <c r="A41" s="100">
        <f t="shared" si="2"/>
        <v>19</v>
      </c>
      <c r="B41" s="122">
        <f>IF(+'V R MONITOREO '!B41+'XVI R MONITOREO'!B41+'VIII R Art MONITOREO'!B41+'IX R Art MONITOREO'!B41+'XIV R Art MONITOREO'!B41&gt;0,+'V R MONITOREO '!B41+'XVI R MONITOREO'!B41+'VIII R Art MONITOREO'!B41+'IX R Art MONITOREO'!B41+'XIV R Art MONITOREO'!B41," ")</f>
        <v>11.75</v>
      </c>
      <c r="C41" s="67">
        <f>IF(+'V R MONITOREO '!C41+'XVI R MONITOREO'!C41+'VIII R Art MONITOREO'!C41+'IX R Art MONITOREO'!C41+'XIV R Art MONITOREO'!C41&gt;0,+'V R MONITOREO '!C41+'XVI R MONITOREO'!C41+'VIII R Art MONITOREO'!C41+'IX R Art MONITOREO'!C41+'XIV R Art MONITOREO'!C41," ")</f>
        <v>1085.8</v>
      </c>
      <c r="D41" s="67">
        <f>IF(+'V R MONITOREO '!D41+'XVI R MONITOREO'!D41+'VIII R Art MONITOREO'!D41+'IX R Art MONITOREO'!D41+'XIV R Art MONITOREO'!D41&gt;0,+'V R MONITOREO '!D41+'XVI R MONITOREO'!D41+'VIII R Art MONITOREO'!D41+'IX R Art MONITOREO'!D41+'XIV R Art MONITOREO'!D41," ")</f>
        <v>126.28</v>
      </c>
      <c r="E41" s="67" t="str">
        <f>IF(+'V R MONITOREO '!E41+'XVI R MONITOREO'!E41+'VIII R Art MONITOREO'!E41+'IX R Art MONITOREO'!E41+'XIV R Art MONITOREO'!E41&gt;0,+'V R MONITOREO '!E41+'XVI R MONITOREO'!E41+'VIII R Art MONITOREO'!E41+'IX R Art MONITOREO'!E41+'XIV R Art MONITOREO'!E41," ")</f>
        <v xml:space="preserve"> </v>
      </c>
      <c r="F41" s="67" t="str">
        <f>IF(+'V R MONITOREO '!F41+'XVI R MONITOREO'!F41+'VIII R Art MONITOREO'!F41+'IX R Art MONITOREO'!F41+'XIV R Art MONITOREO'!F41&gt;0,+'V R MONITOREO '!F41+'XVI R MONITOREO'!F41+'VIII R Art MONITOREO'!F41+'IX R Art MONITOREO'!F41+'XIV R Art MONITOREO'!F41," ")</f>
        <v xml:space="preserve"> </v>
      </c>
      <c r="G41" s="67" t="str">
        <f>IF(+'V R MONITOREO '!G41+'XVI R MONITOREO'!G41+'VIII R Art MONITOREO'!G41+'IX R Art MONITOREO'!G41+'XIV R Art MONITOREO'!G41&gt;0,+'V R MONITOREO '!G41+'XVI R MONITOREO'!G41+'VIII R Art MONITOREO'!G41+'IX R Art MONITOREO'!G41+'XIV R Art MONITOREO'!G41," ")</f>
        <v xml:space="preserve"> </v>
      </c>
      <c r="H41" s="67" t="str">
        <f>IF(+'V R MONITOREO '!H41+'XVI R MONITOREO'!H41+'VIII R Art MONITOREO'!H41+'IX R Art MONITOREO'!H41+'XIV R Art MONITOREO'!H41&gt;0,+'V R MONITOREO '!H41+'XVI R MONITOREO'!H41+'VIII R Art MONITOREO'!H41+'IX R Art MONITOREO'!H41+'XIV R Art MONITOREO'!H41," ")</f>
        <v xml:space="preserve"> </v>
      </c>
      <c r="I41" s="67" t="str">
        <f>IF(+'V R MONITOREO '!I41+'XVI R MONITOREO'!I41+'VIII R Art MONITOREO'!I41+'IX R Art MONITOREO'!I41+'XIV R Art MONITOREO'!I41&gt;0,+'V R MONITOREO '!I41+'XVI R MONITOREO'!I41+'VIII R Art MONITOREO'!I41+'IX R Art MONITOREO'!I41+'XIV R Art MONITOREO'!I41," ")</f>
        <v xml:space="preserve"> </v>
      </c>
      <c r="J41" s="67" t="str">
        <f>IF(+'V R MONITOREO '!J41+'XVI R MONITOREO'!J41+'VIII R Art MONITOREO'!J41+'IX R Art MONITOREO'!J41+'XIV R Art MONITOREO'!J41&gt;0,+'V R MONITOREO '!J41+'XVI R MONITOREO'!J41+'VIII R Art MONITOREO'!J41+'IX R Art MONITOREO'!J41+'XIV R Art MONITOREO'!J41," ")</f>
        <v xml:space="preserve"> </v>
      </c>
      <c r="K41" s="67" t="str">
        <f>IF(+'V R MONITOREO '!K41+'XVI R MONITOREO'!K41+'VIII R Art MONITOREO'!K41+'IX R Art MONITOREO'!K41+'XIV R Art MONITOREO'!K41&gt;0,+'V R MONITOREO '!K41+'XVI R MONITOREO'!K41+'VIII R Art MONITOREO'!K41+'IX R Art MONITOREO'!K41+'XIV R Art MONITOREO'!K41," ")</f>
        <v xml:space="preserve"> </v>
      </c>
      <c r="L41" s="67" t="str">
        <f>IF(+'V R MONITOREO '!L41+'XVI R MONITOREO'!L41+'VIII R Art MONITOREO'!L41+'IX R Art MONITOREO'!L41+'XIV R Art MONITOREO'!L41&gt;0,+'V R MONITOREO '!L41+'XVI R MONITOREO'!L41+'VIII R Art MONITOREO'!L41+'IX R Art MONITOREO'!L41+'XIV R Art MONITOREO'!L41," ")</f>
        <v xml:space="preserve"> </v>
      </c>
      <c r="M41" s="123" t="str">
        <f>IF(+'V R MONITOREO '!M41+'XVI R MONITOREO'!M41+'VIII R Art MONITOREO'!M41+'IX R Art MONITOREO'!M41+'XIV R Art MONITOREO'!M41&gt;0,+'V R MONITOREO '!M41+'XVI R MONITOREO'!M41+'VIII R Art MONITOREO'!M41+'IX R Art MONITOREO'!M41+'XIV R Art MONITOREO'!M41," ")</f>
        <v xml:space="preserve"> </v>
      </c>
      <c r="N41" s="122">
        <f t="shared" si="0"/>
        <v>1223.83</v>
      </c>
      <c r="O41" s="34">
        <f t="shared" si="1"/>
        <v>19</v>
      </c>
    </row>
    <row r="42" spans="1:17" x14ac:dyDescent="0.3">
      <c r="A42" s="100">
        <f>+A41+0.5</f>
        <v>19.5</v>
      </c>
      <c r="B42" s="122">
        <f>IF(+'V R MONITOREO '!B42+'XVI R MONITOREO'!B42+'VIII R Art MONITOREO'!B42+'IX R Art MONITOREO'!B42+'XIV R Art MONITOREO'!B42&gt;0,+'V R MONITOREO '!B42+'XVI R MONITOREO'!B42+'VIII R Art MONITOREO'!B42+'IX R Art MONITOREO'!B42+'XIV R Art MONITOREO'!B42," ")</f>
        <v>5.87</v>
      </c>
      <c r="C42" s="67">
        <f>IF(+'V R MONITOREO '!C42+'XVI R MONITOREO'!C42+'VIII R Art MONITOREO'!C42+'IX R Art MONITOREO'!C42+'XIV R Art MONITOREO'!C42&gt;0,+'V R MONITOREO '!C42+'XVI R MONITOREO'!C42+'VIII R Art MONITOREO'!C42+'IX R Art MONITOREO'!C42+'XIV R Art MONITOREO'!C42," ")</f>
        <v>280.23</v>
      </c>
      <c r="D42" s="67">
        <f>IF(+'V R MONITOREO '!D42+'XVI R MONITOREO'!D42+'VIII R Art MONITOREO'!D42+'IX R Art MONITOREO'!D42+'XIV R Art MONITOREO'!D42&gt;0,+'V R MONITOREO '!D42+'XVI R MONITOREO'!D42+'VIII R Art MONITOREO'!D42+'IX R Art MONITOREO'!D42+'XIV R Art MONITOREO'!D42," ")</f>
        <v>23.77</v>
      </c>
      <c r="E42" s="67" t="str">
        <f>IF(+'V R MONITOREO '!E42+'XVI R MONITOREO'!E42+'VIII R Art MONITOREO'!E42+'IX R Art MONITOREO'!E42+'XIV R Art MONITOREO'!E42&gt;0,+'V R MONITOREO '!E42+'XVI R MONITOREO'!E42+'VIII R Art MONITOREO'!E42+'IX R Art MONITOREO'!E42+'XIV R Art MONITOREO'!E42," ")</f>
        <v xml:space="preserve"> </v>
      </c>
      <c r="F42" s="67" t="str">
        <f>IF(+'V R MONITOREO '!F42+'XVI R MONITOREO'!F42+'VIII R Art MONITOREO'!F42+'IX R Art MONITOREO'!F42+'XIV R Art MONITOREO'!F42&gt;0,+'V R MONITOREO '!F42+'XVI R MONITOREO'!F42+'VIII R Art MONITOREO'!F42+'IX R Art MONITOREO'!F42+'XIV R Art MONITOREO'!F42," ")</f>
        <v xml:space="preserve"> </v>
      </c>
      <c r="G42" s="67" t="str">
        <f>IF(+'V R MONITOREO '!G42+'XVI R MONITOREO'!G42+'VIII R Art MONITOREO'!G42+'IX R Art MONITOREO'!G42+'XIV R Art MONITOREO'!G42&gt;0,+'V R MONITOREO '!G42+'XVI R MONITOREO'!G42+'VIII R Art MONITOREO'!G42+'IX R Art MONITOREO'!G42+'XIV R Art MONITOREO'!G42," ")</f>
        <v xml:space="preserve"> </v>
      </c>
      <c r="H42" s="67" t="str">
        <f>IF(+'V R MONITOREO '!H42+'XVI R MONITOREO'!H42+'VIII R Art MONITOREO'!H42+'IX R Art MONITOREO'!H42+'XIV R Art MONITOREO'!H42&gt;0,+'V R MONITOREO '!H42+'XVI R MONITOREO'!H42+'VIII R Art MONITOREO'!H42+'IX R Art MONITOREO'!H42+'XIV R Art MONITOREO'!H42," ")</f>
        <v xml:space="preserve"> </v>
      </c>
      <c r="I42" s="67" t="str">
        <f>IF(+'V R MONITOREO '!I42+'XVI R MONITOREO'!I42+'VIII R Art MONITOREO'!I42+'IX R Art MONITOREO'!I42+'XIV R Art MONITOREO'!I42&gt;0,+'V R MONITOREO '!I42+'XVI R MONITOREO'!I42+'VIII R Art MONITOREO'!I42+'IX R Art MONITOREO'!I42+'XIV R Art MONITOREO'!I42," ")</f>
        <v xml:space="preserve"> </v>
      </c>
      <c r="J42" s="67" t="str">
        <f>IF(+'V R MONITOREO '!J42+'XVI R MONITOREO'!J42+'VIII R Art MONITOREO'!J42+'IX R Art MONITOREO'!J42+'XIV R Art MONITOREO'!J42&gt;0,+'V R MONITOREO '!J42+'XVI R MONITOREO'!J42+'VIII R Art MONITOREO'!J42+'IX R Art MONITOREO'!J42+'XIV R Art MONITOREO'!J42," ")</f>
        <v xml:space="preserve"> </v>
      </c>
      <c r="K42" s="67" t="str">
        <f>IF(+'V R MONITOREO '!K42+'XVI R MONITOREO'!K42+'VIII R Art MONITOREO'!K42+'IX R Art MONITOREO'!K42+'XIV R Art MONITOREO'!K42&gt;0,+'V R MONITOREO '!K42+'XVI R MONITOREO'!K42+'VIII R Art MONITOREO'!K42+'IX R Art MONITOREO'!K42+'XIV R Art MONITOREO'!K42," ")</f>
        <v xml:space="preserve"> </v>
      </c>
      <c r="L42" s="67" t="str">
        <f>IF(+'V R MONITOREO '!L42+'XVI R MONITOREO'!L42+'VIII R Art MONITOREO'!L42+'IX R Art MONITOREO'!L42+'XIV R Art MONITOREO'!L42&gt;0,+'V R MONITOREO '!L42+'XVI R MONITOREO'!L42+'VIII R Art MONITOREO'!L42+'IX R Art MONITOREO'!L42+'XIV R Art MONITOREO'!L42," ")</f>
        <v xml:space="preserve"> </v>
      </c>
      <c r="M42" s="123" t="str">
        <f>IF(+'V R MONITOREO '!M42+'XVI R MONITOREO'!M42+'VIII R Art MONITOREO'!M42+'IX R Art MONITOREO'!M42+'XIV R Art MONITOREO'!M42&gt;0,+'V R MONITOREO '!M42+'XVI R MONITOREO'!M42+'VIII R Art MONITOREO'!M42+'IX R Art MONITOREO'!M42+'XIV R Art MONITOREO'!M42," ")</f>
        <v xml:space="preserve"> </v>
      </c>
      <c r="N42" s="122">
        <f t="shared" si="0"/>
        <v>309.87</v>
      </c>
      <c r="O42" s="34">
        <f t="shared" si="1"/>
        <v>19.5</v>
      </c>
    </row>
    <row r="43" spans="1:17" x14ac:dyDescent="0.3">
      <c r="A43" s="100">
        <f t="shared" si="2"/>
        <v>20</v>
      </c>
      <c r="B43" s="122" t="str">
        <f>IF(+'V R MONITOREO '!B43+'XVI R MONITOREO'!B43+'VIII R Art MONITOREO'!B43+'IX R Art MONITOREO'!B43+'XIV R Art MONITOREO'!B43&gt;0,+'V R MONITOREO '!B43+'XVI R MONITOREO'!B43+'VIII R Art MONITOREO'!B43+'IX R Art MONITOREO'!B43+'XIV R Art MONITOREO'!B43," ")</f>
        <v xml:space="preserve"> </v>
      </c>
      <c r="C43" s="67">
        <f>IF(+'V R MONITOREO '!C43+'XVI R MONITOREO'!C43+'VIII R Art MONITOREO'!C43+'IX R Art MONITOREO'!C43+'XIV R Art MONITOREO'!C43&gt;0,+'V R MONITOREO '!C43+'XVI R MONITOREO'!C43+'VIII R Art MONITOREO'!C43+'IX R Art MONITOREO'!C43+'XIV R Art MONITOREO'!C43," ")</f>
        <v>59.08</v>
      </c>
      <c r="D43" s="67" t="str">
        <f>IF(+'V R MONITOREO '!D43+'XVI R MONITOREO'!D43+'VIII R Art MONITOREO'!D43+'IX R Art MONITOREO'!D43+'XIV R Art MONITOREO'!D43&gt;0,+'V R MONITOREO '!D43+'XVI R MONITOREO'!D43+'VIII R Art MONITOREO'!D43+'IX R Art MONITOREO'!D43+'XIV R Art MONITOREO'!D43," ")</f>
        <v xml:space="preserve"> </v>
      </c>
      <c r="E43" s="67" t="str">
        <f>IF(+'V R MONITOREO '!E43+'XVI R MONITOREO'!E43+'VIII R Art MONITOREO'!E43+'IX R Art MONITOREO'!E43+'XIV R Art MONITOREO'!E43&gt;0,+'V R MONITOREO '!E43+'XVI R MONITOREO'!E43+'VIII R Art MONITOREO'!E43+'IX R Art MONITOREO'!E43+'XIV R Art MONITOREO'!E43," ")</f>
        <v xml:space="preserve"> </v>
      </c>
      <c r="F43" s="67" t="str">
        <f>IF(+'V R MONITOREO '!F43+'XVI R MONITOREO'!F43+'VIII R Art MONITOREO'!F43+'IX R Art MONITOREO'!F43+'XIV R Art MONITOREO'!F43&gt;0,+'V R MONITOREO '!F43+'XVI R MONITOREO'!F43+'VIII R Art MONITOREO'!F43+'IX R Art MONITOREO'!F43+'XIV R Art MONITOREO'!F43," ")</f>
        <v xml:space="preserve"> </v>
      </c>
      <c r="G43" s="67" t="str">
        <f>IF(+'V R MONITOREO '!G43+'XVI R MONITOREO'!G43+'VIII R Art MONITOREO'!G43+'IX R Art MONITOREO'!G43+'XIV R Art MONITOREO'!G43&gt;0,+'V R MONITOREO '!G43+'XVI R MONITOREO'!G43+'VIII R Art MONITOREO'!G43+'IX R Art MONITOREO'!G43+'XIV R Art MONITOREO'!G43," ")</f>
        <v xml:space="preserve"> </v>
      </c>
      <c r="H43" s="67" t="str">
        <f>IF(+'V R MONITOREO '!H43+'XVI R MONITOREO'!H43+'VIII R Art MONITOREO'!H43+'IX R Art MONITOREO'!H43+'XIV R Art MONITOREO'!H43&gt;0,+'V R MONITOREO '!H43+'XVI R MONITOREO'!H43+'VIII R Art MONITOREO'!H43+'IX R Art MONITOREO'!H43+'XIV R Art MONITOREO'!H43," ")</f>
        <v xml:space="preserve"> </v>
      </c>
      <c r="I43" s="67" t="str">
        <f>IF(+'V R MONITOREO '!I43+'XVI R MONITOREO'!I43+'VIII R Art MONITOREO'!I43+'IX R Art MONITOREO'!I43+'XIV R Art MONITOREO'!I43&gt;0,+'V R MONITOREO '!I43+'XVI R MONITOREO'!I43+'VIII R Art MONITOREO'!I43+'IX R Art MONITOREO'!I43+'XIV R Art MONITOREO'!I43," ")</f>
        <v xml:space="preserve"> </v>
      </c>
      <c r="J43" s="67" t="str">
        <f>IF(+'V R MONITOREO '!J43+'XVI R MONITOREO'!J43+'VIII R Art MONITOREO'!J43+'IX R Art MONITOREO'!J43+'XIV R Art MONITOREO'!J43&gt;0,+'V R MONITOREO '!J43+'XVI R MONITOREO'!J43+'VIII R Art MONITOREO'!J43+'IX R Art MONITOREO'!J43+'XIV R Art MONITOREO'!J43," ")</f>
        <v xml:space="preserve"> </v>
      </c>
      <c r="K43" s="67" t="str">
        <f>IF(+'V R MONITOREO '!K43+'XVI R MONITOREO'!K43+'VIII R Art MONITOREO'!K43+'IX R Art MONITOREO'!K43+'XIV R Art MONITOREO'!K43&gt;0,+'V R MONITOREO '!K43+'XVI R MONITOREO'!K43+'VIII R Art MONITOREO'!K43+'IX R Art MONITOREO'!K43+'XIV R Art MONITOREO'!K43," ")</f>
        <v xml:space="preserve"> </v>
      </c>
      <c r="L43" s="67" t="str">
        <f>IF(+'V R MONITOREO '!L43+'XVI R MONITOREO'!L43+'VIII R Art MONITOREO'!L43+'IX R Art MONITOREO'!L43+'XIV R Art MONITOREO'!L43&gt;0,+'V R MONITOREO '!L43+'XVI R MONITOREO'!L43+'VIII R Art MONITOREO'!L43+'IX R Art MONITOREO'!L43+'XIV R Art MONITOREO'!L43," ")</f>
        <v xml:space="preserve"> </v>
      </c>
      <c r="M43" s="123" t="str">
        <f>IF(+'V R MONITOREO '!M43+'XVI R MONITOREO'!M43+'VIII R Art MONITOREO'!M43+'IX R Art MONITOREO'!M43+'XIV R Art MONITOREO'!M43&gt;0,+'V R MONITOREO '!M43+'XVI R MONITOREO'!M43+'VIII R Art MONITOREO'!M43+'IX R Art MONITOREO'!M43+'XIV R Art MONITOREO'!M43," ")</f>
        <v xml:space="preserve"> </v>
      </c>
      <c r="N43" s="122">
        <f t="shared" si="0"/>
        <v>59.08</v>
      </c>
      <c r="O43" s="47"/>
    </row>
    <row r="44" spans="1:17" x14ac:dyDescent="0.3">
      <c r="A44" s="100">
        <f>+A43+0.5</f>
        <v>20.5</v>
      </c>
      <c r="B44" s="122" t="str">
        <f>IF(+'V R MONITOREO '!B44+'XVI R MONITOREO'!B44+'VIII R Art MONITOREO'!B44+'IX R Art MONITOREO'!B44+'XIV R Art MONITOREO'!B44&gt;0,+'V R MONITOREO '!B44+'XVI R MONITOREO'!B44+'VIII R Art MONITOREO'!B44+'IX R Art MONITOREO'!B44+'XIV R Art MONITOREO'!B44," ")</f>
        <v xml:space="preserve"> </v>
      </c>
      <c r="C44" s="67" t="str">
        <f>IF(+'V R MONITOREO '!C44+'XVI R MONITOREO'!C44+'VIII R Art MONITOREO'!C44+'IX R Art MONITOREO'!C44+'XIV R Art MONITOREO'!C44&gt;0,+'V R MONITOREO '!C44+'XVI R MONITOREO'!C44+'VIII R Art MONITOREO'!C44+'IX R Art MONITOREO'!C44+'XIV R Art MONITOREO'!C44," ")</f>
        <v xml:space="preserve"> </v>
      </c>
      <c r="D44" s="67" t="str">
        <f>IF(+'V R MONITOREO '!D44+'XVI R MONITOREO'!D44+'VIII R Art MONITOREO'!D44+'IX R Art MONITOREO'!D44+'XIV R Art MONITOREO'!D44&gt;0,+'V R MONITOREO '!D44+'XVI R MONITOREO'!D44+'VIII R Art MONITOREO'!D44+'IX R Art MONITOREO'!D44+'XIV R Art MONITOREO'!D44," ")</f>
        <v xml:space="preserve"> </v>
      </c>
      <c r="E44" s="67" t="str">
        <f>IF(+'V R MONITOREO '!E44+'XVI R MONITOREO'!E44+'VIII R Art MONITOREO'!E44+'IX R Art MONITOREO'!E44+'XIV R Art MONITOREO'!E44&gt;0,+'V R MONITOREO '!E44+'XVI R MONITOREO'!E44+'VIII R Art MONITOREO'!E44+'IX R Art MONITOREO'!E44+'XIV R Art MONITOREO'!E44," ")</f>
        <v xml:space="preserve"> </v>
      </c>
      <c r="F44" s="67" t="str">
        <f>IF(+'V R MONITOREO '!F44+'XVI R MONITOREO'!F44+'VIII R Art MONITOREO'!F44+'IX R Art MONITOREO'!F44+'XIV R Art MONITOREO'!F44&gt;0,+'V R MONITOREO '!F44+'XVI R MONITOREO'!F44+'VIII R Art MONITOREO'!F44+'IX R Art MONITOREO'!F44+'XIV R Art MONITOREO'!F44," ")</f>
        <v xml:space="preserve"> </v>
      </c>
      <c r="G44" s="67" t="str">
        <f>IF(+'V R MONITOREO '!G44+'XVI R MONITOREO'!G44+'VIII R Art MONITOREO'!G44+'IX R Art MONITOREO'!G44+'XIV R Art MONITOREO'!G44&gt;0,+'V R MONITOREO '!G44+'XVI R MONITOREO'!G44+'VIII R Art MONITOREO'!G44+'IX R Art MONITOREO'!G44+'XIV R Art MONITOREO'!G44," ")</f>
        <v xml:space="preserve"> </v>
      </c>
      <c r="H44" s="67" t="str">
        <f>IF(+'V R MONITOREO '!H44+'XVI R MONITOREO'!H44+'VIII R Art MONITOREO'!H44+'IX R Art MONITOREO'!H44+'XIV R Art MONITOREO'!H44&gt;0,+'V R MONITOREO '!H44+'XVI R MONITOREO'!H44+'VIII R Art MONITOREO'!H44+'IX R Art MONITOREO'!H44+'XIV R Art MONITOREO'!H44," ")</f>
        <v xml:space="preserve"> </v>
      </c>
      <c r="I44" s="67" t="str">
        <f>IF(+'V R MONITOREO '!I44+'XVI R MONITOREO'!I44+'VIII R Art MONITOREO'!I44+'IX R Art MONITOREO'!I44+'XIV R Art MONITOREO'!I44&gt;0,+'V R MONITOREO '!I44+'XVI R MONITOREO'!I44+'VIII R Art MONITOREO'!I44+'IX R Art MONITOREO'!I44+'XIV R Art MONITOREO'!I44," ")</f>
        <v xml:space="preserve"> </v>
      </c>
      <c r="J44" s="67" t="str">
        <f>IF(+'V R MONITOREO '!J44+'XVI R MONITOREO'!J44+'VIII R Art MONITOREO'!J44+'IX R Art MONITOREO'!J44+'XIV R Art MONITOREO'!J44&gt;0,+'V R MONITOREO '!J44+'XVI R MONITOREO'!J44+'VIII R Art MONITOREO'!J44+'IX R Art MONITOREO'!J44+'XIV R Art MONITOREO'!J44," ")</f>
        <v xml:space="preserve"> </v>
      </c>
      <c r="K44" s="67" t="str">
        <f>IF(+'V R MONITOREO '!K44+'XVI R MONITOREO'!K44+'VIII R Art MONITOREO'!K44+'IX R Art MONITOREO'!K44+'XIV R Art MONITOREO'!K44&gt;0,+'V R MONITOREO '!K44+'XVI R MONITOREO'!K44+'VIII R Art MONITOREO'!K44+'IX R Art MONITOREO'!K44+'XIV R Art MONITOREO'!K44," ")</f>
        <v xml:space="preserve"> </v>
      </c>
      <c r="L44" s="67" t="str">
        <f>IF(+'V R MONITOREO '!L44+'XVI R MONITOREO'!L44+'VIII R Art MONITOREO'!L44+'IX R Art MONITOREO'!L44+'XIV R Art MONITOREO'!L44&gt;0,+'V R MONITOREO '!L44+'XVI R MONITOREO'!L44+'VIII R Art MONITOREO'!L44+'IX R Art MONITOREO'!L44+'XIV R Art MONITOREO'!L44," ")</f>
        <v xml:space="preserve"> </v>
      </c>
      <c r="M44" s="123" t="str">
        <f>IF(+'V R MONITOREO '!M44+'XVI R MONITOREO'!M44+'VIII R Art MONITOREO'!M44+'IX R Art MONITOREO'!M44+'XIV R Art MONITOREO'!M44&gt;0,+'V R MONITOREO '!M44+'XVI R MONITOREO'!M44+'VIII R Art MONITOREO'!M44+'IX R Art MONITOREO'!M44+'XIV R Art MONITOREO'!M44," ")</f>
        <v xml:space="preserve"> </v>
      </c>
      <c r="N44" s="122" t="str">
        <f t="shared" si="0"/>
        <v xml:space="preserve"> </v>
      </c>
      <c r="O44" s="47"/>
    </row>
    <row r="45" spans="1:17" x14ac:dyDescent="0.3">
      <c r="A45" s="99" t="s">
        <v>13</v>
      </c>
      <c r="B45" s="126">
        <f>IF(SUM(B11:B44)&gt;0,SUM(B11:B44)," ")</f>
        <v>1174.6399999999999</v>
      </c>
      <c r="C45" s="71">
        <f t="shared" ref="C45:M45" si="3">IF(SUM(C11:C44)&gt;0,SUM(C11:C44)," ")</f>
        <v>18659.820000000003</v>
      </c>
      <c r="D45" s="71">
        <f t="shared" si="3"/>
        <v>1890.6100000000001</v>
      </c>
      <c r="E45" s="71" t="str">
        <f t="shared" si="3"/>
        <v xml:space="preserve"> </v>
      </c>
      <c r="F45" s="71" t="str">
        <f t="shared" si="3"/>
        <v xml:space="preserve"> </v>
      </c>
      <c r="G45" s="71" t="str">
        <f t="shared" si="3"/>
        <v xml:space="preserve"> </v>
      </c>
      <c r="H45" s="71" t="str">
        <f t="shared" si="3"/>
        <v xml:space="preserve"> </v>
      </c>
      <c r="I45" s="71" t="str">
        <f t="shared" si="3"/>
        <v xml:space="preserve"> </v>
      </c>
      <c r="J45" s="71" t="str">
        <f t="shared" si="3"/>
        <v xml:space="preserve"> </v>
      </c>
      <c r="K45" s="71" t="str">
        <f t="shared" si="3"/>
        <v xml:space="preserve"> </v>
      </c>
      <c r="L45" s="71" t="str">
        <f t="shared" si="3"/>
        <v xml:space="preserve"> </v>
      </c>
      <c r="M45" s="127" t="str">
        <f t="shared" si="3"/>
        <v xml:space="preserve"> </v>
      </c>
      <c r="N45" s="126">
        <f>SUM(N11:N44)</f>
        <v>21725.070000000003</v>
      </c>
      <c r="O45" s="37">
        <f>+'V R MONITOREO '!N45+'VIII R Art MONITOREO'!N45+'IX R Art MONITOREO'!N45+'XIV R Art MONITOREO'!N45+'XVI R MONITOREO'!N45</f>
        <v>21725.07</v>
      </c>
      <c r="P45" s="37">
        <f>+O45-N45</f>
        <v>0</v>
      </c>
    </row>
    <row r="46" spans="1:17" ht="14" x14ac:dyDescent="0.3">
      <c r="A46" s="101" t="s">
        <v>24</v>
      </c>
      <c r="B46" s="134" t="str">
        <f>IF(+'V R MONITOREO '!B46+'XVI R MONITOREO'!B46+'VIII R Art MONITOREO'!B46+'IX R Art MONITOREO'!B46+'XIV R Art MONITOREO'!B46&gt;0,+'V R MONITOREO '!B46+'XVI R MONITOREO'!B46+'VIII R Art MONITOREO'!B46+'IX R Art MONITOREO'!B46+'XIV R Art MONITOREO'!B46," ")</f>
        <v xml:space="preserve"> </v>
      </c>
      <c r="C46" s="77" t="str">
        <f>IF(+'V R MONITOREO '!C46+'XVI R MONITOREO'!C46+'VIII R Art MONITOREO'!C46+'IX R Art MONITOREO'!C46+'XIV R Art MONITOREO'!C46&gt;0,+'V R MONITOREO '!C46+'XVI R MONITOREO'!C46+'VIII R Art MONITOREO'!C46+'IX R Art MONITOREO'!C46+'XIV R Art MONITOREO'!C46," ")</f>
        <v xml:space="preserve"> </v>
      </c>
      <c r="D46" s="77" t="str">
        <f>IF(+'V R MONITOREO '!D46+'XVI R MONITOREO'!D46+'VIII R Art MONITOREO'!D46+'IX R Art MONITOREO'!D46+'XIV R Art MONITOREO'!D46&gt;0,+'V R MONITOREO '!D46+'XVI R MONITOREO'!D46+'VIII R Art MONITOREO'!D46+'IX R Art MONITOREO'!D46+'XIV R Art MONITOREO'!D46," ")</f>
        <v xml:space="preserve"> </v>
      </c>
      <c r="E46" s="77" t="str">
        <f>IF(+'V R MONITOREO '!E46+'XVI R MONITOREO'!E46+'VIII R Art MONITOREO'!E46+'IX R Art MONITOREO'!E46+'XIV R Art MONITOREO'!E46&gt;0,+'V R MONITOREO '!E46+'XVI R MONITOREO'!E46+'VIII R Art MONITOREO'!E46+'IX R Art MONITOREO'!E46+'XIV R Art MONITOREO'!E46," ")</f>
        <v xml:space="preserve"> </v>
      </c>
      <c r="F46" s="67" t="str">
        <f>IF(+'V R MONITOREO '!F46+'XVI R MONITOREO'!F46+'VIII R Art MONITOREO'!F46+'IX R Art MONITOREO'!F46+'XIV R Art MONITOREO'!G46&gt;0,+'V R MONITOREO '!F46+'XVI R MONITOREO'!F46+'VIII R Art MONITOREO'!F46+'IX R Art MONITOREO'!F46+'XIV R Art MONITOREO'!G46," ")</f>
        <v xml:space="preserve"> </v>
      </c>
      <c r="G46" s="67"/>
      <c r="H46" s="158" t="str">
        <f>IF(+'V R MONITOREO '!H46+'XVI R MONITOREO'!H46+'VIII R Art MONITOREO'!H46+'IX R Art MONITOREO'!H46+'XIV R Art MONITOREO'!H46&gt;0,+'V R MONITOREO '!H46+'XVI R MONITOREO'!H46+'VIII R Art MONITOREO'!H46+'IX R Art MONITOREO'!H46+'XIV R Art MONITOREO'!H46," ")</f>
        <v xml:space="preserve"> </v>
      </c>
      <c r="I46" s="158" t="str">
        <f>IF(+'V R MONITOREO '!I46+'XVI R MONITOREO'!I46+'VIII R Art MONITOREO'!I46+'IX R Art MONITOREO'!I46+'XIV R Art MONITOREO'!I46&gt;0,+'V R MONITOREO '!I46+'XVI R MONITOREO'!I46+'VIII R Art MONITOREO'!I46+'IX R Art MONITOREO'!I46+'XIV R Art MONITOREO'!I46," ")</f>
        <v xml:space="preserve"> </v>
      </c>
      <c r="J46" s="158" t="str">
        <f>IF(+'V R MONITOREO '!J46+'XVI R MONITOREO'!J46+'VIII R Art MONITOREO'!J46+'IX R Art MONITOREO'!J46+'XIV R Art MONITOREO'!J46&gt;0,+'V R MONITOREO '!J46+'XVI R MONITOREO'!J46+'VIII R Art MONITOREO'!J46+'IX R Art MONITOREO'!J46+'XIV R Art MONITOREO'!J46," ")</f>
        <v xml:space="preserve"> </v>
      </c>
      <c r="K46" s="158" t="str">
        <f>IF(+'V R MONITOREO '!K46+'XVI R MONITOREO'!K46+'VIII R Art MONITOREO'!K46+'IX R Art MONITOREO'!K46+'XIV R Art MONITOREO'!K46&gt;0,+'V R MONITOREO '!K46+'XVI R MONITOREO'!K46+'VIII R Art MONITOREO'!K46+'IX R Art MONITOREO'!K46+'XIV R Art MONITOREO'!K46," ")</f>
        <v xml:space="preserve"> </v>
      </c>
      <c r="L46" s="158" t="str">
        <f>IF(+'V R MONITOREO '!L46+'XVI R MONITOREO'!L46+'VIII R Art MONITOREO'!L46+'IX R Art MONITOREO'!L46+'XIV R Art MONITOREO'!L46&gt;0,+'V R MONITOREO '!L46+'XVI R MONITOREO'!L46+'VIII R Art MONITOREO'!L46+'IX R Art MONITOREO'!L46+'XIV R Art MONITOREO'!L46," ")</f>
        <v xml:space="preserve"> </v>
      </c>
      <c r="M46" s="159" t="str">
        <f>IF(+'V R MONITOREO '!M46+'XVI R MONITOREO'!M46+'VIII R Art MONITOREO'!M46+'IX R Art MONITOREO'!M46+'XIV R Art MONITOREO'!M46&gt;0,+'V R MONITOREO '!M46+'XVI R MONITOREO'!M46+'VIII R Art MONITOREO'!M46+'IX R Art MONITOREO'!M46+'XIV R Art MONITOREO'!M46," ")</f>
        <v xml:space="preserve"> </v>
      </c>
      <c r="N46" s="134">
        <f>SUM(B46:M46)</f>
        <v>0</v>
      </c>
      <c r="O46" s="37" t="e">
        <f>+'V R MONITOREO '!N46+'VIII R Art MONITOREO'!N46+'IX R Art MONITOREO'!N46+'XIV R Art MONITOREO'!N46+'XVI R MONITOREO'!N46</f>
        <v>#VALUE!</v>
      </c>
      <c r="P46" s="37" t="e">
        <f>+O46-N46</f>
        <v>#VALUE!</v>
      </c>
    </row>
    <row r="47" spans="1:17" x14ac:dyDescent="0.3">
      <c r="A47" s="100" t="s">
        <v>17</v>
      </c>
      <c r="B47" s="134" t="str">
        <f>IF(+'V R MONITOREO '!B47+'XVI R MONITOREO'!B47+'VIII R Art MONITOREO'!B47+'IX R Art MONITOREO'!B47+'XIV R Art MONITOREO'!B47&gt;0,+'V R MONITOREO '!B47+'XVI R MONITOREO'!B47+'VIII R Art MONITOREO'!B47+'IX R Art MONITOREO'!B47+'XIV R Art MONITOREO'!B47," ")</f>
        <v xml:space="preserve"> </v>
      </c>
      <c r="C47" s="77" t="str">
        <f>IF(+'V R MONITOREO '!C47+'XVI R MONITOREO'!C47+'VIII R Art MONITOREO'!C47+'IX R Art MONITOREO'!C47+'XIV R Art MONITOREO'!C47&gt;0,+'V R MONITOREO '!C47+'XVI R MONITOREO'!C47+'VIII R Art MONITOREO'!C47+'IX R Art MONITOREO'!C47+'XIV R Art MONITOREO'!C47," ")</f>
        <v xml:space="preserve"> </v>
      </c>
      <c r="D47" s="77" t="str">
        <f>IF(+'V R MONITOREO '!D47+'XVI R MONITOREO'!D47+'VIII R Art MONITOREO'!D47+'IX R Art MONITOREO'!D47+'XIV R Art MONITOREO'!D47&gt;0,+'V R MONITOREO '!D47+'XVI R MONITOREO'!D47+'VIII R Art MONITOREO'!D47+'IX R Art MONITOREO'!D47+'XIV R Art MONITOREO'!D47," ")</f>
        <v xml:space="preserve"> </v>
      </c>
      <c r="E47" s="77" t="str">
        <f>IF(+'V R MONITOREO '!E47+'XVI R MONITOREO'!E47+'VIII R Art MONITOREO'!E47+'IX R Art MONITOREO'!E47+'XIV R Art MONITOREO'!E47&gt;0,+'V R MONITOREO '!E47+'XVI R MONITOREO'!E47+'VIII R Art MONITOREO'!E47+'IX R Art MONITOREO'!E47+'XIV R Art MONITOREO'!E47," ")</f>
        <v xml:space="preserve"> </v>
      </c>
      <c r="F47" s="67" t="str">
        <f>IF(+'V R MONITOREO '!F47+'XVI R MONITOREO'!F47+'VIII R Art MONITOREO'!F47+'IX R Art MONITOREO'!F47+'XIV R Art MONITOREO'!G47&gt;0,+'V R MONITOREO '!F47+'XVI R MONITOREO'!F47+'VIII R Art MONITOREO'!F47+'IX R Art MONITOREO'!F47+'XIV R Art MONITOREO'!G47," ")</f>
        <v xml:space="preserve"> </v>
      </c>
      <c r="G47" s="67"/>
      <c r="H47" s="158" t="str">
        <f>IF(+'V R MONITOREO '!H47+'XVI R MONITOREO'!H47+'VIII R Art MONITOREO'!H47+'IX R Art MONITOREO'!H47+'XIV R Art MONITOREO'!H47&gt;0,+'V R MONITOREO '!H47+'XVI R MONITOREO'!H47+'VIII R Art MONITOREO'!H47+'IX R Art MONITOREO'!H47+'XIV R Art MONITOREO'!H47," ")</f>
        <v xml:space="preserve"> </v>
      </c>
      <c r="I47" s="158" t="str">
        <f>IF(+'V R MONITOREO '!I47+'XVI R MONITOREO'!I47+'VIII R Art MONITOREO'!I47+'IX R Art MONITOREO'!I47+'XIV R Art MONITOREO'!I47&gt;0,+'V R MONITOREO '!I47+'XVI R MONITOREO'!I47+'VIII R Art MONITOREO'!I47+'IX R Art MONITOREO'!I47+'XIV R Art MONITOREO'!I47," ")</f>
        <v xml:space="preserve"> </v>
      </c>
      <c r="J47" s="158" t="str">
        <f>IF(+'V R MONITOREO '!J47+'XVI R MONITOREO'!J47+'VIII R Art MONITOREO'!J47+'IX R Art MONITOREO'!J47+'XIV R Art MONITOREO'!J47&gt;0,+'V R MONITOREO '!J47+'XVI R MONITOREO'!J47+'VIII R Art MONITOREO'!J47+'IX R Art MONITOREO'!J47+'XIV R Art MONITOREO'!J47," ")</f>
        <v xml:space="preserve"> </v>
      </c>
      <c r="K47" s="158" t="str">
        <f>IF(+'V R MONITOREO '!K47+'XVI R MONITOREO'!K47+'VIII R Art MONITOREO'!K47+'IX R Art MONITOREO'!K47+'XIV R Art MONITOREO'!K47&gt;0,+'V R MONITOREO '!K47+'XVI R MONITOREO'!K47+'VIII R Art MONITOREO'!K47+'IX R Art MONITOREO'!K47+'XIV R Art MONITOREO'!K47," ")</f>
        <v xml:space="preserve"> </v>
      </c>
      <c r="L47" s="158" t="str">
        <f>IF(+'V R MONITOREO '!L47+'XVI R MONITOREO'!L47+'VIII R Art MONITOREO'!L47+'IX R Art MONITOREO'!L47+'XIV R Art MONITOREO'!L47&gt;0,+'V R MONITOREO '!L47+'XVI R MONITOREO'!L47+'VIII R Art MONITOREO'!L47+'IX R Art MONITOREO'!L47+'XIV R Art MONITOREO'!L47," ")</f>
        <v xml:space="preserve"> </v>
      </c>
      <c r="M47" s="159" t="str">
        <f>IF(+'V R MONITOREO '!M47+'XVI R MONITOREO'!M47+'VIII R Art MONITOREO'!M47+'IX R Art MONITOREO'!M47+'XIV R Art MONITOREO'!M47&gt;0,+'V R MONITOREO '!M47+'XVI R MONITOREO'!M47+'VIII R Art MONITOREO'!M47+'IX R Art MONITOREO'!M47+'XIV R Art MONITOREO'!M47," ")</f>
        <v xml:space="preserve"> </v>
      </c>
      <c r="N47" s="134">
        <f>SUM(B47:M47)</f>
        <v>0</v>
      </c>
      <c r="O47" s="37" t="e">
        <f>+'V R MONITOREO '!N47+'VIII R Art MONITOREO'!N47+'IX R Art MONITOREO'!N47+'XIV R Art MONITOREO'!N47+'XVI R MONITOREO'!N47</f>
        <v>#VALUE!</v>
      </c>
      <c r="P47" s="37" t="e">
        <f>+O47-N47</f>
        <v>#VALUE!</v>
      </c>
      <c r="Q47" s="37" t="e">
        <f>+N47+'V-XIV R ART'!N47</f>
        <v>#VALUE!</v>
      </c>
    </row>
    <row r="48" spans="1:17" ht="14" x14ac:dyDescent="0.3">
      <c r="A48" s="101" t="s">
        <v>21</v>
      </c>
      <c r="B48" s="72">
        <f>SUM(B9:B26)*100/B45</f>
        <v>1.5000340529864471</v>
      </c>
      <c r="C48" s="72">
        <f>SUM(C9:C26)*100/C45</f>
        <v>0.90102691237107313</v>
      </c>
      <c r="D48" s="72">
        <f>SUM(D9:D26)*100/D45</f>
        <v>0</v>
      </c>
      <c r="E48" s="72"/>
      <c r="F48" s="72"/>
      <c r="G48" s="72"/>
      <c r="H48" s="72"/>
      <c r="I48" s="72" t="e">
        <f>SUM(I9:I26)*100/I45</f>
        <v>#VALUE!</v>
      </c>
      <c r="J48" s="72" t="e">
        <f>SUM(J9:J26)*100/J45</f>
        <v>#VALUE!</v>
      </c>
      <c r="K48" s="72" t="e">
        <f>SUM(K9:K26)*100/K45</f>
        <v>#VALUE!</v>
      </c>
      <c r="L48" s="72" t="e">
        <f t="shared" ref="L48:M48" si="4">SUM(L9:L26)*100/L45</f>
        <v>#VALUE!</v>
      </c>
      <c r="M48" s="72" t="e">
        <f t="shared" si="4"/>
        <v>#VALUE!</v>
      </c>
      <c r="N48" s="129">
        <f>SUM(N9:N26)*100/N45</f>
        <v>0.8550029988395893</v>
      </c>
      <c r="Q48" s="53" t="e">
        <f>+Q47/1000</f>
        <v>#VALUE!</v>
      </c>
    </row>
    <row r="49" spans="1:17" x14ac:dyDescent="0.3">
      <c r="A49" s="102" t="s">
        <v>19</v>
      </c>
      <c r="B49" s="131"/>
      <c r="C49" s="79"/>
      <c r="D49" s="73"/>
      <c r="E49" s="73"/>
      <c r="F49" s="73"/>
      <c r="G49" s="73"/>
      <c r="H49" s="73"/>
      <c r="I49" s="73"/>
      <c r="J49" s="79"/>
      <c r="K49" s="79"/>
      <c r="L49" s="73"/>
      <c r="M49" s="132"/>
      <c r="N49" s="160"/>
    </row>
    <row r="50" spans="1:17" x14ac:dyDescent="0.3">
      <c r="A50" s="40" t="s">
        <v>14</v>
      </c>
      <c r="F50" s="156"/>
      <c r="J50" s="41"/>
      <c r="Q50" s="179" t="e">
        <f>+N47*100/'V-XIV R ART'!Q47</f>
        <v>#VALUE!</v>
      </c>
    </row>
    <row r="51" spans="1:17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7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Q52" s="180" t="e">
        <f>+N47+'V-XIV R ART'!N47</f>
        <v>#VALUE!</v>
      </c>
    </row>
    <row r="53" spans="1:17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  <c r="O53" s="48" t="e">
        <f>+N53*100/#REF!</f>
        <v>#REF!</v>
      </c>
    </row>
    <row r="54" spans="1:17" x14ac:dyDescent="0.3">
      <c r="A54" s="49">
        <v>14</v>
      </c>
      <c r="B54" s="50">
        <f>+VLOOKUP(MAX(B9:B44),B9:$O$44,14,0)</f>
        <v>17.5</v>
      </c>
      <c r="C54" s="51">
        <f>+VLOOKUP(MAX(C9:C44),C9:$O$44,+$A$54-C53,0)</f>
        <v>18</v>
      </c>
      <c r="D54" s="51">
        <f>+VLOOKUP(MAX(D9:D44),D9:$O$44,+$A$54-D53,0)</f>
        <v>18</v>
      </c>
      <c r="E54" s="51" t="e">
        <f>+VLOOKUP(MAX(E9:E44),E9:$O$44,+$A$54-E53,0)</f>
        <v>#N/A</v>
      </c>
      <c r="F54" s="51" t="e">
        <f>+VLOOKUP(MAX(F9:F44),F9:$O$44,+$A$54-F53,0)</f>
        <v>#N/A</v>
      </c>
      <c r="G54" s="51" t="e">
        <f>+VLOOKUP(MAX(G9:G44),G9:$O$44,+$A$54-G53,0)</f>
        <v>#N/A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>
        <f>+VLOOKUP(MAX(N9:N44),N9:$O$44,+$A$54-N53,0)</f>
        <v>18</v>
      </c>
    </row>
    <row r="56" spans="1:17" x14ac:dyDescent="0.3">
      <c r="N56" s="35" t="e">
        <f>+D45+E45+F45+H45+I45+K45+L45+M45</f>
        <v>#VALUE!</v>
      </c>
    </row>
    <row r="58" spans="1:17" x14ac:dyDescent="0.3">
      <c r="A58" s="27" t="s">
        <v>22</v>
      </c>
      <c r="B58" s="35">
        <f t="shared" ref="B58:M58" si="5">-SUM(B9:B26)</f>
        <v>-17.62</v>
      </c>
      <c r="C58" s="35">
        <f t="shared" si="5"/>
        <v>-168.13</v>
      </c>
      <c r="D58" s="35">
        <f t="shared" si="5"/>
        <v>0</v>
      </c>
      <c r="E58" s="35">
        <f t="shared" si="5"/>
        <v>0</v>
      </c>
      <c r="F58" s="35">
        <f t="shared" si="5"/>
        <v>0</v>
      </c>
      <c r="G58" s="35">
        <f t="shared" si="5"/>
        <v>0</v>
      </c>
      <c r="H58" s="35">
        <f t="shared" si="5"/>
        <v>0</v>
      </c>
      <c r="I58" s="35">
        <f t="shared" si="5"/>
        <v>0</v>
      </c>
      <c r="J58" s="35">
        <f t="shared" si="5"/>
        <v>0</v>
      </c>
      <c r="K58" s="35">
        <f t="shared" si="5"/>
        <v>0</v>
      </c>
      <c r="L58" s="35">
        <f t="shared" si="5"/>
        <v>0</v>
      </c>
      <c r="M58" s="35">
        <f t="shared" si="5"/>
        <v>0</v>
      </c>
    </row>
    <row r="59" spans="1:17" x14ac:dyDescent="0.3">
      <c r="A59" s="27" t="s">
        <v>23</v>
      </c>
      <c r="B59" s="35">
        <f t="shared" ref="B59:M59" si="6">SUM(B27:B42)</f>
        <v>1157.0199999999998</v>
      </c>
      <c r="C59" s="35">
        <f t="shared" si="6"/>
        <v>18432.61</v>
      </c>
      <c r="D59" s="35">
        <f t="shared" si="6"/>
        <v>1890.6100000000001</v>
      </c>
      <c r="E59" s="35">
        <f t="shared" si="6"/>
        <v>0</v>
      </c>
      <c r="F59" s="35">
        <f t="shared" si="6"/>
        <v>0</v>
      </c>
      <c r="G59" s="35">
        <f t="shared" si="6"/>
        <v>0</v>
      </c>
      <c r="H59" s="35">
        <f t="shared" si="6"/>
        <v>0</v>
      </c>
      <c r="I59" s="35">
        <f t="shared" si="6"/>
        <v>0</v>
      </c>
      <c r="J59" s="35">
        <f t="shared" si="6"/>
        <v>0</v>
      </c>
      <c r="K59" s="35">
        <f t="shared" si="6"/>
        <v>0</v>
      </c>
      <c r="L59" s="35">
        <f t="shared" si="6"/>
        <v>0</v>
      </c>
      <c r="M59" s="35">
        <f t="shared" si="6"/>
        <v>0</v>
      </c>
    </row>
    <row r="61" spans="1:17" x14ac:dyDescent="0.3">
      <c r="N61" s="64">
        <f>(N46*1000000)/N45</f>
        <v>0</v>
      </c>
      <c r="O61" s="177" t="s">
        <v>15</v>
      </c>
    </row>
    <row r="63" spans="1:17" x14ac:dyDescent="0.3">
      <c r="N63" s="64">
        <f>(N47*1000000)/N45</f>
        <v>0</v>
      </c>
      <c r="O63" s="177" t="s">
        <v>16</v>
      </c>
    </row>
    <row r="65" spans="1:16" x14ac:dyDescent="0.3">
      <c r="A65" s="47">
        <v>14</v>
      </c>
      <c r="B65" s="30">
        <v>0</v>
      </c>
      <c r="C65" s="30">
        <v>1</v>
      </c>
      <c r="D65" s="30">
        <v>2</v>
      </c>
      <c r="E65" s="30">
        <v>3</v>
      </c>
      <c r="F65" s="30">
        <v>4</v>
      </c>
      <c r="G65" s="30">
        <v>5</v>
      </c>
      <c r="H65" s="30">
        <v>6</v>
      </c>
      <c r="I65" s="30">
        <v>7</v>
      </c>
      <c r="J65" s="30">
        <v>8</v>
      </c>
      <c r="K65" s="30">
        <v>9</v>
      </c>
      <c r="L65" s="30">
        <v>10</v>
      </c>
      <c r="M65" s="30">
        <v>11</v>
      </c>
    </row>
    <row r="66" spans="1:16" x14ac:dyDescent="0.3">
      <c r="A66" s="47"/>
    </row>
    <row r="67" spans="1:16" x14ac:dyDescent="0.3">
      <c r="A67" s="47"/>
      <c r="B67" s="30" t="e">
        <f>+VLOOKUP(MAX(B9:B42),B9:N42,$A$65-B65,0)</f>
        <v>#REF!</v>
      </c>
      <c r="C67" s="30">
        <f>+VLOOKUP(MAX(C9:C42),C9:O42,$A$65-C65,0)</f>
        <v>18</v>
      </c>
      <c r="D67" s="30">
        <f t="shared" ref="D67:M67" si="7">+VLOOKUP(MAX(D9:D42),D9:O42,$A$65-D65,0)</f>
        <v>18</v>
      </c>
      <c r="E67" s="30" t="e">
        <f t="shared" si="7"/>
        <v>#N/A</v>
      </c>
      <c r="F67" s="30" t="e">
        <f t="shared" si="7"/>
        <v>#N/A</v>
      </c>
      <c r="G67" s="30" t="e">
        <f t="shared" si="7"/>
        <v>#N/A</v>
      </c>
      <c r="H67" s="30" t="e">
        <f t="shared" si="7"/>
        <v>#N/A</v>
      </c>
      <c r="I67" s="30" t="e">
        <f t="shared" si="7"/>
        <v>#N/A</v>
      </c>
      <c r="J67" s="30" t="e">
        <f t="shared" si="7"/>
        <v>#N/A</v>
      </c>
      <c r="K67" s="30" t="e">
        <f t="shared" si="7"/>
        <v>#N/A</v>
      </c>
      <c r="L67" s="30" t="e">
        <f t="shared" si="7"/>
        <v>#N/A</v>
      </c>
      <c r="M67" s="30" t="e">
        <f t="shared" si="7"/>
        <v>#N/A</v>
      </c>
    </row>
    <row r="78" spans="1:16" x14ac:dyDescent="0.3">
      <c r="P78" s="37">
        <f>+N45+'IX R FT'!N45+'V R FT'!N45+'XVI R FT'!N44</f>
        <v>10028924.26</v>
      </c>
    </row>
  </sheetData>
  <mergeCells count="5">
    <mergeCell ref="A1:N1"/>
    <mergeCell ref="A3:N3"/>
    <mergeCell ref="A4:N4"/>
    <mergeCell ref="B7:M7"/>
    <mergeCell ref="A5:N5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ignoredErrors>
    <ignoredError sqref="C48:D48 N48" evalError="1"/>
  </ignoredErrors>
  <drawing r:id="rId2"/>
  <legacyDrawingHF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tabColor rgb="FFFFC000"/>
  </sheetPr>
  <dimension ref="A1:R78"/>
  <sheetViews>
    <sheetView topLeftCell="A31" zoomScale="70" zoomScaleNormal="70" zoomScalePageLayoutView="60" workbookViewId="0">
      <selection activeCell="M2" sqref="H1:M1048576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5" width="12.7265625" style="27" bestFit="1" customWidth="1"/>
    <col min="16" max="16" width="12.453125" style="27" bestFit="1" customWidth="1"/>
    <col min="17" max="17" width="10.90625" style="27"/>
    <col min="18" max="18" width="11.54296875" style="27" bestFit="1" customWidth="1"/>
    <col min="19" max="16384" width="10.90625" style="27"/>
  </cols>
  <sheetData>
    <row r="1" spans="1:15" s="28" customFormat="1" ht="20" x14ac:dyDescent="0.4">
      <c r="A1" s="203" t="s">
        <v>47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s="28" customFormat="1" ht="20" x14ac:dyDescent="0.4">
      <c r="A4" s="204" t="s">
        <v>69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5" s="28" customFormat="1" ht="20" x14ac:dyDescent="0.4">
      <c r="A5" s="203" t="s">
        <v>61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7" spans="1:15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  <c r="O7" s="27"/>
    </row>
    <row r="8" spans="1:15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5" x14ac:dyDescent="0.3">
      <c r="A9" s="103">
        <v>3</v>
      </c>
      <c r="B9" s="126" t="str">
        <f>IF(+'XVI R Ind'!$B$9+'VIII R Ind'!B9+'IX R Ind'!B9+'XIV R Ind'!B9&gt;0,+'XVI R Ind'!$B$9+'VIII R Ind'!B9+'IX R Ind'!B9+'XIV R Ind'!B9," ")</f>
        <v xml:space="preserve"> </v>
      </c>
      <c r="C9" s="71" t="str">
        <f>IF(+'XVI R Ind'!$B$9+'VIII R Ind'!C9+'IX R Ind'!C9+'XIV R Ind'!C9&gt;0,+'XVI R Ind'!$B$9+'VIII R Ind'!C9+'IX R Ind'!C9+'XIV R Ind'!C9," ")</f>
        <v xml:space="preserve"> </v>
      </c>
      <c r="D9" s="71" t="str">
        <f>IF(+'XVI R Ind'!$B$9+'VIII R Ind'!D9+'IX R Ind'!D9+'XIV R Ind'!D9&gt;0,+'XVI R Ind'!$B$9+'VIII R Ind'!D9+'IX R Ind'!D9+'XIV R Ind'!D9," ")</f>
        <v xml:space="preserve"> </v>
      </c>
      <c r="E9" s="71" t="str">
        <f>IF(+'XVI R Ind'!$B$9+'VIII R Ind'!E9+'IX R Ind'!E9+'XIV R Ind'!E9&gt;0,+'XVI R Ind'!$B$9+'VIII R Ind'!E9+'IX R Ind'!E9+'XIV R Ind'!E9," ")</f>
        <v xml:space="preserve"> </v>
      </c>
      <c r="F9" s="71" t="str">
        <f>IF(+'XVI R Ind'!$B$9+'VIII R Ind'!F9+'IX R Ind'!F9+'XIV R Ind'!F9&gt;0,+'XVI R Ind'!$B$9+'VIII R Ind'!F9+'IX R Ind'!F9+'XIV R Ind'!F9," ")</f>
        <v xml:space="preserve"> </v>
      </c>
      <c r="G9" s="71" t="str">
        <f>IF(+'XVI R Ind'!$B$9+'VIII R Ind'!G9+'IX R Ind'!G9+'XIV R Ind'!G9&gt;0,+'XVI R Ind'!$B$9+'VIII R Ind'!G9+'IX R Ind'!G9+'XIV R Ind'!G9," ")</f>
        <v xml:space="preserve"> </v>
      </c>
      <c r="H9" s="71" t="str">
        <f>IF(+'XVI R Ind'!$B$9+'VIII R Ind'!H9+'IX R Ind'!H9+'XIV R Ind'!H9&gt;0,+'XVI R Ind'!$B$9+'VIII R Ind'!H9+'IX R Ind'!H9+'XIV R Ind'!H9," ")</f>
        <v xml:space="preserve"> </v>
      </c>
      <c r="I9" s="71" t="str">
        <f>IF(+'XVI R Ind'!$B$9+'VIII R Ind'!I9+'IX R Ind'!I9+'XIV R Ind'!I9&gt;0,+'XVI R Ind'!$B$9+'VIII R Ind'!I9+'IX R Ind'!I9+'XIV R Ind'!I9," ")</f>
        <v xml:space="preserve"> </v>
      </c>
      <c r="J9" s="71" t="str">
        <f>IF(+'XVI R Ind'!$B$9+'VIII R Ind'!J9+'IX R Ind'!J9+'XIV R Ind'!J9&gt;0,+'XVI R Ind'!$B$9+'VIII R Ind'!J9+'IX R Ind'!J9+'XIV R Ind'!J9," ")</f>
        <v xml:space="preserve"> </v>
      </c>
      <c r="K9" s="71" t="str">
        <f>IF(+'XVI R Ind'!$B$9+'VIII R Ind'!K9+'IX R Ind'!K9+'XIV R Ind'!K9&gt;0,+'XVI R Ind'!$B$9+'VIII R Ind'!K9+'IX R Ind'!K9+'XIV R Ind'!K9," ")</f>
        <v xml:space="preserve"> </v>
      </c>
      <c r="L9" s="71" t="str">
        <f>IF(+'XVI R Ind'!$B$9+'VIII R Ind'!L9+'IX R Ind'!L9+'XIV R Ind'!L9&gt;0,+'XVI R Ind'!$B$9+'VIII R Ind'!L9+'IX R Ind'!L9+'XIV R Ind'!L9," ")</f>
        <v xml:space="preserve"> </v>
      </c>
      <c r="M9" s="127" t="str">
        <f>IF(+'XVI R Ind'!$B$9+'VIII R Ind'!M9+'IX R Ind'!M9+'XIV R Ind'!M9&gt;0,+'XVI R Ind'!$B$9+'VIII R Ind'!M9+'IX R Ind'!M9+'XIV R Ind'!M9," ")</f>
        <v xml:space="preserve"> </v>
      </c>
      <c r="N9" s="126" t="str">
        <f t="shared" ref="N9:N32" si="0">IF(SUM(B9:M9)&gt;0,SUM(B9:M9)," ")</f>
        <v xml:space="preserve"> </v>
      </c>
      <c r="O9" s="33">
        <f>+A9</f>
        <v>3</v>
      </c>
    </row>
    <row r="10" spans="1:15" x14ac:dyDescent="0.3">
      <c r="A10" s="100">
        <f>+A9+0.5</f>
        <v>3.5</v>
      </c>
      <c r="B10" s="122" t="str">
        <f>IF(+'XVI R Ind'!$B$9+'VIII R Ind'!B10+'IX R Ind'!B10+'XIV R Ind'!B10&gt;0,+'XVI R Ind'!$B$9+'VIII R Ind'!B10+'IX R Ind'!B10+'XIV R Ind'!B10," ")</f>
        <v xml:space="preserve"> </v>
      </c>
      <c r="C10" s="67" t="str">
        <f>IF(+'XVI R Ind'!$B$9+'VIII R Ind'!C10+'IX R Ind'!C10+'XIV R Ind'!C10&gt;0,+'XVI R Ind'!$B$9+'VIII R Ind'!C10+'IX R Ind'!C10+'XIV R Ind'!C10," ")</f>
        <v xml:space="preserve"> </v>
      </c>
      <c r="D10" s="67" t="str">
        <f>IF(+'XVI R Ind'!$B$9+'VIII R Ind'!D10+'IX R Ind'!D10+'XIV R Ind'!D10&gt;0,+'XVI R Ind'!$B$9+'VIII R Ind'!D10+'IX R Ind'!D10+'XIV R Ind'!D10," ")</f>
        <v xml:space="preserve"> </v>
      </c>
      <c r="E10" s="67" t="str">
        <f>IF(+'XVI R Ind'!$B$9+'VIII R Ind'!E10+'IX R Ind'!E10+'XIV R Ind'!E10&gt;0,+'XVI R Ind'!$B$9+'VIII R Ind'!E10+'IX R Ind'!E10+'XIV R Ind'!E10," ")</f>
        <v xml:space="preserve"> </v>
      </c>
      <c r="F10" s="67" t="str">
        <f>IF(+'XVI R Ind'!$B$9+'VIII R Ind'!F10+'IX R Ind'!F10+'XIV R Ind'!F10&gt;0,+'XVI R Ind'!$B$9+'VIII R Ind'!F10+'IX R Ind'!F10+'XIV R Ind'!F10," ")</f>
        <v xml:space="preserve"> </v>
      </c>
      <c r="G10" s="67" t="str">
        <f>IF(+'XVI R Ind'!$B$9+'VIII R Ind'!G10+'IX R Ind'!G10+'XIV R Ind'!G10&gt;0,+'XVI R Ind'!$B$9+'VIII R Ind'!G10+'IX R Ind'!G10+'XIV R Ind'!G10," ")</f>
        <v xml:space="preserve"> </v>
      </c>
      <c r="H10" s="67" t="str">
        <f>IF(+'XVI R Ind'!$B$9+'VIII R Ind'!H10+'IX R Ind'!H10+'XIV R Ind'!H10&gt;0,+'XVI R Ind'!$B$9+'VIII R Ind'!H10+'IX R Ind'!H10+'XIV R Ind'!H10," ")</f>
        <v xml:space="preserve"> </v>
      </c>
      <c r="I10" s="67" t="str">
        <f>IF(+'XVI R Ind'!$B$9+'VIII R Ind'!I10+'IX R Ind'!I10+'XIV R Ind'!I10&gt;0,+'XVI R Ind'!$B$9+'VIII R Ind'!I10+'IX R Ind'!I10+'XIV R Ind'!I10," ")</f>
        <v xml:space="preserve"> </v>
      </c>
      <c r="J10" s="67" t="str">
        <f>IF(+'XVI R Ind'!$B$9+'VIII R Ind'!J10+'IX R Ind'!J10+'XIV R Ind'!J10&gt;0,+'XVI R Ind'!$B$9+'VIII R Ind'!J10+'IX R Ind'!J10+'XIV R Ind'!J10," ")</f>
        <v xml:space="preserve"> </v>
      </c>
      <c r="K10" s="67" t="str">
        <f>IF(+'XVI R Ind'!$B$9+'VIII R Ind'!K10+'IX R Ind'!K10+'XIV R Ind'!K10&gt;0,+'XVI R Ind'!$B$9+'VIII R Ind'!K10+'IX R Ind'!K10+'XIV R Ind'!K10," ")</f>
        <v xml:space="preserve"> </v>
      </c>
      <c r="L10" s="67" t="str">
        <f>IF(+'XVI R Ind'!$B$9+'VIII R Ind'!L10+'IX R Ind'!L10+'XIV R Ind'!L10&gt;0,+'XVI R Ind'!$B$9+'VIII R Ind'!L10+'IX R Ind'!L10+'XIV R Ind'!L10," ")</f>
        <v xml:space="preserve"> </v>
      </c>
      <c r="M10" s="123" t="str">
        <f>IF(+'XVI R Ind'!$B$9+'VIII R Ind'!M10+'IX R Ind'!M10+'XIV R Ind'!M10&gt;0,+'XVI R Ind'!$B$9+'VIII R Ind'!M10+'IX R Ind'!M10+'XIV R Ind'!M10," ")</f>
        <v xml:space="preserve"> </v>
      </c>
      <c r="N10" s="122" t="str">
        <f t="shared" si="0"/>
        <v xml:space="preserve"> </v>
      </c>
      <c r="O10" s="34">
        <f t="shared" ref="O10:O42" si="1">+A10</f>
        <v>3.5</v>
      </c>
    </row>
    <row r="11" spans="1:15" x14ac:dyDescent="0.3">
      <c r="A11" s="100">
        <f t="shared" ref="A11:A44" si="2">+A10+0.5</f>
        <v>4</v>
      </c>
      <c r="B11" s="122" t="str">
        <f>IF(+'XVI R Ind'!$B$9+'VIII R Ind'!B11+'IX R Ind'!B11+'XIV R Ind'!B11&gt;0,+'XVI R Ind'!$B$9+'VIII R Ind'!B11+'IX R Ind'!B11+'XIV R Ind'!B11," ")</f>
        <v xml:space="preserve"> </v>
      </c>
      <c r="C11" s="67" t="str">
        <f>IF(+'XVI R Ind'!$B$9+'VIII R Ind'!C11+'IX R Ind'!C11+'XIV R Ind'!C11&gt;0,+'XVI R Ind'!$B$9+'VIII R Ind'!C11+'IX R Ind'!C11+'XIV R Ind'!C11," ")</f>
        <v xml:space="preserve"> </v>
      </c>
      <c r="D11" s="67" t="str">
        <f>IF(+'XVI R Ind'!$B$9+'VIII R Ind'!D11+'IX R Ind'!D11+'XIV R Ind'!D11&gt;0,+'XVI R Ind'!$B$9+'VIII R Ind'!D11+'IX R Ind'!D11+'XIV R Ind'!D11," ")</f>
        <v xml:space="preserve"> </v>
      </c>
      <c r="E11" s="67" t="str">
        <f>IF(+'XVI R Ind'!$B$9+'VIII R Ind'!E11+'IX R Ind'!E11+'XIV R Ind'!E11&gt;0,+'XVI R Ind'!$B$9+'VIII R Ind'!E11+'IX R Ind'!E11+'XIV R Ind'!E11," ")</f>
        <v xml:space="preserve"> </v>
      </c>
      <c r="F11" s="67" t="str">
        <f>IF(+'XVI R Ind'!$B$9+'VIII R Ind'!F11+'IX R Ind'!F11+'XIV R Ind'!F11&gt;0,+'XVI R Ind'!$B$9+'VIII R Ind'!F11+'IX R Ind'!F11+'XIV R Ind'!F11," ")</f>
        <v xml:space="preserve"> </v>
      </c>
      <c r="G11" s="67" t="str">
        <f>IF(+'XVI R Ind'!$B$9+'VIII R Ind'!G11+'IX R Ind'!G11+'XIV R Ind'!G11&gt;0,+'XVI R Ind'!$B$9+'VIII R Ind'!G11+'IX R Ind'!G11+'XIV R Ind'!G11," ")</f>
        <v xml:space="preserve"> </v>
      </c>
      <c r="H11" s="67" t="str">
        <f>IF(+'XVI R Ind'!$B$9+'VIII R Ind'!H11+'IX R Ind'!H11+'XIV R Ind'!H11&gt;0,+'XVI R Ind'!$B$9+'VIII R Ind'!H11+'IX R Ind'!H11+'XIV R Ind'!H11," ")</f>
        <v xml:space="preserve"> </v>
      </c>
      <c r="I11" s="67" t="str">
        <f>IF(+'XVI R Ind'!$B$9+'VIII R Ind'!I11+'IX R Ind'!I11+'XIV R Ind'!I11&gt;0,+'XVI R Ind'!$B$9+'VIII R Ind'!I11+'IX R Ind'!I11+'XIV R Ind'!I11," ")</f>
        <v xml:space="preserve"> </v>
      </c>
      <c r="J11" s="67" t="str">
        <f>IF(+'XVI R Ind'!$B$9+'VIII R Ind'!J11+'IX R Ind'!J11+'XIV R Ind'!J11&gt;0,+'XVI R Ind'!$B$9+'VIII R Ind'!J11+'IX R Ind'!J11+'XIV R Ind'!J11," ")</f>
        <v xml:space="preserve"> </v>
      </c>
      <c r="K11" s="67" t="str">
        <f>IF(+'XVI R Ind'!$B$9+'VIII R Ind'!K11+'IX R Ind'!K11+'XIV R Ind'!K11&gt;0,+'XVI R Ind'!$B$9+'VIII R Ind'!K11+'IX R Ind'!K11+'XIV R Ind'!K11," ")</f>
        <v xml:space="preserve"> </v>
      </c>
      <c r="L11" s="67" t="str">
        <f>IF(+'XVI R Ind'!$B$9+'VIII R Ind'!L11+'IX R Ind'!L11+'XIV R Ind'!L11&gt;0,+'XVI R Ind'!$B$9+'VIII R Ind'!L11+'IX R Ind'!L11+'XIV R Ind'!L11," ")</f>
        <v xml:space="preserve"> </v>
      </c>
      <c r="M11" s="123" t="str">
        <f>IF(+'XVI R Ind'!$B$9+'VIII R Ind'!M11+'IX R Ind'!M11+'XIV R Ind'!M11&gt;0,+'XVI R Ind'!$B$9+'VIII R Ind'!M11+'IX R Ind'!M11+'XIV R Ind'!M11," ")</f>
        <v xml:space="preserve"> </v>
      </c>
      <c r="N11" s="122" t="str">
        <f t="shared" si="0"/>
        <v xml:space="preserve"> </v>
      </c>
      <c r="O11" s="34">
        <f t="shared" si="1"/>
        <v>4</v>
      </c>
    </row>
    <row r="12" spans="1:15" x14ac:dyDescent="0.3">
      <c r="A12" s="100">
        <f t="shared" si="2"/>
        <v>4.5</v>
      </c>
      <c r="B12" s="122" t="str">
        <f>IF(+'XVI R Ind'!$B$9+'VIII R Ind'!B12+'IX R Ind'!B12+'XIV R Ind'!B12&gt;0,+'XVI R Ind'!$B$9+'VIII R Ind'!B12+'IX R Ind'!B12+'XIV R Ind'!B12," ")</f>
        <v xml:space="preserve"> </v>
      </c>
      <c r="C12" s="67" t="str">
        <f>IF(+'XVI R Ind'!$B$9+'VIII R Ind'!C12+'IX R Ind'!C12+'XIV R Ind'!C12&gt;0,+'XVI R Ind'!$B$9+'VIII R Ind'!C12+'IX R Ind'!C12+'XIV R Ind'!C12," ")</f>
        <v xml:space="preserve"> </v>
      </c>
      <c r="D12" s="67" t="str">
        <f>IF(+'XVI R Ind'!$B$9+'VIII R Ind'!D12+'IX R Ind'!D12+'XIV R Ind'!D12&gt;0,+'XVI R Ind'!$B$9+'VIII R Ind'!D12+'IX R Ind'!D12+'XIV R Ind'!D12," ")</f>
        <v xml:space="preserve"> </v>
      </c>
      <c r="E12" s="67" t="str">
        <f>IF(+'XVI R Ind'!$B$9+'VIII R Ind'!E12+'IX R Ind'!E12+'XIV R Ind'!E12&gt;0,+'XVI R Ind'!$B$9+'VIII R Ind'!E12+'IX R Ind'!E12+'XIV R Ind'!E12," ")</f>
        <v xml:space="preserve"> </v>
      </c>
      <c r="F12" s="67" t="str">
        <f>IF(+'XVI R Ind'!$B$9+'VIII R Ind'!F12+'IX R Ind'!F12+'XIV R Ind'!F12&gt;0,+'XVI R Ind'!$B$9+'VIII R Ind'!F12+'IX R Ind'!F12+'XIV R Ind'!F12," ")</f>
        <v xml:space="preserve"> </v>
      </c>
      <c r="G12" s="67" t="str">
        <f>IF(+'XVI R Ind'!$B$9+'VIII R Ind'!G12+'IX R Ind'!G12+'XIV R Ind'!G12&gt;0,+'XVI R Ind'!$B$9+'VIII R Ind'!G12+'IX R Ind'!G12+'XIV R Ind'!G12," ")</f>
        <v xml:space="preserve"> </v>
      </c>
      <c r="H12" s="67" t="str">
        <f>IF(+'XVI R Ind'!$B$9+'VIII R Ind'!H12+'IX R Ind'!H12+'XIV R Ind'!H12&gt;0,+'XVI R Ind'!$B$9+'VIII R Ind'!H12+'IX R Ind'!H12+'XIV R Ind'!H12," ")</f>
        <v xml:space="preserve"> </v>
      </c>
      <c r="I12" s="67" t="str">
        <f>IF(+'XVI R Ind'!$B$9+'VIII R Ind'!I12+'IX R Ind'!I12+'XIV R Ind'!I12&gt;0,+'XVI R Ind'!$B$9+'VIII R Ind'!I12+'IX R Ind'!I12+'XIV R Ind'!I12," ")</f>
        <v xml:space="preserve"> </v>
      </c>
      <c r="J12" s="67" t="str">
        <f>IF(+'XVI R Ind'!$B$9+'VIII R Ind'!J12+'IX R Ind'!J12+'XIV R Ind'!J12&gt;0,+'XVI R Ind'!$B$9+'VIII R Ind'!J12+'IX R Ind'!J12+'XIV R Ind'!J12," ")</f>
        <v xml:space="preserve"> </v>
      </c>
      <c r="K12" s="67" t="str">
        <f>IF(+'XVI R Ind'!$B$9+'VIII R Ind'!K12+'IX R Ind'!K12+'XIV R Ind'!K12&gt;0,+'XVI R Ind'!$B$9+'VIII R Ind'!K12+'IX R Ind'!K12+'XIV R Ind'!K12," ")</f>
        <v xml:space="preserve"> </v>
      </c>
      <c r="L12" s="67" t="str">
        <f>IF(+'XVI R Ind'!$B$9+'VIII R Ind'!L12+'IX R Ind'!L12+'XIV R Ind'!L12&gt;0,+'XVI R Ind'!$B$9+'VIII R Ind'!L12+'IX R Ind'!L12+'XIV R Ind'!L12," ")</f>
        <v xml:space="preserve"> </v>
      </c>
      <c r="M12" s="123" t="str">
        <f>IF(+'XVI R Ind'!$B$9+'VIII R Ind'!M12+'IX R Ind'!M12+'XIV R Ind'!M12&gt;0,+'XVI R Ind'!$B$9+'VIII R Ind'!M12+'IX R Ind'!M12+'XIV R Ind'!M12," ")</f>
        <v xml:space="preserve"> </v>
      </c>
      <c r="N12" s="122" t="str">
        <f t="shared" si="0"/>
        <v xml:space="preserve"> </v>
      </c>
      <c r="O12" s="34">
        <f t="shared" si="1"/>
        <v>4.5</v>
      </c>
    </row>
    <row r="13" spans="1:15" x14ac:dyDescent="0.3">
      <c r="A13" s="100">
        <f t="shared" si="2"/>
        <v>5</v>
      </c>
      <c r="B13" s="122" t="str">
        <f>IF(+'XVI R Ind'!$B$9+'VIII R Ind'!B13+'IX R Ind'!B13+'XIV R Ind'!B13&gt;0,+'XVI R Ind'!$B$9+'VIII R Ind'!B13+'IX R Ind'!B13+'XIV R Ind'!B13," ")</f>
        <v xml:space="preserve"> </v>
      </c>
      <c r="C13" s="67" t="str">
        <f>IF(+'XVI R Ind'!$B$9+'VIII R Ind'!C13+'IX R Ind'!C13+'XIV R Ind'!C13&gt;0,+'XVI R Ind'!$B$9+'VIII R Ind'!C13+'IX R Ind'!C13+'XIV R Ind'!C13," ")</f>
        <v xml:space="preserve"> </v>
      </c>
      <c r="D13" s="67" t="str">
        <f>IF(+'XVI R Ind'!$B$9+'VIII R Ind'!D13+'IX R Ind'!D13+'XIV R Ind'!D13&gt;0,+'XVI R Ind'!$B$9+'VIII R Ind'!D13+'IX R Ind'!D13+'XIV R Ind'!D13," ")</f>
        <v xml:space="preserve"> </v>
      </c>
      <c r="E13" s="67" t="str">
        <f>IF(+'XVI R Ind'!$B$9+'VIII R Ind'!E13+'IX R Ind'!E13+'XIV R Ind'!E13&gt;0,+'XVI R Ind'!$B$9+'VIII R Ind'!E13+'IX R Ind'!E13+'XIV R Ind'!E13," ")</f>
        <v xml:space="preserve"> </v>
      </c>
      <c r="F13" s="67" t="str">
        <f>IF(+'XVI R Ind'!$B$9+'VIII R Ind'!F13+'IX R Ind'!F13+'XIV R Ind'!F13&gt;0,+'XVI R Ind'!$B$9+'VIII R Ind'!F13+'IX R Ind'!F13+'XIV R Ind'!F13," ")</f>
        <v xml:space="preserve"> </v>
      </c>
      <c r="G13" s="67" t="str">
        <f>IF(+'XVI R Ind'!$B$9+'VIII R Ind'!G13+'IX R Ind'!G13+'XIV R Ind'!G13&gt;0,+'XVI R Ind'!$B$9+'VIII R Ind'!G13+'IX R Ind'!G13+'XIV R Ind'!G13," ")</f>
        <v xml:space="preserve"> </v>
      </c>
      <c r="H13" s="67" t="str">
        <f>IF(+'XVI R Ind'!$B$9+'VIII R Ind'!H13+'IX R Ind'!H13+'XIV R Ind'!H13&gt;0,+'XVI R Ind'!$B$9+'VIII R Ind'!H13+'IX R Ind'!H13+'XIV R Ind'!H13," ")</f>
        <v xml:space="preserve"> </v>
      </c>
      <c r="I13" s="67" t="str">
        <f>IF(+'XVI R Ind'!$B$9+'VIII R Ind'!I13+'IX R Ind'!I13+'XIV R Ind'!I13&gt;0,+'XVI R Ind'!$B$9+'VIII R Ind'!I13+'IX R Ind'!I13+'XIV R Ind'!I13," ")</f>
        <v xml:space="preserve"> </v>
      </c>
      <c r="J13" s="67" t="str">
        <f>IF(+'XVI R Ind'!$B$9+'VIII R Ind'!J13+'IX R Ind'!J13+'XIV R Ind'!J13&gt;0,+'XVI R Ind'!$B$9+'VIII R Ind'!J13+'IX R Ind'!J13+'XIV R Ind'!J13," ")</f>
        <v xml:space="preserve"> </v>
      </c>
      <c r="K13" s="67" t="str">
        <f>IF(+'XVI R Ind'!$B$9+'VIII R Ind'!K13+'IX R Ind'!K13+'XIV R Ind'!K13&gt;0,+'XVI R Ind'!$B$9+'VIII R Ind'!K13+'IX R Ind'!K13+'XIV R Ind'!K13," ")</f>
        <v xml:space="preserve"> </v>
      </c>
      <c r="L13" s="67" t="str">
        <f>IF(+'XVI R Ind'!$B$9+'VIII R Ind'!L13+'IX R Ind'!L13+'XIV R Ind'!L13&gt;0,+'XVI R Ind'!$B$9+'VIII R Ind'!L13+'IX R Ind'!L13+'XIV R Ind'!L13," ")</f>
        <v xml:space="preserve"> </v>
      </c>
      <c r="M13" s="123" t="str">
        <f>IF(+'XVI R Ind'!$B$9+'VIII R Ind'!M13+'IX R Ind'!M13+'XIV R Ind'!M13&gt;0,+'XVI R Ind'!$B$9+'VIII R Ind'!M13+'IX R Ind'!M13+'XIV R Ind'!M13," ")</f>
        <v xml:space="preserve"> </v>
      </c>
      <c r="N13" s="122" t="str">
        <f t="shared" si="0"/>
        <v xml:space="preserve"> </v>
      </c>
      <c r="O13" s="34">
        <f t="shared" si="1"/>
        <v>5</v>
      </c>
    </row>
    <row r="14" spans="1:15" x14ac:dyDescent="0.3">
      <c r="A14" s="100">
        <f t="shared" si="2"/>
        <v>5.5</v>
      </c>
      <c r="B14" s="122" t="str">
        <f>IF(+'XVI R Ind'!$B$9+'VIII R Ind'!B14+'IX R Ind'!B14+'XIV R Ind'!B14&gt;0,+'XVI R Ind'!$B$9+'VIII R Ind'!B14+'IX R Ind'!B14+'XIV R Ind'!B14," ")</f>
        <v xml:space="preserve"> </v>
      </c>
      <c r="C14" s="67" t="str">
        <f>IF(+'XVI R Ind'!$B$9+'VIII R Ind'!C14+'IX R Ind'!C14+'XIV R Ind'!C14&gt;0,+'XVI R Ind'!$B$9+'VIII R Ind'!C14+'IX R Ind'!C14+'XIV R Ind'!C14," ")</f>
        <v xml:space="preserve"> </v>
      </c>
      <c r="D14" s="67" t="str">
        <f>IF(+'XVI R Ind'!$B$9+'VIII R Ind'!D14+'IX R Ind'!D14+'XIV R Ind'!D14&gt;0,+'XVI R Ind'!$B$9+'VIII R Ind'!D14+'IX R Ind'!D14+'XIV R Ind'!D14," ")</f>
        <v xml:space="preserve"> </v>
      </c>
      <c r="E14" s="67" t="str">
        <f>IF(+'XVI R Ind'!$B$9+'VIII R Ind'!E14+'IX R Ind'!E14+'XIV R Ind'!E14&gt;0,+'XVI R Ind'!$B$9+'VIII R Ind'!E14+'IX R Ind'!E14+'XIV R Ind'!E14," ")</f>
        <v xml:space="preserve"> </v>
      </c>
      <c r="F14" s="67" t="str">
        <f>IF(+'XVI R Ind'!$B$9+'VIII R Ind'!F14+'IX R Ind'!F14+'XIV R Ind'!F14&gt;0,+'XVI R Ind'!$B$9+'VIII R Ind'!F14+'IX R Ind'!F14+'XIV R Ind'!F14," ")</f>
        <v xml:space="preserve"> </v>
      </c>
      <c r="G14" s="67" t="str">
        <f>IF(+'XVI R Ind'!$B$9+'VIII R Ind'!G14+'IX R Ind'!G14+'XIV R Ind'!G14&gt;0,+'XVI R Ind'!$B$9+'VIII R Ind'!G14+'IX R Ind'!G14+'XIV R Ind'!G14," ")</f>
        <v xml:space="preserve"> </v>
      </c>
      <c r="H14" s="67" t="str">
        <f>IF(+'XVI R Ind'!$B$9+'VIII R Ind'!H14+'IX R Ind'!H14+'XIV R Ind'!H14&gt;0,+'XVI R Ind'!$B$9+'VIII R Ind'!H14+'IX R Ind'!H14+'XIV R Ind'!H14," ")</f>
        <v xml:space="preserve"> </v>
      </c>
      <c r="I14" s="67" t="str">
        <f>IF(+'XVI R Ind'!$B$9+'VIII R Ind'!I14+'IX R Ind'!I14+'XIV R Ind'!I14&gt;0,+'XVI R Ind'!$B$9+'VIII R Ind'!I14+'IX R Ind'!I14+'XIV R Ind'!I14," ")</f>
        <v xml:space="preserve"> </v>
      </c>
      <c r="J14" s="67" t="str">
        <f>IF(+'XVI R Ind'!$B$9+'VIII R Ind'!J14+'IX R Ind'!J14+'XIV R Ind'!J14&gt;0,+'XVI R Ind'!$B$9+'VIII R Ind'!J14+'IX R Ind'!J14+'XIV R Ind'!J14," ")</f>
        <v xml:space="preserve"> </v>
      </c>
      <c r="K14" s="67" t="str">
        <f>IF(+'XVI R Ind'!$B$9+'VIII R Ind'!K14+'IX R Ind'!K14+'XIV R Ind'!K14&gt;0,+'XVI R Ind'!$B$9+'VIII R Ind'!K14+'IX R Ind'!K14+'XIV R Ind'!K14," ")</f>
        <v xml:space="preserve"> </v>
      </c>
      <c r="L14" s="67" t="str">
        <f>IF(+'XVI R Ind'!$B$9+'VIII R Ind'!L14+'IX R Ind'!L14+'XIV R Ind'!L14&gt;0,+'XVI R Ind'!$B$9+'VIII R Ind'!L14+'IX R Ind'!L14+'XIV R Ind'!L14," ")</f>
        <v xml:space="preserve"> </v>
      </c>
      <c r="M14" s="123" t="str">
        <f>IF(+'XVI R Ind'!$B$9+'VIII R Ind'!M14+'IX R Ind'!M14+'XIV R Ind'!M14&gt;0,+'XVI R Ind'!$B$9+'VIII R Ind'!M14+'IX R Ind'!M14+'XIV R Ind'!M14," ")</f>
        <v xml:space="preserve"> </v>
      </c>
      <c r="N14" s="122" t="str">
        <f t="shared" si="0"/>
        <v xml:space="preserve"> </v>
      </c>
      <c r="O14" s="34">
        <f t="shared" si="1"/>
        <v>5.5</v>
      </c>
    </row>
    <row r="15" spans="1:15" x14ac:dyDescent="0.3">
      <c r="A15" s="100">
        <f t="shared" si="2"/>
        <v>6</v>
      </c>
      <c r="B15" s="122" t="str">
        <f>IF(+'XVI R Ind'!$B$9+'VIII R Ind'!B15+'IX R Ind'!B15+'XIV R Ind'!B15&gt;0,+'XVI R Ind'!$B$9+'VIII R Ind'!B15+'IX R Ind'!B15+'XIV R Ind'!B15," ")</f>
        <v xml:space="preserve"> </v>
      </c>
      <c r="C15" s="67" t="str">
        <f>IF(+'XVI R Ind'!$B$9+'VIII R Ind'!C15+'IX R Ind'!C15+'XIV R Ind'!C15&gt;0,+'XVI R Ind'!$B$9+'VIII R Ind'!C15+'IX R Ind'!C15+'XIV R Ind'!C15," ")</f>
        <v xml:space="preserve"> </v>
      </c>
      <c r="D15" s="67" t="str">
        <f>IF(+'XVI R Ind'!$B$9+'VIII R Ind'!D15+'IX R Ind'!D15+'XIV R Ind'!D15&gt;0,+'XVI R Ind'!$B$9+'VIII R Ind'!D15+'IX R Ind'!D15+'XIV R Ind'!D15," ")</f>
        <v xml:space="preserve"> </v>
      </c>
      <c r="E15" s="67" t="str">
        <f>IF(+'XVI R Ind'!$B$9+'VIII R Ind'!E15+'IX R Ind'!E15+'XIV R Ind'!E15&gt;0,+'XVI R Ind'!$B$9+'VIII R Ind'!E15+'IX R Ind'!E15+'XIV R Ind'!E15," ")</f>
        <v xml:space="preserve"> </v>
      </c>
      <c r="F15" s="67" t="str">
        <f>IF(+'XVI R Ind'!$B$9+'VIII R Ind'!F15+'IX R Ind'!F15+'XIV R Ind'!F15&gt;0,+'XVI R Ind'!$B$9+'VIII R Ind'!F15+'IX R Ind'!F15+'XIV R Ind'!F15," ")</f>
        <v xml:space="preserve"> </v>
      </c>
      <c r="G15" s="67" t="str">
        <f>IF(+'XVI R Ind'!$B$9+'VIII R Ind'!G15+'IX R Ind'!G15+'XIV R Ind'!G15&gt;0,+'XVI R Ind'!$B$9+'VIII R Ind'!G15+'IX R Ind'!G15+'XIV R Ind'!G15," ")</f>
        <v xml:space="preserve"> </v>
      </c>
      <c r="H15" s="67" t="str">
        <f>IF(+'XVI R Ind'!$B$9+'VIII R Ind'!H15+'IX R Ind'!H15+'XIV R Ind'!H15&gt;0,+'XVI R Ind'!$B$9+'VIII R Ind'!H15+'IX R Ind'!H15+'XIV R Ind'!H15," ")</f>
        <v xml:space="preserve"> </v>
      </c>
      <c r="I15" s="67" t="str">
        <f>IF(+'XVI R Ind'!$B$9+'VIII R Ind'!I15+'IX R Ind'!I15+'XIV R Ind'!I15&gt;0,+'XVI R Ind'!$B$9+'VIII R Ind'!I15+'IX R Ind'!I15+'XIV R Ind'!I15," ")</f>
        <v xml:space="preserve"> </v>
      </c>
      <c r="J15" s="67" t="str">
        <f>IF(+'XVI R Ind'!$B$9+'VIII R Ind'!J15+'IX R Ind'!J15+'XIV R Ind'!J15&gt;0,+'XVI R Ind'!$B$9+'VIII R Ind'!J15+'IX R Ind'!J15+'XIV R Ind'!J15," ")</f>
        <v xml:space="preserve"> </v>
      </c>
      <c r="K15" s="67" t="str">
        <f>IF(+'XVI R Ind'!$B$9+'VIII R Ind'!K15+'IX R Ind'!K15+'XIV R Ind'!K15&gt;0,+'XVI R Ind'!$B$9+'VIII R Ind'!K15+'IX R Ind'!K15+'XIV R Ind'!K15," ")</f>
        <v xml:space="preserve"> </v>
      </c>
      <c r="L15" s="67" t="str">
        <f>IF(+'XVI R Ind'!$B$9+'VIII R Ind'!L15+'IX R Ind'!L15+'XIV R Ind'!L15&gt;0,+'XVI R Ind'!$B$9+'VIII R Ind'!L15+'IX R Ind'!L15+'XIV R Ind'!L15," ")</f>
        <v xml:space="preserve"> </v>
      </c>
      <c r="M15" s="123" t="str">
        <f>IF(+'XVI R Ind'!$B$9+'VIII R Ind'!M15+'IX R Ind'!M15+'XIV R Ind'!M15&gt;0,+'XVI R Ind'!$B$9+'VIII R Ind'!M15+'IX R Ind'!M15+'XIV R Ind'!M15," ")</f>
        <v xml:space="preserve"> </v>
      </c>
      <c r="N15" s="122" t="str">
        <f t="shared" si="0"/>
        <v xml:space="preserve"> </v>
      </c>
      <c r="O15" s="34">
        <f t="shared" si="1"/>
        <v>6</v>
      </c>
    </row>
    <row r="16" spans="1:15" x14ac:dyDescent="0.3">
      <c r="A16" s="100">
        <f t="shared" si="2"/>
        <v>6.5</v>
      </c>
      <c r="B16" s="122" t="str">
        <f>IF(+'XVI R Ind'!$B$9+'VIII R Ind'!B16+'IX R Ind'!B16+'XIV R Ind'!B16&gt;0,+'XVI R Ind'!$B$9+'VIII R Ind'!B16+'IX R Ind'!B16+'XIV R Ind'!B16," ")</f>
        <v xml:space="preserve"> </v>
      </c>
      <c r="C16" s="67" t="str">
        <f>IF(+'XVI R Ind'!$B$9+'VIII R Ind'!C16+'IX R Ind'!C16+'XIV R Ind'!C16&gt;0,+'XVI R Ind'!$B$9+'VIII R Ind'!C16+'IX R Ind'!C16+'XIV R Ind'!C16," ")</f>
        <v xml:space="preserve"> </v>
      </c>
      <c r="D16" s="67" t="str">
        <f>IF(+'XVI R Ind'!$B$9+'VIII R Ind'!D16+'IX R Ind'!D16+'XIV R Ind'!D16&gt;0,+'XVI R Ind'!$B$9+'VIII R Ind'!D16+'IX R Ind'!D16+'XIV R Ind'!D16," ")</f>
        <v xml:space="preserve"> </v>
      </c>
      <c r="E16" s="67" t="str">
        <f>IF(+'XVI R Ind'!$B$9+'VIII R Ind'!E16+'IX R Ind'!E16+'XIV R Ind'!E16&gt;0,+'XVI R Ind'!$B$9+'VIII R Ind'!E16+'IX R Ind'!E16+'XIV R Ind'!E16," ")</f>
        <v xml:space="preserve"> </v>
      </c>
      <c r="F16" s="67" t="str">
        <f>IF(+'XVI R Ind'!$B$9+'VIII R Ind'!F16+'IX R Ind'!F16+'XIV R Ind'!F16&gt;0,+'XVI R Ind'!$B$9+'VIII R Ind'!F16+'IX R Ind'!F16+'XIV R Ind'!F16," ")</f>
        <v xml:space="preserve"> </v>
      </c>
      <c r="G16" s="67" t="str">
        <f>IF(+'XVI R Ind'!$B$9+'VIII R Ind'!G16+'IX R Ind'!G16+'XIV R Ind'!G16&gt;0,+'XVI R Ind'!$B$9+'VIII R Ind'!G16+'IX R Ind'!G16+'XIV R Ind'!G16," ")</f>
        <v xml:space="preserve"> </v>
      </c>
      <c r="H16" s="67" t="str">
        <f>IF(+'XVI R Ind'!$B$9+'VIII R Ind'!H16+'IX R Ind'!H16+'XIV R Ind'!H16&gt;0,+'XVI R Ind'!$B$9+'VIII R Ind'!H16+'IX R Ind'!H16+'XIV R Ind'!H16," ")</f>
        <v xml:space="preserve"> </v>
      </c>
      <c r="I16" s="67" t="str">
        <f>IF(+'XVI R Ind'!$B$9+'VIII R Ind'!I16+'IX R Ind'!I16+'XIV R Ind'!I16&gt;0,+'XVI R Ind'!$B$9+'VIII R Ind'!I16+'IX R Ind'!I16+'XIV R Ind'!I16," ")</f>
        <v xml:space="preserve"> </v>
      </c>
      <c r="J16" s="67" t="str">
        <f>IF(+'XVI R Ind'!$B$9+'VIII R Ind'!J16+'IX R Ind'!J16+'XIV R Ind'!J16&gt;0,+'XVI R Ind'!$B$9+'VIII R Ind'!J16+'IX R Ind'!J16+'XIV R Ind'!J16," ")</f>
        <v xml:space="preserve"> </v>
      </c>
      <c r="K16" s="67" t="str">
        <f>IF(+'XVI R Ind'!$B$9+'VIII R Ind'!K16+'IX R Ind'!K16+'XIV R Ind'!K16&gt;0,+'XVI R Ind'!$B$9+'VIII R Ind'!K16+'IX R Ind'!K16+'XIV R Ind'!K16," ")</f>
        <v xml:space="preserve"> </v>
      </c>
      <c r="L16" s="67" t="str">
        <f>IF(+'XVI R Ind'!$B$9+'VIII R Ind'!L16+'IX R Ind'!L16+'XIV R Ind'!L16&gt;0,+'XVI R Ind'!$B$9+'VIII R Ind'!L16+'IX R Ind'!L16+'XIV R Ind'!L16," ")</f>
        <v xml:space="preserve"> </v>
      </c>
      <c r="M16" s="123" t="str">
        <f>IF(+'XVI R Ind'!$B$9+'VIII R Ind'!M16+'IX R Ind'!M16+'XIV R Ind'!M16&gt;0,+'XVI R Ind'!$B$9+'VIII R Ind'!M16+'IX R Ind'!M16+'XIV R Ind'!M16," ")</f>
        <v xml:space="preserve"> </v>
      </c>
      <c r="N16" s="122" t="str">
        <f t="shared" si="0"/>
        <v xml:space="preserve"> </v>
      </c>
      <c r="O16" s="34">
        <f t="shared" si="1"/>
        <v>6.5</v>
      </c>
    </row>
    <row r="17" spans="1:15" x14ac:dyDescent="0.3">
      <c r="A17" s="100">
        <f t="shared" si="2"/>
        <v>7</v>
      </c>
      <c r="B17" s="122" t="str">
        <f>IF(+'XVI R Ind'!$B$9+'VIII R Ind'!B17+'IX R Ind'!B17+'XIV R Ind'!B17&gt;0,+'XVI R Ind'!$B$9+'VIII R Ind'!B17+'IX R Ind'!B17+'XIV R Ind'!B17," ")</f>
        <v xml:space="preserve"> </v>
      </c>
      <c r="C17" s="67" t="str">
        <f>IF(+'XVI R Ind'!$B$9+'VIII R Ind'!C17+'IX R Ind'!C17+'XIV R Ind'!C17&gt;0,+'XVI R Ind'!$B$9+'VIII R Ind'!C17+'IX R Ind'!C17+'XIV R Ind'!C17," ")</f>
        <v xml:space="preserve"> </v>
      </c>
      <c r="D17" s="67" t="str">
        <f>IF(+'XVI R Ind'!$B$9+'VIII R Ind'!D17+'IX R Ind'!D17+'XIV R Ind'!D17&gt;0,+'XVI R Ind'!$B$9+'VIII R Ind'!D17+'IX R Ind'!D17+'XIV R Ind'!D17," ")</f>
        <v xml:space="preserve"> </v>
      </c>
      <c r="E17" s="67" t="str">
        <f>IF(+'XVI R Ind'!$B$9+'VIII R Ind'!E17+'IX R Ind'!E17+'XIV R Ind'!E17&gt;0,+'XVI R Ind'!$B$9+'VIII R Ind'!E17+'IX R Ind'!E17+'XIV R Ind'!E17," ")</f>
        <v xml:space="preserve"> </v>
      </c>
      <c r="F17" s="67" t="str">
        <f>IF(+'XVI R Ind'!$B$9+'VIII R Ind'!F17+'IX R Ind'!F17+'XIV R Ind'!F17&gt;0,+'XVI R Ind'!$B$9+'VIII R Ind'!F17+'IX R Ind'!F17+'XIV R Ind'!F17," ")</f>
        <v xml:space="preserve"> </v>
      </c>
      <c r="G17" s="67" t="str">
        <f>IF(+'XVI R Ind'!$B$9+'VIII R Ind'!G17+'IX R Ind'!G17+'XIV R Ind'!G17&gt;0,+'XVI R Ind'!$B$9+'VIII R Ind'!G17+'IX R Ind'!G17+'XIV R Ind'!G17," ")</f>
        <v xml:space="preserve"> </v>
      </c>
      <c r="H17" s="67" t="str">
        <f>IF(+'XVI R Ind'!$B$9+'VIII R Ind'!H17+'IX R Ind'!H17+'XIV R Ind'!H17&gt;0,+'XVI R Ind'!$B$9+'VIII R Ind'!H17+'IX R Ind'!H17+'XIV R Ind'!H17," ")</f>
        <v xml:space="preserve"> </v>
      </c>
      <c r="I17" s="67" t="str">
        <f>IF(+'XVI R Ind'!$B$9+'VIII R Ind'!I17+'IX R Ind'!I17+'XIV R Ind'!I17&gt;0,+'XVI R Ind'!$B$9+'VIII R Ind'!I17+'IX R Ind'!I17+'XIV R Ind'!I17," ")</f>
        <v xml:space="preserve"> </v>
      </c>
      <c r="J17" s="67" t="str">
        <f>IF(+'XVI R Ind'!$B$9+'VIII R Ind'!J17+'IX R Ind'!J17+'XIV R Ind'!J17&gt;0,+'XVI R Ind'!$B$9+'VIII R Ind'!J17+'IX R Ind'!J17+'XIV R Ind'!J17," ")</f>
        <v xml:space="preserve"> </v>
      </c>
      <c r="K17" s="67" t="str">
        <f>IF(+'XVI R Ind'!$B$9+'VIII R Ind'!K17+'IX R Ind'!K17+'XIV R Ind'!K17&gt;0,+'XVI R Ind'!$B$9+'VIII R Ind'!K17+'IX R Ind'!K17+'XIV R Ind'!K17," ")</f>
        <v xml:space="preserve"> </v>
      </c>
      <c r="L17" s="67" t="str">
        <f>IF(+'XVI R Ind'!$B$9+'VIII R Ind'!L17+'IX R Ind'!L17+'XIV R Ind'!L17&gt;0,+'XVI R Ind'!$B$9+'VIII R Ind'!L17+'IX R Ind'!L17+'XIV R Ind'!L17," ")</f>
        <v xml:space="preserve"> </v>
      </c>
      <c r="M17" s="123" t="str">
        <f>IF(+'XVI R Ind'!$B$9+'VIII R Ind'!M17+'IX R Ind'!M17+'XIV R Ind'!M17&gt;0,+'XVI R Ind'!$B$9+'VIII R Ind'!M17+'IX R Ind'!M17+'XIV R Ind'!M17," ")</f>
        <v xml:space="preserve"> </v>
      </c>
      <c r="N17" s="122" t="str">
        <f t="shared" si="0"/>
        <v xml:space="preserve"> </v>
      </c>
      <c r="O17" s="34">
        <f t="shared" si="1"/>
        <v>7</v>
      </c>
    </row>
    <row r="18" spans="1:15" x14ac:dyDescent="0.3">
      <c r="A18" s="100">
        <f t="shared" si="2"/>
        <v>7.5</v>
      </c>
      <c r="B18" s="122" t="str">
        <f>IF(+'XVI R Ind'!$B$9+'VIII R Ind'!B18+'IX R Ind'!B18+'XIV R Ind'!B18&gt;0,+'XVI R Ind'!$B$9+'VIII R Ind'!B18+'IX R Ind'!B18+'XIV R Ind'!B18," ")</f>
        <v xml:space="preserve"> </v>
      </c>
      <c r="C18" s="67" t="str">
        <f>IF(+'XVI R Ind'!$B$9+'VIII R Ind'!C18+'IX R Ind'!C18+'XIV R Ind'!C18&gt;0,+'XVI R Ind'!$B$9+'VIII R Ind'!C18+'IX R Ind'!C18+'XIV R Ind'!C18," ")</f>
        <v xml:space="preserve"> </v>
      </c>
      <c r="D18" s="67" t="str">
        <f>IF(+'XVI R Ind'!$B$9+'VIII R Ind'!D18+'IX R Ind'!D18+'XIV R Ind'!D18&gt;0,+'XVI R Ind'!$B$9+'VIII R Ind'!D18+'IX R Ind'!D18+'XIV R Ind'!D18," ")</f>
        <v xml:space="preserve"> </v>
      </c>
      <c r="E18" s="67" t="str">
        <f>IF(+'XVI R Ind'!$B$9+'VIII R Ind'!E18+'IX R Ind'!E18+'XIV R Ind'!E18&gt;0,+'XVI R Ind'!$B$9+'VIII R Ind'!E18+'IX R Ind'!E18+'XIV R Ind'!E18," ")</f>
        <v xml:space="preserve"> </v>
      </c>
      <c r="F18" s="67" t="str">
        <f>IF(+'XVI R Ind'!$B$9+'VIII R Ind'!F18+'IX R Ind'!F18+'XIV R Ind'!F18&gt;0,+'XVI R Ind'!$B$9+'VIII R Ind'!F18+'IX R Ind'!F18+'XIV R Ind'!F18," ")</f>
        <v xml:space="preserve"> </v>
      </c>
      <c r="G18" s="67" t="str">
        <f>IF(+'XVI R Ind'!$B$9+'VIII R Ind'!G18+'IX R Ind'!G18+'XIV R Ind'!G18&gt;0,+'XVI R Ind'!$B$9+'VIII R Ind'!G18+'IX R Ind'!G18+'XIV R Ind'!G18," ")</f>
        <v xml:space="preserve"> </v>
      </c>
      <c r="H18" s="67" t="str">
        <f>IF(+'XVI R Ind'!$B$9+'VIII R Ind'!H18+'IX R Ind'!H18+'XIV R Ind'!H18&gt;0,+'XVI R Ind'!$B$9+'VIII R Ind'!H18+'IX R Ind'!H18+'XIV R Ind'!H18," ")</f>
        <v xml:space="preserve"> </v>
      </c>
      <c r="I18" s="67" t="str">
        <f>IF(+'XVI R Ind'!$B$9+'VIII R Ind'!I18+'IX R Ind'!I18+'XIV R Ind'!I18&gt;0,+'XVI R Ind'!$B$9+'VIII R Ind'!I18+'IX R Ind'!I18+'XIV R Ind'!I18," ")</f>
        <v xml:space="preserve"> </v>
      </c>
      <c r="J18" s="67" t="str">
        <f>IF(+'XVI R Ind'!$B$9+'VIII R Ind'!J18+'IX R Ind'!J18+'XIV R Ind'!J18&gt;0,+'XVI R Ind'!$B$9+'VIII R Ind'!J18+'IX R Ind'!J18+'XIV R Ind'!J18," ")</f>
        <v xml:space="preserve"> </v>
      </c>
      <c r="K18" s="67" t="str">
        <f>IF(+'XVI R Ind'!$B$9+'VIII R Ind'!K18+'IX R Ind'!K18+'XIV R Ind'!K18&gt;0,+'XVI R Ind'!$B$9+'VIII R Ind'!K18+'IX R Ind'!K18+'XIV R Ind'!K18," ")</f>
        <v xml:space="preserve"> </v>
      </c>
      <c r="L18" s="67" t="str">
        <f>IF(+'XVI R Ind'!$B$9+'VIII R Ind'!L18+'IX R Ind'!L18+'XIV R Ind'!L18&gt;0,+'XVI R Ind'!$B$9+'VIII R Ind'!L18+'IX R Ind'!L18+'XIV R Ind'!L18," ")</f>
        <v xml:space="preserve"> </v>
      </c>
      <c r="M18" s="123" t="str">
        <f>IF(+'XVI R Ind'!$B$9+'VIII R Ind'!M18+'IX R Ind'!M18+'XIV R Ind'!M18&gt;0,+'XVI R Ind'!$B$9+'VIII R Ind'!M18+'IX R Ind'!M18+'XIV R Ind'!M18," ")</f>
        <v xml:space="preserve"> </v>
      </c>
      <c r="N18" s="122" t="str">
        <f t="shared" si="0"/>
        <v xml:space="preserve"> </v>
      </c>
      <c r="O18" s="34">
        <f t="shared" si="1"/>
        <v>7.5</v>
      </c>
    </row>
    <row r="19" spans="1:15" x14ac:dyDescent="0.3">
      <c r="A19" s="100">
        <f t="shared" si="2"/>
        <v>8</v>
      </c>
      <c r="B19" s="122" t="str">
        <f>IF(+'XVI R Ind'!$B$9+'VIII R Ind'!B19+'IX R Ind'!B19+'XIV R Ind'!B19&gt;0,+'XVI R Ind'!$B$9+'VIII R Ind'!B19+'IX R Ind'!B19+'XIV R Ind'!B19," ")</f>
        <v xml:space="preserve"> </v>
      </c>
      <c r="C19" s="67" t="str">
        <f>IF(+'XVI R Ind'!$B$9+'VIII R Ind'!C19+'IX R Ind'!C19+'XIV R Ind'!C19&gt;0,+'XVI R Ind'!$B$9+'VIII R Ind'!C19+'IX R Ind'!C19+'XIV R Ind'!C19," ")</f>
        <v xml:space="preserve"> </v>
      </c>
      <c r="D19" s="67" t="str">
        <f>IF(+'XVI R Ind'!$B$9+'VIII R Ind'!D19+'IX R Ind'!D19+'XIV R Ind'!D19&gt;0,+'XVI R Ind'!$B$9+'VIII R Ind'!D19+'IX R Ind'!D19+'XIV R Ind'!D19," ")</f>
        <v xml:space="preserve"> </v>
      </c>
      <c r="E19" s="67" t="str">
        <f>IF(+'XVI R Ind'!$B$9+'VIII R Ind'!E19+'IX R Ind'!E19+'XIV R Ind'!E19&gt;0,+'XVI R Ind'!$B$9+'VIII R Ind'!E19+'IX R Ind'!E19+'XIV R Ind'!E19," ")</f>
        <v xml:space="preserve"> </v>
      </c>
      <c r="F19" s="67" t="str">
        <f>IF(+'XVI R Ind'!$B$9+'VIII R Ind'!F19+'IX R Ind'!F19+'XIV R Ind'!F19&gt;0,+'XVI R Ind'!$B$9+'VIII R Ind'!F19+'IX R Ind'!F19+'XIV R Ind'!F19," ")</f>
        <v xml:space="preserve"> </v>
      </c>
      <c r="G19" s="67" t="str">
        <f>IF(+'XVI R Ind'!$B$9+'VIII R Ind'!G19+'IX R Ind'!G19+'XIV R Ind'!G19&gt;0,+'XVI R Ind'!$B$9+'VIII R Ind'!G19+'IX R Ind'!G19+'XIV R Ind'!G19," ")</f>
        <v xml:space="preserve"> </v>
      </c>
      <c r="H19" s="67" t="str">
        <f>IF(+'XVI R Ind'!$B$9+'VIII R Ind'!H19+'IX R Ind'!H19+'XIV R Ind'!H19&gt;0,+'XVI R Ind'!$B$9+'VIII R Ind'!H19+'IX R Ind'!H19+'XIV R Ind'!H19," ")</f>
        <v xml:space="preserve"> </v>
      </c>
      <c r="I19" s="67" t="str">
        <f>IF(+'XVI R Ind'!$B$9+'VIII R Ind'!I19+'IX R Ind'!I19+'XIV R Ind'!I19&gt;0,+'XVI R Ind'!$B$9+'VIII R Ind'!I19+'IX R Ind'!I19+'XIV R Ind'!I19," ")</f>
        <v xml:space="preserve"> </v>
      </c>
      <c r="J19" s="67" t="str">
        <f>IF(+'XVI R Ind'!$B$9+'VIII R Ind'!J19+'IX R Ind'!J19+'XIV R Ind'!J19&gt;0,+'XVI R Ind'!$B$9+'VIII R Ind'!J19+'IX R Ind'!J19+'XIV R Ind'!J19," ")</f>
        <v xml:space="preserve"> </v>
      </c>
      <c r="K19" s="67" t="str">
        <f>IF(+'XVI R Ind'!$B$9+'VIII R Ind'!K19+'IX R Ind'!K19+'XIV R Ind'!K19&gt;0,+'XVI R Ind'!$B$9+'VIII R Ind'!K19+'IX R Ind'!K19+'XIV R Ind'!K19," ")</f>
        <v xml:space="preserve"> </v>
      </c>
      <c r="L19" s="67" t="str">
        <f>IF(+'XVI R Ind'!$B$9+'VIII R Ind'!L19+'IX R Ind'!L19+'XIV R Ind'!L19&gt;0,+'XVI R Ind'!$B$9+'VIII R Ind'!L19+'IX R Ind'!L19+'XIV R Ind'!L19," ")</f>
        <v xml:space="preserve"> </v>
      </c>
      <c r="M19" s="123" t="str">
        <f>IF(+'XVI R Ind'!$B$9+'VIII R Ind'!M19+'IX R Ind'!M19+'XIV R Ind'!M19&gt;0,+'XVI R Ind'!$B$9+'VIII R Ind'!M19+'IX R Ind'!M19+'XIV R Ind'!M19," ")</f>
        <v xml:space="preserve"> </v>
      </c>
      <c r="N19" s="122" t="str">
        <f t="shared" si="0"/>
        <v xml:space="preserve"> </v>
      </c>
      <c r="O19" s="34">
        <f t="shared" si="1"/>
        <v>8</v>
      </c>
    </row>
    <row r="20" spans="1:15" x14ac:dyDescent="0.3">
      <c r="A20" s="100">
        <f t="shared" si="2"/>
        <v>8.5</v>
      </c>
      <c r="B20" s="122" t="str">
        <f>IF(+'XVI R Ind'!$B$9+'VIII R Ind'!B20+'IX R Ind'!B20+'XIV R Ind'!B20&gt;0,+'XVI R Ind'!$B$9+'VIII R Ind'!B20+'IX R Ind'!B20+'XIV R Ind'!B20," ")</f>
        <v xml:space="preserve"> </v>
      </c>
      <c r="C20" s="67" t="str">
        <f>IF(+'XVI R Ind'!$B$9+'VIII R Ind'!C20+'IX R Ind'!C20+'XIV R Ind'!C20&gt;0,+'XVI R Ind'!$B$9+'VIII R Ind'!C20+'IX R Ind'!C20+'XIV R Ind'!C20," ")</f>
        <v xml:space="preserve"> </v>
      </c>
      <c r="D20" s="67" t="str">
        <f>IF(+'XVI R Ind'!$B$9+'VIII R Ind'!D20+'IX R Ind'!D20+'XIV R Ind'!D20&gt;0,+'XVI R Ind'!$B$9+'VIII R Ind'!D20+'IX R Ind'!D20+'XIV R Ind'!D20," ")</f>
        <v xml:space="preserve"> </v>
      </c>
      <c r="E20" s="67" t="str">
        <f>IF(+'XVI R Ind'!$B$9+'VIII R Ind'!E20+'IX R Ind'!E20+'XIV R Ind'!E20&gt;0,+'XVI R Ind'!$B$9+'VIII R Ind'!E20+'IX R Ind'!E20+'XIV R Ind'!E20," ")</f>
        <v xml:space="preserve"> </v>
      </c>
      <c r="F20" s="67" t="str">
        <f>IF(+'XVI R Ind'!$B$9+'VIII R Ind'!F20+'IX R Ind'!F20+'XIV R Ind'!F20&gt;0,+'XVI R Ind'!$B$9+'VIII R Ind'!F20+'IX R Ind'!F20+'XIV R Ind'!F20," ")</f>
        <v xml:space="preserve"> </v>
      </c>
      <c r="G20" s="67" t="str">
        <f>IF(+'XVI R Ind'!$B$9+'VIII R Ind'!G20+'IX R Ind'!G20+'XIV R Ind'!G20&gt;0,+'XVI R Ind'!$B$9+'VIII R Ind'!G20+'IX R Ind'!G20+'XIV R Ind'!G20," ")</f>
        <v xml:space="preserve"> </v>
      </c>
      <c r="H20" s="67" t="str">
        <f>IF(+'XVI R Ind'!$B$9+'VIII R Ind'!H20+'IX R Ind'!H20+'XIV R Ind'!H20&gt;0,+'XVI R Ind'!$B$9+'VIII R Ind'!H20+'IX R Ind'!H20+'XIV R Ind'!H20," ")</f>
        <v xml:space="preserve"> </v>
      </c>
      <c r="I20" s="67" t="str">
        <f>IF(+'XVI R Ind'!$B$9+'VIII R Ind'!I20+'IX R Ind'!I20+'XIV R Ind'!I20&gt;0,+'XVI R Ind'!$B$9+'VIII R Ind'!I20+'IX R Ind'!I20+'XIV R Ind'!I20," ")</f>
        <v xml:space="preserve"> </v>
      </c>
      <c r="J20" s="67" t="str">
        <f>IF(+'XVI R Ind'!$B$9+'VIII R Ind'!J20+'IX R Ind'!J20+'XIV R Ind'!J20&gt;0,+'XVI R Ind'!$B$9+'VIII R Ind'!J20+'IX R Ind'!J20+'XIV R Ind'!J20," ")</f>
        <v xml:space="preserve"> </v>
      </c>
      <c r="K20" s="67" t="str">
        <f>IF(+'XVI R Ind'!$B$9+'VIII R Ind'!K20+'IX R Ind'!K20+'XIV R Ind'!K20&gt;0,+'XVI R Ind'!$B$9+'VIII R Ind'!K20+'IX R Ind'!K20+'XIV R Ind'!K20," ")</f>
        <v xml:space="preserve"> </v>
      </c>
      <c r="L20" s="67" t="str">
        <f>IF(+'XVI R Ind'!$B$9+'VIII R Ind'!L20+'IX R Ind'!L20+'XIV R Ind'!L20&gt;0,+'XVI R Ind'!$B$9+'VIII R Ind'!L20+'IX R Ind'!L20+'XIV R Ind'!L20," ")</f>
        <v xml:space="preserve"> </v>
      </c>
      <c r="M20" s="123" t="str">
        <f>IF(+'XVI R Ind'!$B$9+'VIII R Ind'!M20+'IX R Ind'!M20+'XIV R Ind'!M20&gt;0,+'XVI R Ind'!$B$9+'VIII R Ind'!M20+'IX R Ind'!M20+'XIV R Ind'!M20," ")</f>
        <v xml:space="preserve"> </v>
      </c>
      <c r="N20" s="122" t="str">
        <f t="shared" si="0"/>
        <v xml:space="preserve"> </v>
      </c>
      <c r="O20" s="34">
        <f t="shared" si="1"/>
        <v>8.5</v>
      </c>
    </row>
    <row r="21" spans="1:15" x14ac:dyDescent="0.3">
      <c r="A21" s="100">
        <f t="shared" si="2"/>
        <v>9</v>
      </c>
      <c r="B21" s="122" t="str">
        <f>IF(+'XVI R Ind'!$B$9+'VIII R Ind'!B21+'IX R Ind'!B21+'XIV R Ind'!B21&gt;0,+'XVI R Ind'!$B$9+'VIII R Ind'!B21+'IX R Ind'!B21+'XIV R Ind'!B21," ")</f>
        <v xml:space="preserve"> </v>
      </c>
      <c r="C21" s="67" t="str">
        <f>IF(+'XVI R Ind'!$B$9+'VIII R Ind'!C21+'IX R Ind'!C21+'XIV R Ind'!C21&gt;0,+'XVI R Ind'!$B$9+'VIII R Ind'!C21+'IX R Ind'!C21+'XIV R Ind'!C21," ")</f>
        <v xml:space="preserve"> </v>
      </c>
      <c r="D21" s="67" t="str">
        <f>IF(+'XVI R Ind'!$B$9+'VIII R Ind'!D21+'IX R Ind'!D21+'XIV R Ind'!D21&gt;0,+'XVI R Ind'!$B$9+'VIII R Ind'!D21+'IX R Ind'!D21+'XIV R Ind'!D21," ")</f>
        <v xml:space="preserve"> </v>
      </c>
      <c r="E21" s="67" t="str">
        <f>IF(+'XVI R Ind'!$B$9+'VIII R Ind'!E21+'IX R Ind'!E21+'XIV R Ind'!E21&gt;0,+'XVI R Ind'!$B$9+'VIII R Ind'!E21+'IX R Ind'!E21+'XIV R Ind'!E21," ")</f>
        <v xml:space="preserve"> </v>
      </c>
      <c r="F21" s="67" t="str">
        <f>IF(+'XVI R Ind'!$B$9+'VIII R Ind'!F21+'IX R Ind'!F21+'XIV R Ind'!F21&gt;0,+'XVI R Ind'!$B$9+'VIII R Ind'!F21+'IX R Ind'!F21+'XIV R Ind'!F21," ")</f>
        <v xml:space="preserve"> </v>
      </c>
      <c r="G21" s="67" t="str">
        <f>IF(+'XVI R Ind'!$B$9+'VIII R Ind'!G21+'IX R Ind'!G21+'XIV R Ind'!G21&gt;0,+'XVI R Ind'!$B$9+'VIII R Ind'!G21+'IX R Ind'!G21+'XIV R Ind'!G21," ")</f>
        <v xml:space="preserve"> </v>
      </c>
      <c r="H21" s="67" t="str">
        <f>IF(+'XVI R Ind'!$B$9+'VIII R Ind'!H21+'IX R Ind'!H21+'XIV R Ind'!H21&gt;0,+'XVI R Ind'!$B$9+'VIII R Ind'!H21+'IX R Ind'!H21+'XIV R Ind'!H21," ")</f>
        <v xml:space="preserve"> </v>
      </c>
      <c r="I21" s="67" t="str">
        <f>IF(+'XVI R Ind'!$B$9+'VIII R Ind'!I21+'IX R Ind'!I21+'XIV R Ind'!I21&gt;0,+'XVI R Ind'!$B$9+'VIII R Ind'!I21+'IX R Ind'!I21+'XIV R Ind'!I21," ")</f>
        <v xml:space="preserve"> </v>
      </c>
      <c r="J21" s="67" t="str">
        <f>IF(+'XVI R Ind'!$B$9+'VIII R Ind'!J21+'IX R Ind'!J21+'XIV R Ind'!J21&gt;0,+'XVI R Ind'!$B$9+'VIII R Ind'!J21+'IX R Ind'!J21+'XIV R Ind'!J21," ")</f>
        <v xml:space="preserve"> </v>
      </c>
      <c r="K21" s="67" t="str">
        <f>IF(+'XVI R Ind'!$B$9+'VIII R Ind'!K21+'IX R Ind'!K21+'XIV R Ind'!K21&gt;0,+'XVI R Ind'!$B$9+'VIII R Ind'!K21+'IX R Ind'!K21+'XIV R Ind'!K21," ")</f>
        <v xml:space="preserve"> </v>
      </c>
      <c r="L21" s="67" t="str">
        <f>IF(+'XVI R Ind'!$B$9+'VIII R Ind'!L21+'IX R Ind'!L21+'XIV R Ind'!L21&gt;0,+'XVI R Ind'!$B$9+'VIII R Ind'!L21+'IX R Ind'!L21+'XIV R Ind'!L21," ")</f>
        <v xml:space="preserve"> </v>
      </c>
      <c r="M21" s="123" t="str">
        <f>IF(+'XVI R Ind'!$B$9+'VIII R Ind'!M21+'IX R Ind'!M21+'XIV R Ind'!M21&gt;0,+'XVI R Ind'!$B$9+'VIII R Ind'!M21+'IX R Ind'!M21+'XIV R Ind'!M21," ")</f>
        <v xml:space="preserve"> </v>
      </c>
      <c r="N21" s="122" t="str">
        <f t="shared" si="0"/>
        <v xml:space="preserve"> </v>
      </c>
      <c r="O21" s="34">
        <f t="shared" si="1"/>
        <v>9</v>
      </c>
    </row>
    <row r="22" spans="1:15" x14ac:dyDescent="0.3">
      <c r="A22" s="100">
        <f t="shared" si="2"/>
        <v>9.5</v>
      </c>
      <c r="B22" s="122" t="str">
        <f>IF(+'XVI R Ind'!$B$9+'VIII R Ind'!B22+'IX R Ind'!B22+'XIV R Ind'!B22&gt;0,+'XVI R Ind'!$B$9+'VIII R Ind'!B22+'IX R Ind'!B22+'XIV R Ind'!B22," ")</f>
        <v xml:space="preserve"> </v>
      </c>
      <c r="C22" s="67" t="str">
        <f>IF(+'XVI R Ind'!$B$9+'VIII R Ind'!C22+'IX R Ind'!C22+'XIV R Ind'!C22&gt;0,+'XVI R Ind'!$B$9+'VIII R Ind'!C22+'IX R Ind'!C22+'XIV R Ind'!C22," ")</f>
        <v xml:space="preserve"> </v>
      </c>
      <c r="D22" s="67" t="str">
        <f>IF(+'XVI R Ind'!$B$9+'VIII R Ind'!D22+'IX R Ind'!D22+'XIV R Ind'!D22&gt;0,+'XVI R Ind'!$B$9+'VIII R Ind'!D22+'IX R Ind'!D22+'XIV R Ind'!D22," ")</f>
        <v xml:space="preserve"> </v>
      </c>
      <c r="E22" s="67" t="str">
        <f>IF(+'XVI R Ind'!$B$9+'VIII R Ind'!E22+'IX R Ind'!E22+'XIV R Ind'!E22&gt;0,+'XVI R Ind'!$B$9+'VIII R Ind'!E22+'IX R Ind'!E22+'XIV R Ind'!E22," ")</f>
        <v xml:space="preserve"> </v>
      </c>
      <c r="F22" s="67" t="str">
        <f>IF(+'XVI R Ind'!$B$9+'VIII R Ind'!F22+'IX R Ind'!F22+'XIV R Ind'!F22&gt;0,+'XVI R Ind'!$B$9+'VIII R Ind'!F22+'IX R Ind'!F22+'XIV R Ind'!F22," ")</f>
        <v xml:space="preserve"> </v>
      </c>
      <c r="G22" s="67" t="str">
        <f>IF(+'XVI R Ind'!$B$9+'VIII R Ind'!G22+'IX R Ind'!G22+'XIV R Ind'!G22&gt;0,+'XVI R Ind'!$B$9+'VIII R Ind'!G22+'IX R Ind'!G22+'XIV R Ind'!G22," ")</f>
        <v xml:space="preserve"> </v>
      </c>
      <c r="H22" s="67" t="str">
        <f>IF(+'XVI R Ind'!$B$9+'VIII R Ind'!H22+'IX R Ind'!H22+'XIV R Ind'!H22&gt;0,+'XVI R Ind'!$B$9+'VIII R Ind'!H22+'IX R Ind'!H22+'XIV R Ind'!H22," ")</f>
        <v xml:space="preserve"> </v>
      </c>
      <c r="I22" s="67" t="str">
        <f>IF(+'XVI R Ind'!$B$9+'VIII R Ind'!I22+'IX R Ind'!I22+'XIV R Ind'!I22&gt;0,+'XVI R Ind'!$B$9+'VIII R Ind'!I22+'IX R Ind'!I22+'XIV R Ind'!I22," ")</f>
        <v xml:space="preserve"> </v>
      </c>
      <c r="J22" s="67" t="str">
        <f>IF(+'XVI R Ind'!$B$9+'VIII R Ind'!J22+'IX R Ind'!J22+'XIV R Ind'!J22&gt;0,+'XVI R Ind'!$B$9+'VIII R Ind'!J22+'IX R Ind'!J22+'XIV R Ind'!J22," ")</f>
        <v xml:space="preserve"> </v>
      </c>
      <c r="K22" s="67" t="str">
        <f>IF(+'XVI R Ind'!$B$9+'VIII R Ind'!K22+'IX R Ind'!K22+'XIV R Ind'!K22&gt;0,+'XVI R Ind'!$B$9+'VIII R Ind'!K22+'IX R Ind'!K22+'XIV R Ind'!K22," ")</f>
        <v xml:space="preserve"> </v>
      </c>
      <c r="L22" s="67" t="str">
        <f>IF(+'XVI R Ind'!$B$9+'VIII R Ind'!L22+'IX R Ind'!L22+'XIV R Ind'!L22&gt;0,+'XVI R Ind'!$B$9+'VIII R Ind'!L22+'IX R Ind'!L22+'XIV R Ind'!L22," ")</f>
        <v xml:space="preserve"> </v>
      </c>
      <c r="M22" s="123" t="str">
        <f>IF(+'XVI R Ind'!$B$9+'VIII R Ind'!M22+'IX R Ind'!M22+'XIV R Ind'!M22&gt;0,+'XVI R Ind'!$B$9+'VIII R Ind'!M22+'IX R Ind'!M22+'XIV R Ind'!M22," ")</f>
        <v xml:space="preserve"> </v>
      </c>
      <c r="N22" s="122" t="str">
        <f t="shared" si="0"/>
        <v xml:space="preserve"> </v>
      </c>
      <c r="O22" s="34">
        <f t="shared" si="1"/>
        <v>9.5</v>
      </c>
    </row>
    <row r="23" spans="1:15" x14ac:dyDescent="0.3">
      <c r="A23" s="100">
        <f t="shared" si="2"/>
        <v>10</v>
      </c>
      <c r="B23" s="122" t="str">
        <f>IF(+'XVI R Ind'!$B$9+'VIII R Ind'!B23+'IX R Ind'!B23+'XIV R Ind'!B23&gt;0,+'XVI R Ind'!$B$9+'VIII R Ind'!B23+'IX R Ind'!B23+'XIV R Ind'!B23," ")</f>
        <v xml:space="preserve"> </v>
      </c>
      <c r="C23" s="67" t="str">
        <f>IF(+'XVI R Ind'!$B$9+'VIII R Ind'!C23+'IX R Ind'!C23+'XIV R Ind'!C23&gt;0,+'XVI R Ind'!$B$9+'VIII R Ind'!C23+'IX R Ind'!C23+'XIV R Ind'!C23," ")</f>
        <v xml:space="preserve"> </v>
      </c>
      <c r="D23" s="67" t="str">
        <f>IF(+'XVI R Ind'!$B$9+'VIII R Ind'!D23+'IX R Ind'!D23+'XIV R Ind'!D23&gt;0,+'XVI R Ind'!$B$9+'VIII R Ind'!D23+'IX R Ind'!D23+'XIV R Ind'!D23," ")</f>
        <v xml:space="preserve"> </v>
      </c>
      <c r="E23" s="67" t="str">
        <f>IF(+'XVI R Ind'!$B$9+'VIII R Ind'!E23+'IX R Ind'!E23+'XIV R Ind'!E23&gt;0,+'XVI R Ind'!$B$9+'VIII R Ind'!E23+'IX R Ind'!E23+'XIV R Ind'!E23," ")</f>
        <v xml:space="preserve"> </v>
      </c>
      <c r="F23" s="67" t="str">
        <f>IF(+'XVI R Ind'!$B$9+'VIII R Ind'!F23+'IX R Ind'!F23+'XIV R Ind'!F23&gt;0,+'XVI R Ind'!$B$9+'VIII R Ind'!F23+'IX R Ind'!F23+'XIV R Ind'!F23," ")</f>
        <v xml:space="preserve"> </v>
      </c>
      <c r="G23" s="67" t="str">
        <f>IF(+'XVI R Ind'!$B$9+'VIII R Ind'!G23+'IX R Ind'!G23+'XIV R Ind'!G23&gt;0,+'XVI R Ind'!$B$9+'VIII R Ind'!G23+'IX R Ind'!G23+'XIV R Ind'!G23," ")</f>
        <v xml:space="preserve"> </v>
      </c>
      <c r="H23" s="67" t="str">
        <f>IF(+'XVI R Ind'!$B$9+'VIII R Ind'!H23+'IX R Ind'!H23+'XIV R Ind'!H23&gt;0,+'XVI R Ind'!$B$9+'VIII R Ind'!H23+'IX R Ind'!H23+'XIV R Ind'!H23," ")</f>
        <v xml:space="preserve"> </v>
      </c>
      <c r="I23" s="67" t="str">
        <f>IF(+'XVI R Ind'!$B$9+'VIII R Ind'!I23+'IX R Ind'!I23+'XIV R Ind'!I23&gt;0,+'XVI R Ind'!$B$9+'VIII R Ind'!I23+'IX R Ind'!I23+'XIV R Ind'!I23," ")</f>
        <v xml:space="preserve"> </v>
      </c>
      <c r="J23" s="67" t="str">
        <f>IF(+'XVI R Ind'!$B$9+'VIII R Ind'!J23+'IX R Ind'!J23+'XIV R Ind'!J23&gt;0,+'XVI R Ind'!$B$9+'VIII R Ind'!J23+'IX R Ind'!J23+'XIV R Ind'!J23," ")</f>
        <v xml:space="preserve"> </v>
      </c>
      <c r="K23" s="67" t="str">
        <f>IF(+'XVI R Ind'!$B$9+'VIII R Ind'!K23+'IX R Ind'!K23+'XIV R Ind'!K23&gt;0,+'XVI R Ind'!$B$9+'VIII R Ind'!K23+'IX R Ind'!K23+'XIV R Ind'!K23," ")</f>
        <v xml:space="preserve"> </v>
      </c>
      <c r="L23" s="67" t="str">
        <f>IF(+'XVI R Ind'!$B$9+'VIII R Ind'!L23+'IX R Ind'!L23+'XIV R Ind'!L23&gt;0,+'XVI R Ind'!$B$9+'VIII R Ind'!L23+'IX R Ind'!L23+'XIV R Ind'!L23," ")</f>
        <v xml:space="preserve"> </v>
      </c>
      <c r="M23" s="123" t="str">
        <f>IF(+'XVI R Ind'!$B$9+'VIII R Ind'!M23+'IX R Ind'!M23+'XIV R Ind'!M23&gt;0,+'XVI R Ind'!$B$9+'VIII R Ind'!M23+'IX R Ind'!M23+'XIV R Ind'!M23," ")</f>
        <v xml:space="preserve"> </v>
      </c>
      <c r="N23" s="122" t="str">
        <f t="shared" si="0"/>
        <v xml:space="preserve"> </v>
      </c>
      <c r="O23" s="34">
        <f t="shared" si="1"/>
        <v>10</v>
      </c>
    </row>
    <row r="24" spans="1:15" x14ac:dyDescent="0.3">
      <c r="A24" s="100">
        <f t="shared" si="2"/>
        <v>10.5</v>
      </c>
      <c r="B24" s="122" t="str">
        <f>IF(+'XVI R Ind'!$B$9+'VIII R Ind'!B24+'IX R Ind'!B24+'XIV R Ind'!B24&gt;0,+'XVI R Ind'!$B$9+'VIII R Ind'!B24+'IX R Ind'!B24+'XIV R Ind'!B24," ")</f>
        <v xml:space="preserve"> </v>
      </c>
      <c r="C24" s="67" t="str">
        <f>IF(+'XVI R Ind'!$B$9+'VIII R Ind'!C24+'IX R Ind'!C24+'XIV R Ind'!C24&gt;0,+'XVI R Ind'!$B$9+'VIII R Ind'!C24+'IX R Ind'!C24+'XIV R Ind'!C24," ")</f>
        <v xml:space="preserve"> </v>
      </c>
      <c r="D24" s="67" t="str">
        <f>IF(+'XVI R Ind'!$B$9+'VIII R Ind'!D24+'IX R Ind'!D24+'XIV R Ind'!D24&gt;0,+'XVI R Ind'!$B$9+'VIII R Ind'!D24+'IX R Ind'!D24+'XIV R Ind'!D24," ")</f>
        <v xml:space="preserve"> </v>
      </c>
      <c r="E24" s="67" t="str">
        <f>IF(+'XVI R Ind'!$B$9+'VIII R Ind'!E24+'IX R Ind'!E24+'XIV R Ind'!E24&gt;0,+'XVI R Ind'!$B$9+'VIII R Ind'!E24+'IX R Ind'!E24+'XIV R Ind'!E24," ")</f>
        <v xml:space="preserve"> </v>
      </c>
      <c r="F24" s="67" t="str">
        <f>IF(+'XVI R Ind'!$B$9+'VIII R Ind'!F24+'IX R Ind'!F24+'XIV R Ind'!F24&gt;0,+'XVI R Ind'!$B$9+'VIII R Ind'!F24+'IX R Ind'!F24+'XIV R Ind'!F24," ")</f>
        <v xml:space="preserve"> </v>
      </c>
      <c r="G24" s="67" t="str">
        <f>IF(+'XVI R Ind'!$B$9+'VIII R Ind'!G24+'IX R Ind'!G24+'XIV R Ind'!G24&gt;0,+'XVI R Ind'!$B$9+'VIII R Ind'!G24+'IX R Ind'!G24+'XIV R Ind'!G24," ")</f>
        <v xml:space="preserve"> </v>
      </c>
      <c r="H24" s="67" t="str">
        <f>IF(+'XVI R Ind'!$B$9+'VIII R Ind'!H24+'IX R Ind'!H24+'XIV R Ind'!H24&gt;0,+'XVI R Ind'!$B$9+'VIII R Ind'!H24+'IX R Ind'!H24+'XIV R Ind'!H24," ")</f>
        <v xml:space="preserve"> </v>
      </c>
      <c r="I24" s="67" t="str">
        <f>IF(+'XVI R Ind'!$B$9+'VIII R Ind'!I24+'IX R Ind'!I24+'XIV R Ind'!I24&gt;0,+'XVI R Ind'!$B$9+'VIII R Ind'!I24+'IX R Ind'!I24+'XIV R Ind'!I24," ")</f>
        <v xml:space="preserve"> </v>
      </c>
      <c r="J24" s="67" t="str">
        <f>IF(+'XVI R Ind'!$B$9+'VIII R Ind'!J24+'IX R Ind'!J24+'XIV R Ind'!J24&gt;0,+'XVI R Ind'!$B$9+'VIII R Ind'!J24+'IX R Ind'!J24+'XIV R Ind'!J24," ")</f>
        <v xml:space="preserve"> </v>
      </c>
      <c r="K24" s="67" t="str">
        <f>IF(+'XVI R Ind'!$B$9+'VIII R Ind'!K24+'IX R Ind'!K24+'XIV R Ind'!K24&gt;0,+'XVI R Ind'!$B$9+'VIII R Ind'!K24+'IX R Ind'!K24+'XIV R Ind'!K24," ")</f>
        <v xml:space="preserve"> </v>
      </c>
      <c r="L24" s="67" t="str">
        <f>IF(+'XVI R Ind'!$B$9+'VIII R Ind'!L24+'IX R Ind'!L24+'XIV R Ind'!L24&gt;0,+'XVI R Ind'!$B$9+'VIII R Ind'!L24+'IX R Ind'!L24+'XIV R Ind'!L24," ")</f>
        <v xml:space="preserve"> </v>
      </c>
      <c r="M24" s="123" t="str">
        <f>IF(+'XVI R Ind'!$B$9+'VIII R Ind'!M24+'IX R Ind'!M24+'XIV R Ind'!M24&gt;0,+'XVI R Ind'!$B$9+'VIII R Ind'!M24+'IX R Ind'!M24+'XIV R Ind'!M24," ")</f>
        <v xml:space="preserve"> </v>
      </c>
      <c r="N24" s="122" t="str">
        <f t="shared" si="0"/>
        <v xml:space="preserve"> </v>
      </c>
      <c r="O24" s="34">
        <f t="shared" si="1"/>
        <v>10.5</v>
      </c>
    </row>
    <row r="25" spans="1:15" x14ac:dyDescent="0.3">
      <c r="A25" s="100">
        <f t="shared" si="2"/>
        <v>11</v>
      </c>
      <c r="B25" s="122" t="str">
        <f>IF(+'XVI R Ind'!$B$9+'VIII R Ind'!B25+'IX R Ind'!B25+'XIV R Ind'!B25&gt;0,+'XVI R Ind'!$B$9+'VIII R Ind'!B25+'IX R Ind'!B25+'XIV R Ind'!B25," ")</f>
        <v xml:space="preserve"> </v>
      </c>
      <c r="C25" s="67" t="str">
        <f>IF(+'XVI R Ind'!$B$9+'VIII R Ind'!C25+'IX R Ind'!C25+'XIV R Ind'!C25&gt;0,+'XVI R Ind'!$B$9+'VIII R Ind'!C25+'IX R Ind'!C25+'XIV R Ind'!C25," ")</f>
        <v xml:space="preserve"> </v>
      </c>
      <c r="D25" s="67" t="str">
        <f>IF(+'XVI R Ind'!$B$9+'VIII R Ind'!D25+'IX R Ind'!D25+'XIV R Ind'!D25&gt;0,+'XVI R Ind'!$B$9+'VIII R Ind'!D25+'IX R Ind'!D25+'XIV R Ind'!D25," ")</f>
        <v xml:space="preserve"> </v>
      </c>
      <c r="E25" s="67" t="str">
        <f>IF(+'XVI R Ind'!$B$9+'VIII R Ind'!E25+'IX R Ind'!E25+'XIV R Ind'!E25&gt;0,+'XVI R Ind'!$B$9+'VIII R Ind'!E25+'IX R Ind'!E25+'XIV R Ind'!E25," ")</f>
        <v xml:space="preserve"> </v>
      </c>
      <c r="F25" s="67" t="str">
        <f>IF(+'XVI R Ind'!$B$9+'VIII R Ind'!F25+'IX R Ind'!F25+'XIV R Ind'!F25&gt;0,+'XVI R Ind'!$B$9+'VIII R Ind'!F25+'IX R Ind'!F25+'XIV R Ind'!F25," ")</f>
        <v xml:space="preserve"> </v>
      </c>
      <c r="G25" s="67" t="str">
        <f>IF(+'XVI R Ind'!$B$9+'VIII R Ind'!G25+'IX R Ind'!G25+'XIV R Ind'!G25&gt;0,+'XVI R Ind'!$B$9+'VIII R Ind'!G25+'IX R Ind'!G25+'XIV R Ind'!G25," ")</f>
        <v xml:space="preserve"> </v>
      </c>
      <c r="H25" s="67" t="str">
        <f>IF(+'XVI R Ind'!$B$9+'VIII R Ind'!H25+'IX R Ind'!H25+'XIV R Ind'!H25&gt;0,+'XVI R Ind'!$B$9+'VIII R Ind'!H25+'IX R Ind'!H25+'XIV R Ind'!H25," ")</f>
        <v xml:space="preserve"> </v>
      </c>
      <c r="I25" s="67" t="str">
        <f>IF(+'XVI R Ind'!$B$9+'VIII R Ind'!I25+'IX R Ind'!I25+'XIV R Ind'!I25&gt;0,+'XVI R Ind'!$B$9+'VIII R Ind'!I25+'IX R Ind'!I25+'XIV R Ind'!I25," ")</f>
        <v xml:space="preserve"> </v>
      </c>
      <c r="J25" s="67" t="str">
        <f>IF(+'XVI R Ind'!$B$9+'VIII R Ind'!J25+'IX R Ind'!J25+'XIV R Ind'!J25&gt;0,+'XVI R Ind'!$B$9+'VIII R Ind'!J25+'IX R Ind'!J25+'XIV R Ind'!J25," ")</f>
        <v xml:space="preserve"> </v>
      </c>
      <c r="K25" s="67" t="str">
        <f>IF(+'XVI R Ind'!$B$9+'VIII R Ind'!K25+'IX R Ind'!K25+'XIV R Ind'!K25&gt;0,+'XVI R Ind'!$B$9+'VIII R Ind'!K25+'IX R Ind'!K25+'XIV R Ind'!K25," ")</f>
        <v xml:space="preserve"> </v>
      </c>
      <c r="L25" s="67" t="str">
        <f>IF(+'XVI R Ind'!$B$9+'VIII R Ind'!L25+'IX R Ind'!L25+'XIV R Ind'!L25&gt;0,+'XVI R Ind'!$B$9+'VIII R Ind'!L25+'IX R Ind'!L25+'XIV R Ind'!L25," ")</f>
        <v xml:space="preserve"> </v>
      </c>
      <c r="M25" s="123" t="str">
        <f>IF(+'XVI R Ind'!$B$9+'VIII R Ind'!M25+'IX R Ind'!M25+'XIV R Ind'!M25&gt;0,+'XVI R Ind'!$B$9+'VIII R Ind'!M25+'IX R Ind'!M25+'XIV R Ind'!M25," ")</f>
        <v xml:space="preserve"> </v>
      </c>
      <c r="N25" s="122" t="str">
        <f t="shared" si="0"/>
        <v xml:space="preserve"> </v>
      </c>
      <c r="O25" s="34">
        <f t="shared" si="1"/>
        <v>11</v>
      </c>
    </row>
    <row r="26" spans="1:15" x14ac:dyDescent="0.3">
      <c r="A26" s="102">
        <f t="shared" si="2"/>
        <v>11.5</v>
      </c>
      <c r="B26" s="124" t="str">
        <f>IF(+'XVI R Ind'!$B$9+'VIII R Ind'!B26+'IX R Ind'!B26+'XIV R Ind'!B26&gt;0,+'XVI R Ind'!$B$9+'VIII R Ind'!B26+'IX R Ind'!B26+'XIV R Ind'!B26," ")</f>
        <v xml:space="preserve"> </v>
      </c>
      <c r="C26" s="38" t="str">
        <f>IF(+'XVI R Ind'!$B$9+'VIII R Ind'!C26+'IX R Ind'!C26+'XIV R Ind'!C26&gt;0,+'XVI R Ind'!$B$9+'VIII R Ind'!C26+'IX R Ind'!C26+'XIV R Ind'!C26," ")</f>
        <v xml:space="preserve"> </v>
      </c>
      <c r="D26" s="38" t="str">
        <f>IF(+'XVI R Ind'!$B$9+'VIII R Ind'!D26+'IX R Ind'!D26+'XIV R Ind'!D26&gt;0,+'XVI R Ind'!$B$9+'VIII R Ind'!D26+'IX R Ind'!D26+'XIV R Ind'!D26," ")</f>
        <v xml:space="preserve"> </v>
      </c>
      <c r="E26" s="38" t="str">
        <f>IF(+'XVI R Ind'!$B$9+'VIII R Ind'!E26+'IX R Ind'!E26+'XIV R Ind'!E26&gt;0,+'XVI R Ind'!$B$9+'VIII R Ind'!E26+'IX R Ind'!E26+'XIV R Ind'!E26," ")</f>
        <v xml:space="preserve"> </v>
      </c>
      <c r="F26" s="38" t="str">
        <f>IF(+'XVI R Ind'!$B$9+'VIII R Ind'!F26+'IX R Ind'!F26+'XIV R Ind'!F26&gt;0,+'XVI R Ind'!$B$9+'VIII R Ind'!F26+'IX R Ind'!F26+'XIV R Ind'!F26," ")</f>
        <v xml:space="preserve"> </v>
      </c>
      <c r="G26" s="38" t="str">
        <f>IF(+'XVI R Ind'!$B$9+'VIII R Ind'!G26+'IX R Ind'!G26+'XIV R Ind'!G26&gt;0,+'XVI R Ind'!$B$9+'VIII R Ind'!G26+'IX R Ind'!G26+'XIV R Ind'!G26," ")</f>
        <v xml:space="preserve"> </v>
      </c>
      <c r="H26" s="38" t="str">
        <f>IF(+'XVI R Ind'!$B$9+'VIII R Ind'!H26+'IX R Ind'!H26+'XIV R Ind'!H26&gt;0,+'XVI R Ind'!$B$9+'VIII R Ind'!H26+'IX R Ind'!H26+'XIV R Ind'!H26," ")</f>
        <v xml:space="preserve"> </v>
      </c>
      <c r="I26" s="38" t="str">
        <f>IF(+'XVI R Ind'!$B$9+'VIII R Ind'!I26+'IX R Ind'!I26+'XIV R Ind'!I26&gt;0,+'XVI R Ind'!$B$9+'VIII R Ind'!I26+'IX R Ind'!I26+'XIV R Ind'!I26," ")</f>
        <v xml:space="preserve"> </v>
      </c>
      <c r="J26" s="38" t="str">
        <f>IF(+'XVI R Ind'!$B$9+'VIII R Ind'!J26+'IX R Ind'!J26+'XIV R Ind'!J26&gt;0,+'XVI R Ind'!$B$9+'VIII R Ind'!J26+'IX R Ind'!J26+'XIV R Ind'!J26," ")</f>
        <v xml:space="preserve"> </v>
      </c>
      <c r="K26" s="38" t="str">
        <f>IF(+'XVI R Ind'!$B$9+'VIII R Ind'!K26+'IX R Ind'!K26+'XIV R Ind'!K26&gt;0,+'XVI R Ind'!$B$9+'VIII R Ind'!K26+'IX R Ind'!K26+'XIV R Ind'!K26," ")</f>
        <v xml:space="preserve"> </v>
      </c>
      <c r="L26" s="38" t="str">
        <f>IF(+'XVI R Ind'!$B$9+'VIII R Ind'!L26+'IX R Ind'!L26+'XIV R Ind'!L26&gt;0,+'XVI R Ind'!$B$9+'VIII R Ind'!L26+'IX R Ind'!L26+'XIV R Ind'!L26," ")</f>
        <v xml:space="preserve"> </v>
      </c>
      <c r="M26" s="125" t="str">
        <f>IF(+'XVI R Ind'!$B$9+'VIII R Ind'!M26+'IX R Ind'!M26+'XIV R Ind'!M26&gt;0,+'XVI R Ind'!$B$9+'VIII R Ind'!M26+'IX R Ind'!M26+'XIV R Ind'!M26," ")</f>
        <v xml:space="preserve"> </v>
      </c>
      <c r="N26" s="124" t="str">
        <f t="shared" si="0"/>
        <v xml:space="preserve"> </v>
      </c>
      <c r="O26" s="34">
        <f t="shared" si="1"/>
        <v>11.5</v>
      </c>
    </row>
    <row r="27" spans="1:15" x14ac:dyDescent="0.3">
      <c r="A27" s="100">
        <f t="shared" si="2"/>
        <v>12</v>
      </c>
      <c r="B27" s="122" t="str">
        <f>IF(+'XVI R Ind'!$B$9+'VIII R Ind'!B27+'IX R Ind'!B27+'XIV R Ind'!B27&gt;0,+'XVI R Ind'!$B$9+'VIII R Ind'!B27+'IX R Ind'!B27+'XIV R Ind'!B27," ")</f>
        <v xml:space="preserve"> </v>
      </c>
      <c r="C27" s="67" t="str">
        <f>IF(+'XVI R Ind'!$B$9+'VIII R Ind'!C27+'IX R Ind'!C27+'XIV R Ind'!C27&gt;0,+'XVI R Ind'!$B$9+'VIII R Ind'!C27+'IX R Ind'!C27+'XIV R Ind'!C27," ")</f>
        <v xml:space="preserve"> </v>
      </c>
      <c r="D27" s="67" t="str">
        <f>IF(+'XVI R Ind'!$B$9+'VIII R Ind'!D27+'IX R Ind'!D27+'XIV R Ind'!D27&gt;0,+'XVI R Ind'!$B$9+'VIII R Ind'!D27+'IX R Ind'!D27+'XIV R Ind'!D27," ")</f>
        <v xml:space="preserve"> </v>
      </c>
      <c r="E27" s="67" t="str">
        <f>IF(+'XVI R Ind'!$B$9+'VIII R Ind'!E27+'IX R Ind'!E27+'XIV R Ind'!E27&gt;0,+'XVI R Ind'!$B$9+'VIII R Ind'!E27+'IX R Ind'!E27+'XIV R Ind'!E27," ")</f>
        <v xml:space="preserve"> </v>
      </c>
      <c r="F27" s="67" t="str">
        <f>IF(+'XVI R Ind'!$B$9+'VIII R Ind'!F27+'IX R Ind'!F27+'XIV R Ind'!F27&gt;0,+'XVI R Ind'!$B$9+'VIII R Ind'!F27+'IX R Ind'!F27+'XIV R Ind'!F27," ")</f>
        <v xml:space="preserve"> </v>
      </c>
      <c r="G27" s="67" t="str">
        <f>IF(+'XVI R Ind'!$B$9+'VIII R Ind'!G27+'IX R Ind'!G27+'XIV R Ind'!G27&gt;0,+'XVI R Ind'!$B$9+'VIII R Ind'!G27+'IX R Ind'!G27+'XIV R Ind'!G27," ")</f>
        <v xml:space="preserve"> </v>
      </c>
      <c r="H27" s="67" t="str">
        <f>IF(+'XVI R Ind'!$B$9+'VIII R Ind'!H27+'IX R Ind'!H27+'XIV R Ind'!H27&gt;0,+'XVI R Ind'!$B$9+'VIII R Ind'!H27+'IX R Ind'!H27+'XIV R Ind'!H27," ")</f>
        <v xml:space="preserve"> </v>
      </c>
      <c r="I27" s="67" t="str">
        <f>IF(+'XVI R Ind'!$B$9+'VIII R Ind'!I27+'IX R Ind'!I27+'XIV R Ind'!I27&gt;0,+'XVI R Ind'!$B$9+'VIII R Ind'!I27+'IX R Ind'!I27+'XIV R Ind'!I27," ")</f>
        <v xml:space="preserve"> </v>
      </c>
      <c r="J27" s="67" t="str">
        <f>IF(+'XVI R Ind'!$B$9+'VIII R Ind'!J27+'IX R Ind'!J27+'XIV R Ind'!J27&gt;0,+'XVI R Ind'!$B$9+'VIII R Ind'!J27+'IX R Ind'!J27+'XIV R Ind'!J27," ")</f>
        <v xml:space="preserve"> </v>
      </c>
      <c r="K27" s="67" t="str">
        <f>IF(+'XVI R Ind'!$B$9+'VIII R Ind'!K27+'IX R Ind'!K27+'XIV R Ind'!K27&gt;0,+'XVI R Ind'!$B$9+'VIII R Ind'!K27+'IX R Ind'!K27+'XIV R Ind'!K27," ")</f>
        <v xml:space="preserve"> </v>
      </c>
      <c r="L27" s="67" t="str">
        <f>IF(+'XVI R Ind'!$B$9+'VIII R Ind'!L27+'IX R Ind'!L27+'XIV R Ind'!L27&gt;0,+'XVI R Ind'!$B$9+'VIII R Ind'!L27+'IX R Ind'!L27+'XIV R Ind'!L27," ")</f>
        <v xml:space="preserve"> </v>
      </c>
      <c r="M27" s="123" t="str">
        <f>IF(+'XVI R Ind'!$B$9+'VIII R Ind'!M27+'IX R Ind'!M27+'XIV R Ind'!M27&gt;0,+'XVI R Ind'!$B$9+'VIII R Ind'!M27+'IX R Ind'!M27+'XIV R Ind'!M27," ")</f>
        <v xml:space="preserve"> </v>
      </c>
      <c r="N27" s="122" t="str">
        <f t="shared" si="0"/>
        <v xml:space="preserve"> </v>
      </c>
      <c r="O27" s="34">
        <f t="shared" si="1"/>
        <v>12</v>
      </c>
    </row>
    <row r="28" spans="1:15" x14ac:dyDescent="0.3">
      <c r="A28" s="100">
        <f t="shared" si="2"/>
        <v>12.5</v>
      </c>
      <c r="B28" s="122" t="str">
        <f>IF(+'XVI R Ind'!$B$9+'VIII R Ind'!B28+'IX R Ind'!B28+'XIV R Ind'!B28&gt;0,+'XVI R Ind'!$B$9+'VIII R Ind'!B28+'IX R Ind'!B28+'XIV R Ind'!B28," ")</f>
        <v xml:space="preserve"> </v>
      </c>
      <c r="C28" s="67" t="str">
        <f>IF(+'XVI R Ind'!$B$9+'VIII R Ind'!C28+'IX R Ind'!C28+'XIV R Ind'!C28&gt;0,+'XVI R Ind'!$B$9+'VIII R Ind'!C28+'IX R Ind'!C28+'XIV R Ind'!C28," ")</f>
        <v xml:space="preserve"> </v>
      </c>
      <c r="D28" s="67" t="str">
        <f>IF(+'XVI R Ind'!$B$9+'VIII R Ind'!D28+'IX R Ind'!D28+'XIV R Ind'!D28&gt;0,+'XVI R Ind'!$B$9+'VIII R Ind'!D28+'IX R Ind'!D28+'XIV R Ind'!D28," ")</f>
        <v xml:space="preserve"> </v>
      </c>
      <c r="E28" s="67" t="str">
        <f>IF(+'XVI R Ind'!$B$9+'VIII R Ind'!E28+'IX R Ind'!E28+'XIV R Ind'!E28&gt;0,+'XVI R Ind'!$B$9+'VIII R Ind'!E28+'IX R Ind'!E28+'XIV R Ind'!E28," ")</f>
        <v xml:space="preserve"> </v>
      </c>
      <c r="F28" s="67" t="str">
        <f>IF(+'XVI R Ind'!$B$9+'VIII R Ind'!F28+'IX R Ind'!F28+'XIV R Ind'!F28&gt;0,+'XVI R Ind'!$B$9+'VIII R Ind'!F28+'IX R Ind'!F28+'XIV R Ind'!F28," ")</f>
        <v xml:space="preserve"> </v>
      </c>
      <c r="G28" s="67" t="str">
        <f>IF(+'XVI R Ind'!$B$9+'VIII R Ind'!G28+'IX R Ind'!G28+'XIV R Ind'!G28&gt;0,+'XVI R Ind'!$B$9+'VIII R Ind'!G28+'IX R Ind'!G28+'XIV R Ind'!G28," ")</f>
        <v xml:space="preserve"> </v>
      </c>
      <c r="H28" s="67" t="str">
        <f>IF(+'XVI R Ind'!$B$9+'VIII R Ind'!H28+'IX R Ind'!H28+'XIV R Ind'!H28&gt;0,+'XVI R Ind'!$B$9+'VIII R Ind'!H28+'IX R Ind'!H28+'XIV R Ind'!H28," ")</f>
        <v xml:space="preserve"> </v>
      </c>
      <c r="I28" s="67" t="str">
        <f>IF(+'XVI R Ind'!$B$9+'VIII R Ind'!I28+'IX R Ind'!I28+'XIV R Ind'!I28&gt;0,+'XVI R Ind'!$B$9+'VIII R Ind'!I28+'IX R Ind'!I28+'XIV R Ind'!I28," ")</f>
        <v xml:space="preserve"> </v>
      </c>
      <c r="J28" s="67" t="str">
        <f>IF(+'XVI R Ind'!$B$9+'VIII R Ind'!J28+'IX R Ind'!J28+'XIV R Ind'!J28&gt;0,+'XVI R Ind'!$B$9+'VIII R Ind'!J28+'IX R Ind'!J28+'XIV R Ind'!J28," ")</f>
        <v xml:space="preserve"> </v>
      </c>
      <c r="K28" s="67" t="str">
        <f>IF(+'XVI R Ind'!$B$9+'VIII R Ind'!K28+'IX R Ind'!K28+'XIV R Ind'!K28&gt;0,+'XVI R Ind'!$B$9+'VIII R Ind'!K28+'IX R Ind'!K28+'XIV R Ind'!K28," ")</f>
        <v xml:space="preserve"> </v>
      </c>
      <c r="L28" s="67" t="str">
        <f>IF(+'XVI R Ind'!$B$9+'VIII R Ind'!L28+'IX R Ind'!L28+'XIV R Ind'!L28&gt;0,+'XVI R Ind'!$B$9+'VIII R Ind'!L28+'IX R Ind'!L28+'XIV R Ind'!L28," ")</f>
        <v xml:space="preserve"> </v>
      </c>
      <c r="M28" s="123" t="str">
        <f>IF(+'XVI R Ind'!$B$9+'VIII R Ind'!M28+'IX R Ind'!M28+'XIV R Ind'!M28&gt;0,+'XVI R Ind'!$B$9+'VIII R Ind'!M28+'IX R Ind'!M28+'XIV R Ind'!M28," ")</f>
        <v xml:space="preserve"> </v>
      </c>
      <c r="N28" s="122" t="str">
        <f t="shared" si="0"/>
        <v xml:space="preserve"> </v>
      </c>
      <c r="O28" s="34">
        <f t="shared" si="1"/>
        <v>12.5</v>
      </c>
    </row>
    <row r="29" spans="1:15" x14ac:dyDescent="0.3">
      <c r="A29" s="100">
        <f t="shared" si="2"/>
        <v>13</v>
      </c>
      <c r="B29" s="122" t="str">
        <f>IF(+'XVI R Ind'!$B$9+'VIII R Ind'!B29+'IX R Ind'!B29+'XIV R Ind'!B29&gt;0,+'XVI R Ind'!$B$9+'VIII R Ind'!B29+'IX R Ind'!B29+'XIV R Ind'!B29," ")</f>
        <v xml:space="preserve"> </v>
      </c>
      <c r="C29" s="67" t="str">
        <f>IF(+'XVI R Ind'!$B$9+'VIII R Ind'!C29+'IX R Ind'!C29+'XIV R Ind'!C29&gt;0,+'XVI R Ind'!$B$9+'VIII R Ind'!C29+'IX R Ind'!C29+'XIV R Ind'!C29," ")</f>
        <v xml:space="preserve"> </v>
      </c>
      <c r="D29" s="67" t="str">
        <f>IF(+'XVI R Ind'!$B$9+'VIII R Ind'!D29+'IX R Ind'!D29+'XIV R Ind'!D29&gt;0,+'XVI R Ind'!$B$9+'VIII R Ind'!D29+'IX R Ind'!D29+'XIV R Ind'!D29," ")</f>
        <v xml:space="preserve"> </v>
      </c>
      <c r="E29" s="67" t="str">
        <f>IF(+'XVI R Ind'!$B$9+'VIII R Ind'!E29+'IX R Ind'!E29+'XIV R Ind'!E29&gt;0,+'XVI R Ind'!$B$9+'VIII R Ind'!E29+'IX R Ind'!E29+'XIV R Ind'!E29," ")</f>
        <v xml:space="preserve"> </v>
      </c>
      <c r="F29" s="67" t="str">
        <f>IF(+'XVI R Ind'!$B$9+'VIII R Ind'!F29+'IX R Ind'!F29+'XIV R Ind'!F29&gt;0,+'XVI R Ind'!$B$9+'VIII R Ind'!F29+'IX R Ind'!F29+'XIV R Ind'!F29," ")</f>
        <v xml:space="preserve"> </v>
      </c>
      <c r="G29" s="67" t="str">
        <f>IF(+'XVI R Ind'!$B$9+'VIII R Ind'!G29+'IX R Ind'!G29+'XIV R Ind'!G29&gt;0,+'XVI R Ind'!$B$9+'VIII R Ind'!G29+'IX R Ind'!G29+'XIV R Ind'!G29," ")</f>
        <v xml:space="preserve"> </v>
      </c>
      <c r="H29" s="67" t="str">
        <f>IF(+'XVI R Ind'!$B$9+'VIII R Ind'!H29+'IX R Ind'!H29+'XIV R Ind'!H29&gt;0,+'XVI R Ind'!$B$9+'VIII R Ind'!H29+'IX R Ind'!H29+'XIV R Ind'!H29," ")</f>
        <v xml:space="preserve"> </v>
      </c>
      <c r="I29" s="67" t="str">
        <f>IF(+'XVI R Ind'!$B$9+'VIII R Ind'!I29+'IX R Ind'!I29+'XIV R Ind'!I29&gt;0,+'XVI R Ind'!$B$9+'VIII R Ind'!I29+'IX R Ind'!I29+'XIV R Ind'!I29," ")</f>
        <v xml:space="preserve"> </v>
      </c>
      <c r="J29" s="67" t="str">
        <f>IF(+'XVI R Ind'!$B$9+'VIII R Ind'!J29+'IX R Ind'!J29+'XIV R Ind'!J29&gt;0,+'XVI R Ind'!$B$9+'VIII R Ind'!J29+'IX R Ind'!J29+'XIV R Ind'!J29," ")</f>
        <v xml:space="preserve"> </v>
      </c>
      <c r="K29" s="67" t="str">
        <f>IF(+'XVI R Ind'!$B$9+'VIII R Ind'!K29+'IX R Ind'!K29+'XIV R Ind'!K29&gt;0,+'XVI R Ind'!$B$9+'VIII R Ind'!K29+'IX R Ind'!K29+'XIV R Ind'!K29," ")</f>
        <v xml:space="preserve"> </v>
      </c>
      <c r="L29" s="67" t="str">
        <f>IF(+'XVI R Ind'!$B$9+'VIII R Ind'!L29+'IX R Ind'!L29+'XIV R Ind'!L29&gt;0,+'XVI R Ind'!$B$9+'VIII R Ind'!L29+'IX R Ind'!L29+'XIV R Ind'!L29," ")</f>
        <v xml:space="preserve"> </v>
      </c>
      <c r="M29" s="123" t="str">
        <f>IF(+'XVI R Ind'!$B$9+'VIII R Ind'!M29+'IX R Ind'!M29+'XIV R Ind'!M29&gt;0,+'XVI R Ind'!$B$9+'VIII R Ind'!M29+'IX R Ind'!M29+'XIV R Ind'!M29," ")</f>
        <v xml:space="preserve"> </v>
      </c>
      <c r="N29" s="122" t="str">
        <f t="shared" si="0"/>
        <v xml:space="preserve"> </v>
      </c>
      <c r="O29" s="34">
        <f t="shared" si="1"/>
        <v>13</v>
      </c>
    </row>
    <row r="30" spans="1:15" x14ac:dyDescent="0.3">
      <c r="A30" s="100">
        <f t="shared" si="2"/>
        <v>13.5</v>
      </c>
      <c r="B30" s="122" t="str">
        <f>IF(+'XVI R Ind'!$B$9+'VIII R Ind'!B30+'IX R Ind'!B30+'XIV R Ind'!B30&gt;0,+'XVI R Ind'!$B$9+'VIII R Ind'!B30+'IX R Ind'!B30+'XIV R Ind'!B30," ")</f>
        <v xml:space="preserve"> </v>
      </c>
      <c r="C30" s="67" t="str">
        <f>IF(+'XVI R Ind'!$B$9+'VIII R Ind'!C30+'IX R Ind'!C30+'XIV R Ind'!C30&gt;0,+'XVI R Ind'!$B$9+'VIII R Ind'!C30+'IX R Ind'!C30+'XIV R Ind'!C30," ")</f>
        <v xml:space="preserve"> </v>
      </c>
      <c r="D30" s="67" t="str">
        <f>IF(+'XVI R Ind'!$B$9+'VIII R Ind'!D30+'IX R Ind'!D30+'XIV R Ind'!D30&gt;0,+'XVI R Ind'!$B$9+'VIII R Ind'!D30+'IX R Ind'!D30+'XIV R Ind'!D30," ")</f>
        <v xml:space="preserve"> </v>
      </c>
      <c r="E30" s="67" t="str">
        <f>IF(+'XVI R Ind'!$B$9+'VIII R Ind'!E30+'IX R Ind'!E30+'XIV R Ind'!E30&gt;0,+'XVI R Ind'!$B$9+'VIII R Ind'!E30+'IX R Ind'!E30+'XIV R Ind'!E30," ")</f>
        <v xml:space="preserve"> </v>
      </c>
      <c r="F30" s="67" t="str">
        <f>IF(+'XVI R Ind'!$B$9+'VIII R Ind'!F30+'IX R Ind'!F30+'XIV R Ind'!F30&gt;0,+'XVI R Ind'!$B$9+'VIII R Ind'!F30+'IX R Ind'!F30+'XIV R Ind'!F30," ")</f>
        <v xml:space="preserve"> </v>
      </c>
      <c r="G30" s="67" t="str">
        <f>IF(+'XVI R Ind'!$B$9+'VIII R Ind'!G30+'IX R Ind'!G30+'XIV R Ind'!G30&gt;0,+'XVI R Ind'!$B$9+'VIII R Ind'!G30+'IX R Ind'!G30+'XIV R Ind'!G30," ")</f>
        <v xml:space="preserve"> </v>
      </c>
      <c r="H30" s="67" t="str">
        <f>IF(+'XVI R Ind'!$B$9+'VIII R Ind'!H30+'IX R Ind'!H30+'XIV R Ind'!H30&gt;0,+'XVI R Ind'!$B$9+'VIII R Ind'!H30+'IX R Ind'!H30+'XIV R Ind'!H30," ")</f>
        <v xml:space="preserve"> </v>
      </c>
      <c r="I30" s="67" t="str">
        <f>IF(+'XVI R Ind'!$B$9+'VIII R Ind'!I30+'IX R Ind'!I30+'XIV R Ind'!I30&gt;0,+'XVI R Ind'!$B$9+'VIII R Ind'!I30+'IX R Ind'!I30+'XIV R Ind'!I30," ")</f>
        <v xml:space="preserve"> </v>
      </c>
      <c r="J30" s="67" t="str">
        <f>IF(+'XVI R Ind'!$B$9+'VIII R Ind'!J30+'IX R Ind'!J30+'XIV R Ind'!J30&gt;0,+'XVI R Ind'!$B$9+'VIII R Ind'!J30+'IX R Ind'!J30+'XIV R Ind'!J30," ")</f>
        <v xml:space="preserve"> </v>
      </c>
      <c r="K30" s="67" t="str">
        <f>IF(+'XVI R Ind'!$B$9+'VIII R Ind'!K30+'IX R Ind'!K30+'XIV R Ind'!K30&gt;0,+'XVI R Ind'!$B$9+'VIII R Ind'!K30+'IX R Ind'!K30+'XIV R Ind'!K30," ")</f>
        <v xml:space="preserve"> </v>
      </c>
      <c r="L30" s="67" t="str">
        <f>IF(+'XVI R Ind'!$B$9+'VIII R Ind'!L30+'IX R Ind'!L30+'XIV R Ind'!L30&gt;0,+'XVI R Ind'!$B$9+'VIII R Ind'!L30+'IX R Ind'!L30+'XIV R Ind'!L30," ")</f>
        <v xml:space="preserve"> </v>
      </c>
      <c r="M30" s="123" t="str">
        <f>IF(+'XVI R Ind'!$B$9+'VIII R Ind'!M30+'IX R Ind'!M30+'XIV R Ind'!M30&gt;0,+'XVI R Ind'!$B$9+'VIII R Ind'!M30+'IX R Ind'!M30+'XIV R Ind'!M30," ")</f>
        <v xml:space="preserve"> </v>
      </c>
      <c r="N30" s="122" t="str">
        <f t="shared" si="0"/>
        <v xml:space="preserve"> </v>
      </c>
      <c r="O30" s="34">
        <f t="shared" si="1"/>
        <v>13.5</v>
      </c>
    </row>
    <row r="31" spans="1:15" x14ac:dyDescent="0.3">
      <c r="A31" s="100">
        <f t="shared" si="2"/>
        <v>14</v>
      </c>
      <c r="B31" s="122" t="str">
        <f>IF(+'XVI R Ind'!$B$9+'VIII R Ind'!B31+'IX R Ind'!B31+'XIV R Ind'!B31&gt;0,+'XVI R Ind'!$B$9+'VIII R Ind'!B31+'IX R Ind'!B31+'XIV R Ind'!B31," ")</f>
        <v xml:space="preserve"> </v>
      </c>
      <c r="C31" s="67" t="str">
        <f>IF(+'XVI R Ind'!$B$9+'VIII R Ind'!C31+'IX R Ind'!C31+'XIV R Ind'!C31&gt;0,+'XVI R Ind'!$B$9+'VIII R Ind'!C31+'IX R Ind'!C31+'XIV R Ind'!C31," ")</f>
        <v xml:space="preserve"> </v>
      </c>
      <c r="D31" s="67" t="str">
        <f>IF(+'XVI R Ind'!$B$9+'VIII R Ind'!D31+'IX R Ind'!D31+'XIV R Ind'!D31&gt;0,+'XVI R Ind'!$B$9+'VIII R Ind'!D31+'IX R Ind'!D31+'XIV R Ind'!D31," ")</f>
        <v xml:space="preserve"> </v>
      </c>
      <c r="E31" s="67" t="str">
        <f>IF(+'XVI R Ind'!$B$9+'VIII R Ind'!E31+'IX R Ind'!E31+'XIV R Ind'!E31&gt;0,+'XVI R Ind'!$B$9+'VIII R Ind'!E31+'IX R Ind'!E31+'XIV R Ind'!E31," ")</f>
        <v xml:space="preserve"> </v>
      </c>
      <c r="F31" s="67" t="str">
        <f>IF(+'XVI R Ind'!$B$9+'VIII R Ind'!F31+'IX R Ind'!F31+'XIV R Ind'!F31&gt;0,+'XVI R Ind'!$B$9+'VIII R Ind'!F31+'IX R Ind'!F31+'XIV R Ind'!F31," ")</f>
        <v xml:space="preserve"> </v>
      </c>
      <c r="G31" s="67" t="str">
        <f>IF(+'XVI R Ind'!$B$9+'VIII R Ind'!G31+'IX R Ind'!G31+'XIV R Ind'!G31&gt;0,+'XVI R Ind'!$B$9+'VIII R Ind'!G31+'IX R Ind'!G31+'XIV R Ind'!G31," ")</f>
        <v xml:space="preserve"> </v>
      </c>
      <c r="H31" s="67" t="str">
        <f>IF(+'XVI R Ind'!$B$9+'VIII R Ind'!H31+'IX R Ind'!H31+'XIV R Ind'!H31&gt;0,+'XVI R Ind'!$B$9+'VIII R Ind'!H31+'IX R Ind'!H31+'XIV R Ind'!H31," ")</f>
        <v xml:space="preserve"> </v>
      </c>
      <c r="I31" s="67" t="str">
        <f>IF(+'XVI R Ind'!$B$9+'VIII R Ind'!I31+'IX R Ind'!I31+'XIV R Ind'!I31&gt;0,+'XVI R Ind'!$B$9+'VIII R Ind'!I31+'IX R Ind'!I31+'XIV R Ind'!I31," ")</f>
        <v xml:space="preserve"> </v>
      </c>
      <c r="J31" s="67" t="str">
        <f>IF(+'XVI R Ind'!$B$9+'VIII R Ind'!J31+'IX R Ind'!J31+'XIV R Ind'!J31&gt;0,+'XVI R Ind'!$B$9+'VIII R Ind'!J31+'IX R Ind'!J31+'XIV R Ind'!J31," ")</f>
        <v xml:space="preserve"> </v>
      </c>
      <c r="K31" s="67" t="str">
        <f>IF(+'XVI R Ind'!$B$9+'VIII R Ind'!K31+'IX R Ind'!K31+'XIV R Ind'!K31&gt;0,+'XVI R Ind'!$B$9+'VIII R Ind'!K31+'IX R Ind'!K31+'XIV R Ind'!K31," ")</f>
        <v xml:space="preserve"> </v>
      </c>
      <c r="L31" s="67" t="str">
        <f>IF(+'XVI R Ind'!$B$9+'VIII R Ind'!L31+'IX R Ind'!L31+'XIV R Ind'!L31&gt;0,+'XVI R Ind'!$B$9+'VIII R Ind'!L31+'IX R Ind'!L31+'XIV R Ind'!L31," ")</f>
        <v xml:space="preserve"> </v>
      </c>
      <c r="M31" s="123" t="str">
        <f>IF(+'XVI R Ind'!$B$9+'VIII R Ind'!M31+'IX R Ind'!M31+'XIV R Ind'!M31&gt;0,+'XVI R Ind'!$B$9+'VIII R Ind'!M31+'IX R Ind'!M31+'XIV R Ind'!M31," ")</f>
        <v xml:space="preserve"> </v>
      </c>
      <c r="N31" s="122" t="str">
        <f t="shared" si="0"/>
        <v xml:space="preserve"> </v>
      </c>
      <c r="O31" s="34">
        <f t="shared" si="1"/>
        <v>14</v>
      </c>
    </row>
    <row r="32" spans="1:15" x14ac:dyDescent="0.3">
      <c r="A32" s="100">
        <f t="shared" si="2"/>
        <v>14.5</v>
      </c>
      <c r="B32" s="122" t="str">
        <f>IF(+'XVI R Ind'!$B$9+'VIII R Ind'!B32+'IX R Ind'!B32+'XIV R Ind'!B32&gt;0,+'XVI R Ind'!$B$9+'VIII R Ind'!B32+'IX R Ind'!B32+'XIV R Ind'!B32," ")</f>
        <v xml:space="preserve"> </v>
      </c>
      <c r="C32" s="67" t="str">
        <f>IF(+'XVI R Ind'!$B$9+'VIII R Ind'!C32+'IX R Ind'!C32+'XIV R Ind'!C32&gt;0,+'XVI R Ind'!$B$9+'VIII R Ind'!C32+'IX R Ind'!C32+'XIV R Ind'!C32," ")</f>
        <v xml:space="preserve"> </v>
      </c>
      <c r="D32" s="67" t="str">
        <f>IF(+'XVI R Ind'!$B$9+'VIII R Ind'!D32+'IX R Ind'!D32+'XIV R Ind'!D32&gt;0,+'XVI R Ind'!$B$9+'VIII R Ind'!D32+'IX R Ind'!D32+'XIV R Ind'!D32," ")</f>
        <v xml:space="preserve"> </v>
      </c>
      <c r="E32" s="67" t="str">
        <f>IF(+'XVI R Ind'!$B$9+'VIII R Ind'!E32+'IX R Ind'!E32+'XIV R Ind'!E32&gt;0,+'XVI R Ind'!$B$9+'VIII R Ind'!E32+'IX R Ind'!E32+'XIV R Ind'!E32," ")</f>
        <v xml:space="preserve"> </v>
      </c>
      <c r="F32" s="67" t="str">
        <f>IF(+'XVI R Ind'!$B$9+'VIII R Ind'!F32+'IX R Ind'!F32+'XIV R Ind'!F32&gt;0,+'XVI R Ind'!$B$9+'VIII R Ind'!F32+'IX R Ind'!F32+'XIV R Ind'!F32," ")</f>
        <v xml:space="preserve"> </v>
      </c>
      <c r="G32" s="67" t="str">
        <f>IF(+'XVI R Ind'!$B$9+'VIII R Ind'!G32+'IX R Ind'!G32+'XIV R Ind'!G32&gt;0,+'XVI R Ind'!$B$9+'VIII R Ind'!G32+'IX R Ind'!G32+'XIV R Ind'!G32," ")</f>
        <v xml:space="preserve"> </v>
      </c>
      <c r="H32" s="67" t="str">
        <f>IF(+'XVI R Ind'!$B$9+'VIII R Ind'!H32+'IX R Ind'!H32+'XIV R Ind'!H32&gt;0,+'XVI R Ind'!$B$9+'VIII R Ind'!H32+'IX R Ind'!H32+'XIV R Ind'!H32," ")</f>
        <v xml:space="preserve"> </v>
      </c>
      <c r="I32" s="67" t="str">
        <f>IF(+'XVI R Ind'!$B$9+'VIII R Ind'!I32+'IX R Ind'!I32+'XIV R Ind'!I32&gt;0,+'XVI R Ind'!$B$9+'VIII R Ind'!I32+'IX R Ind'!I32+'XIV R Ind'!I32," ")</f>
        <v xml:space="preserve"> </v>
      </c>
      <c r="J32" s="67" t="str">
        <f>IF(+'XVI R Ind'!$B$9+'VIII R Ind'!J32+'IX R Ind'!J32+'XIV R Ind'!J32&gt;0,+'XVI R Ind'!$B$9+'VIII R Ind'!J32+'IX R Ind'!J32+'XIV R Ind'!J32," ")</f>
        <v xml:space="preserve"> </v>
      </c>
      <c r="K32" s="67" t="str">
        <f>IF(+'XVI R Ind'!$B$9+'VIII R Ind'!K32+'IX R Ind'!K32+'XIV R Ind'!K32&gt;0,+'XVI R Ind'!$B$9+'VIII R Ind'!K32+'IX R Ind'!K32+'XIV R Ind'!K32," ")</f>
        <v xml:space="preserve"> </v>
      </c>
      <c r="L32" s="67" t="str">
        <f>IF(+'XVI R Ind'!$B$9+'VIII R Ind'!L32+'IX R Ind'!L32+'XIV R Ind'!L32&gt;0,+'XVI R Ind'!$B$9+'VIII R Ind'!L32+'IX R Ind'!L32+'XIV R Ind'!L32," ")</f>
        <v xml:space="preserve"> </v>
      </c>
      <c r="M32" s="123" t="str">
        <f>IF(+'XVI R Ind'!$B$9+'VIII R Ind'!M32+'IX R Ind'!M32+'XIV R Ind'!M32&gt;0,+'XVI R Ind'!$B$9+'VIII R Ind'!M32+'IX R Ind'!M32+'XIV R Ind'!M32," ")</f>
        <v xml:space="preserve"> </v>
      </c>
      <c r="N32" s="122" t="str">
        <f t="shared" si="0"/>
        <v xml:space="preserve"> </v>
      </c>
      <c r="O32" s="34">
        <f t="shared" si="1"/>
        <v>14.5</v>
      </c>
    </row>
    <row r="33" spans="1:18" x14ac:dyDescent="0.3">
      <c r="A33" s="100">
        <f t="shared" si="2"/>
        <v>15</v>
      </c>
      <c r="B33" s="122" t="str">
        <f>IF(+'XVI R Ind'!$B$9+'VIII R Ind'!B33+'IX R Ind'!B33+'XIV R Ind'!B33&gt;0,+'XVI R Ind'!$B$9+'VIII R Ind'!B33+'IX R Ind'!B33+'XIV R Ind'!B33," ")</f>
        <v xml:space="preserve"> </v>
      </c>
      <c r="C33" s="67" t="str">
        <f>IF(+'XVI R Ind'!$B$9+'VIII R Ind'!C33+'IX R Ind'!C33+'XIV R Ind'!C33&gt;0,+'XVI R Ind'!$B$9+'VIII R Ind'!C33+'IX R Ind'!C33+'XIV R Ind'!C33," ")</f>
        <v xml:space="preserve"> </v>
      </c>
      <c r="D33" s="67" t="str">
        <f>IF(+'XVI R Ind'!$B$9+'VIII R Ind'!D33+'IX R Ind'!D33+'XIV R Ind'!D33&gt;0,+'XVI R Ind'!$B$9+'VIII R Ind'!D33+'IX R Ind'!D33+'XIV R Ind'!D33," ")</f>
        <v xml:space="preserve"> </v>
      </c>
      <c r="E33" s="67" t="str">
        <f>IF(+'XVI R Ind'!$B$9+'VIII R Ind'!E33+'IX R Ind'!E33+'XIV R Ind'!E33&gt;0,+'XVI R Ind'!$B$9+'VIII R Ind'!E33+'IX R Ind'!E33+'XIV R Ind'!E33," ")</f>
        <v xml:space="preserve"> </v>
      </c>
      <c r="F33" s="67" t="str">
        <f>IF(+'XVI R Ind'!$B$9+'VIII R Ind'!F33+'IX R Ind'!F33+'XIV R Ind'!F33&gt;0,+'XVI R Ind'!$B$9+'VIII R Ind'!F33+'IX R Ind'!F33+'XIV R Ind'!F33," ")</f>
        <v xml:space="preserve"> </v>
      </c>
      <c r="G33" s="67" t="str">
        <f>IF(+'XVI R Ind'!$B$9+'VIII R Ind'!G33+'IX R Ind'!G33+'XIV R Ind'!G33&gt;0,+'XVI R Ind'!$B$9+'VIII R Ind'!G33+'IX R Ind'!G33+'XIV R Ind'!G33," ")</f>
        <v xml:space="preserve"> </v>
      </c>
      <c r="H33" s="67" t="str">
        <f>IF(+'XVI R Ind'!$B$9+'VIII R Ind'!H33+'IX R Ind'!H33+'XIV R Ind'!H33&gt;0,+'XVI R Ind'!$B$9+'VIII R Ind'!H33+'IX R Ind'!H33+'XIV R Ind'!H33," ")</f>
        <v xml:space="preserve"> </v>
      </c>
      <c r="I33" s="67" t="str">
        <f>IF(+'XVI R Ind'!$B$9+'VIII R Ind'!I33+'IX R Ind'!I33+'XIV R Ind'!I33&gt;0,+'XVI R Ind'!$B$9+'VIII R Ind'!I33+'IX R Ind'!I33+'XIV R Ind'!I33," ")</f>
        <v xml:space="preserve"> </v>
      </c>
      <c r="J33" s="67" t="str">
        <f>IF(+'XVI R Ind'!$B$9+'VIII R Ind'!J33+'IX R Ind'!J33+'XIV R Ind'!J33&gt;0,+'XVI R Ind'!$B$9+'VIII R Ind'!J33+'IX R Ind'!J33+'XIV R Ind'!J33," ")</f>
        <v xml:space="preserve"> </v>
      </c>
      <c r="K33" s="67" t="str">
        <f>IF(+'XVI R Ind'!$B$9+'VIII R Ind'!K33+'IX R Ind'!K33+'XIV R Ind'!K33&gt;0,+'XVI R Ind'!$B$9+'VIII R Ind'!K33+'IX R Ind'!K33+'XIV R Ind'!K33," ")</f>
        <v xml:space="preserve"> </v>
      </c>
      <c r="L33" s="67" t="str">
        <f>IF(+'XVI R Ind'!$B$9+'VIII R Ind'!L33+'IX R Ind'!L33+'XIV R Ind'!L33&gt;0,+'XVI R Ind'!$B$9+'VIII R Ind'!L33+'IX R Ind'!L33+'XIV R Ind'!L33," ")</f>
        <v xml:space="preserve"> </v>
      </c>
      <c r="M33" s="123" t="str">
        <f>IF(+'XVI R Ind'!$B$9+'VIII R Ind'!M33+'IX R Ind'!M33+'XIV R Ind'!M33&gt;0,+'XVI R Ind'!$B$9+'VIII R Ind'!M33+'IX R Ind'!M33+'XIV R Ind'!M33," ")</f>
        <v xml:space="preserve"> </v>
      </c>
      <c r="N33" s="122" t="str">
        <f t="shared" ref="N33:N44" si="3">IF(SUM(B33:M33)&gt;0,SUM(B33:M33)," ")</f>
        <v xml:space="preserve"> </v>
      </c>
      <c r="O33" s="34">
        <f t="shared" si="1"/>
        <v>15</v>
      </c>
    </row>
    <row r="34" spans="1:18" x14ac:dyDescent="0.3">
      <c r="A34" s="100">
        <f t="shared" si="2"/>
        <v>15.5</v>
      </c>
      <c r="B34" s="122" t="str">
        <f>IF(+'XVI R Ind'!$B$9+'VIII R Ind'!B34+'IX R Ind'!B34+'XIV R Ind'!B34&gt;0,+'XVI R Ind'!$B$9+'VIII R Ind'!B34+'IX R Ind'!B34+'XIV R Ind'!B34," ")</f>
        <v xml:space="preserve"> </v>
      </c>
      <c r="C34" s="67" t="str">
        <f>IF(+'XVI R Ind'!$B$9+'VIII R Ind'!C34+'IX R Ind'!C34+'XIV R Ind'!C34&gt;0,+'XVI R Ind'!$B$9+'VIII R Ind'!C34+'IX R Ind'!C34+'XIV R Ind'!C34," ")</f>
        <v xml:space="preserve"> </v>
      </c>
      <c r="D34" s="67" t="str">
        <f>IF(+'XVI R Ind'!$B$9+'VIII R Ind'!D34+'IX R Ind'!D34+'XIV R Ind'!D34&gt;0,+'XVI R Ind'!$B$9+'VIII R Ind'!D34+'IX R Ind'!D34+'XIV R Ind'!D34," ")</f>
        <v xml:space="preserve"> </v>
      </c>
      <c r="E34" s="67" t="str">
        <f>IF(+'XVI R Ind'!$B$9+'VIII R Ind'!E34+'IX R Ind'!E34+'XIV R Ind'!E34&gt;0,+'XVI R Ind'!$B$9+'VIII R Ind'!E34+'IX R Ind'!E34+'XIV R Ind'!E34," ")</f>
        <v xml:space="preserve"> </v>
      </c>
      <c r="F34" s="67" t="str">
        <f>IF(+'XVI R Ind'!$B$9+'VIII R Ind'!F34+'IX R Ind'!F34+'XIV R Ind'!F34&gt;0,+'XVI R Ind'!$B$9+'VIII R Ind'!F34+'IX R Ind'!F34+'XIV R Ind'!F34," ")</f>
        <v xml:space="preserve"> </v>
      </c>
      <c r="G34" s="67" t="str">
        <f>IF(+'XVI R Ind'!$B$9+'VIII R Ind'!G34+'IX R Ind'!G34+'XIV R Ind'!G34&gt;0,+'XVI R Ind'!$B$9+'VIII R Ind'!G34+'IX R Ind'!G34+'XIV R Ind'!G34," ")</f>
        <v xml:space="preserve"> </v>
      </c>
      <c r="H34" s="67" t="str">
        <f>IF(+'XVI R Ind'!$B$9+'VIII R Ind'!H34+'IX R Ind'!H34+'XIV R Ind'!H34&gt;0,+'XVI R Ind'!$B$9+'VIII R Ind'!H34+'IX R Ind'!H34+'XIV R Ind'!H34," ")</f>
        <v xml:space="preserve"> </v>
      </c>
      <c r="I34" s="67" t="str">
        <f>IF(+'XVI R Ind'!$B$9+'VIII R Ind'!I34+'IX R Ind'!I34+'XIV R Ind'!I34&gt;0,+'XVI R Ind'!$B$9+'VIII R Ind'!I34+'IX R Ind'!I34+'XIV R Ind'!I34," ")</f>
        <v xml:space="preserve"> </v>
      </c>
      <c r="J34" s="67" t="str">
        <f>IF(+'XVI R Ind'!$B$9+'VIII R Ind'!J34+'IX R Ind'!J34+'XIV R Ind'!J34&gt;0,+'XVI R Ind'!$B$9+'VIII R Ind'!J34+'IX R Ind'!J34+'XIV R Ind'!J34," ")</f>
        <v xml:space="preserve"> </v>
      </c>
      <c r="K34" s="67" t="str">
        <f>IF(+'XVI R Ind'!$B$9+'VIII R Ind'!K34+'IX R Ind'!K34+'XIV R Ind'!K34&gt;0,+'XVI R Ind'!$B$9+'VIII R Ind'!K34+'IX R Ind'!K34+'XIV R Ind'!K34," ")</f>
        <v xml:space="preserve"> </v>
      </c>
      <c r="L34" s="67" t="str">
        <f>IF(+'XVI R Ind'!$B$9+'VIII R Ind'!L34+'IX R Ind'!L34+'XIV R Ind'!L34&gt;0,+'XVI R Ind'!$B$9+'VIII R Ind'!L34+'IX R Ind'!L34+'XIV R Ind'!L34," ")</f>
        <v xml:space="preserve"> </v>
      </c>
      <c r="M34" s="123" t="str">
        <f>IF(+'XVI R Ind'!$B$9+'VIII R Ind'!M34+'IX R Ind'!M34+'XIV R Ind'!M34&gt;0,+'XVI R Ind'!$B$9+'VIII R Ind'!M34+'IX R Ind'!M34+'XIV R Ind'!M34," ")</f>
        <v xml:space="preserve"> </v>
      </c>
      <c r="N34" s="122" t="str">
        <f t="shared" si="3"/>
        <v xml:space="preserve"> </v>
      </c>
      <c r="O34" s="34">
        <f t="shared" si="1"/>
        <v>15.5</v>
      </c>
    </row>
    <row r="35" spans="1:18" x14ac:dyDescent="0.3">
      <c r="A35" s="100">
        <f t="shared" si="2"/>
        <v>16</v>
      </c>
      <c r="B35" s="122" t="str">
        <f>IF(+'XVI R Ind'!$B$9+'VIII R Ind'!B35+'IX R Ind'!B35+'XIV R Ind'!B35&gt;0,+'XVI R Ind'!$B$9+'VIII R Ind'!B35+'IX R Ind'!B35+'XIV R Ind'!B35," ")</f>
        <v xml:space="preserve"> </v>
      </c>
      <c r="C35" s="67" t="str">
        <f>IF(+'XVI R Ind'!$B$9+'VIII R Ind'!C35+'IX R Ind'!C35+'XIV R Ind'!C35&gt;0,+'XVI R Ind'!$B$9+'VIII R Ind'!C35+'IX R Ind'!C35+'XIV R Ind'!C35," ")</f>
        <v xml:space="preserve"> </v>
      </c>
      <c r="D35" s="67" t="str">
        <f>IF(+'XVI R Ind'!$B$9+'VIII R Ind'!D35+'IX R Ind'!D35+'XIV R Ind'!D35&gt;0,+'XVI R Ind'!$B$9+'VIII R Ind'!D35+'IX R Ind'!D35+'XIV R Ind'!D35," ")</f>
        <v xml:space="preserve"> </v>
      </c>
      <c r="E35" s="67" t="str">
        <f>IF(+'XVI R Ind'!$B$9+'VIII R Ind'!E35+'IX R Ind'!E35+'XIV R Ind'!E35&gt;0,+'XVI R Ind'!$B$9+'VIII R Ind'!E35+'IX R Ind'!E35+'XIV R Ind'!E35," ")</f>
        <v xml:space="preserve"> </v>
      </c>
      <c r="F35" s="67" t="str">
        <f>IF(+'XVI R Ind'!$B$9+'VIII R Ind'!F35+'IX R Ind'!F35+'XIV R Ind'!F35&gt;0,+'XVI R Ind'!$B$9+'VIII R Ind'!F35+'IX R Ind'!F35+'XIV R Ind'!F35," ")</f>
        <v xml:space="preserve"> </v>
      </c>
      <c r="G35" s="67" t="str">
        <f>IF(+'XVI R Ind'!$B$9+'VIII R Ind'!G35+'IX R Ind'!G35+'XIV R Ind'!G35&gt;0,+'XVI R Ind'!$B$9+'VIII R Ind'!G35+'IX R Ind'!G35+'XIV R Ind'!G35," ")</f>
        <v xml:space="preserve"> </v>
      </c>
      <c r="H35" s="67" t="str">
        <f>IF(+'XVI R Ind'!$B$9+'VIII R Ind'!H35+'IX R Ind'!H35+'XIV R Ind'!H35&gt;0,+'XVI R Ind'!$B$9+'VIII R Ind'!H35+'IX R Ind'!H35+'XIV R Ind'!H35," ")</f>
        <v xml:space="preserve"> </v>
      </c>
      <c r="I35" s="67" t="str">
        <f>IF(+'XVI R Ind'!$B$9+'VIII R Ind'!I35+'IX R Ind'!I35+'XIV R Ind'!I35&gt;0,+'XVI R Ind'!$B$9+'VIII R Ind'!I35+'IX R Ind'!I35+'XIV R Ind'!I35," ")</f>
        <v xml:space="preserve"> </v>
      </c>
      <c r="J35" s="67" t="str">
        <f>IF(+'XVI R Ind'!$B$9+'VIII R Ind'!J35+'IX R Ind'!J35+'XIV R Ind'!J35&gt;0,+'XVI R Ind'!$B$9+'VIII R Ind'!J35+'IX R Ind'!J35+'XIV R Ind'!J35," ")</f>
        <v xml:space="preserve"> </v>
      </c>
      <c r="K35" s="67" t="str">
        <f>IF(+'XVI R Ind'!$B$9+'VIII R Ind'!K35+'IX R Ind'!K35+'XIV R Ind'!K35&gt;0,+'XVI R Ind'!$B$9+'VIII R Ind'!K35+'IX R Ind'!K35+'XIV R Ind'!K35," ")</f>
        <v xml:space="preserve"> </v>
      </c>
      <c r="L35" s="67" t="str">
        <f>IF(+'XVI R Ind'!$B$9+'VIII R Ind'!L35+'IX R Ind'!L35+'XIV R Ind'!L35&gt;0,+'XVI R Ind'!$B$9+'VIII R Ind'!L35+'IX R Ind'!L35+'XIV R Ind'!L35," ")</f>
        <v xml:space="preserve"> </v>
      </c>
      <c r="M35" s="123" t="str">
        <f>IF(+'XVI R Ind'!$B$9+'VIII R Ind'!M35+'IX R Ind'!M35+'XIV R Ind'!M35&gt;0,+'XVI R Ind'!$B$9+'VIII R Ind'!M35+'IX R Ind'!M35+'XIV R Ind'!M35," ")</f>
        <v xml:space="preserve"> </v>
      </c>
      <c r="N35" s="122" t="str">
        <f t="shared" si="3"/>
        <v xml:space="preserve"> </v>
      </c>
      <c r="O35" s="34">
        <f t="shared" si="1"/>
        <v>16</v>
      </c>
    </row>
    <row r="36" spans="1:18" x14ac:dyDescent="0.3">
      <c r="A36" s="100">
        <f t="shared" si="2"/>
        <v>16.5</v>
      </c>
      <c r="B36" s="122" t="str">
        <f>IF(+'XVI R Ind'!$B$9+'VIII R Ind'!B36+'IX R Ind'!B36+'XIV R Ind'!B36&gt;0,+'XVI R Ind'!$B$9+'VIII R Ind'!B36+'IX R Ind'!B36+'XIV R Ind'!B36," ")</f>
        <v xml:space="preserve"> </v>
      </c>
      <c r="C36" s="67" t="str">
        <f>IF(+'XVI R Ind'!$B$9+'VIII R Ind'!C36+'IX R Ind'!C36+'XIV R Ind'!C36&gt;0,+'XVI R Ind'!$B$9+'VIII R Ind'!C36+'IX R Ind'!C36+'XIV R Ind'!C36," ")</f>
        <v xml:space="preserve"> </v>
      </c>
      <c r="D36" s="67" t="str">
        <f>IF(+'XVI R Ind'!$B$9+'VIII R Ind'!D36+'IX R Ind'!D36+'XIV R Ind'!D36&gt;0,+'XVI R Ind'!$B$9+'VIII R Ind'!D36+'IX R Ind'!D36+'XIV R Ind'!D36," ")</f>
        <v xml:space="preserve"> </v>
      </c>
      <c r="E36" s="67" t="str">
        <f>IF(+'XVI R Ind'!$B$9+'VIII R Ind'!E36+'IX R Ind'!E36+'XIV R Ind'!E36&gt;0,+'XVI R Ind'!$B$9+'VIII R Ind'!E36+'IX R Ind'!E36+'XIV R Ind'!E36," ")</f>
        <v xml:space="preserve"> </v>
      </c>
      <c r="F36" s="67" t="str">
        <f>IF(+'XVI R Ind'!$B$9+'VIII R Ind'!F36+'IX R Ind'!F36+'XIV R Ind'!F36&gt;0,+'XVI R Ind'!$B$9+'VIII R Ind'!F36+'IX R Ind'!F36+'XIV R Ind'!F36," ")</f>
        <v xml:space="preserve"> </v>
      </c>
      <c r="G36" s="67" t="str">
        <f>IF(+'XVI R Ind'!$B$9+'VIII R Ind'!G36+'IX R Ind'!G36+'XIV R Ind'!G36&gt;0,+'XVI R Ind'!$B$9+'VIII R Ind'!G36+'IX R Ind'!G36+'XIV R Ind'!G36," ")</f>
        <v xml:space="preserve"> </v>
      </c>
      <c r="H36" s="67" t="str">
        <f>IF(+'XVI R Ind'!$B$9+'VIII R Ind'!H36+'IX R Ind'!H36+'XIV R Ind'!H36&gt;0,+'XVI R Ind'!$B$9+'VIII R Ind'!H36+'IX R Ind'!H36+'XIV R Ind'!H36," ")</f>
        <v xml:space="preserve"> </v>
      </c>
      <c r="I36" s="67" t="str">
        <f>IF(+'XVI R Ind'!$B$9+'VIII R Ind'!I36+'IX R Ind'!I36+'XIV R Ind'!I36&gt;0,+'XVI R Ind'!$B$9+'VIII R Ind'!I36+'IX R Ind'!I36+'XIV R Ind'!I36," ")</f>
        <v xml:space="preserve"> </v>
      </c>
      <c r="J36" s="67" t="str">
        <f>IF(+'XVI R Ind'!$B$9+'VIII R Ind'!J36+'IX R Ind'!J36+'XIV R Ind'!J36&gt;0,+'XVI R Ind'!$B$9+'VIII R Ind'!J36+'IX R Ind'!J36+'XIV R Ind'!J36," ")</f>
        <v xml:space="preserve"> </v>
      </c>
      <c r="K36" s="67" t="str">
        <f>IF(+'XVI R Ind'!$B$9+'VIII R Ind'!K36+'IX R Ind'!K36+'XIV R Ind'!K36&gt;0,+'XVI R Ind'!$B$9+'VIII R Ind'!K36+'IX R Ind'!K36+'XIV R Ind'!K36," ")</f>
        <v xml:space="preserve"> </v>
      </c>
      <c r="L36" s="67" t="str">
        <f>IF(+'XVI R Ind'!$B$9+'VIII R Ind'!L36+'IX R Ind'!L36+'XIV R Ind'!L36&gt;0,+'XVI R Ind'!$B$9+'VIII R Ind'!L36+'IX R Ind'!L36+'XIV R Ind'!L36," ")</f>
        <v xml:space="preserve"> </v>
      </c>
      <c r="M36" s="123" t="str">
        <f>IF(+'XVI R Ind'!$B$9+'VIII R Ind'!M36+'IX R Ind'!M36+'XIV R Ind'!M36&gt;0,+'XVI R Ind'!$B$9+'VIII R Ind'!M36+'IX R Ind'!M36+'XIV R Ind'!M36," ")</f>
        <v xml:space="preserve"> </v>
      </c>
      <c r="N36" s="122" t="str">
        <f t="shared" si="3"/>
        <v xml:space="preserve"> </v>
      </c>
      <c r="O36" s="34">
        <f t="shared" si="1"/>
        <v>16.5</v>
      </c>
    </row>
    <row r="37" spans="1:18" x14ac:dyDescent="0.3">
      <c r="A37" s="100">
        <f t="shared" si="2"/>
        <v>17</v>
      </c>
      <c r="B37" s="122" t="str">
        <f>IF(+'XVI R Ind'!$B$9+'VIII R Ind'!B37+'IX R Ind'!B37+'XIV R Ind'!B37&gt;0,+'XVI R Ind'!$B$9+'VIII R Ind'!B37+'IX R Ind'!B37+'XIV R Ind'!B37," ")</f>
        <v xml:space="preserve"> </v>
      </c>
      <c r="C37" s="67" t="str">
        <f>IF(+'XVI R Ind'!$B$9+'VIII R Ind'!C37+'IX R Ind'!C37+'XIV R Ind'!C37&gt;0,+'XVI R Ind'!$B$9+'VIII R Ind'!C37+'IX R Ind'!C37+'XIV R Ind'!C37," ")</f>
        <v xml:space="preserve"> </v>
      </c>
      <c r="D37" s="67" t="str">
        <f>IF(+'XVI R Ind'!$B$9+'VIII R Ind'!D37+'IX R Ind'!D37+'XIV R Ind'!D37&gt;0,+'XVI R Ind'!$B$9+'VIII R Ind'!D37+'IX R Ind'!D37+'XIV R Ind'!D37," ")</f>
        <v xml:space="preserve"> </v>
      </c>
      <c r="E37" s="67" t="str">
        <f>IF(+'XVI R Ind'!$B$9+'VIII R Ind'!E37+'IX R Ind'!E37+'XIV R Ind'!E37&gt;0,+'XVI R Ind'!$B$9+'VIII R Ind'!E37+'IX R Ind'!E37+'XIV R Ind'!E37," ")</f>
        <v xml:space="preserve"> </v>
      </c>
      <c r="F37" s="67" t="str">
        <f>IF(+'XVI R Ind'!$B$9+'VIII R Ind'!F37+'IX R Ind'!F37+'XIV R Ind'!F37&gt;0,+'XVI R Ind'!$B$9+'VIII R Ind'!F37+'IX R Ind'!F37+'XIV R Ind'!F37," ")</f>
        <v xml:space="preserve"> </v>
      </c>
      <c r="G37" s="67" t="str">
        <f>IF(+'XVI R Ind'!$B$9+'VIII R Ind'!G37+'IX R Ind'!G37+'XIV R Ind'!G37&gt;0,+'XVI R Ind'!$B$9+'VIII R Ind'!G37+'IX R Ind'!G37+'XIV R Ind'!G37," ")</f>
        <v xml:space="preserve"> </v>
      </c>
      <c r="H37" s="67" t="str">
        <f>IF(+'XVI R Ind'!$B$9+'VIII R Ind'!H37+'IX R Ind'!H37+'XIV R Ind'!H37&gt;0,+'XVI R Ind'!$B$9+'VIII R Ind'!H37+'IX R Ind'!H37+'XIV R Ind'!H37," ")</f>
        <v xml:space="preserve"> </v>
      </c>
      <c r="I37" s="67" t="str">
        <f>IF(+'XVI R Ind'!$B$9+'VIII R Ind'!I37+'IX R Ind'!I37+'XIV R Ind'!I37&gt;0,+'XVI R Ind'!$B$9+'VIII R Ind'!I37+'IX R Ind'!I37+'XIV R Ind'!I37," ")</f>
        <v xml:space="preserve"> </v>
      </c>
      <c r="J37" s="67" t="str">
        <f>IF(+'XVI R Ind'!$B$9+'VIII R Ind'!J37+'IX R Ind'!J37+'XIV R Ind'!J37&gt;0,+'XVI R Ind'!$B$9+'VIII R Ind'!J37+'IX R Ind'!J37+'XIV R Ind'!J37," ")</f>
        <v xml:space="preserve"> </v>
      </c>
      <c r="K37" s="67" t="str">
        <f>IF(+'XVI R Ind'!$B$9+'VIII R Ind'!K37+'IX R Ind'!K37+'XIV R Ind'!K37&gt;0,+'XVI R Ind'!$B$9+'VIII R Ind'!K37+'IX R Ind'!K37+'XIV R Ind'!K37," ")</f>
        <v xml:space="preserve"> </v>
      </c>
      <c r="L37" s="67" t="str">
        <f>IF(+'XVI R Ind'!$B$9+'VIII R Ind'!L37+'IX R Ind'!L37+'XIV R Ind'!L37&gt;0,+'XVI R Ind'!$B$9+'VIII R Ind'!L37+'IX R Ind'!L37+'XIV R Ind'!L37," ")</f>
        <v xml:space="preserve"> </v>
      </c>
      <c r="M37" s="123" t="str">
        <f>IF(+'XVI R Ind'!$B$9+'VIII R Ind'!M37+'IX R Ind'!M37+'XIV R Ind'!M37&gt;0,+'XVI R Ind'!$B$9+'VIII R Ind'!M37+'IX R Ind'!M37+'XIV R Ind'!M37," ")</f>
        <v xml:space="preserve"> </v>
      </c>
      <c r="N37" s="122" t="str">
        <f t="shared" si="3"/>
        <v xml:space="preserve"> </v>
      </c>
      <c r="O37" s="34">
        <f t="shared" si="1"/>
        <v>17</v>
      </c>
    </row>
    <row r="38" spans="1:18" x14ac:dyDescent="0.3">
      <c r="A38" s="100">
        <f t="shared" si="2"/>
        <v>17.5</v>
      </c>
      <c r="B38" s="122" t="str">
        <f>IF(+'XVI R Ind'!$B$9+'VIII R Ind'!B38+'IX R Ind'!B38+'XIV R Ind'!B38&gt;0,+'XVI R Ind'!$B$9+'VIII R Ind'!B38+'IX R Ind'!B38+'XIV R Ind'!B38," ")</f>
        <v xml:space="preserve"> </v>
      </c>
      <c r="C38" s="67" t="str">
        <f>IF(+'XVI R Ind'!$B$9+'VIII R Ind'!C38+'IX R Ind'!C38+'XIV R Ind'!C38&gt;0,+'XVI R Ind'!$B$9+'VIII R Ind'!C38+'IX R Ind'!C38+'XIV R Ind'!C38," ")</f>
        <v xml:space="preserve"> </v>
      </c>
      <c r="D38" s="67" t="str">
        <f>IF(+'XVI R Ind'!$B$9+'VIII R Ind'!D38+'IX R Ind'!D38+'XIV R Ind'!D38&gt;0,+'XVI R Ind'!$B$9+'VIII R Ind'!D38+'IX R Ind'!D38+'XIV R Ind'!D38," ")</f>
        <v xml:space="preserve"> </v>
      </c>
      <c r="E38" s="67" t="str">
        <f>IF(+'XVI R Ind'!$B$9+'VIII R Ind'!E38+'IX R Ind'!E38+'XIV R Ind'!E38&gt;0,+'XVI R Ind'!$B$9+'VIII R Ind'!E38+'IX R Ind'!E38+'XIV R Ind'!E38," ")</f>
        <v xml:space="preserve"> </v>
      </c>
      <c r="F38" s="67" t="str">
        <f>IF(+'XVI R Ind'!$B$9+'VIII R Ind'!F38+'IX R Ind'!F38+'XIV R Ind'!F38&gt;0,+'XVI R Ind'!$B$9+'VIII R Ind'!F38+'IX R Ind'!F38+'XIV R Ind'!F38," ")</f>
        <v xml:space="preserve"> </v>
      </c>
      <c r="G38" s="67" t="str">
        <f>IF(+'XVI R Ind'!$B$9+'VIII R Ind'!G38+'IX R Ind'!G38+'XIV R Ind'!G38&gt;0,+'XVI R Ind'!$B$9+'VIII R Ind'!G38+'IX R Ind'!G38+'XIV R Ind'!G38," ")</f>
        <v xml:space="preserve"> </v>
      </c>
      <c r="H38" s="67" t="str">
        <f>IF(+'XVI R Ind'!$B$9+'VIII R Ind'!H38+'IX R Ind'!H38+'XIV R Ind'!H38&gt;0,+'XVI R Ind'!$B$9+'VIII R Ind'!H38+'IX R Ind'!H38+'XIV R Ind'!H38," ")</f>
        <v xml:space="preserve"> </v>
      </c>
      <c r="I38" s="67" t="str">
        <f>IF(+'XVI R Ind'!$B$9+'VIII R Ind'!I38+'IX R Ind'!I38+'XIV R Ind'!I38&gt;0,+'XVI R Ind'!$B$9+'VIII R Ind'!I38+'IX R Ind'!I38+'XIV R Ind'!I38," ")</f>
        <v xml:space="preserve"> </v>
      </c>
      <c r="J38" s="67" t="str">
        <f>IF(+'XVI R Ind'!$B$9+'VIII R Ind'!J38+'IX R Ind'!J38+'XIV R Ind'!J38&gt;0,+'XVI R Ind'!$B$9+'VIII R Ind'!J38+'IX R Ind'!J38+'XIV R Ind'!J38," ")</f>
        <v xml:space="preserve"> </v>
      </c>
      <c r="K38" s="67" t="str">
        <f>IF(+'XVI R Ind'!$B$9+'VIII R Ind'!K38+'IX R Ind'!K38+'XIV R Ind'!K38&gt;0,+'XVI R Ind'!$B$9+'VIII R Ind'!K38+'IX R Ind'!K38+'XIV R Ind'!K38," ")</f>
        <v xml:space="preserve"> </v>
      </c>
      <c r="L38" s="67" t="str">
        <f>IF(+'XVI R Ind'!$B$9+'VIII R Ind'!L38+'IX R Ind'!L38+'XIV R Ind'!L38&gt;0,+'XVI R Ind'!$B$9+'VIII R Ind'!L38+'IX R Ind'!L38+'XIV R Ind'!L38," ")</f>
        <v xml:space="preserve"> </v>
      </c>
      <c r="M38" s="123" t="str">
        <f>IF(+'XVI R Ind'!$B$9+'VIII R Ind'!M38+'IX R Ind'!M38+'XIV R Ind'!M38&gt;0,+'XVI R Ind'!$B$9+'VIII R Ind'!M38+'IX R Ind'!M38+'XIV R Ind'!M38," ")</f>
        <v xml:space="preserve"> </v>
      </c>
      <c r="N38" s="122" t="str">
        <f t="shared" si="3"/>
        <v xml:space="preserve"> </v>
      </c>
      <c r="O38" s="34">
        <f t="shared" si="1"/>
        <v>17.5</v>
      </c>
    </row>
    <row r="39" spans="1:18" x14ac:dyDescent="0.3">
      <c r="A39" s="100">
        <f t="shared" si="2"/>
        <v>18</v>
      </c>
      <c r="B39" s="122" t="str">
        <f>IF(+'XVI R Ind'!$B$9+'VIII R Ind'!B39+'IX R Ind'!B39+'XIV R Ind'!B39&gt;0,+'XVI R Ind'!$B$9+'VIII R Ind'!B39+'IX R Ind'!B39+'XIV R Ind'!B39," ")</f>
        <v xml:space="preserve"> </v>
      </c>
      <c r="C39" s="67" t="str">
        <f>IF(+'XVI R Ind'!$B$9+'VIII R Ind'!C39+'IX R Ind'!C39+'XIV R Ind'!C39&gt;0,+'XVI R Ind'!$B$9+'VIII R Ind'!C39+'IX R Ind'!C39+'XIV R Ind'!C39," ")</f>
        <v xml:space="preserve"> </v>
      </c>
      <c r="D39" s="67" t="str">
        <f>IF(+'XVI R Ind'!$B$9+'VIII R Ind'!D39+'IX R Ind'!D39+'XIV R Ind'!D39&gt;0,+'XVI R Ind'!$B$9+'VIII R Ind'!D39+'IX R Ind'!D39+'XIV R Ind'!D39," ")</f>
        <v xml:space="preserve"> </v>
      </c>
      <c r="E39" s="67" t="str">
        <f>IF(+'XVI R Ind'!$B$9+'VIII R Ind'!E39+'IX R Ind'!E39+'XIV R Ind'!E39&gt;0,+'XVI R Ind'!$B$9+'VIII R Ind'!E39+'IX R Ind'!E39+'XIV R Ind'!E39," ")</f>
        <v xml:space="preserve"> </v>
      </c>
      <c r="F39" s="67" t="str">
        <f>IF(+'XVI R Ind'!$B$9+'VIII R Ind'!F39+'IX R Ind'!F39+'XIV R Ind'!F39&gt;0,+'XVI R Ind'!$B$9+'VIII R Ind'!F39+'IX R Ind'!F39+'XIV R Ind'!F39," ")</f>
        <v xml:space="preserve"> </v>
      </c>
      <c r="G39" s="67" t="str">
        <f>IF(+'XVI R Ind'!$B$9+'VIII R Ind'!G39+'IX R Ind'!G39+'XIV R Ind'!G39&gt;0,+'XVI R Ind'!$B$9+'VIII R Ind'!G39+'IX R Ind'!G39+'XIV R Ind'!G39," ")</f>
        <v xml:space="preserve"> </v>
      </c>
      <c r="H39" s="67" t="str">
        <f>IF(+'XVI R Ind'!$B$9+'VIII R Ind'!H39+'IX R Ind'!H39+'XIV R Ind'!H39&gt;0,+'XVI R Ind'!$B$9+'VIII R Ind'!H39+'IX R Ind'!H39+'XIV R Ind'!H39," ")</f>
        <v xml:space="preserve"> </v>
      </c>
      <c r="I39" s="67" t="str">
        <f>IF(+'XVI R Ind'!$B$9+'VIII R Ind'!I39+'IX R Ind'!I39+'XIV R Ind'!I39&gt;0,+'XVI R Ind'!$B$9+'VIII R Ind'!I39+'IX R Ind'!I39+'XIV R Ind'!I39," ")</f>
        <v xml:space="preserve"> </v>
      </c>
      <c r="J39" s="67" t="str">
        <f>IF(+'XVI R Ind'!$B$9+'VIII R Ind'!J39+'IX R Ind'!J39+'XIV R Ind'!J39&gt;0,+'XVI R Ind'!$B$9+'VIII R Ind'!J39+'IX R Ind'!J39+'XIV R Ind'!J39," ")</f>
        <v xml:space="preserve"> </v>
      </c>
      <c r="K39" s="67" t="str">
        <f>IF(+'XVI R Ind'!$B$9+'VIII R Ind'!K39+'IX R Ind'!K39+'XIV R Ind'!K39&gt;0,+'XVI R Ind'!$B$9+'VIII R Ind'!K39+'IX R Ind'!K39+'XIV R Ind'!K39," ")</f>
        <v xml:space="preserve"> </v>
      </c>
      <c r="L39" s="67" t="str">
        <f>IF(+'XVI R Ind'!$B$9+'VIII R Ind'!L39+'IX R Ind'!L39+'XIV R Ind'!L39&gt;0,+'XVI R Ind'!$B$9+'VIII R Ind'!L39+'IX R Ind'!L39+'XIV R Ind'!L39," ")</f>
        <v xml:space="preserve"> </v>
      </c>
      <c r="M39" s="123" t="str">
        <f>IF(+'XVI R Ind'!$B$9+'VIII R Ind'!M39+'IX R Ind'!M39+'XIV R Ind'!M39&gt;0,+'XVI R Ind'!$B$9+'VIII R Ind'!M39+'IX R Ind'!M39+'XIV R Ind'!M39," ")</f>
        <v xml:space="preserve"> </v>
      </c>
      <c r="N39" s="122" t="str">
        <f t="shared" si="3"/>
        <v xml:space="preserve"> </v>
      </c>
      <c r="O39" s="34">
        <f t="shared" si="1"/>
        <v>18</v>
      </c>
    </row>
    <row r="40" spans="1:18" x14ac:dyDescent="0.3">
      <c r="A40" s="100">
        <f t="shared" si="2"/>
        <v>18.5</v>
      </c>
      <c r="B40" s="122" t="str">
        <f>IF(+'XVI R Ind'!$B$9+'VIII R Ind'!B40+'IX R Ind'!B40+'XIV R Ind'!B40&gt;0,+'XVI R Ind'!$B$9+'VIII R Ind'!B40+'IX R Ind'!B40+'XIV R Ind'!B40," ")</f>
        <v xml:space="preserve"> </v>
      </c>
      <c r="C40" s="67" t="str">
        <f>IF(+'XVI R Ind'!$B$9+'VIII R Ind'!C40+'IX R Ind'!C40+'XIV R Ind'!C40&gt;0,+'XVI R Ind'!$B$9+'VIII R Ind'!C40+'IX R Ind'!C40+'XIV R Ind'!C40," ")</f>
        <v xml:space="preserve"> </v>
      </c>
      <c r="D40" s="67" t="str">
        <f>IF(+'XVI R Ind'!$B$9+'VIII R Ind'!D40+'IX R Ind'!D40+'XIV R Ind'!D40&gt;0,+'XVI R Ind'!$B$9+'VIII R Ind'!D40+'IX R Ind'!D40+'XIV R Ind'!D40," ")</f>
        <v xml:space="preserve"> </v>
      </c>
      <c r="E40" s="67" t="str">
        <f>IF(+'XVI R Ind'!$B$9+'VIII R Ind'!E40+'IX R Ind'!E40+'XIV R Ind'!E40&gt;0,+'XVI R Ind'!$B$9+'VIII R Ind'!E40+'IX R Ind'!E40+'XIV R Ind'!E40," ")</f>
        <v xml:space="preserve"> </v>
      </c>
      <c r="F40" s="67" t="str">
        <f>IF(+'XVI R Ind'!$B$9+'VIII R Ind'!F40+'IX R Ind'!F40+'XIV R Ind'!F40&gt;0,+'XVI R Ind'!$B$9+'VIII R Ind'!F40+'IX R Ind'!F40+'XIV R Ind'!F40," ")</f>
        <v xml:space="preserve"> </v>
      </c>
      <c r="G40" s="67" t="str">
        <f>IF(+'XVI R Ind'!$B$9+'VIII R Ind'!G40+'IX R Ind'!G40+'XIV R Ind'!G40&gt;0,+'XVI R Ind'!$B$9+'VIII R Ind'!G40+'IX R Ind'!G40+'XIV R Ind'!G40," ")</f>
        <v xml:space="preserve"> </v>
      </c>
      <c r="H40" s="67" t="str">
        <f>IF(+'XVI R Ind'!$B$9+'VIII R Ind'!H40+'IX R Ind'!H40+'XIV R Ind'!H40&gt;0,+'XVI R Ind'!$B$9+'VIII R Ind'!H40+'IX R Ind'!H40+'XIV R Ind'!H40," ")</f>
        <v xml:space="preserve"> </v>
      </c>
      <c r="I40" s="67" t="str">
        <f>IF(+'XVI R Ind'!$B$9+'VIII R Ind'!I40+'IX R Ind'!I40+'XIV R Ind'!I40&gt;0,+'XVI R Ind'!$B$9+'VIII R Ind'!I40+'IX R Ind'!I40+'XIV R Ind'!I40," ")</f>
        <v xml:space="preserve"> </v>
      </c>
      <c r="J40" s="67" t="str">
        <f>IF(+'XVI R Ind'!$B$9+'VIII R Ind'!J40+'IX R Ind'!J40+'XIV R Ind'!J40&gt;0,+'XVI R Ind'!$B$9+'VIII R Ind'!J40+'IX R Ind'!J40+'XIV R Ind'!J40," ")</f>
        <v xml:space="preserve"> </v>
      </c>
      <c r="K40" s="67" t="str">
        <f>IF(+'XVI R Ind'!$B$9+'VIII R Ind'!K40+'IX R Ind'!K40+'XIV R Ind'!K40&gt;0,+'XVI R Ind'!$B$9+'VIII R Ind'!K40+'IX R Ind'!K40+'XIV R Ind'!K40," ")</f>
        <v xml:space="preserve"> </v>
      </c>
      <c r="L40" s="67" t="str">
        <f>IF(+'XVI R Ind'!$B$9+'VIII R Ind'!L40+'IX R Ind'!L40+'XIV R Ind'!L40&gt;0,+'XVI R Ind'!$B$9+'VIII R Ind'!L40+'IX R Ind'!L40+'XIV R Ind'!L40," ")</f>
        <v xml:space="preserve"> </v>
      </c>
      <c r="M40" s="123" t="str">
        <f>IF(+'XVI R Ind'!$B$9+'VIII R Ind'!M40+'IX R Ind'!M40+'XIV R Ind'!M40&gt;0,+'XVI R Ind'!$B$9+'VIII R Ind'!M40+'IX R Ind'!M40+'XIV R Ind'!M40," ")</f>
        <v xml:space="preserve"> </v>
      </c>
      <c r="N40" s="122" t="str">
        <f t="shared" si="3"/>
        <v xml:space="preserve"> </v>
      </c>
      <c r="O40" s="34">
        <f t="shared" si="1"/>
        <v>18.5</v>
      </c>
    </row>
    <row r="41" spans="1:18" x14ac:dyDescent="0.3">
      <c r="A41" s="100">
        <f t="shared" si="2"/>
        <v>19</v>
      </c>
      <c r="B41" s="122" t="str">
        <f>IF(+'XVI R Ind'!$B$9+'VIII R Ind'!B41+'IX R Ind'!B41+'XIV R Ind'!B41&gt;0,+'XVI R Ind'!$B$9+'VIII R Ind'!B41+'IX R Ind'!B41+'XIV R Ind'!B41," ")</f>
        <v xml:space="preserve"> </v>
      </c>
      <c r="C41" s="67" t="str">
        <f>IF(+'XVI R Ind'!$B$9+'VIII R Ind'!C41+'IX R Ind'!C41+'XIV R Ind'!C41&gt;0,+'XVI R Ind'!$B$9+'VIII R Ind'!C41+'IX R Ind'!C41+'XIV R Ind'!C41," ")</f>
        <v xml:space="preserve"> </v>
      </c>
      <c r="D41" s="67" t="str">
        <f>IF(+'XVI R Ind'!$B$9+'VIII R Ind'!D41+'IX R Ind'!D41+'XIV R Ind'!D41&gt;0,+'XVI R Ind'!$B$9+'VIII R Ind'!D41+'IX R Ind'!D41+'XIV R Ind'!D41," ")</f>
        <v xml:space="preserve"> </v>
      </c>
      <c r="E41" s="67" t="str">
        <f>IF(+'XVI R Ind'!$B$9+'VIII R Ind'!E41+'IX R Ind'!E41+'XIV R Ind'!E41&gt;0,+'XVI R Ind'!$B$9+'VIII R Ind'!E41+'IX R Ind'!E41+'XIV R Ind'!E41," ")</f>
        <v xml:space="preserve"> </v>
      </c>
      <c r="F41" s="67" t="str">
        <f>IF(+'XVI R Ind'!$B$9+'VIII R Ind'!F41+'IX R Ind'!F41+'XIV R Ind'!F41&gt;0,+'XVI R Ind'!$B$9+'VIII R Ind'!F41+'IX R Ind'!F41+'XIV R Ind'!F41," ")</f>
        <v xml:space="preserve"> </v>
      </c>
      <c r="G41" s="67" t="str">
        <f>IF(+'XVI R Ind'!$B$9+'VIII R Ind'!G41+'IX R Ind'!G41+'XIV R Ind'!G41&gt;0,+'XVI R Ind'!$B$9+'VIII R Ind'!G41+'IX R Ind'!G41+'XIV R Ind'!G41," ")</f>
        <v xml:space="preserve"> </v>
      </c>
      <c r="H41" s="67" t="str">
        <f>IF(+'XVI R Ind'!$B$9+'VIII R Ind'!H41+'IX R Ind'!H41+'XIV R Ind'!H41&gt;0,+'XVI R Ind'!$B$9+'VIII R Ind'!H41+'IX R Ind'!H41+'XIV R Ind'!H41," ")</f>
        <v xml:space="preserve"> </v>
      </c>
      <c r="I41" s="67" t="str">
        <f>IF(+'XVI R Ind'!$B$9+'VIII R Ind'!I41+'IX R Ind'!I41+'XIV R Ind'!I41&gt;0,+'XVI R Ind'!$B$9+'VIII R Ind'!I41+'IX R Ind'!I41+'XIV R Ind'!I41," ")</f>
        <v xml:space="preserve"> </v>
      </c>
      <c r="J41" s="67" t="str">
        <f>IF(+'XVI R Ind'!$B$9+'VIII R Ind'!J41+'IX R Ind'!J41+'XIV R Ind'!J41&gt;0,+'XVI R Ind'!$B$9+'VIII R Ind'!J41+'IX R Ind'!J41+'XIV R Ind'!J41," ")</f>
        <v xml:space="preserve"> </v>
      </c>
      <c r="K41" s="67" t="str">
        <f>IF(+'XVI R Ind'!$B$9+'VIII R Ind'!K41+'IX R Ind'!K41+'XIV R Ind'!K41&gt;0,+'XVI R Ind'!$B$9+'VIII R Ind'!K41+'IX R Ind'!K41+'XIV R Ind'!K41," ")</f>
        <v xml:space="preserve"> </v>
      </c>
      <c r="L41" s="67" t="str">
        <f>IF(+'XVI R Ind'!$B$9+'VIII R Ind'!L41+'IX R Ind'!L41+'XIV R Ind'!L41&gt;0,+'XVI R Ind'!$B$9+'VIII R Ind'!L41+'IX R Ind'!L41+'XIV R Ind'!L41," ")</f>
        <v xml:space="preserve"> </v>
      </c>
      <c r="M41" s="123" t="str">
        <f>IF(+'XVI R Ind'!$B$9+'VIII R Ind'!M41+'IX R Ind'!M41+'XIV R Ind'!M41&gt;0,+'XVI R Ind'!$B$9+'VIII R Ind'!M41+'IX R Ind'!M41+'XIV R Ind'!M41," ")</f>
        <v xml:space="preserve"> </v>
      </c>
      <c r="N41" s="122" t="str">
        <f t="shared" si="3"/>
        <v xml:space="preserve"> </v>
      </c>
      <c r="O41" s="34">
        <f t="shared" si="1"/>
        <v>19</v>
      </c>
    </row>
    <row r="42" spans="1:18" x14ac:dyDescent="0.3">
      <c r="A42" s="100">
        <f t="shared" si="2"/>
        <v>19.5</v>
      </c>
      <c r="B42" s="122" t="str">
        <f>IF(+'XVI R Ind'!$B$9+'VIII R Ind'!B42+'IX R Ind'!B42+'XIV R Ind'!B42&gt;0,+'XVI R Ind'!$B$9+'VIII R Ind'!B42+'IX R Ind'!B42+'XIV R Ind'!B42," ")</f>
        <v xml:space="preserve"> </v>
      </c>
      <c r="C42" s="67" t="str">
        <f>IF(+'XVI R Ind'!$B$9+'VIII R Ind'!C42+'IX R Ind'!C42+'XIV R Ind'!C42&gt;0,+'XVI R Ind'!$B$9+'VIII R Ind'!C42+'IX R Ind'!C42+'XIV R Ind'!C42," ")</f>
        <v xml:space="preserve"> </v>
      </c>
      <c r="D42" s="67" t="str">
        <f>IF(+'XVI R Ind'!$B$9+'VIII R Ind'!D42+'IX R Ind'!D42+'XIV R Ind'!D42&gt;0,+'XVI R Ind'!$B$9+'VIII R Ind'!D42+'IX R Ind'!D42+'XIV R Ind'!D42," ")</f>
        <v xml:space="preserve"> </v>
      </c>
      <c r="E42" s="67" t="str">
        <f>IF(+'XVI R Ind'!$B$9+'VIII R Ind'!E42+'IX R Ind'!E42+'XIV R Ind'!E42&gt;0,+'XVI R Ind'!$B$9+'VIII R Ind'!E42+'IX R Ind'!E42+'XIV R Ind'!E42," ")</f>
        <v xml:space="preserve"> </v>
      </c>
      <c r="F42" s="67" t="str">
        <f>IF(+'XVI R Ind'!$B$9+'VIII R Ind'!F42+'IX R Ind'!F42+'XIV R Ind'!F42&gt;0,+'XVI R Ind'!$B$9+'VIII R Ind'!F42+'IX R Ind'!F42+'XIV R Ind'!F42," ")</f>
        <v xml:space="preserve"> </v>
      </c>
      <c r="G42" s="67" t="str">
        <f>IF(+'XVI R Ind'!$B$9+'VIII R Ind'!G42+'IX R Ind'!G42+'XIV R Ind'!G42&gt;0,+'XVI R Ind'!$B$9+'VIII R Ind'!G42+'IX R Ind'!G42+'XIV R Ind'!G42," ")</f>
        <v xml:space="preserve"> </v>
      </c>
      <c r="H42" s="67" t="str">
        <f>IF(+'XVI R Ind'!$B$9+'VIII R Ind'!H42+'IX R Ind'!H42+'XIV R Ind'!H42&gt;0,+'XVI R Ind'!$B$9+'VIII R Ind'!H42+'IX R Ind'!H42+'XIV R Ind'!H42," ")</f>
        <v xml:space="preserve"> </v>
      </c>
      <c r="I42" s="67" t="str">
        <f>IF(+'XVI R Ind'!$B$9+'VIII R Ind'!I42+'IX R Ind'!I42+'XIV R Ind'!I42&gt;0,+'XVI R Ind'!$B$9+'VIII R Ind'!I42+'IX R Ind'!I42+'XIV R Ind'!I42," ")</f>
        <v xml:space="preserve"> </v>
      </c>
      <c r="J42" s="67" t="str">
        <f>IF(+'XVI R Ind'!$B$9+'VIII R Ind'!J42+'IX R Ind'!J42+'XIV R Ind'!J42&gt;0,+'XVI R Ind'!$B$9+'VIII R Ind'!J42+'IX R Ind'!J42+'XIV R Ind'!J42," ")</f>
        <v xml:space="preserve"> </v>
      </c>
      <c r="K42" s="67" t="str">
        <f>IF(+'XVI R Ind'!$B$9+'VIII R Ind'!K42+'IX R Ind'!K42+'XIV R Ind'!K42&gt;0,+'XVI R Ind'!$B$9+'VIII R Ind'!K42+'IX R Ind'!K42+'XIV R Ind'!K42," ")</f>
        <v xml:space="preserve"> </v>
      </c>
      <c r="L42" s="67" t="str">
        <f>IF(+'XVI R Ind'!$B$9+'VIII R Ind'!L42+'IX R Ind'!L42+'XIV R Ind'!L42&gt;0,+'XVI R Ind'!$B$9+'VIII R Ind'!L42+'IX R Ind'!L42+'XIV R Ind'!L42," ")</f>
        <v xml:space="preserve"> </v>
      </c>
      <c r="M42" s="123" t="str">
        <f>IF(+'XVI R Ind'!$B$9+'VIII R Ind'!M42+'IX R Ind'!M42+'XIV R Ind'!M42&gt;0,+'XVI R Ind'!$B$9+'VIII R Ind'!M42+'IX R Ind'!M42+'XIV R Ind'!M42," ")</f>
        <v xml:space="preserve"> </v>
      </c>
      <c r="N42" s="122" t="str">
        <f t="shared" si="3"/>
        <v xml:space="preserve"> </v>
      </c>
      <c r="O42" s="34">
        <f t="shared" si="1"/>
        <v>19.5</v>
      </c>
    </row>
    <row r="43" spans="1:18" x14ac:dyDescent="0.3">
      <c r="A43" s="100">
        <f t="shared" si="2"/>
        <v>20</v>
      </c>
      <c r="B43" s="122" t="str">
        <f>IF(+'XVI R Ind'!$B$9+'VIII R Ind'!B43+'IX R Ind'!B43+'XIV R Ind'!B43&gt;0,+'XVI R Ind'!$B$9+'VIII R Ind'!B43+'IX R Ind'!B43+'XIV R Ind'!B43," ")</f>
        <v xml:space="preserve"> </v>
      </c>
      <c r="C43" s="67" t="str">
        <f>IF(+'XVI R Ind'!$B$9+'VIII R Ind'!C43+'IX R Ind'!C43+'XIV R Ind'!C43&gt;0,+'XVI R Ind'!$B$9+'VIII R Ind'!C43+'IX R Ind'!C43+'XIV R Ind'!C43," ")</f>
        <v xml:space="preserve"> </v>
      </c>
      <c r="D43" s="67" t="str">
        <f>IF(+'XVI R Ind'!$B$9+'VIII R Ind'!D43+'IX R Ind'!D43+'XIV R Ind'!D43&gt;0,+'XVI R Ind'!$B$9+'VIII R Ind'!D43+'IX R Ind'!D43+'XIV R Ind'!D43," ")</f>
        <v xml:space="preserve"> </v>
      </c>
      <c r="E43" s="67" t="str">
        <f>IF(+'XVI R Ind'!$B$9+'VIII R Ind'!E43+'IX R Ind'!E43+'XIV R Ind'!E43&gt;0,+'XVI R Ind'!$B$9+'VIII R Ind'!E43+'IX R Ind'!E43+'XIV R Ind'!E43," ")</f>
        <v xml:space="preserve"> </v>
      </c>
      <c r="F43" s="67" t="str">
        <f>IF(+'XVI R Ind'!$B$9+'VIII R Ind'!F43+'IX R Ind'!F43+'XIV R Ind'!F43&gt;0,+'XVI R Ind'!$B$9+'VIII R Ind'!F43+'IX R Ind'!F43+'XIV R Ind'!F43," ")</f>
        <v xml:space="preserve"> </v>
      </c>
      <c r="G43" s="67" t="str">
        <f>IF(+'XVI R Ind'!$B$9+'VIII R Ind'!G43+'IX R Ind'!G43+'XIV R Ind'!G43&gt;0,+'XVI R Ind'!$B$9+'VIII R Ind'!G43+'IX R Ind'!G43+'XIV R Ind'!G43," ")</f>
        <v xml:space="preserve"> </v>
      </c>
      <c r="H43" s="67" t="str">
        <f>IF(+'XVI R Ind'!$B$9+'VIII R Ind'!H43+'IX R Ind'!H43+'XIV R Ind'!H43&gt;0,+'XVI R Ind'!$B$9+'VIII R Ind'!H43+'IX R Ind'!H43+'XIV R Ind'!H43," ")</f>
        <v xml:space="preserve"> </v>
      </c>
      <c r="I43" s="67" t="str">
        <f>IF(+'XVI R Ind'!$B$9+'VIII R Ind'!I43+'IX R Ind'!I43+'XIV R Ind'!I43&gt;0,+'XVI R Ind'!$B$9+'VIII R Ind'!I43+'IX R Ind'!I43+'XIV R Ind'!I43," ")</f>
        <v xml:space="preserve"> </v>
      </c>
      <c r="J43" s="67" t="str">
        <f>IF(+'XVI R Ind'!$B$9+'VIII R Ind'!J43+'IX R Ind'!J43+'XIV R Ind'!J43&gt;0,+'XVI R Ind'!$B$9+'VIII R Ind'!J43+'IX R Ind'!J43+'XIV R Ind'!J43," ")</f>
        <v xml:space="preserve"> </v>
      </c>
      <c r="K43" s="67" t="str">
        <f>IF(+'XVI R Ind'!$B$9+'VIII R Ind'!K43+'IX R Ind'!K43+'XIV R Ind'!K43&gt;0,+'XVI R Ind'!$B$9+'VIII R Ind'!K43+'IX R Ind'!K43+'XIV R Ind'!K43," ")</f>
        <v xml:space="preserve"> </v>
      </c>
      <c r="L43" s="67" t="str">
        <f>IF(+'XVI R Ind'!$B$9+'VIII R Ind'!L43+'IX R Ind'!L43+'XIV R Ind'!L43&gt;0,+'XVI R Ind'!$B$9+'VIII R Ind'!L43+'IX R Ind'!L43+'XIV R Ind'!L43," ")</f>
        <v xml:space="preserve"> </v>
      </c>
      <c r="M43" s="123" t="str">
        <f>IF(+'XVI R Ind'!$B$9+'VIII R Ind'!M43+'IX R Ind'!M43+'XIV R Ind'!M43&gt;0,+'XVI R Ind'!$B$9+'VIII R Ind'!M43+'IX R Ind'!M43+'XIV R Ind'!M43," ")</f>
        <v xml:space="preserve"> </v>
      </c>
      <c r="N43" s="122" t="str">
        <f t="shared" si="3"/>
        <v xml:space="preserve"> </v>
      </c>
      <c r="O43" s="47"/>
    </row>
    <row r="44" spans="1:18" x14ac:dyDescent="0.3">
      <c r="A44" s="100">
        <f t="shared" si="2"/>
        <v>20.5</v>
      </c>
      <c r="B44" s="122" t="str">
        <f>IF(+'XVI R Ind'!$B$9+'VIII R Ind'!B44+'IX R Ind'!B44+'XIV R Ind'!B44&gt;0,+'XVI R Ind'!$B$9+'VIII R Ind'!B44+'IX R Ind'!B44+'XIV R Ind'!B44," ")</f>
        <v xml:space="preserve"> </v>
      </c>
      <c r="C44" s="67" t="str">
        <f>IF(+'XVI R Ind'!$B$9+'VIII R Ind'!C44+'IX R Ind'!C44+'XIV R Ind'!C44&gt;0,+'XVI R Ind'!$B$9+'VIII R Ind'!C44+'IX R Ind'!C44+'XIV R Ind'!C44," ")</f>
        <v xml:space="preserve"> </v>
      </c>
      <c r="D44" s="67" t="str">
        <f>IF(+'XVI R Ind'!$B$9+'VIII R Ind'!D44+'IX R Ind'!D44+'XIV R Ind'!D44&gt;0,+'XVI R Ind'!$B$9+'VIII R Ind'!D44+'IX R Ind'!D44+'XIV R Ind'!D44," ")</f>
        <v xml:space="preserve"> </v>
      </c>
      <c r="E44" s="67" t="str">
        <f>IF(+'XVI R Ind'!$B$9+'VIII R Ind'!E44+'IX R Ind'!E44+'XIV R Ind'!E44&gt;0,+'XVI R Ind'!$B$9+'VIII R Ind'!E44+'IX R Ind'!E44+'XIV R Ind'!E44," ")</f>
        <v xml:space="preserve"> </v>
      </c>
      <c r="F44" s="67" t="str">
        <f>IF(+'XVI R Ind'!$B$9+'VIII R Ind'!F44+'IX R Ind'!F44+'XIV R Ind'!F44&gt;0,+'XVI R Ind'!$B$9+'VIII R Ind'!F44+'IX R Ind'!F44+'XIV R Ind'!F44," ")</f>
        <v xml:space="preserve"> </v>
      </c>
      <c r="G44" s="67" t="str">
        <f>IF(+'XVI R Ind'!$B$9+'VIII R Ind'!G44+'IX R Ind'!G44+'XIV R Ind'!G44&gt;0,+'XVI R Ind'!$B$9+'VIII R Ind'!G44+'IX R Ind'!G44+'XIV R Ind'!G44," ")</f>
        <v xml:space="preserve"> </v>
      </c>
      <c r="H44" s="67" t="str">
        <f>IF(+'XVI R Ind'!$B$9+'VIII R Ind'!H44+'IX R Ind'!H44+'XIV R Ind'!H44&gt;0,+'XVI R Ind'!$B$9+'VIII R Ind'!H44+'IX R Ind'!H44+'XIV R Ind'!H44," ")</f>
        <v xml:space="preserve"> </v>
      </c>
      <c r="I44" s="67" t="str">
        <f>IF(+'XVI R Ind'!$B$9+'VIII R Ind'!I44+'IX R Ind'!I44+'XIV R Ind'!I44&gt;0,+'XVI R Ind'!$B$9+'VIII R Ind'!I44+'IX R Ind'!I44+'XIV R Ind'!I44," ")</f>
        <v xml:space="preserve"> </v>
      </c>
      <c r="J44" s="67" t="str">
        <f>IF(+'XVI R Ind'!$B$9+'VIII R Ind'!J44+'IX R Ind'!J44+'XIV R Ind'!J44&gt;0,+'XVI R Ind'!$B$9+'VIII R Ind'!J44+'IX R Ind'!J44+'XIV R Ind'!J44," ")</f>
        <v xml:space="preserve"> </v>
      </c>
      <c r="K44" s="67" t="str">
        <f>IF(+'XVI R Ind'!$B$9+'VIII R Ind'!K44+'IX R Ind'!K44+'XIV R Ind'!K44&gt;0,+'XVI R Ind'!$B$9+'VIII R Ind'!K44+'IX R Ind'!K44+'XIV R Ind'!K44," ")</f>
        <v xml:space="preserve"> </v>
      </c>
      <c r="L44" s="67" t="str">
        <f>IF(+'XVI R Ind'!$B$9+'VIII R Ind'!L44+'IX R Ind'!L44+'XIV R Ind'!L44&gt;0,+'XVI R Ind'!$B$9+'VIII R Ind'!L44+'IX R Ind'!L44+'XIV R Ind'!L44," ")</f>
        <v xml:space="preserve"> </v>
      </c>
      <c r="M44" s="123" t="str">
        <f>IF(+'XVI R Ind'!$B$9+'VIII R Ind'!M44+'IX R Ind'!M44+'XIV R Ind'!M44&gt;0,+'XVI R Ind'!$B$9+'VIII R Ind'!M44+'IX R Ind'!M44+'XIV R Ind'!M44," ")</f>
        <v xml:space="preserve"> </v>
      </c>
      <c r="N44" s="122" t="str">
        <f t="shared" si="3"/>
        <v xml:space="preserve"> </v>
      </c>
      <c r="O44" s="47"/>
    </row>
    <row r="45" spans="1:18" x14ac:dyDescent="0.3">
      <c r="A45" s="99" t="s">
        <v>13</v>
      </c>
      <c r="B45" s="126" t="str">
        <f>IF(SUM(B11:B44)&gt;0,SUM(B11:B44)," ")</f>
        <v xml:space="preserve"> </v>
      </c>
      <c r="C45" s="71" t="str">
        <f t="shared" ref="C45:M45" si="4">IF(SUM(C11:C44)&gt;0,SUM(C11:C44)," ")</f>
        <v xml:space="preserve"> </v>
      </c>
      <c r="D45" s="71" t="str">
        <f t="shared" si="4"/>
        <v xml:space="preserve"> </v>
      </c>
      <c r="E45" s="71" t="str">
        <f t="shared" si="4"/>
        <v xml:space="preserve"> </v>
      </c>
      <c r="F45" s="71" t="str">
        <f t="shared" si="4"/>
        <v xml:space="preserve"> </v>
      </c>
      <c r="G45" s="71" t="str">
        <f t="shared" si="4"/>
        <v xml:space="preserve"> </v>
      </c>
      <c r="H45" s="71" t="str">
        <f t="shared" si="4"/>
        <v xml:space="preserve"> </v>
      </c>
      <c r="I45" s="71" t="str">
        <f t="shared" si="4"/>
        <v xml:space="preserve"> </v>
      </c>
      <c r="J45" s="71" t="str">
        <f t="shared" si="4"/>
        <v xml:space="preserve"> </v>
      </c>
      <c r="K45" s="71" t="str">
        <f t="shared" si="4"/>
        <v xml:space="preserve"> </v>
      </c>
      <c r="L45" s="71" t="str">
        <f t="shared" si="4"/>
        <v xml:space="preserve"> </v>
      </c>
      <c r="M45" s="127" t="str">
        <f t="shared" si="4"/>
        <v xml:space="preserve"> </v>
      </c>
      <c r="N45" s="126"/>
      <c r="O45" s="37">
        <f>+'XVI R Ind'!$N$45+'VIII R Ind'!N45+'IX R Ind'!N45+'XIV R Ind'!N45</f>
        <v>0</v>
      </c>
      <c r="P45" s="37">
        <f>+O45-N45</f>
        <v>0</v>
      </c>
      <c r="R45" s="53">
        <f>+N45*100/'V-XIV R TOTAL'!O45</f>
        <v>0</v>
      </c>
    </row>
    <row r="46" spans="1:18" ht="14" x14ac:dyDescent="0.3">
      <c r="A46" s="101" t="s">
        <v>24</v>
      </c>
      <c r="B46" s="122" t="str">
        <f>IF(+'V R Ind'!B46+'XVI R Ind'!B46+'VIII R Ind'!B46+'IX R Ind'!B46+'XIV R Ind'!B46&gt;0,+'V R Ind'!B46+'XVI R Ind'!B46+'VIII R Ind'!B46+'IX R Ind'!B46+'XIV R Ind'!B46," ")</f>
        <v xml:space="preserve"> </v>
      </c>
      <c r="C46" s="67" t="str">
        <f>IF(+'V R Ind'!C46+'XVI R Ind'!C46+'VIII R Ind'!C46+'IX R Ind'!C46+'XIV R Ind'!C46&gt;0,+'V R Ind'!C46+'XVI R Ind'!C46+'VIII R Ind'!C46+'IX R Ind'!C46+'XIV R Ind'!C46," ")</f>
        <v xml:space="preserve"> </v>
      </c>
      <c r="D46" s="67" t="str">
        <f>IF(+'V R Ind'!D46+'XVI R Ind'!D46+'VIII R Ind'!D46+'IX R Ind'!D46+'XIV R Ind'!D46&gt;0,+'V R Ind'!D46+'XVI R Ind'!D46+'VIII R Ind'!D46+'IX R Ind'!D46+'XIV R Ind'!D46," ")</f>
        <v xml:space="preserve"> </v>
      </c>
      <c r="E46" s="67" t="str">
        <f>IF(+'V R Ind'!E46+'XVI R Ind'!E46+'VIII R Ind'!E46+'IX R Ind'!E46+'XIV R Ind'!E46&gt;0,+'V R Ind'!E46+'XVI R Ind'!E46+'VIII R Ind'!E46+'IX R Ind'!E46+'XIV R Ind'!E46," ")</f>
        <v xml:space="preserve"> </v>
      </c>
      <c r="F46" s="67" t="str">
        <f>IF(+'V R Ind'!F46+'XVI R Ind'!F46+'VIII R Ind'!F46+'IX R Ind'!F46+'XIV R Ind'!F46&gt;0,+'V R Ind'!F46+'XVI R Ind'!F46+'VIII R Ind'!F46+'IX R Ind'!F46+'XIV R Ind'!F46," ")</f>
        <v xml:space="preserve"> </v>
      </c>
      <c r="G46" s="67" t="str">
        <f>IF(+'V R Ind'!G46+'XVI R Ind'!G46+'VIII R Ind'!G46+'IX R Ind'!G46+'XIV R Ind'!G46&gt;0,+'V R Ind'!G46+'XVI R Ind'!G46+'VIII R Ind'!G46+'IX R Ind'!G46+'XIV R Ind'!G46," ")</f>
        <v xml:space="preserve"> </v>
      </c>
      <c r="H46" s="67" t="str">
        <f>IF(+'V R Ind'!H46+'XVI R Ind'!H46+'VIII R Ind'!H46+'IX R Ind'!H46+'XIV R Ind'!H46&gt;0,+'V R Ind'!H46+'XVI R Ind'!H46+'VIII R Ind'!H46+'IX R Ind'!H46+'XIV R Ind'!H46," ")</f>
        <v xml:space="preserve"> </v>
      </c>
      <c r="I46" s="67" t="str">
        <f>IF(+'V R Ind'!I46+'XVI R Ind'!I46+'VIII R Ind'!I46+'IX R Ind'!I46+'XIV R Ind'!I46&gt;0,+'V R Ind'!I46+'XVI R Ind'!I46+'VIII R Ind'!I46+'IX R Ind'!I46+'XIV R Ind'!I46," ")</f>
        <v xml:space="preserve"> </v>
      </c>
      <c r="J46" s="67" t="str">
        <f>IF(+'V R Ind'!J46+'XVI R Ind'!J46+'VIII R Ind'!J46+'IX R Ind'!J46+'XIV R Ind'!J46&gt;0,+'V R Ind'!J46+'XVI R Ind'!J46+'VIII R Ind'!J46+'IX R Ind'!J46+'XIV R Ind'!J46," ")</f>
        <v xml:space="preserve"> </v>
      </c>
      <c r="K46" s="67"/>
      <c r="L46" s="67"/>
      <c r="M46" s="123"/>
      <c r="N46" s="134"/>
      <c r="O46" s="37">
        <f>+'XVI R Ind'!$N$45+'VIII R Ind'!N46+'IX R Ind'!N46+'XIV R Ind'!N46</f>
        <v>0</v>
      </c>
      <c r="P46" s="37">
        <f>+O46-N46</f>
        <v>0</v>
      </c>
      <c r="R46" s="53">
        <f>100-R45</f>
        <v>100</v>
      </c>
    </row>
    <row r="47" spans="1:18" x14ac:dyDescent="0.3">
      <c r="A47" s="100" t="s">
        <v>17</v>
      </c>
      <c r="B47" s="122" t="str">
        <f>IF(+'V R Ind'!B47+'XVI R Ind'!B47+'VIII R Ind'!B47+'IX R Ind'!B47+'XIV R Ind'!B47&gt;0,+'V R Ind'!B47+'XVI R Ind'!B47+'VIII R Ind'!B47+'IX R Ind'!B47+'XIV R Ind'!B47," ")</f>
        <v xml:space="preserve"> </v>
      </c>
      <c r="C47" s="67" t="str">
        <f>IF(+'V R Ind'!C47+'XVI R Ind'!C47+'VIII R Ind'!C47+'IX R Ind'!C47+'XIV R Ind'!C47&gt;0,+'V R Ind'!C47+'XVI R Ind'!C47+'VIII R Ind'!C47+'IX R Ind'!C47+'XIV R Ind'!C47," ")</f>
        <v xml:space="preserve"> </v>
      </c>
      <c r="D47" s="67" t="str">
        <f>IF(+'V R Ind'!D47+'XVI R Ind'!D47+'VIII R Ind'!D47+'IX R Ind'!D47+'XIV R Ind'!D47&gt;0,+'V R Ind'!D47+'XVI R Ind'!D47+'VIII R Ind'!D47+'IX R Ind'!D47+'XIV R Ind'!D47," ")</f>
        <v xml:space="preserve"> </v>
      </c>
      <c r="E47" s="67" t="str">
        <f>IF(+'V R Ind'!E47+'XVI R Ind'!E47+'VIII R Ind'!E47+'IX R Ind'!E47+'XIV R Ind'!E47&gt;0,+'V R Ind'!E47+'XVI R Ind'!E47+'VIII R Ind'!E47+'IX R Ind'!E47+'XIV R Ind'!E47," ")</f>
        <v xml:space="preserve"> </v>
      </c>
      <c r="F47" s="67" t="str">
        <f>IF(+'V R Ind'!F47+'XVI R Ind'!F47+'VIII R Ind'!F47+'IX R Ind'!F47+'XIV R Ind'!F47&gt;0,+'V R Ind'!F47+'XVI R Ind'!F47+'VIII R Ind'!F47+'IX R Ind'!F47+'XIV R Ind'!F47," ")</f>
        <v xml:space="preserve"> </v>
      </c>
      <c r="G47" s="67" t="str">
        <f>IF(+'V R Ind'!G47+'XVI R Ind'!G47+'VIII R Ind'!G47+'IX R Ind'!G47+'XIV R Ind'!G47&gt;0,+'V R Ind'!G47+'XVI R Ind'!G47+'VIII R Ind'!G47+'IX R Ind'!G47+'XIV R Ind'!G47," ")</f>
        <v xml:space="preserve"> </v>
      </c>
      <c r="H47" s="67" t="str">
        <f>IF(+'V R Ind'!H47+'XVI R Ind'!H47+'VIII R Ind'!H47+'IX R Ind'!H47+'XIV R Ind'!H47&gt;0,+'V R Ind'!H47+'XVI R Ind'!H47+'VIII R Ind'!H47+'IX R Ind'!H47+'XIV R Ind'!H47," ")</f>
        <v xml:space="preserve"> </v>
      </c>
      <c r="I47" s="67" t="str">
        <f>IF(+'V R Ind'!I47+'XVI R Ind'!I47+'VIII R Ind'!I47+'IX R Ind'!I47+'XIV R Ind'!I47&gt;0,+'V R Ind'!I47+'XVI R Ind'!I47+'VIII R Ind'!I47+'IX R Ind'!I47+'XIV R Ind'!I47," ")</f>
        <v xml:space="preserve"> </v>
      </c>
      <c r="J47" s="67" t="str">
        <f>IF(+'V R Ind'!J47+'XVI R Ind'!J47+'VIII R Ind'!J47+'IX R Ind'!J47+'XIV R Ind'!J47&gt;0,+'V R Ind'!J47+'XVI R Ind'!J47+'VIII R Ind'!J47+'IX R Ind'!J47+'XIV R Ind'!J47," ")</f>
        <v xml:space="preserve"> </v>
      </c>
      <c r="K47" s="67"/>
      <c r="L47" s="67"/>
      <c r="M47" s="123"/>
      <c r="N47" s="134"/>
      <c r="O47" s="37">
        <f>+'XVI R Ind'!$N$45+'VIII R Ind'!N47+'IX R Ind'!N47+'XIV R Ind'!N47</f>
        <v>0</v>
      </c>
      <c r="P47" s="37">
        <f>+O47-N47</f>
        <v>0</v>
      </c>
    </row>
    <row r="48" spans="1:18" ht="14" x14ac:dyDescent="0.3">
      <c r="A48" s="101" t="s">
        <v>21</v>
      </c>
      <c r="B48" s="129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129"/>
    </row>
    <row r="49" spans="1:15" x14ac:dyDescent="0.3">
      <c r="A49" s="102" t="s">
        <v>19</v>
      </c>
      <c r="B49" s="131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132"/>
      <c r="N49" s="131"/>
    </row>
    <row r="50" spans="1:15" x14ac:dyDescent="0.3">
      <c r="A50" s="40" t="s">
        <v>14</v>
      </c>
      <c r="F50" s="156"/>
      <c r="J50" s="41"/>
    </row>
    <row r="51" spans="1:15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61"/>
    </row>
    <row r="52" spans="1:15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157"/>
    </row>
    <row r="53" spans="1:15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  <c r="O53" s="48" t="e">
        <f>+N53*100/#REF!</f>
        <v>#REF!</v>
      </c>
    </row>
    <row r="54" spans="1:15" x14ac:dyDescent="0.3">
      <c r="A54" s="49">
        <v>14</v>
      </c>
      <c r="B54" s="50" t="e">
        <f>+VLOOKUP(MAX(B9:B44),B9:$O$44,14,0)</f>
        <v>#N/A</v>
      </c>
      <c r="C54" s="51" t="e">
        <f>+VLOOKUP(MAX(C9:C44),C9:$O$44,+$A$54-C53,0)</f>
        <v>#N/A</v>
      </c>
      <c r="D54" s="51" t="e">
        <f>+VLOOKUP(MAX(D9:D44),D9:$O$44,+$A$54-D53,0)</f>
        <v>#N/A</v>
      </c>
      <c r="E54" s="51" t="e">
        <f>+VLOOKUP(MAX(E9:E44),E9:$O$44,+$A$54-E53,0)</f>
        <v>#N/A</v>
      </c>
      <c r="F54" s="51" t="e">
        <f>+VLOOKUP(MAX(F9:F44),F9:$O$44,+$A$54-F53,0)</f>
        <v>#N/A</v>
      </c>
      <c r="G54" s="51" t="e">
        <f>+VLOOKUP(MAX(G9:G44),G9:$O$44,+$A$54-G53,0)</f>
        <v>#N/A</v>
      </c>
      <c r="H54" s="51" t="e">
        <f>+VLOOKUP(MAX(H9:H44),H9:$O$44,+$A$54-H53,0)</f>
        <v>#N/A</v>
      </c>
      <c r="I54" s="51" t="e">
        <f>+VLOOKUP(MAX(I7:I40),I7:$O$42,+$A$56-I53,0)</f>
        <v>#N/A</v>
      </c>
      <c r="J54" s="51" t="e">
        <f>+VLOOKUP(MAX(J7:J40),J7:$O$42,+$A$56-J53,0)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 t="e">
        <f>+VLOOKUP(MAX(N9:N44),N9:$O$44,+$A$54-N53,0)</f>
        <v>#N/A</v>
      </c>
    </row>
    <row r="56" spans="1:15" x14ac:dyDescent="0.3">
      <c r="N56" s="35" t="e">
        <f>+D45+E45+F45+H45+I45+K45+L45+M45</f>
        <v>#VALUE!</v>
      </c>
    </row>
    <row r="58" spans="1:15" x14ac:dyDescent="0.3">
      <c r="A58" s="27" t="s">
        <v>22</v>
      </c>
      <c r="B58" s="35">
        <f>-SUM(B9:B26)</f>
        <v>0</v>
      </c>
      <c r="C58" s="35">
        <f t="shared" ref="C58:M58" si="5">-SUM(C9:C26)</f>
        <v>0</v>
      </c>
      <c r="D58" s="35">
        <f t="shared" si="5"/>
        <v>0</v>
      </c>
      <c r="E58" s="35">
        <f t="shared" si="5"/>
        <v>0</v>
      </c>
      <c r="F58" s="35">
        <f t="shared" si="5"/>
        <v>0</v>
      </c>
      <c r="G58" s="35">
        <f t="shared" si="5"/>
        <v>0</v>
      </c>
      <c r="H58" s="35">
        <f t="shared" si="5"/>
        <v>0</v>
      </c>
      <c r="I58" s="35">
        <f t="shared" si="5"/>
        <v>0</v>
      </c>
      <c r="J58" s="35">
        <f t="shared" si="5"/>
        <v>0</v>
      </c>
      <c r="K58" s="35">
        <f t="shared" si="5"/>
        <v>0</v>
      </c>
      <c r="L58" s="35">
        <f t="shared" si="5"/>
        <v>0</v>
      </c>
      <c r="M58" s="35">
        <f t="shared" si="5"/>
        <v>0</v>
      </c>
    </row>
    <row r="59" spans="1:15" x14ac:dyDescent="0.3">
      <c r="A59" s="27" t="s">
        <v>23</v>
      </c>
      <c r="B59" s="35">
        <f>SUM(B27:B42)</f>
        <v>0</v>
      </c>
      <c r="C59" s="35">
        <f t="shared" ref="C59:M59" si="6">SUM(C27:C42)</f>
        <v>0</v>
      </c>
      <c r="D59" s="35">
        <f t="shared" si="6"/>
        <v>0</v>
      </c>
      <c r="E59" s="35">
        <f t="shared" si="6"/>
        <v>0</v>
      </c>
      <c r="F59" s="35">
        <f t="shared" si="6"/>
        <v>0</v>
      </c>
      <c r="G59" s="35">
        <f t="shared" si="6"/>
        <v>0</v>
      </c>
      <c r="H59" s="35">
        <f t="shared" si="6"/>
        <v>0</v>
      </c>
      <c r="I59" s="35">
        <f t="shared" si="6"/>
        <v>0</v>
      </c>
      <c r="J59" s="35">
        <f t="shared" si="6"/>
        <v>0</v>
      </c>
      <c r="K59" s="35">
        <f t="shared" si="6"/>
        <v>0</v>
      </c>
      <c r="L59" s="35">
        <f t="shared" si="6"/>
        <v>0</v>
      </c>
      <c r="M59" s="35">
        <f t="shared" si="6"/>
        <v>0</v>
      </c>
    </row>
    <row r="61" spans="1:15" x14ac:dyDescent="0.3">
      <c r="N61" s="64" t="e">
        <f>(N46*1000000)/N45</f>
        <v>#DIV/0!</v>
      </c>
      <c r="O61" s="177" t="s">
        <v>15</v>
      </c>
    </row>
    <row r="63" spans="1:15" x14ac:dyDescent="0.3">
      <c r="N63" s="64" t="e">
        <f>(N47*1000000)/N45</f>
        <v>#DIV/0!</v>
      </c>
      <c r="O63" s="177" t="s">
        <v>16</v>
      </c>
    </row>
    <row r="65" spans="1:16" x14ac:dyDescent="0.3">
      <c r="A65" s="47">
        <v>14</v>
      </c>
      <c r="B65" s="30">
        <v>0</v>
      </c>
      <c r="C65" s="30">
        <v>1</v>
      </c>
      <c r="D65" s="30">
        <v>2</v>
      </c>
      <c r="E65" s="30">
        <v>3</v>
      </c>
      <c r="F65" s="30">
        <v>4</v>
      </c>
      <c r="G65" s="30">
        <v>5</v>
      </c>
      <c r="H65" s="30">
        <v>6</v>
      </c>
      <c r="I65" s="30">
        <v>7</v>
      </c>
      <c r="J65" s="30">
        <v>8</v>
      </c>
      <c r="K65" s="30">
        <v>9</v>
      </c>
      <c r="L65" s="30">
        <v>10</v>
      </c>
      <c r="M65" s="30">
        <v>11</v>
      </c>
    </row>
    <row r="66" spans="1:16" x14ac:dyDescent="0.3">
      <c r="A66" s="47"/>
    </row>
    <row r="67" spans="1:16" x14ac:dyDescent="0.3">
      <c r="A67" s="47"/>
      <c r="B67" s="30" t="e">
        <f>+VLOOKUP(MAX(B9:B42),B9:N42,$A$65-B65,0)</f>
        <v>#N/A</v>
      </c>
      <c r="C67" s="30" t="e">
        <f>+VLOOKUP(MAX(C9:C42),C9:O42,$A$65-C65,0)</f>
        <v>#N/A</v>
      </c>
      <c r="D67" s="30" t="e">
        <f t="shared" ref="D67:M67" si="7">+VLOOKUP(MAX(D9:D42),D9:O42,$A$65-D65,0)</f>
        <v>#N/A</v>
      </c>
      <c r="E67" s="30" t="e">
        <f t="shared" si="7"/>
        <v>#N/A</v>
      </c>
      <c r="F67" s="30" t="e">
        <f t="shared" si="7"/>
        <v>#N/A</v>
      </c>
      <c r="G67" s="30" t="e">
        <f t="shared" si="7"/>
        <v>#N/A</v>
      </c>
      <c r="H67" s="30" t="e">
        <f t="shared" si="7"/>
        <v>#N/A</v>
      </c>
      <c r="I67" s="30" t="e">
        <f t="shared" si="7"/>
        <v>#N/A</v>
      </c>
      <c r="J67" s="30" t="e">
        <f t="shared" si="7"/>
        <v>#N/A</v>
      </c>
      <c r="K67" s="30" t="e">
        <f t="shared" si="7"/>
        <v>#N/A</v>
      </c>
      <c r="L67" s="30" t="e">
        <f t="shared" si="7"/>
        <v>#N/A</v>
      </c>
      <c r="M67" s="30" t="e">
        <f t="shared" si="7"/>
        <v>#N/A</v>
      </c>
    </row>
    <row r="78" spans="1:16" x14ac:dyDescent="0.3">
      <c r="P78" s="37">
        <f>+N45+'IX R FT'!N45+'V R FT'!N45+'XVI R FT'!N44</f>
        <v>10007199.189999999</v>
      </c>
    </row>
  </sheetData>
  <mergeCells count="5">
    <mergeCell ref="A1:N1"/>
    <mergeCell ref="A3:N3"/>
    <mergeCell ref="A4:N4"/>
    <mergeCell ref="B7:M7"/>
    <mergeCell ref="A5:N5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drawing r:id="rId2"/>
  <legacyDrawingHF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tabColor rgb="FFFFC000"/>
  </sheetPr>
  <dimension ref="A1:AY78"/>
  <sheetViews>
    <sheetView topLeftCell="B22" zoomScale="70" zoomScaleNormal="70" zoomScalePageLayoutView="60" workbookViewId="0">
      <selection activeCell="Q50" sqref="Q50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5" width="16.1796875" style="27" customWidth="1"/>
    <col min="16" max="16" width="12.26953125" style="27" bestFit="1" customWidth="1"/>
    <col min="17" max="16384" width="10.90625" style="27"/>
  </cols>
  <sheetData>
    <row r="1" spans="1:51" s="28" customFormat="1" ht="20" x14ac:dyDescent="0.4">
      <c r="A1" s="203" t="s">
        <v>49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51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51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51" s="28" customFormat="1" ht="20" x14ac:dyDescent="0.4">
      <c r="A4" s="207" t="s">
        <v>68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</row>
    <row r="5" spans="1:51" s="28" customFormat="1" ht="20" x14ac:dyDescent="0.4">
      <c r="A5" s="203" t="s">
        <v>53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7" spans="1:51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  <c r="O7" s="27"/>
      <c r="S7" s="31">
        <f t="shared" ref="S7:AB7" si="0">10+T7</f>
        <v>110</v>
      </c>
      <c r="T7" s="31">
        <f t="shared" si="0"/>
        <v>100</v>
      </c>
      <c r="U7" s="31">
        <f t="shared" si="0"/>
        <v>90</v>
      </c>
      <c r="V7" s="31">
        <f t="shared" si="0"/>
        <v>80</v>
      </c>
      <c r="W7" s="31">
        <f t="shared" si="0"/>
        <v>70</v>
      </c>
      <c r="X7" s="31">
        <f t="shared" si="0"/>
        <v>60</v>
      </c>
      <c r="Y7" s="31">
        <f t="shared" si="0"/>
        <v>50</v>
      </c>
      <c r="Z7" s="31">
        <f t="shared" si="0"/>
        <v>40</v>
      </c>
      <c r="AA7" s="31">
        <f t="shared" si="0"/>
        <v>30</v>
      </c>
      <c r="AB7" s="31">
        <f t="shared" si="0"/>
        <v>20</v>
      </c>
      <c r="AC7" s="31">
        <f>10+AD7</f>
        <v>10</v>
      </c>
      <c r="AD7" s="31">
        <v>0</v>
      </c>
      <c r="AH7" s="201">
        <v>2022</v>
      </c>
      <c r="AI7" s="201"/>
      <c r="AJ7" s="201"/>
      <c r="AK7" s="201"/>
      <c r="AL7" s="201"/>
      <c r="AM7" s="201"/>
      <c r="AN7" s="202">
        <v>2020</v>
      </c>
      <c r="AO7" s="202"/>
      <c r="AP7" s="202"/>
      <c r="AQ7" s="202"/>
      <c r="AR7" s="202"/>
      <c r="AS7" s="202"/>
      <c r="AT7" s="202">
        <v>2019</v>
      </c>
      <c r="AU7" s="202"/>
      <c r="AV7" s="8"/>
      <c r="AW7" s="8"/>
      <c r="AX7" s="8"/>
      <c r="AY7" s="8"/>
    </row>
    <row r="8" spans="1:51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  <c r="R8" s="95" t="s">
        <v>18</v>
      </c>
      <c r="S8" s="116" t="s">
        <v>0</v>
      </c>
      <c r="T8" s="69" t="s">
        <v>1</v>
      </c>
      <c r="U8" s="69" t="s">
        <v>2</v>
      </c>
      <c r="V8" s="69" t="s">
        <v>3</v>
      </c>
      <c r="W8" s="69" t="s">
        <v>4</v>
      </c>
      <c r="X8" s="69" t="s">
        <v>5</v>
      </c>
      <c r="Y8" s="69" t="s">
        <v>6</v>
      </c>
      <c r="Z8" s="69" t="s">
        <v>7</v>
      </c>
      <c r="AA8" s="69" t="s">
        <v>8</v>
      </c>
      <c r="AB8" s="69" t="s">
        <v>9</v>
      </c>
      <c r="AC8" s="69" t="s">
        <v>10</v>
      </c>
      <c r="AD8" s="117" t="s">
        <v>11</v>
      </c>
      <c r="AE8" s="31" t="s">
        <v>62</v>
      </c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1" x14ac:dyDescent="0.3">
      <c r="A9" s="103">
        <v>3</v>
      </c>
      <c r="B9" s="126" t="str">
        <f>IF(+'V R Art'!B9+'V R MONITOREO '!B9+'V R Ind'!B9+'XVI R Art'!B9+'XVI R MONITOREO'!B9+'XVI R Ind'!B9+'VIII R Art'!B9+'VIII R Art MONITOREO'!B9+'VIII R Ind'!B9+'IX R Art'!B9+'IX R Art MONITOREO'!B9+'IX R Ind'!B9+'XIV R Art'!B9+'XIV R Art MONITOREO'!B9+'XIV R Ind'!B9&gt;0,+'V R Art'!B9+'V R MONITOREO '!B9+'V R Ind'!B9+'XVI R Art'!B9+'XVI R MONITOREO'!B9+'XVI R Ind'!B9+'VIII R Art'!B9+'VIII R Art MONITOREO'!B9+'VIII R Ind'!B9+'IX R Art'!B9+'IX R Art MONITOREO'!B9+'IX R Ind'!B9+'XIV R Art'!B9+'XIV R Art MONITOREO'!B9+'XIV R Ind'!B9," ")</f>
        <v xml:space="preserve"> </v>
      </c>
      <c r="C9" s="71" t="str">
        <f>IF(+'V R Art'!C9+'V R MONITOREO '!C9+'V R Ind'!C9+'XVI R Art'!C9+'XVI R MONITOREO'!C9+'XVI R Ind'!C9+'VIII R Art'!C9+'VIII R Art MONITOREO'!C9+'VIII R Ind'!C9+'IX R Art'!C9+'IX R Art MONITOREO'!C9+'IX R Ind'!C9+'XIV R Art'!C9+'XIV R Art MONITOREO'!C9+'XIV R Ind'!C9&gt;0,+'V R Art'!C9+'V R MONITOREO '!C9+'V R Ind'!C9+'XVI R Art'!C9+'XVI R MONITOREO'!C9+'XVI R Ind'!C9+'VIII R Art'!C9+'VIII R Art MONITOREO'!C9+'VIII R Ind'!C9+'IX R Art'!C9+'IX R Art MONITOREO'!C9+'IX R Ind'!C9+'XIV R Art'!C9+'XIV R Art MONITOREO'!C9+'XIV R Ind'!C9," ")</f>
        <v xml:space="preserve"> </v>
      </c>
      <c r="D9" s="71" t="str">
        <f>IF(+'V R Art'!D9+'V R MONITOREO '!D9+'V R Ind'!D9+'XVI R Art'!D9+'XVI R MONITOREO'!D9+'XVI R Ind'!D9+'VIII R Art'!D9+'VIII R Art MONITOREO'!D9+'VIII R Ind'!D9+'IX R Art'!D9+'IX R Art MONITOREO'!D9+'IX R Ind'!D9+'XIV R Art'!D9+'XIV R Art MONITOREO'!D9+'XIV R Ind'!D9&gt;0,+'V R Art'!D9+'V R MONITOREO '!D9+'V R Ind'!D9+'XVI R Art'!D9+'XVI R MONITOREO'!D9+'XVI R Ind'!D9+'VIII R Art'!D9+'VIII R Art MONITOREO'!D9+'VIII R Ind'!D9+'IX R Art'!D9+'IX R Art MONITOREO'!D9+'IX R Ind'!D9+'XIV R Art'!D9+'XIV R Art MONITOREO'!D9+'XIV R Ind'!D9," ")</f>
        <v xml:space="preserve"> </v>
      </c>
      <c r="E9" s="71" t="str">
        <f>IF(+'V R Art'!E9+'V R MONITOREO '!E9+'V R Ind'!E9+'XVI R Art'!E9+'XVI R MONITOREO'!E9+'XVI R Ind'!E9+'VIII R Art'!E9+'VIII R Art MONITOREO'!E9+'VIII R Ind'!E9+'IX R Art'!E9+'IX R Art MONITOREO'!E9+'IX R Ind'!E9+'XIV R Art'!E9+'XIV R Art MONITOREO'!E9+'XIV R Ind'!E9&gt;0,+'V R Art'!E9+'V R MONITOREO '!E9+'V R Ind'!E9+'XVI R Art'!E9+'XVI R MONITOREO'!E9+'XVI R Ind'!E9+'VIII R Art'!E9+'VIII R Art MONITOREO'!E9+'VIII R Ind'!E9+'IX R Art'!E9+'IX R Art MONITOREO'!E9+'IX R Ind'!E9+'XIV R Art'!E9+'XIV R Art MONITOREO'!E9+'XIV R Ind'!E9," ")</f>
        <v xml:space="preserve"> </v>
      </c>
      <c r="F9" s="71" t="str">
        <f>IF(+'V R Art'!F9+'V R MONITOREO '!F9+'V R Ind'!F9+'XVI R Art'!F9+'XVI R MONITOREO'!F9+'XVI R Ind'!F9+'VIII R Art'!F9+'VIII R Art MONITOREO'!F9+'VIII R Ind'!F9+'IX R Art'!F9+'IX R Art MONITOREO'!F9+'IX R Ind'!F9+'XIV R Art'!F9+'XIV R Art MONITOREO'!F9+'XIV R Ind'!F9&gt;0,+'V R Art'!F9+'V R MONITOREO '!F9+'V R Ind'!F9+'XVI R Art'!F9+'XVI R MONITOREO'!F9+'XVI R Ind'!F9+'VIII R Art'!F9+'VIII R Art MONITOREO'!F9+'VIII R Ind'!F9+'IX R Art'!F9+'IX R Art MONITOREO'!F9+'IX R Ind'!F9+'XIV R Art'!F9+'XIV R Art MONITOREO'!F9+'XIV R Ind'!F9," ")</f>
        <v xml:space="preserve"> </v>
      </c>
      <c r="G9" s="71" t="str">
        <f>IF(+'V R Art'!G9+'V R MONITOREO '!G9+'V R Ind'!G9+'XVI R Art'!G9+'XVI R MONITOREO'!G9+'XVI R Ind'!G9+'VIII R Art'!G9+'VIII R Art MONITOREO'!G9+'VIII R Ind'!G9+'IX R Art'!G9+'IX R Art MONITOREO'!G9+'IX R Ind'!G9+'XIV R Art'!G9+'XIV R Art MONITOREO'!G9+'XIV R Ind'!G9&gt;0,+'V R Art'!G9+'V R MONITOREO '!G9+'V R Ind'!G9+'XVI R Art'!G9+'XVI R MONITOREO'!G9+'XVI R Ind'!G9+'VIII R Art'!G9+'VIII R Art MONITOREO'!G9+'VIII R Ind'!G9+'IX R Art'!G9+'IX R Art MONITOREO'!G9+'IX R Ind'!G9+'XIV R Art'!G9+'XIV R Art MONITOREO'!G9+'XIV R Ind'!G9," ")</f>
        <v xml:space="preserve"> </v>
      </c>
      <c r="H9" s="71" t="str">
        <f>IF(+'V R Art'!H9+'V R MONITOREO '!H9+'V R Ind'!H9+'XVI R Art'!H9+'XVI R MONITOREO'!H9+'XVI R Ind'!H9+'VIII R Art'!H9+'VIII R Art MONITOREO'!H9+'VIII R Ind'!H9+'IX R Art'!H9+'IX R Art MONITOREO'!H9+'IX R Ind'!H9+'XIV R Art'!H9+'XIV R Art MONITOREO'!H9+'XIV R Ind'!H9&gt;0,+'V R Art'!H9+'V R MONITOREO '!H9+'V R Ind'!H9+'XVI R Art'!H9+'XVI R MONITOREO'!H9+'XVI R Ind'!H9+'VIII R Art'!H9+'VIII R Art MONITOREO'!H9+'VIII R Ind'!H9+'IX R Art'!H9+'IX R Art MONITOREO'!H9+'IX R Ind'!H9+'XIV R Art'!H9+'XIV R Art MONITOREO'!H9+'XIV R Ind'!H9," ")</f>
        <v xml:space="preserve"> </v>
      </c>
      <c r="I9" s="71" t="str">
        <f>IF(+'V R Art'!I9+'V R MONITOREO '!I9+'V R Ind'!I9+'XVI R Art'!I9+'XVI R MONITOREO'!I9+'XVI R Ind'!I9+'VIII R Art'!I9+'VIII R Art MONITOREO'!I9+'VIII R Ind'!I9+'IX R Art'!I9+'IX R Art MONITOREO'!I9+'IX R Ind'!I9+'XIV R Art'!I9+'XIV R Art MONITOREO'!I9+'XIV R Ind'!I9&gt;0,+'V R Art'!I9+'V R MONITOREO '!I9+'V R Ind'!I9+'XVI R Art'!I9+'XVI R MONITOREO'!I9+'XVI R Ind'!I9+'VIII R Art'!I9+'VIII R Art MONITOREO'!I9+'VIII R Ind'!I9+'IX R Art'!I9+'IX R Art MONITOREO'!I9+'IX R Ind'!I9+'XIV R Art'!I9+'XIV R Art MONITOREO'!I9+'XIV R Ind'!I9," ")</f>
        <v xml:space="preserve"> </v>
      </c>
      <c r="J9" s="71" t="str">
        <f>IF(+'V R Art'!J9+'V R MONITOREO '!J9+'V R Ind'!J9+'XVI R Art'!J9+'XVI R MONITOREO'!J9+'XVI R Ind'!J9+'VIII R Art'!J9+'VIII R Art MONITOREO'!J9+'VIII R Ind'!J9+'IX R Art'!J9+'IX R Art MONITOREO'!J9+'IX R Ind'!J9+'XIV R Art'!J9+'XIV R Art MONITOREO'!J9+'XIV R Ind'!J9&gt;0,+'V R Art'!J9+'V R MONITOREO '!J9+'V R Ind'!J9+'XVI R Art'!J9+'XVI R MONITOREO'!J9+'XVI R Ind'!J9+'VIII R Art'!J9+'VIII R Art MONITOREO'!J9+'VIII R Ind'!J9+'IX R Art'!J9+'IX R Art MONITOREO'!J9+'IX R Ind'!J9+'XIV R Art'!J9+'XIV R Art MONITOREO'!J9+'XIV R Ind'!J9," ")</f>
        <v xml:space="preserve"> </v>
      </c>
      <c r="K9" s="71" t="str">
        <f>IF(+'V R Art'!K9+'V R MONITOREO '!K9+'V R Ind'!K9+'XVI R Art'!K9+'XVI R MONITOREO'!K9+'XVI R Ind'!K9+'VIII R Art'!K9+'VIII R Art MONITOREO'!K9+'VIII R Ind'!K9+'IX R Art'!K9+'IX R Art MONITOREO'!K9+'IX R Ind'!K9+'XIV R Art'!K9+'XIV R Art MONITOREO'!K9+'XIV R Ind'!K9&gt;0,+'V R Art'!K9+'V R MONITOREO '!K9+'V R Ind'!K9+'XVI R Art'!K9+'XVI R MONITOREO'!K9+'XVI R Ind'!K9+'VIII R Art'!K9+'VIII R Art MONITOREO'!K9+'VIII R Ind'!K9+'IX R Art'!K9+'IX R Art MONITOREO'!K9+'IX R Ind'!K9+'XIV R Art'!K9+'XIV R Art MONITOREO'!K9+'XIV R Ind'!K9," ")</f>
        <v xml:space="preserve"> </v>
      </c>
      <c r="L9" s="71" t="str">
        <f>IF(+'V R Art'!L9+'V R MONITOREO '!L9+'V R Ind'!L9+'XVI R Art'!L9+'XVI R MONITOREO'!L9+'XVI R Ind'!L9+'VIII R Art'!L9+'VIII R Art MONITOREO'!L9+'VIII R Ind'!L9+'IX R Art'!L9+'IX R Art MONITOREO'!L9+'IX R Ind'!L9+'XIV R Art'!L9+'XIV R Art MONITOREO'!L9+'XIV R Ind'!L9&gt;0,+'V R Art'!L9+'V R MONITOREO '!L9+'V R Ind'!L9+'XVI R Art'!L9+'XVI R MONITOREO'!L9+'XVI R Ind'!L9+'VIII R Art'!L9+'VIII R Art MONITOREO'!L9+'VIII R Ind'!L9+'IX R Art'!L9+'IX R Art MONITOREO'!L9+'IX R Ind'!L9+'XIV R Art'!L9+'XIV R Art MONITOREO'!L9+'XIV R Ind'!L9," ")</f>
        <v xml:space="preserve"> </v>
      </c>
      <c r="M9" s="127" t="str">
        <f>IF(+'V R Art'!M9+'V R MONITOREO '!M9+'V R Ind'!M9+'XVI R Art'!M9+'XVI R MONITOREO'!M9+'XVI R Ind'!M9+'VIII R Art'!M9+'VIII R Art MONITOREO'!M9+'VIII R Ind'!M9+'IX R Art'!M9+'IX R Art MONITOREO'!M9+'IX R Ind'!M9+'XIV R Art'!M9+'XIV R Art MONITOREO'!M9+'XIV R Ind'!M9&gt;0,+'V R Art'!M9+'V R MONITOREO '!M9+'V R Ind'!M9+'XVI R Art'!M9+'XVI R MONITOREO'!M9+'XVI R Ind'!M9+'VIII R Art'!M9+'VIII R Art MONITOREO'!M9+'VIII R Ind'!M9+'IX R Art'!M9+'IX R Art MONITOREO'!M9+'IX R Ind'!M9+'XIV R Art'!M9+'XIV R Art MONITOREO'!M9+'XIV R Ind'!M9," ")</f>
        <v xml:space="preserve"> </v>
      </c>
      <c r="N9" s="126" t="str">
        <f t="shared" ref="N9:N44" si="1">IF(SUM(B9:M9)&gt;0,SUM(B9:M9)," ")</f>
        <v xml:space="preserve"> </v>
      </c>
      <c r="O9" s="33">
        <f>+A9</f>
        <v>3</v>
      </c>
      <c r="R9" s="103">
        <v>3</v>
      </c>
      <c r="S9" s="192">
        <v>110</v>
      </c>
      <c r="T9" s="192"/>
      <c r="U9" s="193"/>
      <c r="V9" s="193"/>
      <c r="W9" s="193"/>
      <c r="X9" s="193"/>
      <c r="Y9" s="193"/>
      <c r="Z9" s="193"/>
      <c r="AA9" s="193"/>
      <c r="AB9" s="193"/>
      <c r="AC9" s="193"/>
      <c r="AD9" s="19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3">
      <c r="A10" s="100">
        <f>+A9+0.5</f>
        <v>3.5</v>
      </c>
      <c r="B10" s="122" t="str">
        <f>IF(+'V R Art'!B10+'V R MONITOREO '!B10+'V R Ind'!B10+'XVI R Art'!B10+'XVI R MONITOREO'!B10+'XVI R Ind'!B10+'VIII R Art'!B10+'VIII R Art MONITOREO'!B10+'VIII R Ind'!B10+'IX R Art'!B10+'IX R Art MONITOREO'!B10+'IX R Ind'!B10+'XIV R Art'!B10+'XIV R Art MONITOREO'!B10+'XIV R Ind'!B10&gt;0,+'V R Art'!B10+'V R MONITOREO '!B10+'V R Ind'!B10+'XVI R Art'!B10+'XVI R MONITOREO'!B10+'XVI R Ind'!B10+'VIII R Art'!B10+'VIII R Art MONITOREO'!B10+'VIII R Ind'!B10+'IX R Art'!B10+'IX R Art MONITOREO'!B10+'IX R Ind'!B10+'XIV R Art'!B10+'XIV R Art MONITOREO'!B10+'XIV R Ind'!B10," ")</f>
        <v xml:space="preserve"> </v>
      </c>
      <c r="C10" s="67" t="str">
        <f>IF(+'V R Art'!C10+'V R MONITOREO '!C10+'V R Ind'!C10+'XVI R Art'!C10+'XVI R MONITOREO'!C10+'XVI R Ind'!C10+'VIII R Art'!C10+'VIII R Art MONITOREO'!C10+'VIII R Ind'!C10+'IX R Art'!C10+'IX R Art MONITOREO'!C10+'IX R Ind'!C10+'XIV R Art'!C10+'XIV R Art MONITOREO'!C10+'XIV R Ind'!C10&gt;0,+'V R Art'!C10+'V R MONITOREO '!C10+'V R Ind'!C10+'XVI R Art'!C10+'XVI R MONITOREO'!C10+'XVI R Ind'!C10+'VIII R Art'!C10+'VIII R Art MONITOREO'!C10+'VIII R Ind'!C10+'IX R Art'!C10+'IX R Art MONITOREO'!C10+'IX R Ind'!C10+'XIV R Art'!C10+'XIV R Art MONITOREO'!C10+'XIV R Ind'!C10," ")</f>
        <v xml:space="preserve"> </v>
      </c>
      <c r="D10" s="67" t="str">
        <f>IF(+'V R Art'!D10+'V R MONITOREO '!D10+'V R Ind'!D10+'XVI R Art'!D10+'XVI R MONITOREO'!D10+'XVI R Ind'!D10+'VIII R Art'!D10+'VIII R Art MONITOREO'!D10+'VIII R Ind'!D10+'IX R Art'!D10+'IX R Art MONITOREO'!D10+'IX R Ind'!D10+'XIV R Art'!D10+'XIV R Art MONITOREO'!D10+'XIV R Ind'!D10&gt;0,+'V R Art'!D10+'V R MONITOREO '!D10+'V R Ind'!D10+'XVI R Art'!D10+'XVI R MONITOREO'!D10+'XVI R Ind'!D10+'VIII R Art'!D10+'VIII R Art MONITOREO'!D10+'VIII R Ind'!D10+'IX R Art'!D10+'IX R Art MONITOREO'!D10+'IX R Ind'!D10+'XIV R Art'!D10+'XIV R Art MONITOREO'!D10+'XIV R Ind'!D10," ")</f>
        <v xml:space="preserve"> </v>
      </c>
      <c r="E10" s="67" t="str">
        <f>IF(+'V R Art'!E10+'V R MONITOREO '!E10+'V R Ind'!E10+'XVI R Art'!E10+'XVI R MONITOREO'!E10+'XVI R Ind'!E10+'VIII R Art'!E10+'VIII R Art MONITOREO'!E10+'VIII R Ind'!E10+'IX R Art'!E10+'IX R Art MONITOREO'!E10+'IX R Ind'!E10+'XIV R Art'!E10+'XIV R Art MONITOREO'!E10+'XIV R Ind'!E10&gt;0,+'V R Art'!E10+'V R MONITOREO '!E10+'V R Ind'!E10+'XVI R Art'!E10+'XVI R MONITOREO'!E10+'XVI R Ind'!E10+'VIII R Art'!E10+'VIII R Art MONITOREO'!E10+'VIII R Ind'!E10+'IX R Art'!E10+'IX R Art MONITOREO'!E10+'IX R Ind'!E10+'XIV R Art'!E10+'XIV R Art MONITOREO'!E10+'XIV R Ind'!E10," ")</f>
        <v xml:space="preserve"> </v>
      </c>
      <c r="F10" s="67" t="str">
        <f>IF(+'V R Art'!F10+'V R MONITOREO '!F10+'V R Ind'!F10+'XVI R Art'!F10+'XVI R MONITOREO'!F10+'XVI R Ind'!F10+'VIII R Art'!F10+'VIII R Art MONITOREO'!F10+'VIII R Ind'!F10+'IX R Art'!F10+'IX R Art MONITOREO'!F10+'IX R Ind'!F10+'XIV R Art'!F10+'XIV R Art MONITOREO'!F10+'XIV R Ind'!F10&gt;0,+'V R Art'!F10+'V R MONITOREO '!F10+'V R Ind'!F10+'XVI R Art'!F10+'XVI R MONITOREO'!F10+'XVI R Ind'!F10+'VIII R Art'!F10+'VIII R Art MONITOREO'!F10+'VIII R Ind'!F10+'IX R Art'!F10+'IX R Art MONITOREO'!F10+'IX R Ind'!F10+'XIV R Art'!F10+'XIV R Art MONITOREO'!F10+'XIV R Ind'!F10," ")</f>
        <v xml:space="preserve"> </v>
      </c>
      <c r="G10" s="67" t="str">
        <f>IF(+'V R Art'!G10+'V R MONITOREO '!G10+'V R Ind'!G10+'XVI R Art'!G10+'XVI R MONITOREO'!G10+'XVI R Ind'!G10+'VIII R Art'!G10+'VIII R Art MONITOREO'!G10+'VIII R Ind'!G10+'IX R Art'!G10+'IX R Art MONITOREO'!G10+'IX R Ind'!G10+'XIV R Art'!G10+'XIV R Art MONITOREO'!G10+'XIV R Ind'!G10&gt;0,+'V R Art'!G10+'V R MONITOREO '!G10+'V R Ind'!G10+'XVI R Art'!G10+'XVI R MONITOREO'!G10+'XVI R Ind'!G10+'VIII R Art'!G10+'VIII R Art MONITOREO'!G10+'VIII R Ind'!G10+'IX R Art'!G10+'IX R Art MONITOREO'!G10+'IX R Ind'!G10+'XIV R Art'!G10+'XIV R Art MONITOREO'!G10+'XIV R Ind'!G10," ")</f>
        <v xml:space="preserve"> </v>
      </c>
      <c r="H10" s="67" t="str">
        <f>IF(+'V R Art'!H10+'V R MONITOREO '!H10+'V R Ind'!H10+'XVI R Art'!H10+'XVI R MONITOREO'!H10+'XVI R Ind'!H10+'VIII R Art'!H10+'VIII R Art MONITOREO'!H10+'VIII R Ind'!H10+'IX R Art'!H10+'IX R Art MONITOREO'!H10+'IX R Ind'!H10+'XIV R Art'!H10+'XIV R Art MONITOREO'!H10+'XIV R Ind'!H10&gt;0,+'V R Art'!H10+'V R MONITOREO '!H10+'V R Ind'!H10+'XVI R Art'!H10+'XVI R MONITOREO'!H10+'XVI R Ind'!H10+'VIII R Art'!H10+'VIII R Art MONITOREO'!H10+'VIII R Ind'!H10+'IX R Art'!H10+'IX R Art MONITOREO'!H10+'IX R Ind'!H10+'XIV R Art'!H10+'XIV R Art MONITOREO'!H10+'XIV R Ind'!H10," ")</f>
        <v xml:space="preserve"> </v>
      </c>
      <c r="I10" s="67" t="str">
        <f>IF(+'V R Art'!I10+'V R MONITOREO '!I10+'V R Ind'!I10+'XVI R Art'!I10+'XVI R MONITOREO'!I10+'XVI R Ind'!I10+'VIII R Art'!I10+'VIII R Art MONITOREO'!I10+'VIII R Ind'!I10+'IX R Art'!I10+'IX R Art MONITOREO'!I10+'IX R Ind'!I10+'XIV R Art'!I10+'XIV R Art MONITOREO'!I10+'XIV R Ind'!I10&gt;0,+'V R Art'!I10+'V R MONITOREO '!I10+'V R Ind'!I10+'XVI R Art'!I10+'XVI R MONITOREO'!I10+'XVI R Ind'!I10+'VIII R Art'!I10+'VIII R Art MONITOREO'!I10+'VIII R Ind'!I10+'IX R Art'!I10+'IX R Art MONITOREO'!I10+'IX R Ind'!I10+'XIV R Art'!I10+'XIV R Art MONITOREO'!I10+'XIV R Ind'!I10," ")</f>
        <v xml:space="preserve"> </v>
      </c>
      <c r="J10" s="67" t="str">
        <f>IF(+'V R Art'!J10+'V R MONITOREO '!J10+'V R Ind'!J10+'XVI R Art'!J10+'XVI R MONITOREO'!J10+'XVI R Ind'!J10+'VIII R Art'!J10+'VIII R Art MONITOREO'!J10+'VIII R Ind'!J10+'IX R Art'!J10+'IX R Art MONITOREO'!J10+'IX R Ind'!J10+'XIV R Art'!J10+'XIV R Art MONITOREO'!J10+'XIV R Ind'!J10&gt;0,+'V R Art'!J10+'V R MONITOREO '!J10+'V R Ind'!J10+'XVI R Art'!J10+'XVI R MONITOREO'!J10+'XVI R Ind'!J10+'VIII R Art'!J10+'VIII R Art MONITOREO'!J10+'VIII R Ind'!J10+'IX R Art'!J10+'IX R Art MONITOREO'!J10+'IX R Ind'!J10+'XIV R Art'!J10+'XIV R Art MONITOREO'!J10+'XIV R Ind'!J10," ")</f>
        <v xml:space="preserve"> </v>
      </c>
      <c r="K10" s="67" t="str">
        <f>IF(+'V R Art'!K10+'V R MONITOREO '!K10+'V R Ind'!K10+'XVI R Art'!K10+'XVI R MONITOREO'!K10+'XVI R Ind'!K10+'VIII R Art'!K10+'VIII R Art MONITOREO'!K10+'VIII R Ind'!K10+'IX R Art'!K10+'IX R Art MONITOREO'!K10+'IX R Ind'!K10+'XIV R Art'!K10+'XIV R Art MONITOREO'!K10+'XIV R Ind'!K10&gt;0,+'V R Art'!K10+'V R MONITOREO '!K10+'V R Ind'!K10+'XVI R Art'!K10+'XVI R MONITOREO'!K10+'XVI R Ind'!K10+'VIII R Art'!K10+'VIII R Art MONITOREO'!K10+'VIII R Ind'!K10+'IX R Art'!K10+'IX R Art MONITOREO'!K10+'IX R Ind'!K10+'XIV R Art'!K10+'XIV R Art MONITOREO'!K10+'XIV R Ind'!K10," ")</f>
        <v xml:space="preserve"> </v>
      </c>
      <c r="L10" s="67" t="str">
        <f>IF(+'V R Art'!L10+'V R MONITOREO '!L10+'V R Ind'!L10+'XVI R Art'!L10+'XVI R MONITOREO'!L10+'XVI R Ind'!L10+'VIII R Art'!L10+'VIII R Art MONITOREO'!L10+'VIII R Ind'!L10+'IX R Art'!L10+'IX R Art MONITOREO'!L10+'IX R Ind'!L10+'XIV R Art'!L10+'XIV R Art MONITOREO'!L10+'XIV R Ind'!L10&gt;0,+'V R Art'!L10+'V R MONITOREO '!L10+'V R Ind'!L10+'XVI R Art'!L10+'XVI R MONITOREO'!L10+'XVI R Ind'!L10+'VIII R Art'!L10+'VIII R Art MONITOREO'!L10+'VIII R Ind'!L10+'IX R Art'!L10+'IX R Art MONITOREO'!L10+'IX R Ind'!L10+'XIV R Art'!L10+'XIV R Art MONITOREO'!L10+'XIV R Ind'!L10," ")</f>
        <v xml:space="preserve"> </v>
      </c>
      <c r="M10" s="123" t="str">
        <f>IF(+'V R Art'!M10+'V R MONITOREO '!M10+'V R Ind'!M10+'XVI R Art'!M10+'XVI R MONITOREO'!M10+'XVI R Ind'!M10+'VIII R Art'!M10+'VIII R Art MONITOREO'!M10+'VIII R Ind'!M10+'IX R Art'!M10+'IX R Art MONITOREO'!M10+'IX R Ind'!M10+'XIV R Art'!M10+'XIV R Art MONITOREO'!M10+'XIV R Ind'!M10&gt;0,+'V R Art'!M10+'V R MONITOREO '!M10+'V R Ind'!M10+'XVI R Art'!M10+'XVI R MONITOREO'!M10+'XVI R Ind'!M10+'VIII R Art'!M10+'VIII R Art MONITOREO'!M10+'VIII R Ind'!M10+'IX R Art'!M10+'IX R Art MONITOREO'!M10+'IX R Ind'!M10+'XIV R Art'!M10+'XIV R Art MONITOREO'!M10+'XIV R Ind'!M10," ")</f>
        <v xml:space="preserve"> </v>
      </c>
      <c r="N10" s="122" t="str">
        <f t="shared" si="1"/>
        <v xml:space="preserve"> </v>
      </c>
      <c r="O10" s="34">
        <f t="shared" ref="O10:O44" si="2">+A10</f>
        <v>3.5</v>
      </c>
      <c r="R10" s="100">
        <v>3.5</v>
      </c>
      <c r="S10" s="195">
        <v>110</v>
      </c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3">
      <c r="A11" s="100">
        <f t="shared" ref="A11:A44" si="3">+A10+0.5</f>
        <v>4</v>
      </c>
      <c r="B11" s="122" t="str">
        <f>IF(+'V R Art'!B11+'V R MONITOREO '!B11+'V R Ind'!B11+'XVI R Art'!B11+'XVI R MONITOREO'!B11+'XVI R Ind'!B11+'VIII R Art'!B11+'VIII R Art MONITOREO'!B11+'VIII R Ind'!B11+'IX R Art'!B11+'IX R Art MONITOREO'!B11+'IX R Ind'!B11+'XIV R Art'!B11+'XIV R Art MONITOREO'!B11+'XIV R Ind'!B11&gt;0,+'V R Art'!B11+'V R MONITOREO '!B11+'V R Ind'!B11+'XVI R Art'!B11+'XVI R MONITOREO'!B11+'XVI R Ind'!B11+'VIII R Art'!B11+'VIII R Art MONITOREO'!B11+'VIII R Ind'!B11+'IX R Art'!B11+'IX R Art MONITOREO'!B11+'IX R Ind'!B11+'XIV R Art'!B11+'XIV R Art MONITOREO'!B11+'XIV R Ind'!B11," ")</f>
        <v xml:space="preserve"> </v>
      </c>
      <c r="C11" s="67" t="str">
        <f>IF(+'V R Art'!C11+'V R MONITOREO '!C11+'V R Ind'!C11+'XVI R Art'!C11+'XVI R MONITOREO'!C11+'XVI R Ind'!C11+'VIII R Art'!C11+'VIII R Art MONITOREO'!C11+'VIII R Ind'!C11+'IX R Art'!C11+'IX R Art MONITOREO'!C11+'IX R Ind'!C11+'XIV R Art'!C11+'XIV R Art MONITOREO'!C11+'XIV R Ind'!C11&gt;0,+'V R Art'!C11+'V R MONITOREO '!C11+'V R Ind'!C11+'XVI R Art'!C11+'XVI R MONITOREO'!C11+'XVI R Ind'!C11+'VIII R Art'!C11+'VIII R Art MONITOREO'!C11+'VIII R Ind'!C11+'IX R Art'!C11+'IX R Art MONITOREO'!C11+'IX R Ind'!C11+'XIV R Art'!C11+'XIV R Art MONITOREO'!C11+'XIV R Ind'!C11," ")</f>
        <v xml:space="preserve"> </v>
      </c>
      <c r="D11" s="67" t="str">
        <f>IF(+'V R Art'!D11+'V R MONITOREO '!D11+'V R Ind'!D11+'XVI R Art'!D11+'XVI R MONITOREO'!D11+'XVI R Ind'!D11+'VIII R Art'!D11+'VIII R Art MONITOREO'!D11+'VIII R Ind'!D11+'IX R Art'!D11+'IX R Art MONITOREO'!D11+'IX R Ind'!D11+'XIV R Art'!D11+'XIV R Art MONITOREO'!D11+'XIV R Ind'!D11&gt;0,+'V R Art'!D11+'V R MONITOREO '!D11+'V R Ind'!D11+'XVI R Art'!D11+'XVI R MONITOREO'!D11+'XVI R Ind'!D11+'VIII R Art'!D11+'VIII R Art MONITOREO'!D11+'VIII R Ind'!D11+'IX R Art'!D11+'IX R Art MONITOREO'!D11+'IX R Ind'!D11+'XIV R Art'!D11+'XIV R Art MONITOREO'!D11+'XIV R Ind'!D11," ")</f>
        <v xml:space="preserve"> </v>
      </c>
      <c r="E11" s="67" t="str">
        <f>IF(+'V R Art'!E11+'V R MONITOREO '!E11+'V R Ind'!E11+'XVI R Art'!E11+'XVI R MONITOREO'!E11+'XVI R Ind'!E11+'VIII R Art'!E11+'VIII R Art MONITOREO'!E11+'VIII R Ind'!E11+'IX R Art'!E11+'IX R Art MONITOREO'!E11+'IX R Ind'!E11+'XIV R Art'!E11+'XIV R Art MONITOREO'!E11+'XIV R Ind'!E11&gt;0,+'V R Art'!E11+'V R MONITOREO '!E11+'V R Ind'!E11+'XVI R Art'!E11+'XVI R MONITOREO'!E11+'XVI R Ind'!E11+'VIII R Art'!E11+'VIII R Art MONITOREO'!E11+'VIII R Ind'!E11+'IX R Art'!E11+'IX R Art MONITOREO'!E11+'IX R Ind'!E11+'XIV R Art'!E11+'XIV R Art MONITOREO'!E11+'XIV R Ind'!E11," ")</f>
        <v xml:space="preserve"> </v>
      </c>
      <c r="F11" s="67" t="str">
        <f>IF(+'V R Art'!F11+'V R MONITOREO '!F11+'V R Ind'!F11+'XVI R Art'!F11+'XVI R MONITOREO'!F11+'XVI R Ind'!F11+'VIII R Art'!F11+'VIII R Art MONITOREO'!F11+'VIII R Ind'!F11+'IX R Art'!F11+'IX R Art MONITOREO'!F11+'IX R Ind'!F11+'XIV R Art'!F11+'XIV R Art MONITOREO'!F11+'XIV R Ind'!F11&gt;0,+'V R Art'!F11+'V R MONITOREO '!F11+'V R Ind'!F11+'XVI R Art'!F11+'XVI R MONITOREO'!F11+'XVI R Ind'!F11+'VIII R Art'!F11+'VIII R Art MONITOREO'!F11+'VIII R Ind'!F11+'IX R Art'!F11+'IX R Art MONITOREO'!F11+'IX R Ind'!F11+'XIV R Art'!F11+'XIV R Art MONITOREO'!F11+'XIV R Ind'!F11," ")</f>
        <v xml:space="preserve"> </v>
      </c>
      <c r="G11" s="67" t="str">
        <f>IF(+'V R Art'!G11+'V R MONITOREO '!G11+'V R Ind'!G11+'XVI R Art'!G11+'XVI R MONITOREO'!G11+'XVI R Ind'!G11+'VIII R Art'!G11+'VIII R Art MONITOREO'!G11+'VIII R Ind'!G11+'IX R Art'!G11+'IX R Art MONITOREO'!G11+'IX R Ind'!G11+'XIV R Art'!G11+'XIV R Art MONITOREO'!G11+'XIV R Ind'!G11&gt;0,+'V R Art'!G11+'V R MONITOREO '!G11+'V R Ind'!G11+'XVI R Art'!G11+'XVI R MONITOREO'!G11+'XVI R Ind'!G11+'VIII R Art'!G11+'VIII R Art MONITOREO'!G11+'VIII R Ind'!G11+'IX R Art'!G11+'IX R Art MONITOREO'!G11+'IX R Ind'!G11+'XIV R Art'!G11+'XIV R Art MONITOREO'!G11+'XIV R Ind'!G11," ")</f>
        <v xml:space="preserve"> </v>
      </c>
      <c r="H11" s="67" t="str">
        <f>IF(+'V R Art'!H11+'V R MONITOREO '!H11+'V R Ind'!H11+'XVI R Art'!H11+'XVI R MONITOREO'!H11+'XVI R Ind'!H11+'VIII R Art'!H11+'VIII R Art MONITOREO'!H11+'VIII R Ind'!H11+'IX R Art'!H11+'IX R Art MONITOREO'!H11+'IX R Ind'!H11+'XIV R Art'!H11+'XIV R Art MONITOREO'!H11+'XIV R Ind'!H11&gt;0,+'V R Art'!H11+'V R MONITOREO '!H11+'V R Ind'!H11+'XVI R Art'!H11+'XVI R MONITOREO'!H11+'XVI R Ind'!H11+'VIII R Art'!H11+'VIII R Art MONITOREO'!H11+'VIII R Ind'!H11+'IX R Art'!H11+'IX R Art MONITOREO'!H11+'IX R Ind'!H11+'XIV R Art'!H11+'XIV R Art MONITOREO'!H11+'XIV R Ind'!H11," ")</f>
        <v xml:space="preserve"> </v>
      </c>
      <c r="I11" s="67" t="str">
        <f>IF(+'V R Art'!I11+'V R MONITOREO '!I11+'V R Ind'!I11+'XVI R Art'!I11+'XVI R MONITOREO'!I11+'XVI R Ind'!I11+'VIII R Art'!I11+'VIII R Art MONITOREO'!I11+'VIII R Ind'!I11+'IX R Art'!I11+'IX R Art MONITOREO'!I11+'IX R Ind'!I11+'XIV R Art'!I11+'XIV R Art MONITOREO'!I11+'XIV R Ind'!I11&gt;0,+'V R Art'!I11+'V R MONITOREO '!I11+'V R Ind'!I11+'XVI R Art'!I11+'XVI R MONITOREO'!I11+'XVI R Ind'!I11+'VIII R Art'!I11+'VIII R Art MONITOREO'!I11+'VIII R Ind'!I11+'IX R Art'!I11+'IX R Art MONITOREO'!I11+'IX R Ind'!I11+'XIV R Art'!I11+'XIV R Art MONITOREO'!I11+'XIV R Ind'!I11," ")</f>
        <v xml:space="preserve"> </v>
      </c>
      <c r="J11" s="67" t="str">
        <f>IF(+'V R Art'!J11+'V R MONITOREO '!J11+'V R Ind'!J11+'XVI R Art'!J11+'XVI R MONITOREO'!J11+'XVI R Ind'!J11+'VIII R Art'!J11+'VIII R Art MONITOREO'!J11+'VIII R Ind'!J11+'IX R Art'!J11+'IX R Art MONITOREO'!J11+'IX R Ind'!J11+'XIV R Art'!J11+'XIV R Art MONITOREO'!J11+'XIV R Ind'!J11&gt;0,+'V R Art'!J11+'V R MONITOREO '!J11+'V R Ind'!J11+'XVI R Art'!J11+'XVI R MONITOREO'!J11+'XVI R Ind'!J11+'VIII R Art'!J11+'VIII R Art MONITOREO'!J11+'VIII R Ind'!J11+'IX R Art'!J11+'IX R Art MONITOREO'!J11+'IX R Ind'!J11+'XIV R Art'!J11+'XIV R Art MONITOREO'!J11+'XIV R Ind'!J11," ")</f>
        <v xml:space="preserve"> </v>
      </c>
      <c r="K11" s="67" t="str">
        <f>IF(+'V R Art'!K11+'V R MONITOREO '!K11+'V R Ind'!K11+'XVI R Art'!K11+'XVI R MONITOREO'!K11+'XVI R Ind'!K11+'VIII R Art'!K11+'VIII R Art MONITOREO'!K11+'VIII R Ind'!K11+'IX R Art'!K11+'IX R Art MONITOREO'!K11+'IX R Ind'!K11+'XIV R Art'!K11+'XIV R Art MONITOREO'!K11+'XIV R Ind'!K11&gt;0,+'V R Art'!K11+'V R MONITOREO '!K11+'V R Ind'!K11+'XVI R Art'!K11+'XVI R MONITOREO'!K11+'XVI R Ind'!K11+'VIII R Art'!K11+'VIII R Art MONITOREO'!K11+'VIII R Ind'!K11+'IX R Art'!K11+'IX R Art MONITOREO'!K11+'IX R Ind'!K11+'XIV R Art'!K11+'XIV R Art MONITOREO'!K11+'XIV R Ind'!K11," ")</f>
        <v xml:space="preserve"> </v>
      </c>
      <c r="L11" s="67" t="str">
        <f>IF(+'V R Art'!L11+'V R MONITOREO '!L11+'V R Ind'!L11+'XVI R Art'!L11+'XVI R MONITOREO'!L11+'XVI R Ind'!L11+'VIII R Art'!L11+'VIII R Art MONITOREO'!L11+'VIII R Ind'!L11+'IX R Art'!L11+'IX R Art MONITOREO'!L11+'IX R Ind'!L11+'XIV R Art'!L11+'XIV R Art MONITOREO'!L11+'XIV R Ind'!L11&gt;0,+'V R Art'!L11+'V R MONITOREO '!L11+'V R Ind'!L11+'XVI R Art'!L11+'XVI R MONITOREO'!L11+'XVI R Ind'!L11+'VIII R Art'!L11+'VIII R Art MONITOREO'!L11+'VIII R Ind'!L11+'IX R Art'!L11+'IX R Art MONITOREO'!L11+'IX R Ind'!L11+'XIV R Art'!L11+'XIV R Art MONITOREO'!L11+'XIV R Ind'!L11," ")</f>
        <v xml:space="preserve"> </v>
      </c>
      <c r="M11" s="123" t="str">
        <f>IF(+'V R Art'!M11+'V R MONITOREO '!M11+'V R Ind'!M11+'XVI R Art'!M11+'XVI R MONITOREO'!M11+'XVI R Ind'!M11+'VIII R Art'!M11+'VIII R Art MONITOREO'!M11+'VIII R Ind'!M11+'IX R Art'!M11+'IX R Art MONITOREO'!M11+'IX R Ind'!M11+'XIV R Art'!M11+'XIV R Art MONITOREO'!M11+'XIV R Ind'!M11&gt;0,+'V R Art'!M11+'V R MONITOREO '!M11+'V R Ind'!M11+'XVI R Art'!M11+'XVI R MONITOREO'!M11+'XVI R Ind'!M11+'VIII R Art'!M11+'VIII R Art MONITOREO'!M11+'VIII R Ind'!M11+'IX R Art'!M11+'IX R Art MONITOREO'!M11+'IX R Ind'!M11+'XIV R Art'!M11+'XIV R Art MONITOREO'!M11+'XIV R Ind'!M11," ")</f>
        <v xml:space="preserve"> </v>
      </c>
      <c r="N11" s="122" t="str">
        <f t="shared" si="1"/>
        <v xml:space="preserve"> </v>
      </c>
      <c r="O11" s="34">
        <f t="shared" si="2"/>
        <v>4</v>
      </c>
      <c r="R11" s="100">
        <v>4</v>
      </c>
      <c r="S11" s="195">
        <v>110</v>
      </c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3">
      <c r="A12" s="100">
        <f t="shared" si="3"/>
        <v>4.5</v>
      </c>
      <c r="B12" s="122" t="str">
        <f>IF(+'V R Art'!B12+'V R MONITOREO '!B12+'V R Ind'!B12+'XVI R Art'!B12+'XVI R MONITOREO'!B12+'XVI R Ind'!B12+'VIII R Art'!B12+'VIII R Art MONITOREO'!B12+'VIII R Ind'!B12+'IX R Art'!B12+'IX R Art MONITOREO'!B12+'IX R Ind'!B12+'XIV R Art'!B12+'XIV R Art MONITOREO'!B12+'XIV R Ind'!B12&gt;0,+'V R Art'!B12+'V R MONITOREO '!B12+'V R Ind'!B12+'XVI R Art'!B12+'XVI R MONITOREO'!B12+'XVI R Ind'!B12+'VIII R Art'!B12+'VIII R Art MONITOREO'!B12+'VIII R Ind'!B12+'IX R Art'!B12+'IX R Art MONITOREO'!B12+'IX R Ind'!B12+'XIV R Art'!B12+'XIV R Art MONITOREO'!B12+'XIV R Ind'!B12," ")</f>
        <v xml:space="preserve"> </v>
      </c>
      <c r="C12" s="67" t="str">
        <f>IF(+'V R Art'!C12+'V R MONITOREO '!C12+'V R Ind'!C12+'XVI R Art'!C12+'XVI R MONITOREO'!C12+'XVI R Ind'!C12+'VIII R Art'!C12+'VIII R Art MONITOREO'!C12+'VIII R Ind'!C12+'IX R Art'!C12+'IX R Art MONITOREO'!C12+'IX R Ind'!C12+'XIV R Art'!C12+'XIV R Art MONITOREO'!C12+'XIV R Ind'!C12&gt;0,+'V R Art'!C12+'V R MONITOREO '!C12+'V R Ind'!C12+'XVI R Art'!C12+'XVI R MONITOREO'!C12+'XVI R Ind'!C12+'VIII R Art'!C12+'VIII R Art MONITOREO'!C12+'VIII R Ind'!C12+'IX R Art'!C12+'IX R Art MONITOREO'!C12+'IX R Ind'!C12+'XIV R Art'!C12+'XIV R Art MONITOREO'!C12+'XIV R Ind'!C12," ")</f>
        <v xml:space="preserve"> </v>
      </c>
      <c r="D12" s="67" t="str">
        <f>IF(+'V R Art'!D12+'V R MONITOREO '!D12+'V R Ind'!D12+'XVI R Art'!D12+'XVI R MONITOREO'!D12+'XVI R Ind'!D12+'VIII R Art'!D12+'VIII R Art MONITOREO'!D12+'VIII R Ind'!D12+'IX R Art'!D12+'IX R Art MONITOREO'!D12+'IX R Ind'!D12+'XIV R Art'!D12+'XIV R Art MONITOREO'!D12+'XIV R Ind'!D12&gt;0,+'V R Art'!D12+'V R MONITOREO '!D12+'V R Ind'!D12+'XVI R Art'!D12+'XVI R MONITOREO'!D12+'XVI R Ind'!D12+'VIII R Art'!D12+'VIII R Art MONITOREO'!D12+'VIII R Ind'!D12+'IX R Art'!D12+'IX R Art MONITOREO'!D12+'IX R Ind'!D12+'XIV R Art'!D12+'XIV R Art MONITOREO'!D12+'XIV R Ind'!D12," ")</f>
        <v xml:space="preserve"> </v>
      </c>
      <c r="E12" s="67" t="str">
        <f>IF(+'V R Art'!E12+'V R MONITOREO '!E12+'V R Ind'!E12+'XVI R Art'!E12+'XVI R MONITOREO'!E12+'XVI R Ind'!E12+'VIII R Art'!E12+'VIII R Art MONITOREO'!E12+'VIII R Ind'!E12+'IX R Art'!E12+'IX R Art MONITOREO'!E12+'IX R Ind'!E12+'XIV R Art'!E12+'XIV R Art MONITOREO'!E12+'XIV R Ind'!E12&gt;0,+'V R Art'!E12+'V R MONITOREO '!E12+'V R Ind'!E12+'XVI R Art'!E12+'XVI R MONITOREO'!E12+'XVI R Ind'!E12+'VIII R Art'!E12+'VIII R Art MONITOREO'!E12+'VIII R Ind'!E12+'IX R Art'!E12+'IX R Art MONITOREO'!E12+'IX R Ind'!E12+'XIV R Art'!E12+'XIV R Art MONITOREO'!E12+'XIV R Ind'!E12," ")</f>
        <v xml:space="preserve"> </v>
      </c>
      <c r="F12" s="67" t="str">
        <f>IF(+'V R Art'!F12+'V R MONITOREO '!F12+'V R Ind'!F12+'XVI R Art'!F12+'XVI R MONITOREO'!F12+'XVI R Ind'!F12+'VIII R Art'!F12+'VIII R Art MONITOREO'!F12+'VIII R Ind'!F12+'IX R Art'!F12+'IX R Art MONITOREO'!F12+'IX R Ind'!F12+'XIV R Art'!F12+'XIV R Art MONITOREO'!F12+'XIV R Ind'!F12&gt;0,+'V R Art'!F12+'V R MONITOREO '!F12+'V R Ind'!F12+'XVI R Art'!F12+'XVI R MONITOREO'!F12+'XVI R Ind'!F12+'VIII R Art'!F12+'VIII R Art MONITOREO'!F12+'VIII R Ind'!F12+'IX R Art'!F12+'IX R Art MONITOREO'!F12+'IX R Ind'!F12+'XIV R Art'!F12+'XIV R Art MONITOREO'!F12+'XIV R Ind'!F12," ")</f>
        <v xml:space="preserve"> </v>
      </c>
      <c r="G12" s="67" t="str">
        <f>IF(+'V R Art'!G12+'V R MONITOREO '!G12+'V R Ind'!G12+'XVI R Art'!G12+'XVI R MONITOREO'!G12+'XVI R Ind'!G12+'VIII R Art'!G12+'VIII R Art MONITOREO'!G12+'VIII R Ind'!G12+'IX R Art'!G12+'IX R Art MONITOREO'!G12+'IX R Ind'!G12+'XIV R Art'!G12+'XIV R Art MONITOREO'!G12+'XIV R Ind'!G12&gt;0,+'V R Art'!G12+'V R MONITOREO '!G12+'V R Ind'!G12+'XVI R Art'!G12+'XVI R MONITOREO'!G12+'XVI R Ind'!G12+'VIII R Art'!G12+'VIII R Art MONITOREO'!G12+'VIII R Ind'!G12+'IX R Art'!G12+'IX R Art MONITOREO'!G12+'IX R Ind'!G12+'XIV R Art'!G12+'XIV R Art MONITOREO'!G12+'XIV R Ind'!G12," ")</f>
        <v xml:space="preserve"> </v>
      </c>
      <c r="H12" s="67" t="str">
        <f>IF(+'V R Art'!H12+'V R MONITOREO '!H12+'V R Ind'!H12+'XVI R Art'!H12+'XVI R MONITOREO'!H12+'XVI R Ind'!H12+'VIII R Art'!H12+'VIII R Art MONITOREO'!H12+'VIII R Ind'!H12+'IX R Art'!H12+'IX R Art MONITOREO'!H12+'IX R Ind'!H12+'XIV R Art'!H12+'XIV R Art MONITOREO'!H12+'XIV R Ind'!H12&gt;0,+'V R Art'!H12+'V R MONITOREO '!H12+'V R Ind'!H12+'XVI R Art'!H12+'XVI R MONITOREO'!H12+'XVI R Ind'!H12+'VIII R Art'!H12+'VIII R Art MONITOREO'!H12+'VIII R Ind'!H12+'IX R Art'!H12+'IX R Art MONITOREO'!H12+'IX R Ind'!H12+'XIV R Art'!H12+'XIV R Art MONITOREO'!H12+'XIV R Ind'!H12," ")</f>
        <v xml:space="preserve"> </v>
      </c>
      <c r="I12" s="67" t="str">
        <f>IF(+'V R Art'!I12+'V R MONITOREO '!I12+'V R Ind'!I12+'XVI R Art'!I12+'XVI R MONITOREO'!I12+'XVI R Ind'!I12+'VIII R Art'!I12+'VIII R Art MONITOREO'!I12+'VIII R Ind'!I12+'IX R Art'!I12+'IX R Art MONITOREO'!I12+'IX R Ind'!I12+'XIV R Art'!I12+'XIV R Art MONITOREO'!I12+'XIV R Ind'!I12&gt;0,+'V R Art'!I12+'V R MONITOREO '!I12+'V R Ind'!I12+'XVI R Art'!I12+'XVI R MONITOREO'!I12+'XVI R Ind'!I12+'VIII R Art'!I12+'VIII R Art MONITOREO'!I12+'VIII R Ind'!I12+'IX R Art'!I12+'IX R Art MONITOREO'!I12+'IX R Ind'!I12+'XIV R Art'!I12+'XIV R Art MONITOREO'!I12+'XIV R Ind'!I12," ")</f>
        <v xml:space="preserve"> </v>
      </c>
      <c r="J12" s="67" t="str">
        <f>IF(+'V R Art'!J12+'V R MONITOREO '!J12+'V R Ind'!J12+'XVI R Art'!J12+'XVI R MONITOREO'!J12+'XVI R Ind'!J12+'VIII R Art'!J12+'VIII R Art MONITOREO'!J12+'VIII R Ind'!J12+'IX R Art'!J12+'IX R Art MONITOREO'!J12+'IX R Ind'!J12+'XIV R Art'!J12+'XIV R Art MONITOREO'!J12+'XIV R Ind'!J12&gt;0,+'V R Art'!J12+'V R MONITOREO '!J12+'V R Ind'!J12+'XVI R Art'!J12+'XVI R MONITOREO'!J12+'XVI R Ind'!J12+'VIII R Art'!J12+'VIII R Art MONITOREO'!J12+'VIII R Ind'!J12+'IX R Art'!J12+'IX R Art MONITOREO'!J12+'IX R Ind'!J12+'XIV R Art'!J12+'XIV R Art MONITOREO'!J12+'XIV R Ind'!J12," ")</f>
        <v xml:space="preserve"> </v>
      </c>
      <c r="K12" s="67" t="str">
        <f>IF(+'V R Art'!K12+'V R MONITOREO '!K12+'V R Ind'!K12+'XVI R Art'!K12+'XVI R MONITOREO'!K12+'XVI R Ind'!K12+'VIII R Art'!K12+'VIII R Art MONITOREO'!K12+'VIII R Ind'!K12+'IX R Art'!K12+'IX R Art MONITOREO'!K12+'IX R Ind'!K12+'XIV R Art'!K12+'XIV R Art MONITOREO'!K12+'XIV R Ind'!K12&gt;0,+'V R Art'!K12+'V R MONITOREO '!K12+'V R Ind'!K12+'XVI R Art'!K12+'XVI R MONITOREO'!K12+'XVI R Ind'!K12+'VIII R Art'!K12+'VIII R Art MONITOREO'!K12+'VIII R Ind'!K12+'IX R Art'!K12+'IX R Art MONITOREO'!K12+'IX R Ind'!K12+'XIV R Art'!K12+'XIV R Art MONITOREO'!K12+'XIV R Ind'!K12," ")</f>
        <v xml:space="preserve"> </v>
      </c>
      <c r="L12" s="67" t="str">
        <f>IF(+'V R Art'!L12+'V R MONITOREO '!L12+'V R Ind'!L12+'XVI R Art'!L12+'XVI R MONITOREO'!L12+'XVI R Ind'!L12+'VIII R Art'!L12+'VIII R Art MONITOREO'!L12+'VIII R Ind'!L12+'IX R Art'!L12+'IX R Art MONITOREO'!L12+'IX R Ind'!L12+'XIV R Art'!L12+'XIV R Art MONITOREO'!L12+'XIV R Ind'!L12&gt;0,+'V R Art'!L12+'V R MONITOREO '!L12+'V R Ind'!L12+'XVI R Art'!L12+'XVI R MONITOREO'!L12+'XVI R Ind'!L12+'VIII R Art'!L12+'VIII R Art MONITOREO'!L12+'VIII R Ind'!L12+'IX R Art'!L12+'IX R Art MONITOREO'!L12+'IX R Ind'!L12+'XIV R Art'!L12+'XIV R Art MONITOREO'!L12+'XIV R Ind'!L12," ")</f>
        <v xml:space="preserve"> </v>
      </c>
      <c r="M12" s="123" t="str">
        <f>IF(+'V R Art'!M12+'V R MONITOREO '!M12+'V R Ind'!M12+'XVI R Art'!M12+'XVI R MONITOREO'!M12+'XVI R Ind'!M12+'VIII R Art'!M12+'VIII R Art MONITOREO'!M12+'VIII R Ind'!M12+'IX R Art'!M12+'IX R Art MONITOREO'!M12+'IX R Ind'!M12+'XIV R Art'!M12+'XIV R Art MONITOREO'!M12+'XIV R Ind'!M12&gt;0,+'V R Art'!M12+'V R MONITOREO '!M12+'V R Ind'!M12+'XVI R Art'!M12+'XVI R MONITOREO'!M12+'XVI R Ind'!M12+'VIII R Art'!M12+'VIII R Art MONITOREO'!M12+'VIII R Ind'!M12+'IX R Art'!M12+'IX R Art MONITOREO'!M12+'IX R Ind'!M12+'XIV R Art'!M12+'XIV R Art MONITOREO'!M12+'XIV R Ind'!M12," ")</f>
        <v xml:space="preserve"> </v>
      </c>
      <c r="N12" s="122" t="str">
        <f t="shared" si="1"/>
        <v xml:space="preserve"> </v>
      </c>
      <c r="O12" s="34">
        <f t="shared" si="2"/>
        <v>4.5</v>
      </c>
      <c r="R12" s="100">
        <v>4.5</v>
      </c>
      <c r="S12" s="195">
        <v>110</v>
      </c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3">
      <c r="A13" s="100">
        <f t="shared" si="3"/>
        <v>5</v>
      </c>
      <c r="B13" s="122" t="str">
        <f>IF(+'V R Art'!B13+'V R MONITOREO '!B13+'V R Ind'!B13+'XVI R Art'!B13+'XVI R MONITOREO'!B13+'XVI R Ind'!B13+'VIII R Art'!B13+'VIII R Art MONITOREO'!B13+'VIII R Ind'!B13+'IX R Art'!B13+'IX R Art MONITOREO'!B13+'IX R Ind'!B13+'XIV R Art'!B13+'XIV R Art MONITOREO'!B13+'XIV R Ind'!B13&gt;0,+'V R Art'!B13+'V R MONITOREO '!B13+'V R Ind'!B13+'XVI R Art'!B13+'XVI R MONITOREO'!B13+'XVI R Ind'!B13+'VIII R Art'!B13+'VIII R Art MONITOREO'!B13+'VIII R Ind'!B13+'IX R Art'!B13+'IX R Art MONITOREO'!B13+'IX R Ind'!B13+'XIV R Art'!B13+'XIV R Art MONITOREO'!B13+'XIV R Ind'!B13," ")</f>
        <v xml:space="preserve"> </v>
      </c>
      <c r="C13" s="67" t="str">
        <f>IF(+'V R Art'!C13+'V R MONITOREO '!C13+'V R Ind'!C13+'XVI R Art'!C13+'XVI R MONITOREO'!C13+'XVI R Ind'!C13+'VIII R Art'!C13+'VIII R Art MONITOREO'!C13+'VIII R Ind'!C13+'IX R Art'!C13+'IX R Art MONITOREO'!C13+'IX R Ind'!C13+'XIV R Art'!C13+'XIV R Art MONITOREO'!C13+'XIV R Ind'!C13&gt;0,+'V R Art'!C13+'V R MONITOREO '!C13+'V R Ind'!C13+'XVI R Art'!C13+'XVI R MONITOREO'!C13+'XVI R Ind'!C13+'VIII R Art'!C13+'VIII R Art MONITOREO'!C13+'VIII R Ind'!C13+'IX R Art'!C13+'IX R Art MONITOREO'!C13+'IX R Ind'!C13+'XIV R Art'!C13+'XIV R Art MONITOREO'!C13+'XIV R Ind'!C13," ")</f>
        <v xml:space="preserve"> </v>
      </c>
      <c r="D13" s="67" t="str">
        <f>IF(+'V R Art'!D13+'V R MONITOREO '!D13+'V R Ind'!D13+'XVI R Art'!D13+'XVI R MONITOREO'!D13+'XVI R Ind'!D13+'VIII R Art'!D13+'VIII R Art MONITOREO'!D13+'VIII R Ind'!D13+'IX R Art'!D13+'IX R Art MONITOREO'!D13+'IX R Ind'!D13+'XIV R Art'!D13+'XIV R Art MONITOREO'!D13+'XIV R Ind'!D13&gt;0,+'V R Art'!D13+'V R MONITOREO '!D13+'V R Ind'!D13+'XVI R Art'!D13+'XVI R MONITOREO'!D13+'XVI R Ind'!D13+'VIII R Art'!D13+'VIII R Art MONITOREO'!D13+'VIII R Ind'!D13+'IX R Art'!D13+'IX R Art MONITOREO'!D13+'IX R Ind'!D13+'XIV R Art'!D13+'XIV R Art MONITOREO'!D13+'XIV R Ind'!D13," ")</f>
        <v xml:space="preserve"> </v>
      </c>
      <c r="E13" s="67">
        <f>IF(+'V R Art'!E13+'V R MONITOREO '!E13+'V R Ind'!E13+'XVI R Art'!E13+'XVI R MONITOREO'!E13+'XVI R Ind'!E13+'VIII R Art'!E13+'VIII R Art MONITOREO'!E13+'VIII R Ind'!E13+'IX R Art'!E13+'IX R Art MONITOREO'!E13+'IX R Ind'!E13+'XIV R Art'!E13+'XIV R Art MONITOREO'!E13+'XIV R Ind'!E13&gt;0,+'V R Art'!E13+'V R MONITOREO '!E13+'V R Ind'!E13+'XVI R Art'!E13+'XVI R MONITOREO'!E13+'XVI R Ind'!E13+'VIII R Art'!E13+'VIII R Art MONITOREO'!E13+'VIII R Ind'!E13+'IX R Art'!E13+'IX R Art MONITOREO'!E13+'IX R Ind'!E13+'XIV R Art'!E13+'XIV R Art MONITOREO'!E13+'XIV R Ind'!E13," ")</f>
        <v>74.400000000000006</v>
      </c>
      <c r="F13" s="67" t="str">
        <f>IF(+'V R Art'!F13+'V R MONITOREO '!F13+'V R Ind'!F13+'XVI R Art'!F13+'XVI R MONITOREO'!F13+'XVI R Ind'!F13+'VIII R Art'!F13+'VIII R Art MONITOREO'!F13+'VIII R Ind'!F13+'IX R Art'!F13+'IX R Art MONITOREO'!F13+'IX R Ind'!F13+'XIV R Art'!F13+'XIV R Art MONITOREO'!F13+'XIV R Ind'!F13&gt;0,+'V R Art'!F13+'V R MONITOREO '!F13+'V R Ind'!F13+'XVI R Art'!F13+'XVI R MONITOREO'!F13+'XVI R Ind'!F13+'VIII R Art'!F13+'VIII R Art MONITOREO'!F13+'VIII R Ind'!F13+'IX R Art'!F13+'IX R Art MONITOREO'!F13+'IX R Ind'!F13+'XIV R Art'!F13+'XIV R Art MONITOREO'!F13+'XIV R Ind'!F13," ")</f>
        <v xml:space="preserve"> </v>
      </c>
      <c r="G13" s="67" t="str">
        <f>IF(+'V R Art'!G13+'V R MONITOREO '!G13+'V R Ind'!G13+'XVI R Art'!G13+'XVI R MONITOREO'!G13+'XVI R Ind'!G13+'VIII R Art'!G13+'VIII R Art MONITOREO'!G13+'VIII R Ind'!G13+'IX R Art'!G13+'IX R Art MONITOREO'!G13+'IX R Ind'!G13+'XIV R Art'!G13+'XIV R Art MONITOREO'!G13+'XIV R Ind'!G13&gt;0,+'V R Art'!G13+'V R MONITOREO '!G13+'V R Ind'!G13+'XVI R Art'!G13+'XVI R MONITOREO'!G13+'XVI R Ind'!G13+'VIII R Art'!G13+'VIII R Art MONITOREO'!G13+'VIII R Ind'!G13+'IX R Art'!G13+'IX R Art MONITOREO'!G13+'IX R Ind'!G13+'XIV R Art'!G13+'XIV R Art MONITOREO'!G13+'XIV R Ind'!G13," ")</f>
        <v xml:space="preserve"> </v>
      </c>
      <c r="H13" s="67" t="str">
        <f>IF(+'V R Art'!H13+'V R MONITOREO '!H13+'V R Ind'!H13+'XVI R Art'!H13+'XVI R MONITOREO'!H13+'XVI R Ind'!H13+'VIII R Art'!H13+'VIII R Art MONITOREO'!H13+'VIII R Ind'!H13+'IX R Art'!H13+'IX R Art MONITOREO'!H13+'IX R Ind'!H13+'XIV R Art'!H13+'XIV R Art MONITOREO'!H13+'XIV R Ind'!H13&gt;0,+'V R Art'!H13+'V R MONITOREO '!H13+'V R Ind'!H13+'XVI R Art'!H13+'XVI R MONITOREO'!H13+'XVI R Ind'!H13+'VIII R Art'!H13+'VIII R Art MONITOREO'!H13+'VIII R Ind'!H13+'IX R Art'!H13+'IX R Art MONITOREO'!H13+'IX R Ind'!H13+'XIV R Art'!H13+'XIV R Art MONITOREO'!H13+'XIV R Ind'!H13," ")</f>
        <v xml:space="preserve"> </v>
      </c>
      <c r="I13" s="67" t="str">
        <f>IF(+'V R Art'!I13+'V R MONITOREO '!I13+'V R Ind'!I13+'XVI R Art'!I13+'XVI R MONITOREO'!I13+'XVI R Ind'!I13+'VIII R Art'!I13+'VIII R Art MONITOREO'!I13+'VIII R Ind'!I13+'IX R Art'!I13+'IX R Art MONITOREO'!I13+'IX R Ind'!I13+'XIV R Art'!I13+'XIV R Art MONITOREO'!I13+'XIV R Ind'!I13&gt;0,+'V R Art'!I13+'V R MONITOREO '!I13+'V R Ind'!I13+'XVI R Art'!I13+'XVI R MONITOREO'!I13+'XVI R Ind'!I13+'VIII R Art'!I13+'VIII R Art MONITOREO'!I13+'VIII R Ind'!I13+'IX R Art'!I13+'IX R Art MONITOREO'!I13+'IX R Ind'!I13+'XIV R Art'!I13+'XIV R Art MONITOREO'!I13+'XIV R Ind'!I13," ")</f>
        <v xml:space="preserve"> </v>
      </c>
      <c r="J13" s="67" t="str">
        <f>IF(+'V R Art'!J13+'V R MONITOREO '!J13+'V R Ind'!J13+'XVI R Art'!J13+'XVI R MONITOREO'!J13+'XVI R Ind'!J13+'VIII R Art'!J13+'VIII R Art MONITOREO'!J13+'VIII R Ind'!J13+'IX R Art'!J13+'IX R Art MONITOREO'!J13+'IX R Ind'!J13+'XIV R Art'!J13+'XIV R Art MONITOREO'!J13+'XIV R Ind'!J13&gt;0,+'V R Art'!J13+'V R MONITOREO '!J13+'V R Ind'!J13+'XVI R Art'!J13+'XVI R MONITOREO'!J13+'XVI R Ind'!J13+'VIII R Art'!J13+'VIII R Art MONITOREO'!J13+'VIII R Ind'!J13+'IX R Art'!J13+'IX R Art MONITOREO'!J13+'IX R Ind'!J13+'XIV R Art'!J13+'XIV R Art MONITOREO'!J13+'XIV R Ind'!J13," ")</f>
        <v xml:space="preserve"> </v>
      </c>
      <c r="K13" s="67" t="str">
        <f>IF(+'V R Art'!K13+'V R MONITOREO '!K13+'V R Ind'!K13+'XVI R Art'!K13+'XVI R MONITOREO'!K13+'XVI R Ind'!K13+'VIII R Art'!K13+'VIII R Art MONITOREO'!K13+'VIII R Ind'!K13+'IX R Art'!K13+'IX R Art MONITOREO'!K13+'IX R Ind'!K13+'XIV R Art'!K13+'XIV R Art MONITOREO'!K13+'XIV R Ind'!K13&gt;0,+'V R Art'!K13+'V R MONITOREO '!K13+'V R Ind'!K13+'XVI R Art'!K13+'XVI R MONITOREO'!K13+'XVI R Ind'!K13+'VIII R Art'!K13+'VIII R Art MONITOREO'!K13+'VIII R Ind'!K13+'IX R Art'!K13+'IX R Art MONITOREO'!K13+'IX R Ind'!K13+'XIV R Art'!K13+'XIV R Art MONITOREO'!K13+'XIV R Ind'!K13," ")</f>
        <v xml:space="preserve"> </v>
      </c>
      <c r="L13" s="67" t="str">
        <f>IF(+'V R Art'!L13+'V R MONITOREO '!L13+'V R Ind'!L13+'XVI R Art'!L13+'XVI R MONITOREO'!L13+'XVI R Ind'!L13+'VIII R Art'!L13+'VIII R Art MONITOREO'!L13+'VIII R Ind'!L13+'IX R Art'!L13+'IX R Art MONITOREO'!L13+'IX R Ind'!L13+'XIV R Art'!L13+'XIV R Art MONITOREO'!L13+'XIV R Ind'!L13&gt;0,+'V R Art'!L13+'V R MONITOREO '!L13+'V R Ind'!L13+'XVI R Art'!L13+'XVI R MONITOREO'!L13+'XVI R Ind'!L13+'VIII R Art'!L13+'VIII R Art MONITOREO'!L13+'VIII R Ind'!L13+'IX R Art'!L13+'IX R Art MONITOREO'!L13+'IX R Ind'!L13+'XIV R Art'!L13+'XIV R Art MONITOREO'!L13+'XIV R Ind'!L13," ")</f>
        <v xml:space="preserve"> </v>
      </c>
      <c r="M13" s="123" t="str">
        <f>IF(+'V R Art'!M13+'V R MONITOREO '!M13+'V R Ind'!M13+'XVI R Art'!M13+'XVI R MONITOREO'!M13+'XVI R Ind'!M13+'VIII R Art'!M13+'VIII R Art MONITOREO'!M13+'VIII R Ind'!M13+'IX R Art'!M13+'IX R Art MONITOREO'!M13+'IX R Ind'!M13+'XIV R Art'!M13+'XIV R Art MONITOREO'!M13+'XIV R Ind'!M13&gt;0,+'V R Art'!M13+'V R MONITOREO '!M13+'V R Ind'!M13+'XVI R Art'!M13+'XVI R MONITOREO'!M13+'XVI R Ind'!M13+'VIII R Art'!M13+'VIII R Art MONITOREO'!M13+'VIII R Ind'!M13+'IX R Art'!M13+'IX R Art MONITOREO'!M13+'IX R Ind'!M13+'XIV R Art'!M13+'XIV R Art MONITOREO'!M13+'XIV R Ind'!M13," ")</f>
        <v xml:space="preserve"> </v>
      </c>
      <c r="N13" s="122">
        <f t="shared" si="1"/>
        <v>74.400000000000006</v>
      </c>
      <c r="O13" s="34">
        <f t="shared" si="2"/>
        <v>5</v>
      </c>
      <c r="R13" s="100">
        <v>5</v>
      </c>
      <c r="S13" s="195">
        <v>110</v>
      </c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7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3">
      <c r="A14" s="100">
        <f t="shared" si="3"/>
        <v>5.5</v>
      </c>
      <c r="B14" s="122" t="str">
        <f>IF(+'V R Art'!B14+'V R MONITOREO '!B14+'V R Ind'!B14+'XVI R Art'!B14+'XVI R MONITOREO'!B14+'XVI R Ind'!B14+'VIII R Art'!B14+'VIII R Art MONITOREO'!B14+'VIII R Ind'!B14+'IX R Art'!B14+'IX R Art MONITOREO'!B14+'IX R Ind'!B14+'XIV R Art'!B14+'XIV R Art MONITOREO'!B14+'XIV R Ind'!B14&gt;0,+'V R Art'!B14+'V R MONITOREO '!B14+'V R Ind'!B14+'XVI R Art'!B14+'XVI R MONITOREO'!B14+'XVI R Ind'!B14+'VIII R Art'!B14+'VIII R Art MONITOREO'!B14+'VIII R Ind'!B14+'IX R Art'!B14+'IX R Art MONITOREO'!B14+'IX R Ind'!B14+'XIV R Art'!B14+'XIV R Art MONITOREO'!B14+'XIV R Ind'!B14," ")</f>
        <v xml:space="preserve"> </v>
      </c>
      <c r="C14" s="67" t="str">
        <f>IF(+'V R Art'!C14+'V R MONITOREO '!C14+'V R Ind'!C14+'XVI R Art'!C14+'XVI R MONITOREO'!C14+'XVI R Ind'!C14+'VIII R Art'!C14+'VIII R Art MONITOREO'!C14+'VIII R Ind'!C14+'IX R Art'!C14+'IX R Art MONITOREO'!C14+'IX R Ind'!C14+'XIV R Art'!C14+'XIV R Art MONITOREO'!C14+'XIV R Ind'!C14&gt;0,+'V R Art'!C14+'V R MONITOREO '!C14+'V R Ind'!C14+'XVI R Art'!C14+'XVI R MONITOREO'!C14+'XVI R Ind'!C14+'VIII R Art'!C14+'VIII R Art MONITOREO'!C14+'VIII R Ind'!C14+'IX R Art'!C14+'IX R Art MONITOREO'!C14+'IX R Ind'!C14+'XIV R Art'!C14+'XIV R Art MONITOREO'!C14+'XIV R Ind'!C14," ")</f>
        <v xml:space="preserve"> </v>
      </c>
      <c r="D14" s="67" t="str">
        <f>IF(+'V R Art'!D14+'V R MONITOREO '!D14+'V R Ind'!D14+'XVI R Art'!D14+'XVI R MONITOREO'!D14+'XVI R Ind'!D14+'VIII R Art'!D14+'VIII R Art MONITOREO'!D14+'VIII R Ind'!D14+'IX R Art'!D14+'IX R Art MONITOREO'!D14+'IX R Ind'!D14+'XIV R Art'!D14+'XIV R Art MONITOREO'!D14+'XIV R Ind'!D14&gt;0,+'V R Art'!D14+'V R MONITOREO '!D14+'V R Ind'!D14+'XVI R Art'!D14+'XVI R MONITOREO'!D14+'XVI R Ind'!D14+'VIII R Art'!D14+'VIII R Art MONITOREO'!D14+'VIII R Ind'!D14+'IX R Art'!D14+'IX R Art MONITOREO'!D14+'IX R Ind'!D14+'XIV R Art'!D14+'XIV R Art MONITOREO'!D14+'XIV R Ind'!D14," ")</f>
        <v xml:space="preserve"> </v>
      </c>
      <c r="E14" s="67">
        <f>IF(+'V R Art'!E14+'V R MONITOREO '!E14+'V R Ind'!E14+'XVI R Art'!E14+'XVI R MONITOREO'!E14+'XVI R Ind'!E14+'VIII R Art'!E14+'VIII R Art MONITOREO'!E14+'VIII R Ind'!E14+'IX R Art'!E14+'IX R Art MONITOREO'!E14+'IX R Ind'!E14+'XIV R Art'!E14+'XIV R Art MONITOREO'!E14+'XIV R Ind'!E14&gt;0,+'V R Art'!E14+'V R MONITOREO '!E14+'V R Ind'!E14+'XVI R Art'!E14+'XVI R MONITOREO'!E14+'XVI R Ind'!E14+'VIII R Art'!E14+'VIII R Art MONITOREO'!E14+'VIII R Ind'!E14+'IX R Art'!E14+'IX R Art MONITOREO'!E14+'IX R Ind'!E14+'XIV R Art'!E14+'XIV R Art MONITOREO'!E14+'XIV R Ind'!E14," ")</f>
        <v>86.8</v>
      </c>
      <c r="F14" s="67" t="str">
        <f>IF(+'V R Art'!F14+'V R MONITOREO '!F14+'V R Ind'!F14+'XVI R Art'!F14+'XVI R MONITOREO'!F14+'XVI R Ind'!F14+'VIII R Art'!F14+'VIII R Art MONITOREO'!F14+'VIII R Ind'!F14+'IX R Art'!F14+'IX R Art MONITOREO'!F14+'IX R Ind'!F14+'XIV R Art'!F14+'XIV R Art MONITOREO'!F14+'XIV R Ind'!F14&gt;0,+'V R Art'!F14+'V R MONITOREO '!F14+'V R Ind'!F14+'XVI R Art'!F14+'XVI R MONITOREO'!F14+'XVI R Ind'!F14+'VIII R Art'!F14+'VIII R Art MONITOREO'!F14+'VIII R Ind'!F14+'IX R Art'!F14+'IX R Art MONITOREO'!F14+'IX R Ind'!F14+'XIV R Art'!F14+'XIV R Art MONITOREO'!F14+'XIV R Ind'!F14," ")</f>
        <v xml:space="preserve"> </v>
      </c>
      <c r="G14" s="67" t="str">
        <f>IF(+'V R Art'!G14+'V R MONITOREO '!G14+'V R Ind'!G14+'XVI R Art'!G14+'XVI R MONITOREO'!G14+'XVI R Ind'!G14+'VIII R Art'!G14+'VIII R Art MONITOREO'!G14+'VIII R Ind'!G14+'IX R Art'!G14+'IX R Art MONITOREO'!G14+'IX R Ind'!G14+'XIV R Art'!G14+'XIV R Art MONITOREO'!G14+'XIV R Ind'!G14&gt;0,+'V R Art'!G14+'V R MONITOREO '!G14+'V R Ind'!G14+'XVI R Art'!G14+'XVI R MONITOREO'!G14+'XVI R Ind'!G14+'VIII R Art'!G14+'VIII R Art MONITOREO'!G14+'VIII R Ind'!G14+'IX R Art'!G14+'IX R Art MONITOREO'!G14+'IX R Ind'!G14+'XIV R Art'!G14+'XIV R Art MONITOREO'!G14+'XIV R Ind'!G14," ")</f>
        <v xml:space="preserve"> </v>
      </c>
      <c r="H14" s="67" t="str">
        <f>IF(+'V R Art'!H14+'V R MONITOREO '!H14+'V R Ind'!H14+'XVI R Art'!H14+'XVI R MONITOREO'!H14+'XVI R Ind'!H14+'VIII R Art'!H14+'VIII R Art MONITOREO'!H14+'VIII R Ind'!H14+'IX R Art'!H14+'IX R Art MONITOREO'!H14+'IX R Ind'!H14+'XIV R Art'!H14+'XIV R Art MONITOREO'!H14+'XIV R Ind'!H14&gt;0,+'V R Art'!H14+'V R MONITOREO '!H14+'V R Ind'!H14+'XVI R Art'!H14+'XVI R MONITOREO'!H14+'XVI R Ind'!H14+'VIII R Art'!H14+'VIII R Art MONITOREO'!H14+'VIII R Ind'!H14+'IX R Art'!H14+'IX R Art MONITOREO'!H14+'IX R Ind'!H14+'XIV R Art'!H14+'XIV R Art MONITOREO'!H14+'XIV R Ind'!H14," ")</f>
        <v xml:space="preserve"> </v>
      </c>
      <c r="I14" s="67" t="str">
        <f>IF(+'V R Art'!I14+'V R MONITOREO '!I14+'V R Ind'!I14+'XVI R Art'!I14+'XVI R MONITOREO'!I14+'XVI R Ind'!I14+'VIII R Art'!I14+'VIII R Art MONITOREO'!I14+'VIII R Ind'!I14+'IX R Art'!I14+'IX R Art MONITOREO'!I14+'IX R Ind'!I14+'XIV R Art'!I14+'XIV R Art MONITOREO'!I14+'XIV R Ind'!I14&gt;0,+'V R Art'!I14+'V R MONITOREO '!I14+'V R Ind'!I14+'XVI R Art'!I14+'XVI R MONITOREO'!I14+'XVI R Ind'!I14+'VIII R Art'!I14+'VIII R Art MONITOREO'!I14+'VIII R Ind'!I14+'IX R Art'!I14+'IX R Art MONITOREO'!I14+'IX R Ind'!I14+'XIV R Art'!I14+'XIV R Art MONITOREO'!I14+'XIV R Ind'!I14," ")</f>
        <v xml:space="preserve"> </v>
      </c>
      <c r="J14" s="67" t="str">
        <f>IF(+'V R Art'!J14+'V R MONITOREO '!J14+'V R Ind'!J14+'XVI R Art'!J14+'XVI R MONITOREO'!J14+'XVI R Ind'!J14+'VIII R Art'!J14+'VIII R Art MONITOREO'!J14+'VIII R Ind'!J14+'IX R Art'!J14+'IX R Art MONITOREO'!J14+'IX R Ind'!J14+'XIV R Art'!J14+'XIV R Art MONITOREO'!J14+'XIV R Ind'!J14&gt;0,+'V R Art'!J14+'V R MONITOREO '!J14+'V R Ind'!J14+'XVI R Art'!J14+'XVI R MONITOREO'!J14+'XVI R Ind'!J14+'VIII R Art'!J14+'VIII R Art MONITOREO'!J14+'VIII R Ind'!J14+'IX R Art'!J14+'IX R Art MONITOREO'!J14+'IX R Ind'!J14+'XIV R Art'!J14+'XIV R Art MONITOREO'!J14+'XIV R Ind'!J14," ")</f>
        <v xml:space="preserve"> </v>
      </c>
      <c r="K14" s="67" t="str">
        <f>IF(+'V R Art'!K14+'V R MONITOREO '!K14+'V R Ind'!K14+'XVI R Art'!K14+'XVI R MONITOREO'!K14+'XVI R Ind'!K14+'VIII R Art'!K14+'VIII R Art MONITOREO'!K14+'VIII R Ind'!K14+'IX R Art'!K14+'IX R Art MONITOREO'!K14+'IX R Ind'!K14+'XIV R Art'!K14+'XIV R Art MONITOREO'!K14+'XIV R Ind'!K14&gt;0,+'V R Art'!K14+'V R MONITOREO '!K14+'V R Ind'!K14+'XVI R Art'!K14+'XVI R MONITOREO'!K14+'XVI R Ind'!K14+'VIII R Art'!K14+'VIII R Art MONITOREO'!K14+'VIII R Ind'!K14+'IX R Art'!K14+'IX R Art MONITOREO'!K14+'IX R Ind'!K14+'XIV R Art'!K14+'XIV R Art MONITOREO'!K14+'XIV R Ind'!K14," ")</f>
        <v xml:space="preserve"> </v>
      </c>
      <c r="L14" s="67" t="str">
        <f>IF(+'V R Art'!L14+'V R MONITOREO '!L14+'V R Ind'!L14+'XVI R Art'!L14+'XVI R MONITOREO'!L14+'XVI R Ind'!L14+'VIII R Art'!L14+'VIII R Art MONITOREO'!L14+'VIII R Ind'!L14+'IX R Art'!L14+'IX R Art MONITOREO'!L14+'IX R Ind'!L14+'XIV R Art'!L14+'XIV R Art MONITOREO'!L14+'XIV R Ind'!L14&gt;0,+'V R Art'!L14+'V R MONITOREO '!L14+'V R Ind'!L14+'XVI R Art'!L14+'XVI R MONITOREO'!L14+'XVI R Ind'!L14+'VIII R Art'!L14+'VIII R Art MONITOREO'!L14+'VIII R Ind'!L14+'IX R Art'!L14+'IX R Art MONITOREO'!L14+'IX R Ind'!L14+'XIV R Art'!L14+'XIV R Art MONITOREO'!L14+'XIV R Ind'!L14," ")</f>
        <v xml:space="preserve"> </v>
      </c>
      <c r="M14" s="123" t="str">
        <f>IF(+'V R Art'!M14+'V R MONITOREO '!M14+'V R Ind'!M14+'XVI R Art'!M14+'XVI R MONITOREO'!M14+'XVI R Ind'!M14+'VIII R Art'!M14+'VIII R Art MONITOREO'!M14+'VIII R Ind'!M14+'IX R Art'!M14+'IX R Art MONITOREO'!M14+'IX R Ind'!M14+'XIV R Art'!M14+'XIV R Art MONITOREO'!M14+'XIV R Ind'!M14&gt;0,+'V R Art'!M14+'V R MONITOREO '!M14+'V R Ind'!M14+'XVI R Art'!M14+'XVI R MONITOREO'!M14+'XVI R Ind'!M14+'VIII R Art'!M14+'VIII R Art MONITOREO'!M14+'VIII R Ind'!M14+'IX R Art'!M14+'IX R Art MONITOREO'!M14+'IX R Ind'!M14+'XIV R Art'!M14+'XIV R Art MONITOREO'!M14+'XIV R Ind'!M14," ")</f>
        <v xml:space="preserve"> </v>
      </c>
      <c r="N14" s="122">
        <f t="shared" si="1"/>
        <v>86.8</v>
      </c>
      <c r="O14" s="34">
        <f t="shared" si="2"/>
        <v>5.5</v>
      </c>
      <c r="R14" s="100">
        <v>5.5</v>
      </c>
      <c r="S14" s="195">
        <v>110</v>
      </c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7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3">
      <c r="A15" s="100">
        <f t="shared" si="3"/>
        <v>6</v>
      </c>
      <c r="B15" s="122" t="str">
        <f>IF(+'V R Art'!B15+'V R MONITOREO '!B15+'V R Ind'!B15+'XVI R Art'!B15+'XVI R MONITOREO'!B15+'XVI R Ind'!B15+'VIII R Art'!B15+'VIII R Art MONITOREO'!B15+'VIII R Ind'!B15+'IX R Art'!B15+'IX R Art MONITOREO'!B15+'IX R Ind'!B15+'XIV R Art'!B15+'XIV R Art MONITOREO'!B15+'XIV R Ind'!B15&gt;0,+'V R Art'!B15+'V R MONITOREO '!B15+'V R Ind'!B15+'XVI R Art'!B15+'XVI R MONITOREO'!B15+'XVI R Ind'!B15+'VIII R Art'!B15+'VIII R Art MONITOREO'!B15+'VIII R Ind'!B15+'IX R Art'!B15+'IX R Art MONITOREO'!B15+'IX R Ind'!B15+'XIV R Art'!B15+'XIV R Art MONITOREO'!B15+'XIV R Ind'!B15," ")</f>
        <v xml:space="preserve"> </v>
      </c>
      <c r="C15" s="67" t="str">
        <f>IF(+'V R Art'!C15+'V R MONITOREO '!C15+'V R Ind'!C15+'XVI R Art'!C15+'XVI R MONITOREO'!C15+'XVI R Ind'!C15+'VIII R Art'!C15+'VIII R Art MONITOREO'!C15+'VIII R Ind'!C15+'IX R Art'!C15+'IX R Art MONITOREO'!C15+'IX R Ind'!C15+'XIV R Art'!C15+'XIV R Art MONITOREO'!C15+'XIV R Ind'!C15&gt;0,+'V R Art'!C15+'V R MONITOREO '!C15+'V R Ind'!C15+'XVI R Art'!C15+'XVI R MONITOREO'!C15+'XVI R Ind'!C15+'VIII R Art'!C15+'VIII R Art MONITOREO'!C15+'VIII R Ind'!C15+'IX R Art'!C15+'IX R Art MONITOREO'!C15+'IX R Ind'!C15+'XIV R Art'!C15+'XIV R Art MONITOREO'!C15+'XIV R Ind'!C15," ")</f>
        <v xml:space="preserve"> </v>
      </c>
      <c r="D15" s="67" t="str">
        <f>IF(+'V R Art'!D15+'V R MONITOREO '!D15+'V R Ind'!D15+'XVI R Art'!D15+'XVI R MONITOREO'!D15+'XVI R Ind'!D15+'VIII R Art'!D15+'VIII R Art MONITOREO'!D15+'VIII R Ind'!D15+'IX R Art'!D15+'IX R Art MONITOREO'!D15+'IX R Ind'!D15+'XIV R Art'!D15+'XIV R Art MONITOREO'!D15+'XIV R Ind'!D15&gt;0,+'V R Art'!D15+'V R MONITOREO '!D15+'V R Ind'!D15+'XVI R Art'!D15+'XVI R MONITOREO'!D15+'XVI R Ind'!D15+'VIII R Art'!D15+'VIII R Art MONITOREO'!D15+'VIII R Ind'!D15+'IX R Art'!D15+'IX R Art MONITOREO'!D15+'IX R Ind'!D15+'XIV R Art'!D15+'XIV R Art MONITOREO'!D15+'XIV R Ind'!D15," ")</f>
        <v xml:space="preserve"> </v>
      </c>
      <c r="E15" s="67">
        <f>IF(+'V R Art'!E15+'V R MONITOREO '!E15+'V R Ind'!E15+'XVI R Art'!E15+'XVI R MONITOREO'!E15+'XVI R Ind'!E15+'VIII R Art'!E15+'VIII R Art MONITOREO'!E15+'VIII R Ind'!E15+'IX R Art'!E15+'IX R Art MONITOREO'!E15+'IX R Ind'!E15+'XIV R Art'!E15+'XIV R Art MONITOREO'!E15+'XIV R Ind'!E15&gt;0,+'V R Art'!E15+'V R MONITOREO '!E15+'V R Ind'!E15+'XVI R Art'!E15+'XVI R MONITOREO'!E15+'XVI R Ind'!E15+'VIII R Art'!E15+'VIII R Art MONITOREO'!E15+'VIII R Ind'!E15+'IX R Art'!E15+'IX R Art MONITOREO'!E15+'IX R Ind'!E15+'XIV R Art'!E15+'XIV R Art MONITOREO'!E15+'XIV R Ind'!E15," ")</f>
        <v>85755.9</v>
      </c>
      <c r="F15" s="67" t="str">
        <f>IF(+'V R Art'!F15+'V R MONITOREO '!F15+'V R Ind'!F15+'XVI R Art'!F15+'XVI R MONITOREO'!F15+'XVI R Ind'!F15+'VIII R Art'!F15+'VIII R Art MONITOREO'!F15+'VIII R Ind'!F15+'IX R Art'!F15+'IX R Art MONITOREO'!F15+'IX R Ind'!F15+'XIV R Art'!F15+'XIV R Art MONITOREO'!F15+'XIV R Ind'!F15&gt;0,+'V R Art'!F15+'V R MONITOREO '!F15+'V R Ind'!F15+'XVI R Art'!F15+'XVI R MONITOREO'!F15+'XVI R Ind'!F15+'VIII R Art'!F15+'VIII R Art MONITOREO'!F15+'VIII R Ind'!F15+'IX R Art'!F15+'IX R Art MONITOREO'!F15+'IX R Ind'!F15+'XIV R Art'!F15+'XIV R Art MONITOREO'!F15+'XIV R Ind'!F15," ")</f>
        <v xml:space="preserve"> </v>
      </c>
      <c r="G15" s="67">
        <f>IF(+'V R Art'!G15+'V R MONITOREO '!G15+'V R Ind'!G15+'XVI R Art'!G15+'XVI R MONITOREO'!G15+'XVI R Ind'!G15+'VIII R Art'!G15+'VIII R Art MONITOREO'!G15+'VIII R Ind'!G15+'IX R Art'!G15+'IX R Art MONITOREO'!G15+'IX R Ind'!G15+'XIV R Art'!G15+'XIV R Art MONITOREO'!G15+'XIV R Ind'!G15&gt;0,+'V R Art'!G15+'V R MONITOREO '!G15+'V R Ind'!G15+'XVI R Art'!G15+'XVI R MONITOREO'!G15+'XVI R Ind'!G15+'VIII R Art'!G15+'VIII R Art MONITOREO'!G15+'VIII R Ind'!G15+'IX R Art'!G15+'IX R Art MONITOREO'!G15+'IX R Ind'!G15+'XIV R Art'!G15+'XIV R Art MONITOREO'!G15+'XIV R Ind'!G15," ")</f>
        <v>6102.89</v>
      </c>
      <c r="H15" s="67" t="str">
        <f>IF(+'V R Art'!H15+'V R MONITOREO '!H15+'V R Ind'!H15+'XVI R Art'!H15+'XVI R MONITOREO'!H15+'XVI R Ind'!H15+'VIII R Art'!H15+'VIII R Art MONITOREO'!H15+'VIII R Ind'!H15+'IX R Art'!H15+'IX R Art MONITOREO'!H15+'IX R Ind'!H15+'XIV R Art'!H15+'XIV R Art MONITOREO'!H15+'XIV R Ind'!H15&gt;0,+'V R Art'!H15+'V R MONITOREO '!H15+'V R Ind'!H15+'XVI R Art'!H15+'XVI R MONITOREO'!H15+'XVI R Ind'!H15+'VIII R Art'!H15+'VIII R Art MONITOREO'!H15+'VIII R Ind'!H15+'IX R Art'!H15+'IX R Art MONITOREO'!H15+'IX R Ind'!H15+'XIV R Art'!H15+'XIV R Art MONITOREO'!H15+'XIV R Ind'!H15," ")</f>
        <v xml:space="preserve"> </v>
      </c>
      <c r="I15" s="67" t="str">
        <f>IF(+'V R Art'!I15+'V R MONITOREO '!I15+'V R Ind'!I15+'XVI R Art'!I15+'XVI R MONITOREO'!I15+'XVI R Ind'!I15+'VIII R Art'!I15+'VIII R Art MONITOREO'!I15+'VIII R Ind'!I15+'IX R Art'!I15+'IX R Art MONITOREO'!I15+'IX R Ind'!I15+'XIV R Art'!I15+'XIV R Art MONITOREO'!I15+'XIV R Ind'!I15&gt;0,+'V R Art'!I15+'V R MONITOREO '!I15+'V R Ind'!I15+'XVI R Art'!I15+'XVI R MONITOREO'!I15+'XVI R Ind'!I15+'VIII R Art'!I15+'VIII R Art MONITOREO'!I15+'VIII R Ind'!I15+'IX R Art'!I15+'IX R Art MONITOREO'!I15+'IX R Ind'!I15+'XIV R Art'!I15+'XIV R Art MONITOREO'!I15+'XIV R Ind'!I15," ")</f>
        <v xml:space="preserve"> </v>
      </c>
      <c r="J15" s="67" t="str">
        <f>IF(+'V R Art'!J15+'V R MONITOREO '!J15+'V R Ind'!J15+'XVI R Art'!J15+'XVI R MONITOREO'!J15+'XVI R Ind'!J15+'VIII R Art'!J15+'VIII R Art MONITOREO'!J15+'VIII R Ind'!J15+'IX R Art'!J15+'IX R Art MONITOREO'!J15+'IX R Ind'!J15+'XIV R Art'!J15+'XIV R Art MONITOREO'!J15+'XIV R Ind'!J15&gt;0,+'V R Art'!J15+'V R MONITOREO '!J15+'V R Ind'!J15+'XVI R Art'!J15+'XVI R MONITOREO'!J15+'XVI R Ind'!J15+'VIII R Art'!J15+'VIII R Art MONITOREO'!J15+'VIII R Ind'!J15+'IX R Art'!J15+'IX R Art MONITOREO'!J15+'IX R Ind'!J15+'XIV R Art'!J15+'XIV R Art MONITOREO'!J15+'XIV R Ind'!J15," ")</f>
        <v xml:space="preserve"> </v>
      </c>
      <c r="K15" s="67" t="str">
        <f>IF(+'V R Art'!K15+'V R MONITOREO '!K15+'V R Ind'!K15+'XVI R Art'!K15+'XVI R MONITOREO'!K15+'XVI R Ind'!K15+'VIII R Art'!K15+'VIII R Art MONITOREO'!K15+'VIII R Ind'!K15+'IX R Art'!K15+'IX R Art MONITOREO'!K15+'IX R Ind'!K15+'XIV R Art'!K15+'XIV R Art MONITOREO'!K15+'XIV R Ind'!K15&gt;0,+'V R Art'!K15+'V R MONITOREO '!K15+'V R Ind'!K15+'XVI R Art'!K15+'XVI R MONITOREO'!K15+'XVI R Ind'!K15+'VIII R Art'!K15+'VIII R Art MONITOREO'!K15+'VIII R Ind'!K15+'IX R Art'!K15+'IX R Art MONITOREO'!K15+'IX R Ind'!K15+'XIV R Art'!K15+'XIV R Art MONITOREO'!K15+'XIV R Ind'!K15," ")</f>
        <v xml:space="preserve"> </v>
      </c>
      <c r="L15" s="67" t="str">
        <f>IF(+'V R Art'!L15+'V R MONITOREO '!L15+'V R Ind'!L15+'XVI R Art'!L15+'XVI R MONITOREO'!L15+'XVI R Ind'!L15+'VIII R Art'!L15+'VIII R Art MONITOREO'!L15+'VIII R Ind'!L15+'IX R Art'!L15+'IX R Art MONITOREO'!L15+'IX R Ind'!L15+'XIV R Art'!L15+'XIV R Art MONITOREO'!L15+'XIV R Ind'!L15&gt;0,+'V R Art'!L15+'V R MONITOREO '!L15+'V R Ind'!L15+'XVI R Art'!L15+'XVI R MONITOREO'!L15+'XVI R Ind'!L15+'VIII R Art'!L15+'VIII R Art MONITOREO'!L15+'VIII R Ind'!L15+'IX R Art'!L15+'IX R Art MONITOREO'!L15+'IX R Ind'!L15+'XIV R Art'!L15+'XIV R Art MONITOREO'!L15+'XIV R Ind'!L15," ")</f>
        <v xml:space="preserve"> </v>
      </c>
      <c r="M15" s="123" t="str">
        <f>IF(+'V R Art'!M15+'V R MONITOREO '!M15+'V R Ind'!M15+'XVI R Art'!M15+'XVI R MONITOREO'!M15+'XVI R Ind'!M15+'VIII R Art'!M15+'VIII R Art MONITOREO'!M15+'VIII R Ind'!M15+'IX R Art'!M15+'IX R Art MONITOREO'!M15+'IX R Ind'!M15+'XIV R Art'!M15+'XIV R Art MONITOREO'!M15+'XIV R Ind'!M15&gt;0,+'V R Art'!M15+'V R MONITOREO '!M15+'V R Ind'!M15+'XVI R Art'!M15+'XVI R MONITOREO'!M15+'XVI R Ind'!M15+'VIII R Art'!M15+'VIII R Art MONITOREO'!M15+'VIII R Ind'!M15+'IX R Art'!M15+'IX R Art MONITOREO'!M15+'IX R Ind'!M15+'XIV R Art'!M15+'XIV R Art MONITOREO'!M15+'XIV R Ind'!M15," ")</f>
        <v xml:space="preserve"> </v>
      </c>
      <c r="N15" s="122">
        <f t="shared" si="1"/>
        <v>91858.79</v>
      </c>
      <c r="O15" s="34">
        <f t="shared" si="2"/>
        <v>6</v>
      </c>
      <c r="R15" s="100">
        <v>6</v>
      </c>
      <c r="S15" s="195">
        <v>110</v>
      </c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7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3">
      <c r="A16" s="100">
        <f t="shared" si="3"/>
        <v>6.5</v>
      </c>
      <c r="B16" s="122" t="str">
        <f>IF(+'V R Art'!B16+'V R MONITOREO '!B16+'V R Ind'!B16+'XVI R Art'!B16+'XVI R MONITOREO'!B16+'XVI R Ind'!B16+'VIII R Art'!B16+'VIII R Art MONITOREO'!B16+'VIII R Ind'!B16+'IX R Art'!B16+'IX R Art MONITOREO'!B16+'IX R Ind'!B16+'XIV R Art'!B16+'XIV R Art MONITOREO'!B16+'XIV R Ind'!B16&gt;0,+'V R Art'!B16+'V R MONITOREO '!B16+'V R Ind'!B16+'XVI R Art'!B16+'XVI R MONITOREO'!B16+'XVI R Ind'!B16+'VIII R Art'!B16+'VIII R Art MONITOREO'!B16+'VIII R Ind'!B16+'IX R Art'!B16+'IX R Art MONITOREO'!B16+'IX R Ind'!B16+'XIV R Art'!B16+'XIV R Art MONITOREO'!B16+'XIV R Ind'!B16," ")</f>
        <v xml:space="preserve"> </v>
      </c>
      <c r="C16" s="67" t="str">
        <f>IF(+'V R Art'!C16+'V R MONITOREO '!C16+'V R Ind'!C16+'XVI R Art'!C16+'XVI R MONITOREO'!C16+'XVI R Ind'!C16+'VIII R Art'!C16+'VIII R Art MONITOREO'!C16+'VIII R Ind'!C16+'IX R Art'!C16+'IX R Art MONITOREO'!C16+'IX R Ind'!C16+'XIV R Art'!C16+'XIV R Art MONITOREO'!C16+'XIV R Ind'!C16&gt;0,+'V R Art'!C16+'V R MONITOREO '!C16+'V R Ind'!C16+'XVI R Art'!C16+'XVI R MONITOREO'!C16+'XVI R Ind'!C16+'VIII R Art'!C16+'VIII R Art MONITOREO'!C16+'VIII R Ind'!C16+'IX R Art'!C16+'IX R Art MONITOREO'!C16+'IX R Ind'!C16+'XIV R Art'!C16+'XIV R Art MONITOREO'!C16+'XIV R Ind'!C16," ")</f>
        <v xml:space="preserve"> </v>
      </c>
      <c r="D16" s="67" t="str">
        <f>IF(+'V R Art'!D16+'V R MONITOREO '!D16+'V R Ind'!D16+'XVI R Art'!D16+'XVI R MONITOREO'!D16+'XVI R Ind'!D16+'VIII R Art'!D16+'VIII R Art MONITOREO'!D16+'VIII R Ind'!D16+'IX R Art'!D16+'IX R Art MONITOREO'!D16+'IX R Ind'!D16+'XIV R Art'!D16+'XIV R Art MONITOREO'!D16+'XIV R Ind'!D16&gt;0,+'V R Art'!D16+'V R MONITOREO '!D16+'V R Ind'!D16+'XVI R Art'!D16+'XVI R MONITOREO'!D16+'XVI R Ind'!D16+'VIII R Art'!D16+'VIII R Art MONITOREO'!D16+'VIII R Ind'!D16+'IX R Art'!D16+'IX R Art MONITOREO'!D16+'IX R Ind'!D16+'XIV R Art'!D16+'XIV R Art MONITOREO'!D16+'XIV R Ind'!D16," ")</f>
        <v xml:space="preserve"> </v>
      </c>
      <c r="E16" s="67">
        <f>IF(+'V R Art'!E16+'V R MONITOREO '!E16+'V R Ind'!E16+'XVI R Art'!E16+'XVI R MONITOREO'!E16+'XVI R Ind'!E16+'VIII R Art'!E16+'VIII R Art MONITOREO'!E16+'VIII R Ind'!E16+'IX R Art'!E16+'IX R Art MONITOREO'!E16+'IX R Ind'!E16+'XIV R Art'!E16+'XIV R Art MONITOREO'!E16+'XIV R Ind'!E16&gt;0,+'V R Art'!E16+'V R MONITOREO '!E16+'V R Ind'!E16+'XVI R Art'!E16+'XVI R MONITOREO'!E16+'XVI R Ind'!E16+'VIII R Art'!E16+'VIII R Art MONITOREO'!E16+'VIII R Ind'!E16+'IX R Art'!E16+'IX R Art MONITOREO'!E16+'IX R Ind'!E16+'XIV R Art'!E16+'XIV R Art MONITOREO'!E16+'XIV R Ind'!E16," ")</f>
        <v>297.58999999999997</v>
      </c>
      <c r="F16" s="67">
        <f>IF(+'V R Art'!F16+'V R MONITOREO '!F16+'V R Ind'!F16+'XVI R Art'!F16+'XVI R MONITOREO'!F16+'XVI R Ind'!F16+'VIII R Art'!F16+'VIII R Art MONITOREO'!F16+'VIII R Ind'!F16+'IX R Art'!F16+'IX R Art MONITOREO'!F16+'IX R Ind'!F16+'XIV R Art'!F16+'XIV R Art MONITOREO'!F16+'XIV R Ind'!F16&gt;0,+'V R Art'!F16+'V R MONITOREO '!F16+'V R Ind'!F16+'XVI R Art'!F16+'XVI R MONITOREO'!F16+'XVI R Ind'!F16+'VIII R Art'!F16+'VIII R Art MONITOREO'!F16+'VIII R Ind'!F16+'IX R Art'!F16+'IX R Art MONITOREO'!F16+'IX R Ind'!F16+'XIV R Art'!F16+'XIV R Art MONITOREO'!F16+'XIV R Ind'!F16," ")</f>
        <v>5491.08</v>
      </c>
      <c r="G16" s="67">
        <f>IF(+'V R Art'!G16+'V R MONITOREO '!G16+'V R Ind'!G16+'XVI R Art'!G16+'XVI R MONITOREO'!G16+'XVI R Ind'!G16+'VIII R Art'!G16+'VIII R Art MONITOREO'!G16+'VIII R Ind'!G16+'IX R Art'!G16+'IX R Art MONITOREO'!G16+'IX R Ind'!G16+'XIV R Art'!G16+'XIV R Art MONITOREO'!G16+'XIV R Ind'!G16&gt;0,+'V R Art'!G16+'V R MONITOREO '!G16+'V R Ind'!G16+'XVI R Art'!G16+'XVI R MONITOREO'!G16+'XVI R Ind'!G16+'VIII R Art'!G16+'VIII R Art MONITOREO'!G16+'VIII R Ind'!G16+'IX R Art'!G16+'IX R Art MONITOREO'!G16+'IX R Ind'!G16+'XIV R Art'!G16+'XIV R Art MONITOREO'!G16+'XIV R Ind'!G16," ")</f>
        <v>87596.97</v>
      </c>
      <c r="H16" s="67" t="str">
        <f>IF(+'V R Art'!H16+'V R MONITOREO '!H16+'V R Ind'!H16+'XVI R Art'!H16+'XVI R MONITOREO'!H16+'XVI R Ind'!H16+'VIII R Art'!H16+'VIII R Art MONITOREO'!H16+'VIII R Ind'!H16+'IX R Art'!H16+'IX R Art MONITOREO'!H16+'IX R Ind'!H16+'XIV R Art'!H16+'XIV R Art MONITOREO'!H16+'XIV R Ind'!H16&gt;0,+'V R Art'!H16+'V R MONITOREO '!H16+'V R Ind'!H16+'XVI R Art'!H16+'XVI R MONITOREO'!H16+'XVI R Ind'!H16+'VIII R Art'!H16+'VIII R Art MONITOREO'!H16+'VIII R Ind'!H16+'IX R Art'!H16+'IX R Art MONITOREO'!H16+'IX R Ind'!H16+'XIV R Art'!H16+'XIV R Art MONITOREO'!H16+'XIV R Ind'!H16," ")</f>
        <v xml:space="preserve"> </v>
      </c>
      <c r="I16" s="67" t="str">
        <f>IF(+'V R Art'!I16+'V R MONITOREO '!I16+'V R Ind'!I16+'XVI R Art'!I16+'XVI R MONITOREO'!I16+'XVI R Ind'!I16+'VIII R Art'!I16+'VIII R Art MONITOREO'!I16+'VIII R Ind'!I16+'IX R Art'!I16+'IX R Art MONITOREO'!I16+'IX R Ind'!I16+'XIV R Art'!I16+'XIV R Art MONITOREO'!I16+'XIV R Ind'!I16&gt;0,+'V R Art'!I16+'V R MONITOREO '!I16+'V R Ind'!I16+'XVI R Art'!I16+'XVI R MONITOREO'!I16+'XVI R Ind'!I16+'VIII R Art'!I16+'VIII R Art MONITOREO'!I16+'VIII R Ind'!I16+'IX R Art'!I16+'IX R Art MONITOREO'!I16+'IX R Ind'!I16+'XIV R Art'!I16+'XIV R Art MONITOREO'!I16+'XIV R Ind'!I16," ")</f>
        <v xml:space="preserve"> </v>
      </c>
      <c r="J16" s="67" t="str">
        <f>IF(+'V R Art'!J16+'V R MONITOREO '!J16+'V R Ind'!J16+'XVI R Art'!J16+'XVI R MONITOREO'!J16+'XVI R Ind'!J16+'VIII R Art'!J16+'VIII R Art MONITOREO'!J16+'VIII R Ind'!J16+'IX R Art'!J16+'IX R Art MONITOREO'!J16+'IX R Ind'!J16+'XIV R Art'!J16+'XIV R Art MONITOREO'!J16+'XIV R Ind'!J16&gt;0,+'V R Art'!J16+'V R MONITOREO '!J16+'V R Ind'!J16+'XVI R Art'!J16+'XVI R MONITOREO'!J16+'XVI R Ind'!J16+'VIII R Art'!J16+'VIII R Art MONITOREO'!J16+'VIII R Ind'!J16+'IX R Art'!J16+'IX R Art MONITOREO'!J16+'IX R Ind'!J16+'XIV R Art'!J16+'XIV R Art MONITOREO'!J16+'XIV R Ind'!J16," ")</f>
        <v xml:space="preserve"> </v>
      </c>
      <c r="K16" s="67" t="str">
        <f>IF(+'V R Art'!K16+'V R MONITOREO '!K16+'V R Ind'!K16+'XVI R Art'!K16+'XVI R MONITOREO'!K16+'XVI R Ind'!K16+'VIII R Art'!K16+'VIII R Art MONITOREO'!K16+'VIII R Ind'!K16+'IX R Art'!K16+'IX R Art MONITOREO'!K16+'IX R Ind'!K16+'XIV R Art'!K16+'XIV R Art MONITOREO'!K16+'XIV R Ind'!K16&gt;0,+'V R Art'!K16+'V R MONITOREO '!K16+'V R Ind'!K16+'XVI R Art'!K16+'XVI R MONITOREO'!K16+'XVI R Ind'!K16+'VIII R Art'!K16+'VIII R Art MONITOREO'!K16+'VIII R Ind'!K16+'IX R Art'!K16+'IX R Art MONITOREO'!K16+'IX R Ind'!K16+'XIV R Art'!K16+'XIV R Art MONITOREO'!K16+'XIV R Ind'!K16," ")</f>
        <v xml:space="preserve"> </v>
      </c>
      <c r="L16" s="67" t="str">
        <f>IF(+'V R Art'!L16+'V R MONITOREO '!L16+'V R Ind'!L16+'XVI R Art'!L16+'XVI R MONITOREO'!L16+'XVI R Ind'!L16+'VIII R Art'!L16+'VIII R Art MONITOREO'!L16+'VIII R Ind'!L16+'IX R Art'!L16+'IX R Art MONITOREO'!L16+'IX R Ind'!L16+'XIV R Art'!L16+'XIV R Art MONITOREO'!L16+'XIV R Ind'!L16&gt;0,+'V R Art'!L16+'V R MONITOREO '!L16+'V R Ind'!L16+'XVI R Art'!L16+'XVI R MONITOREO'!L16+'XVI R Ind'!L16+'VIII R Art'!L16+'VIII R Art MONITOREO'!L16+'VIII R Ind'!L16+'IX R Art'!L16+'IX R Art MONITOREO'!L16+'IX R Ind'!L16+'XIV R Art'!L16+'XIV R Art MONITOREO'!L16+'XIV R Ind'!L16," ")</f>
        <v xml:space="preserve"> </v>
      </c>
      <c r="M16" s="123" t="str">
        <f>IF(+'V R Art'!M16+'V R MONITOREO '!M16+'V R Ind'!M16+'XVI R Art'!M16+'XVI R MONITOREO'!M16+'XVI R Ind'!M16+'VIII R Art'!M16+'VIII R Art MONITOREO'!M16+'VIII R Ind'!M16+'IX R Art'!M16+'IX R Art MONITOREO'!M16+'IX R Ind'!M16+'XIV R Art'!M16+'XIV R Art MONITOREO'!M16+'XIV R Ind'!M16&gt;0,+'V R Art'!M16+'V R MONITOREO '!M16+'V R Ind'!M16+'XVI R Art'!M16+'XVI R MONITOREO'!M16+'XVI R Ind'!M16+'VIII R Art'!M16+'VIII R Art MONITOREO'!M16+'VIII R Ind'!M16+'IX R Art'!M16+'IX R Art MONITOREO'!M16+'IX R Ind'!M16+'XIV R Art'!M16+'XIV R Art MONITOREO'!M16+'XIV R Ind'!M16," ")</f>
        <v xml:space="preserve"> </v>
      </c>
      <c r="N16" s="122">
        <f t="shared" si="1"/>
        <v>93385.64</v>
      </c>
      <c r="O16" s="34">
        <f t="shared" si="2"/>
        <v>6.5</v>
      </c>
      <c r="R16" s="100">
        <v>6.5</v>
      </c>
      <c r="S16" s="195">
        <v>110</v>
      </c>
      <c r="T16" s="196"/>
      <c r="U16" s="196"/>
      <c r="V16" s="196"/>
      <c r="W16" s="196"/>
      <c r="X16" s="196"/>
      <c r="Y16" s="196"/>
      <c r="Z16" s="196" t="e">
        <f t="shared" ref="Z16:Z39" si="4">(I16*100/I$45)+Z$7</f>
        <v>#VALUE!</v>
      </c>
      <c r="AA16" s="196" t="e">
        <f t="shared" ref="AA16:AA41" si="5">(J16*100/J$45)+AA$7</f>
        <v>#VALUE!</v>
      </c>
      <c r="AB16" s="196"/>
      <c r="AC16" s="196"/>
      <c r="AD16" s="197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3">
      <c r="A17" s="100">
        <f t="shared" si="3"/>
        <v>7</v>
      </c>
      <c r="B17" s="122" t="str">
        <f>IF(+'V R Art'!B17+'V R MONITOREO '!B17+'V R Ind'!B17+'XVI R Art'!B17+'XVI R MONITOREO'!B17+'XVI R Ind'!B17+'VIII R Art'!B17+'VIII R Art MONITOREO'!B17+'VIII R Ind'!B17+'IX R Art'!B17+'IX R Art MONITOREO'!B17+'IX R Ind'!B17+'XIV R Art'!B17+'XIV R Art MONITOREO'!B17+'XIV R Ind'!B17&gt;0,+'V R Art'!B17+'V R MONITOREO '!B17+'V R Ind'!B17+'XVI R Art'!B17+'XVI R MONITOREO'!B17+'XVI R Ind'!B17+'VIII R Art'!B17+'VIII R Art MONITOREO'!B17+'VIII R Ind'!B17+'IX R Art'!B17+'IX R Art MONITOREO'!B17+'IX R Ind'!B17+'XIV R Art'!B17+'XIV R Art MONITOREO'!B17+'XIV R Ind'!B17," ")</f>
        <v xml:space="preserve"> </v>
      </c>
      <c r="C17" s="67" t="str">
        <f>IF(+'V R Art'!C17+'V R MONITOREO '!C17+'V R Ind'!C17+'XVI R Art'!C17+'XVI R MONITOREO'!C17+'XVI R Ind'!C17+'VIII R Art'!C17+'VIII R Art MONITOREO'!C17+'VIII R Ind'!C17+'IX R Art'!C17+'IX R Art MONITOREO'!C17+'IX R Ind'!C17+'XIV R Art'!C17+'XIV R Art MONITOREO'!C17+'XIV R Ind'!C17&gt;0,+'V R Art'!C17+'V R MONITOREO '!C17+'V R Ind'!C17+'XVI R Art'!C17+'XVI R MONITOREO'!C17+'XVI R Ind'!C17+'VIII R Art'!C17+'VIII R Art MONITOREO'!C17+'VIII R Ind'!C17+'IX R Art'!C17+'IX R Art MONITOREO'!C17+'IX R Ind'!C17+'XIV R Art'!C17+'XIV R Art MONITOREO'!C17+'XIV R Ind'!C17," ")</f>
        <v xml:space="preserve"> </v>
      </c>
      <c r="D17" s="67" t="str">
        <f>IF(+'V R Art'!D17+'V R MONITOREO '!D17+'V R Ind'!D17+'XVI R Art'!D17+'XVI R MONITOREO'!D17+'XVI R Ind'!D17+'VIII R Art'!D17+'VIII R Art MONITOREO'!D17+'VIII R Ind'!D17+'IX R Art'!D17+'IX R Art MONITOREO'!D17+'IX R Ind'!D17+'XIV R Art'!D17+'XIV R Art MONITOREO'!D17+'XIV R Ind'!D17&gt;0,+'V R Art'!D17+'V R MONITOREO '!D17+'V R Ind'!D17+'XVI R Art'!D17+'XVI R MONITOREO'!D17+'XVI R Ind'!D17+'VIII R Art'!D17+'VIII R Art MONITOREO'!D17+'VIII R Ind'!D17+'IX R Art'!D17+'IX R Art MONITOREO'!D17+'IX R Ind'!D17+'XIV R Art'!D17+'XIV R Art MONITOREO'!D17+'XIV R Ind'!D17," ")</f>
        <v xml:space="preserve"> </v>
      </c>
      <c r="E17" s="67">
        <f>IF(+'V R Art'!E17+'V R MONITOREO '!E17+'V R Ind'!E17+'XVI R Art'!E17+'XVI R MONITOREO'!E17+'XVI R Ind'!E17+'VIII R Art'!E17+'VIII R Art MONITOREO'!E17+'VIII R Ind'!E17+'IX R Art'!E17+'IX R Art MONITOREO'!E17+'IX R Ind'!E17+'XIV R Art'!E17+'XIV R Art MONITOREO'!E17+'XIV R Ind'!E17&gt;0,+'V R Art'!E17+'V R MONITOREO '!E17+'V R Ind'!E17+'XVI R Art'!E17+'XVI R MONITOREO'!E17+'XVI R Ind'!E17+'VIII R Art'!E17+'VIII R Art MONITOREO'!E17+'VIII R Ind'!E17+'IX R Art'!E17+'IX R Art MONITOREO'!E17+'IX R Ind'!E17+'XIV R Art'!E17+'XIV R Art MONITOREO'!E17+'XIV R Ind'!E17," ")</f>
        <v>234923.56</v>
      </c>
      <c r="F17" s="67">
        <f>IF(+'V R Art'!F17+'V R MONITOREO '!F17+'V R Ind'!F17+'XVI R Art'!F17+'XVI R MONITOREO'!F17+'XVI R Ind'!F17+'VIII R Art'!F17+'VIII R Art MONITOREO'!F17+'VIII R Ind'!F17+'IX R Art'!F17+'IX R Art MONITOREO'!F17+'IX R Ind'!F17+'XIV R Art'!F17+'XIV R Art MONITOREO'!F17+'XIV R Ind'!F17&gt;0,+'V R Art'!F17+'V R MONITOREO '!F17+'V R Ind'!F17+'XVI R Art'!F17+'XVI R MONITOREO'!F17+'XVI R Ind'!F17+'VIII R Art'!F17+'VIII R Art MONITOREO'!F17+'VIII R Ind'!F17+'IX R Art'!F17+'IX R Art MONITOREO'!F17+'IX R Ind'!F17+'XIV R Art'!F17+'XIV R Art MONITOREO'!F17+'XIV R Ind'!F17," ")</f>
        <v>41694.090000000004</v>
      </c>
      <c r="G17" s="67">
        <f>IF(+'V R Art'!G17+'V R MONITOREO '!G17+'V R Ind'!G17+'XVI R Art'!G17+'XVI R MONITOREO'!G17+'XVI R Ind'!G17+'VIII R Art'!G17+'VIII R Art MONITOREO'!G17+'VIII R Ind'!G17+'IX R Art'!G17+'IX R Art MONITOREO'!G17+'IX R Ind'!G17+'XIV R Art'!G17+'XIV R Art MONITOREO'!G17+'XIV R Ind'!G17&gt;0,+'V R Art'!G17+'V R MONITOREO '!G17+'V R Ind'!G17+'XVI R Art'!G17+'XVI R MONITOREO'!G17+'XVI R Ind'!G17+'VIII R Art'!G17+'VIII R Art MONITOREO'!G17+'VIII R Ind'!G17+'IX R Art'!G17+'IX R Art MONITOREO'!G17+'IX R Ind'!G17+'XIV R Art'!G17+'XIV R Art MONITOREO'!G17+'XIV R Ind'!G17," ")</f>
        <v>654400.25</v>
      </c>
      <c r="H17" s="67" t="str">
        <f>IF(+'V R Art'!H17+'V R MONITOREO '!H17+'V R Ind'!H17+'XVI R Art'!H17+'XVI R MONITOREO'!H17+'XVI R Ind'!H17+'VIII R Art'!H17+'VIII R Art MONITOREO'!H17+'VIII R Ind'!H17+'IX R Art'!H17+'IX R Art MONITOREO'!H17+'IX R Ind'!H17+'XIV R Art'!H17+'XIV R Art MONITOREO'!H17+'XIV R Ind'!H17&gt;0,+'V R Art'!H17+'V R MONITOREO '!H17+'V R Ind'!H17+'XVI R Art'!H17+'XVI R MONITOREO'!H17+'XVI R Ind'!H17+'VIII R Art'!H17+'VIII R Art MONITOREO'!H17+'VIII R Ind'!H17+'IX R Art'!H17+'IX R Art MONITOREO'!H17+'IX R Ind'!H17+'XIV R Art'!H17+'XIV R Art MONITOREO'!H17+'XIV R Ind'!H17," ")</f>
        <v xml:space="preserve"> </v>
      </c>
      <c r="I17" s="67" t="str">
        <f>IF(+'V R Art'!I17+'V R MONITOREO '!I17+'V R Ind'!I17+'XVI R Art'!I17+'XVI R MONITOREO'!I17+'XVI R Ind'!I17+'VIII R Art'!I17+'VIII R Art MONITOREO'!I17+'VIII R Ind'!I17+'IX R Art'!I17+'IX R Art MONITOREO'!I17+'IX R Ind'!I17+'XIV R Art'!I17+'XIV R Art MONITOREO'!I17+'XIV R Ind'!I17&gt;0,+'V R Art'!I17+'V R MONITOREO '!I17+'V R Ind'!I17+'XVI R Art'!I17+'XVI R MONITOREO'!I17+'XVI R Ind'!I17+'VIII R Art'!I17+'VIII R Art MONITOREO'!I17+'VIII R Ind'!I17+'IX R Art'!I17+'IX R Art MONITOREO'!I17+'IX R Ind'!I17+'XIV R Art'!I17+'XIV R Art MONITOREO'!I17+'XIV R Ind'!I17," ")</f>
        <v xml:space="preserve"> </v>
      </c>
      <c r="J17" s="67" t="str">
        <f>IF(+'V R Art'!J17+'V R MONITOREO '!J17+'V R Ind'!J17+'XVI R Art'!J17+'XVI R MONITOREO'!J17+'XVI R Ind'!J17+'VIII R Art'!J17+'VIII R Art MONITOREO'!J17+'VIII R Ind'!J17+'IX R Art'!J17+'IX R Art MONITOREO'!J17+'IX R Ind'!J17+'XIV R Art'!J17+'XIV R Art MONITOREO'!J17+'XIV R Ind'!J17&gt;0,+'V R Art'!J17+'V R MONITOREO '!J17+'V R Ind'!J17+'XVI R Art'!J17+'XVI R MONITOREO'!J17+'XVI R Ind'!J17+'VIII R Art'!J17+'VIII R Art MONITOREO'!J17+'VIII R Ind'!J17+'IX R Art'!J17+'IX R Art MONITOREO'!J17+'IX R Ind'!J17+'XIV R Art'!J17+'XIV R Art MONITOREO'!J17+'XIV R Ind'!J17," ")</f>
        <v xml:space="preserve"> </v>
      </c>
      <c r="K17" s="67" t="str">
        <f>IF(+'V R Art'!K17+'V R MONITOREO '!K17+'V R Ind'!K17+'XVI R Art'!K17+'XVI R MONITOREO'!K17+'XVI R Ind'!K17+'VIII R Art'!K17+'VIII R Art MONITOREO'!K17+'VIII R Ind'!K17+'IX R Art'!K17+'IX R Art MONITOREO'!K17+'IX R Ind'!K17+'XIV R Art'!K17+'XIV R Art MONITOREO'!K17+'XIV R Ind'!K17&gt;0,+'V R Art'!K17+'V R MONITOREO '!K17+'V R Ind'!K17+'XVI R Art'!K17+'XVI R MONITOREO'!K17+'XVI R Ind'!K17+'VIII R Art'!K17+'VIII R Art MONITOREO'!K17+'VIII R Ind'!K17+'IX R Art'!K17+'IX R Art MONITOREO'!K17+'IX R Ind'!K17+'XIV R Art'!K17+'XIV R Art MONITOREO'!K17+'XIV R Ind'!K17," ")</f>
        <v xml:space="preserve"> </v>
      </c>
      <c r="L17" s="67" t="str">
        <f>IF(+'V R Art'!L17+'V R MONITOREO '!L17+'V R Ind'!L17+'XVI R Art'!L17+'XVI R MONITOREO'!L17+'XVI R Ind'!L17+'VIII R Art'!L17+'VIII R Art MONITOREO'!L17+'VIII R Ind'!L17+'IX R Art'!L17+'IX R Art MONITOREO'!L17+'IX R Ind'!L17+'XIV R Art'!L17+'XIV R Art MONITOREO'!L17+'XIV R Ind'!L17&gt;0,+'V R Art'!L17+'V R MONITOREO '!L17+'V R Ind'!L17+'XVI R Art'!L17+'XVI R MONITOREO'!L17+'XVI R Ind'!L17+'VIII R Art'!L17+'VIII R Art MONITOREO'!L17+'VIII R Ind'!L17+'IX R Art'!L17+'IX R Art MONITOREO'!L17+'IX R Ind'!L17+'XIV R Art'!L17+'XIV R Art MONITOREO'!L17+'XIV R Ind'!L17," ")</f>
        <v xml:space="preserve"> </v>
      </c>
      <c r="M17" s="123" t="str">
        <f>IF(+'V R Art'!M17+'V R MONITOREO '!M17+'V R Ind'!M17+'XVI R Art'!M17+'XVI R MONITOREO'!M17+'XVI R Ind'!M17+'VIII R Art'!M17+'VIII R Art MONITOREO'!M17+'VIII R Ind'!M17+'IX R Art'!M17+'IX R Art MONITOREO'!M17+'IX R Ind'!M17+'XIV R Art'!M17+'XIV R Art MONITOREO'!M17+'XIV R Ind'!M17&gt;0,+'V R Art'!M17+'V R MONITOREO '!M17+'V R Ind'!M17+'XVI R Art'!M17+'XVI R MONITOREO'!M17+'XVI R Ind'!M17+'VIII R Art'!M17+'VIII R Art MONITOREO'!M17+'VIII R Ind'!M17+'IX R Art'!M17+'IX R Art MONITOREO'!M17+'IX R Ind'!M17+'XIV R Art'!M17+'XIV R Art MONITOREO'!M17+'XIV R Ind'!M17," ")</f>
        <v xml:space="preserve"> </v>
      </c>
      <c r="N17" s="122">
        <f>IF(SUM(B17:M17)&gt;0,SUM(B17:M17)," ")</f>
        <v>931017.9</v>
      </c>
      <c r="O17" s="34">
        <f t="shared" si="2"/>
        <v>7</v>
      </c>
      <c r="R17" s="100">
        <v>7</v>
      </c>
      <c r="S17" s="195">
        <v>110</v>
      </c>
      <c r="T17" s="196"/>
      <c r="U17" s="196"/>
      <c r="V17" s="196"/>
      <c r="W17" s="196"/>
      <c r="X17" s="196"/>
      <c r="Y17" s="196"/>
      <c r="Z17" s="196" t="e">
        <f t="shared" si="4"/>
        <v>#VALUE!</v>
      </c>
      <c r="AA17" s="196" t="e">
        <f t="shared" si="5"/>
        <v>#VALUE!</v>
      </c>
      <c r="AB17" s="196" t="e">
        <f t="shared" ref="AB17:AB42" si="6">(K17*100/K$45)+AB$7</f>
        <v>#VALUE!</v>
      </c>
      <c r="AC17" s="196" t="e">
        <f t="shared" ref="AC17:AC42" si="7">(L17*100/L$45)+AC$7</f>
        <v>#VALUE!</v>
      </c>
      <c r="AD17" s="197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3">
      <c r="A18" s="100">
        <f t="shared" si="3"/>
        <v>7.5</v>
      </c>
      <c r="B18" s="122" t="str">
        <f>IF(+'V R Art'!B18+'V R MONITOREO '!B18+'V R Ind'!B18+'XVI R Art'!B18+'XVI R MONITOREO'!B18+'XVI R Ind'!B18+'VIII R Art'!B18+'VIII R Art MONITOREO'!B18+'VIII R Ind'!B18+'IX R Art'!B18+'IX R Art MONITOREO'!B18+'IX R Ind'!B18+'XIV R Art'!B18+'XIV R Art MONITOREO'!B18+'XIV R Ind'!B18&gt;0,+'V R Art'!B18+'V R MONITOREO '!B18+'V R Ind'!B18+'XVI R Art'!B18+'XVI R MONITOREO'!B18+'XVI R Ind'!B18+'VIII R Art'!B18+'VIII R Art MONITOREO'!B18+'VIII R Ind'!B18+'IX R Art'!B18+'IX R Art MONITOREO'!B18+'IX R Ind'!B18+'XIV R Art'!B18+'XIV R Art MONITOREO'!B18+'XIV R Ind'!B18," ")</f>
        <v xml:space="preserve"> </v>
      </c>
      <c r="C18" s="67" t="str">
        <f>IF(+'V R Art'!C18+'V R MONITOREO '!C18+'V R Ind'!C18+'XVI R Art'!C18+'XVI R MONITOREO'!C18+'XVI R Ind'!C18+'VIII R Art'!C18+'VIII R Art MONITOREO'!C18+'VIII R Ind'!C18+'IX R Art'!C18+'IX R Art MONITOREO'!C18+'IX R Ind'!C18+'XIV R Art'!C18+'XIV R Art MONITOREO'!C18+'XIV R Ind'!C18&gt;0,+'V R Art'!C18+'V R MONITOREO '!C18+'V R Ind'!C18+'XVI R Art'!C18+'XVI R MONITOREO'!C18+'XVI R Ind'!C18+'VIII R Art'!C18+'VIII R Art MONITOREO'!C18+'VIII R Ind'!C18+'IX R Art'!C18+'IX R Art MONITOREO'!C18+'IX R Ind'!C18+'XIV R Art'!C18+'XIV R Art MONITOREO'!C18+'XIV R Ind'!C18," ")</f>
        <v xml:space="preserve"> </v>
      </c>
      <c r="D18" s="67" t="str">
        <f>IF(+'V R Art'!D18+'V R MONITOREO '!D18+'V R Ind'!D18+'XVI R Art'!D18+'XVI R MONITOREO'!D18+'XVI R Ind'!D18+'VIII R Art'!D18+'VIII R Art MONITOREO'!D18+'VIII R Ind'!D18+'IX R Art'!D18+'IX R Art MONITOREO'!D18+'IX R Ind'!D18+'XIV R Art'!D18+'XIV R Art MONITOREO'!D18+'XIV R Ind'!D18&gt;0,+'V R Art'!D18+'V R MONITOREO '!D18+'V R Ind'!D18+'XVI R Art'!D18+'XVI R MONITOREO'!D18+'XVI R Ind'!D18+'VIII R Art'!D18+'VIII R Art MONITOREO'!D18+'VIII R Ind'!D18+'IX R Art'!D18+'IX R Art MONITOREO'!D18+'IX R Ind'!D18+'XIV R Art'!D18+'XIV R Art MONITOREO'!D18+'XIV R Ind'!D18," ")</f>
        <v xml:space="preserve"> </v>
      </c>
      <c r="E18" s="67">
        <f>IF(+'V R Art'!E18+'V R MONITOREO '!E18+'V R Ind'!E18+'XVI R Art'!E18+'XVI R MONITOREO'!E18+'XVI R Ind'!E18+'VIII R Art'!E18+'VIII R Art MONITOREO'!E18+'VIII R Ind'!E18+'IX R Art'!E18+'IX R Art MONITOREO'!E18+'IX R Ind'!E18+'XIV R Art'!E18+'XIV R Art MONITOREO'!E18+'XIV R Ind'!E18&gt;0,+'V R Art'!E18+'V R MONITOREO '!E18+'V R Ind'!E18+'XVI R Art'!E18+'XVI R MONITOREO'!E18+'XVI R Ind'!E18+'VIII R Art'!E18+'VIII R Art MONITOREO'!E18+'VIII R Ind'!E18+'IX R Art'!E18+'IX R Art MONITOREO'!E18+'IX R Ind'!E18+'XIV R Art'!E18+'XIV R Art MONITOREO'!E18+'XIV R Ind'!E18," ")</f>
        <v>791270.57</v>
      </c>
      <c r="F18" s="67">
        <f>IF(+'V R Art'!F18+'V R MONITOREO '!F18+'V R Ind'!F18+'XVI R Art'!F18+'XVI R MONITOREO'!F18+'XVI R Ind'!F18+'VIII R Art'!F18+'VIII R Art MONITOREO'!F18+'VIII R Ind'!F18+'IX R Art'!F18+'IX R Art MONITOREO'!F18+'IX R Ind'!F18+'XIV R Art'!F18+'XIV R Art MONITOREO'!F18+'XIV R Ind'!F18&gt;0,+'V R Art'!F18+'V R MONITOREO '!F18+'V R Ind'!F18+'XVI R Art'!F18+'XVI R MONITOREO'!F18+'XVI R Ind'!F18+'VIII R Art'!F18+'VIII R Art MONITOREO'!F18+'VIII R Ind'!F18+'IX R Art'!F18+'IX R Art MONITOREO'!F18+'IX R Ind'!F18+'XIV R Art'!F18+'XIV R Art MONITOREO'!F18+'XIV R Ind'!F18," ")</f>
        <v>302811.04000000004</v>
      </c>
      <c r="G18" s="67">
        <f>IF(+'V R Art'!G18+'V R MONITOREO '!G18+'V R Ind'!G18+'XVI R Art'!G18+'XVI R MONITOREO'!G18+'XVI R Ind'!G18+'VIII R Art'!G18+'VIII R Art MONITOREO'!G18+'VIII R Ind'!G18+'IX R Art'!G18+'IX R Art MONITOREO'!G18+'IX R Ind'!G18+'XIV R Art'!G18+'XIV R Art MONITOREO'!G18+'XIV R Ind'!G18&gt;0,+'V R Art'!G18+'V R MONITOREO '!G18+'V R Ind'!G18+'XVI R Art'!G18+'XVI R MONITOREO'!G18+'XVI R Ind'!G18+'VIII R Art'!G18+'VIII R Art MONITOREO'!G18+'VIII R Ind'!G18+'IX R Art'!G18+'IX R Art MONITOREO'!G18+'IX R Ind'!G18+'XIV R Art'!G18+'XIV R Art MONITOREO'!G18+'XIV R Ind'!G18," ")</f>
        <v>1052594.3400000001</v>
      </c>
      <c r="H18" s="67" t="str">
        <f>IF(+'V R Art'!H18+'V R MONITOREO '!H18+'V R Ind'!H18+'XVI R Art'!H18+'XVI R MONITOREO'!H18+'XVI R Ind'!H18+'VIII R Art'!H18+'VIII R Art MONITOREO'!H18+'VIII R Ind'!H18+'IX R Art'!H18+'IX R Art MONITOREO'!H18+'IX R Ind'!H18+'XIV R Art'!H18+'XIV R Art MONITOREO'!H18+'XIV R Ind'!H18&gt;0,+'V R Art'!H18+'V R MONITOREO '!H18+'V R Ind'!H18+'XVI R Art'!H18+'XVI R MONITOREO'!H18+'XVI R Ind'!H18+'VIII R Art'!H18+'VIII R Art MONITOREO'!H18+'VIII R Ind'!H18+'IX R Art'!H18+'IX R Art MONITOREO'!H18+'IX R Ind'!H18+'XIV R Art'!H18+'XIV R Art MONITOREO'!H18+'XIV R Ind'!H18," ")</f>
        <v xml:space="preserve"> </v>
      </c>
      <c r="I18" s="67" t="str">
        <f>IF(+'V R Art'!I18+'V R MONITOREO '!I18+'V R Ind'!I18+'XVI R Art'!I18+'XVI R MONITOREO'!I18+'XVI R Ind'!I18+'VIII R Art'!I18+'VIII R Art MONITOREO'!I18+'VIII R Ind'!I18+'IX R Art'!I18+'IX R Art MONITOREO'!I18+'IX R Ind'!I18+'XIV R Art'!I18+'XIV R Art MONITOREO'!I18+'XIV R Ind'!I18&gt;0,+'V R Art'!I18+'V R MONITOREO '!I18+'V R Ind'!I18+'XVI R Art'!I18+'XVI R MONITOREO'!I18+'XVI R Ind'!I18+'VIII R Art'!I18+'VIII R Art MONITOREO'!I18+'VIII R Ind'!I18+'IX R Art'!I18+'IX R Art MONITOREO'!I18+'IX R Ind'!I18+'XIV R Art'!I18+'XIV R Art MONITOREO'!I18+'XIV R Ind'!I18," ")</f>
        <v xml:space="preserve"> </v>
      </c>
      <c r="J18" s="67" t="str">
        <f>IF(+'V R Art'!J18+'V R MONITOREO '!J18+'V R Ind'!J18+'XVI R Art'!J18+'XVI R MONITOREO'!J18+'XVI R Ind'!J18+'VIII R Art'!J18+'VIII R Art MONITOREO'!J18+'VIII R Ind'!J18+'IX R Art'!J18+'IX R Art MONITOREO'!J18+'IX R Ind'!J18+'XIV R Art'!J18+'XIV R Art MONITOREO'!J18+'XIV R Ind'!J18&gt;0,+'V R Art'!J18+'V R MONITOREO '!J18+'V R Ind'!J18+'XVI R Art'!J18+'XVI R MONITOREO'!J18+'XVI R Ind'!J18+'VIII R Art'!J18+'VIII R Art MONITOREO'!J18+'VIII R Ind'!J18+'IX R Art'!J18+'IX R Art MONITOREO'!J18+'IX R Ind'!J18+'XIV R Art'!J18+'XIV R Art MONITOREO'!J18+'XIV R Ind'!J18," ")</f>
        <v xml:space="preserve"> </v>
      </c>
      <c r="K18" s="67" t="str">
        <f>IF(+'V R Art'!K18+'V R MONITOREO '!K18+'V R Ind'!K18+'XVI R Art'!K18+'XVI R MONITOREO'!K18+'XVI R Ind'!K18+'VIII R Art'!K18+'VIII R Art MONITOREO'!K18+'VIII R Ind'!K18+'IX R Art'!K18+'IX R Art MONITOREO'!K18+'IX R Ind'!K18+'XIV R Art'!K18+'XIV R Art MONITOREO'!K18+'XIV R Ind'!K18&gt;0,+'V R Art'!K18+'V R MONITOREO '!K18+'V R Ind'!K18+'XVI R Art'!K18+'XVI R MONITOREO'!K18+'XVI R Ind'!K18+'VIII R Art'!K18+'VIII R Art MONITOREO'!K18+'VIII R Ind'!K18+'IX R Art'!K18+'IX R Art MONITOREO'!K18+'IX R Ind'!K18+'XIV R Art'!K18+'XIV R Art MONITOREO'!K18+'XIV R Ind'!K18," ")</f>
        <v xml:space="preserve"> </v>
      </c>
      <c r="L18" s="67" t="str">
        <f>IF(+'V R Art'!L18+'V R MONITOREO '!L18+'V R Ind'!L18+'XVI R Art'!L18+'XVI R MONITOREO'!L18+'XVI R Ind'!L18+'VIII R Art'!L18+'VIII R Art MONITOREO'!L18+'VIII R Ind'!L18+'IX R Art'!L18+'IX R Art MONITOREO'!L18+'IX R Ind'!L18+'XIV R Art'!L18+'XIV R Art MONITOREO'!L18+'XIV R Ind'!L18&gt;0,+'V R Art'!L18+'V R MONITOREO '!L18+'V R Ind'!L18+'XVI R Art'!L18+'XVI R MONITOREO'!L18+'XVI R Ind'!L18+'VIII R Art'!L18+'VIII R Art MONITOREO'!L18+'VIII R Ind'!L18+'IX R Art'!L18+'IX R Art MONITOREO'!L18+'IX R Ind'!L18+'XIV R Art'!L18+'XIV R Art MONITOREO'!L18+'XIV R Ind'!L18," ")</f>
        <v xml:space="preserve"> </v>
      </c>
      <c r="M18" s="123" t="str">
        <f>IF(+'V R Art'!M18+'V R MONITOREO '!M18+'V R Ind'!M18+'XVI R Art'!M18+'XVI R MONITOREO'!M18+'XVI R Ind'!M18+'VIII R Art'!M18+'VIII R Art MONITOREO'!M18+'VIII R Ind'!M18+'IX R Art'!M18+'IX R Art MONITOREO'!M18+'IX R Ind'!M18+'XIV R Art'!M18+'XIV R Art MONITOREO'!M18+'XIV R Ind'!M18&gt;0,+'V R Art'!M18+'V R MONITOREO '!M18+'V R Ind'!M18+'XVI R Art'!M18+'XVI R MONITOREO'!M18+'XVI R Ind'!M18+'VIII R Art'!M18+'VIII R Art MONITOREO'!M18+'VIII R Ind'!M18+'IX R Art'!M18+'IX R Art MONITOREO'!M18+'IX R Ind'!M18+'XIV R Art'!M18+'XIV R Art MONITOREO'!M18+'XIV R Ind'!M18," ")</f>
        <v xml:space="preserve"> </v>
      </c>
      <c r="N18" s="122">
        <f t="shared" si="1"/>
        <v>2146675.9500000002</v>
      </c>
      <c r="O18" s="34">
        <f t="shared" si="2"/>
        <v>7.5</v>
      </c>
      <c r="R18" s="100">
        <v>7.5</v>
      </c>
      <c r="S18" s="195">
        <v>110</v>
      </c>
      <c r="T18" s="196"/>
      <c r="U18" s="196"/>
      <c r="V18" s="196"/>
      <c r="W18" s="196">
        <f t="shared" ref="W18:W42" si="8">(F18*100/F$45)+W$7</f>
        <v>70.04672050668924</v>
      </c>
      <c r="X18" s="196"/>
      <c r="Y18" s="196"/>
      <c r="Z18" s="196" t="e">
        <f t="shared" si="4"/>
        <v>#VALUE!</v>
      </c>
      <c r="AA18" s="196" t="e">
        <f t="shared" si="5"/>
        <v>#VALUE!</v>
      </c>
      <c r="AB18" s="196" t="e">
        <f t="shared" si="6"/>
        <v>#VALUE!</v>
      </c>
      <c r="AC18" s="196" t="e">
        <f t="shared" si="7"/>
        <v>#VALUE!</v>
      </c>
      <c r="AD18" s="197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3">
      <c r="A19" s="100">
        <f t="shared" si="3"/>
        <v>8</v>
      </c>
      <c r="B19" s="122" t="str">
        <f>IF(+'V R Art'!B19+'V R MONITOREO '!B19+'V R Ind'!B19+'XVI R Art'!B19+'XVI R MONITOREO'!B19+'XVI R Ind'!B19+'VIII R Art'!B19+'VIII R Art MONITOREO'!B19+'VIII R Ind'!B19+'IX R Art'!B19+'IX R Art MONITOREO'!B19+'IX R Ind'!B19+'XIV R Art'!B19+'XIV R Art MONITOREO'!B19+'XIV R Ind'!B19&gt;0,+'V R Art'!B19+'V R MONITOREO '!B19+'V R Ind'!B19+'XVI R Art'!B19+'XVI R MONITOREO'!B19+'XVI R Ind'!B19+'VIII R Art'!B19+'VIII R Art MONITOREO'!B19+'VIII R Ind'!B19+'IX R Art'!B19+'IX R Art MONITOREO'!B19+'IX R Ind'!B19+'XIV R Art'!B19+'XIV R Art MONITOREO'!B19+'XIV R Ind'!B19," ")</f>
        <v xml:space="preserve"> </v>
      </c>
      <c r="C19" s="67" t="str">
        <f>IF(+'V R Art'!C19+'V R MONITOREO '!C19+'V R Ind'!C19+'XVI R Art'!C19+'XVI R MONITOREO'!C19+'XVI R Ind'!C19+'VIII R Art'!C19+'VIII R Art MONITOREO'!C19+'VIII R Ind'!C19+'IX R Art'!C19+'IX R Art MONITOREO'!C19+'IX R Ind'!C19+'XIV R Art'!C19+'XIV R Art MONITOREO'!C19+'XIV R Ind'!C19&gt;0,+'V R Art'!C19+'V R MONITOREO '!C19+'V R Ind'!C19+'XVI R Art'!C19+'XVI R MONITOREO'!C19+'XVI R Ind'!C19+'VIII R Art'!C19+'VIII R Art MONITOREO'!C19+'VIII R Ind'!C19+'IX R Art'!C19+'IX R Art MONITOREO'!C19+'IX R Ind'!C19+'XIV R Art'!C19+'XIV R Art MONITOREO'!C19+'XIV R Ind'!C19," ")</f>
        <v xml:space="preserve"> </v>
      </c>
      <c r="D19" s="67" t="str">
        <f>IF(+'V R Art'!D19+'V R MONITOREO '!D19+'V R Ind'!D19+'XVI R Art'!D19+'XVI R MONITOREO'!D19+'XVI R Ind'!D19+'VIII R Art'!D19+'VIII R Art MONITOREO'!D19+'VIII R Ind'!D19+'IX R Art'!D19+'IX R Art MONITOREO'!D19+'IX R Ind'!D19+'XIV R Art'!D19+'XIV R Art MONITOREO'!D19+'XIV R Ind'!D19&gt;0,+'V R Art'!D19+'V R MONITOREO '!D19+'V R Ind'!D19+'XVI R Art'!D19+'XVI R MONITOREO'!D19+'XVI R Ind'!D19+'VIII R Art'!D19+'VIII R Art MONITOREO'!D19+'VIII R Ind'!D19+'IX R Art'!D19+'IX R Art MONITOREO'!D19+'IX R Ind'!D19+'XIV R Art'!D19+'XIV R Art MONITOREO'!D19+'XIV R Ind'!D19," ")</f>
        <v xml:space="preserve"> </v>
      </c>
      <c r="E19" s="67">
        <f>IF(+'V R Art'!E19+'V R MONITOREO '!E19+'V R Ind'!E19+'XVI R Art'!E19+'XVI R MONITOREO'!E19+'XVI R Ind'!E19+'VIII R Art'!E19+'VIII R Art MONITOREO'!E19+'VIII R Ind'!E19+'IX R Art'!E19+'IX R Art MONITOREO'!E19+'IX R Ind'!E19+'XIV R Art'!E19+'XIV R Art MONITOREO'!E19+'XIV R Ind'!E19&gt;0,+'V R Art'!E19+'V R MONITOREO '!E19+'V R Ind'!E19+'XVI R Art'!E19+'XVI R MONITOREO'!E19+'XVI R Ind'!E19+'VIII R Art'!E19+'VIII R Art MONITOREO'!E19+'VIII R Ind'!E19+'IX R Art'!E19+'IX R Art MONITOREO'!E19+'IX R Ind'!E19+'XIV R Art'!E19+'XIV R Art MONITOREO'!E19+'XIV R Ind'!E19," ")</f>
        <v>2536135.4</v>
      </c>
      <c r="F19" s="67">
        <f>IF(+'V R Art'!F19+'V R MONITOREO '!F19+'V R Ind'!F19+'XVI R Art'!F19+'XVI R MONITOREO'!F19+'XVI R Ind'!F19+'VIII R Art'!F19+'VIII R Art MONITOREO'!F19+'VIII R Ind'!F19+'IX R Art'!F19+'IX R Art MONITOREO'!F19+'IX R Ind'!F19+'XIV R Art'!F19+'XIV R Art MONITOREO'!F19+'XIV R Ind'!F19&gt;0,+'V R Art'!F19+'V R MONITOREO '!F19+'V R Ind'!F19+'XVI R Art'!F19+'XVI R MONITOREO'!F19+'XVI R Ind'!F19+'VIII R Art'!F19+'VIII R Art MONITOREO'!F19+'VIII R Ind'!F19+'IX R Art'!F19+'IX R Art MONITOREO'!F19+'IX R Ind'!F19+'XIV R Art'!F19+'XIV R Art MONITOREO'!F19+'XIV R Ind'!F19," ")</f>
        <v>811733.26</v>
      </c>
      <c r="G19" s="67">
        <f>IF(+'V R Art'!G19+'V R MONITOREO '!G19+'V R Ind'!G19+'XVI R Art'!G19+'XVI R MONITOREO'!G19+'XVI R Ind'!G19+'VIII R Art'!G19+'VIII R Art MONITOREO'!G19+'VIII R Ind'!G19+'IX R Art'!G19+'IX R Art MONITOREO'!G19+'IX R Ind'!G19+'XIV R Art'!G19+'XIV R Art MONITOREO'!G19+'XIV R Ind'!G19&gt;0,+'V R Art'!G19+'V R MONITOREO '!G19+'V R Ind'!G19+'XVI R Art'!G19+'XVI R MONITOREO'!G19+'XVI R Ind'!G19+'VIII R Art'!G19+'VIII R Art MONITOREO'!G19+'VIII R Ind'!G19+'IX R Art'!G19+'IX R Art MONITOREO'!G19+'IX R Ind'!G19+'XIV R Art'!G19+'XIV R Art MONITOREO'!G19+'XIV R Ind'!G19," ")</f>
        <v>4167665.63</v>
      </c>
      <c r="H19" s="67" t="str">
        <f>IF(+'V R Art'!H19+'V R MONITOREO '!H19+'V R Ind'!H19+'XVI R Art'!H19+'XVI R MONITOREO'!H19+'XVI R Ind'!H19+'VIII R Art'!H19+'VIII R Art MONITOREO'!H19+'VIII R Ind'!H19+'IX R Art'!H19+'IX R Art MONITOREO'!H19+'IX R Ind'!H19+'XIV R Art'!H19+'XIV R Art MONITOREO'!H19+'XIV R Ind'!H19&gt;0,+'V R Art'!H19+'V R MONITOREO '!H19+'V R Ind'!H19+'XVI R Art'!H19+'XVI R MONITOREO'!H19+'XVI R Ind'!H19+'VIII R Art'!H19+'VIII R Art MONITOREO'!H19+'VIII R Ind'!H19+'IX R Art'!H19+'IX R Art MONITOREO'!H19+'IX R Ind'!H19+'XIV R Art'!H19+'XIV R Art MONITOREO'!H19+'XIV R Ind'!H19," ")</f>
        <v xml:space="preserve"> </v>
      </c>
      <c r="I19" s="67" t="str">
        <f>IF(+'V R Art'!I19+'V R MONITOREO '!I19+'V R Ind'!I19+'XVI R Art'!I19+'XVI R MONITOREO'!I19+'XVI R Ind'!I19+'VIII R Art'!I19+'VIII R Art MONITOREO'!I19+'VIII R Ind'!I19+'IX R Art'!I19+'IX R Art MONITOREO'!I19+'IX R Ind'!I19+'XIV R Art'!I19+'XIV R Art MONITOREO'!I19+'XIV R Ind'!I19&gt;0,+'V R Art'!I19+'V R MONITOREO '!I19+'V R Ind'!I19+'XVI R Art'!I19+'XVI R MONITOREO'!I19+'XVI R Ind'!I19+'VIII R Art'!I19+'VIII R Art MONITOREO'!I19+'VIII R Ind'!I19+'IX R Art'!I19+'IX R Art MONITOREO'!I19+'IX R Ind'!I19+'XIV R Art'!I19+'XIV R Art MONITOREO'!I19+'XIV R Ind'!I19," ")</f>
        <v xml:space="preserve"> </v>
      </c>
      <c r="J19" s="67" t="str">
        <f>IF(+'V R Art'!J19+'V R MONITOREO '!J19+'V R Ind'!J19+'XVI R Art'!J19+'XVI R MONITOREO'!J19+'XVI R Ind'!J19+'VIII R Art'!J19+'VIII R Art MONITOREO'!J19+'VIII R Ind'!J19+'IX R Art'!J19+'IX R Art MONITOREO'!J19+'IX R Ind'!J19+'XIV R Art'!J19+'XIV R Art MONITOREO'!J19+'XIV R Ind'!J19&gt;0,+'V R Art'!J19+'V R MONITOREO '!J19+'V R Ind'!J19+'XVI R Art'!J19+'XVI R MONITOREO'!J19+'XVI R Ind'!J19+'VIII R Art'!J19+'VIII R Art MONITOREO'!J19+'VIII R Ind'!J19+'IX R Art'!J19+'IX R Art MONITOREO'!J19+'IX R Ind'!J19+'XIV R Art'!J19+'XIV R Art MONITOREO'!J19+'XIV R Ind'!J19," ")</f>
        <v xml:space="preserve"> </v>
      </c>
      <c r="K19" s="67" t="str">
        <f>IF(+'V R Art'!K19+'V R MONITOREO '!K19+'V R Ind'!K19+'XVI R Art'!K19+'XVI R MONITOREO'!K19+'XVI R Ind'!K19+'VIII R Art'!K19+'VIII R Art MONITOREO'!K19+'VIII R Ind'!K19+'IX R Art'!K19+'IX R Art MONITOREO'!K19+'IX R Ind'!K19+'XIV R Art'!K19+'XIV R Art MONITOREO'!K19+'XIV R Ind'!K19&gt;0,+'V R Art'!K19+'V R MONITOREO '!K19+'V R Ind'!K19+'XVI R Art'!K19+'XVI R MONITOREO'!K19+'XVI R Ind'!K19+'VIII R Art'!K19+'VIII R Art MONITOREO'!K19+'VIII R Ind'!K19+'IX R Art'!K19+'IX R Art MONITOREO'!K19+'IX R Ind'!K19+'XIV R Art'!K19+'XIV R Art MONITOREO'!K19+'XIV R Ind'!K19," ")</f>
        <v xml:space="preserve"> </v>
      </c>
      <c r="L19" s="67" t="str">
        <f>IF(+'V R Art'!L19+'V R MONITOREO '!L19+'V R Ind'!L19+'XVI R Art'!L19+'XVI R MONITOREO'!L19+'XVI R Ind'!L19+'VIII R Art'!L19+'VIII R Art MONITOREO'!L19+'VIII R Ind'!L19+'IX R Art'!L19+'IX R Art MONITOREO'!L19+'IX R Ind'!L19+'XIV R Art'!L19+'XIV R Art MONITOREO'!L19+'XIV R Ind'!L19&gt;0,+'V R Art'!L19+'V R MONITOREO '!L19+'V R Ind'!L19+'XVI R Art'!L19+'XVI R MONITOREO'!L19+'XVI R Ind'!L19+'VIII R Art'!L19+'VIII R Art MONITOREO'!L19+'VIII R Ind'!L19+'IX R Art'!L19+'IX R Art MONITOREO'!L19+'IX R Ind'!L19+'XIV R Art'!L19+'XIV R Art MONITOREO'!L19+'XIV R Ind'!L19," ")</f>
        <v xml:space="preserve"> </v>
      </c>
      <c r="M19" s="123" t="str">
        <f>IF(+'V R Art'!M19+'V R MONITOREO '!M19+'V R Ind'!M19+'XVI R Art'!M19+'XVI R MONITOREO'!M19+'XVI R Ind'!M19+'VIII R Art'!M19+'VIII R Art MONITOREO'!M19+'VIII R Ind'!M19+'IX R Art'!M19+'IX R Art MONITOREO'!M19+'IX R Ind'!M19+'XIV R Art'!M19+'XIV R Art MONITOREO'!M19+'XIV R Ind'!M19&gt;0,+'V R Art'!M19+'V R MONITOREO '!M19+'V R Ind'!M19+'XVI R Art'!M19+'XVI R MONITOREO'!M19+'XVI R Ind'!M19+'VIII R Art'!M19+'VIII R Art MONITOREO'!M19+'VIII R Ind'!M19+'IX R Art'!M19+'IX R Art MONITOREO'!M19+'IX R Ind'!M19+'XIV R Art'!M19+'XIV R Art MONITOREO'!M19+'XIV R Ind'!M19," ")</f>
        <v xml:space="preserve"> </v>
      </c>
      <c r="N19" s="122">
        <f t="shared" si="1"/>
        <v>7515534.29</v>
      </c>
      <c r="O19" s="34">
        <f t="shared" si="2"/>
        <v>8</v>
      </c>
      <c r="R19" s="100">
        <v>8</v>
      </c>
      <c r="S19" s="195">
        <v>110</v>
      </c>
      <c r="T19" s="196" t="e">
        <f>(C19*100/C$45)+T$7</f>
        <v>#VALUE!</v>
      </c>
      <c r="U19" s="196"/>
      <c r="V19" s="196"/>
      <c r="W19" s="196">
        <f t="shared" si="8"/>
        <v>70.125241765305873</v>
      </c>
      <c r="X19" s="196">
        <f t="shared" ref="X19:X40" si="9">(G19*100/G$45)+X$7</f>
        <v>60.603656506986795</v>
      </c>
      <c r="Y19" s="196"/>
      <c r="Z19" s="196" t="e">
        <f t="shared" si="4"/>
        <v>#VALUE!</v>
      </c>
      <c r="AA19" s="196" t="e">
        <f t="shared" si="5"/>
        <v>#VALUE!</v>
      </c>
      <c r="AB19" s="196" t="e">
        <f t="shared" si="6"/>
        <v>#VALUE!</v>
      </c>
      <c r="AC19" s="196" t="e">
        <f t="shared" si="7"/>
        <v>#VALUE!</v>
      </c>
      <c r="AD19" s="197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3">
      <c r="A20" s="100">
        <f t="shared" si="3"/>
        <v>8.5</v>
      </c>
      <c r="B20" s="122" t="str">
        <f>IF(+'V R Art'!B20+'V R MONITOREO '!B20+'V R Ind'!B20+'XVI R Art'!B20+'XVI R MONITOREO'!B20+'XVI R Ind'!B20+'VIII R Art'!B20+'VIII R Art MONITOREO'!B20+'VIII R Ind'!B20+'IX R Art'!B20+'IX R Art MONITOREO'!B20+'IX R Ind'!B20+'XIV R Art'!B20+'XIV R Art MONITOREO'!B20+'XIV R Ind'!B20&gt;0,+'V R Art'!B20+'V R MONITOREO '!B20+'V R Ind'!B20+'XVI R Art'!B20+'XVI R MONITOREO'!B20+'XVI R Ind'!B20+'VIII R Art'!B20+'VIII R Art MONITOREO'!B20+'VIII R Ind'!B20+'IX R Art'!B20+'IX R Art MONITOREO'!B20+'IX R Ind'!B20+'XIV R Art'!B20+'XIV R Art MONITOREO'!B20+'XIV R Ind'!B20," ")</f>
        <v xml:space="preserve"> </v>
      </c>
      <c r="C20" s="67">
        <f>IF(+'V R Art'!C20+'V R MONITOREO '!C20+'V R Ind'!C20+'XVI R Art'!C20+'XVI R MONITOREO'!C20+'XVI R Ind'!C20+'VIII R Art'!C20+'VIII R Art MONITOREO'!C20+'VIII R Ind'!C20+'IX R Art'!C20+'IX R Art MONITOREO'!C20+'IX R Ind'!C20+'XIV R Art'!C20+'XIV R Art MONITOREO'!C20+'XIV R Ind'!C20&gt;0,+'V R Art'!C20+'V R MONITOREO '!C20+'V R Ind'!C20+'XVI R Art'!C20+'XVI R MONITOREO'!C20+'XVI R Ind'!C20+'VIII R Art'!C20+'VIII R Art MONITOREO'!C20+'VIII R Ind'!C20+'IX R Art'!C20+'IX R Art MONITOREO'!C20+'IX R Ind'!C20+'XIV R Art'!C20+'XIV R Art MONITOREO'!C20+'XIV R Ind'!C20," ")</f>
        <v>9.4</v>
      </c>
      <c r="D20" s="67" t="str">
        <f>IF(+'V R Art'!D20+'V R MONITOREO '!D20+'V R Ind'!D20+'XVI R Art'!D20+'XVI R MONITOREO'!D20+'XVI R Ind'!D20+'VIII R Art'!D20+'VIII R Art MONITOREO'!D20+'VIII R Ind'!D20+'IX R Art'!D20+'IX R Art MONITOREO'!D20+'IX R Ind'!D20+'XIV R Art'!D20+'XIV R Art MONITOREO'!D20+'XIV R Ind'!D20&gt;0,+'V R Art'!D20+'V R MONITOREO '!D20+'V R Ind'!D20+'XVI R Art'!D20+'XVI R MONITOREO'!D20+'XVI R Ind'!D20+'VIII R Art'!D20+'VIII R Art MONITOREO'!D20+'VIII R Ind'!D20+'IX R Art'!D20+'IX R Art MONITOREO'!D20+'IX R Ind'!D20+'XIV R Art'!D20+'XIV R Art MONITOREO'!D20+'XIV R Ind'!D20," ")</f>
        <v xml:space="preserve"> </v>
      </c>
      <c r="E20" s="67">
        <f>IF(+'V R Art'!E20+'V R MONITOREO '!E20+'V R Ind'!E20+'XVI R Art'!E20+'XVI R MONITOREO'!E20+'XVI R Ind'!E20+'VIII R Art'!E20+'VIII R Art MONITOREO'!E20+'VIII R Ind'!E20+'IX R Art'!E20+'IX R Art MONITOREO'!E20+'IX R Ind'!E20+'XIV R Art'!E20+'XIV R Art MONITOREO'!E20+'XIV R Ind'!E20&gt;0,+'V R Art'!E20+'V R MONITOREO '!E20+'V R Ind'!E20+'XVI R Art'!E20+'XVI R MONITOREO'!E20+'XVI R Ind'!E20+'VIII R Art'!E20+'VIII R Art MONITOREO'!E20+'VIII R Ind'!E20+'IX R Art'!E20+'IX R Art MONITOREO'!E20+'IX R Ind'!E20+'XIV R Art'!E20+'XIV R Art MONITOREO'!E20+'XIV R Ind'!E20," ")</f>
        <v>3306500.18</v>
      </c>
      <c r="F20" s="67">
        <f>IF(+'V R Art'!F20+'V R MONITOREO '!F20+'V R Ind'!F20+'XVI R Art'!F20+'XVI R MONITOREO'!F20+'XVI R Ind'!F20+'VIII R Art'!F20+'VIII R Art MONITOREO'!F20+'VIII R Ind'!F20+'IX R Art'!F20+'IX R Art MONITOREO'!F20+'IX R Ind'!F20+'XIV R Art'!F20+'XIV R Art MONITOREO'!F20+'XIV R Ind'!F20&gt;0,+'V R Art'!F20+'V R MONITOREO '!F20+'V R Ind'!F20+'XVI R Art'!F20+'XVI R MONITOREO'!F20+'XVI R Ind'!F20+'VIII R Art'!F20+'VIII R Art MONITOREO'!F20+'VIII R Ind'!F20+'IX R Art'!F20+'IX R Art MONITOREO'!F20+'IX R Ind'!F20+'XIV R Art'!F20+'XIV R Art MONITOREO'!F20+'XIV R Ind'!F20," ")</f>
        <v>1866640.63</v>
      </c>
      <c r="G20" s="67">
        <f>IF(+'V R Art'!G20+'V R MONITOREO '!G20+'V R Ind'!G20+'XVI R Art'!G20+'XVI R MONITOREO'!G20+'XVI R Ind'!G20+'VIII R Art'!G20+'VIII R Art MONITOREO'!G20+'VIII R Ind'!G20+'IX R Art'!G20+'IX R Art MONITOREO'!G20+'IX R Ind'!G20+'XIV R Art'!G20+'XIV R Art MONITOREO'!G20+'XIV R Ind'!G20&gt;0,+'V R Art'!G20+'V R MONITOREO '!G20+'V R Ind'!G20+'XVI R Art'!G20+'XVI R MONITOREO'!G20+'XVI R Ind'!G20+'VIII R Art'!G20+'VIII R Art MONITOREO'!G20+'VIII R Ind'!G20+'IX R Art'!G20+'IX R Art MONITOREO'!G20+'IX R Ind'!G20+'XIV R Art'!G20+'XIV R Art MONITOREO'!G20+'XIV R Ind'!G20," ")</f>
        <v>8370289.1200000001</v>
      </c>
      <c r="H20" s="67" t="str">
        <f>IF(+'V R Art'!H20+'V R MONITOREO '!H20+'V R Ind'!H20+'XVI R Art'!H20+'XVI R MONITOREO'!H20+'XVI R Ind'!H20+'VIII R Art'!H20+'VIII R Art MONITOREO'!H20+'VIII R Ind'!H20+'IX R Art'!H20+'IX R Art MONITOREO'!H20+'IX R Ind'!H20+'XIV R Art'!H20+'XIV R Art MONITOREO'!H20+'XIV R Ind'!H20&gt;0,+'V R Art'!H20+'V R MONITOREO '!H20+'V R Ind'!H20+'XVI R Art'!H20+'XVI R MONITOREO'!H20+'XVI R Ind'!H20+'VIII R Art'!H20+'VIII R Art MONITOREO'!H20+'VIII R Ind'!H20+'IX R Art'!H20+'IX R Art MONITOREO'!H20+'IX R Ind'!H20+'XIV R Art'!H20+'XIV R Art MONITOREO'!H20+'XIV R Ind'!H20," ")</f>
        <v xml:space="preserve"> </v>
      </c>
      <c r="I20" s="67" t="str">
        <f>IF(+'V R Art'!I20+'V R MONITOREO '!I20+'V R Ind'!I20+'XVI R Art'!I20+'XVI R MONITOREO'!I20+'XVI R Ind'!I20+'VIII R Art'!I20+'VIII R Art MONITOREO'!I20+'VIII R Ind'!I20+'IX R Art'!I20+'IX R Art MONITOREO'!I20+'IX R Ind'!I20+'XIV R Art'!I20+'XIV R Art MONITOREO'!I20+'XIV R Ind'!I20&gt;0,+'V R Art'!I20+'V R MONITOREO '!I20+'V R Ind'!I20+'XVI R Art'!I20+'XVI R MONITOREO'!I20+'XVI R Ind'!I20+'VIII R Art'!I20+'VIII R Art MONITOREO'!I20+'VIII R Ind'!I20+'IX R Art'!I20+'IX R Art MONITOREO'!I20+'IX R Ind'!I20+'XIV R Art'!I20+'XIV R Art MONITOREO'!I20+'XIV R Ind'!I20," ")</f>
        <v xml:space="preserve"> </v>
      </c>
      <c r="J20" s="67" t="str">
        <f>IF(+'V R Art'!J20+'V R MONITOREO '!J20+'V R Ind'!J20+'XVI R Art'!J20+'XVI R MONITOREO'!J20+'XVI R Ind'!J20+'VIII R Art'!J20+'VIII R Art MONITOREO'!J20+'VIII R Ind'!J20+'IX R Art'!J20+'IX R Art MONITOREO'!J20+'IX R Ind'!J20+'XIV R Art'!J20+'XIV R Art MONITOREO'!J20+'XIV R Ind'!J20&gt;0,+'V R Art'!J20+'V R MONITOREO '!J20+'V R Ind'!J20+'XVI R Art'!J20+'XVI R MONITOREO'!J20+'XVI R Ind'!J20+'VIII R Art'!J20+'VIII R Art MONITOREO'!J20+'VIII R Ind'!J20+'IX R Art'!J20+'IX R Art MONITOREO'!J20+'IX R Ind'!J20+'XIV R Art'!J20+'XIV R Art MONITOREO'!J20+'XIV R Ind'!J20," ")</f>
        <v xml:space="preserve"> </v>
      </c>
      <c r="K20" s="67" t="str">
        <f>IF(+'V R Art'!K20+'V R MONITOREO '!K20+'V R Ind'!K20+'XVI R Art'!K20+'XVI R MONITOREO'!K20+'XVI R Ind'!K20+'VIII R Art'!K20+'VIII R Art MONITOREO'!K20+'VIII R Ind'!K20+'IX R Art'!K20+'IX R Art MONITOREO'!K20+'IX R Ind'!K20+'XIV R Art'!K20+'XIV R Art MONITOREO'!K20+'XIV R Ind'!K20&gt;0,+'V R Art'!K20+'V R MONITOREO '!K20+'V R Ind'!K20+'XVI R Art'!K20+'XVI R MONITOREO'!K20+'XVI R Ind'!K20+'VIII R Art'!K20+'VIII R Art MONITOREO'!K20+'VIII R Ind'!K20+'IX R Art'!K20+'IX R Art MONITOREO'!K20+'IX R Ind'!K20+'XIV R Art'!K20+'XIV R Art MONITOREO'!K20+'XIV R Ind'!K20," ")</f>
        <v xml:space="preserve"> </v>
      </c>
      <c r="L20" s="67" t="str">
        <f>IF(+'V R Art'!L20+'V R MONITOREO '!L20+'V R Ind'!L20+'XVI R Art'!L20+'XVI R MONITOREO'!L20+'XVI R Ind'!L20+'VIII R Art'!L20+'VIII R Art MONITOREO'!L20+'VIII R Ind'!L20+'IX R Art'!L20+'IX R Art MONITOREO'!L20+'IX R Ind'!L20+'XIV R Art'!L20+'XIV R Art MONITOREO'!L20+'XIV R Ind'!L20&gt;0,+'V R Art'!L20+'V R MONITOREO '!L20+'V R Ind'!L20+'XVI R Art'!L20+'XVI R MONITOREO'!L20+'XVI R Ind'!L20+'VIII R Art'!L20+'VIII R Art MONITOREO'!L20+'VIII R Ind'!L20+'IX R Art'!L20+'IX R Art MONITOREO'!L20+'IX R Ind'!L20+'XIV R Art'!L20+'XIV R Art MONITOREO'!L20+'XIV R Ind'!L20," ")</f>
        <v xml:space="preserve"> </v>
      </c>
      <c r="M20" s="123" t="str">
        <f>IF(+'V R Art'!M20+'V R MONITOREO '!M20+'V R Ind'!M20+'XVI R Art'!M20+'XVI R MONITOREO'!M20+'XVI R Ind'!M20+'VIII R Art'!M20+'VIII R Art MONITOREO'!M20+'VIII R Ind'!M20+'IX R Art'!M20+'IX R Art MONITOREO'!M20+'IX R Ind'!M20+'XIV R Art'!M20+'XIV R Art MONITOREO'!M20+'XIV R Ind'!M20&gt;0,+'V R Art'!M20+'V R MONITOREO '!M20+'V R Ind'!M20+'XVI R Art'!M20+'XVI R MONITOREO'!M20+'XVI R Ind'!M20+'VIII R Art'!M20+'VIII R Art MONITOREO'!M20+'VIII R Ind'!M20+'IX R Art'!M20+'IX R Art MONITOREO'!M20+'IX R Ind'!M20+'XIV R Art'!M20+'XIV R Art MONITOREO'!M20+'XIV R Ind'!M20," ")</f>
        <v xml:space="preserve"> </v>
      </c>
      <c r="N20" s="122">
        <f t="shared" si="1"/>
        <v>13543439.33</v>
      </c>
      <c r="O20" s="34">
        <f t="shared" si="2"/>
        <v>8.5</v>
      </c>
      <c r="R20" s="100">
        <v>8.5</v>
      </c>
      <c r="S20" s="195">
        <v>110</v>
      </c>
      <c r="T20" s="196">
        <f t="shared" ref="T20:T41" si="10">(C20*100/C$45)+T$7</f>
        <v>100.00004552348014</v>
      </c>
      <c r="U20" s="196"/>
      <c r="V20" s="196"/>
      <c r="W20" s="196">
        <f t="shared" si="8"/>
        <v>70.288002696468126</v>
      </c>
      <c r="X20" s="196">
        <f t="shared" si="9"/>
        <v>61.21237640953666</v>
      </c>
      <c r="Y20" s="196"/>
      <c r="Z20" s="196" t="e">
        <f t="shared" si="4"/>
        <v>#VALUE!</v>
      </c>
      <c r="AA20" s="196" t="e">
        <f t="shared" si="5"/>
        <v>#VALUE!</v>
      </c>
      <c r="AB20" s="196" t="e">
        <f t="shared" si="6"/>
        <v>#VALUE!</v>
      </c>
      <c r="AC20" s="196" t="e">
        <f t="shared" si="7"/>
        <v>#VALUE!</v>
      </c>
      <c r="AD20" s="197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3">
      <c r="A21" s="100">
        <f t="shared" si="3"/>
        <v>9</v>
      </c>
      <c r="B21" s="122" t="str">
        <f>IF(+'V R Art'!B21+'V R MONITOREO '!B21+'V R Ind'!B21+'XVI R Art'!B21+'XVI R MONITOREO'!B21+'XVI R Ind'!B21+'VIII R Art'!B21+'VIII R Art MONITOREO'!B21+'VIII R Ind'!B21+'IX R Art'!B21+'IX R Art MONITOREO'!B21+'IX R Ind'!B21+'XIV R Art'!B21+'XIV R Art MONITOREO'!B21+'XIV R Ind'!B21&gt;0,+'V R Art'!B21+'V R MONITOREO '!B21+'V R Ind'!B21+'XVI R Art'!B21+'XVI R MONITOREO'!B21+'XVI R Ind'!B21+'VIII R Art'!B21+'VIII R Art MONITOREO'!B21+'VIII R Ind'!B21+'IX R Art'!B21+'IX R Art MONITOREO'!B21+'IX R Ind'!B21+'XIV R Art'!B21+'XIV R Art MONITOREO'!B21+'XIV R Ind'!B21," ")</f>
        <v xml:space="preserve"> </v>
      </c>
      <c r="C21" s="67">
        <f>IF(+'V R Art'!C21+'V R MONITOREO '!C21+'V R Ind'!C21+'XVI R Art'!C21+'XVI R MONITOREO'!C21+'XVI R Ind'!C21+'VIII R Art'!C21+'VIII R Art MONITOREO'!C21+'VIII R Ind'!C21+'IX R Art'!C21+'IX R Art MONITOREO'!C21+'IX R Ind'!C21+'XIV R Art'!C21+'XIV R Art MONITOREO'!C21+'XIV R Ind'!C21&gt;0,+'V R Art'!C21+'V R MONITOREO '!C21+'V R Ind'!C21+'XVI R Art'!C21+'XVI R MONITOREO'!C21+'XVI R Ind'!C21+'VIII R Art'!C21+'VIII R Art MONITOREO'!C21+'VIII R Ind'!C21+'IX R Art'!C21+'IX R Art MONITOREO'!C21+'IX R Ind'!C21+'XIV R Art'!C21+'XIV R Art MONITOREO'!C21+'XIV R Ind'!C21," ")</f>
        <v>3.13</v>
      </c>
      <c r="D21" s="67" t="str">
        <f>IF(+'V R Art'!D21+'V R MONITOREO '!D21+'V R Ind'!D21+'XVI R Art'!D21+'XVI R MONITOREO'!D21+'XVI R Ind'!D21+'VIII R Art'!D21+'VIII R Art MONITOREO'!D21+'VIII R Ind'!D21+'IX R Art'!D21+'IX R Art MONITOREO'!D21+'IX R Ind'!D21+'XIV R Art'!D21+'XIV R Art MONITOREO'!D21+'XIV R Ind'!D21&gt;0,+'V R Art'!D21+'V R MONITOREO '!D21+'V R Ind'!D21+'XVI R Art'!D21+'XVI R MONITOREO'!D21+'XVI R Ind'!D21+'VIII R Art'!D21+'VIII R Art MONITOREO'!D21+'VIII R Ind'!D21+'IX R Art'!D21+'IX R Art MONITOREO'!D21+'IX R Ind'!D21+'XIV R Art'!D21+'XIV R Art MONITOREO'!D21+'XIV R Ind'!D21," ")</f>
        <v xml:space="preserve"> </v>
      </c>
      <c r="E21" s="67">
        <f>IF(+'V R Art'!E21+'V R MONITOREO '!E21+'V R Ind'!E21+'XVI R Art'!E21+'XVI R MONITOREO'!E21+'XVI R Ind'!E21+'VIII R Art'!E21+'VIII R Art MONITOREO'!E21+'VIII R Ind'!E21+'IX R Art'!E21+'IX R Art MONITOREO'!E21+'IX R Ind'!E21+'XIV R Art'!E21+'XIV R Art MONITOREO'!E21+'XIV R Ind'!E21&gt;0,+'V R Art'!E21+'V R MONITOREO '!E21+'V R Ind'!E21+'XVI R Art'!E21+'XVI R MONITOREO'!E21+'XVI R Ind'!E21+'VIII R Art'!E21+'VIII R Art MONITOREO'!E21+'VIII R Ind'!E21+'IX R Art'!E21+'IX R Art MONITOREO'!E21+'IX R Ind'!E21+'XIV R Art'!E21+'XIV R Art MONITOREO'!E21+'XIV R Ind'!E21," ")</f>
        <v>6213744.3799999999</v>
      </c>
      <c r="F21" s="67">
        <f>IF(+'V R Art'!F21+'V R MONITOREO '!F21+'V R Ind'!F21+'XVI R Art'!F21+'XVI R MONITOREO'!F21+'XVI R Ind'!F21+'VIII R Art'!F21+'VIII R Art MONITOREO'!F21+'VIII R Ind'!F21+'IX R Art'!F21+'IX R Art MONITOREO'!F21+'IX R Ind'!F21+'XIV R Art'!F21+'XIV R Art MONITOREO'!F21+'XIV R Ind'!F21&gt;0,+'V R Art'!F21+'V R MONITOREO '!F21+'V R Ind'!F21+'XVI R Art'!F21+'XVI R MONITOREO'!F21+'XVI R Ind'!F21+'VIII R Art'!F21+'VIII R Art MONITOREO'!F21+'VIII R Ind'!F21+'IX R Art'!F21+'IX R Art MONITOREO'!F21+'IX R Ind'!F21+'XIV R Art'!F21+'XIV R Art MONITOREO'!F21+'XIV R Ind'!F21," ")</f>
        <v>4427982.6500000004</v>
      </c>
      <c r="G21" s="67">
        <f>IF(+'V R Art'!G21+'V R MONITOREO '!G21+'V R Ind'!G21+'XVI R Art'!G21+'XVI R MONITOREO'!G21+'XVI R Ind'!G21+'VIII R Art'!G21+'VIII R Art MONITOREO'!G21+'VIII R Ind'!G21+'IX R Art'!G21+'IX R Art MONITOREO'!G21+'IX R Ind'!G21+'XIV R Art'!G21+'XIV R Art MONITOREO'!G21+'XIV R Ind'!G21&gt;0,+'V R Art'!G21+'V R MONITOREO '!G21+'V R Ind'!G21+'XVI R Art'!G21+'XVI R MONITOREO'!G21+'XVI R Ind'!G21+'VIII R Art'!G21+'VIII R Art MONITOREO'!G21+'VIII R Ind'!G21+'IX R Art'!G21+'IX R Art MONITOREO'!G21+'IX R Ind'!G21+'XIV R Art'!G21+'XIV R Art MONITOREO'!G21+'XIV R Ind'!G21," ")</f>
        <v>13317062.51</v>
      </c>
      <c r="H21" s="67" t="str">
        <f>IF(+'V R Art'!H21+'V R MONITOREO '!H21+'V R Ind'!H21+'XVI R Art'!H21+'XVI R MONITOREO'!H21+'XVI R Ind'!H21+'VIII R Art'!H21+'VIII R Art MONITOREO'!H21+'VIII R Ind'!H21+'IX R Art'!H21+'IX R Art MONITOREO'!H21+'IX R Ind'!H21+'XIV R Art'!H21+'XIV R Art MONITOREO'!H21+'XIV R Ind'!H21&gt;0,+'V R Art'!H21+'V R MONITOREO '!H21+'V R Ind'!H21+'XVI R Art'!H21+'XVI R MONITOREO'!H21+'XVI R Ind'!H21+'VIII R Art'!H21+'VIII R Art MONITOREO'!H21+'VIII R Ind'!H21+'IX R Art'!H21+'IX R Art MONITOREO'!H21+'IX R Ind'!H21+'XIV R Art'!H21+'XIV R Art MONITOREO'!H21+'XIV R Ind'!H21," ")</f>
        <v xml:space="preserve"> </v>
      </c>
      <c r="I21" s="67" t="str">
        <f>IF(+'V R Art'!I21+'V R MONITOREO '!I21+'V R Ind'!I21+'XVI R Art'!I21+'XVI R MONITOREO'!I21+'XVI R Ind'!I21+'VIII R Art'!I21+'VIII R Art MONITOREO'!I21+'VIII R Ind'!I21+'IX R Art'!I21+'IX R Art MONITOREO'!I21+'IX R Ind'!I21+'XIV R Art'!I21+'XIV R Art MONITOREO'!I21+'XIV R Ind'!I21&gt;0,+'V R Art'!I21+'V R MONITOREO '!I21+'V R Ind'!I21+'XVI R Art'!I21+'XVI R MONITOREO'!I21+'XVI R Ind'!I21+'VIII R Art'!I21+'VIII R Art MONITOREO'!I21+'VIII R Ind'!I21+'IX R Art'!I21+'IX R Art MONITOREO'!I21+'IX R Ind'!I21+'XIV R Art'!I21+'XIV R Art MONITOREO'!I21+'XIV R Ind'!I21," ")</f>
        <v xml:space="preserve"> </v>
      </c>
      <c r="J21" s="67" t="str">
        <f>IF(+'V R Art'!J21+'V R MONITOREO '!J21+'V R Ind'!J21+'XVI R Art'!J21+'XVI R MONITOREO'!J21+'XVI R Ind'!J21+'VIII R Art'!J21+'VIII R Art MONITOREO'!J21+'VIII R Ind'!J21+'IX R Art'!J21+'IX R Art MONITOREO'!J21+'IX R Ind'!J21+'XIV R Art'!J21+'XIV R Art MONITOREO'!J21+'XIV R Ind'!J21&gt;0,+'V R Art'!J21+'V R MONITOREO '!J21+'V R Ind'!J21+'XVI R Art'!J21+'XVI R MONITOREO'!J21+'XVI R Ind'!J21+'VIII R Art'!J21+'VIII R Art MONITOREO'!J21+'VIII R Ind'!J21+'IX R Art'!J21+'IX R Art MONITOREO'!J21+'IX R Ind'!J21+'XIV R Art'!J21+'XIV R Art MONITOREO'!J21+'XIV R Ind'!J21," ")</f>
        <v xml:space="preserve"> </v>
      </c>
      <c r="K21" s="67" t="str">
        <f>IF(+'V R Art'!K21+'V R MONITOREO '!K21+'V R Ind'!K21+'XVI R Art'!K21+'XVI R MONITOREO'!K21+'XVI R Ind'!K21+'VIII R Art'!K21+'VIII R Art MONITOREO'!K21+'VIII R Ind'!K21+'IX R Art'!K21+'IX R Art MONITOREO'!K21+'IX R Ind'!K21+'XIV R Art'!K21+'XIV R Art MONITOREO'!K21+'XIV R Ind'!K21&gt;0,+'V R Art'!K21+'V R MONITOREO '!K21+'V R Ind'!K21+'XVI R Art'!K21+'XVI R MONITOREO'!K21+'XVI R Ind'!K21+'VIII R Art'!K21+'VIII R Art MONITOREO'!K21+'VIII R Ind'!K21+'IX R Art'!K21+'IX R Art MONITOREO'!K21+'IX R Ind'!K21+'XIV R Art'!K21+'XIV R Art MONITOREO'!K21+'XIV R Ind'!K21," ")</f>
        <v xml:space="preserve"> </v>
      </c>
      <c r="L21" s="67" t="str">
        <f>IF(+'V R Art'!L21+'V R MONITOREO '!L21+'V R Ind'!L21+'XVI R Art'!L21+'XVI R MONITOREO'!L21+'XVI R Ind'!L21+'VIII R Art'!L21+'VIII R Art MONITOREO'!L21+'VIII R Ind'!L21+'IX R Art'!L21+'IX R Art MONITOREO'!L21+'IX R Ind'!L21+'XIV R Art'!L21+'XIV R Art MONITOREO'!L21+'XIV R Ind'!L21&gt;0,+'V R Art'!L21+'V R MONITOREO '!L21+'V R Ind'!L21+'XVI R Art'!L21+'XVI R MONITOREO'!L21+'XVI R Ind'!L21+'VIII R Art'!L21+'VIII R Art MONITOREO'!L21+'VIII R Ind'!L21+'IX R Art'!L21+'IX R Art MONITOREO'!L21+'IX R Ind'!L21+'XIV R Art'!L21+'XIV R Art MONITOREO'!L21+'XIV R Ind'!L21," ")</f>
        <v xml:space="preserve"> </v>
      </c>
      <c r="M21" s="123" t="str">
        <f>IF(+'V R Art'!M21+'V R MONITOREO '!M21+'V R Ind'!M21+'XVI R Art'!M21+'XVI R MONITOREO'!M21+'XVI R Ind'!M21+'VIII R Art'!M21+'VIII R Art MONITOREO'!M21+'VIII R Ind'!M21+'IX R Art'!M21+'IX R Art MONITOREO'!M21+'IX R Ind'!M21+'XIV R Art'!M21+'XIV R Art MONITOREO'!M21+'XIV R Ind'!M21&gt;0,+'V R Art'!M21+'V R MONITOREO '!M21+'V R Ind'!M21+'XVI R Art'!M21+'XVI R MONITOREO'!M21+'XVI R Ind'!M21+'VIII R Art'!M21+'VIII R Art MONITOREO'!M21+'VIII R Ind'!M21+'IX R Art'!M21+'IX R Art MONITOREO'!M21+'IX R Ind'!M21+'XIV R Art'!M21+'XIV R Art MONITOREO'!M21+'XIV R Ind'!M21," ")</f>
        <v xml:space="preserve"> </v>
      </c>
      <c r="N21" s="122">
        <f t="shared" si="1"/>
        <v>23958792.670000002</v>
      </c>
      <c r="O21" s="34">
        <f t="shared" si="2"/>
        <v>9</v>
      </c>
      <c r="R21" s="100">
        <v>9</v>
      </c>
      <c r="S21" s="195">
        <v>110</v>
      </c>
      <c r="T21" s="196">
        <f t="shared" si="10"/>
        <v>100.00001515835029</v>
      </c>
      <c r="U21" s="196"/>
      <c r="V21" s="196"/>
      <c r="W21" s="196">
        <f t="shared" si="8"/>
        <v>70.683190391668518</v>
      </c>
      <c r="X21" s="196">
        <f t="shared" si="9"/>
        <v>61.928881093589879</v>
      </c>
      <c r="Y21" s="196"/>
      <c r="Z21" s="196" t="e">
        <f t="shared" si="4"/>
        <v>#VALUE!</v>
      </c>
      <c r="AA21" s="196" t="e">
        <f t="shared" si="5"/>
        <v>#VALUE!</v>
      </c>
      <c r="AB21" s="196" t="e">
        <f t="shared" si="6"/>
        <v>#VALUE!</v>
      </c>
      <c r="AC21" s="196" t="e">
        <f t="shared" si="7"/>
        <v>#VALUE!</v>
      </c>
      <c r="AD21" s="197" t="e">
        <f t="shared" ref="AD21:AD42" si="11">(M21*100/M$45)+AD$7</f>
        <v>#VALUE!</v>
      </c>
      <c r="AE21" s="27">
        <v>120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x14ac:dyDescent="0.3">
      <c r="A22" s="100">
        <f t="shared" si="3"/>
        <v>9.5</v>
      </c>
      <c r="B22" s="122" t="str">
        <f>IF(+'V R Art'!B22+'V R MONITOREO '!B22+'V R Ind'!B22+'XVI R Art'!B22+'XVI R MONITOREO'!B22+'XVI R Ind'!B22+'VIII R Art'!B22+'VIII R Art MONITOREO'!B22+'VIII R Ind'!B22+'IX R Art'!B22+'IX R Art MONITOREO'!B22+'IX R Ind'!B22+'XIV R Art'!B22+'XIV R Art MONITOREO'!B22+'XIV R Ind'!B22&gt;0,+'V R Art'!B22+'V R MONITOREO '!B22+'V R Ind'!B22+'XVI R Art'!B22+'XVI R MONITOREO'!B22+'XVI R Ind'!B22+'VIII R Art'!B22+'VIII R Art MONITOREO'!B22+'VIII R Ind'!B22+'IX R Art'!B22+'IX R Art MONITOREO'!B22+'IX R Ind'!B22+'XIV R Art'!B22+'XIV R Art MONITOREO'!B22+'XIV R Ind'!B22," ")</f>
        <v xml:space="preserve"> </v>
      </c>
      <c r="C22" s="67">
        <f>IF(+'V R Art'!C22+'V R MONITOREO '!C22+'V R Ind'!C22+'XVI R Art'!C22+'XVI R MONITOREO'!C22+'XVI R Ind'!C22+'VIII R Art'!C22+'VIII R Art MONITOREO'!C22+'VIII R Ind'!C22+'IX R Art'!C22+'IX R Art MONITOREO'!C22+'IX R Ind'!C22+'XIV R Art'!C22+'XIV R Art MONITOREO'!C22+'XIV R Ind'!C22&gt;0,+'V R Art'!C22+'V R MONITOREO '!C22+'V R Ind'!C22+'XVI R Art'!C22+'XVI R MONITOREO'!C22+'XVI R Ind'!C22+'VIII R Art'!C22+'VIII R Art MONITOREO'!C22+'VIII R Ind'!C22+'IX R Art'!C22+'IX R Art MONITOREO'!C22+'IX R Ind'!C22+'XIV R Art'!C22+'XIV R Art MONITOREO'!C22+'XIV R Ind'!C22," ")</f>
        <v>3.13</v>
      </c>
      <c r="D22" s="67" t="str">
        <f>IF(+'V R Art'!D22+'V R MONITOREO '!D22+'V R Ind'!D22+'XVI R Art'!D22+'XVI R MONITOREO'!D22+'XVI R Ind'!D22+'VIII R Art'!D22+'VIII R Art MONITOREO'!D22+'VIII R Ind'!D22+'IX R Art'!D22+'IX R Art MONITOREO'!D22+'IX R Ind'!D22+'XIV R Art'!D22+'XIV R Art MONITOREO'!D22+'XIV R Ind'!D22&gt;0,+'V R Art'!D22+'V R MONITOREO '!D22+'V R Ind'!D22+'XVI R Art'!D22+'XVI R MONITOREO'!D22+'XVI R Ind'!D22+'VIII R Art'!D22+'VIII R Art MONITOREO'!D22+'VIII R Ind'!D22+'IX R Art'!D22+'IX R Art MONITOREO'!D22+'IX R Ind'!D22+'XIV R Art'!D22+'XIV R Art MONITOREO'!D22+'XIV R Ind'!D22," ")</f>
        <v xml:space="preserve"> </v>
      </c>
      <c r="E22" s="67">
        <f>IF(+'V R Art'!E22+'V R MONITOREO '!E22+'V R Ind'!E22+'XVI R Art'!E22+'XVI R MONITOREO'!E22+'XVI R Ind'!E22+'VIII R Art'!E22+'VIII R Art MONITOREO'!E22+'VIII R Ind'!E22+'IX R Art'!E22+'IX R Art MONITOREO'!E22+'IX R Ind'!E22+'XIV R Art'!E22+'XIV R Art MONITOREO'!E22+'XIV R Ind'!E22&gt;0,+'V R Art'!E22+'V R MONITOREO '!E22+'V R Ind'!E22+'XVI R Art'!E22+'XVI R MONITOREO'!E22+'XVI R Ind'!E22+'VIII R Art'!E22+'VIII R Art MONITOREO'!E22+'VIII R Ind'!E22+'IX R Art'!E22+'IX R Art MONITOREO'!E22+'IX R Ind'!E22+'XIV R Art'!E22+'XIV R Art MONITOREO'!E22+'XIV R Ind'!E22," ")</f>
        <v>9114962.3599999994</v>
      </c>
      <c r="F22" s="67">
        <f>IF(+'V R Art'!F22+'V R MONITOREO '!F22+'V R Ind'!F22+'XVI R Art'!F22+'XVI R MONITOREO'!F22+'XVI R Ind'!F22+'VIII R Art'!F22+'VIII R Art MONITOREO'!F22+'VIII R Ind'!F22+'IX R Art'!F22+'IX R Art MONITOREO'!F22+'IX R Ind'!F22+'XIV R Art'!F22+'XIV R Art MONITOREO'!F22+'XIV R Ind'!F22&gt;0,+'V R Art'!F22+'V R MONITOREO '!F22+'V R Ind'!F22+'XVI R Art'!F22+'XVI R MONITOREO'!F22+'XVI R Ind'!F22+'VIII R Art'!F22+'VIII R Art MONITOREO'!F22+'VIII R Ind'!F22+'IX R Art'!F22+'IX R Art MONITOREO'!F22+'IX R Ind'!F22+'XIV R Art'!F22+'XIV R Art MONITOREO'!F22+'XIV R Ind'!F22," ")</f>
        <v>4216139.83</v>
      </c>
      <c r="G22" s="67">
        <f>IF(+'V R Art'!G22+'V R MONITOREO '!G22+'V R Ind'!G22+'XVI R Art'!G22+'XVI R MONITOREO'!G22+'XVI R Ind'!G22+'VIII R Art'!G22+'VIII R Art MONITOREO'!G22+'VIII R Ind'!G22+'IX R Art'!G22+'IX R Art MONITOREO'!G22+'IX R Ind'!G22+'XIV R Art'!G22+'XIV R Art MONITOREO'!G22+'XIV R Ind'!G22&gt;0,+'V R Art'!G22+'V R MONITOREO '!G22+'V R Ind'!G22+'XVI R Art'!G22+'XVI R MONITOREO'!G22+'XVI R Ind'!G22+'VIII R Art'!G22+'VIII R Art MONITOREO'!G22+'VIII R Ind'!G22+'IX R Art'!G22+'IX R Art MONITOREO'!G22+'IX R Ind'!G22+'XIV R Art'!G22+'XIV R Art MONITOREO'!G22+'XIV R Ind'!G22," ")</f>
        <v>16945052.529999997</v>
      </c>
      <c r="H22" s="67" t="str">
        <f>IF(+'V R Art'!H22+'V R MONITOREO '!H22+'V R Ind'!H22+'XVI R Art'!H22+'XVI R MONITOREO'!H22+'XVI R Ind'!H22+'VIII R Art'!H22+'VIII R Art MONITOREO'!H22+'VIII R Ind'!H22+'IX R Art'!H22+'IX R Art MONITOREO'!H22+'IX R Ind'!H22+'XIV R Art'!H22+'XIV R Art MONITOREO'!H22+'XIV R Ind'!H22&gt;0,+'V R Art'!H22+'V R MONITOREO '!H22+'V R Ind'!H22+'XVI R Art'!H22+'XVI R MONITOREO'!H22+'XVI R Ind'!H22+'VIII R Art'!H22+'VIII R Art MONITOREO'!H22+'VIII R Ind'!H22+'IX R Art'!H22+'IX R Art MONITOREO'!H22+'IX R Ind'!H22+'XIV R Art'!H22+'XIV R Art MONITOREO'!H22+'XIV R Ind'!H22," ")</f>
        <v xml:space="preserve"> </v>
      </c>
      <c r="I22" s="67" t="str">
        <f>IF(+'V R Art'!I22+'V R MONITOREO '!I22+'V R Ind'!I22+'XVI R Art'!I22+'XVI R MONITOREO'!I22+'XVI R Ind'!I22+'VIII R Art'!I22+'VIII R Art MONITOREO'!I22+'VIII R Ind'!I22+'IX R Art'!I22+'IX R Art MONITOREO'!I22+'IX R Ind'!I22+'XIV R Art'!I22+'XIV R Art MONITOREO'!I22+'XIV R Ind'!I22&gt;0,+'V R Art'!I22+'V R MONITOREO '!I22+'V R Ind'!I22+'XVI R Art'!I22+'XVI R MONITOREO'!I22+'XVI R Ind'!I22+'VIII R Art'!I22+'VIII R Art MONITOREO'!I22+'VIII R Ind'!I22+'IX R Art'!I22+'IX R Art MONITOREO'!I22+'IX R Ind'!I22+'XIV R Art'!I22+'XIV R Art MONITOREO'!I22+'XIV R Ind'!I22," ")</f>
        <v xml:space="preserve"> </v>
      </c>
      <c r="J22" s="67" t="str">
        <f>IF(+'V R Art'!J22+'V R MONITOREO '!J22+'V R Ind'!J22+'XVI R Art'!J22+'XVI R MONITOREO'!J22+'XVI R Ind'!J22+'VIII R Art'!J22+'VIII R Art MONITOREO'!J22+'VIII R Ind'!J22+'IX R Art'!J22+'IX R Art MONITOREO'!J22+'IX R Ind'!J22+'XIV R Art'!J22+'XIV R Art MONITOREO'!J22+'XIV R Ind'!J22&gt;0,+'V R Art'!J22+'V R MONITOREO '!J22+'V R Ind'!J22+'XVI R Art'!J22+'XVI R MONITOREO'!J22+'XVI R Ind'!J22+'VIII R Art'!J22+'VIII R Art MONITOREO'!J22+'VIII R Ind'!J22+'IX R Art'!J22+'IX R Art MONITOREO'!J22+'IX R Ind'!J22+'XIV R Art'!J22+'XIV R Art MONITOREO'!J22+'XIV R Ind'!J22," ")</f>
        <v xml:space="preserve"> </v>
      </c>
      <c r="K22" s="67" t="str">
        <f>IF(+'V R Art'!K22+'V R MONITOREO '!K22+'V R Ind'!K22+'XVI R Art'!K22+'XVI R MONITOREO'!K22+'XVI R Ind'!K22+'VIII R Art'!K22+'VIII R Art MONITOREO'!K22+'VIII R Ind'!K22+'IX R Art'!K22+'IX R Art MONITOREO'!K22+'IX R Ind'!K22+'XIV R Art'!K22+'XIV R Art MONITOREO'!K22+'XIV R Ind'!K22&gt;0,+'V R Art'!K22+'V R MONITOREO '!K22+'V R Ind'!K22+'XVI R Art'!K22+'XVI R MONITOREO'!K22+'XVI R Ind'!K22+'VIII R Art'!K22+'VIII R Art MONITOREO'!K22+'VIII R Ind'!K22+'IX R Art'!K22+'IX R Art MONITOREO'!K22+'IX R Ind'!K22+'XIV R Art'!K22+'XIV R Art MONITOREO'!K22+'XIV R Ind'!K22," ")</f>
        <v xml:space="preserve"> </v>
      </c>
      <c r="L22" s="67" t="str">
        <f>IF(+'V R Art'!L22+'V R MONITOREO '!L22+'V R Ind'!L22+'XVI R Art'!L22+'XVI R MONITOREO'!L22+'XVI R Ind'!L22+'VIII R Art'!L22+'VIII R Art MONITOREO'!L22+'VIII R Ind'!L22+'IX R Art'!L22+'IX R Art MONITOREO'!L22+'IX R Ind'!L22+'XIV R Art'!L22+'XIV R Art MONITOREO'!L22+'XIV R Ind'!L22&gt;0,+'V R Art'!L22+'V R MONITOREO '!L22+'V R Ind'!L22+'XVI R Art'!L22+'XVI R MONITOREO'!L22+'XVI R Ind'!L22+'VIII R Art'!L22+'VIII R Art MONITOREO'!L22+'VIII R Ind'!L22+'IX R Art'!L22+'IX R Art MONITOREO'!L22+'IX R Ind'!L22+'XIV R Art'!L22+'XIV R Art MONITOREO'!L22+'XIV R Ind'!L22," ")</f>
        <v xml:space="preserve"> </v>
      </c>
      <c r="M22" s="123" t="str">
        <f>IF(+'V R Art'!M22+'V R MONITOREO '!M22+'V R Ind'!M22+'XVI R Art'!M22+'XVI R MONITOREO'!M22+'XVI R Ind'!M22+'VIII R Art'!M22+'VIII R Art MONITOREO'!M22+'VIII R Ind'!M22+'IX R Art'!M22+'IX R Art MONITOREO'!M22+'IX R Ind'!M22+'XIV R Art'!M22+'XIV R Art MONITOREO'!M22+'XIV R Ind'!M22&gt;0,+'V R Art'!M22+'V R MONITOREO '!M22+'V R Ind'!M22+'XVI R Art'!M22+'XVI R MONITOREO'!M22+'XVI R Ind'!M22+'VIII R Art'!M22+'VIII R Art MONITOREO'!M22+'VIII R Ind'!M22+'IX R Art'!M22+'IX R Art MONITOREO'!M22+'IX R Ind'!M22+'XIV R Art'!M22+'XIV R Art MONITOREO'!M22+'XIV R Ind'!M22," ")</f>
        <v xml:space="preserve"> </v>
      </c>
      <c r="N22" s="122">
        <f t="shared" si="1"/>
        <v>30276157.849999998</v>
      </c>
      <c r="O22" s="34">
        <f t="shared" si="2"/>
        <v>9.5</v>
      </c>
      <c r="R22" s="100">
        <v>9.5</v>
      </c>
      <c r="S22" s="195">
        <v>110</v>
      </c>
      <c r="T22" s="196">
        <f t="shared" si="10"/>
        <v>100.00001515835029</v>
      </c>
      <c r="U22" s="196" t="e">
        <f t="shared" ref="U22:U42" si="12">(D22*100/D$45)+U$7</f>
        <v>#VALUE!</v>
      </c>
      <c r="V22" s="196"/>
      <c r="W22" s="196">
        <f t="shared" si="8"/>
        <v>70.650505308955289</v>
      </c>
      <c r="X22" s="196">
        <f t="shared" si="9"/>
        <v>62.454369455010116</v>
      </c>
      <c r="Y22" s="196" t="e">
        <f t="shared" ref="Y22:Y41" si="13">(H22*100/H$45)+Y$7</f>
        <v>#VALUE!</v>
      </c>
      <c r="Z22" s="196" t="e">
        <f t="shared" si="4"/>
        <v>#VALUE!</v>
      </c>
      <c r="AA22" s="196" t="e">
        <f t="shared" si="5"/>
        <v>#VALUE!</v>
      </c>
      <c r="AB22" s="196" t="e">
        <f t="shared" si="6"/>
        <v>#VALUE!</v>
      </c>
      <c r="AC22" s="196" t="e">
        <f t="shared" si="7"/>
        <v>#VALUE!</v>
      </c>
      <c r="AD22" s="197" t="e">
        <f t="shared" si="11"/>
        <v>#VALUE!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3">
      <c r="A23" s="100">
        <f t="shared" si="3"/>
        <v>10</v>
      </c>
      <c r="B23" s="122" t="str">
        <f>IF(+'V R Art'!B23+'V R MONITOREO '!B23+'V R Ind'!B23+'XVI R Art'!B23+'XVI R MONITOREO'!B23+'XVI R Ind'!B23+'VIII R Art'!B23+'VIII R Art MONITOREO'!B23+'VIII R Ind'!B23+'IX R Art'!B23+'IX R Art MONITOREO'!B23+'IX R Ind'!B23+'XIV R Art'!B23+'XIV R Art MONITOREO'!B23+'XIV R Ind'!B23&gt;0,+'V R Art'!B23+'V R MONITOREO '!B23+'V R Ind'!B23+'XVI R Art'!B23+'XVI R MONITOREO'!B23+'XVI R Ind'!B23+'VIII R Art'!B23+'VIII R Art MONITOREO'!B23+'VIII R Ind'!B23+'IX R Art'!B23+'IX R Art MONITOREO'!B23+'IX R Ind'!B23+'XIV R Art'!B23+'XIV R Art MONITOREO'!B23+'XIV R Ind'!B23," ")</f>
        <v xml:space="preserve"> </v>
      </c>
      <c r="C23" s="67">
        <f>IF(+'V R Art'!C23+'V R MONITOREO '!C23+'V R Ind'!C23+'XVI R Art'!C23+'XVI R MONITOREO'!C23+'XVI R Ind'!C23+'VIII R Art'!C23+'VIII R Art MONITOREO'!C23+'VIII R Ind'!C23+'IX R Art'!C23+'IX R Art MONITOREO'!C23+'IX R Ind'!C23+'XIV R Art'!C23+'XIV R Art MONITOREO'!C23+'XIV R Ind'!C23&gt;0,+'V R Art'!C23+'V R MONITOREO '!C23+'V R Ind'!C23+'XVI R Art'!C23+'XVI R MONITOREO'!C23+'XVI R Ind'!C23+'VIII R Art'!C23+'VIII R Art MONITOREO'!C23+'VIII R Ind'!C23+'IX R Art'!C23+'IX R Art MONITOREO'!C23+'IX R Ind'!C23+'XIV R Art'!C23+'XIV R Art MONITOREO'!C23+'XIV R Ind'!C23," ")</f>
        <v>9.4</v>
      </c>
      <c r="D23" s="67">
        <f>IF(+'V R Art'!D23+'V R MONITOREO '!D23+'V R Ind'!D23+'XVI R Art'!D23+'XVI R MONITOREO'!D23+'XVI R Ind'!D23+'VIII R Art'!D23+'VIII R Art MONITOREO'!D23+'VIII R Ind'!D23+'IX R Art'!D23+'IX R Art MONITOREO'!D23+'IX R Ind'!D23+'XIV R Art'!D23+'XIV R Art MONITOREO'!D23+'XIV R Ind'!D23&gt;0,+'V R Art'!D23+'V R MONITOREO '!D23+'V R Ind'!D23+'XVI R Art'!D23+'XVI R MONITOREO'!D23+'XVI R Ind'!D23+'VIII R Art'!D23+'VIII R Art MONITOREO'!D23+'VIII R Ind'!D23+'IX R Art'!D23+'IX R Art MONITOREO'!D23+'IX R Ind'!D23+'XIV R Art'!D23+'XIV R Art MONITOREO'!D23+'XIV R Ind'!D23," ")</f>
        <v>626846.7699999999</v>
      </c>
      <c r="E23" s="67">
        <f>IF(+'V R Art'!E23+'V R MONITOREO '!E23+'V R Ind'!E23+'XVI R Art'!E23+'XVI R MONITOREO'!E23+'XVI R Ind'!E23+'VIII R Art'!E23+'VIII R Art MONITOREO'!E23+'VIII R Ind'!E23+'IX R Art'!E23+'IX R Art MONITOREO'!E23+'IX R Ind'!E23+'XIV R Art'!E23+'XIV R Art MONITOREO'!E23+'XIV R Ind'!E23&gt;0,+'V R Art'!E23+'V R MONITOREO '!E23+'V R Ind'!E23+'XVI R Art'!E23+'XVI R MONITOREO'!E23+'XVI R Ind'!E23+'VIII R Art'!E23+'VIII R Art MONITOREO'!E23+'VIII R Ind'!E23+'IX R Art'!E23+'IX R Art MONITOREO'!E23+'IX R Ind'!E23+'XIV R Art'!E23+'XIV R Art MONITOREO'!E23+'XIV R Ind'!E23," ")</f>
        <v>9103095.870000001</v>
      </c>
      <c r="F23" s="67">
        <f>IF(+'V R Art'!F23+'V R MONITOREO '!F23+'V R Ind'!F23+'XVI R Art'!F23+'XVI R MONITOREO'!F23+'XVI R Ind'!F23+'VIII R Art'!F23+'VIII R Art MONITOREO'!F23+'VIII R Ind'!F23+'IX R Art'!F23+'IX R Art MONITOREO'!F23+'IX R Ind'!F23+'XIV R Art'!F23+'XIV R Art MONITOREO'!F23+'XIV R Ind'!F23&gt;0,+'V R Art'!F23+'V R MONITOREO '!F23+'V R Ind'!F23+'XVI R Art'!F23+'XVI R MONITOREO'!F23+'XVI R Ind'!F23+'VIII R Art'!F23+'VIII R Art MONITOREO'!F23+'VIII R Ind'!F23+'IX R Art'!F23+'IX R Art MONITOREO'!F23+'IX R Ind'!F23+'XIV R Art'!F23+'XIV R Art MONITOREO'!F23+'XIV R Ind'!F23," ")</f>
        <v>8003182.3799999999</v>
      </c>
      <c r="G23" s="67">
        <f>IF(+'V R Art'!G23+'V R MONITOREO '!G23+'V R Ind'!G23+'XVI R Art'!G23+'XVI R MONITOREO'!G23+'XVI R Ind'!G23+'VIII R Art'!G23+'VIII R Art MONITOREO'!G23+'VIII R Ind'!G23+'IX R Art'!G23+'IX R Art MONITOREO'!G23+'IX R Ind'!G23+'XIV R Art'!G23+'XIV R Art MONITOREO'!G23+'XIV R Ind'!G23&gt;0,+'V R Art'!G23+'V R MONITOREO '!G23+'V R Ind'!G23+'XVI R Art'!G23+'XVI R MONITOREO'!G23+'XVI R Ind'!G23+'VIII R Art'!G23+'VIII R Art MONITOREO'!G23+'VIII R Ind'!G23+'IX R Art'!G23+'IX R Art MONITOREO'!G23+'IX R Ind'!G23+'XIV R Art'!G23+'XIV R Art MONITOREO'!G23+'XIV R Ind'!G23," ")</f>
        <v>19628863.620000001</v>
      </c>
      <c r="H23" s="67" t="str">
        <f>IF(+'V R Art'!H23+'V R MONITOREO '!H23+'V R Ind'!H23+'XVI R Art'!H23+'XVI R MONITOREO'!H23+'XVI R Ind'!H23+'VIII R Art'!H23+'VIII R Art MONITOREO'!H23+'VIII R Ind'!H23+'IX R Art'!H23+'IX R Art MONITOREO'!H23+'IX R Ind'!H23+'XIV R Art'!H23+'XIV R Art MONITOREO'!H23+'XIV R Ind'!H23&gt;0,+'V R Art'!H23+'V R MONITOREO '!H23+'V R Ind'!H23+'XVI R Art'!H23+'XVI R MONITOREO'!H23+'XVI R Ind'!H23+'VIII R Art'!H23+'VIII R Art MONITOREO'!H23+'VIII R Ind'!H23+'IX R Art'!H23+'IX R Art MONITOREO'!H23+'IX R Ind'!H23+'XIV R Art'!H23+'XIV R Art MONITOREO'!H23+'XIV R Ind'!H23," ")</f>
        <v xml:space="preserve"> </v>
      </c>
      <c r="I23" s="67" t="str">
        <f>IF(+'V R Art'!I23+'V R MONITOREO '!I23+'V R Ind'!I23+'XVI R Art'!I23+'XVI R MONITOREO'!I23+'XVI R Ind'!I23+'VIII R Art'!I23+'VIII R Art MONITOREO'!I23+'VIII R Ind'!I23+'IX R Art'!I23+'IX R Art MONITOREO'!I23+'IX R Ind'!I23+'XIV R Art'!I23+'XIV R Art MONITOREO'!I23+'XIV R Ind'!I23&gt;0,+'V R Art'!I23+'V R MONITOREO '!I23+'V R Ind'!I23+'XVI R Art'!I23+'XVI R MONITOREO'!I23+'XVI R Ind'!I23+'VIII R Art'!I23+'VIII R Art MONITOREO'!I23+'VIII R Ind'!I23+'IX R Art'!I23+'IX R Art MONITOREO'!I23+'IX R Ind'!I23+'XIV R Art'!I23+'XIV R Art MONITOREO'!I23+'XIV R Ind'!I23," ")</f>
        <v xml:space="preserve"> </v>
      </c>
      <c r="J23" s="67" t="str">
        <f>IF(+'V R Art'!J23+'V R MONITOREO '!J23+'V R Ind'!J23+'XVI R Art'!J23+'XVI R MONITOREO'!J23+'XVI R Ind'!J23+'VIII R Art'!J23+'VIII R Art MONITOREO'!J23+'VIII R Ind'!J23+'IX R Art'!J23+'IX R Art MONITOREO'!J23+'IX R Ind'!J23+'XIV R Art'!J23+'XIV R Art MONITOREO'!J23+'XIV R Ind'!J23&gt;0,+'V R Art'!J23+'V R MONITOREO '!J23+'V R Ind'!J23+'XVI R Art'!J23+'XVI R MONITOREO'!J23+'XVI R Ind'!J23+'VIII R Art'!J23+'VIII R Art MONITOREO'!J23+'VIII R Ind'!J23+'IX R Art'!J23+'IX R Art MONITOREO'!J23+'IX R Ind'!J23+'XIV R Art'!J23+'XIV R Art MONITOREO'!J23+'XIV R Ind'!J23," ")</f>
        <v xml:space="preserve"> </v>
      </c>
      <c r="K23" s="67" t="str">
        <f>IF(+'V R Art'!K23+'V R MONITOREO '!K23+'V R Ind'!K23+'XVI R Art'!K23+'XVI R MONITOREO'!K23+'XVI R Ind'!K23+'VIII R Art'!K23+'VIII R Art MONITOREO'!K23+'VIII R Ind'!K23+'IX R Art'!K23+'IX R Art MONITOREO'!K23+'IX R Ind'!K23+'XIV R Art'!K23+'XIV R Art MONITOREO'!K23+'XIV R Ind'!K23&gt;0,+'V R Art'!K23+'V R MONITOREO '!K23+'V R Ind'!K23+'XVI R Art'!K23+'XVI R MONITOREO'!K23+'XVI R Ind'!K23+'VIII R Art'!K23+'VIII R Art MONITOREO'!K23+'VIII R Ind'!K23+'IX R Art'!K23+'IX R Art MONITOREO'!K23+'IX R Ind'!K23+'XIV R Art'!K23+'XIV R Art MONITOREO'!K23+'XIV R Ind'!K23," ")</f>
        <v xml:space="preserve"> </v>
      </c>
      <c r="L23" s="67" t="str">
        <f>IF(+'V R Art'!L23+'V R MONITOREO '!L23+'V R Ind'!L23+'XVI R Art'!L23+'XVI R MONITOREO'!L23+'XVI R Ind'!L23+'VIII R Art'!L23+'VIII R Art MONITOREO'!L23+'VIII R Ind'!L23+'IX R Art'!L23+'IX R Art MONITOREO'!L23+'IX R Ind'!L23+'XIV R Art'!L23+'XIV R Art MONITOREO'!L23+'XIV R Ind'!L23&gt;0,+'V R Art'!L23+'V R MONITOREO '!L23+'V R Ind'!L23+'XVI R Art'!L23+'XVI R MONITOREO'!L23+'XVI R Ind'!L23+'VIII R Art'!L23+'VIII R Art MONITOREO'!L23+'VIII R Ind'!L23+'IX R Art'!L23+'IX R Art MONITOREO'!L23+'IX R Ind'!L23+'XIV R Art'!L23+'XIV R Art MONITOREO'!L23+'XIV R Ind'!L23," ")</f>
        <v xml:space="preserve"> </v>
      </c>
      <c r="M23" s="123" t="str">
        <f>IF(+'V R Art'!M23+'V R MONITOREO '!M23+'V R Ind'!M23+'XVI R Art'!M23+'XVI R MONITOREO'!M23+'XVI R Ind'!M23+'VIII R Art'!M23+'VIII R Art MONITOREO'!M23+'VIII R Ind'!M23+'IX R Art'!M23+'IX R Art MONITOREO'!M23+'IX R Ind'!M23+'XIV R Art'!M23+'XIV R Art MONITOREO'!M23+'XIV R Ind'!M23&gt;0,+'V R Art'!M23+'V R MONITOREO '!M23+'V R Ind'!M23+'XVI R Art'!M23+'XVI R MONITOREO'!M23+'XVI R Ind'!M23+'VIII R Art'!M23+'VIII R Art MONITOREO'!M23+'VIII R Ind'!M23+'IX R Art'!M23+'IX R Art MONITOREO'!M23+'IX R Ind'!M23+'XIV R Art'!M23+'XIV R Art MONITOREO'!M23+'XIV R Ind'!M23," ")</f>
        <v xml:space="preserve"> </v>
      </c>
      <c r="N23" s="122">
        <f t="shared" si="1"/>
        <v>37361998.040000007</v>
      </c>
      <c r="O23" s="34">
        <f t="shared" si="2"/>
        <v>10</v>
      </c>
      <c r="R23" s="100">
        <v>10</v>
      </c>
      <c r="S23" s="195">
        <v>110</v>
      </c>
      <c r="T23" s="196">
        <f t="shared" si="10"/>
        <v>100.00004552348014</v>
      </c>
      <c r="U23" s="196">
        <f t="shared" si="12"/>
        <v>90.035054832307679</v>
      </c>
      <c r="V23" s="196"/>
      <c r="W23" s="196">
        <f t="shared" si="8"/>
        <v>71.234805494277794</v>
      </c>
      <c r="X23" s="196">
        <f t="shared" si="9"/>
        <v>62.843100263052854</v>
      </c>
      <c r="Y23" s="196" t="e">
        <f t="shared" si="13"/>
        <v>#VALUE!</v>
      </c>
      <c r="Z23" s="196" t="e">
        <f t="shared" si="4"/>
        <v>#VALUE!</v>
      </c>
      <c r="AA23" s="196" t="e">
        <f t="shared" si="5"/>
        <v>#VALUE!</v>
      </c>
      <c r="AB23" s="196" t="e">
        <f t="shared" si="6"/>
        <v>#VALUE!</v>
      </c>
      <c r="AC23" s="196" t="e">
        <f t="shared" si="7"/>
        <v>#VALUE!</v>
      </c>
      <c r="AD23" s="197" t="e">
        <f t="shared" si="11"/>
        <v>#VALUE!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x14ac:dyDescent="0.3">
      <c r="A24" s="100">
        <f t="shared" si="3"/>
        <v>10.5</v>
      </c>
      <c r="B24" s="122" t="str">
        <f>IF(+'V R Art'!B24+'V R MONITOREO '!B24+'V R Ind'!B24+'XVI R Art'!B24+'XVI R MONITOREO'!B24+'XVI R Ind'!B24+'VIII R Art'!B24+'VIII R Art MONITOREO'!B24+'VIII R Ind'!B24+'IX R Art'!B24+'IX R Art MONITOREO'!B24+'IX R Ind'!B24+'XIV R Art'!B24+'XIV R Art MONITOREO'!B24+'XIV R Ind'!B24&gt;0,+'V R Art'!B24+'V R MONITOREO '!B24+'V R Ind'!B24+'XVI R Art'!B24+'XVI R MONITOREO'!B24+'XVI R Ind'!B24+'VIII R Art'!B24+'VIII R Art MONITOREO'!B24+'VIII R Ind'!B24+'IX R Art'!B24+'IX R Art MONITOREO'!B24+'IX R Ind'!B24+'XIV R Art'!B24+'XIV R Art MONITOREO'!B24+'XIV R Ind'!B24," ")</f>
        <v xml:space="preserve"> </v>
      </c>
      <c r="C24" s="67">
        <f>IF(+'V R Art'!C24+'V R MONITOREO '!C24+'V R Ind'!C24+'XVI R Art'!C24+'XVI R MONITOREO'!C24+'XVI R Ind'!C24+'VIII R Art'!C24+'VIII R Art MONITOREO'!C24+'VIII R Ind'!C24+'IX R Art'!C24+'IX R Art MONITOREO'!C24+'IX R Ind'!C24+'XIV R Art'!C24+'XIV R Art MONITOREO'!C24+'XIV R Ind'!C24&gt;0,+'V R Art'!C24+'V R MONITOREO '!C24+'V R Ind'!C24+'XVI R Art'!C24+'XVI R MONITOREO'!C24+'XVI R Ind'!C24+'VIII R Art'!C24+'VIII R Art MONITOREO'!C24+'VIII R Ind'!C24+'IX R Art'!C24+'IX R Art MONITOREO'!C24+'IX R Ind'!C24+'XIV R Art'!C24+'XIV R Art MONITOREO'!C24+'XIV R Ind'!C24," ")</f>
        <v>54.48</v>
      </c>
      <c r="D24" s="67">
        <f>IF(+'V R Art'!D24+'V R MONITOREO '!D24+'V R Ind'!D24+'XVI R Art'!D24+'XVI R MONITOREO'!D24+'XVI R Ind'!D24+'VIII R Art'!D24+'VIII R Art MONITOREO'!D24+'VIII R Ind'!D24+'IX R Art'!D24+'IX R Art MONITOREO'!D24+'IX R Ind'!D24+'XIV R Art'!D24+'XIV R Art MONITOREO'!D24+'XIV R Ind'!D24&gt;0,+'V R Art'!D24+'V R MONITOREO '!D24+'V R Ind'!D24+'XVI R Art'!D24+'XVI R MONITOREO'!D24+'XVI R Ind'!D24+'VIII R Art'!D24+'VIII R Art MONITOREO'!D24+'VIII R Ind'!D24+'IX R Art'!D24+'IX R Art MONITOREO'!D24+'IX R Ind'!D24+'XIV R Art'!D24+'XIV R Art MONITOREO'!D24+'XIV R Ind'!D24," ")</f>
        <v>1810247.8599999999</v>
      </c>
      <c r="E24" s="67">
        <f>IF(+'V R Art'!E24+'V R MONITOREO '!E24+'V R Ind'!E24+'XVI R Art'!E24+'XVI R MONITOREO'!E24+'XVI R Ind'!E24+'VIII R Art'!E24+'VIII R Art MONITOREO'!E24+'VIII R Ind'!E24+'IX R Art'!E24+'IX R Art MONITOREO'!E24+'IX R Ind'!E24+'XIV R Art'!E24+'XIV R Art MONITOREO'!E24+'XIV R Ind'!E24&gt;0,+'V R Art'!E24+'V R MONITOREO '!E24+'V R Ind'!E24+'XVI R Art'!E24+'XVI R MONITOREO'!E24+'XVI R Ind'!E24+'VIII R Art'!E24+'VIII R Art MONITOREO'!E24+'VIII R Ind'!E24+'IX R Art'!E24+'IX R Art MONITOREO'!E24+'IX R Ind'!E24+'XIV R Art'!E24+'XIV R Art MONITOREO'!E24+'XIV R Ind'!E24," ")</f>
        <v>13175397.800000001</v>
      </c>
      <c r="F24" s="67">
        <f>IF(+'V R Art'!F24+'V R MONITOREO '!F24+'V R Ind'!F24+'XVI R Art'!F24+'XVI R MONITOREO'!F24+'XVI R Ind'!F24+'VIII R Art'!F24+'VIII R Art MONITOREO'!F24+'VIII R Ind'!F24+'IX R Art'!F24+'IX R Art MONITOREO'!F24+'IX R Ind'!F24+'XIV R Art'!F24+'XIV R Art MONITOREO'!F24+'XIV R Ind'!F24&gt;0,+'V R Art'!F24+'V R MONITOREO '!F24+'V R Ind'!F24+'XVI R Art'!F24+'XVI R MONITOREO'!F24+'XVI R Ind'!F24+'VIII R Art'!F24+'VIII R Art MONITOREO'!F24+'VIII R Ind'!F24+'IX R Art'!F24+'IX R Art MONITOREO'!F24+'IX R Ind'!F24+'XIV R Art'!F24+'XIV R Art MONITOREO'!F24+'XIV R Ind'!F24," ")</f>
        <v>11715662.290000001</v>
      </c>
      <c r="G24" s="67">
        <f>IF(+'V R Art'!G24+'V R MONITOREO '!G24+'V R Ind'!G24+'XVI R Art'!G24+'XVI R MONITOREO'!G24+'XVI R Ind'!G24+'VIII R Art'!G24+'VIII R Art MONITOREO'!G24+'VIII R Ind'!G24+'IX R Art'!G24+'IX R Art MONITOREO'!G24+'IX R Ind'!G24+'XIV R Art'!G24+'XIV R Art MONITOREO'!G24+'XIV R Ind'!G24&gt;0,+'V R Art'!G24+'V R MONITOREO '!G24+'V R Ind'!G24+'XVI R Art'!G24+'XVI R MONITOREO'!G24+'XVI R Ind'!G24+'VIII R Art'!G24+'VIII R Art MONITOREO'!G24+'VIII R Ind'!G24+'IX R Art'!G24+'IX R Art MONITOREO'!G24+'IX R Ind'!G24+'XIV R Art'!G24+'XIV R Art MONITOREO'!G24+'XIV R Ind'!G24," ")</f>
        <v>26841466.879999999</v>
      </c>
      <c r="H24" s="67" t="str">
        <f>IF(+'V R Art'!H24+'V R MONITOREO '!H24+'V R Ind'!H24+'XVI R Art'!H24+'XVI R MONITOREO'!H24+'XVI R Ind'!H24+'VIII R Art'!H24+'VIII R Art MONITOREO'!H24+'VIII R Ind'!H24+'IX R Art'!H24+'IX R Art MONITOREO'!H24+'IX R Ind'!H24+'XIV R Art'!H24+'XIV R Art MONITOREO'!H24+'XIV R Ind'!H24&gt;0,+'V R Art'!H24+'V R MONITOREO '!H24+'V R Ind'!H24+'XVI R Art'!H24+'XVI R MONITOREO'!H24+'XVI R Ind'!H24+'VIII R Art'!H24+'VIII R Art MONITOREO'!H24+'VIII R Ind'!H24+'IX R Art'!H24+'IX R Art MONITOREO'!H24+'IX R Ind'!H24+'XIV R Art'!H24+'XIV R Art MONITOREO'!H24+'XIV R Ind'!H24," ")</f>
        <v xml:space="preserve"> </v>
      </c>
      <c r="I24" s="67" t="str">
        <f>IF(+'V R Art'!I24+'V R MONITOREO '!I24+'V R Ind'!I24+'XVI R Art'!I24+'XVI R MONITOREO'!I24+'XVI R Ind'!I24+'VIII R Art'!I24+'VIII R Art MONITOREO'!I24+'VIII R Ind'!I24+'IX R Art'!I24+'IX R Art MONITOREO'!I24+'IX R Ind'!I24+'XIV R Art'!I24+'XIV R Art MONITOREO'!I24+'XIV R Ind'!I24&gt;0,+'V R Art'!I24+'V R MONITOREO '!I24+'V R Ind'!I24+'XVI R Art'!I24+'XVI R MONITOREO'!I24+'XVI R Ind'!I24+'VIII R Art'!I24+'VIII R Art MONITOREO'!I24+'VIII R Ind'!I24+'IX R Art'!I24+'IX R Art MONITOREO'!I24+'IX R Ind'!I24+'XIV R Art'!I24+'XIV R Art MONITOREO'!I24+'XIV R Ind'!I24," ")</f>
        <v xml:space="preserve"> </v>
      </c>
      <c r="J24" s="67" t="str">
        <f>IF(+'V R Art'!J24+'V R MONITOREO '!J24+'V R Ind'!J24+'XVI R Art'!J24+'XVI R MONITOREO'!J24+'XVI R Ind'!J24+'VIII R Art'!J24+'VIII R Art MONITOREO'!J24+'VIII R Ind'!J24+'IX R Art'!J24+'IX R Art MONITOREO'!J24+'IX R Ind'!J24+'XIV R Art'!J24+'XIV R Art MONITOREO'!J24+'XIV R Ind'!J24&gt;0,+'V R Art'!J24+'V R MONITOREO '!J24+'V R Ind'!J24+'XVI R Art'!J24+'XVI R MONITOREO'!J24+'XVI R Ind'!J24+'VIII R Art'!J24+'VIII R Art MONITOREO'!J24+'VIII R Ind'!J24+'IX R Art'!J24+'IX R Art MONITOREO'!J24+'IX R Ind'!J24+'XIV R Art'!J24+'XIV R Art MONITOREO'!J24+'XIV R Ind'!J24," ")</f>
        <v xml:space="preserve"> </v>
      </c>
      <c r="K24" s="67" t="str">
        <f>IF(+'V R Art'!K24+'V R MONITOREO '!K24+'V R Ind'!K24+'XVI R Art'!K24+'XVI R MONITOREO'!K24+'XVI R Ind'!K24+'VIII R Art'!K24+'VIII R Art MONITOREO'!K24+'VIII R Ind'!K24+'IX R Art'!K24+'IX R Art MONITOREO'!K24+'IX R Ind'!K24+'XIV R Art'!K24+'XIV R Art MONITOREO'!K24+'XIV R Ind'!K24&gt;0,+'V R Art'!K24+'V R MONITOREO '!K24+'V R Ind'!K24+'XVI R Art'!K24+'XVI R MONITOREO'!K24+'XVI R Ind'!K24+'VIII R Art'!K24+'VIII R Art MONITOREO'!K24+'VIII R Ind'!K24+'IX R Art'!K24+'IX R Art MONITOREO'!K24+'IX R Ind'!K24+'XIV R Art'!K24+'XIV R Art MONITOREO'!K24+'XIV R Ind'!K24," ")</f>
        <v xml:space="preserve"> </v>
      </c>
      <c r="L24" s="67" t="str">
        <f>IF(+'V R Art'!L24+'V R MONITOREO '!L24+'V R Ind'!L24+'XVI R Art'!L24+'XVI R MONITOREO'!L24+'XVI R Ind'!L24+'VIII R Art'!L24+'VIII R Art MONITOREO'!L24+'VIII R Ind'!L24+'IX R Art'!L24+'IX R Art MONITOREO'!L24+'IX R Ind'!L24+'XIV R Art'!L24+'XIV R Art MONITOREO'!L24+'XIV R Ind'!L24&gt;0,+'V R Art'!L24+'V R MONITOREO '!L24+'V R Ind'!L24+'XVI R Art'!L24+'XVI R MONITOREO'!L24+'XVI R Ind'!L24+'VIII R Art'!L24+'VIII R Art MONITOREO'!L24+'VIII R Ind'!L24+'IX R Art'!L24+'IX R Art MONITOREO'!L24+'IX R Ind'!L24+'XIV R Art'!L24+'XIV R Art MONITOREO'!L24+'XIV R Ind'!L24," ")</f>
        <v xml:space="preserve"> </v>
      </c>
      <c r="M24" s="123" t="str">
        <f>IF(+'V R Art'!M24+'V R MONITOREO '!M24+'V R Ind'!M24+'XVI R Art'!M24+'XVI R MONITOREO'!M24+'XVI R Ind'!M24+'VIII R Art'!M24+'VIII R Art MONITOREO'!M24+'VIII R Ind'!M24+'IX R Art'!M24+'IX R Art MONITOREO'!M24+'IX R Ind'!M24+'XIV R Art'!M24+'XIV R Art MONITOREO'!M24+'XIV R Ind'!M24&gt;0,+'V R Art'!M24+'V R MONITOREO '!M24+'V R Ind'!M24+'XVI R Art'!M24+'XVI R MONITOREO'!M24+'XVI R Ind'!M24+'VIII R Art'!M24+'VIII R Art MONITOREO'!M24+'VIII R Ind'!M24+'IX R Art'!M24+'IX R Art MONITOREO'!M24+'IX R Ind'!M24+'XIV R Art'!M24+'XIV R Art MONITOREO'!M24+'XIV R Ind'!M24," ")</f>
        <v xml:space="preserve"> </v>
      </c>
      <c r="N24" s="122">
        <f t="shared" si="1"/>
        <v>53542829.310000002</v>
      </c>
      <c r="O24" s="34">
        <f t="shared" si="2"/>
        <v>10.5</v>
      </c>
      <c r="R24" s="100">
        <v>10.5</v>
      </c>
      <c r="S24" s="195">
        <v>110</v>
      </c>
      <c r="T24" s="196">
        <f t="shared" si="10"/>
        <v>100.00026384246783</v>
      </c>
      <c r="U24" s="196">
        <f t="shared" si="12"/>
        <v>90.101233568081767</v>
      </c>
      <c r="V24" s="196"/>
      <c r="W24" s="196">
        <f t="shared" si="8"/>
        <v>71.807601461257121</v>
      </c>
      <c r="X24" s="196">
        <f t="shared" si="9"/>
        <v>63.887794170086167</v>
      </c>
      <c r="Y24" s="196" t="e">
        <f t="shared" si="13"/>
        <v>#VALUE!</v>
      </c>
      <c r="Z24" s="196" t="e">
        <f t="shared" si="4"/>
        <v>#VALUE!</v>
      </c>
      <c r="AA24" s="196" t="e">
        <f t="shared" si="5"/>
        <v>#VALUE!</v>
      </c>
      <c r="AB24" s="196" t="e">
        <f t="shared" si="6"/>
        <v>#VALUE!</v>
      </c>
      <c r="AC24" s="196" t="e">
        <f t="shared" si="7"/>
        <v>#VALUE!</v>
      </c>
      <c r="AD24" s="197" t="e">
        <f t="shared" si="11"/>
        <v>#VALUE!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 x14ac:dyDescent="0.3">
      <c r="A25" s="100">
        <f t="shared" si="3"/>
        <v>11</v>
      </c>
      <c r="B25" s="122">
        <f>IF(+'V R Art'!B25+'V R MONITOREO '!B25+'V R Ind'!B25+'XVI R Art'!B25+'XVI R MONITOREO'!B25+'XVI R Ind'!B25+'VIII R Art'!B25+'VIII R Art MONITOREO'!B25+'VIII R Ind'!B25+'IX R Art'!B25+'IX R Art MONITOREO'!B25+'IX R Ind'!B25+'XIV R Art'!B25+'XIV R Art MONITOREO'!B25+'XIV R Ind'!B25&gt;0,+'V R Art'!B25+'V R MONITOREO '!B25+'V R Ind'!B25+'XVI R Art'!B25+'XVI R MONITOREO'!B25+'XVI R Ind'!B25+'VIII R Art'!B25+'VIII R Art MONITOREO'!B25+'VIII R Ind'!B25+'IX R Art'!B25+'IX R Art MONITOREO'!B25+'IX R Ind'!B25+'XIV R Art'!B25+'XIV R Art MONITOREO'!B25+'XIV R Ind'!B25," ")</f>
        <v>5.87</v>
      </c>
      <c r="C25" s="67">
        <f>IF(+'V R Art'!C25+'V R MONITOREO '!C25+'V R Ind'!C25+'XVI R Art'!C25+'XVI R MONITOREO'!C25+'XVI R Ind'!C25+'VIII R Art'!C25+'VIII R Art MONITOREO'!C25+'VIII R Ind'!C25+'IX R Art'!C25+'IX R Art MONITOREO'!C25+'IX R Ind'!C25+'XIV R Art'!C25+'XIV R Art MONITOREO'!C25+'XIV R Ind'!C25&gt;0,+'V R Art'!C25+'V R MONITOREO '!C25+'V R Ind'!C25+'XVI R Art'!C25+'XVI R MONITOREO'!C25+'XVI R Ind'!C25+'VIII R Art'!C25+'VIII R Art MONITOREO'!C25+'VIII R Ind'!C25+'IX R Art'!C25+'IX R Art MONITOREO'!C25+'IX R Ind'!C25+'XIV R Art'!C25+'XIV R Art MONITOREO'!C25+'XIV R Ind'!C25," ")</f>
        <v>31.69</v>
      </c>
      <c r="D25" s="67">
        <f>IF(+'V R Art'!D25+'V R MONITOREO '!D25+'V R Ind'!D25+'XVI R Art'!D25+'XVI R MONITOREO'!D25+'XVI R Ind'!D25+'VIII R Art'!D25+'VIII R Art MONITOREO'!D25+'VIII R Ind'!D25+'IX R Art'!D25+'IX R Art MONITOREO'!D25+'IX R Ind'!D25+'XIV R Art'!D25+'XIV R Art MONITOREO'!D25+'XIV R Ind'!D25&gt;0,+'V R Art'!D25+'V R MONITOREO '!D25+'V R Ind'!D25+'XVI R Art'!D25+'XVI R MONITOREO'!D25+'XVI R Ind'!D25+'VIII R Art'!D25+'VIII R Art MONITOREO'!D25+'VIII R Ind'!D25+'IX R Art'!D25+'IX R Art MONITOREO'!D25+'IX R Ind'!D25+'XIV R Art'!D25+'XIV R Art MONITOREO'!D25+'XIV R Ind'!D25," ")</f>
        <v>1806841.29</v>
      </c>
      <c r="E25" s="67">
        <f>IF(+'V R Art'!E25+'V R MONITOREO '!E25+'V R Ind'!E25+'XVI R Art'!E25+'XVI R MONITOREO'!E25+'XVI R Ind'!E25+'VIII R Art'!E25+'VIII R Art MONITOREO'!E25+'VIII R Ind'!E25+'IX R Art'!E25+'IX R Art MONITOREO'!E25+'IX R Ind'!E25+'XIV R Art'!E25+'XIV R Art MONITOREO'!E25+'XIV R Ind'!E25&gt;0,+'V R Art'!E25+'V R MONITOREO '!E25+'V R Ind'!E25+'XVI R Art'!E25+'XVI R MONITOREO'!E25+'XVI R Ind'!E25+'VIII R Art'!E25+'VIII R Art MONITOREO'!E25+'VIII R Ind'!E25+'IX R Art'!E25+'IX R Art MONITOREO'!E25+'IX R Ind'!E25+'XIV R Art'!E25+'XIV R Art MONITOREO'!E25+'XIV R Ind'!E25," ")</f>
        <v>14683078.619999999</v>
      </c>
      <c r="F25" s="67">
        <f>IF(+'V R Art'!F25+'V R MONITOREO '!F25+'V R Ind'!F25+'XVI R Art'!F25+'XVI R MONITOREO'!F25+'XVI R Ind'!F25+'VIII R Art'!F25+'VIII R Art MONITOREO'!F25+'VIII R Ind'!F25+'IX R Art'!F25+'IX R Art MONITOREO'!F25+'IX R Ind'!F25+'XIV R Art'!F25+'XIV R Art MONITOREO'!F25+'XIV R Ind'!F25&gt;0,+'V R Art'!F25+'V R MONITOREO '!F25+'V R Ind'!F25+'XVI R Art'!F25+'XVI R MONITOREO'!F25+'XVI R Ind'!F25+'VIII R Art'!F25+'VIII R Art MONITOREO'!F25+'VIII R Ind'!F25+'IX R Art'!F25+'IX R Art MONITOREO'!F25+'IX R Ind'!F25+'XIV R Art'!F25+'XIV R Art MONITOREO'!F25+'XIV R Ind'!F25," ")</f>
        <v>17261572.300000001</v>
      </c>
      <c r="G25" s="67">
        <f>IF(+'V R Art'!G25+'V R MONITOREO '!G25+'V R Ind'!G25+'XVI R Art'!G25+'XVI R MONITOREO'!G25+'XVI R Ind'!G25+'VIII R Art'!G25+'VIII R Art MONITOREO'!G25+'VIII R Ind'!G25+'IX R Art'!G25+'IX R Art MONITOREO'!G25+'IX R Ind'!G25+'XIV R Art'!G25+'XIV R Art MONITOREO'!G25+'XIV R Ind'!G25&gt;0,+'V R Art'!G25+'V R MONITOREO '!G25+'V R Ind'!G25+'XVI R Art'!G25+'XVI R MONITOREO'!G25+'XVI R Ind'!G25+'VIII R Art'!G25+'VIII R Art MONITOREO'!G25+'VIII R Ind'!G25+'IX R Art'!G25+'IX R Art MONITOREO'!G25+'IX R Ind'!G25+'XIV R Art'!G25+'XIV R Art MONITOREO'!G25+'XIV R Ind'!G25," ")</f>
        <v>31806342.149999999</v>
      </c>
      <c r="H25" s="67" t="str">
        <f>IF(+'V R Art'!H25+'V R MONITOREO '!H25+'V R Ind'!H25+'XVI R Art'!H25+'XVI R MONITOREO'!H25+'XVI R Ind'!H25+'VIII R Art'!H25+'VIII R Art MONITOREO'!H25+'VIII R Ind'!H25+'IX R Art'!H25+'IX R Art MONITOREO'!H25+'IX R Ind'!H25+'XIV R Art'!H25+'XIV R Art MONITOREO'!H25+'XIV R Ind'!H25&gt;0,+'V R Art'!H25+'V R MONITOREO '!H25+'V R Ind'!H25+'XVI R Art'!H25+'XVI R MONITOREO'!H25+'XVI R Ind'!H25+'VIII R Art'!H25+'VIII R Art MONITOREO'!H25+'VIII R Ind'!H25+'IX R Art'!H25+'IX R Art MONITOREO'!H25+'IX R Ind'!H25+'XIV R Art'!H25+'XIV R Art MONITOREO'!H25+'XIV R Ind'!H25," ")</f>
        <v xml:space="preserve"> </v>
      </c>
      <c r="I25" s="67" t="str">
        <f>IF(+'V R Art'!I25+'V R MONITOREO '!I25+'V R Ind'!I25+'XVI R Art'!I25+'XVI R MONITOREO'!I25+'XVI R Ind'!I25+'VIII R Art'!I25+'VIII R Art MONITOREO'!I25+'VIII R Ind'!I25+'IX R Art'!I25+'IX R Art MONITOREO'!I25+'IX R Ind'!I25+'XIV R Art'!I25+'XIV R Art MONITOREO'!I25+'XIV R Ind'!I25&gt;0,+'V R Art'!I25+'V R MONITOREO '!I25+'V R Ind'!I25+'XVI R Art'!I25+'XVI R MONITOREO'!I25+'XVI R Ind'!I25+'VIII R Art'!I25+'VIII R Art MONITOREO'!I25+'VIII R Ind'!I25+'IX R Art'!I25+'IX R Art MONITOREO'!I25+'IX R Ind'!I25+'XIV R Art'!I25+'XIV R Art MONITOREO'!I25+'XIV R Ind'!I25," ")</f>
        <v xml:space="preserve"> </v>
      </c>
      <c r="J25" s="67" t="str">
        <f>IF(+'V R Art'!J25+'V R MONITOREO '!J25+'V R Ind'!J25+'XVI R Art'!J25+'XVI R MONITOREO'!J25+'XVI R Ind'!J25+'VIII R Art'!J25+'VIII R Art MONITOREO'!J25+'VIII R Ind'!J25+'IX R Art'!J25+'IX R Art MONITOREO'!J25+'IX R Ind'!J25+'XIV R Art'!J25+'XIV R Art MONITOREO'!J25+'XIV R Ind'!J25&gt;0,+'V R Art'!J25+'V R MONITOREO '!J25+'V R Ind'!J25+'XVI R Art'!J25+'XVI R MONITOREO'!J25+'XVI R Ind'!J25+'VIII R Art'!J25+'VIII R Art MONITOREO'!J25+'VIII R Ind'!J25+'IX R Art'!J25+'IX R Art MONITOREO'!J25+'IX R Ind'!J25+'XIV R Art'!J25+'XIV R Art MONITOREO'!J25+'XIV R Ind'!J25," ")</f>
        <v xml:space="preserve"> </v>
      </c>
      <c r="K25" s="67" t="str">
        <f>IF(+'V R Art'!K25+'V R MONITOREO '!K25+'V R Ind'!K25+'XVI R Art'!K25+'XVI R MONITOREO'!K25+'XVI R Ind'!K25+'VIII R Art'!K25+'VIII R Art MONITOREO'!K25+'VIII R Ind'!K25+'IX R Art'!K25+'IX R Art MONITOREO'!K25+'IX R Ind'!K25+'XIV R Art'!K25+'XIV R Art MONITOREO'!K25+'XIV R Ind'!K25&gt;0,+'V R Art'!K25+'V R MONITOREO '!K25+'V R Ind'!K25+'XVI R Art'!K25+'XVI R MONITOREO'!K25+'XVI R Ind'!K25+'VIII R Art'!K25+'VIII R Art MONITOREO'!K25+'VIII R Ind'!K25+'IX R Art'!K25+'IX R Art MONITOREO'!K25+'IX R Ind'!K25+'XIV R Art'!K25+'XIV R Art MONITOREO'!K25+'XIV R Ind'!K25," ")</f>
        <v xml:space="preserve"> </v>
      </c>
      <c r="L25" s="67" t="str">
        <f>IF(+'V R Art'!L25+'V R MONITOREO '!L25+'V R Ind'!L25+'XVI R Art'!L25+'XVI R MONITOREO'!L25+'XVI R Ind'!L25+'VIII R Art'!L25+'VIII R Art MONITOREO'!L25+'VIII R Ind'!L25+'IX R Art'!L25+'IX R Art MONITOREO'!L25+'IX R Ind'!L25+'XIV R Art'!L25+'XIV R Art MONITOREO'!L25+'XIV R Ind'!L25&gt;0,+'V R Art'!L25+'V R MONITOREO '!L25+'V R Ind'!L25+'XVI R Art'!L25+'XVI R MONITOREO'!L25+'XVI R Ind'!L25+'VIII R Art'!L25+'VIII R Art MONITOREO'!L25+'VIII R Ind'!L25+'IX R Art'!L25+'IX R Art MONITOREO'!L25+'IX R Ind'!L25+'XIV R Art'!L25+'XIV R Art MONITOREO'!L25+'XIV R Ind'!L25," ")</f>
        <v xml:space="preserve"> </v>
      </c>
      <c r="M25" s="123" t="str">
        <f>IF(+'V R Art'!M25+'V R MONITOREO '!M25+'V R Ind'!M25+'XVI R Art'!M25+'XVI R MONITOREO'!M25+'XVI R Ind'!M25+'VIII R Art'!M25+'VIII R Art MONITOREO'!M25+'VIII R Ind'!M25+'IX R Art'!M25+'IX R Art MONITOREO'!M25+'IX R Ind'!M25+'XIV R Art'!M25+'XIV R Art MONITOREO'!M25+'XIV R Ind'!M25&gt;0,+'V R Art'!M25+'V R MONITOREO '!M25+'V R Ind'!M25+'XVI R Art'!M25+'XVI R MONITOREO'!M25+'XVI R Ind'!M25+'VIII R Art'!M25+'VIII R Art MONITOREO'!M25+'VIII R Ind'!M25+'IX R Art'!M25+'IX R Art MONITOREO'!M25+'IX R Ind'!M25+'XIV R Art'!M25+'XIV R Art MONITOREO'!M25+'XIV R Ind'!M25," ")</f>
        <v xml:space="preserve"> </v>
      </c>
      <c r="N25" s="122">
        <f t="shared" si="1"/>
        <v>65557871.919999994</v>
      </c>
      <c r="O25" s="34">
        <f t="shared" si="2"/>
        <v>11</v>
      </c>
      <c r="R25" s="100">
        <v>11</v>
      </c>
      <c r="S25" s="195">
        <v>110</v>
      </c>
      <c r="T25" s="196">
        <f t="shared" si="10"/>
        <v>100.00015347224313</v>
      </c>
      <c r="U25" s="196">
        <f t="shared" si="12"/>
        <v>90.101043064204561</v>
      </c>
      <c r="V25" s="196"/>
      <c r="W25" s="196">
        <f t="shared" si="8"/>
        <v>72.66327609491681</v>
      </c>
      <c r="X25" s="196">
        <f t="shared" si="9"/>
        <v>64.606920781765254</v>
      </c>
      <c r="Y25" s="196" t="e">
        <f t="shared" si="13"/>
        <v>#VALUE!</v>
      </c>
      <c r="Z25" s="196" t="e">
        <f t="shared" si="4"/>
        <v>#VALUE!</v>
      </c>
      <c r="AA25" s="196" t="e">
        <f t="shared" si="5"/>
        <v>#VALUE!</v>
      </c>
      <c r="AB25" s="196" t="e">
        <f t="shared" si="6"/>
        <v>#VALUE!</v>
      </c>
      <c r="AC25" s="196" t="e">
        <f t="shared" si="7"/>
        <v>#VALUE!</v>
      </c>
      <c r="AD25" s="197" t="e">
        <f t="shared" si="11"/>
        <v>#VALUE!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x14ac:dyDescent="0.3">
      <c r="A26" s="102">
        <f t="shared" si="3"/>
        <v>11.5</v>
      </c>
      <c r="B26" s="124">
        <f>IF(+'V R Art'!B26+'V R MONITOREO '!B26+'V R Ind'!B26+'XVI R Art'!B26+'XVI R MONITOREO'!B26+'XVI R Ind'!B26+'VIII R Art'!B26+'VIII R Art MONITOREO'!B26+'VIII R Ind'!B26+'IX R Art'!B26+'IX R Art MONITOREO'!B26+'IX R Ind'!B26+'XIV R Art'!B26+'XIV R Art MONITOREO'!B26+'XIV R Ind'!B26&gt;0,+'V R Art'!B26+'V R MONITOREO '!B26+'V R Ind'!B26+'XVI R Art'!B26+'XVI R MONITOREO'!B26+'XVI R Ind'!B26+'VIII R Art'!B26+'VIII R Art MONITOREO'!B26+'VIII R Ind'!B26+'IX R Art'!B26+'IX R Art MONITOREO'!B26+'IX R Ind'!B26+'XIV R Art'!B26+'XIV R Art MONITOREO'!B26+'XIV R Ind'!B26," ")</f>
        <v>11.75</v>
      </c>
      <c r="C26" s="38">
        <f>IF(+'V R Art'!C26+'V R MONITOREO '!C26+'V R Ind'!C26+'XVI R Art'!C26+'XVI R MONITOREO'!C26+'XVI R Ind'!C26+'VIII R Art'!C26+'VIII R Art MONITOREO'!C26+'VIII R Ind'!C26+'IX R Art'!C26+'IX R Art MONITOREO'!C26+'IX R Ind'!C26+'XIV R Art'!C26+'XIV R Art MONITOREO'!C26+'XIV R Ind'!C26&gt;0,+'V R Art'!C26+'V R MONITOREO '!C26+'V R Ind'!C26+'XVI R Art'!C26+'XVI R MONITOREO'!C26+'XVI R Ind'!C26+'VIII R Art'!C26+'VIII R Art MONITOREO'!C26+'VIII R Ind'!C26+'IX R Art'!C26+'IX R Art MONITOREO'!C26+'IX R Ind'!C26+'XIV R Art'!C26+'XIV R Art MONITOREO'!C26+'XIV R Ind'!C26," ")</f>
        <v>56.9</v>
      </c>
      <c r="D26" s="38">
        <f>IF(+'V R Art'!D26+'V R MONITOREO '!D26+'V R Ind'!D26+'XVI R Art'!D26+'XVI R MONITOREO'!D26+'XVI R Ind'!D26+'VIII R Art'!D26+'VIII R Art MONITOREO'!D26+'VIII R Ind'!D26+'IX R Art'!D26+'IX R Art MONITOREO'!D26+'IX R Ind'!D26+'XIV R Art'!D26+'XIV R Art MONITOREO'!D26+'XIV R Ind'!D26&gt;0,+'V R Art'!D26+'V R MONITOREO '!D26+'V R Ind'!D26+'XVI R Art'!D26+'XVI R MONITOREO'!D26+'XVI R Ind'!D26+'VIII R Art'!D26+'VIII R Art MONITOREO'!D26+'VIII R Ind'!D26+'IX R Art'!D26+'IX R Art MONITOREO'!D26+'IX R Ind'!D26+'XIV R Art'!D26+'XIV R Art MONITOREO'!D26+'XIV R Ind'!D26," ")</f>
        <v>2350211.21</v>
      </c>
      <c r="E26" s="38">
        <f>IF(+'V R Art'!E26+'V R MONITOREO '!E26+'V R Ind'!E26+'XVI R Art'!E26+'XVI R MONITOREO'!E26+'XVI R Ind'!E26+'VIII R Art'!E26+'VIII R Art MONITOREO'!E26+'VIII R Ind'!E26+'IX R Art'!E26+'IX R Art MONITOREO'!E26+'IX R Ind'!E26+'XIV R Art'!E26+'XIV R Art MONITOREO'!E26+'XIV R Ind'!E26&gt;0,+'V R Art'!E26+'V R MONITOREO '!E26+'V R Ind'!E26+'XVI R Art'!E26+'XVI R MONITOREO'!E26+'XVI R Ind'!E26+'VIII R Art'!E26+'VIII R Art MONITOREO'!E26+'VIII R Ind'!E26+'IX R Art'!E26+'IX R Art MONITOREO'!E26+'IX R Ind'!E26+'XIV R Art'!E26+'XIV R Art MONITOREO'!E26+'XIV R Ind'!E26," ")</f>
        <v>14552154.51</v>
      </c>
      <c r="F26" s="38">
        <f>IF(+'V R Art'!F26+'V R MONITOREO '!F26+'V R Ind'!F26+'XVI R Art'!F26+'XVI R MONITOREO'!F26+'XVI R Ind'!F26+'VIII R Art'!F26+'VIII R Art MONITOREO'!F26+'VIII R Ind'!F26+'IX R Art'!F26+'IX R Art MONITOREO'!F26+'IX R Ind'!F26+'XIV R Art'!F26+'XIV R Art MONITOREO'!F26+'XIV R Ind'!F26&gt;0,+'V R Art'!F26+'V R MONITOREO '!F26+'V R Ind'!F26+'XVI R Art'!F26+'XVI R MONITOREO'!F26+'XVI R Ind'!F26+'VIII R Art'!F26+'VIII R Art MONITOREO'!F26+'VIII R Ind'!F26+'IX R Art'!F26+'IX R Art MONITOREO'!F26+'IX R Ind'!F26+'XIV R Art'!F26+'XIV R Art MONITOREO'!F26+'XIV R Ind'!F26," ")</f>
        <v>24969306.829999998</v>
      </c>
      <c r="G26" s="38">
        <f>IF(+'V R Art'!G26+'V R MONITOREO '!G26+'V R Ind'!G26+'XVI R Art'!G26+'XVI R MONITOREO'!G26+'XVI R Ind'!G26+'VIII R Art'!G26+'VIII R Art MONITOREO'!G26+'VIII R Ind'!G26+'IX R Art'!G26+'IX R Art MONITOREO'!G26+'IX R Ind'!G26+'XIV R Art'!G26+'XIV R Art MONITOREO'!G26+'XIV R Ind'!G26&gt;0,+'V R Art'!G26+'V R MONITOREO '!G26+'V R Ind'!G26+'XVI R Art'!G26+'XVI R MONITOREO'!G26+'XVI R Ind'!G26+'VIII R Art'!G26+'VIII R Art MONITOREO'!G26+'VIII R Ind'!G26+'IX R Art'!G26+'IX R Art MONITOREO'!G26+'IX R Ind'!G26+'XIV R Art'!G26+'XIV R Art MONITOREO'!G26+'XIV R Ind'!G26," ")</f>
        <v>38330005.849999994</v>
      </c>
      <c r="H26" s="38" t="str">
        <f>IF(+'V R Art'!H26+'V R MONITOREO '!H26+'V R Ind'!H26+'XVI R Art'!H26+'XVI R MONITOREO'!H26+'XVI R Ind'!H26+'VIII R Art'!H26+'VIII R Art MONITOREO'!H26+'VIII R Ind'!H26+'IX R Art'!H26+'IX R Art MONITOREO'!H26+'IX R Ind'!H26+'XIV R Art'!H26+'XIV R Art MONITOREO'!H26+'XIV R Ind'!H26&gt;0,+'V R Art'!H26+'V R MONITOREO '!H26+'V R Ind'!H26+'XVI R Art'!H26+'XVI R MONITOREO'!H26+'XVI R Ind'!H26+'VIII R Art'!H26+'VIII R Art MONITOREO'!H26+'VIII R Ind'!H26+'IX R Art'!H26+'IX R Art MONITOREO'!H26+'IX R Ind'!H26+'XIV R Art'!H26+'XIV R Art MONITOREO'!H26+'XIV R Ind'!H26," ")</f>
        <v xml:space="preserve"> </v>
      </c>
      <c r="I26" s="38" t="str">
        <f>IF(+'V R Art'!I26+'V R MONITOREO '!I26+'V R Ind'!I26+'XVI R Art'!I26+'XVI R MONITOREO'!I26+'XVI R Ind'!I26+'VIII R Art'!I26+'VIII R Art MONITOREO'!I26+'VIII R Ind'!I26+'IX R Art'!I26+'IX R Art MONITOREO'!I26+'IX R Ind'!I26+'XIV R Art'!I26+'XIV R Art MONITOREO'!I26+'XIV R Ind'!I26&gt;0,+'V R Art'!I26+'V R MONITOREO '!I26+'V R Ind'!I26+'XVI R Art'!I26+'XVI R MONITOREO'!I26+'XVI R Ind'!I26+'VIII R Art'!I26+'VIII R Art MONITOREO'!I26+'VIII R Ind'!I26+'IX R Art'!I26+'IX R Art MONITOREO'!I26+'IX R Ind'!I26+'XIV R Art'!I26+'XIV R Art MONITOREO'!I26+'XIV R Ind'!I26," ")</f>
        <v xml:space="preserve"> </v>
      </c>
      <c r="J26" s="38" t="str">
        <f>IF(+'V R Art'!J26+'V R MONITOREO '!J26+'V R Ind'!J26+'XVI R Art'!J26+'XVI R MONITOREO'!J26+'XVI R Ind'!J26+'VIII R Art'!J26+'VIII R Art MONITOREO'!J26+'VIII R Ind'!J26+'IX R Art'!J26+'IX R Art MONITOREO'!J26+'IX R Ind'!J26+'XIV R Art'!J26+'XIV R Art MONITOREO'!J26+'XIV R Ind'!J26&gt;0,+'V R Art'!J26+'V R MONITOREO '!J26+'V R Ind'!J26+'XVI R Art'!J26+'XVI R MONITOREO'!J26+'XVI R Ind'!J26+'VIII R Art'!J26+'VIII R Art MONITOREO'!J26+'VIII R Ind'!J26+'IX R Art'!J26+'IX R Art MONITOREO'!J26+'IX R Ind'!J26+'XIV R Art'!J26+'XIV R Art MONITOREO'!J26+'XIV R Ind'!J26," ")</f>
        <v xml:space="preserve"> </v>
      </c>
      <c r="K26" s="38" t="str">
        <f>IF(+'V R Art'!K26+'V R MONITOREO '!K26+'V R Ind'!K26+'XVI R Art'!K26+'XVI R MONITOREO'!K26+'XVI R Ind'!K26+'VIII R Art'!K26+'VIII R Art MONITOREO'!K26+'VIII R Ind'!K26+'IX R Art'!K26+'IX R Art MONITOREO'!K26+'IX R Ind'!K26+'XIV R Art'!K26+'XIV R Art MONITOREO'!K26+'XIV R Ind'!K26&gt;0,+'V R Art'!K26+'V R MONITOREO '!K26+'V R Ind'!K26+'XVI R Art'!K26+'XVI R MONITOREO'!K26+'XVI R Ind'!K26+'VIII R Art'!K26+'VIII R Art MONITOREO'!K26+'VIII R Ind'!K26+'IX R Art'!K26+'IX R Art MONITOREO'!K26+'IX R Ind'!K26+'XIV R Art'!K26+'XIV R Art MONITOREO'!K26+'XIV R Ind'!K26," ")</f>
        <v xml:space="preserve"> </v>
      </c>
      <c r="L26" s="38" t="str">
        <f>IF(+'V R Art'!L26+'V R MONITOREO '!L26+'V R Ind'!L26+'XVI R Art'!L26+'XVI R MONITOREO'!L26+'XVI R Ind'!L26+'VIII R Art'!L26+'VIII R Art MONITOREO'!L26+'VIII R Ind'!L26+'IX R Art'!L26+'IX R Art MONITOREO'!L26+'IX R Ind'!L26+'XIV R Art'!L26+'XIV R Art MONITOREO'!L26+'XIV R Ind'!L26&gt;0,+'V R Art'!L26+'V R MONITOREO '!L26+'V R Ind'!L26+'XVI R Art'!L26+'XVI R MONITOREO'!L26+'XVI R Ind'!L26+'VIII R Art'!L26+'VIII R Art MONITOREO'!L26+'VIII R Ind'!L26+'IX R Art'!L26+'IX R Art MONITOREO'!L26+'IX R Ind'!L26+'XIV R Art'!L26+'XIV R Art MONITOREO'!L26+'XIV R Ind'!L26," ")</f>
        <v xml:space="preserve"> </v>
      </c>
      <c r="M26" s="125" t="str">
        <f>IF(+'V R Art'!M26+'V R MONITOREO '!M26+'V R Ind'!M26+'XVI R Art'!M26+'XVI R MONITOREO'!M26+'XVI R Ind'!M26+'VIII R Art'!M26+'VIII R Art MONITOREO'!M26+'VIII R Ind'!M26+'IX R Art'!M26+'IX R Art MONITOREO'!M26+'IX R Ind'!M26+'XIV R Art'!M26+'XIV R Art MONITOREO'!M26+'XIV R Ind'!M26&gt;0,+'V R Art'!M26+'V R MONITOREO '!M26+'V R Ind'!M26+'XVI R Art'!M26+'XVI R MONITOREO'!M26+'XVI R Ind'!M26+'VIII R Art'!M26+'VIII R Art MONITOREO'!M26+'VIII R Ind'!M26+'IX R Art'!M26+'IX R Art MONITOREO'!M26+'IX R Ind'!M26+'XIV R Art'!M26+'XIV R Art MONITOREO'!M26+'XIV R Ind'!M26," ")</f>
        <v xml:space="preserve"> </v>
      </c>
      <c r="N26" s="124">
        <f t="shared" si="1"/>
        <v>80201747.049999997</v>
      </c>
      <c r="O26" s="34">
        <f t="shared" si="2"/>
        <v>11.5</v>
      </c>
      <c r="R26" s="102">
        <v>11.5</v>
      </c>
      <c r="S26" s="198">
        <v>110</v>
      </c>
      <c r="T26" s="199">
        <f t="shared" si="10"/>
        <v>100.00027556234251</v>
      </c>
      <c r="U26" s="199">
        <f t="shared" si="12"/>
        <v>90.131429663192122</v>
      </c>
      <c r="V26" s="199">
        <f t="shared" ref="V26:V41" si="14">(E26*100/E$45)+V$7</f>
        <v>81.146142962639701</v>
      </c>
      <c r="W26" s="199">
        <f t="shared" si="8"/>
        <v>73.852497144016368</v>
      </c>
      <c r="X26" s="199">
        <f t="shared" si="9"/>
        <v>65.551826729486052</v>
      </c>
      <c r="Y26" s="199" t="e">
        <f t="shared" si="13"/>
        <v>#VALUE!</v>
      </c>
      <c r="Z26" s="199" t="e">
        <f t="shared" si="4"/>
        <v>#VALUE!</v>
      </c>
      <c r="AA26" s="199" t="e">
        <f t="shared" si="5"/>
        <v>#VALUE!</v>
      </c>
      <c r="AB26" s="199" t="e">
        <f t="shared" si="6"/>
        <v>#VALUE!</v>
      </c>
      <c r="AC26" s="199" t="e">
        <f t="shared" si="7"/>
        <v>#VALUE!</v>
      </c>
      <c r="AD26" s="200" t="e">
        <f t="shared" si="11"/>
        <v>#VALUE!</v>
      </c>
      <c r="AE26" s="27">
        <v>120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x14ac:dyDescent="0.3">
      <c r="A27" s="100">
        <f t="shared" si="3"/>
        <v>12</v>
      </c>
      <c r="B27" s="122" t="str">
        <f>IF(+'V R Art'!B27+'V R MONITOREO '!B27+'V R Ind'!B27+'XVI R Art'!B27+'XVI R MONITOREO'!B27+'XVI R Ind'!B27+'VIII R Art'!B27+'VIII R Art MONITOREO'!B27+'VIII R Ind'!B27+'IX R Art'!B27+'IX R Art MONITOREO'!B27+'IX R Ind'!B27+'XIV R Art'!B27+'XIV R Art MONITOREO'!B27+'XIV R Ind'!B27&gt;0,+'V R Art'!B27+'V R MONITOREO '!B27+'V R Ind'!B27+'XVI R Art'!B27+'XVI R MONITOREO'!B27+'XVI R Ind'!B27+'VIII R Art'!B27+'VIII R Art MONITOREO'!B27+'VIII R Ind'!B27+'IX R Art'!B27+'IX R Art MONITOREO'!B27+'IX R Ind'!B27+'XIV R Art'!B27+'XIV R Art MONITOREO'!B27+'XIV R Ind'!B27," ")</f>
        <v xml:space="preserve"> </v>
      </c>
      <c r="C27" s="67">
        <f>IF(+'V R Art'!C27+'V R MONITOREO '!C27+'V R Ind'!C27+'XVI R Art'!C27+'XVI R MONITOREO'!C27+'XVI R Ind'!C27+'VIII R Art'!C27+'VIII R Art MONITOREO'!C27+'VIII R Ind'!C27+'IX R Art'!C27+'IX R Art MONITOREO'!C27+'IX R Ind'!C27+'XIV R Art'!C27+'XIV R Art MONITOREO'!C27+'XIV R Ind'!C27&gt;0,+'V R Art'!C27+'V R MONITOREO '!C27+'V R Ind'!C27+'XVI R Art'!C27+'XVI R MONITOREO'!C27+'XVI R Ind'!C27+'VIII R Art'!C27+'VIII R Art MONITOREO'!C27+'VIII R Ind'!C27+'IX R Art'!C27+'IX R Art MONITOREO'!C27+'IX R Ind'!C27+'XIV R Art'!C27+'XIV R Art MONITOREO'!C27+'XIV R Ind'!C27," ")</f>
        <v>34.14</v>
      </c>
      <c r="D27" s="67">
        <f>IF(+'V R Art'!D27+'V R MONITOREO '!D27+'V R Ind'!D27+'XVI R Art'!D27+'XVI R MONITOREO'!D27+'XVI R Ind'!D27+'VIII R Art'!D27+'VIII R Art MONITOREO'!D27+'VIII R Ind'!D27+'IX R Art'!D27+'IX R Art MONITOREO'!D27+'IX R Ind'!D27+'XIV R Art'!D27+'XIV R Art MONITOREO'!D27+'XIV R Ind'!D27&gt;0,+'V R Art'!D27+'V R MONITOREO '!D27+'V R Ind'!D27+'XVI R Art'!D27+'XVI R MONITOREO'!D27+'XVI R Ind'!D27+'VIII R Art'!D27+'VIII R Art MONITOREO'!D27+'VIII R Ind'!D27+'IX R Art'!D27+'IX R Art MONITOREO'!D27+'IX R Ind'!D27+'XIV R Art'!D27+'XIV R Art MONITOREO'!D27+'XIV R Ind'!D27," ")</f>
        <v>746081.04</v>
      </c>
      <c r="E27" s="67">
        <f>IF(+'V R Art'!E27+'V R MONITOREO '!E27+'V R Ind'!E27+'XVI R Art'!E27+'XVI R MONITOREO'!E27+'XVI R Ind'!E27+'VIII R Art'!E27+'VIII R Art MONITOREO'!E27+'VIII R Ind'!E27+'IX R Art'!E27+'IX R Art MONITOREO'!E27+'IX R Ind'!E27+'XIV R Art'!E27+'XIV R Art MONITOREO'!E27+'XIV R Ind'!E27&gt;0,+'V R Art'!E27+'V R MONITOREO '!E27+'V R Ind'!E27+'XVI R Art'!E27+'XVI R MONITOREO'!E27+'XVI R Ind'!E27+'VIII R Art'!E27+'VIII R Art MONITOREO'!E27+'VIII R Ind'!E27+'IX R Art'!E27+'IX R Art MONITOREO'!E27+'IX R Ind'!E27+'XIV R Art'!E27+'XIV R Art MONITOREO'!E27+'XIV R Ind'!E27," ")</f>
        <v>12330477.750000002</v>
      </c>
      <c r="F27" s="67">
        <f>IF(+'V R Art'!F27+'V R MONITOREO '!F27+'V R Ind'!F27+'XVI R Art'!F27+'XVI R MONITOREO'!F27+'XVI R Ind'!F27+'VIII R Art'!F27+'VIII R Art MONITOREO'!F27+'VIII R Ind'!F27+'IX R Art'!F27+'IX R Art MONITOREO'!F27+'IX R Ind'!F27+'XIV R Art'!F27+'XIV R Art MONITOREO'!F27+'XIV R Ind'!F27&gt;0,+'V R Art'!F27+'V R MONITOREO '!F27+'V R Ind'!F27+'XVI R Art'!F27+'XVI R MONITOREO'!F27+'XVI R Ind'!F27+'VIII R Art'!F27+'VIII R Art MONITOREO'!F27+'VIII R Ind'!F27+'IX R Art'!F27+'IX R Art MONITOREO'!F27+'IX R Ind'!F27+'XIV R Art'!F27+'XIV R Art MONITOREO'!F27+'XIV R Ind'!F27," ")</f>
        <v>33449299.489999998</v>
      </c>
      <c r="G27" s="67">
        <f>IF(+'V R Art'!G27+'V R MONITOREO '!G27+'V R Ind'!G27+'XVI R Art'!G27+'XVI R MONITOREO'!G27+'XVI R Ind'!G27+'VIII R Art'!G27+'VIII R Art MONITOREO'!G27+'VIII R Ind'!G27+'IX R Art'!G27+'IX R Art MONITOREO'!G27+'IX R Ind'!G27+'XIV R Art'!G27+'XIV R Art MONITOREO'!G27+'XIV R Ind'!G27&gt;0,+'V R Art'!G27+'V R MONITOREO '!G27+'V R Ind'!G27+'XVI R Art'!G27+'XVI R MONITOREO'!G27+'XVI R Ind'!G27+'VIII R Art'!G27+'VIII R Art MONITOREO'!G27+'VIII R Ind'!G27+'IX R Art'!G27+'IX R Art MONITOREO'!G27+'IX R Ind'!G27+'XIV R Art'!G27+'XIV R Art MONITOREO'!G27+'XIV R Ind'!G27," ")</f>
        <v>48541586.140000001</v>
      </c>
      <c r="H27" s="67" t="str">
        <f>IF(+'V R Art'!H27+'V R MONITOREO '!H27+'V R Ind'!H27+'XVI R Art'!H27+'XVI R MONITOREO'!H27+'XVI R Ind'!H27+'VIII R Art'!H27+'VIII R Art MONITOREO'!H27+'VIII R Ind'!H27+'IX R Art'!H27+'IX R Art MONITOREO'!H27+'IX R Ind'!H27+'XIV R Art'!H27+'XIV R Art MONITOREO'!H27+'XIV R Ind'!H27&gt;0,+'V R Art'!H27+'V R MONITOREO '!H27+'V R Ind'!H27+'XVI R Art'!H27+'XVI R MONITOREO'!H27+'XVI R Ind'!H27+'VIII R Art'!H27+'VIII R Art MONITOREO'!H27+'VIII R Ind'!H27+'IX R Art'!H27+'IX R Art MONITOREO'!H27+'IX R Ind'!H27+'XIV R Art'!H27+'XIV R Art MONITOREO'!H27+'XIV R Ind'!H27," ")</f>
        <v xml:space="preserve"> </v>
      </c>
      <c r="I27" s="67" t="str">
        <f>IF(+'V R Art'!I27+'V R MONITOREO '!I27+'V R Ind'!I27+'XVI R Art'!I27+'XVI R MONITOREO'!I27+'XVI R Ind'!I27+'VIII R Art'!I27+'VIII R Art MONITOREO'!I27+'VIII R Ind'!I27+'IX R Art'!I27+'IX R Art MONITOREO'!I27+'IX R Ind'!I27+'XIV R Art'!I27+'XIV R Art MONITOREO'!I27+'XIV R Ind'!I27&gt;0,+'V R Art'!I27+'V R MONITOREO '!I27+'V R Ind'!I27+'XVI R Art'!I27+'XVI R MONITOREO'!I27+'XVI R Ind'!I27+'VIII R Art'!I27+'VIII R Art MONITOREO'!I27+'VIII R Ind'!I27+'IX R Art'!I27+'IX R Art MONITOREO'!I27+'IX R Ind'!I27+'XIV R Art'!I27+'XIV R Art MONITOREO'!I27+'XIV R Ind'!I27," ")</f>
        <v xml:space="preserve"> </v>
      </c>
      <c r="J27" s="67" t="str">
        <f>IF(+'V R Art'!J27+'V R MONITOREO '!J27+'V R Ind'!J27+'XVI R Art'!J27+'XVI R MONITOREO'!J27+'XVI R Ind'!J27+'VIII R Art'!J27+'VIII R Art MONITOREO'!J27+'VIII R Ind'!J27+'IX R Art'!J27+'IX R Art MONITOREO'!J27+'IX R Ind'!J27+'XIV R Art'!J27+'XIV R Art MONITOREO'!J27+'XIV R Ind'!J27&gt;0,+'V R Art'!J27+'V R MONITOREO '!J27+'V R Ind'!J27+'XVI R Art'!J27+'XVI R MONITOREO'!J27+'XVI R Ind'!J27+'VIII R Art'!J27+'VIII R Art MONITOREO'!J27+'VIII R Ind'!J27+'IX R Art'!J27+'IX R Art MONITOREO'!J27+'IX R Ind'!J27+'XIV R Art'!J27+'XIV R Art MONITOREO'!J27+'XIV R Ind'!J27," ")</f>
        <v xml:space="preserve"> </v>
      </c>
      <c r="K27" s="67" t="str">
        <f>IF(+'V R Art'!K27+'V R MONITOREO '!K27+'V R Ind'!K27+'XVI R Art'!K27+'XVI R MONITOREO'!K27+'XVI R Ind'!K27+'VIII R Art'!K27+'VIII R Art MONITOREO'!K27+'VIII R Ind'!K27+'IX R Art'!K27+'IX R Art MONITOREO'!K27+'IX R Ind'!K27+'XIV R Art'!K27+'XIV R Art MONITOREO'!K27+'XIV R Ind'!K27&gt;0,+'V R Art'!K27+'V R MONITOREO '!K27+'V R Ind'!K27+'XVI R Art'!K27+'XVI R MONITOREO'!K27+'XVI R Ind'!K27+'VIII R Art'!K27+'VIII R Art MONITOREO'!K27+'VIII R Ind'!K27+'IX R Art'!K27+'IX R Art MONITOREO'!K27+'IX R Ind'!K27+'XIV R Art'!K27+'XIV R Art MONITOREO'!K27+'XIV R Ind'!K27," ")</f>
        <v xml:space="preserve"> </v>
      </c>
      <c r="L27" s="67" t="str">
        <f>IF(+'V R Art'!L27+'V R MONITOREO '!L27+'V R Ind'!L27+'XVI R Art'!L27+'XVI R MONITOREO'!L27+'XVI R Ind'!L27+'VIII R Art'!L27+'VIII R Art MONITOREO'!L27+'VIII R Ind'!L27+'IX R Art'!L27+'IX R Art MONITOREO'!L27+'IX R Ind'!L27+'XIV R Art'!L27+'XIV R Art MONITOREO'!L27+'XIV R Ind'!L27&gt;0,+'V R Art'!L27+'V R MONITOREO '!L27+'V R Ind'!L27+'XVI R Art'!L27+'XVI R MONITOREO'!L27+'XVI R Ind'!L27+'VIII R Art'!L27+'VIII R Art MONITOREO'!L27+'VIII R Ind'!L27+'IX R Art'!L27+'IX R Art MONITOREO'!L27+'IX R Ind'!L27+'XIV R Art'!L27+'XIV R Art MONITOREO'!L27+'XIV R Ind'!L27," ")</f>
        <v xml:space="preserve"> </v>
      </c>
      <c r="M27" s="123" t="str">
        <f>IF(+'V R Art'!M27+'V R MONITOREO '!M27+'V R Ind'!M27+'XVI R Art'!M27+'XVI R MONITOREO'!M27+'XVI R Ind'!M27+'VIII R Art'!M27+'VIII R Art MONITOREO'!M27+'VIII R Ind'!M27+'IX R Art'!M27+'IX R Art MONITOREO'!M27+'IX R Ind'!M27+'XIV R Art'!M27+'XIV R Art MONITOREO'!M27+'XIV R Ind'!M27&gt;0,+'V R Art'!M27+'V R MONITOREO '!M27+'V R Ind'!M27+'XVI R Art'!M27+'XVI R MONITOREO'!M27+'XVI R Ind'!M27+'VIII R Art'!M27+'VIII R Art MONITOREO'!M27+'VIII R Ind'!M27+'IX R Art'!M27+'IX R Art MONITOREO'!M27+'IX R Ind'!M27+'XIV R Art'!M27+'XIV R Art MONITOREO'!M27+'XIV R Ind'!M27," ")</f>
        <v xml:space="preserve"> </v>
      </c>
      <c r="N27" s="122">
        <f t="shared" si="1"/>
        <v>95067478.560000002</v>
      </c>
      <c r="O27" s="34">
        <f t="shared" si="2"/>
        <v>12</v>
      </c>
      <c r="R27" s="100">
        <v>12</v>
      </c>
      <c r="S27" s="195">
        <v>110</v>
      </c>
      <c r="T27" s="196">
        <f t="shared" si="10"/>
        <v>100.00016533740551</v>
      </c>
      <c r="U27" s="196">
        <f t="shared" si="12"/>
        <v>90.041722709594779</v>
      </c>
      <c r="V27" s="196">
        <f t="shared" si="14"/>
        <v>80.971161369227929</v>
      </c>
      <c r="W27" s="196">
        <f t="shared" si="8"/>
        <v>75.160869367817099</v>
      </c>
      <c r="X27" s="196">
        <f t="shared" si="9"/>
        <v>67.03090097294367</v>
      </c>
      <c r="Y27" s="196" t="e">
        <f t="shared" si="13"/>
        <v>#VALUE!</v>
      </c>
      <c r="Z27" s="196" t="e">
        <f t="shared" si="4"/>
        <v>#VALUE!</v>
      </c>
      <c r="AA27" s="196" t="e">
        <f t="shared" si="5"/>
        <v>#VALUE!</v>
      </c>
      <c r="AB27" s="196" t="e">
        <f t="shared" si="6"/>
        <v>#VALUE!</v>
      </c>
      <c r="AC27" s="196" t="e">
        <f t="shared" si="7"/>
        <v>#VALUE!</v>
      </c>
      <c r="AD27" s="197" t="e">
        <f t="shared" si="11"/>
        <v>#VALUE!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x14ac:dyDescent="0.3">
      <c r="A28" s="100">
        <f t="shared" si="3"/>
        <v>12.5</v>
      </c>
      <c r="B28" s="122">
        <f>IF(+'V R Art'!B28+'V R MONITOREO '!B28+'V R Ind'!B28+'XVI R Art'!B28+'XVI R MONITOREO'!B28+'XVI R Ind'!B28+'VIII R Art'!B28+'VIII R Art MONITOREO'!B28+'VIII R Ind'!B28+'IX R Art'!B28+'IX R Art MONITOREO'!B28+'IX R Ind'!B28+'XIV R Art'!B28+'XIV R Art MONITOREO'!B28+'XIV R Ind'!B28&gt;0,+'V R Art'!B28+'V R MONITOREO '!B28+'V R Ind'!B28+'XVI R Art'!B28+'XVI R MONITOREO'!B28+'XVI R Ind'!B28+'VIII R Art'!B28+'VIII R Art MONITOREO'!B28+'VIII R Ind'!B28+'IX R Art'!B28+'IX R Art MONITOREO'!B28+'IX R Ind'!B28+'XIV R Art'!B28+'XIV R Art MONITOREO'!B28+'XIV R Ind'!B28," ")</f>
        <v>5.87</v>
      </c>
      <c r="C28" s="67">
        <f>IF(+'V R Art'!C28+'V R MONITOREO '!C28+'V R Ind'!C28+'XVI R Art'!C28+'XVI R MONITOREO'!C28+'XVI R Ind'!C28+'VIII R Art'!C28+'VIII R Art MONITOREO'!C28+'VIII R Ind'!C28+'IX R Art'!C28+'IX R Art MONITOREO'!C28+'IX R Ind'!C28+'XIV R Art'!C28+'XIV R Art MONITOREO'!C28+'XIV R Ind'!C28&gt;0,+'V R Art'!C28+'V R MONITOREO '!C28+'V R Ind'!C28+'XVI R Art'!C28+'XVI R MONITOREO'!C28+'XVI R Ind'!C28+'VIII R Art'!C28+'VIII R Art MONITOREO'!C28+'VIII R Ind'!C28+'IX R Art'!C28+'IX R Art MONITOREO'!C28+'IX R Ind'!C28+'XIV R Art'!C28+'XIV R Art MONITOREO'!C28+'XIV R Ind'!C28," ")</f>
        <v>69.69</v>
      </c>
      <c r="D28" s="67">
        <f>IF(+'V R Art'!D28+'V R MONITOREO '!D28+'V R Ind'!D28+'XVI R Art'!D28+'XVI R MONITOREO'!D28+'XVI R Ind'!D28+'VIII R Art'!D28+'VIII R Art MONITOREO'!D28+'VIII R Ind'!D28+'IX R Art'!D28+'IX R Art MONITOREO'!D28+'IX R Ind'!D28+'XIV R Art'!D28+'XIV R Art MONITOREO'!D28+'XIV R Ind'!D28&gt;0,+'V R Art'!D28+'V R MONITOREO '!D28+'V R Ind'!D28+'XVI R Art'!D28+'XVI R MONITOREO'!D28+'XVI R Ind'!D28+'VIII R Art'!D28+'VIII R Art MONITOREO'!D28+'VIII R Ind'!D28+'IX R Art'!D28+'IX R Art MONITOREO'!D28+'IX R Ind'!D28+'XIV R Art'!D28+'XIV R Art MONITOREO'!D28+'XIV R Ind'!D28," ")</f>
        <v>2714325.1</v>
      </c>
      <c r="E28" s="67">
        <f>IF(+'V R Art'!E28+'V R MONITOREO '!E28+'V R Ind'!E28+'XVI R Art'!E28+'XVI R MONITOREO'!E28+'XVI R Ind'!E28+'VIII R Art'!E28+'VIII R Art MONITOREO'!E28+'VIII R Ind'!E28+'IX R Art'!E28+'IX R Art MONITOREO'!E28+'IX R Ind'!E28+'XIV R Art'!E28+'XIV R Art MONITOREO'!E28+'XIV R Ind'!E28&gt;0,+'V R Art'!E28+'V R MONITOREO '!E28+'V R Ind'!E28+'XVI R Art'!E28+'XVI R MONITOREO'!E28+'XVI R Ind'!E28+'VIII R Art'!E28+'VIII R Art MONITOREO'!E28+'VIII R Ind'!E28+'IX R Art'!E28+'IX R Art MONITOREO'!E28+'IX R Ind'!E28+'XIV R Art'!E28+'XIV R Art MONITOREO'!E28+'XIV R Ind'!E28," ")</f>
        <v>10741061.33</v>
      </c>
      <c r="F28" s="67">
        <f>IF(+'V R Art'!F28+'V R MONITOREO '!F28+'V R Ind'!F28+'XVI R Art'!F28+'XVI R MONITOREO'!F28+'XVI R Ind'!F28+'VIII R Art'!F28+'VIII R Art MONITOREO'!F28+'VIII R Ind'!F28+'IX R Art'!F28+'IX R Art MONITOREO'!F28+'IX R Ind'!F28+'XIV R Art'!F28+'XIV R Art MONITOREO'!F28+'XIV R Ind'!F28&gt;0,+'V R Art'!F28+'V R MONITOREO '!F28+'V R Ind'!F28+'XVI R Art'!F28+'XVI R MONITOREO'!F28+'XVI R Ind'!F28+'VIII R Art'!F28+'VIII R Art MONITOREO'!F28+'VIII R Ind'!F28+'IX R Art'!F28+'IX R Art MONITOREO'!F28+'IX R Ind'!F28+'XIV R Art'!F28+'XIV R Art MONITOREO'!F28+'XIV R Ind'!F28," ")</f>
        <v>29813991.780000001</v>
      </c>
      <c r="G28" s="67">
        <f>IF(+'V R Art'!G28+'V R MONITOREO '!G28+'V R Ind'!G28+'XVI R Art'!G28+'XVI R MONITOREO'!G28+'XVI R Ind'!G28+'VIII R Art'!G28+'VIII R Art MONITOREO'!G28+'VIII R Ind'!G28+'IX R Art'!G28+'IX R Art MONITOREO'!G28+'IX R Ind'!G28+'XIV R Art'!G28+'XIV R Art MONITOREO'!G28+'XIV R Ind'!G28&gt;0,+'V R Art'!G28+'V R MONITOREO '!G28+'V R Ind'!G28+'XVI R Art'!G28+'XVI R MONITOREO'!G28+'XVI R Ind'!G28+'VIII R Art'!G28+'VIII R Art MONITOREO'!G28+'VIII R Ind'!G28+'IX R Art'!G28+'IX R Art MONITOREO'!G28+'IX R Ind'!G28+'XIV R Art'!G28+'XIV R Art MONITOREO'!G28+'XIV R Ind'!G28," ")</f>
        <v>64570953.339999996</v>
      </c>
      <c r="H28" s="67" t="str">
        <f>IF(+'V R Art'!H28+'V R MONITOREO '!H28+'V R Ind'!H28+'XVI R Art'!H28+'XVI R MONITOREO'!H28+'XVI R Ind'!H28+'VIII R Art'!H28+'VIII R Art MONITOREO'!H28+'VIII R Ind'!H28+'IX R Art'!H28+'IX R Art MONITOREO'!H28+'IX R Ind'!H28+'XIV R Art'!H28+'XIV R Art MONITOREO'!H28+'XIV R Ind'!H28&gt;0,+'V R Art'!H28+'V R MONITOREO '!H28+'V R Ind'!H28+'XVI R Art'!H28+'XVI R MONITOREO'!H28+'XVI R Ind'!H28+'VIII R Art'!H28+'VIII R Art MONITOREO'!H28+'VIII R Ind'!H28+'IX R Art'!H28+'IX R Art MONITOREO'!H28+'IX R Ind'!H28+'XIV R Art'!H28+'XIV R Art MONITOREO'!H28+'XIV R Ind'!H28," ")</f>
        <v xml:space="preserve"> </v>
      </c>
      <c r="I28" s="67" t="str">
        <f>IF(+'V R Art'!I28+'V R MONITOREO '!I28+'V R Ind'!I28+'XVI R Art'!I28+'XVI R MONITOREO'!I28+'XVI R Ind'!I28+'VIII R Art'!I28+'VIII R Art MONITOREO'!I28+'VIII R Ind'!I28+'IX R Art'!I28+'IX R Art MONITOREO'!I28+'IX R Ind'!I28+'XIV R Art'!I28+'XIV R Art MONITOREO'!I28+'XIV R Ind'!I28&gt;0,+'V R Art'!I28+'V R MONITOREO '!I28+'V R Ind'!I28+'XVI R Art'!I28+'XVI R MONITOREO'!I28+'XVI R Ind'!I28+'VIII R Art'!I28+'VIII R Art MONITOREO'!I28+'VIII R Ind'!I28+'IX R Art'!I28+'IX R Art MONITOREO'!I28+'IX R Ind'!I28+'XIV R Art'!I28+'XIV R Art MONITOREO'!I28+'XIV R Ind'!I28," ")</f>
        <v xml:space="preserve"> </v>
      </c>
      <c r="J28" s="67" t="str">
        <f>IF(+'V R Art'!J28+'V R MONITOREO '!J28+'V R Ind'!J28+'XVI R Art'!J28+'XVI R MONITOREO'!J28+'XVI R Ind'!J28+'VIII R Art'!J28+'VIII R Art MONITOREO'!J28+'VIII R Ind'!J28+'IX R Art'!J28+'IX R Art MONITOREO'!J28+'IX R Ind'!J28+'XIV R Art'!J28+'XIV R Art MONITOREO'!J28+'XIV R Ind'!J28&gt;0,+'V R Art'!J28+'V R MONITOREO '!J28+'V R Ind'!J28+'XVI R Art'!J28+'XVI R MONITOREO'!J28+'XVI R Ind'!J28+'VIII R Art'!J28+'VIII R Art MONITOREO'!J28+'VIII R Ind'!J28+'IX R Art'!J28+'IX R Art MONITOREO'!J28+'IX R Ind'!J28+'XIV R Art'!J28+'XIV R Art MONITOREO'!J28+'XIV R Ind'!J28," ")</f>
        <v xml:space="preserve"> </v>
      </c>
      <c r="K28" s="67" t="str">
        <f>IF(+'V R Art'!K28+'V R MONITOREO '!K28+'V R Ind'!K28+'XVI R Art'!K28+'XVI R MONITOREO'!K28+'XVI R Ind'!K28+'VIII R Art'!K28+'VIII R Art MONITOREO'!K28+'VIII R Ind'!K28+'IX R Art'!K28+'IX R Art MONITOREO'!K28+'IX R Ind'!K28+'XIV R Art'!K28+'XIV R Art MONITOREO'!K28+'XIV R Ind'!K28&gt;0,+'V R Art'!K28+'V R MONITOREO '!K28+'V R Ind'!K28+'XVI R Art'!K28+'XVI R MONITOREO'!K28+'XVI R Ind'!K28+'VIII R Art'!K28+'VIII R Art MONITOREO'!K28+'VIII R Ind'!K28+'IX R Art'!K28+'IX R Art MONITOREO'!K28+'IX R Ind'!K28+'XIV R Art'!K28+'XIV R Art MONITOREO'!K28+'XIV R Ind'!K28," ")</f>
        <v xml:space="preserve"> </v>
      </c>
      <c r="L28" s="67" t="str">
        <f>IF(+'V R Art'!L28+'V R MONITOREO '!L28+'V R Ind'!L28+'XVI R Art'!L28+'XVI R MONITOREO'!L28+'XVI R Ind'!L28+'VIII R Art'!L28+'VIII R Art MONITOREO'!L28+'VIII R Ind'!L28+'IX R Art'!L28+'IX R Art MONITOREO'!L28+'IX R Ind'!L28+'XIV R Art'!L28+'XIV R Art MONITOREO'!L28+'XIV R Ind'!L28&gt;0,+'V R Art'!L28+'V R MONITOREO '!L28+'V R Ind'!L28+'XVI R Art'!L28+'XVI R MONITOREO'!L28+'XVI R Ind'!L28+'VIII R Art'!L28+'VIII R Art MONITOREO'!L28+'VIII R Ind'!L28+'IX R Art'!L28+'IX R Art MONITOREO'!L28+'IX R Ind'!L28+'XIV R Art'!L28+'XIV R Art MONITOREO'!L28+'XIV R Ind'!L28," ")</f>
        <v xml:space="preserve"> </v>
      </c>
      <c r="M28" s="123" t="str">
        <f>IF(+'V R Art'!M28+'V R MONITOREO '!M28+'V R Ind'!M28+'XVI R Art'!M28+'XVI R MONITOREO'!M28+'XVI R Ind'!M28+'VIII R Art'!M28+'VIII R Art MONITOREO'!M28+'VIII R Ind'!M28+'IX R Art'!M28+'IX R Art MONITOREO'!M28+'IX R Ind'!M28+'XIV R Art'!M28+'XIV R Art MONITOREO'!M28+'XIV R Ind'!M28&gt;0,+'V R Art'!M28+'V R MONITOREO '!M28+'V R Ind'!M28+'XVI R Art'!M28+'XVI R MONITOREO'!M28+'XVI R Ind'!M28+'VIII R Art'!M28+'VIII R Art MONITOREO'!M28+'VIII R Ind'!M28+'IX R Art'!M28+'IX R Art MONITOREO'!M28+'IX R Ind'!M28+'XIV R Art'!M28+'XIV R Art MONITOREO'!M28+'XIV R Ind'!M28," ")</f>
        <v xml:space="preserve"> </v>
      </c>
      <c r="N28" s="122">
        <f t="shared" si="1"/>
        <v>107840407.11</v>
      </c>
      <c r="O28" s="34">
        <f t="shared" si="2"/>
        <v>12.5</v>
      </c>
      <c r="R28" s="100">
        <v>12.5</v>
      </c>
      <c r="S28" s="195">
        <v>110</v>
      </c>
      <c r="T28" s="196">
        <f t="shared" si="10"/>
        <v>100.00033750333303</v>
      </c>
      <c r="U28" s="196">
        <f t="shared" si="12"/>
        <v>90.151791818611457</v>
      </c>
      <c r="V28" s="196">
        <f t="shared" si="14"/>
        <v>80.845977263792875</v>
      </c>
      <c r="W28" s="196">
        <f t="shared" si="8"/>
        <v>74.599980246395077</v>
      </c>
      <c r="X28" s="196">
        <f t="shared" si="9"/>
        <v>69.352639968391983</v>
      </c>
      <c r="Y28" s="196" t="e">
        <f t="shared" si="13"/>
        <v>#VALUE!</v>
      </c>
      <c r="Z28" s="196" t="e">
        <f t="shared" si="4"/>
        <v>#VALUE!</v>
      </c>
      <c r="AA28" s="196" t="e">
        <f t="shared" si="5"/>
        <v>#VALUE!</v>
      </c>
      <c r="AB28" s="196" t="e">
        <f t="shared" si="6"/>
        <v>#VALUE!</v>
      </c>
      <c r="AC28" s="196" t="e">
        <f t="shared" si="7"/>
        <v>#VALUE!</v>
      </c>
      <c r="AD28" s="197" t="e">
        <f t="shared" si="11"/>
        <v>#VALUE!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 x14ac:dyDescent="0.3">
      <c r="A29" s="100">
        <f t="shared" si="3"/>
        <v>13</v>
      </c>
      <c r="B29" s="122">
        <f>IF(+'V R Art'!B29+'V R MONITOREO '!B29+'V R Ind'!B29+'XVI R Art'!B29+'XVI R MONITOREO'!B29+'XVI R Ind'!B29+'VIII R Art'!B29+'VIII R Art MONITOREO'!B29+'VIII R Ind'!B29+'IX R Art'!B29+'IX R Art MONITOREO'!B29+'IX R Ind'!B29+'XIV R Art'!B29+'XIV R Art MONITOREO'!B29+'XIV R Ind'!B29&gt;0,+'V R Art'!B29+'V R MONITOREO '!B29+'V R Ind'!B29+'XVI R Art'!B29+'XVI R MONITOREO'!B29+'XVI R Ind'!B29+'VIII R Art'!B29+'VIII R Art MONITOREO'!B29+'VIII R Ind'!B29+'IX R Art'!B29+'IX R Art MONITOREO'!B29+'IX R Ind'!B29+'XIV R Art'!B29+'XIV R Art MONITOREO'!B29+'XIV R Ind'!B29," ")</f>
        <v>5.87</v>
      </c>
      <c r="C29" s="67">
        <f>IF(+'V R Art'!C29+'V R MONITOREO '!C29+'V R Ind'!C29+'XVI R Art'!C29+'XVI R MONITOREO'!C29+'XVI R Ind'!C29+'VIII R Art'!C29+'VIII R Art MONITOREO'!C29+'VIII R Ind'!C29+'IX R Art'!C29+'IX R Art MONITOREO'!C29+'IX R Ind'!C29+'XIV R Art'!C29+'XIV R Art MONITOREO'!C29+'XIV R Ind'!C29&gt;0,+'V R Art'!C29+'V R MONITOREO '!C29+'V R Ind'!C29+'XVI R Art'!C29+'XVI R MONITOREO'!C29+'XVI R Ind'!C29+'VIII R Art'!C29+'VIII R Art MONITOREO'!C29+'VIII R Ind'!C29+'IX R Art'!C29+'IX R Art MONITOREO'!C29+'IX R Ind'!C29+'XIV R Art'!C29+'XIV R Art MONITOREO'!C29+'XIV R Ind'!C29," ")</f>
        <v>18706.400000000001</v>
      </c>
      <c r="D29" s="67">
        <f>IF(+'V R Art'!D29+'V R MONITOREO '!D29+'V R Ind'!D29+'XVI R Art'!D29+'XVI R MONITOREO'!D29+'XVI R Ind'!D29+'VIII R Art'!D29+'VIII R Art MONITOREO'!D29+'VIII R Ind'!D29+'IX R Art'!D29+'IX R Art MONITOREO'!D29+'IX R Ind'!D29+'XIV R Art'!D29+'XIV R Art MONITOREO'!D29+'XIV R Ind'!D29&gt;0,+'V R Art'!D29+'V R MONITOREO '!D29+'V R Ind'!D29+'XVI R Art'!D29+'XVI R MONITOREO'!D29+'XVI R Ind'!D29+'VIII R Art'!D29+'VIII R Art MONITOREO'!D29+'VIII R Ind'!D29+'IX R Art'!D29+'IX R Art MONITOREO'!D29+'IX R Ind'!D29+'XIV R Art'!D29+'XIV R Art MONITOREO'!D29+'XIV R Ind'!D29," ")</f>
        <v>7008965.0024978854</v>
      </c>
      <c r="E29" s="67">
        <f>IF(+'V R Art'!E29+'V R MONITOREO '!E29+'V R Ind'!E29+'XVI R Art'!E29+'XVI R MONITOREO'!E29+'XVI R Ind'!E29+'VIII R Art'!E29+'VIII R Art MONITOREO'!E29+'VIII R Ind'!E29+'IX R Art'!E29+'IX R Art MONITOREO'!E29+'IX R Ind'!E29+'XIV R Art'!E29+'XIV R Art MONITOREO'!E29+'XIV R Ind'!E29&gt;0,+'V R Art'!E29+'V R MONITOREO '!E29+'V R Ind'!E29+'XVI R Art'!E29+'XVI R MONITOREO'!E29+'XVI R Ind'!E29+'VIII R Art'!E29+'VIII R Art MONITOREO'!E29+'VIII R Ind'!E29+'IX R Art'!E29+'IX R Art MONITOREO'!E29+'IX R Ind'!E29+'XIV R Art'!E29+'XIV R Art MONITOREO'!E29+'XIV R Ind'!E29," ")</f>
        <v>7535019.25</v>
      </c>
      <c r="F29" s="67">
        <f>IF(+'V R Art'!F29+'V R MONITOREO '!F29+'V R Ind'!F29+'XVI R Art'!F29+'XVI R MONITOREO'!F29+'XVI R Ind'!F29+'VIII R Art'!F29+'VIII R Art MONITOREO'!F29+'VIII R Ind'!F29+'IX R Art'!F29+'IX R Art MONITOREO'!F29+'IX R Ind'!F29+'XIV R Art'!F29+'XIV R Art MONITOREO'!F29+'XIV R Ind'!F29&gt;0,+'V R Art'!F29+'V R MONITOREO '!F29+'V R Ind'!F29+'XVI R Art'!F29+'XVI R MONITOREO'!F29+'XVI R Ind'!F29+'VIII R Art'!F29+'VIII R Art MONITOREO'!F29+'VIII R Ind'!F29+'IX R Art'!F29+'IX R Art MONITOREO'!F29+'IX R Ind'!F29+'XIV R Art'!F29+'XIV R Art MONITOREO'!F29+'XIV R Ind'!F29," ")</f>
        <v>25263952.759999998</v>
      </c>
      <c r="G29" s="67">
        <f>IF(+'V R Art'!G29+'V R MONITOREO '!G29+'V R Ind'!G29+'XVI R Art'!G29+'XVI R MONITOREO'!G29+'XVI R Ind'!G29+'VIII R Art'!G29+'VIII R Art MONITOREO'!G29+'VIII R Ind'!G29+'IX R Art'!G29+'IX R Art MONITOREO'!G29+'IX R Ind'!G29+'XIV R Art'!G29+'XIV R Art MONITOREO'!G29+'XIV R Ind'!G29&gt;0,+'V R Art'!G29+'V R MONITOREO '!G29+'V R Ind'!G29+'XVI R Art'!G29+'XVI R MONITOREO'!G29+'XVI R Ind'!G29+'VIII R Art'!G29+'VIII R Art MONITOREO'!G29+'VIII R Ind'!G29+'IX R Art'!G29+'IX R Art MONITOREO'!G29+'IX R Ind'!G29+'XIV R Art'!G29+'XIV R Art MONITOREO'!G29+'XIV R Ind'!G29," ")</f>
        <v>48549386.769999996</v>
      </c>
      <c r="H29" s="67" t="str">
        <f>IF(+'V R Art'!H29+'V R MONITOREO '!H29+'V R Ind'!H29+'XVI R Art'!H29+'XVI R MONITOREO'!H29+'XVI R Ind'!H29+'VIII R Art'!H29+'VIII R Art MONITOREO'!H29+'VIII R Ind'!H29+'IX R Art'!H29+'IX R Art MONITOREO'!H29+'IX R Ind'!H29+'XIV R Art'!H29+'XIV R Art MONITOREO'!H29+'XIV R Ind'!H29&gt;0,+'V R Art'!H29+'V R MONITOREO '!H29+'V R Ind'!H29+'XVI R Art'!H29+'XVI R MONITOREO'!H29+'XVI R Ind'!H29+'VIII R Art'!H29+'VIII R Art MONITOREO'!H29+'VIII R Ind'!H29+'IX R Art'!H29+'IX R Art MONITOREO'!H29+'IX R Ind'!H29+'XIV R Art'!H29+'XIV R Art MONITOREO'!H29+'XIV R Ind'!H29," ")</f>
        <v xml:space="preserve"> </v>
      </c>
      <c r="I29" s="67" t="str">
        <f>IF(+'V R Art'!I29+'V R MONITOREO '!I29+'V R Ind'!I29+'XVI R Art'!I29+'XVI R MONITOREO'!I29+'XVI R Ind'!I29+'VIII R Art'!I29+'VIII R Art MONITOREO'!I29+'VIII R Ind'!I29+'IX R Art'!I29+'IX R Art MONITOREO'!I29+'IX R Ind'!I29+'XIV R Art'!I29+'XIV R Art MONITOREO'!I29+'XIV R Ind'!I29&gt;0,+'V R Art'!I29+'V R MONITOREO '!I29+'V R Ind'!I29+'XVI R Art'!I29+'XVI R MONITOREO'!I29+'XVI R Ind'!I29+'VIII R Art'!I29+'VIII R Art MONITOREO'!I29+'VIII R Ind'!I29+'IX R Art'!I29+'IX R Art MONITOREO'!I29+'IX R Ind'!I29+'XIV R Art'!I29+'XIV R Art MONITOREO'!I29+'XIV R Ind'!I29," ")</f>
        <v xml:space="preserve"> </v>
      </c>
      <c r="J29" s="67" t="str">
        <f>IF(+'V R Art'!J29+'V R MONITOREO '!J29+'V R Ind'!J29+'XVI R Art'!J29+'XVI R MONITOREO'!J29+'XVI R Ind'!J29+'VIII R Art'!J29+'VIII R Art MONITOREO'!J29+'VIII R Ind'!J29+'IX R Art'!J29+'IX R Art MONITOREO'!J29+'IX R Ind'!J29+'XIV R Art'!J29+'XIV R Art MONITOREO'!J29+'XIV R Ind'!J29&gt;0,+'V R Art'!J29+'V R MONITOREO '!J29+'V R Ind'!J29+'XVI R Art'!J29+'XVI R MONITOREO'!J29+'XVI R Ind'!J29+'VIII R Art'!J29+'VIII R Art MONITOREO'!J29+'VIII R Ind'!J29+'IX R Art'!J29+'IX R Art MONITOREO'!J29+'IX R Ind'!J29+'XIV R Art'!J29+'XIV R Art MONITOREO'!J29+'XIV R Ind'!J29," ")</f>
        <v xml:space="preserve"> </v>
      </c>
      <c r="K29" s="67" t="str">
        <f>IF(+'V R Art'!K29+'V R MONITOREO '!K29+'V R Ind'!K29+'XVI R Art'!K29+'XVI R MONITOREO'!K29+'XVI R Ind'!K29+'VIII R Art'!K29+'VIII R Art MONITOREO'!K29+'VIII R Ind'!K29+'IX R Art'!K29+'IX R Art MONITOREO'!K29+'IX R Ind'!K29+'XIV R Art'!K29+'XIV R Art MONITOREO'!K29+'XIV R Ind'!K29&gt;0,+'V R Art'!K29+'V R MONITOREO '!K29+'V R Ind'!K29+'XVI R Art'!K29+'XVI R MONITOREO'!K29+'XVI R Ind'!K29+'VIII R Art'!K29+'VIII R Art MONITOREO'!K29+'VIII R Ind'!K29+'IX R Art'!K29+'IX R Art MONITOREO'!K29+'IX R Ind'!K29+'XIV R Art'!K29+'XIV R Art MONITOREO'!K29+'XIV R Ind'!K29," ")</f>
        <v xml:space="preserve"> </v>
      </c>
      <c r="L29" s="67" t="str">
        <f>IF(+'V R Art'!L29+'V R MONITOREO '!L29+'V R Ind'!L29+'XVI R Art'!L29+'XVI R MONITOREO'!L29+'XVI R Ind'!L29+'VIII R Art'!L29+'VIII R Art MONITOREO'!L29+'VIII R Ind'!L29+'IX R Art'!L29+'IX R Art MONITOREO'!L29+'IX R Ind'!L29+'XIV R Art'!L29+'XIV R Art MONITOREO'!L29+'XIV R Ind'!L29&gt;0,+'V R Art'!L29+'V R MONITOREO '!L29+'V R Ind'!L29+'XVI R Art'!L29+'XVI R MONITOREO'!L29+'XVI R Ind'!L29+'VIII R Art'!L29+'VIII R Art MONITOREO'!L29+'VIII R Ind'!L29+'IX R Art'!L29+'IX R Art MONITOREO'!L29+'IX R Ind'!L29+'XIV R Art'!L29+'XIV R Art MONITOREO'!L29+'XIV R Ind'!L29," ")</f>
        <v xml:space="preserve"> </v>
      </c>
      <c r="M29" s="123" t="str">
        <f>IF(+'V R Art'!M29+'V R MONITOREO '!M29+'V R Ind'!M29+'XVI R Art'!M29+'XVI R MONITOREO'!M29+'XVI R Ind'!M29+'VIII R Art'!M29+'VIII R Art MONITOREO'!M29+'VIII R Ind'!M29+'IX R Art'!M29+'IX R Art MONITOREO'!M29+'IX R Ind'!M29+'XIV R Art'!M29+'XIV R Art MONITOREO'!M29+'XIV R Ind'!M29&gt;0,+'V R Art'!M29+'V R MONITOREO '!M29+'V R Ind'!M29+'XVI R Art'!M29+'XVI R MONITOREO'!M29+'XVI R Ind'!M29+'VIII R Art'!M29+'VIII R Art MONITOREO'!M29+'VIII R Ind'!M29+'IX R Art'!M29+'IX R Art MONITOREO'!M29+'IX R Ind'!M29+'XIV R Art'!M29+'XIV R Art MONITOREO'!M29+'XIV R Ind'!M29," ")</f>
        <v xml:space="preserve"> </v>
      </c>
      <c r="N29" s="122">
        <f t="shared" si="1"/>
        <v>88376036.052497879</v>
      </c>
      <c r="O29" s="34">
        <f t="shared" si="2"/>
        <v>13</v>
      </c>
      <c r="R29" s="100">
        <v>13</v>
      </c>
      <c r="S29" s="195">
        <v>110</v>
      </c>
      <c r="T29" s="196">
        <f t="shared" si="10"/>
        <v>100.09059366263362</v>
      </c>
      <c r="U29" s="196">
        <f t="shared" si="12"/>
        <v>90.391958776166192</v>
      </c>
      <c r="V29" s="196">
        <f t="shared" si="14"/>
        <v>80.593466024622501</v>
      </c>
      <c r="W29" s="196">
        <f t="shared" si="8"/>
        <v>73.897957861510434</v>
      </c>
      <c r="X29" s="196">
        <f t="shared" si="9"/>
        <v>67.03203083831103</v>
      </c>
      <c r="Y29" s="196" t="e">
        <f t="shared" si="13"/>
        <v>#VALUE!</v>
      </c>
      <c r="Z29" s="196" t="e">
        <f t="shared" si="4"/>
        <v>#VALUE!</v>
      </c>
      <c r="AA29" s="196" t="e">
        <f t="shared" si="5"/>
        <v>#VALUE!</v>
      </c>
      <c r="AB29" s="196" t="e">
        <f t="shared" si="6"/>
        <v>#VALUE!</v>
      </c>
      <c r="AC29" s="196" t="e">
        <f t="shared" si="7"/>
        <v>#VALUE!</v>
      </c>
      <c r="AD29" s="197" t="e">
        <f t="shared" si="11"/>
        <v>#VALUE!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 x14ac:dyDescent="0.3">
      <c r="A30" s="100">
        <f t="shared" si="3"/>
        <v>13.5</v>
      </c>
      <c r="B30" s="122" t="str">
        <f>IF(+'V R Art'!B30+'V R MONITOREO '!B30+'V R Ind'!B30+'XVI R Art'!B30+'XVI R MONITOREO'!B30+'XVI R Ind'!B30+'VIII R Art'!B30+'VIII R Art MONITOREO'!B30+'VIII R Ind'!B30+'IX R Art'!B30+'IX R Art MONITOREO'!B30+'IX R Ind'!B30+'XIV R Art'!B30+'XIV R Art MONITOREO'!B30+'XIV R Ind'!B30&gt;0,+'V R Art'!B30+'V R MONITOREO '!B30+'V R Ind'!B30+'XVI R Art'!B30+'XVI R MONITOREO'!B30+'XVI R Ind'!B30+'VIII R Art'!B30+'VIII R Art MONITOREO'!B30+'VIII R Ind'!B30+'IX R Art'!B30+'IX R Art MONITOREO'!B30+'IX R Ind'!B30+'XIV R Art'!B30+'XIV R Art MONITOREO'!B30+'XIV R Ind'!B30," ")</f>
        <v xml:space="preserve"> </v>
      </c>
      <c r="C30" s="67">
        <f>IF(+'V R Art'!C30+'V R MONITOREO '!C30+'V R Ind'!C30+'XVI R Art'!C30+'XVI R MONITOREO'!C30+'XVI R Ind'!C30+'VIII R Art'!C30+'VIII R Art MONITOREO'!C30+'VIII R Ind'!C30+'IX R Art'!C30+'IX R Art MONITOREO'!C30+'IX R Ind'!C30+'XIV R Art'!C30+'XIV R Art MONITOREO'!C30+'XIV R Ind'!C30&gt;0,+'V R Art'!C30+'V R MONITOREO '!C30+'V R Ind'!C30+'XVI R Art'!C30+'XVI R MONITOREO'!C30+'XVI R Ind'!C30+'VIII R Art'!C30+'VIII R Art MONITOREO'!C30+'VIII R Ind'!C30+'IX R Art'!C30+'IX R Art MONITOREO'!C30+'IX R Ind'!C30+'XIV R Art'!C30+'XIV R Art MONITOREO'!C30+'XIV R Ind'!C30," ")</f>
        <v>471823.79000000004</v>
      </c>
      <c r="D30" s="67">
        <f>IF(+'V R Art'!D30+'V R MONITOREO '!D30+'V R Ind'!D30+'XVI R Art'!D30+'XVI R MONITOREO'!D30+'XVI R Ind'!D30+'VIII R Art'!D30+'VIII R Art MONITOREO'!D30+'VIII R Ind'!D30+'IX R Art'!D30+'IX R Art MONITOREO'!D30+'IX R Ind'!D30+'XIV R Art'!D30+'XIV R Art MONITOREO'!D30+'XIV R Ind'!D30&gt;0,+'V R Art'!D30+'V R MONITOREO '!D30+'V R Ind'!D30+'XVI R Art'!D30+'XVI R MONITOREO'!D30+'XVI R Ind'!D30+'VIII R Art'!D30+'VIII R Art MONITOREO'!D30+'VIII R Ind'!D30+'IX R Art'!D30+'IX R Art MONITOREO'!D30+'IX R Ind'!D30+'XIV R Art'!D30+'XIV R Art MONITOREO'!D30+'XIV R Ind'!D30," ")</f>
        <v>15101437.452497885</v>
      </c>
      <c r="E30" s="67">
        <f>IF(+'V R Art'!E30+'V R MONITOREO '!E30+'V R Ind'!E30+'XVI R Art'!E30+'XVI R MONITOREO'!E30+'XVI R Ind'!E30+'VIII R Art'!E30+'VIII R Art MONITOREO'!E30+'VIII R Ind'!E30+'IX R Art'!E30+'IX R Art MONITOREO'!E30+'IX R Ind'!E30+'XIV R Art'!E30+'XIV R Art MONITOREO'!E30+'XIV R Ind'!E30&gt;0,+'V R Art'!E30+'V R MONITOREO '!E30+'V R Ind'!E30+'XVI R Art'!E30+'XVI R MONITOREO'!E30+'XVI R Ind'!E30+'VIII R Art'!E30+'VIII R Art MONITOREO'!E30+'VIII R Ind'!E30+'IX R Art'!E30+'IX R Art MONITOREO'!E30+'IX R Ind'!E30+'XIV R Art'!E30+'XIV R Art MONITOREO'!E30+'XIV R Ind'!E30," ")</f>
        <v>9026191.2400000002</v>
      </c>
      <c r="F30" s="67">
        <f>IF(+'V R Art'!F30+'V R MONITOREO '!F30+'V R Ind'!F30+'XVI R Art'!F30+'XVI R MONITOREO'!F30+'XVI R Ind'!F30+'VIII R Art'!F30+'VIII R Art MONITOREO'!F30+'VIII R Ind'!F30+'IX R Art'!F30+'IX R Art MONITOREO'!F30+'IX R Ind'!F30+'XIV R Art'!F30+'XIV R Art MONITOREO'!F30+'XIV R Ind'!F30&gt;0,+'V R Art'!F30+'V R MONITOREO '!F30+'V R Ind'!F30+'XVI R Art'!F30+'XVI R MONITOREO'!F30+'XVI R Ind'!F30+'VIII R Art'!F30+'VIII R Art MONITOREO'!F30+'VIII R Ind'!F30+'IX R Art'!F30+'IX R Art MONITOREO'!F30+'IX R Ind'!F30+'XIV R Art'!F30+'XIV R Art MONITOREO'!F30+'XIV R Ind'!F30," ")</f>
        <v>29968123.390000001</v>
      </c>
      <c r="G30" s="67">
        <f>IF(+'V R Art'!G30+'V R MONITOREO '!G30+'V R Ind'!G30+'XVI R Art'!G30+'XVI R MONITOREO'!G30+'XVI R Ind'!G30+'VIII R Art'!G30+'VIII R Art MONITOREO'!G30+'VIII R Ind'!G30+'IX R Art'!G30+'IX R Art MONITOREO'!G30+'IX R Ind'!G30+'XIV R Art'!G30+'XIV R Art MONITOREO'!G30+'XIV R Ind'!G30&gt;0,+'V R Art'!G30+'V R MONITOREO '!G30+'V R Ind'!G30+'XVI R Art'!G30+'XVI R MONITOREO'!G30+'XVI R Ind'!G30+'VIII R Art'!G30+'VIII R Art MONITOREO'!G30+'VIII R Ind'!G30+'IX R Art'!G30+'IX R Art MONITOREO'!G30+'IX R Ind'!G30+'XIV R Art'!G30+'XIV R Art MONITOREO'!G30+'XIV R Ind'!G30," ")</f>
        <v>37738659.899999999</v>
      </c>
      <c r="H30" s="67" t="str">
        <f>IF(+'V R Art'!H30+'V R MONITOREO '!H30+'V R Ind'!H30+'XVI R Art'!H30+'XVI R MONITOREO'!H30+'XVI R Ind'!H30+'VIII R Art'!H30+'VIII R Art MONITOREO'!H30+'VIII R Ind'!H30+'IX R Art'!H30+'IX R Art MONITOREO'!H30+'IX R Ind'!H30+'XIV R Art'!H30+'XIV R Art MONITOREO'!H30+'XIV R Ind'!H30&gt;0,+'V R Art'!H30+'V R MONITOREO '!H30+'V R Ind'!H30+'XVI R Art'!H30+'XVI R MONITOREO'!H30+'XVI R Ind'!H30+'VIII R Art'!H30+'VIII R Art MONITOREO'!H30+'VIII R Ind'!H30+'IX R Art'!H30+'IX R Art MONITOREO'!H30+'IX R Ind'!H30+'XIV R Art'!H30+'XIV R Art MONITOREO'!H30+'XIV R Ind'!H30," ")</f>
        <v xml:space="preserve"> </v>
      </c>
      <c r="I30" s="67" t="str">
        <f>IF(+'V R Art'!I30+'V R MONITOREO '!I30+'V R Ind'!I30+'XVI R Art'!I30+'XVI R MONITOREO'!I30+'XVI R Ind'!I30+'VIII R Art'!I30+'VIII R Art MONITOREO'!I30+'VIII R Ind'!I30+'IX R Art'!I30+'IX R Art MONITOREO'!I30+'IX R Ind'!I30+'XIV R Art'!I30+'XIV R Art MONITOREO'!I30+'XIV R Ind'!I30&gt;0,+'V R Art'!I30+'V R MONITOREO '!I30+'V R Ind'!I30+'XVI R Art'!I30+'XVI R MONITOREO'!I30+'XVI R Ind'!I30+'VIII R Art'!I30+'VIII R Art MONITOREO'!I30+'VIII R Ind'!I30+'IX R Art'!I30+'IX R Art MONITOREO'!I30+'IX R Ind'!I30+'XIV R Art'!I30+'XIV R Art MONITOREO'!I30+'XIV R Ind'!I30," ")</f>
        <v xml:space="preserve"> </v>
      </c>
      <c r="J30" s="67" t="str">
        <f>IF(+'V R Art'!J30+'V R MONITOREO '!J30+'V R Ind'!J30+'XVI R Art'!J30+'XVI R MONITOREO'!J30+'XVI R Ind'!J30+'VIII R Art'!J30+'VIII R Art MONITOREO'!J30+'VIII R Ind'!J30+'IX R Art'!J30+'IX R Art MONITOREO'!J30+'IX R Ind'!J30+'XIV R Art'!J30+'XIV R Art MONITOREO'!J30+'XIV R Ind'!J30&gt;0,+'V R Art'!J30+'V R MONITOREO '!J30+'V R Ind'!J30+'XVI R Art'!J30+'XVI R MONITOREO'!J30+'XVI R Ind'!J30+'VIII R Art'!J30+'VIII R Art MONITOREO'!J30+'VIII R Ind'!J30+'IX R Art'!J30+'IX R Art MONITOREO'!J30+'IX R Ind'!J30+'XIV R Art'!J30+'XIV R Art MONITOREO'!J30+'XIV R Ind'!J30," ")</f>
        <v xml:space="preserve"> </v>
      </c>
      <c r="K30" s="67" t="str">
        <f>IF(+'V R Art'!K30+'V R MONITOREO '!K30+'V R Ind'!K30+'XVI R Art'!K30+'XVI R MONITOREO'!K30+'XVI R Ind'!K30+'VIII R Art'!K30+'VIII R Art MONITOREO'!K30+'VIII R Ind'!K30+'IX R Art'!K30+'IX R Art MONITOREO'!K30+'IX R Ind'!K30+'XIV R Art'!K30+'XIV R Art MONITOREO'!K30+'XIV R Ind'!K30&gt;0,+'V R Art'!K30+'V R MONITOREO '!K30+'V R Ind'!K30+'XVI R Art'!K30+'XVI R MONITOREO'!K30+'XVI R Ind'!K30+'VIII R Art'!K30+'VIII R Art MONITOREO'!K30+'VIII R Ind'!K30+'IX R Art'!K30+'IX R Art MONITOREO'!K30+'IX R Ind'!K30+'XIV R Art'!K30+'XIV R Art MONITOREO'!K30+'XIV R Ind'!K30," ")</f>
        <v xml:space="preserve"> </v>
      </c>
      <c r="L30" s="67" t="str">
        <f>IF(+'V R Art'!L30+'V R MONITOREO '!L30+'V R Ind'!L30+'XVI R Art'!L30+'XVI R MONITOREO'!L30+'XVI R Ind'!L30+'VIII R Art'!L30+'VIII R Art MONITOREO'!L30+'VIII R Ind'!L30+'IX R Art'!L30+'IX R Art MONITOREO'!L30+'IX R Ind'!L30+'XIV R Art'!L30+'XIV R Art MONITOREO'!L30+'XIV R Ind'!L30&gt;0,+'V R Art'!L30+'V R MONITOREO '!L30+'V R Ind'!L30+'XVI R Art'!L30+'XVI R MONITOREO'!L30+'XVI R Ind'!L30+'VIII R Art'!L30+'VIII R Art MONITOREO'!L30+'VIII R Ind'!L30+'IX R Art'!L30+'IX R Art MONITOREO'!L30+'IX R Ind'!L30+'XIV R Art'!L30+'XIV R Art MONITOREO'!L30+'XIV R Ind'!L30," ")</f>
        <v xml:space="preserve"> </v>
      </c>
      <c r="M30" s="123" t="str">
        <f>IF(+'V R Art'!M30+'V R MONITOREO '!M30+'V R Ind'!M30+'XVI R Art'!M30+'XVI R MONITOREO'!M30+'XVI R Ind'!M30+'VIII R Art'!M30+'VIII R Art MONITOREO'!M30+'VIII R Ind'!M30+'IX R Art'!M30+'IX R Art MONITOREO'!M30+'IX R Ind'!M30+'XIV R Art'!M30+'XIV R Art MONITOREO'!M30+'XIV R Ind'!M30&gt;0,+'V R Art'!M30+'V R MONITOREO '!M30+'V R Ind'!M30+'XVI R Art'!M30+'XVI R MONITOREO'!M30+'XVI R Ind'!M30+'VIII R Art'!M30+'VIII R Art MONITOREO'!M30+'VIII R Ind'!M30+'IX R Art'!M30+'IX R Art MONITOREO'!M30+'IX R Ind'!M30+'XIV R Art'!M30+'XIV R Art MONITOREO'!M30+'XIV R Ind'!M30," ")</f>
        <v xml:space="preserve"> </v>
      </c>
      <c r="N30" s="122">
        <f t="shared" si="1"/>
        <v>92306235.772497892</v>
      </c>
      <c r="O30" s="34">
        <f t="shared" si="2"/>
        <v>13.5</v>
      </c>
      <c r="R30" s="100">
        <v>13.5</v>
      </c>
      <c r="S30" s="195">
        <v>110</v>
      </c>
      <c r="T30" s="196">
        <f t="shared" si="10"/>
        <v>102.28500648194063</v>
      </c>
      <c r="U30" s="196">
        <f t="shared" si="12"/>
        <v>90.844509986869923</v>
      </c>
      <c r="V30" s="196">
        <f t="shared" si="14"/>
        <v>80.710912295636845</v>
      </c>
      <c r="W30" s="196">
        <f t="shared" si="8"/>
        <v>74.623761106287191</v>
      </c>
      <c r="X30" s="196">
        <f t="shared" si="9"/>
        <v>65.466174505366098</v>
      </c>
      <c r="Y30" s="196" t="e">
        <f t="shared" si="13"/>
        <v>#VALUE!</v>
      </c>
      <c r="Z30" s="196" t="e">
        <f t="shared" si="4"/>
        <v>#VALUE!</v>
      </c>
      <c r="AA30" s="196" t="e">
        <f t="shared" si="5"/>
        <v>#VALUE!</v>
      </c>
      <c r="AB30" s="196" t="e">
        <f t="shared" si="6"/>
        <v>#VALUE!</v>
      </c>
      <c r="AC30" s="196" t="e">
        <f t="shared" si="7"/>
        <v>#VALUE!</v>
      </c>
      <c r="AD30" s="197" t="e">
        <f t="shared" si="11"/>
        <v>#VALUE!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 x14ac:dyDescent="0.3">
      <c r="A31" s="100">
        <f t="shared" si="3"/>
        <v>14</v>
      </c>
      <c r="B31" s="122">
        <f>IF(+'V R Art'!B31+'V R MONITOREO '!B31+'V R Ind'!B31+'XVI R Art'!B31+'XVI R MONITOREO'!B31+'XVI R Ind'!B31+'VIII R Art'!B31+'VIII R Art MONITOREO'!B31+'VIII R Ind'!B31+'IX R Art'!B31+'IX R Art MONITOREO'!B31+'IX R Ind'!B31+'XIV R Art'!B31+'XIV R Art MONITOREO'!B31+'XIV R Ind'!B31&gt;0,+'V R Art'!B31+'V R MONITOREO '!B31+'V R Ind'!B31+'XVI R Art'!B31+'XVI R MONITOREO'!B31+'XVI R Ind'!B31+'VIII R Art'!B31+'VIII R Art MONITOREO'!B31+'VIII R Ind'!B31+'IX R Art'!B31+'IX R Art MONITOREO'!B31+'IX R Ind'!B31+'XIV R Art'!B31+'XIV R Art MONITOREO'!B31+'XIV R Ind'!B31," ")</f>
        <v>17.62</v>
      </c>
      <c r="C31" s="67">
        <f>IF(+'V R Art'!C31+'V R MONITOREO '!C31+'V R Ind'!C31+'XVI R Art'!C31+'XVI R MONITOREO'!C31+'XVI R Ind'!C31+'VIII R Art'!C31+'VIII R Art MONITOREO'!C31+'VIII R Ind'!C31+'IX R Art'!C31+'IX R Art MONITOREO'!C31+'IX R Ind'!C31+'XIV R Art'!C31+'XIV R Art MONITOREO'!C31+'XIV R Ind'!C31&gt;0,+'V R Art'!C31+'V R MONITOREO '!C31+'V R Ind'!C31+'XVI R Art'!C31+'XVI R MONITOREO'!C31+'XVI R Ind'!C31+'VIII R Art'!C31+'VIII R Art MONITOREO'!C31+'VIII R Ind'!C31+'IX R Art'!C31+'IX R Art MONITOREO'!C31+'IX R Ind'!C31+'XIV R Art'!C31+'XIV R Art MONITOREO'!C31+'XIV R Ind'!C31," ")</f>
        <v>686836.27</v>
      </c>
      <c r="D31" s="67">
        <f>IF(+'V R Art'!D31+'V R MONITOREO '!D31+'V R Ind'!D31+'XVI R Art'!D31+'XVI R MONITOREO'!D31+'XVI R Ind'!D31+'VIII R Art'!D31+'VIII R Art MONITOREO'!D31+'VIII R Ind'!D31+'IX R Art'!D31+'IX R Art MONITOREO'!D31+'IX R Ind'!D31+'XIV R Art'!D31+'XIV R Art MONITOREO'!D31+'XIV R Ind'!D31&gt;0,+'V R Art'!D31+'V R MONITOREO '!D31+'V R Ind'!D31+'XVI R Art'!D31+'XVI R MONITOREO'!D31+'XVI R Ind'!D31+'VIII R Art'!D31+'VIII R Art MONITOREO'!D31+'VIII R Ind'!D31+'IX R Art'!D31+'IX R Art MONITOREO'!D31+'IX R Ind'!D31+'XIV R Art'!D31+'XIV R Art MONITOREO'!D31+'XIV R Ind'!D31," ")</f>
        <v>22495133.138997465</v>
      </c>
      <c r="E31" s="67">
        <f>IF(+'V R Art'!E31+'V R MONITOREO '!E31+'V R Ind'!E31+'XVI R Art'!E31+'XVI R MONITOREO'!E31+'XVI R Ind'!E31+'VIII R Art'!E31+'VIII R Art MONITOREO'!E31+'VIII R Ind'!E31+'IX R Art'!E31+'IX R Art MONITOREO'!E31+'IX R Ind'!E31+'XIV R Art'!E31+'XIV R Art MONITOREO'!E31+'XIV R Ind'!E31&gt;0,+'V R Art'!E31+'V R MONITOREO '!E31+'V R Ind'!E31+'XVI R Art'!E31+'XVI R MONITOREO'!E31+'XVI R Ind'!E31+'VIII R Art'!E31+'VIII R Art MONITOREO'!E31+'VIII R Ind'!E31+'IX R Art'!E31+'IX R Art MONITOREO'!E31+'IX R Ind'!E31+'XIV R Art'!E31+'XIV R Art MONITOREO'!E31+'XIV R Ind'!E31," ")</f>
        <v>16301264.640000001</v>
      </c>
      <c r="F31" s="67">
        <f>IF(+'V R Art'!F31+'V R MONITOREO '!F31+'V R Ind'!F31+'XVI R Art'!F31+'XVI R MONITOREO'!F31+'XVI R Ind'!F31+'VIII R Art'!F31+'VIII R Art MONITOREO'!F31+'VIII R Ind'!F31+'IX R Art'!F31+'IX R Art MONITOREO'!F31+'IX R Ind'!F31+'XIV R Art'!F31+'XIV R Art MONITOREO'!F31+'XIV R Ind'!F31&gt;0,+'V R Art'!F31+'V R MONITOREO '!F31+'V R Ind'!F31+'XVI R Art'!F31+'XVI R MONITOREO'!F31+'XVI R Ind'!F31+'VIII R Art'!F31+'VIII R Art MONITOREO'!F31+'VIII R Ind'!F31+'IX R Art'!F31+'IX R Art MONITOREO'!F31+'IX R Ind'!F31+'XIV R Art'!F31+'XIV R Art MONITOREO'!F31+'XIV R Ind'!F31," ")</f>
        <v>29247263.760000002</v>
      </c>
      <c r="G31" s="67">
        <f>IF(+'V R Art'!G31+'V R MONITOREO '!G31+'V R Ind'!G31+'XVI R Art'!G31+'XVI R MONITOREO'!G31+'XVI R Ind'!G31+'VIII R Art'!G31+'VIII R Art MONITOREO'!G31+'VIII R Ind'!G31+'IX R Art'!G31+'IX R Art MONITOREO'!G31+'IX R Ind'!G31+'XIV R Art'!G31+'XIV R Art MONITOREO'!G31+'XIV R Ind'!G31&gt;0,+'V R Art'!G31+'V R MONITOREO '!G31+'V R Ind'!G31+'XVI R Art'!G31+'XVI R MONITOREO'!G31+'XVI R Ind'!G31+'VIII R Art'!G31+'VIII R Art MONITOREO'!G31+'VIII R Ind'!G31+'IX R Art'!G31+'IX R Art MONITOREO'!G31+'IX R Ind'!G31+'XIV R Art'!G31+'XIV R Art MONITOREO'!G31+'XIV R Ind'!G31," ")</f>
        <v>29307669.18</v>
      </c>
      <c r="H31" s="67" t="str">
        <f>IF(+'V R Art'!H31+'V R MONITOREO '!H31+'V R Ind'!H31+'XVI R Art'!H31+'XVI R MONITOREO'!H31+'XVI R Ind'!H31+'VIII R Art'!H31+'VIII R Art MONITOREO'!H31+'VIII R Ind'!H31+'IX R Art'!H31+'IX R Art MONITOREO'!H31+'IX R Ind'!H31+'XIV R Art'!H31+'XIV R Art MONITOREO'!H31+'XIV R Ind'!H31&gt;0,+'V R Art'!H31+'V R MONITOREO '!H31+'V R Ind'!H31+'XVI R Art'!H31+'XVI R MONITOREO'!H31+'XVI R Ind'!H31+'VIII R Art'!H31+'VIII R Art MONITOREO'!H31+'VIII R Ind'!H31+'IX R Art'!H31+'IX R Art MONITOREO'!H31+'IX R Ind'!H31+'XIV R Art'!H31+'XIV R Art MONITOREO'!H31+'XIV R Ind'!H31," ")</f>
        <v xml:space="preserve"> </v>
      </c>
      <c r="I31" s="67" t="str">
        <f>IF(+'V R Art'!I31+'V R MONITOREO '!I31+'V R Ind'!I31+'XVI R Art'!I31+'XVI R MONITOREO'!I31+'XVI R Ind'!I31+'VIII R Art'!I31+'VIII R Art MONITOREO'!I31+'VIII R Ind'!I31+'IX R Art'!I31+'IX R Art MONITOREO'!I31+'IX R Ind'!I31+'XIV R Art'!I31+'XIV R Art MONITOREO'!I31+'XIV R Ind'!I31&gt;0,+'V R Art'!I31+'V R MONITOREO '!I31+'V R Ind'!I31+'XVI R Art'!I31+'XVI R MONITOREO'!I31+'XVI R Ind'!I31+'VIII R Art'!I31+'VIII R Art MONITOREO'!I31+'VIII R Ind'!I31+'IX R Art'!I31+'IX R Art MONITOREO'!I31+'IX R Ind'!I31+'XIV R Art'!I31+'XIV R Art MONITOREO'!I31+'XIV R Ind'!I31," ")</f>
        <v xml:space="preserve"> </v>
      </c>
      <c r="J31" s="67" t="str">
        <f>IF(+'V R Art'!J31+'V R MONITOREO '!J31+'V R Ind'!J31+'XVI R Art'!J31+'XVI R MONITOREO'!J31+'XVI R Ind'!J31+'VIII R Art'!J31+'VIII R Art MONITOREO'!J31+'VIII R Ind'!J31+'IX R Art'!J31+'IX R Art MONITOREO'!J31+'IX R Ind'!J31+'XIV R Art'!J31+'XIV R Art MONITOREO'!J31+'XIV R Ind'!J31&gt;0,+'V R Art'!J31+'V R MONITOREO '!J31+'V R Ind'!J31+'XVI R Art'!J31+'XVI R MONITOREO'!J31+'XVI R Ind'!J31+'VIII R Art'!J31+'VIII R Art MONITOREO'!J31+'VIII R Ind'!J31+'IX R Art'!J31+'IX R Art MONITOREO'!J31+'IX R Ind'!J31+'XIV R Art'!J31+'XIV R Art MONITOREO'!J31+'XIV R Ind'!J31," ")</f>
        <v xml:space="preserve"> </v>
      </c>
      <c r="K31" s="67" t="str">
        <f>IF(+'V R Art'!K31+'V R MONITOREO '!K31+'V R Ind'!K31+'XVI R Art'!K31+'XVI R MONITOREO'!K31+'XVI R Ind'!K31+'VIII R Art'!K31+'VIII R Art MONITOREO'!K31+'VIII R Ind'!K31+'IX R Art'!K31+'IX R Art MONITOREO'!K31+'IX R Ind'!K31+'XIV R Art'!K31+'XIV R Art MONITOREO'!K31+'XIV R Ind'!K31&gt;0,+'V R Art'!K31+'V R MONITOREO '!K31+'V R Ind'!K31+'XVI R Art'!K31+'XVI R MONITOREO'!K31+'XVI R Ind'!K31+'VIII R Art'!K31+'VIII R Art MONITOREO'!K31+'VIII R Ind'!K31+'IX R Art'!K31+'IX R Art MONITOREO'!K31+'IX R Ind'!K31+'XIV R Art'!K31+'XIV R Art MONITOREO'!K31+'XIV R Ind'!K31," ")</f>
        <v xml:space="preserve"> </v>
      </c>
      <c r="L31" s="67" t="str">
        <f>IF(+'V R Art'!L31+'V R MONITOREO '!L31+'V R Ind'!L31+'XVI R Art'!L31+'XVI R MONITOREO'!L31+'XVI R Ind'!L31+'VIII R Art'!L31+'VIII R Art MONITOREO'!L31+'VIII R Ind'!L31+'IX R Art'!L31+'IX R Art MONITOREO'!L31+'IX R Ind'!L31+'XIV R Art'!L31+'XIV R Art MONITOREO'!L31+'XIV R Ind'!L31&gt;0,+'V R Art'!L31+'V R MONITOREO '!L31+'V R Ind'!L31+'XVI R Art'!L31+'XVI R MONITOREO'!L31+'XVI R Ind'!L31+'VIII R Art'!L31+'VIII R Art MONITOREO'!L31+'VIII R Ind'!L31+'IX R Art'!L31+'IX R Art MONITOREO'!L31+'IX R Ind'!L31+'XIV R Art'!L31+'XIV R Art MONITOREO'!L31+'XIV R Ind'!L31," ")</f>
        <v xml:space="preserve"> </v>
      </c>
      <c r="M31" s="123" t="str">
        <f>IF(+'V R Art'!M31+'V R MONITOREO '!M31+'V R Ind'!M31+'XVI R Art'!M31+'XVI R MONITOREO'!M31+'XVI R Ind'!M31+'VIII R Art'!M31+'VIII R Art MONITOREO'!M31+'VIII R Ind'!M31+'IX R Art'!M31+'IX R Art MONITOREO'!M31+'IX R Ind'!M31+'XIV R Art'!M31+'XIV R Art MONITOREO'!M31+'XIV R Ind'!M31&gt;0,+'V R Art'!M31+'V R MONITOREO '!M31+'V R Ind'!M31+'XVI R Art'!M31+'XVI R MONITOREO'!M31+'XVI R Ind'!M31+'VIII R Art'!M31+'VIII R Art MONITOREO'!M31+'VIII R Ind'!M31+'IX R Art'!M31+'IX R Art MONITOREO'!M31+'IX R Ind'!M31+'XIV R Art'!M31+'XIV R Art MONITOREO'!M31+'XIV R Ind'!M31," ")</f>
        <v xml:space="preserve"> </v>
      </c>
      <c r="N31" s="122">
        <f t="shared" si="1"/>
        <v>98038184.608997464</v>
      </c>
      <c r="O31" s="34">
        <f t="shared" si="2"/>
        <v>14</v>
      </c>
      <c r="R31" s="100">
        <v>14</v>
      </c>
      <c r="S31" s="195">
        <v>110</v>
      </c>
      <c r="T31" s="196">
        <f t="shared" si="10"/>
        <v>103.32629545657696</v>
      </c>
      <c r="U31" s="196">
        <f t="shared" si="12"/>
        <v>91.257983860914493</v>
      </c>
      <c r="V31" s="196">
        <f t="shared" si="14"/>
        <v>81.283904712283274</v>
      </c>
      <c r="W31" s="196">
        <f t="shared" si="8"/>
        <v>74.512540170731427</v>
      </c>
      <c r="X31" s="196">
        <f t="shared" si="9"/>
        <v>64.245005903970096</v>
      </c>
      <c r="Y31" s="196" t="e">
        <f t="shared" si="13"/>
        <v>#VALUE!</v>
      </c>
      <c r="Z31" s="196" t="e">
        <f t="shared" si="4"/>
        <v>#VALUE!</v>
      </c>
      <c r="AA31" s="196" t="e">
        <f t="shared" si="5"/>
        <v>#VALUE!</v>
      </c>
      <c r="AB31" s="196" t="e">
        <f t="shared" si="6"/>
        <v>#VALUE!</v>
      </c>
      <c r="AC31" s="196" t="e">
        <f t="shared" si="7"/>
        <v>#VALUE!</v>
      </c>
      <c r="AD31" s="197" t="e">
        <f t="shared" si="11"/>
        <v>#VALUE!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 x14ac:dyDescent="0.3">
      <c r="A32" s="100">
        <f t="shared" si="3"/>
        <v>14.5</v>
      </c>
      <c r="B32" s="122">
        <f>IF(+'V R Art'!B32+'V R MONITOREO '!B32+'V R Ind'!B32+'XVI R Art'!B32+'XVI R MONITOREO'!B32+'XVI R Ind'!B32+'VIII R Art'!B32+'VIII R Art MONITOREO'!B32+'VIII R Ind'!B32+'IX R Art'!B32+'IX R Art MONITOREO'!B32+'IX R Ind'!B32+'XIV R Art'!B32+'XIV R Art MONITOREO'!B32+'XIV R Ind'!B32&gt;0,+'V R Art'!B32+'V R MONITOREO '!B32+'V R Ind'!B32+'XVI R Art'!B32+'XVI R MONITOREO'!B32+'XVI R Ind'!B32+'VIII R Art'!B32+'VIII R Art MONITOREO'!B32+'VIII R Ind'!B32+'IX R Art'!B32+'IX R Art MONITOREO'!B32+'IX R Ind'!B32+'XIV R Art'!B32+'XIV R Art MONITOREO'!B32+'XIV R Ind'!B32," ")</f>
        <v>35.24</v>
      </c>
      <c r="C32" s="67">
        <f>IF(+'V R Art'!C32+'V R MONITOREO '!C32+'V R Ind'!C32+'XVI R Art'!C32+'XVI R MONITOREO'!C32+'XVI R Ind'!C32+'VIII R Art'!C32+'VIII R Art MONITOREO'!C32+'VIII R Ind'!C32+'IX R Art'!C32+'IX R Art MONITOREO'!C32+'IX R Ind'!C32+'XIV R Art'!C32+'XIV R Art MONITOREO'!C32+'XIV R Ind'!C32&gt;0,+'V R Art'!C32+'V R MONITOREO '!C32+'V R Ind'!C32+'XVI R Art'!C32+'XVI R MONITOREO'!C32+'XVI R Ind'!C32+'VIII R Art'!C32+'VIII R Art MONITOREO'!C32+'VIII R Ind'!C32+'IX R Art'!C32+'IX R Art MONITOREO'!C32+'IX R Ind'!C32+'XIV R Art'!C32+'XIV R Art MONITOREO'!C32+'XIV R Ind'!C32," ")</f>
        <v>1790420.26</v>
      </c>
      <c r="D32" s="67">
        <f>IF(+'V R Art'!D32+'V R MONITOREO '!D32+'V R Ind'!D32+'XVI R Art'!D32+'XVI R MONITOREO'!D32+'XVI R Ind'!D32+'VIII R Art'!D32+'VIII R Art MONITOREO'!D32+'VIII R Ind'!D32+'IX R Art'!D32+'IX R Art MONITOREO'!D32+'IX R Ind'!D32+'XIV R Art'!D32+'XIV R Art MONITOREO'!D32+'XIV R Ind'!D32&gt;0,+'V R Art'!D32+'V R MONITOREO '!D32+'V R Ind'!D32+'XVI R Art'!D32+'XVI R MONITOREO'!D32+'XVI R Ind'!D32+'VIII R Art'!D32+'VIII R Art MONITOREO'!D32+'VIII R Ind'!D32+'IX R Art'!D32+'IX R Art MONITOREO'!D32+'IX R Ind'!D32+'XIV R Art'!D32+'XIV R Art MONITOREO'!D32+'XIV R Ind'!D32," ")</f>
        <v>38243253.800994083</v>
      </c>
      <c r="E32" s="67">
        <f>IF(+'V R Art'!E32+'V R MONITOREO '!E32+'V R Ind'!E32+'XVI R Art'!E32+'XVI R MONITOREO'!E32+'XVI R Ind'!E32+'VIII R Art'!E32+'VIII R Art MONITOREO'!E32+'VIII R Ind'!E32+'IX R Art'!E32+'IX R Art MONITOREO'!E32+'IX R Ind'!E32+'XIV R Art'!E32+'XIV R Art MONITOREO'!E32+'XIV R Ind'!E32&gt;0,+'V R Art'!E32+'V R MONITOREO '!E32+'V R Ind'!E32+'XVI R Art'!E32+'XVI R MONITOREO'!E32+'XVI R Ind'!E32+'VIII R Art'!E32+'VIII R Art MONITOREO'!E32+'VIII R Ind'!E32+'IX R Art'!E32+'IX R Art MONITOREO'!E32+'IX R Ind'!E32+'XIV R Art'!E32+'XIV R Art MONITOREO'!E32+'XIV R Ind'!E32," ")</f>
        <v>25439860.049999997</v>
      </c>
      <c r="F32" s="67">
        <f>IF(+'V R Art'!F32+'V R MONITOREO '!F32+'V R Ind'!F32+'XVI R Art'!F32+'XVI R MONITOREO'!F32+'XVI R Ind'!F32+'VIII R Art'!F32+'VIII R Art MONITOREO'!F32+'VIII R Ind'!F32+'IX R Art'!F32+'IX R Art MONITOREO'!F32+'IX R Ind'!F32+'XIV R Art'!F32+'XIV R Art MONITOREO'!F32+'XIV R Ind'!F32&gt;0,+'V R Art'!F32+'V R MONITOREO '!F32+'V R Ind'!F32+'XVI R Art'!F32+'XVI R MONITOREO'!F32+'XVI R Ind'!F32+'VIII R Art'!F32+'VIII R Art MONITOREO'!F32+'VIII R Ind'!F32+'IX R Art'!F32+'IX R Art MONITOREO'!F32+'IX R Ind'!F32+'XIV R Art'!F32+'XIV R Art MONITOREO'!F32+'XIV R Ind'!F32," ")</f>
        <v>34325947.789999999</v>
      </c>
      <c r="G32" s="67">
        <f>IF(+'V R Art'!G32+'V R MONITOREO '!G32+'V R Ind'!G32+'XVI R Art'!G32+'XVI R MONITOREO'!G32+'XVI R Ind'!G32+'VIII R Art'!G32+'VIII R Art MONITOREO'!G32+'VIII R Ind'!G32+'IX R Art'!G32+'IX R Art MONITOREO'!G32+'IX R Ind'!G32+'XIV R Art'!G32+'XIV R Art MONITOREO'!G32+'XIV R Ind'!G32&gt;0,+'V R Art'!G32+'V R MONITOREO '!G32+'V R Ind'!G32+'XVI R Art'!G32+'XVI R MONITOREO'!G32+'XVI R Ind'!G32+'VIII R Art'!G32+'VIII R Art MONITOREO'!G32+'VIII R Ind'!G32+'IX R Art'!G32+'IX R Art MONITOREO'!G32+'IX R Ind'!G32+'XIV R Art'!G32+'XIV R Art MONITOREO'!G32+'XIV R Ind'!G32," ")</f>
        <v>29088694.109999999</v>
      </c>
      <c r="H32" s="67" t="str">
        <f>IF(+'V R Art'!H32+'V R MONITOREO '!H32+'V R Ind'!H32+'XVI R Art'!H32+'XVI R MONITOREO'!H32+'XVI R Ind'!H32+'VIII R Art'!H32+'VIII R Art MONITOREO'!H32+'VIII R Ind'!H32+'IX R Art'!H32+'IX R Art MONITOREO'!H32+'IX R Ind'!H32+'XIV R Art'!H32+'XIV R Art MONITOREO'!H32+'XIV R Ind'!H32&gt;0,+'V R Art'!H32+'V R MONITOREO '!H32+'V R Ind'!H32+'XVI R Art'!H32+'XVI R MONITOREO'!H32+'XVI R Ind'!H32+'VIII R Art'!H32+'VIII R Art MONITOREO'!H32+'VIII R Ind'!H32+'IX R Art'!H32+'IX R Art MONITOREO'!H32+'IX R Ind'!H32+'XIV R Art'!H32+'XIV R Art MONITOREO'!H32+'XIV R Ind'!H32," ")</f>
        <v xml:space="preserve"> </v>
      </c>
      <c r="I32" s="67" t="str">
        <f>IF(+'V R Art'!I32+'V R MONITOREO '!I32+'V R Ind'!I32+'XVI R Art'!I32+'XVI R MONITOREO'!I32+'XVI R Ind'!I32+'VIII R Art'!I32+'VIII R Art MONITOREO'!I32+'VIII R Ind'!I32+'IX R Art'!I32+'IX R Art MONITOREO'!I32+'IX R Ind'!I32+'XIV R Art'!I32+'XIV R Art MONITOREO'!I32+'XIV R Ind'!I32&gt;0,+'V R Art'!I32+'V R MONITOREO '!I32+'V R Ind'!I32+'XVI R Art'!I32+'XVI R MONITOREO'!I32+'XVI R Ind'!I32+'VIII R Art'!I32+'VIII R Art MONITOREO'!I32+'VIII R Ind'!I32+'IX R Art'!I32+'IX R Art MONITOREO'!I32+'IX R Ind'!I32+'XIV R Art'!I32+'XIV R Art MONITOREO'!I32+'XIV R Ind'!I32," ")</f>
        <v xml:space="preserve"> </v>
      </c>
      <c r="J32" s="67" t="str">
        <f>IF(+'V R Art'!J32+'V R MONITOREO '!J32+'V R Ind'!J32+'XVI R Art'!J32+'XVI R MONITOREO'!J32+'XVI R Ind'!J32+'VIII R Art'!J32+'VIII R Art MONITOREO'!J32+'VIII R Ind'!J32+'IX R Art'!J32+'IX R Art MONITOREO'!J32+'IX R Ind'!J32+'XIV R Art'!J32+'XIV R Art MONITOREO'!J32+'XIV R Ind'!J32&gt;0,+'V R Art'!J32+'V R MONITOREO '!J32+'V R Ind'!J32+'XVI R Art'!J32+'XVI R MONITOREO'!J32+'XVI R Ind'!J32+'VIII R Art'!J32+'VIII R Art MONITOREO'!J32+'VIII R Ind'!J32+'IX R Art'!J32+'IX R Art MONITOREO'!J32+'IX R Ind'!J32+'XIV R Art'!J32+'XIV R Art MONITOREO'!J32+'XIV R Ind'!J32," ")</f>
        <v xml:space="preserve"> </v>
      </c>
      <c r="K32" s="67" t="str">
        <f>IF(+'V R Art'!K32+'V R MONITOREO '!K32+'V R Ind'!K32+'XVI R Art'!K32+'XVI R MONITOREO'!K32+'XVI R Ind'!K32+'VIII R Art'!K32+'VIII R Art MONITOREO'!K32+'VIII R Ind'!K32+'IX R Art'!K32+'IX R Art MONITOREO'!K32+'IX R Ind'!K32+'XIV R Art'!K32+'XIV R Art MONITOREO'!K32+'XIV R Ind'!K32&gt;0,+'V R Art'!K32+'V R MONITOREO '!K32+'V R Ind'!K32+'XVI R Art'!K32+'XVI R MONITOREO'!K32+'XVI R Ind'!K32+'VIII R Art'!K32+'VIII R Art MONITOREO'!K32+'VIII R Ind'!K32+'IX R Art'!K32+'IX R Art MONITOREO'!K32+'IX R Ind'!K32+'XIV R Art'!K32+'XIV R Art MONITOREO'!K32+'XIV R Ind'!K32," ")</f>
        <v xml:space="preserve"> </v>
      </c>
      <c r="L32" s="67" t="str">
        <f>IF(+'V R Art'!L32+'V R MONITOREO '!L32+'V R Ind'!L32+'XVI R Art'!L32+'XVI R MONITOREO'!L32+'XVI R Ind'!L32+'VIII R Art'!L32+'VIII R Art MONITOREO'!L32+'VIII R Ind'!L32+'IX R Art'!L32+'IX R Art MONITOREO'!L32+'IX R Ind'!L32+'XIV R Art'!L32+'XIV R Art MONITOREO'!L32+'XIV R Ind'!L32&gt;0,+'V R Art'!L32+'V R MONITOREO '!L32+'V R Ind'!L32+'XVI R Art'!L32+'XVI R MONITOREO'!L32+'XVI R Ind'!L32+'VIII R Art'!L32+'VIII R Art MONITOREO'!L32+'VIII R Ind'!L32+'IX R Art'!L32+'IX R Art MONITOREO'!L32+'IX R Ind'!L32+'XIV R Art'!L32+'XIV R Art MONITOREO'!L32+'XIV R Ind'!L32," ")</f>
        <v xml:space="preserve"> </v>
      </c>
      <c r="M32" s="123" t="str">
        <f>IF(+'V R Art'!M32+'V R MONITOREO '!M32+'V R Ind'!M32+'XVI R Art'!M32+'XVI R MONITOREO'!M32+'XVI R Ind'!M32+'VIII R Art'!M32+'VIII R Art MONITOREO'!M32+'VIII R Ind'!M32+'IX R Art'!M32+'IX R Art MONITOREO'!M32+'IX R Ind'!M32+'XIV R Art'!M32+'XIV R Art MONITOREO'!M32+'XIV R Ind'!M32&gt;0,+'V R Art'!M32+'V R MONITOREO '!M32+'V R Ind'!M32+'XVI R Art'!M32+'XVI R MONITOREO'!M32+'XVI R Ind'!M32+'VIII R Art'!M32+'VIII R Art MONITOREO'!M32+'VIII R Ind'!M32+'IX R Art'!M32+'IX R Art MONITOREO'!M32+'IX R Ind'!M32+'XIV R Art'!M32+'XIV R Art MONITOREO'!M32+'XIV R Ind'!M32," ")</f>
        <v xml:space="preserve"> </v>
      </c>
      <c r="N32" s="122">
        <f t="shared" si="1"/>
        <v>128888211.25099407</v>
      </c>
      <c r="O32" s="34">
        <f t="shared" si="2"/>
        <v>14.5</v>
      </c>
      <c r="R32" s="100">
        <v>14.5</v>
      </c>
      <c r="S32" s="195">
        <v>110</v>
      </c>
      <c r="T32" s="196">
        <f t="shared" si="10"/>
        <v>108.67086820589911</v>
      </c>
      <c r="U32" s="196">
        <f t="shared" si="12"/>
        <v>92.13865798318416</v>
      </c>
      <c r="V32" s="196">
        <f t="shared" si="14"/>
        <v>82.003670078324802</v>
      </c>
      <c r="W32" s="196">
        <f t="shared" si="8"/>
        <v>75.296126829910477</v>
      </c>
      <c r="X32" s="196">
        <f t="shared" si="9"/>
        <v>64.21328893394211</v>
      </c>
      <c r="Y32" s="196" t="e">
        <f t="shared" si="13"/>
        <v>#VALUE!</v>
      </c>
      <c r="Z32" s="196" t="e">
        <f t="shared" si="4"/>
        <v>#VALUE!</v>
      </c>
      <c r="AA32" s="196" t="e">
        <f t="shared" si="5"/>
        <v>#VALUE!</v>
      </c>
      <c r="AB32" s="196" t="e">
        <f t="shared" si="6"/>
        <v>#VALUE!</v>
      </c>
      <c r="AC32" s="196" t="e">
        <f t="shared" si="7"/>
        <v>#VALUE!</v>
      </c>
      <c r="AD32" s="197" t="e">
        <f t="shared" si="11"/>
        <v>#VALUE!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1" x14ac:dyDescent="0.3">
      <c r="A33" s="100">
        <f t="shared" si="3"/>
        <v>15</v>
      </c>
      <c r="B33" s="122">
        <f>IF(+'V R Art'!B33+'V R MONITOREO '!B33+'V R Ind'!B33+'XVI R Art'!B33+'XVI R MONITOREO'!B33+'XVI R Ind'!B33+'VIII R Art'!B33+'VIII R Art MONITOREO'!B33+'VIII R Ind'!B33+'IX R Art'!B33+'IX R Art MONITOREO'!B33+'IX R Ind'!B33+'XIV R Art'!B33+'XIV R Art MONITOREO'!B33+'XIV R Ind'!B33&gt;0,+'V R Art'!B33+'V R MONITOREO '!B33+'V R Ind'!B33+'XVI R Art'!B33+'XVI R MONITOREO'!B33+'XVI R Ind'!B33+'VIII R Art'!B33+'VIII R Art MONITOREO'!B33+'VIII R Ind'!B33+'IX R Art'!B33+'IX R Art MONITOREO'!B33+'IX R Ind'!B33+'XIV R Art'!B33+'XIV R Art MONITOREO'!B33+'XIV R Ind'!B33," ")</f>
        <v>29.37</v>
      </c>
      <c r="C33" s="67">
        <f>IF(+'V R Art'!C33+'V R MONITOREO '!C33+'V R Ind'!C33+'XVI R Art'!C33+'XVI R MONITOREO'!C33+'XVI R Ind'!C33+'VIII R Art'!C33+'VIII R Art MONITOREO'!C33+'VIII R Ind'!C33+'IX R Art'!C33+'IX R Art MONITOREO'!C33+'IX R Ind'!C33+'XIV R Art'!C33+'XIV R Art MONITOREO'!C33+'XIV R Ind'!C33&gt;0,+'V R Art'!C33+'V R MONITOREO '!C33+'V R Ind'!C33+'XVI R Art'!C33+'XVI R MONITOREO'!C33+'XVI R Ind'!C33+'VIII R Art'!C33+'VIII R Art MONITOREO'!C33+'VIII R Ind'!C33+'IX R Art'!C33+'IX R Art MONITOREO'!C33+'IX R Ind'!C33+'XIV R Art'!C33+'XIV R Art MONITOREO'!C33+'XIV R Ind'!C33," ")</f>
        <v>2444765.17</v>
      </c>
      <c r="D33" s="67">
        <f>IF(+'V R Art'!D33+'V R MONITOREO '!D33+'V R Ind'!D33+'XVI R Art'!D33+'XVI R MONITOREO'!D33+'XVI R Ind'!D33+'VIII R Art'!D33+'VIII R Art MONITOREO'!D33+'VIII R Ind'!D33+'IX R Art'!D33+'IX R Art MONITOREO'!D33+'IX R Ind'!D33+'XIV R Art'!D33+'XIV R Art MONITOREO'!D33+'XIV R Ind'!D33&gt;0,+'V R Art'!D33+'V R MONITOREO '!D33+'V R Ind'!D33+'XVI R Art'!D33+'XVI R MONITOREO'!D33+'XVI R Ind'!D33+'VIII R Art'!D33+'VIII R Art MONITOREO'!D33+'VIII R Ind'!D33+'IX R Art'!D33+'IX R Art MONITOREO'!D33+'IX R Ind'!D33+'XIV R Art'!D33+'XIV R Art MONITOREO'!D33+'XIV R Ind'!D33," ")</f>
        <v>63640597.264995784</v>
      </c>
      <c r="E33" s="67">
        <f>IF(+'V R Art'!E33+'V R MONITOREO '!E33+'V R Ind'!E33+'XVI R Art'!E33+'XVI R MONITOREO'!E33+'XVI R Ind'!E33+'VIII R Art'!E33+'VIII R Art MONITOREO'!E33+'VIII R Ind'!E33+'IX R Art'!E33+'IX R Art MONITOREO'!E33+'IX R Ind'!E33+'XIV R Art'!E33+'XIV R Art MONITOREO'!E33+'XIV R Ind'!E33&gt;0,+'V R Art'!E33+'V R MONITOREO '!E33+'V R Ind'!E33+'XVI R Art'!E33+'XVI R MONITOREO'!E33+'XVI R Ind'!E33+'VIII R Art'!E33+'VIII R Art MONITOREO'!E33+'VIII R Ind'!E33+'IX R Art'!E33+'IX R Art MONITOREO'!E33+'IX R Ind'!E33+'XIV R Art'!E33+'XIV R Art MONITOREO'!E33+'XIV R Ind'!E33," ")</f>
        <v>41053606.249999993</v>
      </c>
      <c r="F33" s="67">
        <f>IF(+'V R Art'!F33+'V R MONITOREO '!F33+'V R Ind'!F33+'XVI R Art'!F33+'XVI R MONITOREO'!F33+'XVI R Ind'!F33+'VIII R Art'!F33+'VIII R Art MONITOREO'!F33+'VIII R Ind'!F33+'IX R Art'!F33+'IX R Art MONITOREO'!F33+'IX R Ind'!F33+'XIV R Art'!F33+'XIV R Art MONITOREO'!F33+'XIV R Ind'!F33&gt;0,+'V R Art'!F33+'V R MONITOREO '!F33+'V R Ind'!F33+'XVI R Art'!F33+'XVI R MONITOREO'!F33+'XVI R Ind'!F33+'VIII R Art'!F33+'VIII R Art MONITOREO'!F33+'VIII R Ind'!F33+'IX R Art'!F33+'IX R Art MONITOREO'!F33+'IX R Ind'!F33+'XIV R Art'!F33+'XIV R Art MONITOREO'!F33+'XIV R Ind'!F33," ")</f>
        <v>39298794.850000001</v>
      </c>
      <c r="G33" s="67">
        <f>IF(+'V R Art'!G33+'V R MONITOREO '!G33+'V R Ind'!G33+'XVI R Art'!G33+'XVI R MONITOREO'!G33+'XVI R Ind'!G33+'VIII R Art'!G33+'VIII R Art MONITOREO'!G33+'VIII R Ind'!G33+'IX R Art'!G33+'IX R Art MONITOREO'!G33+'IX R Ind'!G33+'XIV R Art'!G33+'XIV R Art MONITOREO'!G33+'XIV R Ind'!G33&gt;0,+'V R Art'!G33+'V R MONITOREO '!G33+'V R Ind'!G33+'XVI R Art'!G33+'XVI R MONITOREO'!G33+'XVI R Ind'!G33+'VIII R Art'!G33+'VIII R Art MONITOREO'!G33+'VIII R Ind'!G33+'IX R Art'!G33+'IX R Art MONITOREO'!G33+'IX R Ind'!G33+'XIV R Art'!G33+'XIV R Art MONITOREO'!G33+'XIV R Ind'!G33," ")</f>
        <v>30257833.349999998</v>
      </c>
      <c r="H33" s="67" t="str">
        <f>IF(+'V R Art'!H33+'V R MONITOREO '!H33+'V R Ind'!H33+'XVI R Art'!H33+'XVI R MONITOREO'!H33+'XVI R Ind'!H33+'VIII R Art'!H33+'VIII R Art MONITOREO'!H33+'VIII R Ind'!H33+'IX R Art'!H33+'IX R Art MONITOREO'!H33+'IX R Ind'!H33+'XIV R Art'!H33+'XIV R Art MONITOREO'!H33+'XIV R Ind'!H33&gt;0,+'V R Art'!H33+'V R MONITOREO '!H33+'V R Ind'!H33+'XVI R Art'!H33+'XVI R MONITOREO'!H33+'XVI R Ind'!H33+'VIII R Art'!H33+'VIII R Art MONITOREO'!H33+'VIII R Ind'!H33+'IX R Art'!H33+'IX R Art MONITOREO'!H33+'IX R Ind'!H33+'XIV R Art'!H33+'XIV R Art MONITOREO'!H33+'XIV R Ind'!H33," ")</f>
        <v xml:space="preserve"> </v>
      </c>
      <c r="I33" s="67" t="str">
        <f>IF(+'V R Art'!I33+'V R MONITOREO '!I33+'V R Ind'!I33+'XVI R Art'!I33+'XVI R MONITOREO'!I33+'XVI R Ind'!I33+'VIII R Art'!I33+'VIII R Art MONITOREO'!I33+'VIII R Ind'!I33+'IX R Art'!I33+'IX R Art MONITOREO'!I33+'IX R Ind'!I33+'XIV R Art'!I33+'XIV R Art MONITOREO'!I33+'XIV R Ind'!I33&gt;0,+'V R Art'!I33+'V R MONITOREO '!I33+'V R Ind'!I33+'XVI R Art'!I33+'XVI R MONITOREO'!I33+'XVI R Ind'!I33+'VIII R Art'!I33+'VIII R Art MONITOREO'!I33+'VIII R Ind'!I33+'IX R Art'!I33+'IX R Art MONITOREO'!I33+'IX R Ind'!I33+'XIV R Art'!I33+'XIV R Art MONITOREO'!I33+'XIV R Ind'!I33," ")</f>
        <v xml:space="preserve"> </v>
      </c>
      <c r="J33" s="67" t="str">
        <f>IF(+'V R Art'!J33+'V R MONITOREO '!J33+'V R Ind'!J33+'XVI R Art'!J33+'XVI R MONITOREO'!J33+'XVI R Ind'!J33+'VIII R Art'!J33+'VIII R Art MONITOREO'!J33+'VIII R Ind'!J33+'IX R Art'!J33+'IX R Art MONITOREO'!J33+'IX R Ind'!J33+'XIV R Art'!J33+'XIV R Art MONITOREO'!J33+'XIV R Ind'!J33&gt;0,+'V R Art'!J33+'V R MONITOREO '!J33+'V R Ind'!J33+'XVI R Art'!J33+'XVI R MONITOREO'!J33+'XVI R Ind'!J33+'VIII R Art'!J33+'VIII R Art MONITOREO'!J33+'VIII R Ind'!J33+'IX R Art'!J33+'IX R Art MONITOREO'!J33+'IX R Ind'!J33+'XIV R Art'!J33+'XIV R Art MONITOREO'!J33+'XIV R Ind'!J33," ")</f>
        <v xml:space="preserve"> </v>
      </c>
      <c r="K33" s="67" t="str">
        <f>IF(+'V R Art'!K33+'V R MONITOREO '!K33+'V R Ind'!K33+'XVI R Art'!K33+'XVI R MONITOREO'!K33+'XVI R Ind'!K33+'VIII R Art'!K33+'VIII R Art MONITOREO'!K33+'VIII R Ind'!K33+'IX R Art'!K33+'IX R Art MONITOREO'!K33+'IX R Ind'!K33+'XIV R Art'!K33+'XIV R Art MONITOREO'!K33+'XIV R Ind'!K33&gt;0,+'V R Art'!K33+'V R MONITOREO '!K33+'V R Ind'!K33+'XVI R Art'!K33+'XVI R MONITOREO'!K33+'XVI R Ind'!K33+'VIII R Art'!K33+'VIII R Art MONITOREO'!K33+'VIII R Ind'!K33+'IX R Art'!K33+'IX R Art MONITOREO'!K33+'IX R Ind'!K33+'XIV R Art'!K33+'XIV R Art MONITOREO'!K33+'XIV R Ind'!K33," ")</f>
        <v xml:space="preserve"> </v>
      </c>
      <c r="L33" s="67" t="str">
        <f>IF(+'V R Art'!L33+'V R MONITOREO '!L33+'V R Ind'!L33+'XVI R Art'!L33+'XVI R MONITOREO'!L33+'XVI R Ind'!L33+'VIII R Art'!L33+'VIII R Art MONITOREO'!L33+'VIII R Ind'!L33+'IX R Art'!L33+'IX R Art MONITOREO'!L33+'IX R Ind'!L33+'XIV R Art'!L33+'XIV R Art MONITOREO'!L33+'XIV R Ind'!L33&gt;0,+'V R Art'!L33+'V R MONITOREO '!L33+'V R Ind'!L33+'XVI R Art'!L33+'XVI R MONITOREO'!L33+'XVI R Ind'!L33+'VIII R Art'!L33+'VIII R Art MONITOREO'!L33+'VIII R Ind'!L33+'IX R Art'!L33+'IX R Art MONITOREO'!L33+'IX R Ind'!L33+'XIV R Art'!L33+'XIV R Art MONITOREO'!L33+'XIV R Ind'!L33," ")</f>
        <v xml:space="preserve"> </v>
      </c>
      <c r="M33" s="123" t="str">
        <f>IF(+'V R Art'!M33+'V R MONITOREO '!M33+'V R Ind'!M33+'XVI R Art'!M33+'XVI R MONITOREO'!M33+'XVI R Ind'!M33+'VIII R Art'!M33+'VIII R Art MONITOREO'!M33+'VIII R Ind'!M33+'IX R Art'!M33+'IX R Art MONITOREO'!M33+'IX R Ind'!M33+'XIV R Art'!M33+'XIV R Art MONITOREO'!M33+'XIV R Ind'!M33&gt;0,+'V R Art'!M33+'V R MONITOREO '!M33+'V R Ind'!M33+'XVI R Art'!M33+'XVI R MONITOREO'!M33+'XVI R Ind'!M33+'VIII R Art'!M33+'VIII R Art MONITOREO'!M33+'VIII R Ind'!M33+'IX R Art'!M33+'IX R Art MONITOREO'!M33+'IX R Ind'!M33+'XIV R Art'!M33+'XIV R Art MONITOREO'!M33+'XIV R Ind'!M33," ")</f>
        <v xml:space="preserve"> </v>
      </c>
      <c r="N33" s="122">
        <f t="shared" si="1"/>
        <v>176695626.25499576</v>
      </c>
      <c r="O33" s="34">
        <f t="shared" si="2"/>
        <v>15</v>
      </c>
      <c r="R33" s="100">
        <v>15</v>
      </c>
      <c r="S33" s="195">
        <v>110</v>
      </c>
      <c r="T33" s="196">
        <f t="shared" si="10"/>
        <v>111.83981049423701</v>
      </c>
      <c r="U33" s="196">
        <f t="shared" si="12"/>
        <v>93.558940672350786</v>
      </c>
      <c r="V33" s="196">
        <f t="shared" si="14"/>
        <v>83.23342511667839</v>
      </c>
      <c r="W33" s="196">
        <f t="shared" si="8"/>
        <v>76.063383975922335</v>
      </c>
      <c r="X33" s="196">
        <f t="shared" si="9"/>
        <v>64.382630376479952</v>
      </c>
      <c r="Y33" s="196" t="e">
        <f t="shared" si="13"/>
        <v>#VALUE!</v>
      </c>
      <c r="Z33" s="196" t="e">
        <f t="shared" si="4"/>
        <v>#VALUE!</v>
      </c>
      <c r="AA33" s="196" t="e">
        <f t="shared" si="5"/>
        <v>#VALUE!</v>
      </c>
      <c r="AB33" s="196" t="e">
        <f t="shared" si="6"/>
        <v>#VALUE!</v>
      </c>
      <c r="AC33" s="196" t="e">
        <f t="shared" si="7"/>
        <v>#VALUE!</v>
      </c>
      <c r="AD33" s="197" t="e">
        <f t="shared" si="11"/>
        <v>#VALUE!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 x14ac:dyDescent="0.3">
      <c r="A34" s="100">
        <f t="shared" si="3"/>
        <v>15.5</v>
      </c>
      <c r="B34" s="122">
        <f>IF(+'V R Art'!B34+'V R MONITOREO '!B34+'V R Ind'!B34+'XVI R Art'!B34+'XVI R MONITOREO'!B34+'XVI R Ind'!B34+'VIII R Art'!B34+'VIII R Art MONITOREO'!B34+'VIII R Ind'!B34+'IX R Art'!B34+'IX R Art MONITOREO'!B34+'IX R Ind'!B34+'XIV R Art'!B34+'XIV R Art MONITOREO'!B34+'XIV R Ind'!B34&gt;0,+'V R Art'!B34+'V R MONITOREO '!B34+'V R Ind'!B34+'XVI R Art'!B34+'XVI R MONITOREO'!B34+'XVI R Ind'!B34+'VIII R Art'!B34+'VIII R Art MONITOREO'!B34+'VIII R Ind'!B34+'IX R Art'!B34+'IX R Art MONITOREO'!B34+'IX R Ind'!B34+'XIV R Art'!B34+'XIV R Art MONITOREO'!B34+'XIV R Ind'!B34," ")</f>
        <v>52.86</v>
      </c>
      <c r="C34" s="67">
        <f>IF(+'V R Art'!C34+'V R MONITOREO '!C34+'V R Ind'!C34+'XVI R Art'!C34+'XVI R MONITOREO'!C34+'XVI R Ind'!C34+'VIII R Art'!C34+'VIII R Art MONITOREO'!C34+'VIII R Ind'!C34+'IX R Art'!C34+'IX R Art MONITOREO'!C34+'IX R Ind'!C34+'XIV R Art'!C34+'XIV R Art MONITOREO'!C34+'XIV R Ind'!C34&gt;0,+'V R Art'!C34+'V R MONITOREO '!C34+'V R Ind'!C34+'XVI R Art'!C34+'XVI R MONITOREO'!C34+'XVI R Ind'!C34+'VIII R Art'!C34+'VIII R Art MONITOREO'!C34+'VIII R Ind'!C34+'IX R Art'!C34+'IX R Art MONITOREO'!C34+'IX R Ind'!C34+'XIV R Art'!C34+'XIV R Art MONITOREO'!C34+'XIV R Ind'!C34," ")</f>
        <v>2702881.3200000003</v>
      </c>
      <c r="D34" s="67">
        <f>IF(+'V R Art'!D34+'V R MONITOREO '!D34+'V R Ind'!D34+'XVI R Art'!D34+'XVI R MONITOREO'!D34+'XVI R Ind'!D34+'VIII R Art'!D34+'VIII R Art MONITOREO'!D34+'VIII R Ind'!D34+'IX R Art'!D34+'IX R Art MONITOREO'!D34+'IX R Ind'!D34+'XIV R Art'!D34+'XIV R Art MONITOREO'!D34+'XIV R Ind'!D34&gt;0,+'V R Art'!D34+'V R MONITOREO '!D34+'V R Ind'!D34+'XVI R Art'!D34+'XVI R MONITOREO'!D34+'XVI R Ind'!D34+'VIII R Art'!D34+'VIII R Art MONITOREO'!D34+'VIII R Ind'!D34+'IX R Art'!D34+'IX R Art MONITOREO'!D34+'IX R Ind'!D34+'XIV R Art'!D34+'XIV R Art MONITOREO'!D34+'XIV R Ind'!D34," ")</f>
        <v>105439781.17149535</v>
      </c>
      <c r="E34" s="67">
        <f>IF(+'V R Art'!E34+'V R MONITOREO '!E34+'V R Ind'!E34+'XVI R Art'!E34+'XVI R MONITOREO'!E34+'XVI R Ind'!E34+'VIII R Art'!E34+'VIII R Art MONITOREO'!E34+'VIII R Ind'!E34+'IX R Art'!E34+'IX R Art MONITOREO'!E34+'IX R Ind'!E34+'XIV R Art'!E34+'XIV R Art MONITOREO'!E34+'XIV R Ind'!E34&gt;0,+'V R Art'!E34+'V R MONITOREO '!E34+'V R Ind'!E34+'XVI R Art'!E34+'XVI R MONITOREO'!E34+'XVI R Ind'!E34+'VIII R Art'!E34+'VIII R Art MONITOREO'!E34+'VIII R Ind'!E34+'IX R Art'!E34+'IX R Art MONITOREO'!E34+'IX R Ind'!E34+'XIV R Art'!E34+'XIV R Art MONITOREO'!E34+'XIV R Ind'!E34," ")</f>
        <v>59250559.510000005</v>
      </c>
      <c r="F34" s="67">
        <f>IF(+'V R Art'!F34+'V R MONITOREO '!F34+'V R Ind'!F34+'XVI R Art'!F34+'XVI R MONITOREO'!F34+'XVI R Ind'!F34+'VIII R Art'!F34+'VIII R Art MONITOREO'!F34+'VIII R Ind'!F34+'IX R Art'!F34+'IX R Art MONITOREO'!F34+'IX R Ind'!F34+'XIV R Art'!F34+'XIV R Art MONITOREO'!F34+'XIV R Ind'!F34&gt;0,+'V R Art'!F34+'V R MONITOREO '!F34+'V R Ind'!F34+'XVI R Art'!F34+'XVI R MONITOREO'!F34+'XVI R Ind'!F34+'VIII R Art'!F34+'VIII R Art MONITOREO'!F34+'VIII R Ind'!F34+'IX R Art'!F34+'IX R Art MONITOREO'!F34+'IX R Ind'!F34+'XIV R Art'!F34+'XIV R Art MONITOREO'!F34+'XIV R Ind'!F34," ")</f>
        <v>39033242.990000002</v>
      </c>
      <c r="G34" s="67">
        <f>IF(+'V R Art'!G34+'V R MONITOREO '!G34+'V R Ind'!G34+'XVI R Art'!G34+'XVI R MONITOREO'!G34+'XVI R Ind'!G34+'VIII R Art'!G34+'VIII R Art MONITOREO'!G34+'VIII R Ind'!G34+'IX R Art'!G34+'IX R Art MONITOREO'!G34+'IX R Ind'!G34+'XIV R Art'!G34+'XIV R Art MONITOREO'!G34+'XIV R Ind'!G34&gt;0,+'V R Art'!G34+'V R MONITOREO '!G34+'V R Ind'!G34+'XVI R Art'!G34+'XVI R MONITOREO'!G34+'XVI R Ind'!G34+'VIII R Art'!G34+'VIII R Art MONITOREO'!G34+'VIII R Ind'!G34+'IX R Art'!G34+'IX R Art MONITOREO'!G34+'IX R Ind'!G34+'XIV R Art'!G34+'XIV R Art MONITOREO'!G34+'XIV R Ind'!G34," ")</f>
        <v>37436476.560000002</v>
      </c>
      <c r="H34" s="67" t="str">
        <f>IF(+'V R Art'!H34+'V R MONITOREO '!H34+'V R Ind'!H34+'XVI R Art'!H34+'XVI R MONITOREO'!H34+'XVI R Ind'!H34+'VIII R Art'!H34+'VIII R Art MONITOREO'!H34+'VIII R Ind'!H34+'IX R Art'!H34+'IX R Art MONITOREO'!H34+'IX R Ind'!H34+'XIV R Art'!H34+'XIV R Art MONITOREO'!H34+'XIV R Ind'!H34&gt;0,+'V R Art'!H34+'V R MONITOREO '!H34+'V R Ind'!H34+'XVI R Art'!H34+'XVI R MONITOREO'!H34+'XVI R Ind'!H34+'VIII R Art'!H34+'VIII R Art MONITOREO'!H34+'VIII R Ind'!H34+'IX R Art'!H34+'IX R Art MONITOREO'!H34+'IX R Ind'!H34+'XIV R Art'!H34+'XIV R Art MONITOREO'!H34+'XIV R Ind'!H34," ")</f>
        <v xml:space="preserve"> </v>
      </c>
      <c r="I34" s="67" t="str">
        <f>IF(+'V R Art'!I34+'V R MONITOREO '!I34+'V R Ind'!I34+'XVI R Art'!I34+'XVI R MONITOREO'!I34+'XVI R Ind'!I34+'VIII R Art'!I34+'VIII R Art MONITOREO'!I34+'VIII R Ind'!I34+'IX R Art'!I34+'IX R Art MONITOREO'!I34+'IX R Ind'!I34+'XIV R Art'!I34+'XIV R Art MONITOREO'!I34+'XIV R Ind'!I34&gt;0,+'V R Art'!I34+'V R MONITOREO '!I34+'V R Ind'!I34+'XVI R Art'!I34+'XVI R MONITOREO'!I34+'XVI R Ind'!I34+'VIII R Art'!I34+'VIII R Art MONITOREO'!I34+'VIII R Ind'!I34+'IX R Art'!I34+'IX R Art MONITOREO'!I34+'IX R Ind'!I34+'XIV R Art'!I34+'XIV R Art MONITOREO'!I34+'XIV R Ind'!I34," ")</f>
        <v xml:space="preserve"> </v>
      </c>
      <c r="J34" s="67" t="str">
        <f>IF(+'V R Art'!J34+'V R MONITOREO '!J34+'V R Ind'!J34+'XVI R Art'!J34+'XVI R MONITOREO'!J34+'XVI R Ind'!J34+'VIII R Art'!J34+'VIII R Art MONITOREO'!J34+'VIII R Ind'!J34+'IX R Art'!J34+'IX R Art MONITOREO'!J34+'IX R Ind'!J34+'XIV R Art'!J34+'XIV R Art MONITOREO'!J34+'XIV R Ind'!J34&gt;0,+'V R Art'!J34+'V R MONITOREO '!J34+'V R Ind'!J34+'XVI R Art'!J34+'XVI R MONITOREO'!J34+'XVI R Ind'!J34+'VIII R Art'!J34+'VIII R Art MONITOREO'!J34+'VIII R Ind'!J34+'IX R Art'!J34+'IX R Art MONITOREO'!J34+'IX R Ind'!J34+'XIV R Art'!J34+'XIV R Art MONITOREO'!J34+'XIV R Ind'!J34," ")</f>
        <v xml:space="preserve"> </v>
      </c>
      <c r="K34" s="67" t="str">
        <f>IF(+'V R Art'!K34+'V R MONITOREO '!K34+'V R Ind'!K34+'XVI R Art'!K34+'XVI R MONITOREO'!K34+'XVI R Ind'!K34+'VIII R Art'!K34+'VIII R Art MONITOREO'!K34+'VIII R Ind'!K34+'IX R Art'!K34+'IX R Art MONITOREO'!K34+'IX R Ind'!K34+'XIV R Art'!K34+'XIV R Art MONITOREO'!K34+'XIV R Ind'!K34&gt;0,+'V R Art'!K34+'V R MONITOREO '!K34+'V R Ind'!K34+'XVI R Art'!K34+'XVI R MONITOREO'!K34+'XVI R Ind'!K34+'VIII R Art'!K34+'VIII R Art MONITOREO'!K34+'VIII R Ind'!K34+'IX R Art'!K34+'IX R Art MONITOREO'!K34+'IX R Ind'!K34+'XIV R Art'!K34+'XIV R Art MONITOREO'!K34+'XIV R Ind'!K34," ")</f>
        <v xml:space="preserve"> </v>
      </c>
      <c r="L34" s="67" t="str">
        <f>IF(+'V R Art'!L34+'V R MONITOREO '!L34+'V R Ind'!L34+'XVI R Art'!L34+'XVI R MONITOREO'!L34+'XVI R Ind'!L34+'VIII R Art'!L34+'VIII R Art MONITOREO'!L34+'VIII R Ind'!L34+'IX R Art'!L34+'IX R Art MONITOREO'!L34+'IX R Ind'!L34+'XIV R Art'!L34+'XIV R Art MONITOREO'!L34+'XIV R Ind'!L34&gt;0,+'V R Art'!L34+'V R MONITOREO '!L34+'V R Ind'!L34+'XVI R Art'!L34+'XVI R MONITOREO'!L34+'XVI R Ind'!L34+'VIII R Art'!L34+'VIII R Art MONITOREO'!L34+'VIII R Ind'!L34+'IX R Art'!L34+'IX R Art MONITOREO'!L34+'IX R Ind'!L34+'XIV R Art'!L34+'XIV R Art MONITOREO'!L34+'XIV R Ind'!L34," ")</f>
        <v xml:space="preserve"> </v>
      </c>
      <c r="M34" s="123" t="str">
        <f>IF(+'V R Art'!M34+'V R MONITOREO '!M34+'V R Ind'!M34+'XVI R Art'!M34+'XVI R MONITOREO'!M34+'XVI R Ind'!M34+'VIII R Art'!M34+'VIII R Art MONITOREO'!M34+'VIII R Ind'!M34+'IX R Art'!M34+'IX R Art MONITOREO'!M34+'IX R Ind'!M34+'XIV R Art'!M34+'XIV R Art MONITOREO'!M34+'XIV R Ind'!M34&gt;0,+'V R Art'!M34+'V R MONITOREO '!M34+'V R Ind'!M34+'XVI R Art'!M34+'XVI R MONITOREO'!M34+'XVI R Ind'!M34+'VIII R Art'!M34+'VIII R Art MONITOREO'!M34+'VIII R Ind'!M34+'IX R Art'!M34+'IX R Art MONITOREO'!M34+'IX R Ind'!M34+'XIV R Art'!M34+'XIV R Art MONITOREO'!M34+'XIV R Ind'!M34," ")</f>
        <v xml:space="preserve"> </v>
      </c>
      <c r="N34" s="122">
        <f t="shared" si="1"/>
        <v>243862994.41149539</v>
      </c>
      <c r="O34" s="34">
        <f t="shared" si="2"/>
        <v>15.5</v>
      </c>
      <c r="R34" s="100">
        <v>15.5</v>
      </c>
      <c r="S34" s="195">
        <v>110</v>
      </c>
      <c r="T34" s="196">
        <f t="shared" si="10"/>
        <v>113.08984724173455</v>
      </c>
      <c r="U34" s="196">
        <f t="shared" si="12"/>
        <v>95.896455121759232</v>
      </c>
      <c r="V34" s="196">
        <f t="shared" si="14"/>
        <v>84.666636254321304</v>
      </c>
      <c r="W34" s="196">
        <f t="shared" si="8"/>
        <v>76.022412162439352</v>
      </c>
      <c r="X34" s="196">
        <f t="shared" si="9"/>
        <v>65.42240541357981</v>
      </c>
      <c r="Y34" s="196" t="e">
        <f t="shared" si="13"/>
        <v>#VALUE!</v>
      </c>
      <c r="Z34" s="196" t="e">
        <f t="shared" si="4"/>
        <v>#VALUE!</v>
      </c>
      <c r="AA34" s="196" t="e">
        <f t="shared" si="5"/>
        <v>#VALUE!</v>
      </c>
      <c r="AB34" s="196" t="e">
        <f t="shared" si="6"/>
        <v>#VALUE!</v>
      </c>
      <c r="AC34" s="196" t="e">
        <f t="shared" si="7"/>
        <v>#VALUE!</v>
      </c>
      <c r="AD34" s="197" t="e">
        <f t="shared" si="11"/>
        <v>#VALUE!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 x14ac:dyDescent="0.3">
      <c r="A35" s="100">
        <f t="shared" si="3"/>
        <v>16</v>
      </c>
      <c r="B35" s="122">
        <f>IF(+'V R Art'!B35+'V R MONITOREO '!B35+'V R Ind'!B35+'XVI R Art'!B35+'XVI R MONITOREO'!B35+'XVI R Ind'!B35+'VIII R Art'!B35+'VIII R Art MONITOREO'!B35+'VIII R Ind'!B35+'IX R Art'!B35+'IX R Art MONITOREO'!B35+'IX R Ind'!B35+'XIV R Art'!B35+'XIV R Art MONITOREO'!B35+'XIV R Ind'!B35&gt;0,+'V R Art'!B35+'V R MONITOREO '!B35+'V R Ind'!B35+'XVI R Art'!B35+'XVI R MONITOREO'!B35+'XVI R Ind'!B35+'VIII R Art'!B35+'VIII R Art MONITOREO'!B35+'VIII R Ind'!B35+'IX R Art'!B35+'IX R Art MONITOREO'!B35+'IX R Ind'!B35+'XIV R Art'!B35+'XIV R Art MONITOREO'!B35+'XIV R Ind'!B35," ")</f>
        <v>52.86</v>
      </c>
      <c r="C35" s="67">
        <f>IF(+'V R Art'!C35+'V R MONITOREO '!C35+'V R Ind'!C35+'XVI R Art'!C35+'XVI R MONITOREO'!C35+'XVI R Ind'!C35+'VIII R Art'!C35+'VIII R Art MONITOREO'!C35+'VIII R Ind'!C35+'IX R Art'!C35+'IX R Art MONITOREO'!C35+'IX R Ind'!C35+'XIV R Art'!C35+'XIV R Art MONITOREO'!C35+'XIV R Ind'!C35&gt;0,+'V R Art'!C35+'V R MONITOREO '!C35+'V R Ind'!C35+'XVI R Art'!C35+'XVI R MONITOREO'!C35+'XVI R Ind'!C35+'VIII R Art'!C35+'VIII R Art MONITOREO'!C35+'VIII R Ind'!C35+'IX R Art'!C35+'IX R Art MONITOREO'!C35+'IX R Ind'!C35+'XIV R Art'!C35+'XIV R Art MONITOREO'!C35+'XIV R Ind'!C35," ")</f>
        <v>4421634.88</v>
      </c>
      <c r="D35" s="67">
        <f>IF(+'V R Art'!D35+'V R MONITOREO '!D35+'V R Ind'!D35+'XVI R Art'!D35+'XVI R MONITOREO'!D35+'XVI R Ind'!D35+'VIII R Art'!D35+'VIII R Art MONITOREO'!D35+'VIII R Ind'!D35+'IX R Art'!D35+'IX R Art MONITOREO'!D35+'IX R Ind'!D35+'XIV R Art'!D35+'XIV R Art MONITOREO'!D35+'XIV R Ind'!D35&gt;0,+'V R Art'!D35+'V R MONITOREO '!D35+'V R Ind'!D35+'XVI R Art'!D35+'XVI R MONITOREO'!D35+'XVI R Ind'!D35+'VIII R Art'!D35+'VIII R Art MONITOREO'!D35+'VIII R Ind'!D35+'IX R Art'!D35+'IX R Art MONITOREO'!D35+'IX R Ind'!D35+'XIV R Art'!D35+'XIV R Art MONITOREO'!D35+'XIV R Ind'!D35," ")</f>
        <v>164036845.09199664</v>
      </c>
      <c r="E35" s="67">
        <f>IF(+'V R Art'!E35+'V R MONITOREO '!E35+'V R Ind'!E35+'XVI R Art'!E35+'XVI R MONITOREO'!E35+'XVI R Ind'!E35+'VIII R Art'!E35+'VIII R Art MONITOREO'!E35+'VIII R Ind'!E35+'IX R Art'!E35+'IX R Art MONITOREO'!E35+'IX R Ind'!E35+'XIV R Art'!E35+'XIV R Art MONITOREO'!E35+'XIV R Ind'!E35&gt;0,+'V R Art'!E35+'V R MONITOREO '!E35+'V R Ind'!E35+'XVI R Art'!E35+'XVI R MONITOREO'!E35+'XVI R Ind'!E35+'VIII R Art'!E35+'VIII R Art MONITOREO'!E35+'VIII R Ind'!E35+'IX R Art'!E35+'IX R Art MONITOREO'!E35+'IX R Ind'!E35+'XIV R Art'!E35+'XIV R Art MONITOREO'!E35+'XIV R Ind'!E35," ")</f>
        <v>97289554.779999986</v>
      </c>
      <c r="F35" s="67">
        <f>IF(+'V R Art'!F35+'V R MONITOREO '!F35+'V R Ind'!F35+'XVI R Art'!F35+'XVI R MONITOREO'!F35+'XVI R Ind'!F35+'VIII R Art'!F35+'VIII R Art MONITOREO'!F35+'VIII R Ind'!F35+'IX R Art'!F35+'IX R Art MONITOREO'!F35+'IX R Ind'!F35+'XIV R Art'!F35+'XIV R Art MONITOREO'!F35+'XIV R Ind'!F35&gt;0,+'V R Art'!F35+'V R MONITOREO '!F35+'V R Ind'!F35+'XVI R Art'!F35+'XVI R MONITOREO'!F35+'XVI R Ind'!F35+'VIII R Art'!F35+'VIII R Art MONITOREO'!F35+'VIII R Ind'!F35+'IX R Art'!F35+'IX R Art MONITOREO'!F35+'IX R Ind'!F35+'XIV R Art'!F35+'XIV R Art MONITOREO'!F35+'XIV R Ind'!F35," ")</f>
        <v>42096935.299999997</v>
      </c>
      <c r="G35" s="67">
        <f>IF(+'V R Art'!G35+'V R MONITOREO '!G35+'V R Ind'!G35+'XVI R Art'!G35+'XVI R MONITOREO'!G35+'XVI R Ind'!G35+'VIII R Art'!G35+'VIII R Art MONITOREO'!G35+'VIII R Ind'!G35+'IX R Art'!G35+'IX R Art MONITOREO'!G35+'IX R Ind'!G35+'XIV R Art'!G35+'XIV R Art MONITOREO'!G35+'XIV R Ind'!G35&gt;0,+'V R Art'!G35+'V R MONITOREO '!G35+'V R Ind'!G35+'XVI R Art'!G35+'XVI R MONITOREO'!G35+'XVI R Ind'!G35+'VIII R Art'!G35+'VIII R Art MONITOREO'!G35+'VIII R Ind'!G35+'IX R Art'!G35+'IX R Art MONITOREO'!G35+'IX R Ind'!G35+'XIV R Art'!G35+'XIV R Art MONITOREO'!G35+'XIV R Ind'!G35," ")</f>
        <v>38423075.850000001</v>
      </c>
      <c r="H35" s="67" t="str">
        <f>IF(+'V R Art'!H35+'V R MONITOREO '!H35+'V R Ind'!H35+'XVI R Art'!H35+'XVI R MONITOREO'!H35+'XVI R Ind'!H35+'VIII R Art'!H35+'VIII R Art MONITOREO'!H35+'VIII R Ind'!H35+'IX R Art'!H35+'IX R Art MONITOREO'!H35+'IX R Ind'!H35+'XIV R Art'!H35+'XIV R Art MONITOREO'!H35+'XIV R Ind'!H35&gt;0,+'V R Art'!H35+'V R MONITOREO '!H35+'V R Ind'!H35+'XVI R Art'!H35+'XVI R MONITOREO'!H35+'XVI R Ind'!H35+'VIII R Art'!H35+'VIII R Art MONITOREO'!H35+'VIII R Ind'!H35+'IX R Art'!H35+'IX R Art MONITOREO'!H35+'IX R Ind'!H35+'XIV R Art'!H35+'XIV R Art MONITOREO'!H35+'XIV R Ind'!H35," ")</f>
        <v xml:space="preserve"> </v>
      </c>
      <c r="I35" s="67" t="str">
        <f>IF(+'V R Art'!I35+'V R MONITOREO '!I35+'V R Ind'!I35+'XVI R Art'!I35+'XVI R MONITOREO'!I35+'XVI R Ind'!I35+'VIII R Art'!I35+'VIII R Art MONITOREO'!I35+'VIII R Ind'!I35+'IX R Art'!I35+'IX R Art MONITOREO'!I35+'IX R Ind'!I35+'XIV R Art'!I35+'XIV R Art MONITOREO'!I35+'XIV R Ind'!I35&gt;0,+'V R Art'!I35+'V R MONITOREO '!I35+'V R Ind'!I35+'XVI R Art'!I35+'XVI R MONITOREO'!I35+'XVI R Ind'!I35+'VIII R Art'!I35+'VIII R Art MONITOREO'!I35+'VIII R Ind'!I35+'IX R Art'!I35+'IX R Art MONITOREO'!I35+'IX R Ind'!I35+'XIV R Art'!I35+'XIV R Art MONITOREO'!I35+'XIV R Ind'!I35," ")</f>
        <v xml:space="preserve"> </v>
      </c>
      <c r="J35" s="67" t="str">
        <f>IF(+'V R Art'!J35+'V R MONITOREO '!J35+'V R Ind'!J35+'XVI R Art'!J35+'XVI R MONITOREO'!J35+'XVI R Ind'!J35+'VIII R Art'!J35+'VIII R Art MONITOREO'!J35+'VIII R Ind'!J35+'IX R Art'!J35+'IX R Art MONITOREO'!J35+'IX R Ind'!J35+'XIV R Art'!J35+'XIV R Art MONITOREO'!J35+'XIV R Ind'!J35&gt;0,+'V R Art'!J35+'V R MONITOREO '!J35+'V R Ind'!J35+'XVI R Art'!J35+'XVI R MONITOREO'!J35+'XVI R Ind'!J35+'VIII R Art'!J35+'VIII R Art MONITOREO'!J35+'VIII R Ind'!J35+'IX R Art'!J35+'IX R Art MONITOREO'!J35+'IX R Ind'!J35+'XIV R Art'!J35+'XIV R Art MONITOREO'!J35+'XIV R Ind'!J35," ")</f>
        <v xml:space="preserve"> </v>
      </c>
      <c r="K35" s="67" t="str">
        <f>IF(+'V R Art'!K35+'V R MONITOREO '!K35+'V R Ind'!K35+'XVI R Art'!K35+'XVI R MONITOREO'!K35+'XVI R Ind'!K35+'VIII R Art'!K35+'VIII R Art MONITOREO'!K35+'VIII R Ind'!K35+'IX R Art'!K35+'IX R Art MONITOREO'!K35+'IX R Ind'!K35+'XIV R Art'!K35+'XIV R Art MONITOREO'!K35+'XIV R Ind'!K35&gt;0,+'V R Art'!K35+'V R MONITOREO '!K35+'V R Ind'!K35+'XVI R Art'!K35+'XVI R MONITOREO'!K35+'XVI R Ind'!K35+'VIII R Art'!K35+'VIII R Art MONITOREO'!K35+'VIII R Ind'!K35+'IX R Art'!K35+'IX R Art MONITOREO'!K35+'IX R Ind'!K35+'XIV R Art'!K35+'XIV R Art MONITOREO'!K35+'XIV R Ind'!K35," ")</f>
        <v xml:space="preserve"> </v>
      </c>
      <c r="L35" s="67" t="str">
        <f>IF(+'V R Art'!L35+'V R MONITOREO '!L35+'V R Ind'!L35+'XVI R Art'!L35+'XVI R MONITOREO'!L35+'XVI R Ind'!L35+'VIII R Art'!L35+'VIII R Art MONITOREO'!L35+'VIII R Ind'!L35+'IX R Art'!L35+'IX R Art MONITOREO'!L35+'IX R Ind'!L35+'XIV R Art'!L35+'XIV R Art MONITOREO'!L35+'XIV R Ind'!L35&gt;0,+'V R Art'!L35+'V R MONITOREO '!L35+'V R Ind'!L35+'XVI R Art'!L35+'XVI R MONITOREO'!L35+'XVI R Ind'!L35+'VIII R Art'!L35+'VIII R Art MONITOREO'!L35+'VIII R Ind'!L35+'IX R Art'!L35+'IX R Art MONITOREO'!L35+'IX R Ind'!L35+'XIV R Art'!L35+'XIV R Art MONITOREO'!L35+'XIV R Ind'!L35," ")</f>
        <v xml:space="preserve"> </v>
      </c>
      <c r="M35" s="123" t="str">
        <f>IF(+'V R Art'!M35+'V R MONITOREO '!M35+'V R Ind'!M35+'XVI R Art'!M35+'XVI R MONITOREO'!M35+'XVI R Ind'!M35+'VIII R Art'!M35+'VIII R Art MONITOREO'!M35+'VIII R Ind'!M35+'IX R Art'!M35+'IX R Art MONITOREO'!M35+'IX R Ind'!M35+'XIV R Art'!M35+'XIV R Art MONITOREO'!M35+'XIV R Ind'!M35&gt;0,+'V R Art'!M35+'V R MONITOREO '!M35+'V R Ind'!M35+'XVI R Art'!M35+'XVI R MONITOREO'!M35+'XVI R Ind'!M35+'VIII R Art'!M35+'VIII R Art MONITOREO'!M35+'VIII R Ind'!M35+'IX R Art'!M35+'IX R Art MONITOREO'!M35+'IX R Ind'!M35+'XIV R Art'!M35+'XIV R Art MONITOREO'!M35+'XIV R Ind'!M35," ")</f>
        <v xml:space="preserve"> </v>
      </c>
      <c r="N35" s="122">
        <f t="shared" si="1"/>
        <v>346268098.76199669</v>
      </c>
      <c r="O35" s="34">
        <f t="shared" si="2"/>
        <v>16</v>
      </c>
      <c r="R35" s="100">
        <v>16</v>
      </c>
      <c r="S35" s="195">
        <v>110</v>
      </c>
      <c r="T35" s="196">
        <f t="shared" si="10"/>
        <v>121.41363910788552</v>
      </c>
      <c r="U35" s="196">
        <f t="shared" si="12"/>
        <v>99.173348850437591</v>
      </c>
      <c r="V35" s="196">
        <f t="shared" si="14"/>
        <v>87.6626274461847</v>
      </c>
      <c r="W35" s="196">
        <f t="shared" si="8"/>
        <v>76.495107137705503</v>
      </c>
      <c r="X35" s="196">
        <f t="shared" si="9"/>
        <v>65.565307252179821</v>
      </c>
      <c r="Y35" s="196" t="e">
        <f t="shared" si="13"/>
        <v>#VALUE!</v>
      </c>
      <c r="Z35" s="196" t="e">
        <f t="shared" si="4"/>
        <v>#VALUE!</v>
      </c>
      <c r="AA35" s="196" t="e">
        <f t="shared" si="5"/>
        <v>#VALUE!</v>
      </c>
      <c r="AB35" s="196" t="e">
        <f t="shared" si="6"/>
        <v>#VALUE!</v>
      </c>
      <c r="AC35" s="196" t="e">
        <f t="shared" si="7"/>
        <v>#VALUE!</v>
      </c>
      <c r="AD35" s="197" t="e">
        <f t="shared" si="11"/>
        <v>#VALUE!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 x14ac:dyDescent="0.3">
      <c r="A36" s="100">
        <f t="shared" si="3"/>
        <v>16.5</v>
      </c>
      <c r="B36" s="122">
        <f>IF(+'V R Art'!B36+'V R MONITOREO '!B36+'V R Ind'!B36+'XVI R Art'!B36+'XVI R MONITOREO'!B36+'XVI R Ind'!B36+'VIII R Art'!B36+'VIII R Art MONITOREO'!B36+'VIII R Ind'!B36+'IX R Art'!B36+'IX R Art MONITOREO'!B36+'IX R Ind'!B36+'XIV R Art'!B36+'XIV R Art MONITOREO'!B36+'XIV R Ind'!B36&gt;0,+'V R Art'!B36+'V R MONITOREO '!B36+'V R Ind'!B36+'XVI R Art'!B36+'XVI R MONITOREO'!B36+'XVI R Ind'!B36+'VIII R Art'!B36+'VIII R Art MONITOREO'!B36+'VIII R Ind'!B36+'IX R Art'!B36+'IX R Art MONITOREO'!B36+'IX R Ind'!B36+'XIV R Art'!B36+'XIV R Art MONITOREO'!B36+'XIV R Ind'!B36," ")</f>
        <v>129.21</v>
      </c>
      <c r="C36" s="67">
        <f>IF(+'V R Art'!C36+'V R MONITOREO '!C36+'V R Ind'!C36+'XVI R Art'!C36+'XVI R MONITOREO'!C36+'XVI R Ind'!C36+'VIII R Art'!C36+'VIII R Art MONITOREO'!C36+'VIII R Ind'!C36+'IX R Art'!C36+'IX R Art MONITOREO'!C36+'IX R Ind'!C36+'XIV R Art'!C36+'XIV R Art MONITOREO'!C36+'XIV R Ind'!C36&gt;0,+'V R Art'!C36+'V R MONITOREO '!C36+'V R Ind'!C36+'XVI R Art'!C36+'XVI R MONITOREO'!C36+'XVI R Ind'!C36+'VIII R Art'!C36+'VIII R Art MONITOREO'!C36+'VIII R Ind'!C36+'IX R Art'!C36+'IX R Art MONITOREO'!C36+'IX R Ind'!C36+'XIV R Art'!C36+'XIV R Art MONITOREO'!C36+'XIV R Ind'!C36," ")</f>
        <v>4157853.87</v>
      </c>
      <c r="D36" s="67">
        <f>IF(+'V R Art'!D36+'V R MONITOREO '!D36+'V R Ind'!D36+'XVI R Art'!D36+'XVI R MONITOREO'!D36+'XVI R Ind'!D36+'VIII R Art'!D36+'VIII R Art MONITOREO'!D36+'VIII R Ind'!D36+'IX R Art'!D36+'IX R Art MONITOREO'!D36+'IX R Ind'!D36+'XIV R Art'!D36+'XIV R Art MONITOREO'!D36+'XIV R Ind'!D36&gt;0,+'V R Art'!D36+'V R MONITOREO '!D36+'V R Ind'!D36+'XVI R Art'!D36+'XVI R MONITOREO'!D36+'XVI R Ind'!D36+'VIII R Art'!D36+'VIII R Art MONITOREO'!D36+'VIII R Ind'!D36+'IX R Art'!D36+'IX R Art MONITOREO'!D36+'IX R Ind'!D36+'XIV R Art'!D36+'XIV R Art MONITOREO'!D36+'XIV R Ind'!D36," ")</f>
        <v>221130520.47199661</v>
      </c>
      <c r="E36" s="67">
        <f>IF(+'V R Art'!E36+'V R MONITOREO '!E36+'V R Ind'!E36+'XVI R Art'!E36+'XVI R MONITOREO'!E36+'XVI R Ind'!E36+'VIII R Art'!E36+'VIII R Art MONITOREO'!E36+'VIII R Ind'!E36+'IX R Art'!E36+'IX R Art MONITOREO'!E36+'IX R Ind'!E36+'XIV R Art'!E36+'XIV R Art MONITOREO'!E36+'XIV R Ind'!E36&gt;0,+'V R Art'!E36+'V R MONITOREO '!E36+'V R Ind'!E36+'XVI R Art'!E36+'XVI R MONITOREO'!E36+'XVI R Ind'!E36+'VIII R Art'!E36+'VIII R Art MONITOREO'!E36+'VIII R Ind'!E36+'IX R Art'!E36+'IX R Art MONITOREO'!E36+'IX R Ind'!E36+'XIV R Art'!E36+'XIV R Art MONITOREO'!E36+'XIV R Ind'!E36," ")</f>
        <v>139133910.03999999</v>
      </c>
      <c r="F36" s="67">
        <f>IF(+'V R Art'!F36+'V R MONITOREO '!F36+'V R Ind'!F36+'XVI R Art'!F36+'XVI R MONITOREO'!F36+'XVI R Ind'!F36+'VIII R Art'!F36+'VIII R Art MONITOREO'!F36+'VIII R Ind'!F36+'IX R Art'!F36+'IX R Art MONITOREO'!F36+'IX R Ind'!F36+'XIV R Art'!F36+'XIV R Art MONITOREO'!F36+'XIV R Ind'!F36&gt;0,+'V R Art'!F36+'V R MONITOREO '!F36+'V R Ind'!F36+'XVI R Art'!F36+'XVI R MONITOREO'!F36+'XVI R Ind'!F36+'VIII R Art'!F36+'VIII R Art MONITOREO'!F36+'VIII R Ind'!F36+'IX R Art'!F36+'IX R Art MONITOREO'!F36+'IX R Ind'!F36+'XIV R Art'!F36+'XIV R Art MONITOREO'!F36+'XIV R Ind'!F36," ")</f>
        <v>51414123.699999996</v>
      </c>
      <c r="G36" s="67">
        <f>IF(+'V R Art'!G36+'V R MONITOREO '!G36+'V R Ind'!G36+'XVI R Art'!G36+'XVI R MONITOREO'!G36+'XVI R Ind'!G36+'VIII R Art'!G36+'VIII R Art MONITOREO'!G36+'VIII R Ind'!G36+'IX R Art'!G36+'IX R Art MONITOREO'!G36+'IX R Ind'!G36+'XIV R Art'!G36+'XIV R Art MONITOREO'!G36+'XIV R Ind'!G36&gt;0,+'V R Art'!G36+'V R MONITOREO '!G36+'V R Ind'!G36+'XVI R Art'!G36+'XVI R MONITOREO'!G36+'XVI R Ind'!G36+'VIII R Art'!G36+'VIII R Art MONITOREO'!G36+'VIII R Ind'!G36+'IX R Art'!G36+'IX R Art MONITOREO'!G36+'IX R Ind'!G36+'XIV R Art'!G36+'XIV R Art MONITOREO'!G36+'XIV R Ind'!G36," ")</f>
        <v>32763201.469999999</v>
      </c>
      <c r="H36" s="67" t="str">
        <f>IF(+'V R Art'!H36+'V R MONITOREO '!H36+'V R Ind'!H36+'XVI R Art'!H36+'XVI R MONITOREO'!H36+'XVI R Ind'!H36+'VIII R Art'!H36+'VIII R Art MONITOREO'!H36+'VIII R Ind'!H36+'IX R Art'!H36+'IX R Art MONITOREO'!H36+'IX R Ind'!H36+'XIV R Art'!H36+'XIV R Art MONITOREO'!H36+'XIV R Ind'!H36&gt;0,+'V R Art'!H36+'V R MONITOREO '!H36+'V R Ind'!H36+'XVI R Art'!H36+'XVI R MONITOREO'!H36+'XVI R Ind'!H36+'VIII R Art'!H36+'VIII R Art MONITOREO'!H36+'VIII R Ind'!H36+'IX R Art'!H36+'IX R Art MONITOREO'!H36+'IX R Ind'!H36+'XIV R Art'!H36+'XIV R Art MONITOREO'!H36+'XIV R Ind'!H36," ")</f>
        <v xml:space="preserve"> </v>
      </c>
      <c r="I36" s="67" t="str">
        <f>IF(+'V R Art'!I36+'V R MONITOREO '!I36+'V R Ind'!I36+'XVI R Art'!I36+'XVI R MONITOREO'!I36+'XVI R Ind'!I36+'VIII R Art'!I36+'VIII R Art MONITOREO'!I36+'VIII R Ind'!I36+'IX R Art'!I36+'IX R Art MONITOREO'!I36+'IX R Ind'!I36+'XIV R Art'!I36+'XIV R Art MONITOREO'!I36+'XIV R Ind'!I36&gt;0,+'V R Art'!I36+'V R MONITOREO '!I36+'V R Ind'!I36+'XVI R Art'!I36+'XVI R MONITOREO'!I36+'XVI R Ind'!I36+'VIII R Art'!I36+'VIII R Art MONITOREO'!I36+'VIII R Ind'!I36+'IX R Art'!I36+'IX R Art MONITOREO'!I36+'IX R Ind'!I36+'XIV R Art'!I36+'XIV R Art MONITOREO'!I36+'XIV R Ind'!I36," ")</f>
        <v xml:space="preserve"> </v>
      </c>
      <c r="J36" s="67" t="str">
        <f>IF(+'V R Art'!J36+'V R MONITOREO '!J36+'V R Ind'!J36+'XVI R Art'!J36+'XVI R MONITOREO'!J36+'XVI R Ind'!J36+'VIII R Art'!J36+'VIII R Art MONITOREO'!J36+'VIII R Ind'!J36+'IX R Art'!J36+'IX R Art MONITOREO'!J36+'IX R Ind'!J36+'XIV R Art'!J36+'XIV R Art MONITOREO'!J36+'XIV R Ind'!J36&gt;0,+'V R Art'!J36+'V R MONITOREO '!J36+'V R Ind'!J36+'XVI R Art'!J36+'XVI R MONITOREO'!J36+'XVI R Ind'!J36+'VIII R Art'!J36+'VIII R Art MONITOREO'!J36+'VIII R Ind'!J36+'IX R Art'!J36+'IX R Art MONITOREO'!J36+'IX R Ind'!J36+'XIV R Art'!J36+'XIV R Art MONITOREO'!J36+'XIV R Ind'!J36," ")</f>
        <v xml:space="preserve"> </v>
      </c>
      <c r="K36" s="67" t="str">
        <f>IF(+'V R Art'!K36+'V R MONITOREO '!K36+'V R Ind'!K36+'XVI R Art'!K36+'XVI R MONITOREO'!K36+'XVI R Ind'!K36+'VIII R Art'!K36+'VIII R Art MONITOREO'!K36+'VIII R Ind'!K36+'IX R Art'!K36+'IX R Art MONITOREO'!K36+'IX R Ind'!K36+'XIV R Art'!K36+'XIV R Art MONITOREO'!K36+'XIV R Ind'!K36&gt;0,+'V R Art'!K36+'V R MONITOREO '!K36+'V R Ind'!K36+'XVI R Art'!K36+'XVI R MONITOREO'!K36+'XVI R Ind'!K36+'VIII R Art'!K36+'VIII R Art MONITOREO'!K36+'VIII R Ind'!K36+'IX R Art'!K36+'IX R Art MONITOREO'!K36+'IX R Ind'!K36+'XIV R Art'!K36+'XIV R Art MONITOREO'!K36+'XIV R Ind'!K36," ")</f>
        <v xml:space="preserve"> </v>
      </c>
      <c r="L36" s="67" t="str">
        <f>IF(+'V R Art'!L36+'V R MONITOREO '!L36+'V R Ind'!L36+'XVI R Art'!L36+'XVI R MONITOREO'!L36+'XVI R Ind'!L36+'VIII R Art'!L36+'VIII R Art MONITOREO'!L36+'VIII R Ind'!L36+'IX R Art'!L36+'IX R Art MONITOREO'!L36+'IX R Ind'!L36+'XIV R Art'!L36+'XIV R Art MONITOREO'!L36+'XIV R Ind'!L36&gt;0,+'V R Art'!L36+'V R MONITOREO '!L36+'V R Ind'!L36+'XVI R Art'!L36+'XVI R MONITOREO'!L36+'XVI R Ind'!L36+'VIII R Art'!L36+'VIII R Art MONITOREO'!L36+'VIII R Ind'!L36+'IX R Art'!L36+'IX R Art MONITOREO'!L36+'IX R Ind'!L36+'XIV R Art'!L36+'XIV R Art MONITOREO'!L36+'XIV R Ind'!L36," ")</f>
        <v xml:space="preserve"> </v>
      </c>
      <c r="M36" s="123" t="str">
        <f>IF(+'V R Art'!M36+'V R MONITOREO '!M36+'V R Ind'!M36+'XVI R Art'!M36+'XVI R MONITOREO'!M36+'XVI R Ind'!M36+'VIII R Art'!M36+'VIII R Art MONITOREO'!M36+'VIII R Ind'!M36+'IX R Art'!M36+'IX R Art MONITOREO'!M36+'IX R Ind'!M36+'XIV R Art'!M36+'XIV R Art MONITOREO'!M36+'XIV R Ind'!M36&gt;0,+'V R Art'!M36+'V R MONITOREO '!M36+'V R Ind'!M36+'XVI R Art'!M36+'XVI R MONITOREO'!M36+'XVI R Ind'!M36+'VIII R Art'!M36+'VIII R Art MONITOREO'!M36+'VIII R Ind'!M36+'IX R Art'!M36+'IX R Art MONITOREO'!M36+'IX R Ind'!M36+'XIV R Art'!M36+'XIV R Art MONITOREO'!M36+'XIV R Ind'!M36," ")</f>
        <v xml:space="preserve"> </v>
      </c>
      <c r="N36" s="122">
        <f t="shared" si="1"/>
        <v>448599738.76199663</v>
      </c>
      <c r="O36" s="34">
        <f t="shared" si="2"/>
        <v>16.5</v>
      </c>
      <c r="R36" s="100">
        <v>16.5</v>
      </c>
      <c r="S36" s="195">
        <v>110</v>
      </c>
      <c r="T36" s="196">
        <f t="shared" si="10"/>
        <v>120.13616787723214</v>
      </c>
      <c r="U36" s="196">
        <f t="shared" si="12"/>
        <v>102.36616934829983</v>
      </c>
      <c r="V36" s="196">
        <f t="shared" si="14"/>
        <v>90.958332784833175</v>
      </c>
      <c r="W36" s="196">
        <f t="shared" si="8"/>
        <v>77.932649715304663</v>
      </c>
      <c r="X36" s="196">
        <f t="shared" si="9"/>
        <v>64.745514998784756</v>
      </c>
      <c r="Y36" s="196" t="e">
        <f t="shared" si="13"/>
        <v>#VALUE!</v>
      </c>
      <c r="Z36" s="196" t="e">
        <f t="shared" si="4"/>
        <v>#VALUE!</v>
      </c>
      <c r="AA36" s="196" t="e">
        <f t="shared" si="5"/>
        <v>#VALUE!</v>
      </c>
      <c r="AB36" s="196" t="e">
        <f t="shared" si="6"/>
        <v>#VALUE!</v>
      </c>
      <c r="AC36" s="196" t="e">
        <f t="shared" si="7"/>
        <v>#VALUE!</v>
      </c>
      <c r="AD36" s="197" t="e">
        <f t="shared" si="11"/>
        <v>#VALUE!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x14ac:dyDescent="0.3">
      <c r="A37" s="100">
        <f t="shared" si="3"/>
        <v>17</v>
      </c>
      <c r="B37" s="122">
        <f>IF(+'V R Art'!B37+'V R MONITOREO '!B37+'V R Ind'!B37+'XVI R Art'!B37+'XVI R MONITOREO'!B37+'XVI R Ind'!B37+'VIII R Art'!B37+'VIII R Art MONITOREO'!B37+'VIII R Ind'!B37+'IX R Art'!B37+'IX R Art MONITOREO'!B37+'IX R Ind'!B37+'XIV R Art'!B37+'XIV R Art MONITOREO'!B37+'XIV R Ind'!B37&gt;0,+'V R Art'!B37+'V R MONITOREO '!B37+'V R Ind'!B37+'XVI R Art'!B37+'XVI R MONITOREO'!B37+'XVI R Ind'!B37+'VIII R Art'!B37+'VIII R Art MONITOREO'!B37+'VIII R Ind'!B37+'IX R Art'!B37+'IX R Art MONITOREO'!B37+'IX R Ind'!B37+'XIV R Art'!B37+'XIV R Art MONITOREO'!B37+'XIV R Ind'!B37," ")</f>
        <v>270.17</v>
      </c>
      <c r="C37" s="67">
        <f>IF(+'V R Art'!C37+'V R MONITOREO '!C37+'V R Ind'!C37+'XVI R Art'!C37+'XVI R MONITOREO'!C37+'XVI R Ind'!C37+'VIII R Art'!C37+'VIII R Art MONITOREO'!C37+'VIII R Ind'!C37+'IX R Art'!C37+'IX R Art MONITOREO'!C37+'IX R Ind'!C37+'XIV R Art'!C37+'XIV R Art MONITOREO'!C37+'XIV R Ind'!C37&gt;0,+'V R Art'!C37+'V R MONITOREO '!C37+'V R Ind'!C37+'XVI R Art'!C37+'XVI R MONITOREO'!C37+'XVI R Ind'!C37+'VIII R Art'!C37+'VIII R Art MONITOREO'!C37+'VIII R Ind'!C37+'IX R Art'!C37+'IX R Art MONITOREO'!C37+'IX R Ind'!C37+'XIV R Art'!C37+'XIV R Art MONITOREO'!C37+'XIV R Ind'!C37," ")</f>
        <v>2865266.62</v>
      </c>
      <c r="D37" s="67">
        <f>IF(+'V R Art'!D37+'V R MONITOREO '!D37+'V R Ind'!D37+'XVI R Art'!D37+'XVI R MONITOREO'!D37+'XVI R Ind'!D37+'VIII R Art'!D37+'VIII R Art MONITOREO'!D37+'VIII R Ind'!D37+'IX R Art'!D37+'IX R Art MONITOREO'!D37+'IX R Ind'!D37+'XIV R Art'!D37+'XIV R Art MONITOREO'!D37+'XIV R Ind'!D37&gt;0,+'V R Art'!D37+'V R MONITOREO '!D37+'V R Ind'!D37+'XVI R Art'!D37+'XVI R MONITOREO'!D37+'XVI R Ind'!D37+'VIII R Art'!D37+'VIII R Art MONITOREO'!D37+'VIII R Ind'!D37+'IX R Art'!D37+'IX R Art MONITOREO'!D37+'IX R Ind'!D37+'XIV R Art'!D37+'XIV R Art MONITOREO'!D37+'XIV R Ind'!D37," ")</f>
        <v>334836239.90549707</v>
      </c>
      <c r="E37" s="67">
        <f>IF(+'V R Art'!E37+'V R MONITOREO '!E37+'V R Ind'!E37+'XVI R Art'!E37+'XVI R MONITOREO'!E37+'XVI R Ind'!E37+'VIII R Art'!E37+'VIII R Art MONITOREO'!E37+'VIII R Ind'!E37+'IX R Art'!E37+'IX R Art MONITOREO'!E37+'IX R Ind'!E37+'XIV R Art'!E37+'XIV R Art MONITOREO'!E37+'XIV R Ind'!E37&gt;0,+'V R Art'!E37+'V R MONITOREO '!E37+'V R Ind'!E37+'XVI R Art'!E37+'XVI R MONITOREO'!E37+'XVI R Ind'!E37+'VIII R Art'!E37+'VIII R Art MONITOREO'!E37+'VIII R Ind'!E37+'IX R Art'!E37+'IX R Art MONITOREO'!E37+'IX R Ind'!E37+'XIV R Art'!E37+'XIV R Art MONITOREO'!E37+'XIV R Ind'!E37," ")</f>
        <v>215737123.97</v>
      </c>
      <c r="F37" s="67">
        <f>IF(+'V R Art'!F37+'V R MONITOREO '!F37+'V R Ind'!F37+'XVI R Art'!F37+'XVI R MONITOREO'!F37+'XVI R Ind'!F37+'VIII R Art'!F37+'VIII R Art MONITOREO'!F37+'VIII R Ind'!F37+'IX R Art'!F37+'IX R Art MONITOREO'!F37+'IX R Ind'!F37+'XIV R Art'!F37+'XIV R Art MONITOREO'!F37+'XIV R Ind'!F37&gt;0,+'V R Art'!F37+'V R MONITOREO '!F37+'V R Ind'!F37+'XVI R Art'!F37+'XVI R MONITOREO'!F37+'XVI R Ind'!F37+'VIII R Art'!F37+'VIII R Art MONITOREO'!F37+'VIII R Ind'!F37+'IX R Art'!F37+'IX R Art MONITOREO'!F37+'IX R Ind'!F37+'XIV R Art'!F37+'XIV R Art MONITOREO'!F37+'XIV R Ind'!F37," ")</f>
        <v>60972065.229999997</v>
      </c>
      <c r="G37" s="67">
        <f>IF(+'V R Art'!G37+'V R MONITOREO '!G37+'V R Ind'!G37+'XVI R Art'!G37+'XVI R MONITOREO'!G37+'XVI R Ind'!G37+'VIII R Art'!G37+'VIII R Art MONITOREO'!G37+'VIII R Ind'!G37+'IX R Art'!G37+'IX R Art MONITOREO'!G37+'IX R Ind'!G37+'XIV R Art'!G37+'XIV R Art MONITOREO'!G37+'XIV R Ind'!G37&gt;0,+'V R Art'!G37+'V R MONITOREO '!G37+'V R Ind'!G37+'XVI R Art'!G37+'XVI R MONITOREO'!G37+'XVI R Ind'!G37+'VIII R Art'!G37+'VIII R Art MONITOREO'!G37+'VIII R Ind'!G37+'IX R Art'!G37+'IX R Art MONITOREO'!G37+'IX R Ind'!G37+'XIV R Art'!G37+'XIV R Art MONITOREO'!G37+'XIV R Ind'!G37," ")</f>
        <v>34843084.119999997</v>
      </c>
      <c r="H37" s="67" t="str">
        <f>IF(+'V R Art'!H37+'V R MONITOREO '!H37+'V R Ind'!H37+'XVI R Art'!H37+'XVI R MONITOREO'!H37+'XVI R Ind'!H37+'VIII R Art'!H37+'VIII R Art MONITOREO'!H37+'VIII R Ind'!H37+'IX R Art'!H37+'IX R Art MONITOREO'!H37+'IX R Ind'!H37+'XIV R Art'!H37+'XIV R Art MONITOREO'!H37+'XIV R Ind'!H37&gt;0,+'V R Art'!H37+'V R MONITOREO '!H37+'V R Ind'!H37+'XVI R Art'!H37+'XVI R MONITOREO'!H37+'XVI R Ind'!H37+'VIII R Art'!H37+'VIII R Art MONITOREO'!H37+'VIII R Ind'!H37+'IX R Art'!H37+'IX R Art MONITOREO'!H37+'IX R Ind'!H37+'XIV R Art'!H37+'XIV R Art MONITOREO'!H37+'XIV R Ind'!H37," ")</f>
        <v xml:space="preserve"> </v>
      </c>
      <c r="I37" s="67" t="str">
        <f>IF(+'V R Art'!I37+'V R MONITOREO '!I37+'V R Ind'!I37+'XVI R Art'!I37+'XVI R MONITOREO'!I37+'XVI R Ind'!I37+'VIII R Art'!I37+'VIII R Art MONITOREO'!I37+'VIII R Ind'!I37+'IX R Art'!I37+'IX R Art MONITOREO'!I37+'IX R Ind'!I37+'XIV R Art'!I37+'XIV R Art MONITOREO'!I37+'XIV R Ind'!I37&gt;0,+'V R Art'!I37+'V R MONITOREO '!I37+'V R Ind'!I37+'XVI R Art'!I37+'XVI R MONITOREO'!I37+'XVI R Ind'!I37+'VIII R Art'!I37+'VIII R Art MONITOREO'!I37+'VIII R Ind'!I37+'IX R Art'!I37+'IX R Art MONITOREO'!I37+'IX R Ind'!I37+'XIV R Art'!I37+'XIV R Art MONITOREO'!I37+'XIV R Ind'!I37," ")</f>
        <v xml:space="preserve"> </v>
      </c>
      <c r="J37" s="67" t="str">
        <f>IF(+'V R Art'!J37+'V R MONITOREO '!J37+'V R Ind'!J37+'XVI R Art'!J37+'XVI R MONITOREO'!J37+'XVI R Ind'!J37+'VIII R Art'!J37+'VIII R Art MONITOREO'!J37+'VIII R Ind'!J37+'IX R Art'!J37+'IX R Art MONITOREO'!J37+'IX R Ind'!J37+'XIV R Art'!J37+'XIV R Art MONITOREO'!J37+'XIV R Ind'!J37&gt;0,+'V R Art'!J37+'V R MONITOREO '!J37+'V R Ind'!J37+'XVI R Art'!J37+'XVI R MONITOREO'!J37+'XVI R Ind'!J37+'VIII R Art'!J37+'VIII R Art MONITOREO'!J37+'VIII R Ind'!J37+'IX R Art'!J37+'IX R Art MONITOREO'!J37+'IX R Ind'!J37+'XIV R Art'!J37+'XIV R Art MONITOREO'!J37+'XIV R Ind'!J37," ")</f>
        <v xml:space="preserve"> </v>
      </c>
      <c r="K37" s="67" t="str">
        <f>IF(+'V R Art'!K37+'V R MONITOREO '!K37+'V R Ind'!K37+'XVI R Art'!K37+'XVI R MONITOREO'!K37+'XVI R Ind'!K37+'VIII R Art'!K37+'VIII R Art MONITOREO'!K37+'VIII R Ind'!K37+'IX R Art'!K37+'IX R Art MONITOREO'!K37+'IX R Ind'!K37+'XIV R Art'!K37+'XIV R Art MONITOREO'!K37+'XIV R Ind'!K37&gt;0,+'V R Art'!K37+'V R MONITOREO '!K37+'V R Ind'!K37+'XVI R Art'!K37+'XVI R MONITOREO'!K37+'XVI R Ind'!K37+'VIII R Art'!K37+'VIII R Art MONITOREO'!K37+'VIII R Ind'!K37+'IX R Art'!K37+'IX R Art MONITOREO'!K37+'IX R Ind'!K37+'XIV R Art'!K37+'XIV R Art MONITOREO'!K37+'XIV R Ind'!K37," ")</f>
        <v xml:space="preserve"> </v>
      </c>
      <c r="L37" s="67" t="str">
        <f>IF(+'V R Art'!L37+'V R MONITOREO '!L37+'V R Ind'!L37+'XVI R Art'!L37+'XVI R MONITOREO'!L37+'XVI R Ind'!L37+'VIII R Art'!L37+'VIII R Art MONITOREO'!L37+'VIII R Ind'!L37+'IX R Art'!L37+'IX R Art MONITOREO'!L37+'IX R Ind'!L37+'XIV R Art'!L37+'XIV R Art MONITOREO'!L37+'XIV R Ind'!L37&gt;0,+'V R Art'!L37+'V R MONITOREO '!L37+'V R Ind'!L37+'XVI R Art'!L37+'XVI R MONITOREO'!L37+'XVI R Ind'!L37+'VIII R Art'!L37+'VIII R Art MONITOREO'!L37+'VIII R Ind'!L37+'IX R Art'!L37+'IX R Art MONITOREO'!L37+'IX R Ind'!L37+'XIV R Art'!L37+'XIV R Art MONITOREO'!L37+'XIV R Ind'!L37," ")</f>
        <v xml:space="preserve"> </v>
      </c>
      <c r="M37" s="123" t="str">
        <f>IF(+'V R Art'!M37+'V R MONITOREO '!M37+'V R Ind'!M37+'XVI R Art'!M37+'XVI R MONITOREO'!M37+'XVI R Ind'!M37+'VIII R Art'!M37+'VIII R Art MONITOREO'!M37+'VIII R Ind'!M37+'IX R Art'!M37+'IX R Art MONITOREO'!M37+'IX R Ind'!M37+'XIV R Art'!M37+'XIV R Art MONITOREO'!M37+'XIV R Ind'!M37&gt;0,+'V R Art'!M37+'V R MONITOREO '!M37+'V R Ind'!M37+'XVI R Art'!M37+'XVI R MONITOREO'!M37+'XVI R Ind'!M37+'VIII R Art'!M37+'VIII R Art MONITOREO'!M37+'VIII R Ind'!M37+'IX R Art'!M37+'IX R Art MONITOREO'!M37+'IX R Ind'!M37+'XIV R Art'!M37+'XIV R Art MONITOREO'!M37+'XIV R Ind'!M37," ")</f>
        <v xml:space="preserve"> </v>
      </c>
      <c r="N37" s="122">
        <f t="shared" si="1"/>
        <v>649254050.01549709</v>
      </c>
      <c r="O37" s="34">
        <f t="shared" si="2"/>
        <v>17</v>
      </c>
      <c r="R37" s="100">
        <v>17</v>
      </c>
      <c r="S37" s="195">
        <v>110</v>
      </c>
      <c r="T37" s="196">
        <f t="shared" si="10"/>
        <v>113.87626681390549</v>
      </c>
      <c r="U37" s="196">
        <f t="shared" si="12"/>
        <v>108.72487632092236</v>
      </c>
      <c r="V37" s="196">
        <f t="shared" si="14"/>
        <v>96.991682314012479</v>
      </c>
      <c r="W37" s="196">
        <f t="shared" si="8"/>
        <v>79.407337927424351</v>
      </c>
      <c r="X37" s="196">
        <f t="shared" si="9"/>
        <v>65.046771099179125</v>
      </c>
      <c r="Y37" s="196" t="e">
        <f t="shared" si="13"/>
        <v>#VALUE!</v>
      </c>
      <c r="Z37" s="196" t="e">
        <f t="shared" si="4"/>
        <v>#VALUE!</v>
      </c>
      <c r="AA37" s="196" t="e">
        <f t="shared" si="5"/>
        <v>#VALUE!</v>
      </c>
      <c r="AB37" s="196" t="e">
        <f t="shared" si="6"/>
        <v>#VALUE!</v>
      </c>
      <c r="AC37" s="196" t="e">
        <f t="shared" si="7"/>
        <v>#VALUE!</v>
      </c>
      <c r="AD37" s="197" t="e">
        <f t="shared" si="11"/>
        <v>#VALUE!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x14ac:dyDescent="0.3">
      <c r="A38" s="100">
        <f t="shared" si="3"/>
        <v>17.5</v>
      </c>
      <c r="B38" s="122">
        <f>IF(+'V R Art'!B38+'V R MONITOREO '!B38+'V R Ind'!B38+'XVI R Art'!B38+'XVI R MONITOREO'!B38+'XVI R Ind'!B38+'VIII R Art'!B38+'VIII R Art MONITOREO'!B38+'VIII R Ind'!B38+'IX R Art'!B38+'IX R Art MONITOREO'!B38+'IX R Ind'!B38+'XIV R Art'!B38+'XIV R Art MONITOREO'!B38+'XIV R Ind'!B38&gt;0,+'V R Art'!B38+'V R MONITOREO '!B38+'V R Ind'!B38+'XVI R Art'!B38+'XVI R MONITOREO'!B38+'XVI R Ind'!B38+'VIII R Art'!B38+'VIII R Art MONITOREO'!B38+'VIII R Ind'!B38+'IX R Art'!B38+'IX R Art MONITOREO'!B38+'IX R Ind'!B38+'XIV R Art'!B38+'XIV R Art MONITOREO'!B38+'XIV R Ind'!B38," ")</f>
        <v>370.01</v>
      </c>
      <c r="C38" s="67">
        <f>IF(+'V R Art'!C38+'V R MONITOREO '!C38+'V R Ind'!C38+'XVI R Art'!C38+'XVI R MONITOREO'!C38+'XVI R Ind'!C38+'VIII R Art'!C38+'VIII R Art MONITOREO'!C38+'VIII R Ind'!C38+'IX R Art'!C38+'IX R Art MONITOREO'!C38+'IX R Ind'!C38+'XIV R Art'!C38+'XIV R Art MONITOREO'!C38+'XIV R Ind'!C38&gt;0,+'V R Art'!C38+'V R MONITOREO '!C38+'V R Ind'!C38+'XVI R Art'!C38+'XVI R MONITOREO'!C38+'XVI R Ind'!C38+'VIII R Art'!C38+'VIII R Art MONITOREO'!C38+'VIII R Ind'!C38+'IX R Art'!C38+'IX R Art MONITOREO'!C38+'IX R Ind'!C38+'XIV R Art'!C38+'XIV R Art MONITOREO'!C38+'XIV R Ind'!C38," ")</f>
        <v>1081056.0499999998</v>
      </c>
      <c r="D38" s="67">
        <f>IF(+'V R Art'!D38+'V R MONITOREO '!D38+'V R Ind'!D38+'XVI R Art'!D38+'XVI R MONITOREO'!D38+'XVI R Ind'!D38+'VIII R Art'!D38+'VIII R Art MONITOREO'!D38+'VIII R Ind'!D38+'IX R Art'!D38+'IX R Art MONITOREO'!D38+'IX R Ind'!D38+'XIV R Art'!D38+'XIV R Art MONITOREO'!D38+'XIV R Ind'!D38&gt;0,+'V R Art'!D38+'V R MONITOREO '!D38+'V R Ind'!D38+'XVI R Art'!D38+'XVI R MONITOREO'!D38+'XVI R Ind'!D38+'VIII R Art'!D38+'VIII R Art MONITOREO'!D38+'VIII R Ind'!D38+'IX R Art'!D38+'IX R Art MONITOREO'!D38+'IX R Ind'!D38+'XIV R Art'!D38+'XIV R Art MONITOREO'!D38+'XIV R Ind'!D38," ")</f>
        <v>358668688.95499575</v>
      </c>
      <c r="E38" s="67">
        <f>IF(+'V R Art'!E38+'V R MONITOREO '!E38+'V R Ind'!E38+'XVI R Art'!E38+'XVI R MONITOREO'!E38+'XVI R Ind'!E38+'VIII R Art'!E38+'VIII R Art MONITOREO'!E38+'VIII R Ind'!E38+'IX R Art'!E38+'IX R Art MONITOREO'!E38+'IX R Ind'!E38+'XIV R Art'!E38+'XIV R Art MONITOREO'!E38+'XIV R Ind'!E38&gt;0,+'V R Art'!E38+'V R MONITOREO '!E38+'V R Ind'!E38+'XVI R Art'!E38+'XVI R MONITOREO'!E38+'XVI R Ind'!E38+'VIII R Art'!E38+'VIII R Art MONITOREO'!E38+'VIII R Ind'!E38+'IX R Art'!E38+'IX R Art MONITOREO'!E38+'IX R Ind'!E38+'XIV R Art'!E38+'XIV R Art MONITOREO'!E38+'XIV R Ind'!E38," ")</f>
        <v>244978582.25</v>
      </c>
      <c r="F38" s="67">
        <f>IF(+'V R Art'!F38+'V R MONITOREO '!F38+'V R Ind'!F38+'XVI R Art'!F38+'XVI R MONITOREO'!F38+'XVI R Ind'!F38+'VIII R Art'!F38+'VIII R Art MONITOREO'!F38+'VIII R Ind'!F38+'IX R Art'!F38+'IX R Art MONITOREO'!F38+'IX R Ind'!F38+'XIV R Art'!F38+'XIV R Art MONITOREO'!F38+'XIV R Ind'!F38&gt;0,+'V R Art'!F38+'V R MONITOREO '!F38+'V R Ind'!F38+'XVI R Art'!F38+'XVI R MONITOREO'!F38+'XVI R Ind'!F38+'VIII R Art'!F38+'VIII R Art MONITOREO'!F38+'VIII R Ind'!F38+'IX R Art'!F38+'IX R Art MONITOREO'!F38+'IX R Ind'!F38+'XIV R Art'!F38+'XIV R Art MONITOREO'!F38+'XIV R Ind'!F38," ")</f>
        <v>62237504.930000007</v>
      </c>
      <c r="G38" s="67">
        <f>IF(+'V R Art'!G38+'V R MONITOREO '!G38+'V R Ind'!G38+'XVI R Art'!G38+'XVI R MONITOREO'!G38+'XVI R Ind'!G38+'VIII R Art'!G38+'VIII R Art MONITOREO'!G38+'VIII R Ind'!G38+'IX R Art'!G38+'IX R Art MONITOREO'!G38+'IX R Ind'!G38+'XIV R Art'!G38+'XIV R Art MONITOREO'!G38+'XIV R Ind'!G38&gt;0,+'V R Art'!G38+'V R MONITOREO '!G38+'V R Ind'!G38+'XVI R Art'!G38+'XVI R MONITOREO'!G38+'XVI R Ind'!G38+'VIII R Art'!G38+'VIII R Art MONITOREO'!G38+'VIII R Ind'!G38+'IX R Art'!G38+'IX R Art MONITOREO'!G38+'IX R Ind'!G38+'XIV R Art'!G38+'XIV R Art MONITOREO'!G38+'XIV R Ind'!G38," ")</f>
        <v>30423396.830000002</v>
      </c>
      <c r="H38" s="67" t="str">
        <f>IF(+'V R Art'!H38+'V R MONITOREO '!H38+'V R Ind'!H38+'XVI R Art'!H38+'XVI R MONITOREO'!H38+'XVI R Ind'!H38+'VIII R Art'!H38+'VIII R Art MONITOREO'!H38+'VIII R Ind'!H38+'IX R Art'!H38+'IX R Art MONITOREO'!H38+'IX R Ind'!H38+'XIV R Art'!H38+'XIV R Art MONITOREO'!H38+'XIV R Ind'!H38&gt;0,+'V R Art'!H38+'V R MONITOREO '!H38+'V R Ind'!H38+'XVI R Art'!H38+'XVI R MONITOREO'!H38+'XVI R Ind'!H38+'VIII R Art'!H38+'VIII R Art MONITOREO'!H38+'VIII R Ind'!H38+'IX R Art'!H38+'IX R Art MONITOREO'!H38+'IX R Ind'!H38+'XIV R Art'!H38+'XIV R Art MONITOREO'!H38+'XIV R Ind'!H38," ")</f>
        <v xml:space="preserve"> </v>
      </c>
      <c r="I38" s="67" t="str">
        <f>IF(+'V R Art'!I38+'V R MONITOREO '!I38+'V R Ind'!I38+'XVI R Art'!I38+'XVI R MONITOREO'!I38+'XVI R Ind'!I38+'VIII R Art'!I38+'VIII R Art MONITOREO'!I38+'VIII R Ind'!I38+'IX R Art'!I38+'IX R Art MONITOREO'!I38+'IX R Ind'!I38+'XIV R Art'!I38+'XIV R Art MONITOREO'!I38+'XIV R Ind'!I38&gt;0,+'V R Art'!I38+'V R MONITOREO '!I38+'V R Ind'!I38+'XVI R Art'!I38+'XVI R MONITOREO'!I38+'XVI R Ind'!I38+'VIII R Art'!I38+'VIII R Art MONITOREO'!I38+'VIII R Ind'!I38+'IX R Art'!I38+'IX R Art MONITOREO'!I38+'IX R Ind'!I38+'XIV R Art'!I38+'XIV R Art MONITOREO'!I38+'XIV R Ind'!I38," ")</f>
        <v xml:space="preserve"> </v>
      </c>
      <c r="J38" s="67" t="str">
        <f>IF(+'V R Art'!J38+'V R MONITOREO '!J38+'V R Ind'!J38+'XVI R Art'!J38+'XVI R MONITOREO'!J38+'XVI R Ind'!J38+'VIII R Art'!J38+'VIII R Art MONITOREO'!J38+'VIII R Ind'!J38+'IX R Art'!J38+'IX R Art MONITOREO'!J38+'IX R Ind'!J38+'XIV R Art'!J38+'XIV R Art MONITOREO'!J38+'XIV R Ind'!J38&gt;0,+'V R Art'!J38+'V R MONITOREO '!J38+'V R Ind'!J38+'XVI R Art'!J38+'XVI R MONITOREO'!J38+'XVI R Ind'!J38+'VIII R Art'!J38+'VIII R Art MONITOREO'!J38+'VIII R Ind'!J38+'IX R Art'!J38+'IX R Art MONITOREO'!J38+'IX R Ind'!J38+'XIV R Art'!J38+'XIV R Art MONITOREO'!J38+'XIV R Ind'!J38," ")</f>
        <v xml:space="preserve"> </v>
      </c>
      <c r="K38" s="67" t="str">
        <f>IF(+'V R Art'!K38+'V R MONITOREO '!K38+'V R Ind'!K38+'XVI R Art'!K38+'XVI R MONITOREO'!K38+'XVI R Ind'!K38+'VIII R Art'!K38+'VIII R Art MONITOREO'!K38+'VIII R Ind'!K38+'IX R Art'!K38+'IX R Art MONITOREO'!K38+'IX R Ind'!K38+'XIV R Art'!K38+'XIV R Art MONITOREO'!K38+'XIV R Ind'!K38&gt;0,+'V R Art'!K38+'V R MONITOREO '!K38+'V R Ind'!K38+'XVI R Art'!K38+'XVI R MONITOREO'!K38+'XVI R Ind'!K38+'VIII R Art'!K38+'VIII R Art MONITOREO'!K38+'VIII R Ind'!K38+'IX R Art'!K38+'IX R Art MONITOREO'!K38+'IX R Ind'!K38+'XIV R Art'!K38+'XIV R Art MONITOREO'!K38+'XIV R Ind'!K38," ")</f>
        <v xml:space="preserve"> </v>
      </c>
      <c r="L38" s="67" t="str">
        <f>IF(+'V R Art'!L38+'V R MONITOREO '!L38+'V R Ind'!L38+'XVI R Art'!L38+'XVI R MONITOREO'!L38+'XVI R Ind'!L38+'VIII R Art'!L38+'VIII R Art MONITOREO'!L38+'VIII R Ind'!L38+'IX R Art'!L38+'IX R Art MONITOREO'!L38+'IX R Ind'!L38+'XIV R Art'!L38+'XIV R Art MONITOREO'!L38+'XIV R Ind'!L38&gt;0,+'V R Art'!L38+'V R MONITOREO '!L38+'V R Ind'!L38+'XVI R Art'!L38+'XVI R MONITOREO'!L38+'XVI R Ind'!L38+'VIII R Art'!L38+'VIII R Art MONITOREO'!L38+'VIII R Ind'!L38+'IX R Art'!L38+'IX R Art MONITOREO'!L38+'IX R Ind'!L38+'XIV R Art'!L38+'XIV R Art MONITOREO'!L38+'XIV R Ind'!L38," ")</f>
        <v xml:space="preserve"> </v>
      </c>
      <c r="M38" s="123" t="str">
        <f>IF(+'V R Art'!M38+'V R MONITOREO '!M38+'V R Ind'!M38+'XVI R Art'!M38+'XVI R MONITOREO'!M38+'XVI R Ind'!M38+'VIII R Art'!M38+'VIII R Art MONITOREO'!M38+'VIII R Ind'!M38+'IX R Art'!M38+'IX R Art MONITOREO'!M38+'IX R Ind'!M38+'XIV R Art'!M38+'XIV R Art MONITOREO'!M38+'XIV R Ind'!M38&gt;0,+'V R Art'!M38+'V R MONITOREO '!M38+'V R Ind'!M38+'XVI R Art'!M38+'XVI R MONITOREO'!M38+'XVI R Ind'!M38+'VIII R Art'!M38+'VIII R Art MONITOREO'!M38+'VIII R Ind'!M38+'IX R Art'!M38+'IX R Art MONITOREO'!M38+'IX R Ind'!M38+'XIV R Art'!M38+'XIV R Art MONITOREO'!M38+'XIV R Ind'!M38," ")</f>
        <v xml:space="preserve"> </v>
      </c>
      <c r="N38" s="122">
        <f t="shared" si="1"/>
        <v>697389599.02499592</v>
      </c>
      <c r="O38" s="34">
        <f t="shared" si="2"/>
        <v>17.5</v>
      </c>
      <c r="R38" s="100">
        <v>17.5</v>
      </c>
      <c r="S38" s="195">
        <v>110</v>
      </c>
      <c r="T38" s="196">
        <f t="shared" si="10"/>
        <v>105.23547166112826</v>
      </c>
      <c r="U38" s="196">
        <f t="shared" si="12"/>
        <v>110.05764621764112</v>
      </c>
      <c r="V38" s="196">
        <f t="shared" si="14"/>
        <v>99.294770258956532</v>
      </c>
      <c r="W38" s="196">
        <f t="shared" si="8"/>
        <v>79.602581746700807</v>
      </c>
      <c r="X38" s="196">
        <f t="shared" si="9"/>
        <v>64.406611060367354</v>
      </c>
      <c r="Y38" s="196" t="e">
        <f t="shared" si="13"/>
        <v>#VALUE!</v>
      </c>
      <c r="Z38" s="196" t="e">
        <f t="shared" si="4"/>
        <v>#VALUE!</v>
      </c>
      <c r="AA38" s="196" t="e">
        <f t="shared" si="5"/>
        <v>#VALUE!</v>
      </c>
      <c r="AB38" s="196" t="e">
        <f t="shared" si="6"/>
        <v>#VALUE!</v>
      </c>
      <c r="AC38" s="196" t="e">
        <f t="shared" si="7"/>
        <v>#VALUE!</v>
      </c>
      <c r="AD38" s="197" t="e">
        <f t="shared" si="11"/>
        <v>#VALUE!</v>
      </c>
    </row>
    <row r="39" spans="1:51" x14ac:dyDescent="0.3">
      <c r="A39" s="100">
        <f t="shared" si="3"/>
        <v>18</v>
      </c>
      <c r="B39" s="122">
        <f>IF(+'V R Art'!B39+'V R MONITOREO '!B39+'V R Ind'!B39+'XVI R Art'!B39+'XVI R MONITOREO'!B39+'XVI R Ind'!B39+'VIII R Art'!B39+'VIII R Art MONITOREO'!B39+'VIII R Ind'!B39+'IX R Art'!B39+'IX R Art MONITOREO'!B39+'IX R Ind'!B39+'XIV R Art'!B39+'XIV R Art MONITOREO'!B39+'XIV R Ind'!B39&gt;0,+'V R Art'!B39+'V R MONITOREO '!B39+'V R Ind'!B39+'XVI R Art'!B39+'XVI R MONITOREO'!B39+'XVI R Ind'!B39+'VIII R Art'!B39+'VIII R Art MONITOREO'!B39+'VIII R Ind'!B39+'IX R Art'!B39+'IX R Art MONITOREO'!B39+'IX R Ind'!B39+'XIV R Art'!B39+'XIV R Art MONITOREO'!B39+'XIV R Ind'!B39," ")</f>
        <v>117.46</v>
      </c>
      <c r="C39" s="67">
        <f>IF(+'V R Art'!C39+'V R MONITOREO '!C39+'V R Ind'!C39+'XVI R Art'!C39+'XVI R MONITOREO'!C39+'XVI R Ind'!C39+'VIII R Art'!C39+'VIII R Art MONITOREO'!C39+'VIII R Ind'!C39+'IX R Art'!C39+'IX R Art MONITOREO'!C39+'IX R Ind'!C39+'XIV R Art'!C39+'XIV R Art MONITOREO'!C39+'XIV R Ind'!C39&gt;0,+'V R Art'!C39+'V R MONITOREO '!C39+'V R Ind'!C39+'XVI R Art'!C39+'XVI R MONITOREO'!C39+'XVI R Ind'!C39+'VIII R Art'!C39+'VIII R Art MONITOREO'!C39+'VIII R Ind'!C39+'IX R Art'!C39+'IX R Art MONITOREO'!C39+'IX R Ind'!C39+'XIV R Art'!C39+'XIV R Art MONITOREO'!C39+'XIV R Ind'!C39," ")</f>
        <v>3380.94</v>
      </c>
      <c r="D39" s="67">
        <f>IF(+'V R Art'!D39+'V R MONITOREO '!D39+'V R Ind'!D39+'XVI R Art'!D39+'XVI R MONITOREO'!D39+'XVI R Ind'!D39+'VIII R Art'!D39+'VIII R Art MONITOREO'!D39+'VIII R Ind'!D39+'IX R Art'!D39+'IX R Art MONITOREO'!D39+'IX R Ind'!D39+'XIV R Art'!D39+'XIV R Art MONITOREO'!D39+'XIV R Ind'!D39&gt;0,+'V R Art'!D39+'V R MONITOREO '!D39+'V R Ind'!D39+'XVI R Art'!D39+'XVI R MONITOREO'!D39+'XVI R Ind'!D39+'VIII R Art'!D39+'VIII R Art MONITOREO'!D39+'VIII R Ind'!D39+'IX R Art'!D39+'IX R Art MONITOREO'!D39+'IX R Ind'!D39+'XIV R Art'!D39+'XIV R Art MONITOREO'!D39+'XIV R Ind'!D39," ")</f>
        <v>259370600.52549705</v>
      </c>
      <c r="E39" s="67">
        <f>IF(+'V R Art'!E39+'V R MONITOREO '!E39+'V R Ind'!E39+'XVI R Art'!E39+'XVI R MONITOREO'!E39+'XVI R Ind'!E39+'VIII R Art'!E39+'VIII R Art MONITOREO'!E39+'VIII R Ind'!E39+'IX R Art'!E39+'IX R Art MONITOREO'!E39+'IX R Ind'!E39+'XIV R Art'!E39+'XIV R Art MONITOREO'!E39+'XIV R Ind'!E39&gt;0,+'V R Art'!E39+'V R MONITOREO '!E39+'V R Ind'!E39+'XVI R Art'!E39+'XVI R MONITOREO'!E39+'XVI R Ind'!E39+'VIII R Art'!E39+'VIII R Art MONITOREO'!E39+'VIII R Ind'!E39+'IX R Art'!E39+'IX R Art MONITOREO'!E39+'IX R Ind'!E39+'XIV R Art'!E39+'XIV R Art MONITOREO'!E39+'XIV R Ind'!E39," ")</f>
        <v>183940996.16000003</v>
      </c>
      <c r="F39" s="67">
        <f>IF(+'V R Art'!F39+'V R MONITOREO '!F39+'V R Ind'!F39+'XVI R Art'!F39+'XVI R MONITOREO'!F39+'XVI R Ind'!F39+'VIII R Art'!F39+'VIII R Art MONITOREO'!F39+'VIII R Ind'!F39+'IX R Art'!F39+'IX R Art MONITOREO'!F39+'IX R Ind'!F39+'XIV R Art'!F39+'XIV R Art MONITOREO'!F39+'XIV R Ind'!F39&gt;0,+'V R Art'!F39+'V R MONITOREO '!F39+'V R Ind'!F39+'XVI R Art'!F39+'XVI R MONITOREO'!F39+'XVI R Ind'!F39+'VIII R Art'!F39+'VIII R Art MONITOREO'!F39+'VIII R Ind'!F39+'IX R Art'!F39+'IX R Art MONITOREO'!F39+'IX R Ind'!F39+'XIV R Art'!F39+'XIV R Art MONITOREO'!F39+'XIV R Ind'!F39," ")</f>
        <v>58233210.989999995</v>
      </c>
      <c r="G39" s="67">
        <f>IF(+'V R Art'!G39+'V R MONITOREO '!G39+'V R Ind'!G39+'XVI R Art'!G39+'XVI R MONITOREO'!G39+'XVI R Ind'!G39+'VIII R Art'!G39+'VIII R Art MONITOREO'!G39+'VIII R Ind'!G39+'IX R Art'!G39+'IX R Art MONITOREO'!G39+'IX R Ind'!G39+'XIV R Art'!G39+'XIV R Art MONITOREO'!G39+'XIV R Ind'!G39&gt;0,+'V R Art'!G39+'V R MONITOREO '!G39+'V R Ind'!G39+'XVI R Art'!G39+'XVI R MONITOREO'!G39+'XVI R Ind'!G39+'VIII R Art'!G39+'VIII R Art MONITOREO'!G39+'VIII R Ind'!G39+'IX R Art'!G39+'IX R Art MONITOREO'!G39+'IX R Ind'!G39+'XIV R Art'!G39+'XIV R Art MONITOREO'!G39+'XIV R Ind'!G39," ")</f>
        <v>35603010.350000001</v>
      </c>
      <c r="H39" s="67" t="str">
        <f>IF(+'V R Art'!H39+'V R MONITOREO '!H39+'V R Ind'!H39+'XVI R Art'!H39+'XVI R MONITOREO'!H39+'XVI R Ind'!H39+'VIII R Art'!H39+'VIII R Art MONITOREO'!H39+'VIII R Ind'!H39+'IX R Art'!H39+'IX R Art MONITOREO'!H39+'IX R Ind'!H39+'XIV R Art'!H39+'XIV R Art MONITOREO'!H39+'XIV R Ind'!H39&gt;0,+'V R Art'!H39+'V R MONITOREO '!H39+'V R Ind'!H39+'XVI R Art'!H39+'XVI R MONITOREO'!H39+'XVI R Ind'!H39+'VIII R Art'!H39+'VIII R Art MONITOREO'!H39+'VIII R Ind'!H39+'IX R Art'!H39+'IX R Art MONITOREO'!H39+'IX R Ind'!H39+'XIV R Art'!H39+'XIV R Art MONITOREO'!H39+'XIV R Ind'!H39," ")</f>
        <v xml:space="preserve"> </v>
      </c>
      <c r="I39" s="67" t="str">
        <f>IF(+'V R Art'!I39+'V R MONITOREO '!I39+'V R Ind'!I39+'XVI R Art'!I39+'XVI R MONITOREO'!I39+'XVI R Ind'!I39+'VIII R Art'!I39+'VIII R Art MONITOREO'!I39+'VIII R Ind'!I39+'IX R Art'!I39+'IX R Art MONITOREO'!I39+'IX R Ind'!I39+'XIV R Art'!I39+'XIV R Art MONITOREO'!I39+'XIV R Ind'!I39&gt;0,+'V R Art'!I39+'V R MONITOREO '!I39+'V R Ind'!I39+'XVI R Art'!I39+'XVI R MONITOREO'!I39+'XVI R Ind'!I39+'VIII R Art'!I39+'VIII R Art MONITOREO'!I39+'VIII R Ind'!I39+'IX R Art'!I39+'IX R Art MONITOREO'!I39+'IX R Ind'!I39+'XIV R Art'!I39+'XIV R Art MONITOREO'!I39+'XIV R Ind'!I39," ")</f>
        <v xml:space="preserve"> </v>
      </c>
      <c r="J39" s="67" t="str">
        <f>IF(+'V R Art'!J39+'V R MONITOREO '!J39+'V R Ind'!J39+'XVI R Art'!J39+'XVI R MONITOREO'!J39+'XVI R Ind'!J39+'VIII R Art'!J39+'VIII R Art MONITOREO'!J39+'VIII R Ind'!J39+'IX R Art'!J39+'IX R Art MONITOREO'!J39+'IX R Ind'!J39+'XIV R Art'!J39+'XIV R Art MONITOREO'!J39+'XIV R Ind'!J39&gt;0,+'V R Art'!J39+'V R MONITOREO '!J39+'V R Ind'!J39+'XVI R Art'!J39+'XVI R MONITOREO'!J39+'XVI R Ind'!J39+'VIII R Art'!J39+'VIII R Art MONITOREO'!J39+'VIII R Ind'!J39+'IX R Art'!J39+'IX R Art MONITOREO'!J39+'IX R Ind'!J39+'XIV R Art'!J39+'XIV R Art MONITOREO'!J39+'XIV R Ind'!J39," ")</f>
        <v xml:space="preserve"> </v>
      </c>
      <c r="K39" s="67" t="str">
        <f>IF(+'V R Art'!K39+'V R MONITOREO '!K39+'V R Ind'!K39+'XVI R Art'!K39+'XVI R MONITOREO'!K39+'XVI R Ind'!K39+'VIII R Art'!K39+'VIII R Art MONITOREO'!K39+'VIII R Ind'!K39+'IX R Art'!K39+'IX R Art MONITOREO'!K39+'IX R Ind'!K39+'XIV R Art'!K39+'XIV R Art MONITOREO'!K39+'XIV R Ind'!K39&gt;0,+'V R Art'!K39+'V R MONITOREO '!K39+'V R Ind'!K39+'XVI R Art'!K39+'XVI R MONITOREO'!K39+'XVI R Ind'!K39+'VIII R Art'!K39+'VIII R Art MONITOREO'!K39+'VIII R Ind'!K39+'IX R Art'!K39+'IX R Art MONITOREO'!K39+'IX R Ind'!K39+'XIV R Art'!K39+'XIV R Art MONITOREO'!K39+'XIV R Ind'!K39," ")</f>
        <v xml:space="preserve"> </v>
      </c>
      <c r="L39" s="67" t="str">
        <f>IF(+'V R Art'!L39+'V R MONITOREO '!L39+'V R Ind'!L39+'XVI R Art'!L39+'XVI R MONITOREO'!L39+'XVI R Ind'!L39+'VIII R Art'!L39+'VIII R Art MONITOREO'!L39+'VIII R Ind'!L39+'IX R Art'!L39+'IX R Art MONITOREO'!L39+'IX R Ind'!L39+'XIV R Art'!L39+'XIV R Art MONITOREO'!L39+'XIV R Ind'!L39&gt;0,+'V R Art'!L39+'V R MONITOREO '!L39+'V R Ind'!L39+'XVI R Art'!L39+'XVI R MONITOREO'!L39+'XVI R Ind'!L39+'VIII R Art'!L39+'VIII R Art MONITOREO'!L39+'VIII R Ind'!L39+'IX R Art'!L39+'IX R Art MONITOREO'!L39+'IX R Ind'!L39+'XIV R Art'!L39+'XIV R Art MONITOREO'!L39+'XIV R Ind'!L39," ")</f>
        <v xml:space="preserve"> </v>
      </c>
      <c r="M39" s="123" t="str">
        <f>IF(+'V R Art'!M39+'V R MONITOREO '!M39+'V R Ind'!M39+'XVI R Art'!M39+'XVI R MONITOREO'!M39+'XVI R Ind'!M39+'VIII R Art'!M39+'VIII R Art MONITOREO'!M39+'VIII R Ind'!M39+'IX R Art'!M39+'IX R Art MONITOREO'!M39+'IX R Ind'!M39+'XIV R Art'!M39+'XIV R Art MONITOREO'!M39+'XIV R Ind'!M39&gt;0,+'V R Art'!M39+'V R MONITOREO '!M39+'V R Ind'!M39+'XVI R Art'!M39+'XVI R MONITOREO'!M39+'XVI R Ind'!M39+'VIII R Art'!M39+'VIII R Art MONITOREO'!M39+'VIII R Ind'!M39+'IX R Art'!M39+'IX R Art MONITOREO'!M39+'IX R Ind'!M39+'XIV R Art'!M39+'XIV R Art MONITOREO'!M39+'XIV R Ind'!M39," ")</f>
        <v xml:space="preserve"> </v>
      </c>
      <c r="N39" s="122">
        <f t="shared" si="1"/>
        <v>537151316.42549706</v>
      </c>
      <c r="O39" s="34">
        <f t="shared" si="2"/>
        <v>18</v>
      </c>
      <c r="R39" s="100">
        <v>18</v>
      </c>
      <c r="S39" s="195">
        <v>110</v>
      </c>
      <c r="T39" s="196">
        <f t="shared" si="10"/>
        <v>100.01637363350214</v>
      </c>
      <c r="U39" s="196">
        <f t="shared" si="12"/>
        <v>104.50464984762111</v>
      </c>
      <c r="V39" s="196">
        <f t="shared" si="14"/>
        <v>94.487385915593876</v>
      </c>
      <c r="W39" s="196">
        <f t="shared" si="8"/>
        <v>78.984761994126927</v>
      </c>
      <c r="X39" s="196">
        <f t="shared" si="9"/>
        <v>65.156840969052411</v>
      </c>
      <c r="Y39" s="196" t="e">
        <f t="shared" si="13"/>
        <v>#VALUE!</v>
      </c>
      <c r="Z39" s="196" t="e">
        <f t="shared" si="4"/>
        <v>#VALUE!</v>
      </c>
      <c r="AA39" s="196" t="e">
        <f t="shared" si="5"/>
        <v>#VALUE!</v>
      </c>
      <c r="AB39" s="196" t="e">
        <f t="shared" si="6"/>
        <v>#VALUE!</v>
      </c>
      <c r="AC39" s="196" t="e">
        <f t="shared" si="7"/>
        <v>#VALUE!</v>
      </c>
      <c r="AD39" s="197" t="e">
        <f t="shared" si="11"/>
        <v>#VALUE!</v>
      </c>
    </row>
    <row r="40" spans="1:51" x14ac:dyDescent="0.3">
      <c r="A40" s="100">
        <f t="shared" si="3"/>
        <v>18.5</v>
      </c>
      <c r="B40" s="122">
        <f>IF(+'V R Art'!B40+'V R MONITOREO '!B40+'V R Ind'!B40+'XVI R Art'!B40+'XVI R MONITOREO'!B40+'XVI R Ind'!B40+'VIII R Art'!B40+'VIII R Art MONITOREO'!B40+'VIII R Ind'!B40+'IX R Art'!B40+'IX R Art MONITOREO'!B40+'IX R Ind'!B40+'XIV R Art'!B40+'XIV R Art MONITOREO'!B40+'XIV R Ind'!B40&gt;0,+'V R Art'!B40+'V R MONITOREO '!B40+'V R Ind'!B40+'XVI R Art'!B40+'XVI R MONITOREO'!B40+'XVI R Ind'!B40+'VIII R Art'!B40+'VIII R Art MONITOREO'!B40+'VIII R Ind'!B40+'IX R Art'!B40+'IX R Art MONITOREO'!B40+'IX R Ind'!B40+'XIV R Art'!B40+'XIV R Art MONITOREO'!B40+'XIV R Ind'!B40," ")</f>
        <v>52.86</v>
      </c>
      <c r="C40" s="67">
        <f>IF(+'V R Art'!C40+'V R MONITOREO '!C40+'V R Ind'!C40+'XVI R Art'!C40+'XVI R MONITOREO'!C40+'XVI R Ind'!C40+'VIII R Art'!C40+'VIII R Art MONITOREO'!C40+'VIII R Ind'!C40+'IX R Art'!C40+'IX R Art MONITOREO'!C40+'IX R Ind'!C40+'XIV R Art'!C40+'XIV R Art MONITOREO'!C40+'XIV R Ind'!C40&gt;0,+'V R Art'!C40+'V R MONITOREO '!C40+'V R Ind'!C40+'XVI R Art'!C40+'XVI R MONITOREO'!C40+'XVI R Ind'!C40+'VIII R Art'!C40+'VIII R Art MONITOREO'!C40+'VIII R Ind'!C40+'IX R Art'!C40+'IX R Art MONITOREO'!C40+'IX R Ind'!C40+'XIV R Art'!C40+'XIV R Art MONITOREO'!C40+'XIV R Ind'!C40," ")</f>
        <v>2362.33</v>
      </c>
      <c r="D40" s="67">
        <f>IF(+'V R Art'!D40+'V R MONITOREO '!D40+'V R Ind'!D40+'XVI R Art'!D40+'XVI R MONITOREO'!D40+'XVI R Ind'!D40+'VIII R Art'!D40+'VIII R Art MONITOREO'!D40+'VIII R Ind'!D40+'IX R Art'!D40+'IX R Art MONITOREO'!D40+'IX R Ind'!D40+'XIV R Art'!D40+'XIV R Art MONITOREO'!D40+'XIV R Ind'!D40&gt;0,+'V R Art'!D40+'V R MONITOREO '!D40+'V R Ind'!D40+'XVI R Art'!D40+'XVI R MONITOREO'!D40+'XVI R Ind'!D40+'VIII R Art'!D40+'VIII R Art MONITOREO'!D40+'VIII R Ind'!D40+'IX R Art'!D40+'IX R Art MONITOREO'!D40+'IX R Ind'!D40+'XIV R Art'!D40+'XIV R Art MONITOREO'!D40+'XIV R Ind'!D40," ")</f>
        <v>139161700.91649958</v>
      </c>
      <c r="E40" s="67">
        <f>IF(+'V R Art'!E40+'V R MONITOREO '!E40+'V R Ind'!E40+'XVI R Art'!E40+'XVI R MONITOREO'!E40+'XVI R Ind'!E40+'VIII R Art'!E40+'VIII R Art MONITOREO'!E40+'VIII R Ind'!E40+'IX R Art'!E40+'IX R Art MONITOREO'!E40+'IX R Ind'!E40+'XIV R Art'!E40+'XIV R Art MONITOREO'!E40+'XIV R Ind'!E40&gt;0,+'V R Art'!E40+'V R MONITOREO '!E40+'V R Ind'!E40+'XVI R Art'!E40+'XVI R MONITOREO'!E40+'XVI R Ind'!E40+'VIII R Art'!E40+'VIII R Art MONITOREO'!E40+'VIII R Ind'!E40+'IX R Art'!E40+'IX R Art MONITOREO'!E40+'IX R Ind'!E40+'XIV R Art'!E40+'XIV R Art MONITOREO'!E40+'XIV R Ind'!E40," ")</f>
        <v>94760175.290000007</v>
      </c>
      <c r="F40" s="67">
        <f>IF(+'V R Art'!F40+'V R MONITOREO '!F40+'V R Ind'!F40+'XVI R Art'!F40+'XVI R MONITOREO'!F40+'XVI R Ind'!F40+'VIII R Art'!F40+'VIII R Art MONITOREO'!F40+'VIII R Ind'!F40+'IX R Art'!F40+'IX R Art MONITOREO'!F40+'IX R Ind'!F40+'XIV R Art'!F40+'XIV R Art MONITOREO'!F40+'XIV R Ind'!F40&gt;0,+'V R Art'!F40+'V R MONITOREO '!F40+'V R Ind'!F40+'XVI R Art'!F40+'XVI R MONITOREO'!F40+'XVI R Ind'!F40+'VIII R Art'!F40+'VIII R Art MONITOREO'!F40+'VIII R Ind'!F40+'IX R Art'!F40+'IX R Art MONITOREO'!F40+'IX R Ind'!F40+'XIV R Art'!F40+'XIV R Art MONITOREO'!F40+'XIV R Ind'!F40," ")</f>
        <v>28290336.129999999</v>
      </c>
      <c r="G40" s="67">
        <f>IF(+'V R Art'!G40+'V R MONITOREO '!G40+'V R Ind'!G40+'XVI R Art'!G40+'XVI R MONITOREO'!G40+'XVI R Ind'!G40+'VIII R Art'!G40+'VIII R Art MONITOREO'!G40+'VIII R Ind'!G40+'IX R Art'!G40+'IX R Art MONITOREO'!G40+'IX R Ind'!G40+'XIV R Art'!G40+'XIV R Art MONITOREO'!G40+'XIV R Ind'!G40&gt;0,+'V R Art'!G40+'V R MONITOREO '!G40+'V R Ind'!G40+'XVI R Art'!G40+'XVI R MONITOREO'!G40+'XVI R Ind'!G40+'VIII R Art'!G40+'VIII R Art MONITOREO'!G40+'VIII R Ind'!G40+'IX R Art'!G40+'IX R Art MONITOREO'!G40+'IX R Ind'!G40+'XIV R Art'!G40+'XIV R Art MONITOREO'!G40+'XIV R Ind'!G40," ")</f>
        <v>21385359.59</v>
      </c>
      <c r="H40" s="67" t="str">
        <f>IF(+'V R Art'!H40+'V R MONITOREO '!H40+'V R Ind'!H40+'XVI R Art'!H40+'XVI R MONITOREO'!H40+'XVI R Ind'!H40+'VIII R Art'!H40+'VIII R Art MONITOREO'!H40+'VIII R Ind'!H40+'IX R Art'!H40+'IX R Art MONITOREO'!H40+'IX R Ind'!H40+'XIV R Art'!H40+'XIV R Art MONITOREO'!H40+'XIV R Ind'!H40&gt;0,+'V R Art'!H40+'V R MONITOREO '!H40+'V R Ind'!H40+'XVI R Art'!H40+'XVI R MONITOREO'!H40+'XVI R Ind'!H40+'VIII R Art'!H40+'VIII R Art MONITOREO'!H40+'VIII R Ind'!H40+'IX R Art'!H40+'IX R Art MONITOREO'!H40+'IX R Ind'!H40+'XIV R Art'!H40+'XIV R Art MONITOREO'!H40+'XIV R Ind'!H40," ")</f>
        <v xml:space="preserve"> </v>
      </c>
      <c r="I40" s="67" t="str">
        <f>IF(+'V R Art'!I40+'V R MONITOREO '!I40+'V R Ind'!I40+'XVI R Art'!I40+'XVI R MONITOREO'!I40+'XVI R Ind'!I40+'VIII R Art'!I40+'VIII R Art MONITOREO'!I40+'VIII R Ind'!I40+'IX R Art'!I40+'IX R Art MONITOREO'!I40+'IX R Ind'!I40+'XIV R Art'!I40+'XIV R Art MONITOREO'!I40+'XIV R Ind'!I40&gt;0,+'V R Art'!I40+'V R MONITOREO '!I40+'V R Ind'!I40+'XVI R Art'!I40+'XVI R MONITOREO'!I40+'XVI R Ind'!I40+'VIII R Art'!I40+'VIII R Art MONITOREO'!I40+'VIII R Ind'!I40+'IX R Art'!I40+'IX R Art MONITOREO'!I40+'IX R Ind'!I40+'XIV R Art'!I40+'XIV R Art MONITOREO'!I40+'XIV R Ind'!I40," ")</f>
        <v xml:space="preserve"> </v>
      </c>
      <c r="J40" s="67" t="str">
        <f>IF(+'V R Art'!J40+'V R MONITOREO '!J40+'V R Ind'!J40+'XVI R Art'!J40+'XVI R MONITOREO'!J40+'XVI R Ind'!J40+'VIII R Art'!J40+'VIII R Art MONITOREO'!J40+'VIII R Ind'!J40+'IX R Art'!J40+'IX R Art MONITOREO'!J40+'IX R Ind'!J40+'XIV R Art'!J40+'XIV R Art MONITOREO'!J40+'XIV R Ind'!J40&gt;0,+'V R Art'!J40+'V R MONITOREO '!J40+'V R Ind'!J40+'XVI R Art'!J40+'XVI R MONITOREO'!J40+'XVI R Ind'!J40+'VIII R Art'!J40+'VIII R Art MONITOREO'!J40+'VIII R Ind'!J40+'IX R Art'!J40+'IX R Art MONITOREO'!J40+'IX R Ind'!J40+'XIV R Art'!J40+'XIV R Art MONITOREO'!J40+'XIV R Ind'!J40," ")</f>
        <v xml:space="preserve"> </v>
      </c>
      <c r="K40" s="67" t="str">
        <f>IF(+'V R Art'!K40+'V R MONITOREO '!K40+'V R Ind'!K40+'XVI R Art'!K40+'XVI R MONITOREO'!K40+'XVI R Ind'!K40+'VIII R Art'!K40+'VIII R Art MONITOREO'!K40+'VIII R Ind'!K40+'IX R Art'!K40+'IX R Art MONITOREO'!K40+'IX R Ind'!K40+'XIV R Art'!K40+'XIV R Art MONITOREO'!K40+'XIV R Ind'!K40&gt;0,+'V R Art'!K40+'V R MONITOREO '!K40+'V R Ind'!K40+'XVI R Art'!K40+'XVI R MONITOREO'!K40+'XVI R Ind'!K40+'VIII R Art'!K40+'VIII R Art MONITOREO'!K40+'VIII R Ind'!K40+'IX R Art'!K40+'IX R Art MONITOREO'!K40+'IX R Ind'!K40+'XIV R Art'!K40+'XIV R Art MONITOREO'!K40+'XIV R Ind'!K40," ")</f>
        <v xml:space="preserve"> </v>
      </c>
      <c r="L40" s="67" t="str">
        <f>IF(+'V R Art'!L40+'V R MONITOREO '!L40+'V R Ind'!L40+'XVI R Art'!L40+'XVI R MONITOREO'!L40+'XVI R Ind'!L40+'VIII R Art'!L40+'VIII R Art MONITOREO'!L40+'VIII R Ind'!L40+'IX R Art'!L40+'IX R Art MONITOREO'!L40+'IX R Ind'!L40+'XIV R Art'!L40+'XIV R Art MONITOREO'!L40+'XIV R Ind'!L40&gt;0,+'V R Art'!L40+'V R MONITOREO '!L40+'V R Ind'!L40+'XVI R Art'!L40+'XVI R MONITOREO'!L40+'XVI R Ind'!L40+'VIII R Art'!L40+'VIII R Art MONITOREO'!L40+'VIII R Ind'!L40+'IX R Art'!L40+'IX R Art MONITOREO'!L40+'IX R Ind'!L40+'XIV R Art'!L40+'XIV R Art MONITOREO'!L40+'XIV R Ind'!L40," ")</f>
        <v xml:space="preserve"> </v>
      </c>
      <c r="M40" s="123" t="str">
        <f>IF(+'V R Art'!M40+'V R MONITOREO '!M40+'V R Ind'!M40+'XVI R Art'!M40+'XVI R MONITOREO'!M40+'XVI R Ind'!M40+'VIII R Art'!M40+'VIII R Art MONITOREO'!M40+'VIII R Ind'!M40+'IX R Art'!M40+'IX R Art MONITOREO'!M40+'IX R Ind'!M40+'XIV R Art'!M40+'XIV R Art MONITOREO'!M40+'XIV R Ind'!M40&gt;0,+'V R Art'!M40+'V R MONITOREO '!M40+'V R Ind'!M40+'XVI R Art'!M40+'XVI R MONITOREO'!M40+'XVI R Ind'!M40+'VIII R Art'!M40+'VIII R Art MONITOREO'!M40+'VIII R Ind'!M40+'IX R Art'!M40+'IX R Art MONITOREO'!M40+'IX R Ind'!M40+'XIV R Art'!M40+'XIV R Art MONITOREO'!M40+'XIV R Ind'!M40," ")</f>
        <v xml:space="preserve"> </v>
      </c>
      <c r="N40" s="122">
        <f t="shared" si="1"/>
        <v>283599987.11649954</v>
      </c>
      <c r="O40" s="34">
        <f t="shared" si="2"/>
        <v>18.5</v>
      </c>
      <c r="R40" s="100">
        <v>18.5</v>
      </c>
      <c r="S40" s="195">
        <v>110</v>
      </c>
      <c r="T40" s="196">
        <f t="shared" si="10"/>
        <v>100.01144058327894</v>
      </c>
      <c r="U40" s="196">
        <f t="shared" si="12"/>
        <v>97.782268845827716</v>
      </c>
      <c r="V40" s="196">
        <f t="shared" si="14"/>
        <v>87.46341086280411</v>
      </c>
      <c r="W40" s="196">
        <f t="shared" si="8"/>
        <v>74.364896466134226</v>
      </c>
      <c r="X40" s="196">
        <f t="shared" si="9"/>
        <v>63.097516119774681</v>
      </c>
      <c r="Y40" s="196" t="e">
        <f t="shared" si="13"/>
        <v>#VALUE!</v>
      </c>
      <c r="Z40" s="196"/>
      <c r="AA40" s="196" t="e">
        <f t="shared" si="5"/>
        <v>#VALUE!</v>
      </c>
      <c r="AB40" s="196" t="e">
        <f t="shared" si="6"/>
        <v>#VALUE!</v>
      </c>
      <c r="AC40" s="196" t="e">
        <f t="shared" si="7"/>
        <v>#VALUE!</v>
      </c>
      <c r="AD40" s="197" t="e">
        <f t="shared" si="11"/>
        <v>#VALUE!</v>
      </c>
    </row>
    <row r="41" spans="1:51" x14ac:dyDescent="0.3">
      <c r="A41" s="100">
        <f t="shared" si="3"/>
        <v>19</v>
      </c>
      <c r="B41" s="122">
        <f>IF(+'V R Art'!B41+'V R MONITOREO '!B41+'V R Ind'!B41+'XVI R Art'!B41+'XVI R MONITOREO'!B41+'XVI R Ind'!B41+'VIII R Art'!B41+'VIII R Art MONITOREO'!B41+'VIII R Ind'!B41+'IX R Art'!B41+'IX R Art MONITOREO'!B41+'IX R Ind'!B41+'XIV R Art'!B41+'XIV R Art MONITOREO'!B41+'XIV R Ind'!B41&gt;0,+'V R Art'!B41+'V R MONITOREO '!B41+'V R Ind'!B41+'XVI R Art'!B41+'XVI R MONITOREO'!B41+'XVI R Ind'!B41+'VIII R Art'!B41+'VIII R Art MONITOREO'!B41+'VIII R Ind'!B41+'IX R Art'!B41+'IX R Art MONITOREO'!B41+'IX R Ind'!B41+'XIV R Art'!B41+'XIV R Art MONITOREO'!B41+'XIV R Ind'!B41," ")</f>
        <v>11.75</v>
      </c>
      <c r="C41" s="67">
        <f>IF(+'V R Art'!C41+'V R MONITOREO '!C41+'V R Ind'!C41+'XVI R Art'!C41+'XVI R MONITOREO'!C41+'XVI R Ind'!C41+'VIII R Art'!C41+'VIII R Art MONITOREO'!C41+'VIII R Ind'!C41+'IX R Art'!C41+'IX R Art MONITOREO'!C41+'IX R Ind'!C41+'XIV R Art'!C41+'XIV R Art MONITOREO'!C41+'XIV R Ind'!C41&gt;0,+'V R Art'!C41+'V R MONITOREO '!C41+'V R Ind'!C41+'XVI R Art'!C41+'XVI R MONITOREO'!C41+'XVI R Ind'!C41+'VIII R Art'!C41+'VIII R Art MONITOREO'!C41+'VIII R Ind'!C41+'IX R Art'!C41+'IX R Art MONITOREO'!C41+'IX R Ind'!C41+'XIV R Art'!C41+'XIV R Art MONITOREO'!C41+'XIV R Ind'!C41," ")</f>
        <v>1085.8</v>
      </c>
      <c r="D41" s="67">
        <f>IF(+'V R Art'!D41+'V R MONITOREO '!D41+'V R Ind'!D41+'XVI R Art'!D41+'XVI R MONITOREO'!D41+'XVI R Ind'!D41+'VIII R Art'!D41+'VIII R Art MONITOREO'!D41+'VIII R Ind'!D41+'IX R Art'!D41+'IX R Art MONITOREO'!D41+'IX R Ind'!D41+'XIV R Art'!D41+'XIV R Art MONITOREO'!D41+'XIV R Ind'!D41&gt;0,+'V R Art'!D41+'V R MONITOREO '!D41+'V R Ind'!D41+'XVI R Art'!D41+'XVI R MONITOREO'!D41+'XVI R Ind'!D41+'VIII R Art'!D41+'VIII R Art MONITOREO'!D41+'VIII R Ind'!D41+'IX R Art'!D41+'IX R Art MONITOREO'!D41+'IX R Ind'!D41+'XIV R Art'!D41+'XIV R Art MONITOREO'!D41+'XIV R Ind'!D41," ")</f>
        <v>40178219.079999998</v>
      </c>
      <c r="E41" s="67">
        <f>IF(+'V R Art'!E41+'V R MONITOREO '!E41+'V R Ind'!E41+'XVI R Art'!E41+'XVI R MONITOREO'!E41+'XVI R Ind'!E41+'VIII R Art'!E41+'VIII R Art MONITOREO'!E41+'VIII R Ind'!E41+'IX R Art'!E41+'IX R Art MONITOREO'!E41+'IX R Ind'!E41+'XIV R Art'!E41+'XIV R Art MONITOREO'!E41+'XIV R Ind'!E41&gt;0,+'V R Art'!E41+'V R MONITOREO '!E41+'V R Ind'!E41+'XVI R Art'!E41+'XVI R MONITOREO'!E41+'XVI R Ind'!E41+'VIII R Art'!E41+'VIII R Art MONITOREO'!E41+'VIII R Ind'!E41+'IX R Art'!E41+'IX R Art MONITOREO'!E41+'IX R Ind'!E41+'XIV R Art'!E41+'XIV R Art MONITOREO'!E41+'XIV R Ind'!E41," ")</f>
        <v>31417002.969999999</v>
      </c>
      <c r="F41" s="67">
        <f>IF(+'V R Art'!F41+'V R MONITOREO '!F41+'V R Ind'!F41+'XVI R Art'!F41+'XVI R MONITOREO'!F41+'XVI R Ind'!F41+'VIII R Art'!F41+'VIII R Art MONITOREO'!F41+'VIII R Ind'!F41+'IX R Art'!F41+'IX R Art MONITOREO'!F41+'IX R Ind'!F41+'XIV R Art'!F41+'XIV R Art MONITOREO'!F41+'XIV R Ind'!F41&gt;0,+'V R Art'!F41+'V R MONITOREO '!F41+'V R Ind'!F41+'XVI R Art'!F41+'XVI R MONITOREO'!F41+'XVI R Ind'!F41+'VIII R Art'!F41+'VIII R Art MONITOREO'!F41+'VIII R Ind'!F41+'IX R Art'!F41+'IX R Art MONITOREO'!F41+'IX R Ind'!F41+'XIV R Art'!F41+'XIV R Art MONITOREO'!F41+'XIV R Ind'!F41," ")</f>
        <v>9035726.6800000016</v>
      </c>
      <c r="G41" s="67">
        <f>IF(+'V R Art'!G41+'V R MONITOREO '!G41+'V R Ind'!G41+'XVI R Art'!G41+'XVI R MONITOREO'!G41+'XVI R Ind'!G41+'VIII R Art'!G41+'VIII R Art MONITOREO'!G41+'VIII R Ind'!G41+'IX R Art'!G41+'IX R Art MONITOREO'!G41+'IX R Ind'!G41+'XIV R Art'!G41+'XIV R Art MONITOREO'!G41+'XIV R Ind'!G41&gt;0,+'V R Art'!G41+'V R MONITOREO '!G41+'V R Ind'!G41+'XVI R Art'!G41+'XVI R MONITOREO'!G41+'XVI R Ind'!G41+'VIII R Art'!G41+'VIII R Art MONITOREO'!G41+'VIII R Ind'!G41+'IX R Art'!G41+'IX R Art MONITOREO'!G41+'IX R Ind'!G41+'XIV R Art'!G41+'XIV R Art MONITOREO'!G41+'XIV R Ind'!G41," ")</f>
        <v>8223352.6100000003</v>
      </c>
      <c r="H41" s="67" t="str">
        <f>IF(+'V R Art'!H41+'V R MONITOREO '!H41+'V R Ind'!H41+'XVI R Art'!H41+'XVI R MONITOREO'!H41+'XVI R Ind'!H41+'VIII R Art'!H41+'VIII R Art MONITOREO'!H41+'VIII R Ind'!H41+'IX R Art'!H41+'IX R Art MONITOREO'!H41+'IX R Ind'!H41+'XIV R Art'!H41+'XIV R Art MONITOREO'!H41+'XIV R Ind'!H41&gt;0,+'V R Art'!H41+'V R MONITOREO '!H41+'V R Ind'!H41+'XVI R Art'!H41+'XVI R MONITOREO'!H41+'XVI R Ind'!H41+'VIII R Art'!H41+'VIII R Art MONITOREO'!H41+'VIII R Ind'!H41+'IX R Art'!H41+'IX R Art MONITOREO'!H41+'IX R Ind'!H41+'XIV R Art'!H41+'XIV R Art MONITOREO'!H41+'XIV R Ind'!H41," ")</f>
        <v xml:space="preserve"> </v>
      </c>
      <c r="I41" s="67" t="str">
        <f>IF(+'V R Art'!I41+'V R MONITOREO '!I41+'V R Ind'!I41+'XVI R Art'!I41+'XVI R MONITOREO'!I41+'XVI R Ind'!I41+'VIII R Art'!I41+'VIII R Art MONITOREO'!I41+'VIII R Ind'!I41+'IX R Art'!I41+'IX R Art MONITOREO'!I41+'IX R Ind'!I41+'XIV R Art'!I41+'XIV R Art MONITOREO'!I41+'XIV R Ind'!I41&gt;0,+'V R Art'!I41+'V R MONITOREO '!I41+'V R Ind'!I41+'XVI R Art'!I41+'XVI R MONITOREO'!I41+'XVI R Ind'!I41+'VIII R Art'!I41+'VIII R Art MONITOREO'!I41+'VIII R Ind'!I41+'IX R Art'!I41+'IX R Art MONITOREO'!I41+'IX R Ind'!I41+'XIV R Art'!I41+'XIV R Art MONITOREO'!I41+'XIV R Ind'!I41," ")</f>
        <v xml:space="preserve"> </v>
      </c>
      <c r="J41" s="67" t="str">
        <f>IF(+'V R Art'!J41+'V R MONITOREO '!J41+'V R Ind'!J41+'XVI R Art'!J41+'XVI R MONITOREO'!J41+'XVI R Ind'!J41+'VIII R Art'!J41+'VIII R Art MONITOREO'!J41+'VIII R Ind'!J41+'IX R Art'!J41+'IX R Art MONITOREO'!J41+'IX R Ind'!J41+'XIV R Art'!J41+'XIV R Art MONITOREO'!J41+'XIV R Ind'!J41&gt;0,+'V R Art'!J41+'V R MONITOREO '!J41+'V R Ind'!J41+'XVI R Art'!J41+'XVI R MONITOREO'!J41+'XVI R Ind'!J41+'VIII R Art'!J41+'VIII R Art MONITOREO'!J41+'VIII R Ind'!J41+'IX R Art'!J41+'IX R Art MONITOREO'!J41+'IX R Ind'!J41+'XIV R Art'!J41+'XIV R Art MONITOREO'!J41+'XIV R Ind'!J41," ")</f>
        <v xml:space="preserve"> </v>
      </c>
      <c r="K41" s="67" t="str">
        <f>IF(+'V R Art'!K41+'V R MONITOREO '!K41+'V R Ind'!K41+'XVI R Art'!K41+'XVI R MONITOREO'!K41+'XVI R Ind'!K41+'VIII R Art'!K41+'VIII R Art MONITOREO'!K41+'VIII R Ind'!K41+'IX R Art'!K41+'IX R Art MONITOREO'!K41+'IX R Ind'!K41+'XIV R Art'!K41+'XIV R Art MONITOREO'!K41+'XIV R Ind'!K41&gt;0,+'V R Art'!K41+'V R MONITOREO '!K41+'V R Ind'!K41+'XVI R Art'!K41+'XVI R MONITOREO'!K41+'XVI R Ind'!K41+'VIII R Art'!K41+'VIII R Art MONITOREO'!K41+'VIII R Ind'!K41+'IX R Art'!K41+'IX R Art MONITOREO'!K41+'IX R Ind'!K41+'XIV R Art'!K41+'XIV R Art MONITOREO'!K41+'XIV R Ind'!K41," ")</f>
        <v xml:space="preserve"> </v>
      </c>
      <c r="L41" s="67" t="str">
        <f>IF(+'V R Art'!L41+'V R MONITOREO '!L41+'V R Ind'!L41+'XVI R Art'!L41+'XVI R MONITOREO'!L41+'XVI R Ind'!L41+'VIII R Art'!L41+'VIII R Art MONITOREO'!L41+'VIII R Ind'!L41+'IX R Art'!L41+'IX R Art MONITOREO'!L41+'IX R Ind'!L41+'XIV R Art'!L41+'XIV R Art MONITOREO'!L41+'XIV R Ind'!L41&gt;0,+'V R Art'!L41+'V R MONITOREO '!L41+'V R Ind'!L41+'XVI R Art'!L41+'XVI R MONITOREO'!L41+'XVI R Ind'!L41+'VIII R Art'!L41+'VIII R Art MONITOREO'!L41+'VIII R Ind'!L41+'IX R Art'!L41+'IX R Art MONITOREO'!L41+'IX R Ind'!L41+'XIV R Art'!L41+'XIV R Art MONITOREO'!L41+'XIV R Ind'!L41," ")</f>
        <v xml:space="preserve"> </v>
      </c>
      <c r="M41" s="123" t="str">
        <f>IF(+'V R Art'!M41+'V R MONITOREO '!M41+'V R Ind'!M41+'XVI R Art'!M41+'XVI R MONITOREO'!M41+'XVI R Ind'!M41+'VIII R Art'!M41+'VIII R Art MONITOREO'!M41+'VIII R Ind'!M41+'IX R Art'!M41+'IX R Art MONITOREO'!M41+'IX R Ind'!M41+'XIV R Art'!M41+'XIV R Art MONITOREO'!M41+'XIV R Ind'!M41&gt;0,+'V R Art'!M41+'V R MONITOREO '!M41+'V R Ind'!M41+'XVI R Art'!M41+'XVI R MONITOREO'!M41+'XVI R Ind'!M41+'VIII R Art'!M41+'VIII R Art MONITOREO'!M41+'VIII R Ind'!M41+'IX R Art'!M41+'IX R Art MONITOREO'!M41+'IX R Ind'!M41+'XIV R Art'!M41+'XIV R Art MONITOREO'!M41+'XIV R Ind'!M41," ")</f>
        <v xml:space="preserve"> </v>
      </c>
      <c r="N41" s="122">
        <f t="shared" si="1"/>
        <v>88855398.890000001</v>
      </c>
      <c r="O41" s="34">
        <f t="shared" si="2"/>
        <v>19</v>
      </c>
      <c r="R41" s="100">
        <v>19</v>
      </c>
      <c r="S41" s="195">
        <v>110</v>
      </c>
      <c r="T41" s="196">
        <f t="shared" si="10"/>
        <v>100.00525844624768</v>
      </c>
      <c r="U41" s="196">
        <f t="shared" si="12"/>
        <v>92.24686605989919</v>
      </c>
      <c r="V41" s="196">
        <f t="shared" si="14"/>
        <v>82.474436128104031</v>
      </c>
      <c r="W41" s="196">
        <f t="shared" si="8"/>
        <v>71.394116042780539</v>
      </c>
      <c r="X41" s="196"/>
      <c r="Y41" s="196" t="e">
        <f t="shared" si="13"/>
        <v>#VALUE!</v>
      </c>
      <c r="Z41" s="196"/>
      <c r="AA41" s="196" t="e">
        <f t="shared" si="5"/>
        <v>#VALUE!</v>
      </c>
      <c r="AB41" s="196" t="e">
        <f t="shared" si="6"/>
        <v>#VALUE!</v>
      </c>
      <c r="AC41" s="196" t="e">
        <f t="shared" si="7"/>
        <v>#VALUE!</v>
      </c>
      <c r="AD41" s="197" t="e">
        <f t="shared" si="11"/>
        <v>#VALUE!</v>
      </c>
    </row>
    <row r="42" spans="1:51" x14ac:dyDescent="0.3">
      <c r="A42" s="100">
        <f t="shared" si="3"/>
        <v>19.5</v>
      </c>
      <c r="B42" s="122">
        <f>IF(+'V R Art'!B42+'V R MONITOREO '!B42+'V R Ind'!B42+'XVI R Art'!B42+'XVI R MONITOREO'!B42+'XVI R Ind'!B42+'VIII R Art'!B42+'VIII R Art MONITOREO'!B42+'VIII R Ind'!B42+'IX R Art'!B42+'IX R Art MONITOREO'!B42+'IX R Ind'!B42+'XIV R Art'!B42+'XIV R Art MONITOREO'!B42+'XIV R Ind'!B42&gt;0,+'V R Art'!B42+'V R MONITOREO '!B42+'V R Ind'!B42+'XVI R Art'!B42+'XVI R MONITOREO'!B42+'XVI R Ind'!B42+'VIII R Art'!B42+'VIII R Art MONITOREO'!B42+'VIII R Ind'!B42+'IX R Art'!B42+'IX R Art MONITOREO'!B42+'IX R Ind'!B42+'XIV R Art'!B42+'XIV R Art MONITOREO'!B42+'XIV R Ind'!B42," ")</f>
        <v>5.87</v>
      </c>
      <c r="C42" s="67">
        <f>IF(+'V R Art'!C42+'V R MONITOREO '!C42+'V R Ind'!C42+'XVI R Art'!C42+'XVI R MONITOREO'!C42+'XVI R Ind'!C42+'VIII R Art'!C42+'VIII R Art MONITOREO'!C42+'VIII R Ind'!C42+'IX R Art'!C42+'IX R Art MONITOREO'!C42+'IX R Ind'!C42+'XIV R Art'!C42+'XIV R Art MONITOREO'!C42+'XIV R Ind'!C42&gt;0,+'V R Art'!C42+'V R MONITOREO '!C42+'V R Ind'!C42+'XVI R Art'!C42+'XVI R MONITOREO'!C42+'XVI R Ind'!C42+'VIII R Art'!C42+'VIII R Art MONITOREO'!C42+'VIII R Ind'!C42+'IX R Art'!C42+'IX R Art MONITOREO'!C42+'IX R Ind'!C42+'XIV R Art'!C42+'XIV R Art MONITOREO'!C42+'XIV R Ind'!C42," ")</f>
        <v>280.23</v>
      </c>
      <c r="D42" s="67">
        <f>IF(+'V R Art'!D42+'V R MONITOREO '!D42+'V R Ind'!D42+'XVI R Art'!D42+'XVI R MONITOREO'!D42+'XVI R Ind'!D42+'VIII R Art'!D42+'VIII R Art MONITOREO'!D42+'VIII R Ind'!D42+'IX R Art'!D42+'IX R Art MONITOREO'!D42+'IX R Ind'!D42+'XIV R Art'!D42+'XIV R Art MONITOREO'!D42+'XIV R Ind'!D42&gt;0,+'V R Art'!D42+'V R MONITOREO '!D42+'V R Ind'!D42+'XVI R Art'!D42+'XVI R MONITOREO'!D42+'XVI R Ind'!D42+'VIII R Art'!D42+'VIII R Art MONITOREO'!D42+'VIII R Ind'!D42+'IX R Art'!D42+'IX R Art MONITOREO'!D42+'IX R Ind'!D42+'XIV R Art'!D42+'XIV R Art MONITOREO'!D42+'XIV R Ind'!D42," ")</f>
        <v>8593853.2199999988</v>
      </c>
      <c r="E42" s="67">
        <f>IF(+'V R Art'!E42+'V R MONITOREO '!E42+'V R Ind'!E42+'XVI R Art'!E42+'XVI R MONITOREO'!E42+'XVI R Ind'!E42+'VIII R Art'!E42+'VIII R Art MONITOREO'!E42+'VIII R Ind'!E42+'IX R Art'!E42+'IX R Art MONITOREO'!E42+'IX R Ind'!E42+'XIV R Art'!E42+'XIV R Art MONITOREO'!E42+'XIV R Ind'!E42&gt;0,+'V R Art'!E42+'V R MONITOREO '!E42+'V R Ind'!E42+'XVI R Art'!E42+'XVI R MONITOREO'!E42+'XVI R Ind'!E42+'VIII R Art'!E42+'VIII R Art MONITOREO'!E42+'VIII R Ind'!E42+'IX R Art'!E42+'IX R Art MONITOREO'!E42+'IX R Ind'!E42+'XIV R Art'!E42+'XIV R Art MONITOREO'!E42+'XIV R Ind'!E42," ")</f>
        <v>6719872.8499999996</v>
      </c>
      <c r="F42" s="67">
        <f>IF(+'V R Art'!F42+'V R MONITOREO '!F42+'V R Ind'!F42+'XVI R Art'!F42+'XVI R MONITOREO'!F42+'XVI R Ind'!F42+'VIII R Art'!F42+'VIII R Art MONITOREO'!F42+'VIII R Ind'!F42+'IX R Art'!F42+'IX R Art MONITOREO'!F42+'IX R Ind'!F42+'XIV R Art'!F42+'XIV R Art MONITOREO'!F42+'XIV R Ind'!F42&gt;0,+'V R Art'!F42+'V R MONITOREO '!F42+'V R Ind'!F42+'XVI R Art'!F42+'XVI R MONITOREO'!F42+'XVI R Ind'!F42+'VIII R Art'!F42+'VIII R Art MONITOREO'!F42+'VIII R Ind'!F42+'IX R Art'!F42+'IX R Art MONITOREO'!F42+'IX R Ind'!F42+'XIV R Art'!F42+'XIV R Art MONITOREO'!F42+'XIV R Ind'!F42," ")</f>
        <v>1453056.36</v>
      </c>
      <c r="G42" s="67">
        <f>IF(+'V R Art'!G42+'V R MONITOREO '!G42+'V R Ind'!G42+'XVI R Art'!G42+'XVI R MONITOREO'!G42+'XVI R Ind'!G42+'VIII R Art'!G42+'VIII R Art MONITOREO'!G42+'VIII R Ind'!G42+'IX R Art'!G42+'IX R Art MONITOREO'!G42+'IX R Ind'!G42+'XIV R Art'!G42+'XIV R Art MONITOREO'!G42+'XIV R Ind'!G42&gt;0,+'V R Art'!G42+'V R MONITOREO '!G42+'V R Ind'!G42+'XVI R Art'!G42+'XVI R MONITOREO'!G42+'XVI R Ind'!G42+'VIII R Art'!G42+'VIII R Art MONITOREO'!G42+'VIII R Ind'!G42+'IX R Art'!G42+'IX R Art MONITOREO'!G42+'IX R Ind'!G42+'XIV R Art'!G42+'XIV R Art MONITOREO'!G42+'XIV R Ind'!G42," ")</f>
        <v>1885407.73</v>
      </c>
      <c r="H42" s="67" t="str">
        <f>IF(+'V R Art'!H42+'V R MONITOREO '!H42+'V R Ind'!H42+'XVI R Art'!H42+'XVI R MONITOREO'!H42+'XVI R Ind'!H42+'VIII R Art'!H42+'VIII R Art MONITOREO'!H42+'VIII R Ind'!H42+'IX R Art'!H42+'IX R Art MONITOREO'!H42+'IX R Ind'!H42+'XIV R Art'!H42+'XIV R Art MONITOREO'!H42+'XIV R Ind'!H42&gt;0,+'V R Art'!H42+'V R MONITOREO '!H42+'V R Ind'!H42+'XVI R Art'!H42+'XVI R MONITOREO'!H42+'XVI R Ind'!H42+'VIII R Art'!H42+'VIII R Art MONITOREO'!H42+'VIII R Ind'!H42+'IX R Art'!H42+'IX R Art MONITOREO'!H42+'IX R Ind'!H42+'XIV R Art'!H42+'XIV R Art MONITOREO'!H42+'XIV R Ind'!H42," ")</f>
        <v xml:space="preserve"> </v>
      </c>
      <c r="I42" s="67" t="str">
        <f>IF(+'V R Art'!I42+'V R MONITOREO '!I42+'V R Ind'!I42+'XVI R Art'!I42+'XVI R MONITOREO'!I42+'XVI R Ind'!I42+'VIII R Art'!I42+'VIII R Art MONITOREO'!I42+'VIII R Ind'!I42+'IX R Art'!I42+'IX R Art MONITOREO'!I42+'IX R Ind'!I42+'XIV R Art'!I42+'XIV R Art MONITOREO'!I42+'XIV R Ind'!I42&gt;0,+'V R Art'!I42+'V R MONITOREO '!I42+'V R Ind'!I42+'XVI R Art'!I42+'XVI R MONITOREO'!I42+'XVI R Ind'!I42+'VIII R Art'!I42+'VIII R Art MONITOREO'!I42+'VIII R Ind'!I42+'IX R Art'!I42+'IX R Art MONITOREO'!I42+'IX R Ind'!I42+'XIV R Art'!I42+'XIV R Art MONITOREO'!I42+'XIV R Ind'!I42," ")</f>
        <v xml:space="preserve"> </v>
      </c>
      <c r="J42" s="67" t="str">
        <f>IF(+'V R Art'!J42+'V R MONITOREO '!J42+'V R Ind'!J42+'XVI R Art'!J42+'XVI R MONITOREO'!J42+'XVI R Ind'!J42+'VIII R Art'!J42+'VIII R Art MONITOREO'!J42+'VIII R Ind'!J42+'IX R Art'!J42+'IX R Art MONITOREO'!J42+'IX R Ind'!J42+'XIV R Art'!J42+'XIV R Art MONITOREO'!J42+'XIV R Ind'!J42&gt;0,+'V R Art'!J42+'V R MONITOREO '!J42+'V R Ind'!J42+'XVI R Art'!J42+'XVI R MONITOREO'!J42+'XVI R Ind'!J42+'VIII R Art'!J42+'VIII R Art MONITOREO'!J42+'VIII R Ind'!J42+'IX R Art'!J42+'IX R Art MONITOREO'!J42+'IX R Ind'!J42+'XIV R Art'!J42+'XIV R Art MONITOREO'!J42+'XIV R Ind'!J42," ")</f>
        <v xml:space="preserve"> </v>
      </c>
      <c r="K42" s="67" t="str">
        <f>IF(+'V R Art'!K42+'V R MONITOREO '!K42+'V R Ind'!K42+'XVI R Art'!K42+'XVI R MONITOREO'!K42+'XVI R Ind'!K42+'VIII R Art'!K42+'VIII R Art MONITOREO'!K42+'VIII R Ind'!K42+'IX R Art'!K42+'IX R Art MONITOREO'!K42+'IX R Ind'!K42+'XIV R Art'!K42+'XIV R Art MONITOREO'!K42+'XIV R Ind'!K42&gt;0,+'V R Art'!K42+'V R MONITOREO '!K42+'V R Ind'!K42+'XVI R Art'!K42+'XVI R MONITOREO'!K42+'XVI R Ind'!K42+'VIII R Art'!K42+'VIII R Art MONITOREO'!K42+'VIII R Ind'!K42+'IX R Art'!K42+'IX R Art MONITOREO'!K42+'IX R Ind'!K42+'XIV R Art'!K42+'XIV R Art MONITOREO'!K42+'XIV R Ind'!K42," ")</f>
        <v xml:space="preserve"> </v>
      </c>
      <c r="L42" s="67" t="str">
        <f>IF(+'V R Art'!L42+'V R MONITOREO '!L42+'V R Ind'!L42+'XVI R Art'!L42+'XVI R MONITOREO'!L42+'XVI R Ind'!L42+'VIII R Art'!L42+'VIII R Art MONITOREO'!L42+'VIII R Ind'!L42+'IX R Art'!L42+'IX R Art MONITOREO'!L42+'IX R Ind'!L42+'XIV R Art'!L42+'XIV R Art MONITOREO'!L42+'XIV R Ind'!L42&gt;0,+'V R Art'!L42+'V R MONITOREO '!L42+'V R Ind'!L42+'XVI R Art'!L42+'XVI R MONITOREO'!L42+'XVI R Ind'!L42+'VIII R Art'!L42+'VIII R Art MONITOREO'!L42+'VIII R Ind'!L42+'IX R Art'!L42+'IX R Art MONITOREO'!L42+'IX R Ind'!L42+'XIV R Art'!L42+'XIV R Art MONITOREO'!L42+'XIV R Ind'!L42," ")</f>
        <v xml:space="preserve"> </v>
      </c>
      <c r="M42" s="123" t="str">
        <f>IF(+'V R Art'!M42+'V R MONITOREO '!M42+'V R Ind'!M42+'XVI R Art'!M42+'XVI R MONITOREO'!M42+'XVI R Ind'!M42+'VIII R Art'!M42+'VIII R Art MONITOREO'!M42+'VIII R Ind'!M42+'IX R Art'!M42+'IX R Art MONITOREO'!M42+'IX R Ind'!M42+'XIV R Art'!M42+'XIV R Art MONITOREO'!M42+'XIV R Ind'!M42&gt;0,+'V R Art'!M42+'V R MONITOREO '!M42+'V R Ind'!M42+'XVI R Art'!M42+'XVI R MONITOREO'!M42+'XVI R Ind'!M42+'VIII R Art'!M42+'VIII R Art MONITOREO'!M42+'VIII R Ind'!M42+'IX R Art'!M42+'IX R Art MONITOREO'!M42+'IX R Ind'!M42+'XIV R Art'!M42+'XIV R Art MONITOREO'!M42+'XIV R Ind'!M42," ")</f>
        <v xml:space="preserve"> </v>
      </c>
      <c r="N42" s="122">
        <f t="shared" si="1"/>
        <v>18652476.259999998</v>
      </c>
      <c r="O42" s="34">
        <f t="shared" si="2"/>
        <v>19.5</v>
      </c>
      <c r="R42" s="100">
        <v>19.5</v>
      </c>
      <c r="S42" s="195">
        <v>110</v>
      </c>
      <c r="T42" s="196"/>
      <c r="U42" s="196">
        <f t="shared" si="12"/>
        <v>90.480589671864905</v>
      </c>
      <c r="V42" s="196"/>
      <c r="W42" s="196">
        <f t="shared" si="8"/>
        <v>70.224191064457955</v>
      </c>
      <c r="X42" s="196"/>
      <c r="Y42" s="196"/>
      <c r="Z42" s="196"/>
      <c r="AA42" s="196"/>
      <c r="AB42" s="196" t="e">
        <f t="shared" si="6"/>
        <v>#VALUE!</v>
      </c>
      <c r="AC42" s="196" t="e">
        <f t="shared" si="7"/>
        <v>#VALUE!</v>
      </c>
      <c r="AD42" s="197" t="e">
        <f t="shared" si="11"/>
        <v>#VALUE!</v>
      </c>
    </row>
    <row r="43" spans="1:51" x14ac:dyDescent="0.3">
      <c r="A43" s="100">
        <f t="shared" si="3"/>
        <v>20</v>
      </c>
      <c r="B43" s="122" t="str">
        <f>IF(+'V R Art'!B43+'V R MONITOREO '!B43+'V R Ind'!B43+'XVI R Art'!B43+'XVI R MONITOREO'!B43+'XVI R Ind'!B43+'VIII R Art'!B43+'VIII R Art MONITOREO'!B43+'VIII R Ind'!B43+'IX R Art'!B43+'IX R Art MONITOREO'!B43+'IX R Ind'!B43+'XIV R Art'!B43+'XIV R Art MONITOREO'!B43+'XIV R Ind'!B43&gt;0,+'V R Art'!B43+'V R MONITOREO '!B43+'V R Ind'!B43+'XVI R Art'!B43+'XVI R MONITOREO'!B43+'XVI R Ind'!B43+'VIII R Art'!B43+'VIII R Art MONITOREO'!B43+'VIII R Ind'!B43+'IX R Art'!B43+'IX R Art MONITOREO'!B43+'IX R Ind'!B43+'XIV R Art'!B43+'XIV R Art MONITOREO'!B43+'XIV R Ind'!B43," ")</f>
        <v xml:space="preserve"> </v>
      </c>
      <c r="C43" s="67">
        <f>IF(+'V R Art'!C43+'V R MONITOREO '!C43+'V R Ind'!C43+'XVI R Art'!C43+'XVI R MONITOREO'!C43+'XVI R Ind'!C43+'VIII R Art'!C43+'VIII R Art MONITOREO'!C43+'VIII R Ind'!C43+'IX R Art'!C43+'IX R Art MONITOREO'!C43+'IX R Ind'!C43+'XIV R Art'!C43+'XIV R Art MONITOREO'!C43+'XIV R Ind'!C43&gt;0,+'V R Art'!C43+'V R MONITOREO '!C43+'V R Ind'!C43+'XVI R Art'!C43+'XVI R MONITOREO'!C43+'XVI R Ind'!C43+'VIII R Art'!C43+'VIII R Art MONITOREO'!C43+'VIII R Ind'!C43+'IX R Art'!C43+'IX R Art MONITOREO'!C43+'IX R Ind'!C43+'XIV R Art'!C43+'XIV R Art MONITOREO'!C43+'XIV R Ind'!C43," ")</f>
        <v>59.08</v>
      </c>
      <c r="D43" s="67">
        <f>IF(+'V R Art'!D43+'V R MONITOREO '!D43+'V R Ind'!D43+'XVI R Art'!D43+'XVI R MONITOREO'!D43+'XVI R Ind'!D43+'VIII R Art'!D43+'VIII R Art MONITOREO'!D43+'VIII R Ind'!D43+'IX R Art'!D43+'IX R Art MONITOREO'!D43+'IX R Ind'!D43+'XIV R Art'!D43+'XIV R Art MONITOREO'!D43+'XIV R Ind'!D43&gt;0,+'V R Art'!D43+'V R MONITOREO '!D43+'V R Ind'!D43+'XVI R Art'!D43+'XVI R MONITOREO'!D43+'XVI R Ind'!D43+'VIII R Art'!D43+'VIII R Art MONITOREO'!D43+'VIII R Ind'!D43+'IX R Art'!D43+'IX R Art MONITOREO'!D43+'IX R Ind'!D43+'XIV R Art'!D43+'XIV R Art MONITOREO'!D43+'XIV R Ind'!D43," ")</f>
        <v>228937.95</v>
      </c>
      <c r="E43" s="67">
        <f>IF(+'V R Art'!E43+'V R MONITOREO '!E43+'V R Ind'!E43+'XVI R Art'!E43+'XVI R MONITOREO'!E43+'XVI R Ind'!E43+'VIII R Art'!E43+'VIII R Art MONITOREO'!E43+'VIII R Ind'!E43+'IX R Art'!E43+'IX R Art MONITOREO'!E43+'IX R Ind'!E43+'XIV R Art'!E43+'XIV R Art MONITOREO'!E43+'XIV R Ind'!E43&gt;0,+'V R Art'!E43+'V R MONITOREO '!E43+'V R Ind'!E43+'XVI R Art'!E43+'XVI R MONITOREO'!E43+'XVI R Ind'!E43+'VIII R Art'!E43+'VIII R Art MONITOREO'!E43+'VIII R Ind'!E43+'IX R Art'!E43+'IX R Art MONITOREO'!E43+'IX R Ind'!E43+'XIV R Art'!E43+'XIV R Art MONITOREO'!E43+'XIV R Ind'!E43," ")</f>
        <v>210384.68</v>
      </c>
      <c r="F43" s="67">
        <f>IF(+'V R Art'!F43+'V R MONITOREO '!F43+'V R Ind'!F43+'XVI R Art'!F43+'XVI R MONITOREO'!F43+'XVI R Ind'!F43+'VIII R Art'!F43+'VIII R Art MONITOREO'!F43+'VIII R Ind'!F43+'IX R Art'!F43+'IX R Art MONITOREO'!F43+'IX R Ind'!F43+'XIV R Art'!F43+'XIV R Art MONITOREO'!F43+'XIV R Ind'!F43&gt;0,+'V R Art'!F43+'V R MONITOREO '!F43+'V R Ind'!F43+'XVI R Art'!F43+'XVI R MONITOREO'!F43+'XVI R Ind'!F43+'VIII R Art'!F43+'VIII R Art MONITOREO'!F43+'VIII R Ind'!F43+'IX R Art'!F43+'IX R Art MONITOREO'!F43+'IX R Ind'!F43+'XIV R Art'!F43+'XIV R Art MONITOREO'!F43+'XIV R Ind'!F43," ")</f>
        <v>377246.83</v>
      </c>
      <c r="G43" s="67" t="str">
        <f>IF(+'V R Art'!G43+'V R MONITOREO '!G43+'V R Ind'!G43+'XVI R Art'!G43+'XVI R MONITOREO'!G43+'XVI R Ind'!G43+'VIII R Art'!G43+'VIII R Art MONITOREO'!G43+'VIII R Ind'!G43+'IX R Art'!G43+'IX R Art MONITOREO'!G43+'IX R Ind'!G43+'XIV R Art'!G43+'XIV R Art MONITOREO'!G43+'XIV R Ind'!G43&gt;0,+'V R Art'!G43+'V R MONITOREO '!G43+'V R Ind'!G43+'XVI R Art'!G43+'XVI R MONITOREO'!G43+'XVI R Ind'!G43+'VIII R Art'!G43+'VIII R Art MONITOREO'!G43+'VIII R Ind'!G43+'IX R Art'!G43+'IX R Art MONITOREO'!G43+'IX R Ind'!G43+'XIV R Art'!G43+'XIV R Art MONITOREO'!G43+'XIV R Ind'!G43," ")</f>
        <v xml:space="preserve"> </v>
      </c>
      <c r="H43" s="67" t="str">
        <f>IF(+'V R Art'!H43+'V R MONITOREO '!H43+'V R Ind'!H43+'XVI R Art'!H43+'XVI R MONITOREO'!H43+'XVI R Ind'!H43+'VIII R Art'!H43+'VIII R Art MONITOREO'!H43+'VIII R Ind'!H43+'IX R Art'!H43+'IX R Art MONITOREO'!H43+'IX R Ind'!H43+'XIV R Art'!H43+'XIV R Art MONITOREO'!H43+'XIV R Ind'!H43&gt;0,+'V R Art'!H43+'V R MONITOREO '!H43+'V R Ind'!H43+'XVI R Art'!H43+'XVI R MONITOREO'!H43+'XVI R Ind'!H43+'VIII R Art'!H43+'VIII R Art MONITOREO'!H43+'VIII R Ind'!H43+'IX R Art'!H43+'IX R Art MONITOREO'!H43+'IX R Ind'!H43+'XIV R Art'!H43+'XIV R Art MONITOREO'!H43+'XIV R Ind'!H43," ")</f>
        <v xml:space="preserve"> </v>
      </c>
      <c r="I43" s="67" t="str">
        <f>IF(+'V R Art'!I43+'V R MONITOREO '!I43+'V R Ind'!I43+'XVI R Art'!I43+'XVI R MONITOREO'!I43+'XVI R Ind'!I43+'VIII R Art'!I43+'VIII R Art MONITOREO'!I43+'VIII R Ind'!I43+'IX R Art'!I43+'IX R Art MONITOREO'!I43+'IX R Ind'!I43+'XIV R Art'!I43+'XIV R Art MONITOREO'!I43+'XIV R Ind'!I43&gt;0,+'V R Art'!I43+'V R MONITOREO '!I43+'V R Ind'!I43+'XVI R Art'!I43+'XVI R MONITOREO'!I43+'XVI R Ind'!I43+'VIII R Art'!I43+'VIII R Art MONITOREO'!I43+'VIII R Ind'!I43+'IX R Art'!I43+'IX R Art MONITOREO'!I43+'IX R Ind'!I43+'XIV R Art'!I43+'XIV R Art MONITOREO'!I43+'XIV R Ind'!I43," ")</f>
        <v xml:space="preserve"> </v>
      </c>
      <c r="J43" s="67" t="str">
        <f>IF(+'V R Art'!J43+'V R MONITOREO '!J43+'V R Ind'!J43+'XVI R Art'!J43+'XVI R MONITOREO'!J43+'XVI R Ind'!J43+'VIII R Art'!J43+'VIII R Art MONITOREO'!J43+'VIII R Ind'!J43+'IX R Art'!J43+'IX R Art MONITOREO'!J43+'IX R Ind'!J43+'XIV R Art'!J43+'XIV R Art MONITOREO'!J43+'XIV R Ind'!J43&gt;0,+'V R Art'!J43+'V R MONITOREO '!J43+'V R Ind'!J43+'XVI R Art'!J43+'XVI R MONITOREO'!J43+'XVI R Ind'!J43+'VIII R Art'!J43+'VIII R Art MONITOREO'!J43+'VIII R Ind'!J43+'IX R Art'!J43+'IX R Art MONITOREO'!J43+'IX R Ind'!J43+'XIV R Art'!J43+'XIV R Art MONITOREO'!J43+'XIV R Ind'!J43," ")</f>
        <v xml:space="preserve"> </v>
      </c>
      <c r="K43" s="67" t="str">
        <f>IF(+'V R Art'!K43+'V R MONITOREO '!K43+'V R Ind'!K43+'XVI R Art'!K43+'XVI R MONITOREO'!K43+'XVI R Ind'!K43+'VIII R Art'!K43+'VIII R Art MONITOREO'!K43+'VIII R Ind'!K43+'IX R Art'!K43+'IX R Art MONITOREO'!K43+'IX R Ind'!K43+'XIV R Art'!K43+'XIV R Art MONITOREO'!K43+'XIV R Ind'!K43&gt;0,+'V R Art'!K43+'V R MONITOREO '!K43+'V R Ind'!K43+'XVI R Art'!K43+'XVI R MONITOREO'!K43+'XVI R Ind'!K43+'VIII R Art'!K43+'VIII R Art MONITOREO'!K43+'VIII R Ind'!K43+'IX R Art'!K43+'IX R Art MONITOREO'!K43+'IX R Ind'!K43+'XIV R Art'!K43+'XIV R Art MONITOREO'!K43+'XIV R Ind'!K43," ")</f>
        <v xml:space="preserve"> </v>
      </c>
      <c r="L43" s="67" t="str">
        <f>IF(+'V R Art'!L43+'V R MONITOREO '!L43+'V R Ind'!L43+'XVI R Art'!L43+'XVI R MONITOREO'!L43+'XVI R Ind'!L43+'VIII R Art'!L43+'VIII R Art MONITOREO'!L43+'VIII R Ind'!L43+'IX R Art'!L43+'IX R Art MONITOREO'!L43+'IX R Ind'!L43+'XIV R Art'!L43+'XIV R Art MONITOREO'!L43+'XIV R Ind'!L43&gt;0,+'V R Art'!L43+'V R MONITOREO '!L43+'V R Ind'!L43+'XVI R Art'!L43+'XVI R MONITOREO'!L43+'XVI R Ind'!L43+'VIII R Art'!L43+'VIII R Art MONITOREO'!L43+'VIII R Ind'!L43+'IX R Art'!L43+'IX R Art MONITOREO'!L43+'IX R Ind'!L43+'XIV R Art'!L43+'XIV R Art MONITOREO'!L43+'XIV R Ind'!L43," ")</f>
        <v xml:space="preserve"> </v>
      </c>
      <c r="M43" s="123" t="str">
        <f>IF(+'V R Art'!M43+'V R MONITOREO '!M43+'V R Ind'!M43+'XVI R Art'!M43+'XVI R MONITOREO'!M43+'XVI R Ind'!M43+'VIII R Art'!M43+'VIII R Art MONITOREO'!M43+'VIII R Ind'!M43+'IX R Art'!M43+'IX R Art MONITOREO'!M43+'IX R Ind'!M43+'XIV R Art'!M43+'XIV R Art MONITOREO'!M43+'XIV R Ind'!M43&gt;0,+'V R Art'!M43+'V R MONITOREO '!M43+'V R Ind'!M43+'XVI R Art'!M43+'XVI R MONITOREO'!M43+'XVI R Ind'!M43+'VIII R Art'!M43+'VIII R Art MONITOREO'!M43+'VIII R Ind'!M43+'IX R Art'!M43+'IX R Art MONITOREO'!M43+'IX R Ind'!M43+'XIV R Art'!M43+'XIV R Art MONITOREO'!M43+'XIV R Ind'!M43," ")</f>
        <v xml:space="preserve"> </v>
      </c>
      <c r="N43" s="122">
        <f t="shared" si="1"/>
        <v>816628.54</v>
      </c>
      <c r="O43" s="34">
        <f t="shared" si="2"/>
        <v>20</v>
      </c>
      <c r="R43" s="100">
        <v>20</v>
      </c>
      <c r="S43" s="122">
        <v>110</v>
      </c>
      <c r="T43" s="67" t="s">
        <v>54</v>
      </c>
      <c r="U43" s="67"/>
      <c r="V43" s="67" t="s">
        <v>54</v>
      </c>
      <c r="W43" s="67"/>
      <c r="X43" s="67"/>
      <c r="Y43" s="67"/>
      <c r="Z43" s="67"/>
      <c r="AA43" s="67"/>
      <c r="AB43" s="67"/>
      <c r="AC43" s="67"/>
      <c r="AD43" s="123"/>
    </row>
    <row r="44" spans="1:51" x14ac:dyDescent="0.3">
      <c r="A44" s="100">
        <f t="shared" si="3"/>
        <v>20.5</v>
      </c>
      <c r="B44" s="122" t="str">
        <f>IF(+'V R Art'!B44+'V R MONITOREO '!B44+'V R Ind'!B44+'XVI R Art'!B44+'XVI R MONITOREO'!B44+'XVI R Ind'!B44+'VIII R Art'!B44+'VIII R Art MONITOREO'!B44+'VIII R Ind'!B44+'IX R Art'!B44+'IX R Art MONITOREO'!B44+'IX R Ind'!B44+'XIV R Art'!B44+'XIV R Art MONITOREO'!B44+'XIV R Ind'!B44&gt;0,+'V R Art'!B44+'V R MONITOREO '!B44+'V R Ind'!B44+'XVI R Art'!B44+'XVI R MONITOREO'!B44+'XVI R Ind'!B44+'VIII R Art'!B44+'VIII R Art MONITOREO'!B44+'VIII R Ind'!B44+'IX R Art'!B44+'IX R Art MONITOREO'!B44+'IX R Ind'!B44+'XIV R Art'!B44+'XIV R Art MONITOREO'!B44+'XIV R Ind'!B44," ")</f>
        <v xml:space="preserve"> </v>
      </c>
      <c r="C44" s="67" t="str">
        <f>IF(+'V R Art'!C44+'V R MONITOREO '!C44+'V R Ind'!C44+'XVI R Art'!C44+'XVI R MONITOREO'!C44+'XVI R Ind'!C44+'VIII R Art'!C44+'VIII R Art MONITOREO'!C44+'VIII R Ind'!C44+'IX R Art'!C44+'IX R Art MONITOREO'!C44+'IX R Ind'!C44+'XIV R Art'!C44+'XIV R Art MONITOREO'!C44+'XIV R Ind'!C44&gt;0,+'V R Art'!C44+'V R MONITOREO '!C44+'V R Ind'!C44+'XVI R Art'!C44+'XVI R MONITOREO'!C44+'XVI R Ind'!C44+'VIII R Art'!C44+'VIII R Art MONITOREO'!C44+'VIII R Ind'!C44+'IX R Art'!C44+'IX R Art MONITOREO'!C44+'IX R Ind'!C44+'XIV R Art'!C44+'XIV R Art MONITOREO'!C44+'XIV R Ind'!C44," ")</f>
        <v xml:space="preserve"> </v>
      </c>
      <c r="D44" s="67" t="str">
        <f>IF(+'V R Art'!D44+'V R MONITOREO '!D44+'V R Ind'!D44+'XVI R Art'!D44+'XVI R MONITOREO'!D44+'XVI R Ind'!D44+'VIII R Art'!D44+'VIII R Art MONITOREO'!D44+'VIII R Ind'!D44+'IX R Art'!D44+'IX R Art MONITOREO'!D44+'IX R Ind'!D44+'XIV R Art'!D44+'XIV R Art MONITOREO'!D44+'XIV R Ind'!D44&gt;0,+'V R Art'!D44+'V R MONITOREO '!D44+'V R Ind'!D44+'XVI R Art'!D44+'XVI R MONITOREO'!D44+'XVI R Ind'!D44+'VIII R Art'!D44+'VIII R Art MONITOREO'!D44+'VIII R Ind'!D44+'IX R Art'!D44+'IX R Art MONITOREO'!D44+'IX R Ind'!D44+'XIV R Art'!D44+'XIV R Art MONITOREO'!D44+'XIV R Ind'!D44," ")</f>
        <v xml:space="preserve"> </v>
      </c>
      <c r="E44" s="67" t="str">
        <f>IF(+'V R Art'!E44+'V R MONITOREO '!E44+'V R Ind'!E44+'XVI R Art'!E44+'XVI R MONITOREO'!E44+'XVI R Ind'!E44+'VIII R Art'!E44+'VIII R Art MONITOREO'!E44+'VIII R Ind'!E44+'IX R Art'!E44+'IX R Art MONITOREO'!E44+'IX R Ind'!E44+'XIV R Art'!E44+'XIV R Art MONITOREO'!E44+'XIV R Ind'!E44&gt;0,+'V R Art'!E44+'V R MONITOREO '!E44+'V R Ind'!E44+'XVI R Art'!E44+'XVI R MONITOREO'!E44+'XVI R Ind'!E44+'VIII R Art'!E44+'VIII R Art MONITOREO'!E44+'VIII R Ind'!E44+'IX R Art'!E44+'IX R Art MONITOREO'!E44+'IX R Ind'!E44+'XIV R Art'!E44+'XIV R Art MONITOREO'!E44+'XIV R Ind'!E44," ")</f>
        <v xml:space="preserve"> </v>
      </c>
      <c r="F44" s="67" t="str">
        <f>IF(+'V R Art'!F44+'V R MONITOREO '!F44+'V R Ind'!F44+'XVI R Art'!F44+'XVI R MONITOREO'!F44+'XVI R Ind'!F44+'VIII R Art'!F44+'VIII R Art MONITOREO'!F44+'VIII R Ind'!F44+'IX R Art'!F44+'IX R Art MONITOREO'!F44+'IX R Ind'!F44+'XIV R Art'!F44+'XIV R Art MONITOREO'!F44+'XIV R Ind'!F44&gt;0,+'V R Art'!F44+'V R MONITOREO '!F44+'V R Ind'!F44+'XVI R Art'!F44+'XVI R MONITOREO'!F44+'XVI R Ind'!F44+'VIII R Art'!F44+'VIII R Art MONITOREO'!F44+'VIII R Ind'!F44+'IX R Art'!F44+'IX R Art MONITOREO'!F44+'IX R Ind'!F44+'XIV R Art'!F44+'XIV R Art MONITOREO'!F44+'XIV R Ind'!F44," ")</f>
        <v xml:space="preserve"> </v>
      </c>
      <c r="G44" s="67">
        <f>IF(+'V R Art'!G44+'V R MONITOREO '!G44+'V R Ind'!G44+'XVI R Art'!G44+'XVI R MONITOREO'!G44+'XVI R Ind'!G44+'VIII R Art'!G44+'VIII R Art MONITOREO'!G44+'VIII R Ind'!G44+'IX R Art'!G44+'IX R Art MONITOREO'!G44+'IX R Ind'!G44+'XIV R Art'!G44+'XIV R Art MONITOREO'!G44+'XIV R Ind'!G44&gt;0,+'V R Art'!G44+'V R MONITOREO '!G44+'V R Ind'!G44+'XVI R Art'!G44+'XVI R MONITOREO'!G44+'XVI R Ind'!G44+'VIII R Art'!G44+'VIII R Art MONITOREO'!G44+'VIII R Ind'!G44+'IX R Art'!G44+'IX R Art MONITOREO'!G44+'IX R Ind'!G44+'XIV R Art'!G44+'XIV R Art MONITOREO'!G44+'XIV R Ind'!G44," ")</f>
        <v>154905.68</v>
      </c>
      <c r="H44" s="67" t="str">
        <f>IF(+'V R Art'!H44+'V R MONITOREO '!H44+'V R Ind'!H44+'XVI R Art'!H44+'XVI R MONITOREO'!H44+'XVI R Ind'!H44+'VIII R Art'!H44+'VIII R Art MONITOREO'!H44+'VIII R Ind'!H44+'IX R Art'!H44+'IX R Art MONITOREO'!H44+'IX R Ind'!H44+'XIV R Art'!H44+'XIV R Art MONITOREO'!H44+'XIV R Ind'!H44&gt;0,+'V R Art'!H44+'V R MONITOREO '!H44+'V R Ind'!H44+'XVI R Art'!H44+'XVI R MONITOREO'!H44+'XVI R Ind'!H44+'VIII R Art'!H44+'VIII R Art MONITOREO'!H44+'VIII R Ind'!H44+'IX R Art'!H44+'IX R Art MONITOREO'!H44+'IX R Ind'!H44+'XIV R Art'!H44+'XIV R Art MONITOREO'!H44+'XIV R Ind'!H44," ")</f>
        <v xml:space="preserve"> </v>
      </c>
      <c r="I44" s="67" t="str">
        <f>IF(+'V R Art'!I44+'V R MONITOREO '!I44+'V R Ind'!I44+'XVI R Art'!I44+'XVI R MONITOREO'!I44+'XVI R Ind'!I44+'VIII R Art'!I44+'VIII R Art MONITOREO'!I44+'VIII R Ind'!I44+'IX R Art'!I44+'IX R Art MONITOREO'!I44+'IX R Ind'!I44+'XIV R Art'!I44+'XIV R Art MONITOREO'!I44+'XIV R Ind'!I44&gt;0,+'V R Art'!I44+'V R MONITOREO '!I44+'V R Ind'!I44+'XVI R Art'!I44+'XVI R MONITOREO'!I44+'XVI R Ind'!I44+'VIII R Art'!I44+'VIII R Art MONITOREO'!I44+'VIII R Ind'!I44+'IX R Art'!I44+'IX R Art MONITOREO'!I44+'IX R Ind'!I44+'XIV R Art'!I44+'XIV R Art MONITOREO'!I44+'XIV R Ind'!I44," ")</f>
        <v xml:space="preserve"> </v>
      </c>
      <c r="J44" s="67" t="str">
        <f>IF(+'V R Art'!J44+'V R MONITOREO '!J44+'V R Ind'!J44+'XVI R Art'!J44+'XVI R MONITOREO'!J44+'XVI R Ind'!J44+'VIII R Art'!J44+'VIII R Art MONITOREO'!J44+'VIII R Ind'!J44+'IX R Art'!J44+'IX R Art MONITOREO'!J44+'IX R Ind'!J44+'XIV R Art'!J44+'XIV R Art MONITOREO'!J44+'XIV R Ind'!J44&gt;0,+'V R Art'!J44+'V R MONITOREO '!J44+'V R Ind'!J44+'XVI R Art'!J44+'XVI R MONITOREO'!J44+'XVI R Ind'!J44+'VIII R Art'!J44+'VIII R Art MONITOREO'!J44+'VIII R Ind'!J44+'IX R Art'!J44+'IX R Art MONITOREO'!J44+'IX R Ind'!J44+'XIV R Art'!J44+'XIV R Art MONITOREO'!J44+'XIV R Ind'!J44," ")</f>
        <v xml:space="preserve"> </v>
      </c>
      <c r="K44" s="67" t="str">
        <f>IF(+'V R Art'!K44+'V R MONITOREO '!K44+'V R Ind'!K44+'XVI R Art'!K44+'XVI R MONITOREO'!K44+'XVI R Ind'!K44+'VIII R Art'!K44+'VIII R Art MONITOREO'!K44+'VIII R Ind'!K44+'IX R Art'!K44+'IX R Art MONITOREO'!K44+'IX R Ind'!K44+'XIV R Art'!K44+'XIV R Art MONITOREO'!K44+'XIV R Ind'!K44&gt;0,+'V R Art'!K44+'V R MONITOREO '!K44+'V R Ind'!K44+'XVI R Art'!K44+'XVI R MONITOREO'!K44+'XVI R Ind'!K44+'VIII R Art'!K44+'VIII R Art MONITOREO'!K44+'VIII R Ind'!K44+'IX R Art'!K44+'IX R Art MONITOREO'!K44+'IX R Ind'!K44+'XIV R Art'!K44+'XIV R Art MONITOREO'!K44+'XIV R Ind'!K44," ")</f>
        <v xml:space="preserve"> </v>
      </c>
      <c r="L44" s="67" t="str">
        <f>IF(+'V R Art'!L44+'V R MONITOREO '!L44+'V R Ind'!L44+'XVI R Art'!L44+'XVI R MONITOREO'!L44+'XVI R Ind'!L44+'VIII R Art'!L44+'VIII R Art MONITOREO'!L44+'VIII R Ind'!L44+'IX R Art'!L44+'IX R Art MONITOREO'!L44+'IX R Ind'!L44+'XIV R Art'!L44+'XIV R Art MONITOREO'!L44+'XIV R Ind'!L44&gt;0,+'V R Art'!L44+'V R MONITOREO '!L44+'V R Ind'!L44+'XVI R Art'!L44+'XVI R MONITOREO'!L44+'XVI R Ind'!L44+'VIII R Art'!L44+'VIII R Art MONITOREO'!L44+'VIII R Ind'!L44+'IX R Art'!L44+'IX R Art MONITOREO'!L44+'IX R Ind'!L44+'XIV R Art'!L44+'XIV R Art MONITOREO'!L44+'XIV R Ind'!L44," ")</f>
        <v xml:space="preserve"> </v>
      </c>
      <c r="M44" s="123" t="str">
        <f>IF(+'V R Art'!M44+'V R MONITOREO '!M44+'V R Ind'!M44+'XVI R Art'!M44+'XVI R MONITOREO'!M44+'XVI R Ind'!M44+'VIII R Art'!M44+'VIII R Art MONITOREO'!M44+'VIII R Ind'!M44+'IX R Art'!M44+'IX R Art MONITOREO'!M44+'IX R Ind'!M44+'XIV R Art'!M44+'XIV R Art MONITOREO'!M44+'XIV R Ind'!M44&gt;0,+'V R Art'!M44+'V R MONITOREO '!M44+'V R Ind'!M44+'XVI R Art'!M44+'XVI R MONITOREO'!M44+'XVI R Ind'!M44+'VIII R Art'!M44+'VIII R Art MONITOREO'!M44+'VIII R Ind'!M44+'IX R Art'!M44+'IX R Art MONITOREO'!M44+'IX R Ind'!M44+'XIV R Art'!M44+'XIV R Art MONITOREO'!M44+'XIV R Ind'!M44," ")</f>
        <v xml:space="preserve"> </v>
      </c>
      <c r="N44" s="122">
        <f t="shared" si="1"/>
        <v>154905.68</v>
      </c>
      <c r="O44" s="34">
        <f t="shared" si="2"/>
        <v>20.5</v>
      </c>
      <c r="R44" s="100">
        <v>20.5</v>
      </c>
      <c r="S44" s="122">
        <v>110</v>
      </c>
      <c r="T44" s="67" t="s">
        <v>54</v>
      </c>
      <c r="U44" s="67"/>
      <c r="V44" s="67" t="s">
        <v>54</v>
      </c>
      <c r="W44" s="67"/>
      <c r="X44" s="67"/>
      <c r="Y44" s="67"/>
      <c r="Z44" s="67"/>
      <c r="AA44" s="67"/>
      <c r="AB44" s="67"/>
      <c r="AC44" s="67"/>
      <c r="AD44" s="123"/>
    </row>
    <row r="45" spans="1:51" x14ac:dyDescent="0.3">
      <c r="A45" s="99" t="s">
        <v>13</v>
      </c>
      <c r="B45" s="126">
        <f>IF(SUM(B11:B44)&gt;0,SUM(B11:B44)," ")</f>
        <v>1174.6399999999999</v>
      </c>
      <c r="C45" s="71">
        <f t="shared" ref="C45:M45" si="15">IF(SUM(C11:C44)&gt;0,SUM(C11:C44)," ")</f>
        <v>20648684.970000003</v>
      </c>
      <c r="D45" s="71">
        <f t="shared" si="15"/>
        <v>1788189327.2179613</v>
      </c>
      <c r="E45" s="71">
        <f t="shared" si="15"/>
        <v>1269663120.95</v>
      </c>
      <c r="F45" s="71">
        <f t="shared" si="15"/>
        <v>648133039.33999991</v>
      </c>
      <c r="G45" s="71">
        <f t="shared" si="15"/>
        <v>690403496.32000005</v>
      </c>
      <c r="H45" s="71" t="str">
        <f t="shared" si="15"/>
        <v xml:space="preserve"> </v>
      </c>
      <c r="I45" s="71" t="str">
        <f t="shared" si="15"/>
        <v xml:space="preserve"> </v>
      </c>
      <c r="J45" s="71" t="str">
        <f t="shared" si="15"/>
        <v xml:space="preserve"> </v>
      </c>
      <c r="K45" s="71" t="str">
        <f t="shared" si="15"/>
        <v xml:space="preserve"> </v>
      </c>
      <c r="L45" s="71" t="str">
        <f t="shared" si="15"/>
        <v xml:space="preserve"> </v>
      </c>
      <c r="M45" s="127" t="str">
        <f t="shared" si="15"/>
        <v xml:space="preserve"> </v>
      </c>
      <c r="N45" s="126">
        <f>SUM(N11:N44)</f>
        <v>4417038843.4379625</v>
      </c>
      <c r="O45" s="37">
        <f>+'V-XIV R ART'!N45+'V-XIV R ART (MONITOREOS)'!N45+'V-XIV R IND'!N45</f>
        <v>4417038843.4379625</v>
      </c>
      <c r="P45" s="37">
        <f>+O45-N45</f>
        <v>0</v>
      </c>
      <c r="R45" s="99" t="s">
        <v>13</v>
      </c>
      <c r="S45" s="126" t="s">
        <v>54</v>
      </c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127"/>
    </row>
    <row r="46" spans="1:51" ht="14" x14ac:dyDescent="0.3">
      <c r="A46" s="101" t="s">
        <v>24</v>
      </c>
      <c r="B46" s="134" t="str">
        <f>IF(+'V R Art'!B46+'V R MONITOREO '!B46+'V R Ind'!B46+'XVI R Art'!B46+'XVI R MONITOREO'!B46+'XVI R Ind'!B46+'VIII R Art'!B46+'VIII R Art MONITOREO'!B46+'VIII R Ind'!B46+'IX R Art'!B46+'IX R Art MONITOREO'!B46+'IX R Ind'!B46+'XIV R Art'!B46+'XIV R Art MONITOREO'!B46+'XIV R Ind'!B46&gt;0,+'V R Art'!B46+'V R MONITOREO '!B46+'V R Ind'!B46+'XVI R Art'!B46+'XVI R MONITOREO'!B46+'XVI R Ind'!B46+'VIII R Art'!B46+'VIII R Art MONITOREO'!B46+'VIII R Ind'!B46+'IX R Art'!B46+'IX R Art MONITOREO'!B46+'IX R Ind'!B46+'XIV R Art'!B46+'XIV R Art MONITOREO'!B46+'XIV R Ind'!B46," ")</f>
        <v xml:space="preserve"> </v>
      </c>
      <c r="C46" s="67" t="str">
        <f>IF(+'V R Art'!C46+'V R MONITOREO '!C46+'V R Ind'!C46+'XVI R Art'!C46+'XVI R MONITOREO'!C46+'XVI R Ind'!C46+'VIII R Art'!C46+'VIII R Art MONITOREO'!C46+'VIII R Ind'!C46+'IX R Art'!C46+'IX R Art MONITOREO'!C46+'IX R Ind'!C46+'XIV R Art'!C46+'XIV R Art MONITOREO'!C46+'XIV R Ind'!C46&gt;0,+'V R Art'!C46+'V R MONITOREO '!C46+'V R Ind'!C46+'XVI R Art'!C46+'XVI R MONITOREO'!C46+'XVI R Ind'!C46+'VIII R Art'!C46+'VIII R Art MONITOREO'!C46+'VIII R Ind'!C46+'IX R Art'!C46+'IX R Art MONITOREO'!C46+'IX R Ind'!C46+'XIV R Art'!C46+'XIV R Art MONITOREO'!C46+'XIV R Ind'!C46," ")</f>
        <v xml:space="preserve"> </v>
      </c>
      <c r="D46" s="67" t="str">
        <f>IF(+'V R Art'!D46+'V R MONITOREO '!D46+'V R Ind'!D46+'XVI R Art'!D46+'XVI R MONITOREO'!D46+'XVI R Ind'!D46+'VIII R Art'!D46+'VIII R Art MONITOREO'!D46+'VIII R Ind'!D46+'IX R Art'!D46+'IX R Art MONITOREO'!D46+'IX R Ind'!D46+'XIV R Art'!D46+'XIV R Art MONITOREO'!D46+'XIV R Ind'!D46&gt;0,+'V R Art'!D46+'V R MONITOREO '!D46+'V R Ind'!D46+'XVI R Art'!D46+'XVI R MONITOREO'!D46+'XVI R Ind'!D46+'VIII R Art'!D46+'VIII R Art MONITOREO'!D46+'VIII R Ind'!D46+'IX R Art'!D46+'IX R Art MONITOREO'!D46+'IX R Ind'!D46+'XIV R Art'!D46+'XIV R Art MONITOREO'!D46+'XIV R Ind'!D46," ")</f>
        <v xml:space="preserve"> </v>
      </c>
      <c r="E46" s="67" t="str">
        <f>IF(+'V R Art'!E46+'V R MONITOREO '!E46+'V R Ind'!E46+'XVI R Art'!E46+'XVI R MONITOREO'!E46+'XVI R Ind'!E46+'VIII R Art'!E46+'VIII R Art MONITOREO'!E46+'VIII R Ind'!E46+'IX R Art'!E46+'IX R Art MONITOREO'!E46+'IX R Ind'!E46+'XIV R Art'!E46+'XIV R Art MONITOREO'!E46+'XIV R Ind'!E46&gt;0,+'V R Art'!E46+'V R MONITOREO '!E46+'V R Ind'!E46+'XVI R Art'!E46+'XVI R MONITOREO'!E46+'XVI R Ind'!E46+'VIII R Art'!E46+'VIII R Art MONITOREO'!E46+'VIII R Ind'!E46+'IX R Art'!E46+'IX R Art MONITOREO'!E46+'IX R Ind'!E46+'XIV R Art'!E46+'XIV R Art MONITOREO'!E46+'XIV R Ind'!E46," ")</f>
        <v xml:space="preserve"> </v>
      </c>
      <c r="F46" s="67" t="str">
        <f>IF(+'V R Art'!F46+'V R MONITOREO '!F46+'V R Ind'!F46+'XVI R Art'!F46+'XVI R MONITOREO'!F46+'XVI R Ind'!F46+'VIII R Art'!F46+'VIII R Art MONITOREO'!F46+'VIII R Ind'!F46+'IX R Art'!F46+'IX R Art MONITOREO'!F46+'IX R Ind'!F46+'XIV R Art'!F46+'XIV R Art MONITOREO'!F46+'XIV R Ind'!F46&gt;0,+'V R Art'!F46+'V R MONITOREO '!F46+'V R Ind'!F46+'XVI R Art'!F46+'XVI R MONITOREO'!F46+'XVI R Ind'!F46+'VIII R Art'!F46+'VIII R Art MONITOREO'!F46+'VIII R Ind'!F46+'IX R Art'!F46+'IX R Art MONITOREO'!F46+'IX R Ind'!F46+'XIV R Art'!F46+'XIV R Art MONITOREO'!F46+'XIV R Ind'!F46," ")</f>
        <v xml:space="preserve"> </v>
      </c>
      <c r="G46" s="67" t="str">
        <f>IF(+'V R Art'!G46+'V R MONITOREO '!G46+'V R Ind'!G46+'XVI R Art'!G46+'XVI R MONITOREO'!G46+'XVI R Ind'!G46+'VIII R Art'!G46+'VIII R Art MONITOREO'!G46+'VIII R Ind'!G46+'IX R Art'!G46+'IX R Art MONITOREO'!G46+'IX R Ind'!G46+'XIV R Art'!G46+'XIV R Art MONITOREO'!G46+'XIV R Ind'!G46&gt;0,+'V R Art'!G46+'V R MONITOREO '!G46+'V R Ind'!G46+'XVI R Art'!G46+'XVI R MONITOREO'!G46+'XVI R Ind'!G46+'VIII R Art'!G46+'VIII R Art MONITOREO'!G46+'VIII R Ind'!G46+'IX R Art'!G46+'IX R Art MONITOREO'!G46+'IX R Ind'!G46+'XIV R Art'!G46+'XIV R Art MONITOREO'!G46+'XIV R Ind'!G46," ")</f>
        <v xml:space="preserve"> </v>
      </c>
      <c r="H46" s="67" t="str">
        <f>IF(+'V R Art'!H46+'V R MONITOREO '!H46+'V R Ind'!H46+'XVI R Art'!H46+'XVI R MONITOREO'!H46+'XVI R Ind'!H46+'VIII R Art'!H46+'VIII R Art MONITOREO'!H46+'VIII R Ind'!H46+'IX R Art'!H46+'IX R Art MONITOREO'!H46+'IX R Ind'!H46+'XIV R Art'!H46+'XIV R Art MONITOREO'!H46+'XIV R Ind'!H46&gt;0,+'V R Art'!H46+'V R MONITOREO '!H46+'V R Ind'!H46+'XVI R Art'!H46+'XVI R MONITOREO'!H46+'XVI R Ind'!H46+'VIII R Art'!H46+'VIII R Art MONITOREO'!H46+'VIII R Ind'!H46+'IX R Art'!H46+'IX R Art MONITOREO'!H46+'IX R Ind'!H46+'XIV R Art'!H46+'XIV R Art MONITOREO'!H46+'XIV R Ind'!H46," ")</f>
        <v xml:space="preserve"> </v>
      </c>
      <c r="I46" s="77" t="str">
        <f>IF(+'V R Art'!I46+'V R MONITOREO '!I46+'V R Ind'!I46+'XVI R Art'!I46+'XVI R MONITOREO'!I46+'XVI R Ind'!I46+'VIII R Art'!I46+'VIII R Art MONITOREO'!I46+'VIII R Ind'!I46+'IX R Art'!I46+'IX R Art MONITOREO'!I46+'IX R Ind'!I46+'XIV R Art'!I46+'XIV R Art MONITOREO'!I46+'XIV R Ind'!I46&gt;0,+'V R Art'!I46+'V R MONITOREO '!I46+'V R Ind'!I46+'XVI R Art'!I46+'XVI R MONITOREO'!I46+'XVI R Ind'!I46+'VIII R Art'!I46+'VIII R Art MONITOREO'!I46+'VIII R Ind'!I46+'IX R Art'!I46+'IX R Art MONITOREO'!I46+'IX R Ind'!I46+'XIV R Art'!I46+'XIV R Art MONITOREO'!I46+'XIV R Ind'!I46," ")</f>
        <v xml:space="preserve"> </v>
      </c>
      <c r="J46" s="77" t="str">
        <f>IF(+'V R Art'!J46+'V R MONITOREO '!J46+'V R Ind'!J46+'XVI R Art'!J46+'XVI R MONITOREO'!J46+'XVI R Ind'!J46+'VIII R Art'!J46+'VIII R Art MONITOREO'!J46+'VIII R Ind'!J46+'IX R Art'!J46+'IX R Art MONITOREO'!J46+'IX R Ind'!J46+'XIV R Art'!J46+'XIV R Art MONITOREO'!J46+'XIV R Ind'!J46&gt;0,+'V R Art'!J46+'V R MONITOREO '!J46+'V R Ind'!J46+'XVI R Art'!J46+'XVI R MONITOREO'!J46+'XVI R Ind'!J46+'VIII R Art'!J46+'VIII R Art MONITOREO'!J46+'VIII R Ind'!J46+'IX R Art'!J46+'IX R Art MONITOREO'!J46+'IX R Ind'!J46+'XIV R Art'!J46+'XIV R Art MONITOREO'!J46+'XIV R Ind'!J46," ")</f>
        <v xml:space="preserve"> </v>
      </c>
      <c r="K46" s="67" t="str">
        <f>IF(+'V R Art'!K46+'V R MONITOREO '!K46+'V R Ind'!K46+'XVI R Art'!K46+'XVI R MONITOREO'!K46+'XVI R Ind'!K46+'VIII R Art'!K46+'VIII R Art MONITOREO'!K46+'VIII R Ind'!K46+'IX R Art'!K46+'IX R Art MONITOREO'!K46+'IX R Ind'!K46+'XIV R Art'!K46+'XIV R Art MONITOREO'!K46+'XIV R Ind'!K46&gt;0,+'V R Art'!K46+'V R MONITOREO '!K46+'V R Ind'!K46+'XVI R Art'!K46+'XVI R MONITOREO'!K46+'XVI R Ind'!K46+'VIII R Art'!K46+'VIII R Art MONITOREO'!K46+'VIII R Ind'!K46+'IX R Art'!K46+'IX R Art MONITOREO'!K46+'IX R Ind'!K46+'XIV R Art'!K46+'XIV R Art MONITOREO'!K46+'XIV R Ind'!K46," ")</f>
        <v xml:space="preserve"> </v>
      </c>
      <c r="L46" s="67" t="str">
        <f>IF(+'V R Art'!L46+'V R MONITOREO '!L46+'V R Ind'!L46+'XVI R Art'!L46+'XVI R MONITOREO'!L46+'XVI R Ind'!L46+'VIII R Art'!L46+'VIII R Art MONITOREO'!L46+'VIII R Ind'!L46+'IX R Art'!L46+'IX R Art MONITOREO'!L46+'IX R Ind'!L46+'XIV R Art'!L46+'XIV R Art MONITOREO'!L46+'XIV R Ind'!L46&gt;0,+'V R Art'!L46+'V R MONITOREO '!L46+'V R Ind'!L46+'XVI R Art'!L46+'XVI R MONITOREO'!L46+'XVI R Ind'!L46+'VIII R Art'!L46+'VIII R Art MONITOREO'!L46+'VIII R Ind'!L46+'IX R Art'!L46+'IX R Art MONITOREO'!L46+'IX R Ind'!L46+'XIV R Art'!L46+'XIV R Art MONITOREO'!L46+'XIV R Ind'!L46," ")</f>
        <v xml:space="preserve"> </v>
      </c>
      <c r="M46" s="123" t="str">
        <f>IF(+'V R Art'!M46+'V R MONITOREO '!M46+'V R Ind'!M46+'XVI R Art'!M46+'XVI R MONITOREO'!M46+'XVI R Ind'!M46+'VIII R Art'!M46+'VIII R Art MONITOREO'!M46+'VIII R Ind'!M46+'IX R Art'!M46+'IX R Art MONITOREO'!M46+'IX R Ind'!M46+'XIV R Art'!M46+'XIV R Art MONITOREO'!M46+'XIV R Ind'!M46&gt;0,+'V R Art'!M46+'V R MONITOREO '!M46+'V R Ind'!M46+'XVI R Art'!M46+'XVI R MONITOREO'!M46+'XVI R Ind'!M46+'VIII R Art'!M46+'VIII R Art MONITOREO'!M46+'VIII R Ind'!M46+'IX R Art'!M46+'IX R Art MONITOREO'!M46+'IX R Ind'!M46+'XIV R Art'!M46+'XIV R Art MONITOREO'!M46+'XIV R Ind'!M46," ")</f>
        <v xml:space="preserve"> </v>
      </c>
      <c r="N46" s="152">
        <f>+SUM(B46:M46)</f>
        <v>0</v>
      </c>
      <c r="O46" s="37" t="e">
        <f>+'V-XIV R ART'!N46+'V-XIV R ART (MONITOREOS)'!N46+'V-XIV R IND'!N46</f>
        <v>#VALUE!</v>
      </c>
      <c r="P46" s="37" t="e">
        <f>+O46-N46</f>
        <v>#VALUE!</v>
      </c>
    </row>
    <row r="47" spans="1:51" x14ac:dyDescent="0.3">
      <c r="A47" s="100" t="s">
        <v>17</v>
      </c>
      <c r="B47" s="134" t="str">
        <f>IF(+'V R Art'!B47+'V R MONITOREO '!B47+'V R Ind'!B47+'XVI R Art'!B47+'XVI R MONITOREO'!B47+'XVI R Ind'!B47+'VIII R Art'!B47+'VIII R Art MONITOREO'!B47+'VIII R Ind'!B47+'IX R Art'!B47+'IX R Art MONITOREO'!B47+'IX R Ind'!B47+'XIV R Art'!B47+'XIV R Art MONITOREO'!B47+'XIV R Ind'!B47&gt;0,+'V R Art'!B47+'V R MONITOREO '!B47+'V R Ind'!B47+'XVI R Art'!B47+'XVI R MONITOREO'!B47+'XVI R Ind'!B47+'VIII R Art'!B47+'VIII R Art MONITOREO'!B47+'VIII R Ind'!B47+'IX R Art'!B47+'IX R Art MONITOREO'!B47+'IX R Ind'!B47+'XIV R Art'!B47+'XIV R Art MONITOREO'!B47+'XIV R Ind'!B47," ")</f>
        <v xml:space="preserve"> </v>
      </c>
      <c r="C47" s="67" t="str">
        <f>IF(+'V R Art'!C47+'V R MONITOREO '!C47+'V R Ind'!C47+'XVI R Art'!C47+'XVI R MONITOREO'!C47+'XVI R Ind'!C47+'VIII R Art'!C47+'VIII R Art MONITOREO'!C47+'VIII R Ind'!C47+'IX R Art'!C47+'IX R Art MONITOREO'!C47+'IX R Ind'!C47+'XIV R Art'!C47+'XIV R Art MONITOREO'!C47+'XIV R Ind'!C47&gt;0,+'V R Art'!C47+'V R MONITOREO '!C47+'V R Ind'!C47+'XVI R Art'!C47+'XVI R MONITOREO'!C47+'XVI R Ind'!C47+'VIII R Art'!C47+'VIII R Art MONITOREO'!C47+'VIII R Ind'!C47+'IX R Art'!C47+'IX R Art MONITOREO'!C47+'IX R Ind'!C47+'XIV R Art'!C47+'XIV R Art MONITOREO'!C47+'XIV R Ind'!C47," ")</f>
        <v xml:space="preserve"> </v>
      </c>
      <c r="D47" s="67" t="str">
        <f>IF(+'V R Art'!D47+'V R MONITOREO '!D47+'V R Ind'!D47+'XVI R Art'!D47+'XVI R MONITOREO'!D47+'XVI R Ind'!D47+'VIII R Art'!D47+'VIII R Art MONITOREO'!D47+'VIII R Ind'!D47+'IX R Art'!D47+'IX R Art MONITOREO'!D47+'IX R Ind'!D47+'XIV R Art'!D47+'XIV R Art MONITOREO'!D47+'XIV R Ind'!D47&gt;0,+'V R Art'!D47+'V R MONITOREO '!D47+'V R Ind'!D47+'XVI R Art'!D47+'XVI R MONITOREO'!D47+'XVI R Ind'!D47+'VIII R Art'!D47+'VIII R Art MONITOREO'!D47+'VIII R Ind'!D47+'IX R Art'!D47+'IX R Art MONITOREO'!D47+'IX R Ind'!D47+'XIV R Art'!D47+'XIV R Art MONITOREO'!D47+'XIV R Ind'!D47," ")</f>
        <v xml:space="preserve"> </v>
      </c>
      <c r="E47" s="67" t="str">
        <f>IF(+'V R Art'!E47+'V R MONITOREO '!E47+'V R Ind'!E47+'XVI R Art'!E47+'XVI R MONITOREO'!E47+'XVI R Ind'!E47+'VIII R Art'!E47+'VIII R Art MONITOREO'!E47+'VIII R Ind'!E47+'IX R Art'!E47+'IX R Art MONITOREO'!E47+'IX R Ind'!E47+'XIV R Art'!E47+'XIV R Art MONITOREO'!E47+'XIV R Ind'!E47&gt;0,+'V R Art'!E47+'V R MONITOREO '!E47+'V R Ind'!E47+'XVI R Art'!E47+'XVI R MONITOREO'!E47+'XVI R Ind'!E47+'VIII R Art'!E47+'VIII R Art MONITOREO'!E47+'VIII R Ind'!E47+'IX R Art'!E47+'IX R Art MONITOREO'!E47+'IX R Ind'!E47+'XIV R Art'!E47+'XIV R Art MONITOREO'!E47+'XIV R Ind'!E47," ")</f>
        <v xml:space="preserve"> </v>
      </c>
      <c r="F47" s="67" t="str">
        <f>IF(+'V R Art'!F47+'V R MONITOREO '!F47+'V R Ind'!F47+'XVI R Art'!F47+'XVI R MONITOREO'!F47+'XVI R Ind'!F47+'VIII R Art'!F47+'VIII R Art MONITOREO'!F47+'VIII R Ind'!F47+'IX R Art'!F47+'IX R Art MONITOREO'!F47+'IX R Ind'!F47+'XIV R Art'!F47+'XIV R Art MONITOREO'!F47+'XIV R Ind'!F47&gt;0,+'V R Art'!F47+'V R MONITOREO '!F47+'V R Ind'!F47+'XVI R Art'!F47+'XVI R MONITOREO'!F47+'XVI R Ind'!F47+'VIII R Art'!F47+'VIII R Art MONITOREO'!F47+'VIII R Ind'!F47+'IX R Art'!F47+'IX R Art MONITOREO'!F47+'IX R Ind'!F47+'XIV R Art'!F47+'XIV R Art MONITOREO'!F47+'XIV R Ind'!F47," ")</f>
        <v xml:space="preserve"> </v>
      </c>
      <c r="G47" s="67" t="str">
        <f>IF(+'V R Art'!G47+'V R MONITOREO '!G47+'V R Ind'!G47+'XVI R Art'!G47+'XVI R MONITOREO'!G47+'XVI R Ind'!G47+'VIII R Art'!G47+'VIII R Art MONITOREO'!G47+'VIII R Ind'!G47+'IX R Art'!G47+'IX R Art MONITOREO'!G47+'IX R Ind'!G47+'XIV R Art'!G47+'XIV R Art MONITOREO'!G47+'XIV R Ind'!G47&gt;0,+'V R Art'!G47+'V R MONITOREO '!G47+'V R Ind'!G47+'XVI R Art'!G47+'XVI R MONITOREO'!G47+'XVI R Ind'!G47+'VIII R Art'!G47+'VIII R Art MONITOREO'!G47+'VIII R Ind'!G47+'IX R Art'!G47+'IX R Art MONITOREO'!G47+'IX R Ind'!G47+'XIV R Art'!G47+'XIV R Art MONITOREO'!G47+'XIV R Ind'!G47," ")</f>
        <v xml:space="preserve"> </v>
      </c>
      <c r="H47" s="67" t="str">
        <f>IF(+'V R Art'!H47+'V R MONITOREO '!H47+'V R Ind'!H47+'XVI R Art'!H47+'XVI R MONITOREO'!H47+'XVI R Ind'!H47+'VIII R Art'!H47+'VIII R Art MONITOREO'!H47+'VIII R Ind'!H47+'IX R Art'!H47+'IX R Art MONITOREO'!H47+'IX R Ind'!H47+'XIV R Art'!H47+'XIV R Art MONITOREO'!H47+'XIV R Ind'!H47&gt;0,+'V R Art'!H47+'V R MONITOREO '!H47+'V R Ind'!H47+'XVI R Art'!H47+'XVI R MONITOREO'!H47+'XVI R Ind'!H47+'VIII R Art'!H47+'VIII R Art MONITOREO'!H47+'VIII R Ind'!H47+'IX R Art'!H47+'IX R Art MONITOREO'!H47+'IX R Ind'!H47+'XIV R Art'!H47+'XIV R Art MONITOREO'!H47+'XIV R Ind'!H47," ")</f>
        <v xml:space="preserve"> </v>
      </c>
      <c r="I47" s="77" t="str">
        <f>IF(+'V R Art'!I47+'V R MONITOREO '!I47+'V R Ind'!I47+'XVI R Art'!I47+'XVI R MONITOREO'!I47+'XVI R Ind'!I47+'VIII R Art'!I47+'VIII R Art MONITOREO'!I47+'VIII R Ind'!I47+'IX R Art'!I47+'IX R Art MONITOREO'!I47+'IX R Ind'!I47+'XIV R Art'!I47+'XIV R Art MONITOREO'!I47+'XIV R Ind'!I47&gt;0,+'V R Art'!I47+'V R MONITOREO '!I47+'V R Ind'!I47+'XVI R Art'!I47+'XVI R MONITOREO'!I47+'XVI R Ind'!I47+'VIII R Art'!I47+'VIII R Art MONITOREO'!I47+'VIII R Ind'!I47+'IX R Art'!I47+'IX R Art MONITOREO'!I47+'IX R Ind'!I47+'XIV R Art'!I47+'XIV R Art MONITOREO'!I47+'XIV R Ind'!I47," ")</f>
        <v xml:space="preserve"> </v>
      </c>
      <c r="J47" s="77" t="str">
        <f>IF(+'V R Art'!J47+'V R MONITOREO '!J47+'V R Ind'!J47+'XVI R Art'!J47+'XVI R MONITOREO'!J47+'XVI R Ind'!J47+'VIII R Art'!J47+'VIII R Art MONITOREO'!J47+'VIII R Ind'!J47+'IX R Art'!J47+'IX R Art MONITOREO'!J47+'IX R Ind'!J47+'XIV R Art'!J47+'XIV R Art MONITOREO'!J47+'XIV R Ind'!J47&gt;0,+'V R Art'!J47+'V R MONITOREO '!J47+'V R Ind'!J47+'XVI R Art'!J47+'XVI R MONITOREO'!J47+'XVI R Ind'!J47+'VIII R Art'!J47+'VIII R Art MONITOREO'!J47+'VIII R Ind'!J47+'IX R Art'!J47+'IX R Art MONITOREO'!J47+'IX R Ind'!J47+'XIV R Art'!J47+'XIV R Art MONITOREO'!J47+'XIV R Ind'!J47," ")</f>
        <v xml:space="preserve"> </v>
      </c>
      <c r="K47" s="67" t="str">
        <f>IF(+'V R Art'!K47+'V R MONITOREO '!K47+'V R Ind'!K47+'XVI R Art'!K47+'XVI R MONITOREO'!K47+'XVI R Ind'!K47+'VIII R Art'!K47+'VIII R Art MONITOREO'!K47+'VIII R Ind'!K47+'IX R Art'!K47+'IX R Art MONITOREO'!K47+'IX R Ind'!K47+'XIV R Art'!K47+'XIV R Art MONITOREO'!K47+'XIV R Ind'!K47&gt;0,+'V R Art'!K47+'V R MONITOREO '!K47+'V R Ind'!K47+'XVI R Art'!K47+'XVI R MONITOREO'!K47+'XVI R Ind'!K47+'VIII R Art'!K47+'VIII R Art MONITOREO'!K47+'VIII R Ind'!K47+'IX R Art'!K47+'IX R Art MONITOREO'!K47+'IX R Ind'!K47+'XIV R Art'!K47+'XIV R Art MONITOREO'!K47+'XIV R Ind'!K47," ")</f>
        <v xml:space="preserve"> </v>
      </c>
      <c r="L47" s="67" t="str">
        <f>IF(+'V R Art'!L47+'V R MONITOREO '!L47+'V R Ind'!L47+'XVI R Art'!L47+'XVI R MONITOREO'!L47+'XVI R Ind'!L47+'VIII R Art'!L47+'VIII R Art MONITOREO'!L47+'VIII R Ind'!L47+'IX R Art'!L47+'IX R Art MONITOREO'!L47+'IX R Ind'!L47+'XIV R Art'!L47+'XIV R Art MONITOREO'!L47+'XIV R Ind'!L47&gt;0,+'V R Art'!L47+'V R MONITOREO '!L47+'V R Ind'!L47+'XVI R Art'!L47+'XVI R MONITOREO'!L47+'XVI R Ind'!L47+'VIII R Art'!L47+'VIII R Art MONITOREO'!L47+'VIII R Ind'!L47+'IX R Art'!L47+'IX R Art MONITOREO'!L47+'IX R Ind'!L47+'XIV R Art'!L47+'XIV R Art MONITOREO'!L47+'XIV R Ind'!L47," ")</f>
        <v xml:space="preserve"> </v>
      </c>
      <c r="M47" s="123" t="str">
        <f>IF(+'V R Art'!M47+'V R MONITOREO '!M47+'V R Ind'!M47+'XVI R Art'!M47+'XVI R MONITOREO'!M47+'XVI R Ind'!M47+'VIII R Art'!M47+'VIII R Art MONITOREO'!M47+'VIII R Ind'!M47+'IX R Art'!M47+'IX R Art MONITOREO'!M47+'IX R Ind'!M47+'XIV R Art'!M47+'XIV R Art MONITOREO'!M47+'XIV R Ind'!M47&gt;0,+'V R Art'!M47+'V R MONITOREO '!M47+'V R Ind'!M47+'XVI R Art'!M47+'XVI R MONITOREO'!M47+'XVI R Ind'!M47+'VIII R Art'!M47+'VIII R Art MONITOREO'!M47+'VIII R Ind'!M47+'IX R Art'!M47+'IX R Art MONITOREO'!M47+'IX R Ind'!M47+'XIV R Art'!M47+'XIV R Art MONITOREO'!M47+'XIV R Ind'!M47," ")</f>
        <v xml:space="preserve"> </v>
      </c>
      <c r="N47" s="152">
        <f>+SUM(B47:M47)</f>
        <v>0</v>
      </c>
      <c r="O47" s="37" t="e">
        <f>+'V-XIV R ART'!N47+'V-XIV R ART (MONITOREOS)'!N47+'V-XIV R IND'!N47</f>
        <v>#VALUE!</v>
      </c>
      <c r="P47" s="37" t="e">
        <f>+O47-N47</f>
        <v>#VALUE!</v>
      </c>
    </row>
    <row r="48" spans="1:51" ht="14" x14ac:dyDescent="0.3">
      <c r="A48" s="101" t="s">
        <v>21</v>
      </c>
      <c r="B48" s="72">
        <f t="shared" ref="B48:M48" si="16">SUM(B9:B26)*100/B45</f>
        <v>1.5000340529864471</v>
      </c>
      <c r="C48" s="72">
        <f t="shared" si="16"/>
        <v>8.1424071433252134E-4</v>
      </c>
      <c r="D48" s="72">
        <f t="shared" si="16"/>
        <v>0.3687611277861208</v>
      </c>
      <c r="E48" s="72">
        <f t="shared" si="16"/>
        <v>5.8123668178045929</v>
      </c>
      <c r="F48" s="72">
        <f t="shared" si="16"/>
        <v>11.359121030918313</v>
      </c>
      <c r="G48" s="72">
        <f t="shared" si="16"/>
        <v>23.349743099400641</v>
      </c>
      <c r="H48" s="72" t="e">
        <f t="shared" si="16"/>
        <v>#VALUE!</v>
      </c>
      <c r="I48" s="72" t="e">
        <f t="shared" si="16"/>
        <v>#VALUE!</v>
      </c>
      <c r="J48" s="72" t="e">
        <f t="shared" si="16"/>
        <v>#VALUE!</v>
      </c>
      <c r="K48" s="72" t="e">
        <f t="shared" si="16"/>
        <v>#VALUE!</v>
      </c>
      <c r="L48" s="72" t="e">
        <f t="shared" si="16"/>
        <v>#VALUE!</v>
      </c>
      <c r="M48" s="130" t="e">
        <f t="shared" si="16"/>
        <v>#VALUE!</v>
      </c>
      <c r="N48" s="129">
        <f>SUM(N9:N26)*100/N45</f>
        <v>7.1364885189610465</v>
      </c>
    </row>
    <row r="49" spans="1:16" x14ac:dyDescent="0.3">
      <c r="A49" s="102" t="s">
        <v>19</v>
      </c>
      <c r="B49" s="131"/>
      <c r="C49" s="73"/>
      <c r="D49" s="73"/>
      <c r="E49" s="79"/>
      <c r="F49" s="79"/>
      <c r="G49" s="79"/>
      <c r="H49" s="73"/>
      <c r="I49" s="79"/>
      <c r="J49" s="73"/>
      <c r="K49" s="79"/>
      <c r="L49" s="79"/>
      <c r="M49" s="132"/>
      <c r="N49" s="154"/>
    </row>
    <row r="50" spans="1:16" x14ac:dyDescent="0.3">
      <c r="A50" s="40" t="s">
        <v>14</v>
      </c>
      <c r="F50" s="156"/>
      <c r="J50" s="41"/>
    </row>
    <row r="51" spans="1:16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6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P52" s="178"/>
    </row>
    <row r="53" spans="1:16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  <c r="O53" s="48" t="e">
        <f>+N53*100/#REF!</f>
        <v>#REF!</v>
      </c>
    </row>
    <row r="54" spans="1:16" x14ac:dyDescent="0.3">
      <c r="A54" s="49">
        <v>14</v>
      </c>
      <c r="B54" s="50">
        <f>+VLOOKUP(MAX(B9:B44),B9:$O$44,14,0)</f>
        <v>17.5</v>
      </c>
      <c r="C54" s="51">
        <f>+VLOOKUP(MAX(C9:C44),C9:$O$44,+$A$54-C53,0)</f>
        <v>16</v>
      </c>
      <c r="D54" s="51">
        <f>+VLOOKUP(MAX(D9:D44),D9:$O$44,+$A$54-D53,0)</f>
        <v>17.5</v>
      </c>
      <c r="E54" s="51">
        <f>+VLOOKUP(MAX(E9:E44),E9:$O$44,+$A$54-E53,0)</f>
        <v>17.5</v>
      </c>
      <c r="F54" s="51">
        <f>+VLOOKUP(MAX(F9:F44),F9:$O$44,+$A$54-F53,0)</f>
        <v>17.5</v>
      </c>
      <c r="G54" s="51">
        <f>+VLOOKUP(MAX(G9:G44),G9:$O$44,+$A$54-G53,0)</f>
        <v>12.5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>
        <f>+VLOOKUP(MAX(N9:N44),N9:$O$44,+$A$54-N53,0)</f>
        <v>17.5</v>
      </c>
    </row>
    <row r="56" spans="1:16" x14ac:dyDescent="0.3">
      <c r="N56" s="35"/>
    </row>
    <row r="58" spans="1:16" x14ac:dyDescent="0.3">
      <c r="A58" s="27" t="s">
        <v>22</v>
      </c>
      <c r="B58" s="35">
        <f>-SUM(B9:B26)</f>
        <v>-17.62</v>
      </c>
      <c r="C58" s="35">
        <f t="shared" ref="C58:M58" si="17">-SUM(C9:C26)</f>
        <v>-168.13</v>
      </c>
      <c r="D58" s="35">
        <f t="shared" si="17"/>
        <v>-6594147.1299999999</v>
      </c>
      <c r="E58" s="35">
        <f t="shared" si="17"/>
        <v>-73797477.939999998</v>
      </c>
      <c r="F58" s="35">
        <f t="shared" si="17"/>
        <v>-73622216.379999995</v>
      </c>
      <c r="G58" s="35">
        <f t="shared" si="17"/>
        <v>-161207442.73999998</v>
      </c>
      <c r="H58" s="35">
        <f t="shared" si="17"/>
        <v>0</v>
      </c>
      <c r="I58" s="35">
        <f t="shared" si="17"/>
        <v>0</v>
      </c>
      <c r="J58" s="35">
        <f t="shared" si="17"/>
        <v>0</v>
      </c>
      <c r="K58" s="35">
        <f t="shared" si="17"/>
        <v>0</v>
      </c>
      <c r="L58" s="35">
        <f t="shared" si="17"/>
        <v>0</v>
      </c>
      <c r="M58" s="35">
        <f t="shared" si="17"/>
        <v>0</v>
      </c>
      <c r="N58" s="35">
        <f>SUM(N9:N26)</f>
        <v>315221469.94</v>
      </c>
    </row>
    <row r="59" spans="1:16" x14ac:dyDescent="0.3">
      <c r="A59" s="27" t="s">
        <v>23</v>
      </c>
      <c r="B59" s="35">
        <f t="shared" ref="B59:M59" si="18">SUM(B27:B44)</f>
        <v>1157.0199999999998</v>
      </c>
      <c r="C59" s="35">
        <f t="shared" si="18"/>
        <v>20648516.84</v>
      </c>
      <c r="D59" s="35">
        <f t="shared" si="18"/>
        <v>1781595180.0879612</v>
      </c>
      <c r="E59" s="35">
        <f t="shared" si="18"/>
        <v>1195865643.01</v>
      </c>
      <c r="F59" s="35">
        <f t="shared" si="18"/>
        <v>574510822.96000004</v>
      </c>
      <c r="G59" s="35">
        <f t="shared" si="18"/>
        <v>529196053.5800001</v>
      </c>
      <c r="H59" s="35">
        <f t="shared" si="18"/>
        <v>0</v>
      </c>
      <c r="I59" s="35">
        <f t="shared" si="18"/>
        <v>0</v>
      </c>
      <c r="J59" s="35">
        <f t="shared" si="18"/>
        <v>0</v>
      </c>
      <c r="K59" s="35">
        <f t="shared" si="18"/>
        <v>0</v>
      </c>
      <c r="L59" s="35">
        <f t="shared" si="18"/>
        <v>0</v>
      </c>
      <c r="M59" s="35">
        <f t="shared" si="18"/>
        <v>0</v>
      </c>
      <c r="N59" s="35">
        <f>SUM(N27:N44)</f>
        <v>4101817373.497961</v>
      </c>
    </row>
    <row r="61" spans="1:16" x14ac:dyDescent="0.3">
      <c r="N61" s="64">
        <f>(N46*1000000)/N45</f>
        <v>0</v>
      </c>
      <c r="O61" s="177" t="s">
        <v>15</v>
      </c>
    </row>
    <row r="63" spans="1:16" x14ac:dyDescent="0.3">
      <c r="N63" s="64">
        <f>(N47*1000000)/N45</f>
        <v>0</v>
      </c>
      <c r="O63" s="177" t="s">
        <v>16</v>
      </c>
    </row>
    <row r="65" spans="1:16" x14ac:dyDescent="0.3">
      <c r="A65" s="47">
        <v>14</v>
      </c>
      <c r="B65" s="30">
        <v>0</v>
      </c>
      <c r="C65" s="30">
        <v>1</v>
      </c>
      <c r="D65" s="30">
        <v>2</v>
      </c>
      <c r="E65" s="30">
        <v>3</v>
      </c>
      <c r="F65" s="30">
        <v>4</v>
      </c>
      <c r="G65" s="30">
        <v>5</v>
      </c>
      <c r="H65" s="30">
        <v>6</v>
      </c>
      <c r="I65" s="30">
        <v>7</v>
      </c>
      <c r="J65" s="30">
        <v>8</v>
      </c>
      <c r="K65" s="30">
        <v>9</v>
      </c>
      <c r="L65" s="30">
        <v>10</v>
      </c>
      <c r="M65" s="30">
        <v>11</v>
      </c>
    </row>
    <row r="66" spans="1:16" x14ac:dyDescent="0.3">
      <c r="A66" s="47"/>
    </row>
    <row r="67" spans="1:16" x14ac:dyDescent="0.3">
      <c r="A67" s="47"/>
      <c r="B67" s="30" t="e">
        <f>+VLOOKUP(MAX(B9:B42),B9:N42,$A$65-B65,0)</f>
        <v>#REF!</v>
      </c>
      <c r="C67" s="30">
        <f>+VLOOKUP(MAX(C9:C42),C9:O42,$A$65-C65,0)</f>
        <v>16</v>
      </c>
      <c r="D67" s="30">
        <f t="shared" ref="D67:M67" si="19">+VLOOKUP(MAX(D9:D42),D9:O42,$A$65-D65,0)</f>
        <v>17.5</v>
      </c>
      <c r="E67" s="30">
        <f t="shared" si="19"/>
        <v>17.5</v>
      </c>
      <c r="F67" s="30">
        <f t="shared" si="19"/>
        <v>17.5</v>
      </c>
      <c r="G67" s="30">
        <f t="shared" si="19"/>
        <v>12.5</v>
      </c>
      <c r="H67" s="30" t="e">
        <f t="shared" si="19"/>
        <v>#N/A</v>
      </c>
      <c r="I67" s="30" t="e">
        <f t="shared" si="19"/>
        <v>#N/A</v>
      </c>
      <c r="J67" s="30" t="e">
        <f t="shared" si="19"/>
        <v>#N/A</v>
      </c>
      <c r="K67" s="30" t="e">
        <f t="shared" si="19"/>
        <v>#N/A</v>
      </c>
      <c r="L67" s="30" t="e">
        <f t="shared" si="19"/>
        <v>#N/A</v>
      </c>
      <c r="M67" s="30" t="e">
        <f t="shared" si="19"/>
        <v>#N/A</v>
      </c>
    </row>
    <row r="72" spans="1:16" x14ac:dyDescent="0.3">
      <c r="N72" s="35">
        <v>3349084119.7199988</v>
      </c>
    </row>
    <row r="78" spans="1:16" x14ac:dyDescent="0.3">
      <c r="P78" s="37">
        <f>+N45+'IX R FT'!N45+'V R FT'!N45+'XVI R FT'!N44</f>
        <v>4427046042.6279621</v>
      </c>
    </row>
  </sheetData>
  <mergeCells count="5">
    <mergeCell ref="A1:N1"/>
    <mergeCell ref="A3:N3"/>
    <mergeCell ref="A4:N4"/>
    <mergeCell ref="B7:M7"/>
    <mergeCell ref="A5:N5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tabColor theme="4" tint="-0.499984740745262"/>
  </sheetPr>
  <dimension ref="A1:Q70"/>
  <sheetViews>
    <sheetView topLeftCell="A28" zoomScale="70" zoomScaleNormal="70" zoomScalePageLayoutView="60" workbookViewId="0">
      <selection activeCell="B48" sqref="B48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7" ht="20" x14ac:dyDescent="0.4">
      <c r="A1" s="203" t="s">
        <v>50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7" ht="20" x14ac:dyDescent="0.4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7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7" ht="20" x14ac:dyDescent="0.4">
      <c r="A4" s="207" t="s">
        <v>66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</row>
    <row r="5" spans="1:17" s="31" customFormat="1" ht="19.149999999999999" customHeight="1" x14ac:dyDescent="0.4">
      <c r="A5" s="207" t="s">
        <v>59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</row>
    <row r="6" spans="1:17" s="31" customFormat="1" ht="19.149999999999999" customHeight="1" x14ac:dyDescent="0.3">
      <c r="A6" s="27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7" ht="13.5" thickBot="1" x14ac:dyDescent="0.35">
      <c r="A7" s="31"/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7" ht="13.5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48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7" x14ac:dyDescent="0.3">
      <c r="A9" s="96">
        <v>3</v>
      </c>
      <c r="B9" s="118"/>
      <c r="C9" s="76"/>
      <c r="D9" s="76"/>
      <c r="E9" s="76"/>
      <c r="F9" s="76"/>
      <c r="G9" s="76"/>
      <c r="H9" s="76"/>
      <c r="I9" s="76"/>
      <c r="J9" s="76"/>
      <c r="K9" s="76"/>
      <c r="L9" s="76"/>
      <c r="M9" s="119"/>
      <c r="N9" s="150"/>
      <c r="O9" s="33">
        <f>+A9</f>
        <v>3</v>
      </c>
    </row>
    <row r="10" spans="1:17" x14ac:dyDescent="0.3">
      <c r="A10" s="97">
        <f>+A9+0.5</f>
        <v>3.5</v>
      </c>
      <c r="B10" s="120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121"/>
      <c r="N10" s="151"/>
      <c r="O10" s="34">
        <f t="shared" ref="O10:O44" si="0">+A10</f>
        <v>3.5</v>
      </c>
    </row>
    <row r="11" spans="1:17" x14ac:dyDescent="0.3">
      <c r="A11" s="97">
        <f t="shared" ref="A11:A44" si="1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/>
      <c r="O11" s="34">
        <f t="shared" si="0"/>
        <v>4</v>
      </c>
    </row>
    <row r="12" spans="1:17" x14ac:dyDescent="0.3">
      <c r="A12" s="97">
        <f t="shared" si="1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/>
      <c r="O12" s="34">
        <f t="shared" si="0"/>
        <v>4.5</v>
      </c>
    </row>
    <row r="13" spans="1:17" x14ac:dyDescent="0.3">
      <c r="A13" s="97">
        <f t="shared" si="1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/>
      <c r="O13" s="34">
        <f t="shared" si="0"/>
        <v>5</v>
      </c>
    </row>
    <row r="14" spans="1:17" x14ac:dyDescent="0.3">
      <c r="A14" s="97">
        <f t="shared" si="1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/>
      <c r="O14" s="34">
        <f t="shared" si="0"/>
        <v>5.5</v>
      </c>
    </row>
    <row r="15" spans="1:17" x14ac:dyDescent="0.3">
      <c r="A15" s="97">
        <f t="shared" si="1"/>
        <v>6</v>
      </c>
      <c r="B15" s="122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23"/>
      <c r="N15" s="122"/>
      <c r="O15" s="34">
        <f t="shared" si="0"/>
        <v>6</v>
      </c>
      <c r="P15" s="36"/>
    </row>
    <row r="16" spans="1:17" x14ac:dyDescent="0.3">
      <c r="A16" s="97">
        <f t="shared" si="1"/>
        <v>6.5</v>
      </c>
      <c r="B16" s="122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23"/>
      <c r="N16" s="122"/>
      <c r="O16" s="34">
        <f t="shared" si="0"/>
        <v>6.5</v>
      </c>
      <c r="P16" s="36"/>
      <c r="Q16" s="53"/>
    </row>
    <row r="17" spans="1:17" x14ac:dyDescent="0.3">
      <c r="A17" s="97">
        <f t="shared" si="1"/>
        <v>7</v>
      </c>
      <c r="B17" s="12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23"/>
      <c r="N17" s="122"/>
      <c r="O17" s="34">
        <f t="shared" si="0"/>
        <v>7</v>
      </c>
      <c r="P17" s="36"/>
      <c r="Q17" s="53"/>
    </row>
    <row r="18" spans="1:17" x14ac:dyDescent="0.3">
      <c r="A18" s="97">
        <f t="shared" si="1"/>
        <v>7.5</v>
      </c>
      <c r="B18" s="122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23"/>
      <c r="N18" s="122"/>
      <c r="O18" s="34">
        <f t="shared" si="0"/>
        <v>7.5</v>
      </c>
      <c r="P18" s="36"/>
      <c r="Q18" s="53"/>
    </row>
    <row r="19" spans="1:17" x14ac:dyDescent="0.3">
      <c r="A19" s="97">
        <f t="shared" si="1"/>
        <v>8</v>
      </c>
      <c r="B19" s="122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23"/>
      <c r="N19" s="122" t="str">
        <f t="shared" ref="N19:N42" si="2">IF(SUM(B19:M19)&gt;0,SUM(B19:M19)," ")</f>
        <v xml:space="preserve"> </v>
      </c>
      <c r="O19" s="34">
        <f t="shared" si="0"/>
        <v>8</v>
      </c>
      <c r="P19" s="36"/>
      <c r="Q19" s="53"/>
    </row>
    <row r="20" spans="1:17" x14ac:dyDescent="0.3">
      <c r="A20" s="97">
        <f t="shared" si="1"/>
        <v>8.5</v>
      </c>
      <c r="B20" s="122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123"/>
      <c r="N20" s="122" t="str">
        <f t="shared" si="2"/>
        <v xml:space="preserve"> </v>
      </c>
      <c r="O20" s="34">
        <f t="shared" si="0"/>
        <v>8.5</v>
      </c>
      <c r="P20" s="36"/>
      <c r="Q20" s="53"/>
    </row>
    <row r="21" spans="1:17" x14ac:dyDescent="0.3">
      <c r="A21" s="97">
        <f t="shared" si="1"/>
        <v>9</v>
      </c>
      <c r="B21" s="122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123"/>
      <c r="N21" s="122" t="str">
        <f t="shared" si="2"/>
        <v xml:space="preserve"> </v>
      </c>
      <c r="O21" s="34">
        <f t="shared" si="0"/>
        <v>9</v>
      </c>
      <c r="P21" s="36"/>
      <c r="Q21" s="53"/>
    </row>
    <row r="22" spans="1:17" x14ac:dyDescent="0.3">
      <c r="A22" s="97">
        <f t="shared" si="1"/>
        <v>9.5</v>
      </c>
      <c r="B22" s="122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123"/>
      <c r="N22" s="122" t="str">
        <f t="shared" si="2"/>
        <v xml:space="preserve"> </v>
      </c>
      <c r="O22" s="34">
        <f t="shared" si="0"/>
        <v>9.5</v>
      </c>
      <c r="P22" s="36"/>
      <c r="Q22" s="53"/>
    </row>
    <row r="23" spans="1:17" x14ac:dyDescent="0.3">
      <c r="A23" s="97">
        <f t="shared" si="1"/>
        <v>10</v>
      </c>
      <c r="B23" s="122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123"/>
      <c r="N23" s="122" t="str">
        <f t="shared" si="2"/>
        <v xml:space="preserve"> </v>
      </c>
      <c r="O23" s="34">
        <f t="shared" si="0"/>
        <v>10</v>
      </c>
      <c r="P23" s="36"/>
      <c r="Q23" s="53"/>
    </row>
    <row r="24" spans="1:17" x14ac:dyDescent="0.3">
      <c r="A24" s="97">
        <f t="shared" si="1"/>
        <v>10.5</v>
      </c>
      <c r="B24" s="122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123"/>
      <c r="N24" s="122" t="str">
        <f t="shared" si="2"/>
        <v xml:space="preserve"> </v>
      </c>
      <c r="O24" s="34">
        <f t="shared" si="0"/>
        <v>10.5</v>
      </c>
      <c r="P24" s="36"/>
      <c r="Q24" s="53"/>
    </row>
    <row r="25" spans="1:17" x14ac:dyDescent="0.3">
      <c r="A25" s="97">
        <f t="shared" si="1"/>
        <v>11</v>
      </c>
      <c r="B25" s="122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123"/>
      <c r="N25" s="122" t="str">
        <f t="shared" si="2"/>
        <v xml:space="preserve"> </v>
      </c>
      <c r="O25" s="34">
        <f t="shared" si="0"/>
        <v>11</v>
      </c>
      <c r="P25" s="36"/>
      <c r="Q25" s="53"/>
    </row>
    <row r="26" spans="1:17" x14ac:dyDescent="0.3">
      <c r="A26" s="98">
        <f t="shared" si="1"/>
        <v>11.5</v>
      </c>
      <c r="B26" s="124"/>
      <c r="C26" s="38"/>
      <c r="D26" s="38"/>
      <c r="E26" s="38"/>
      <c r="F26" s="38"/>
      <c r="G26" s="38">
        <v>35593.519999999997</v>
      </c>
      <c r="H26" s="38"/>
      <c r="I26" s="38"/>
      <c r="J26" s="38"/>
      <c r="K26" s="38"/>
      <c r="L26" s="38"/>
      <c r="M26" s="125"/>
      <c r="N26" s="124">
        <f t="shared" si="2"/>
        <v>35593.519999999997</v>
      </c>
      <c r="O26" s="34">
        <f t="shared" si="0"/>
        <v>11.5</v>
      </c>
      <c r="P26" s="36"/>
      <c r="Q26" s="53"/>
    </row>
    <row r="27" spans="1:17" x14ac:dyDescent="0.3">
      <c r="A27" s="97">
        <f t="shared" si="1"/>
        <v>12</v>
      </c>
      <c r="B27" s="122"/>
      <c r="C27" s="67">
        <v>144544.5</v>
      </c>
      <c r="D27" s="67">
        <v>18617.21</v>
      </c>
      <c r="E27" s="67"/>
      <c r="F27" s="67"/>
      <c r="G27" s="67">
        <v>71187.039999999994</v>
      </c>
      <c r="H27" s="67"/>
      <c r="I27" s="67"/>
      <c r="J27" s="67"/>
      <c r="K27" s="67"/>
      <c r="L27" s="67"/>
      <c r="M27" s="123"/>
      <c r="N27" s="122">
        <f t="shared" si="2"/>
        <v>234348.75</v>
      </c>
      <c r="O27" s="34">
        <f t="shared" si="0"/>
        <v>12</v>
      </c>
      <c r="P27" s="36"/>
      <c r="Q27" s="53"/>
    </row>
    <row r="28" spans="1:17" x14ac:dyDescent="0.3">
      <c r="A28" s="97">
        <f t="shared" si="1"/>
        <v>12.5</v>
      </c>
      <c r="B28" s="122"/>
      <c r="C28" s="67">
        <v>302276.87</v>
      </c>
      <c r="D28" s="67">
        <v>67750.87</v>
      </c>
      <c r="E28" s="67"/>
      <c r="F28" s="67">
        <v>90883.9</v>
      </c>
      <c r="G28" s="67">
        <v>213560.99</v>
      </c>
      <c r="H28" s="67"/>
      <c r="I28" s="67"/>
      <c r="J28" s="67"/>
      <c r="K28" s="67"/>
      <c r="L28" s="67"/>
      <c r="M28" s="123"/>
      <c r="N28" s="122">
        <f t="shared" si="2"/>
        <v>674472.63</v>
      </c>
      <c r="O28" s="34">
        <f t="shared" si="0"/>
        <v>12.5</v>
      </c>
      <c r="P28" s="36"/>
      <c r="Q28" s="53"/>
    </row>
    <row r="29" spans="1:17" x14ac:dyDescent="0.3">
      <c r="A29" s="97">
        <f t="shared" si="1"/>
        <v>13</v>
      </c>
      <c r="B29" s="122"/>
      <c r="C29" s="67">
        <v>377719.85</v>
      </c>
      <c r="D29" s="67">
        <v>152296.87</v>
      </c>
      <c r="E29" s="67"/>
      <c r="F29" s="67">
        <v>136325.84</v>
      </c>
      <c r="G29" s="67">
        <v>319049.96000000002</v>
      </c>
      <c r="H29" s="67"/>
      <c r="I29" s="67"/>
      <c r="J29" s="67"/>
      <c r="K29" s="67"/>
      <c r="L29" s="67"/>
      <c r="M29" s="123"/>
      <c r="N29" s="122">
        <f t="shared" si="2"/>
        <v>985392.52</v>
      </c>
      <c r="O29" s="34">
        <f t="shared" si="0"/>
        <v>13</v>
      </c>
      <c r="P29" s="36"/>
      <c r="Q29" s="53"/>
    </row>
    <row r="30" spans="1:17" x14ac:dyDescent="0.3">
      <c r="A30" s="97">
        <f t="shared" si="1"/>
        <v>13.5</v>
      </c>
      <c r="B30" s="122"/>
      <c r="C30" s="67">
        <v>654680.73</v>
      </c>
      <c r="D30" s="67">
        <v>346797.6</v>
      </c>
      <c r="E30" s="67"/>
      <c r="F30" s="67">
        <v>90883.9</v>
      </c>
      <c r="G30" s="67">
        <v>506575.45</v>
      </c>
      <c r="H30" s="67"/>
      <c r="I30" s="67"/>
      <c r="J30" s="67"/>
      <c r="K30" s="67"/>
      <c r="L30" s="67"/>
      <c r="M30" s="123"/>
      <c r="N30" s="122">
        <f t="shared" si="2"/>
        <v>1598937.68</v>
      </c>
      <c r="O30" s="34">
        <f t="shared" si="0"/>
        <v>13.5</v>
      </c>
      <c r="P30" s="36"/>
      <c r="Q30" s="53"/>
    </row>
    <row r="31" spans="1:17" x14ac:dyDescent="0.3">
      <c r="A31" s="97">
        <f t="shared" si="1"/>
        <v>14</v>
      </c>
      <c r="B31" s="122"/>
      <c r="C31" s="67">
        <v>814459.55</v>
      </c>
      <c r="D31" s="67">
        <v>398364.2</v>
      </c>
      <c r="E31" s="67"/>
      <c r="F31" s="67">
        <v>340814.61</v>
      </c>
      <c r="G31" s="67">
        <v>1186390.44</v>
      </c>
      <c r="H31" s="67"/>
      <c r="I31" s="67"/>
      <c r="J31" s="67"/>
      <c r="K31" s="67"/>
      <c r="L31" s="67"/>
      <c r="M31" s="123"/>
      <c r="N31" s="122">
        <f t="shared" si="2"/>
        <v>2740028.8</v>
      </c>
      <c r="O31" s="34">
        <f t="shared" si="0"/>
        <v>14</v>
      </c>
      <c r="P31" s="36"/>
      <c r="Q31" s="53"/>
    </row>
    <row r="32" spans="1:17" x14ac:dyDescent="0.3">
      <c r="A32" s="97">
        <f t="shared" si="1"/>
        <v>14.5</v>
      </c>
      <c r="B32" s="122"/>
      <c r="C32" s="67">
        <v>702736.86</v>
      </c>
      <c r="D32" s="67">
        <v>659977.1</v>
      </c>
      <c r="E32" s="67"/>
      <c r="F32" s="67">
        <v>386256.56</v>
      </c>
      <c r="G32" s="67">
        <v>1039627.72</v>
      </c>
      <c r="H32" s="67"/>
      <c r="I32" s="67"/>
      <c r="J32" s="67"/>
      <c r="K32" s="67"/>
      <c r="L32" s="67"/>
      <c r="M32" s="123"/>
      <c r="N32" s="122">
        <f t="shared" si="2"/>
        <v>2788598.24</v>
      </c>
      <c r="O32" s="34">
        <f t="shared" si="0"/>
        <v>14.5</v>
      </c>
      <c r="P32" s="36"/>
      <c r="Q32" s="53"/>
    </row>
    <row r="33" spans="1:17" x14ac:dyDescent="0.3">
      <c r="A33" s="97">
        <f t="shared" si="1"/>
        <v>15</v>
      </c>
      <c r="B33" s="122"/>
      <c r="C33" s="67">
        <v>213935.58</v>
      </c>
      <c r="D33" s="67">
        <v>344066.93</v>
      </c>
      <c r="E33" s="67"/>
      <c r="F33" s="67">
        <v>113604.87</v>
      </c>
      <c r="G33" s="67">
        <v>1346912.26</v>
      </c>
      <c r="H33" s="67"/>
      <c r="I33" s="67"/>
      <c r="J33" s="67"/>
      <c r="K33" s="67"/>
      <c r="L33" s="67"/>
      <c r="M33" s="123"/>
      <c r="N33" s="122">
        <f t="shared" si="2"/>
        <v>2018519.6400000001</v>
      </c>
      <c r="O33" s="34">
        <f t="shared" si="0"/>
        <v>15</v>
      </c>
      <c r="P33" s="36"/>
      <c r="Q33" s="53"/>
    </row>
    <row r="34" spans="1:17" x14ac:dyDescent="0.3">
      <c r="A34" s="97">
        <f t="shared" si="1"/>
        <v>15.5</v>
      </c>
      <c r="B34" s="122"/>
      <c r="C34" s="67">
        <v>76398.080000000002</v>
      </c>
      <c r="D34" s="67">
        <v>223538.23</v>
      </c>
      <c r="E34" s="67"/>
      <c r="F34" s="67"/>
      <c r="G34" s="67">
        <v>2008443.68</v>
      </c>
      <c r="H34" s="67"/>
      <c r="I34" s="67"/>
      <c r="J34" s="67"/>
      <c r="K34" s="67"/>
      <c r="L34" s="67"/>
      <c r="M34" s="123"/>
      <c r="N34" s="122">
        <f t="shared" si="2"/>
        <v>2308379.9899999998</v>
      </c>
      <c r="O34" s="34">
        <f t="shared" si="0"/>
        <v>15.5</v>
      </c>
      <c r="P34" s="36"/>
      <c r="Q34" s="53"/>
    </row>
    <row r="35" spans="1:17" x14ac:dyDescent="0.3">
      <c r="A35" s="97">
        <f t="shared" si="1"/>
        <v>16</v>
      </c>
      <c r="B35" s="122"/>
      <c r="C35" s="67">
        <v>76398.080000000002</v>
      </c>
      <c r="D35" s="67">
        <v>351289.12</v>
      </c>
      <c r="E35" s="67"/>
      <c r="F35" s="67">
        <v>318093.64</v>
      </c>
      <c r="G35" s="67">
        <v>1294051.2</v>
      </c>
      <c r="H35" s="67"/>
      <c r="I35" s="67"/>
      <c r="J35" s="67"/>
      <c r="K35" s="67"/>
      <c r="L35" s="67"/>
      <c r="M35" s="123"/>
      <c r="N35" s="122">
        <f t="shared" si="2"/>
        <v>2039832.04</v>
      </c>
      <c r="O35" s="34">
        <f t="shared" si="0"/>
        <v>16</v>
      </c>
      <c r="P35" s="36"/>
      <c r="Q35" s="53"/>
    </row>
    <row r="36" spans="1:17" x14ac:dyDescent="0.3">
      <c r="A36" s="97">
        <f t="shared" si="1"/>
        <v>16.5</v>
      </c>
      <c r="B36" s="122"/>
      <c r="C36" s="67">
        <v>40759.599999999999</v>
      </c>
      <c r="D36" s="67">
        <v>102940.31</v>
      </c>
      <c r="E36" s="67"/>
      <c r="F36" s="67">
        <v>227209.74</v>
      </c>
      <c r="G36" s="67">
        <v>1297119.43</v>
      </c>
      <c r="H36" s="67"/>
      <c r="I36" s="67"/>
      <c r="J36" s="67"/>
      <c r="K36" s="67"/>
      <c r="L36" s="67"/>
      <c r="M36" s="123"/>
      <c r="N36" s="122">
        <f t="shared" si="2"/>
        <v>1668029.08</v>
      </c>
      <c r="O36" s="34">
        <f t="shared" si="0"/>
        <v>16.5</v>
      </c>
      <c r="P36" s="36"/>
      <c r="Q36" s="53"/>
    </row>
    <row r="37" spans="1:17" x14ac:dyDescent="0.3">
      <c r="A37" s="97">
        <f t="shared" si="1"/>
        <v>17</v>
      </c>
      <c r="B37" s="122"/>
      <c r="C37" s="67"/>
      <c r="D37" s="67">
        <v>72704.25</v>
      </c>
      <c r="E37" s="67"/>
      <c r="F37" s="67">
        <v>272651.69</v>
      </c>
      <c r="G37" s="67">
        <v>1015364.37</v>
      </c>
      <c r="H37" s="67"/>
      <c r="I37" s="67"/>
      <c r="J37" s="67"/>
      <c r="K37" s="67"/>
      <c r="L37" s="67"/>
      <c r="M37" s="123"/>
      <c r="N37" s="122">
        <f t="shared" si="2"/>
        <v>1360720.31</v>
      </c>
      <c r="O37" s="34">
        <f t="shared" si="0"/>
        <v>17</v>
      </c>
      <c r="P37" s="36"/>
      <c r="Q37" s="53"/>
    </row>
    <row r="38" spans="1:17" x14ac:dyDescent="0.3">
      <c r="A38" s="97">
        <f t="shared" si="1"/>
        <v>17.5</v>
      </c>
      <c r="B38" s="122"/>
      <c r="C38" s="67">
        <v>81519.199999999997</v>
      </c>
      <c r="D38" s="67">
        <v>67486.539999999994</v>
      </c>
      <c r="E38" s="67"/>
      <c r="F38" s="67">
        <v>181767.79</v>
      </c>
      <c r="G38" s="67">
        <v>770607.12</v>
      </c>
      <c r="H38" s="67"/>
      <c r="I38" s="67"/>
      <c r="J38" s="67"/>
      <c r="K38" s="67"/>
      <c r="L38" s="67"/>
      <c r="M38" s="123"/>
      <c r="N38" s="122">
        <f t="shared" si="2"/>
        <v>1101380.6499999999</v>
      </c>
      <c r="O38" s="34">
        <f t="shared" si="0"/>
        <v>17.5</v>
      </c>
      <c r="P38" s="36"/>
      <c r="Q38" s="53"/>
    </row>
    <row r="39" spans="1:17" x14ac:dyDescent="0.3">
      <c r="A39" s="97">
        <f t="shared" si="1"/>
        <v>18</v>
      </c>
      <c r="B39" s="122"/>
      <c r="C39" s="67">
        <v>40759.599999999999</v>
      </c>
      <c r="D39" s="67">
        <v>95009.85</v>
      </c>
      <c r="E39" s="67"/>
      <c r="F39" s="67">
        <v>68162.92</v>
      </c>
      <c r="G39" s="67">
        <v>727666.02</v>
      </c>
      <c r="H39" s="67"/>
      <c r="I39" s="67"/>
      <c r="J39" s="67"/>
      <c r="K39" s="67"/>
      <c r="L39" s="67"/>
      <c r="M39" s="123"/>
      <c r="N39" s="122">
        <f t="shared" si="2"/>
        <v>931598.39</v>
      </c>
      <c r="O39" s="34">
        <f t="shared" si="0"/>
        <v>18</v>
      </c>
      <c r="Q39" s="53"/>
    </row>
    <row r="40" spans="1:17" x14ac:dyDescent="0.3">
      <c r="A40" s="97">
        <f t="shared" si="1"/>
        <v>18.5</v>
      </c>
      <c r="B40" s="122"/>
      <c r="C40" s="67"/>
      <c r="D40" s="67"/>
      <c r="E40" s="67"/>
      <c r="F40" s="67">
        <v>45441.95</v>
      </c>
      <c r="G40" s="67">
        <v>285164.62</v>
      </c>
      <c r="H40" s="67"/>
      <c r="I40" s="67"/>
      <c r="J40" s="67"/>
      <c r="K40" s="67"/>
      <c r="L40" s="67"/>
      <c r="M40" s="123"/>
      <c r="N40" s="122">
        <f t="shared" si="2"/>
        <v>330606.57</v>
      </c>
      <c r="O40" s="34">
        <f t="shared" si="0"/>
        <v>18.5</v>
      </c>
      <c r="Q40" s="53"/>
    </row>
    <row r="41" spans="1:17" x14ac:dyDescent="0.3">
      <c r="A41" s="97">
        <f t="shared" si="1"/>
        <v>19</v>
      </c>
      <c r="B41" s="122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123"/>
      <c r="N41" s="122" t="str">
        <f t="shared" si="2"/>
        <v xml:space="preserve"> </v>
      </c>
      <c r="O41" s="34">
        <f t="shared" si="0"/>
        <v>19</v>
      </c>
      <c r="Q41" s="53"/>
    </row>
    <row r="42" spans="1:17" x14ac:dyDescent="0.3">
      <c r="A42" s="97">
        <f t="shared" si="1"/>
        <v>19.5</v>
      </c>
      <c r="B42" s="122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123"/>
      <c r="N42" s="122" t="str">
        <f t="shared" si="2"/>
        <v xml:space="preserve"> </v>
      </c>
      <c r="O42" s="34">
        <f t="shared" si="0"/>
        <v>19.5</v>
      </c>
    </row>
    <row r="43" spans="1:17" x14ac:dyDescent="0.3">
      <c r="A43" s="97">
        <f t="shared" si="1"/>
        <v>20</v>
      </c>
      <c r="B43" s="12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/>
      <c r="O43" s="34">
        <f t="shared" si="0"/>
        <v>20</v>
      </c>
    </row>
    <row r="44" spans="1:17" x14ac:dyDescent="0.3">
      <c r="A44" s="97">
        <f t="shared" si="1"/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/>
      <c r="O44" s="34">
        <f t="shared" si="0"/>
        <v>20.5</v>
      </c>
    </row>
    <row r="45" spans="1:17" x14ac:dyDescent="0.3">
      <c r="A45" s="99" t="s">
        <v>13</v>
      </c>
      <c r="B45" s="126" t="str">
        <f>IF(SUM(B11:B44)&gt;0,SUM(B11:B44)," ")</f>
        <v xml:space="preserve"> </v>
      </c>
      <c r="C45" s="71">
        <f t="shared" ref="C45:M45" si="3">IF(SUM(C11:C44)&gt;0,SUM(C11:C44)," ")</f>
        <v>3526188.5000000005</v>
      </c>
      <c r="D45" s="71">
        <f t="shared" si="3"/>
        <v>2900839.0800000005</v>
      </c>
      <c r="E45" s="71" t="str">
        <f t="shared" si="3"/>
        <v xml:space="preserve"> </v>
      </c>
      <c r="F45" s="71">
        <f t="shared" si="3"/>
        <v>2272097.41</v>
      </c>
      <c r="G45" s="71">
        <f t="shared" si="3"/>
        <v>12117313.819999997</v>
      </c>
      <c r="H45" s="71" t="str">
        <f t="shared" si="3"/>
        <v xml:space="preserve"> </v>
      </c>
      <c r="I45" s="71" t="str">
        <f t="shared" si="3"/>
        <v xml:space="preserve"> </v>
      </c>
      <c r="J45" s="71" t="str">
        <f t="shared" si="3"/>
        <v xml:space="preserve"> </v>
      </c>
      <c r="K45" s="71" t="str">
        <f t="shared" si="3"/>
        <v xml:space="preserve"> </v>
      </c>
      <c r="L45" s="71" t="str">
        <f t="shared" si="3"/>
        <v xml:space="preserve"> </v>
      </c>
      <c r="M45" s="127" t="str">
        <f t="shared" si="3"/>
        <v xml:space="preserve"> </v>
      </c>
      <c r="N45" s="126">
        <f>SUM(N11:N44)</f>
        <v>20816438.809999999</v>
      </c>
    </row>
    <row r="46" spans="1:17" x14ac:dyDescent="0.3">
      <c r="A46" s="100" t="s">
        <v>24</v>
      </c>
      <c r="B46" s="122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123"/>
      <c r="N46" s="152">
        <f>SUM(B46:M46)</f>
        <v>0</v>
      </c>
    </row>
    <row r="47" spans="1:17" x14ac:dyDescent="0.3">
      <c r="A47" s="100" t="s">
        <v>17</v>
      </c>
      <c r="B47" s="122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123"/>
      <c r="N47" s="152">
        <f>SUM(B47:M47)</f>
        <v>0</v>
      </c>
      <c r="O47" s="39"/>
    </row>
    <row r="48" spans="1:17" ht="14" x14ac:dyDescent="0.3">
      <c r="A48" s="101" t="s">
        <v>21</v>
      </c>
      <c r="B48" s="129"/>
      <c r="C48" s="72">
        <f>SUM(C9:C26)*100/C45</f>
        <v>0</v>
      </c>
      <c r="D48" s="72">
        <f>SUM(D9:D26)*100/D45</f>
        <v>0</v>
      </c>
      <c r="E48" s="72"/>
      <c r="F48" s="72">
        <f>SUM(F9:F26)*100/F45</f>
        <v>0</v>
      </c>
      <c r="G48" s="72">
        <f>SUM(G9:G26)*100/G45</f>
        <v>0.29374101000216568</v>
      </c>
      <c r="H48" s="72" t="e">
        <f>SUM(H9:H26)*100/H45</f>
        <v>#VALUE!</v>
      </c>
      <c r="I48" s="72"/>
      <c r="J48" s="72"/>
      <c r="K48" s="72"/>
      <c r="L48" s="72" t="e">
        <f t="shared" ref="L48:M48" si="4">SUM(L9:L26)*100/L45</f>
        <v>#VALUE!</v>
      </c>
      <c r="M48" s="72" t="e">
        <f t="shared" si="4"/>
        <v>#VALUE!</v>
      </c>
      <c r="N48" s="129">
        <f>SUM(N11:N26)*100/N45</f>
        <v>0.17098755615634526</v>
      </c>
    </row>
    <row r="49" spans="1:15" x14ac:dyDescent="0.3">
      <c r="A49" s="102" t="s">
        <v>19</v>
      </c>
      <c r="B49" s="131"/>
      <c r="C49" s="73"/>
      <c r="D49" s="73"/>
      <c r="E49" s="78"/>
      <c r="F49" s="73"/>
      <c r="G49" s="73"/>
      <c r="H49" s="73"/>
      <c r="I49" s="73"/>
      <c r="J49" s="73"/>
      <c r="K49" s="73"/>
      <c r="L49" s="73"/>
      <c r="M49" s="132"/>
      <c r="N49" s="131"/>
    </row>
    <row r="50" spans="1:15" x14ac:dyDescent="0.3">
      <c r="A50" s="40" t="s">
        <v>14</v>
      </c>
      <c r="J50" s="41"/>
    </row>
    <row r="51" spans="1:15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5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5" x14ac:dyDescent="0.3"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</row>
    <row r="55" spans="1:15" x14ac:dyDescent="0.3">
      <c r="A55" s="47"/>
      <c r="B55" s="30">
        <v>0</v>
      </c>
      <c r="C55" s="30">
        <v>1</v>
      </c>
      <c r="D55" s="30">
        <v>2</v>
      </c>
      <c r="E55" s="30">
        <v>3</v>
      </c>
      <c r="F55" s="30">
        <v>4</v>
      </c>
      <c r="G55" s="30">
        <v>5</v>
      </c>
      <c r="H55" s="30">
        <v>6</v>
      </c>
      <c r="I55" s="30">
        <v>7</v>
      </c>
      <c r="J55" s="30">
        <v>8</v>
      </c>
      <c r="K55" s="30">
        <v>9</v>
      </c>
      <c r="L55" s="30">
        <v>10</v>
      </c>
      <c r="M55" s="30">
        <v>11</v>
      </c>
      <c r="N55" s="30">
        <v>12</v>
      </c>
      <c r="O55" s="48" t="e">
        <f>+N55*100/#REF!</f>
        <v>#REF!</v>
      </c>
    </row>
    <row r="56" spans="1:15" x14ac:dyDescent="0.3">
      <c r="A56" s="49">
        <v>14</v>
      </c>
      <c r="B56" s="50" t="e">
        <f>+VLOOKUP(MAX(B9:B44),B9:$O$44,14,0)</f>
        <v>#N/A</v>
      </c>
      <c r="C56" s="51">
        <f>+VLOOKUP(MAX(C9:C44),C9:$O$44,+$A$56-C55,0)</f>
        <v>14</v>
      </c>
      <c r="D56" s="51">
        <f>+VLOOKUP(MAX(D9:D44),D9:$O$44,+$A$56-D55,0)</f>
        <v>14.5</v>
      </c>
      <c r="E56" s="51" t="e">
        <f>+VLOOKUP(MAX(E9:E44),E9:$O$44,+$A$56-E55,0)</f>
        <v>#N/A</v>
      </c>
      <c r="F56" s="51">
        <f>+VLOOKUP(MAX(F9:F44),F9:$O$44,+$A$56-F55,0)</f>
        <v>14.5</v>
      </c>
      <c r="G56" s="51">
        <f>+VLOOKUP(MAX(G9:G44),G9:$O$44,+$A$56-G55,0)</f>
        <v>15.5</v>
      </c>
      <c r="H56" s="51" t="e">
        <f>+VLOOKUP(MAX(H9:H44),H9:$O$44,+$A$56-H55,0)</f>
        <v>#N/A</v>
      </c>
      <c r="I56" s="51" t="e">
        <f>+VLOOKUP(MAX(I9:I44),I9:$O$44,+$A$56-I55,0)</f>
        <v>#N/A</v>
      </c>
      <c r="J56" s="51" t="e">
        <f>+VLOOKUP(MAX(J9:J44),J9:$O$44,+$A$56-J55,0)</f>
        <v>#N/A</v>
      </c>
      <c r="K56" s="51" t="e">
        <f>+VLOOKUP(MAX(K9:K44),K9:$O$44,+$A$56-K55,0)</f>
        <v>#N/A</v>
      </c>
      <c r="L56" s="51" t="e">
        <f>+VLOOKUP(MAX(L9:L44),L9:$O$44,+$A$56-L55,0)</f>
        <v>#N/A</v>
      </c>
      <c r="M56" s="51" t="e">
        <f>+VLOOKUP(MAX(M9:M44),M9:$O$44,+$A$56-M55,0)</f>
        <v>#N/A</v>
      </c>
      <c r="N56" s="51">
        <f>+VLOOKUP(MAX(N9:N44),N9:$O$44,+$A$56-N55,0)</f>
        <v>14.5</v>
      </c>
    </row>
    <row r="59" spans="1:15" ht="14" x14ac:dyDescent="0.3">
      <c r="B59" s="52"/>
    </row>
    <row r="60" spans="1:15" x14ac:dyDescent="0.3">
      <c r="A60" s="27" t="s">
        <v>22</v>
      </c>
      <c r="B60" s="35">
        <f>-SUM(B9:B26)</f>
        <v>0</v>
      </c>
      <c r="C60" s="35">
        <f t="shared" ref="C60:N60" si="5">-SUM(C9:C26)</f>
        <v>0</v>
      </c>
      <c r="D60" s="35">
        <f t="shared" si="5"/>
        <v>0</v>
      </c>
      <c r="E60" s="35">
        <f t="shared" si="5"/>
        <v>0</v>
      </c>
      <c r="F60" s="35">
        <f t="shared" si="5"/>
        <v>0</v>
      </c>
      <c r="G60" s="35">
        <f t="shared" si="5"/>
        <v>-35593.519999999997</v>
      </c>
      <c r="H60" s="35">
        <f t="shared" si="5"/>
        <v>0</v>
      </c>
      <c r="I60" s="35">
        <f t="shared" si="5"/>
        <v>0</v>
      </c>
      <c r="J60" s="35">
        <f t="shared" si="5"/>
        <v>0</v>
      </c>
      <c r="K60" s="35">
        <f t="shared" si="5"/>
        <v>0</v>
      </c>
      <c r="L60" s="35">
        <f t="shared" si="5"/>
        <v>0</v>
      </c>
      <c r="M60" s="35">
        <f t="shared" si="5"/>
        <v>0</v>
      </c>
      <c r="N60" s="35">
        <f t="shared" si="5"/>
        <v>-35593.519999999997</v>
      </c>
    </row>
    <row r="61" spans="1:15" x14ac:dyDescent="0.3">
      <c r="A61" s="27" t="s">
        <v>23</v>
      </c>
      <c r="B61" s="35">
        <f t="shared" ref="B61:M61" si="6">SUM(B27:B44)</f>
        <v>0</v>
      </c>
      <c r="C61" s="35">
        <f t="shared" si="6"/>
        <v>3526188.5000000005</v>
      </c>
      <c r="D61" s="35">
        <f t="shared" si="6"/>
        <v>2900839.0800000005</v>
      </c>
      <c r="E61" s="35">
        <f t="shared" si="6"/>
        <v>0</v>
      </c>
      <c r="F61" s="35">
        <f t="shared" si="6"/>
        <v>2272097.41</v>
      </c>
      <c r="G61" s="35">
        <f t="shared" si="6"/>
        <v>12081720.299999997</v>
      </c>
      <c r="H61" s="35">
        <f t="shared" si="6"/>
        <v>0</v>
      </c>
      <c r="I61" s="35">
        <f t="shared" si="6"/>
        <v>0</v>
      </c>
      <c r="J61" s="35">
        <f t="shared" si="6"/>
        <v>0</v>
      </c>
      <c r="K61" s="35">
        <f t="shared" si="6"/>
        <v>0</v>
      </c>
      <c r="L61" s="35">
        <f t="shared" si="6"/>
        <v>0</v>
      </c>
      <c r="M61" s="35">
        <f t="shared" si="6"/>
        <v>0</v>
      </c>
      <c r="N61" s="35">
        <f>SUM(N27:N44)</f>
        <v>20780845.290000003</v>
      </c>
    </row>
    <row r="62" spans="1:15" ht="14" x14ac:dyDescent="0.3">
      <c r="B62" s="52"/>
    </row>
    <row r="63" spans="1:15" ht="14" x14ac:dyDescent="0.3">
      <c r="B63" s="52"/>
    </row>
    <row r="64" spans="1:15" ht="15.75" customHeight="1" x14ac:dyDescent="0.3">
      <c r="B64" s="52"/>
    </row>
    <row r="65" spans="2:2" ht="14" x14ac:dyDescent="0.3">
      <c r="B65" s="52"/>
    </row>
    <row r="66" spans="2:2" ht="14" x14ac:dyDescent="0.3">
      <c r="B66" s="52"/>
    </row>
    <row r="67" spans="2:2" ht="14" x14ac:dyDescent="0.3">
      <c r="B67" s="52"/>
    </row>
    <row r="68" spans="2:2" ht="14" x14ac:dyDescent="0.3">
      <c r="B68" s="52"/>
    </row>
    <row r="69" spans="2:2" ht="14" x14ac:dyDescent="0.3">
      <c r="B69" s="52"/>
    </row>
    <row r="70" spans="2:2" ht="14" x14ac:dyDescent="0.3">
      <c r="B70" s="52"/>
    </row>
  </sheetData>
  <mergeCells count="5">
    <mergeCell ref="B7:M7"/>
    <mergeCell ref="A1:N1"/>
    <mergeCell ref="A3:N3"/>
    <mergeCell ref="A4:N4"/>
    <mergeCell ref="A5:N5"/>
  </mergeCells>
  <phoneticPr fontId="2" type="noConversion"/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ignoredErrors>
    <ignoredError sqref="N19:N41" formulaRange="1"/>
    <ignoredError sqref="L48 E48 D48 F48 H48 C48 G48" evalError="1" formulaRange="1"/>
    <ignoredError sqref="N48" evalError="1"/>
  </ignoredErrors>
  <drawing r:id="rId2"/>
  <legacyDrawingHF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18">
    <tabColor theme="4" tint="-0.499984740745262"/>
  </sheetPr>
  <dimension ref="A1:Q70"/>
  <sheetViews>
    <sheetView topLeftCell="A25" zoomScale="70" zoomScaleNormal="70" zoomScalePageLayoutView="70" workbookViewId="0">
      <selection activeCell="E20" sqref="E20:F42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7" ht="20" x14ac:dyDescent="0.4">
      <c r="A1" s="203" t="s">
        <v>51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7" ht="20" x14ac:dyDescent="0.4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7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7" ht="20" x14ac:dyDescent="0.4">
      <c r="A4" s="207" t="s">
        <v>67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</row>
    <row r="5" spans="1:17" s="31" customFormat="1" ht="19.149999999999999" customHeight="1" x14ac:dyDescent="0.4">
      <c r="A5" s="207" t="s">
        <v>60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</row>
    <row r="6" spans="1:17" s="31" customFormat="1" ht="19.149999999999999" customHeight="1" x14ac:dyDescent="0.3">
      <c r="A6" s="27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7" ht="13.5" thickBot="1" x14ac:dyDescent="0.35">
      <c r="A7" s="31"/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7" ht="13.5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48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7" x14ac:dyDescent="0.3">
      <c r="A9" s="96">
        <v>3</v>
      </c>
      <c r="B9" s="118"/>
      <c r="C9" s="76"/>
      <c r="D9" s="76"/>
      <c r="E9" s="76"/>
      <c r="F9" s="76"/>
      <c r="G9" s="76"/>
      <c r="H9" s="76"/>
      <c r="I9" s="76"/>
      <c r="J9" s="76"/>
      <c r="K9" s="76"/>
      <c r="L9" s="76"/>
      <c r="M9" s="119"/>
      <c r="N9" s="150"/>
      <c r="O9" s="33">
        <f>+A9</f>
        <v>3</v>
      </c>
    </row>
    <row r="10" spans="1:17" x14ac:dyDescent="0.3">
      <c r="A10" s="97">
        <f>+A9+0.5</f>
        <v>3.5</v>
      </c>
      <c r="B10" s="120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121"/>
      <c r="N10" s="151"/>
      <c r="O10" s="34">
        <f t="shared" ref="O10:O44" si="0">+A10</f>
        <v>3.5</v>
      </c>
    </row>
    <row r="11" spans="1:17" x14ac:dyDescent="0.3">
      <c r="A11" s="97">
        <f t="shared" ref="A11:A44" si="1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/>
      <c r="O11" s="34">
        <f t="shared" si="0"/>
        <v>4</v>
      </c>
    </row>
    <row r="12" spans="1:17" x14ac:dyDescent="0.3">
      <c r="A12" s="97">
        <f t="shared" si="1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/>
      <c r="O12" s="34">
        <f t="shared" si="0"/>
        <v>4.5</v>
      </c>
    </row>
    <row r="13" spans="1:17" x14ac:dyDescent="0.3">
      <c r="A13" s="97">
        <f t="shared" si="1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/>
      <c r="O13" s="34">
        <f t="shared" si="0"/>
        <v>5</v>
      </c>
    </row>
    <row r="14" spans="1:17" x14ac:dyDescent="0.3">
      <c r="A14" s="97">
        <f t="shared" si="1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/>
      <c r="O14" s="34">
        <f t="shared" si="0"/>
        <v>5.5</v>
      </c>
    </row>
    <row r="15" spans="1:17" x14ac:dyDescent="0.3">
      <c r="A15" s="97">
        <f t="shared" si="1"/>
        <v>6</v>
      </c>
      <c r="B15" s="122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23"/>
      <c r="N15" s="122" t="str">
        <f t="shared" ref="N15:N43" si="2">IF(SUM(B15:M15)&gt;0,SUM(B15:M15)," ")</f>
        <v xml:space="preserve"> </v>
      </c>
      <c r="O15" s="34">
        <f t="shared" si="0"/>
        <v>6</v>
      </c>
      <c r="P15" s="36"/>
      <c r="Q15" s="37"/>
    </row>
    <row r="16" spans="1:17" x14ac:dyDescent="0.3">
      <c r="A16" s="97">
        <f t="shared" si="1"/>
        <v>6.5</v>
      </c>
      <c r="B16" s="122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23"/>
      <c r="N16" s="122" t="str">
        <f t="shared" si="2"/>
        <v xml:space="preserve"> </v>
      </c>
      <c r="O16" s="34">
        <f t="shared" si="0"/>
        <v>6.5</v>
      </c>
      <c r="P16" s="36"/>
      <c r="Q16" s="37"/>
    </row>
    <row r="17" spans="1:17" x14ac:dyDescent="0.3">
      <c r="A17" s="97">
        <f t="shared" si="1"/>
        <v>7</v>
      </c>
      <c r="B17" s="12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23"/>
      <c r="N17" s="122" t="str">
        <f t="shared" si="2"/>
        <v xml:space="preserve"> </v>
      </c>
      <c r="O17" s="34">
        <f t="shared" si="0"/>
        <v>7</v>
      </c>
      <c r="P17" s="36"/>
      <c r="Q17" s="37"/>
    </row>
    <row r="18" spans="1:17" x14ac:dyDescent="0.3">
      <c r="A18" s="97">
        <f t="shared" si="1"/>
        <v>7.5</v>
      </c>
      <c r="B18" s="122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23"/>
      <c r="N18" s="122" t="str">
        <f t="shared" si="2"/>
        <v xml:space="preserve"> </v>
      </c>
      <c r="O18" s="34">
        <f t="shared" si="0"/>
        <v>7.5</v>
      </c>
      <c r="P18" s="36"/>
      <c r="Q18" s="37"/>
    </row>
    <row r="19" spans="1:17" x14ac:dyDescent="0.3">
      <c r="A19" s="97">
        <f t="shared" si="1"/>
        <v>8</v>
      </c>
      <c r="B19" s="122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23"/>
      <c r="N19" s="122" t="str">
        <f t="shared" si="2"/>
        <v xml:space="preserve"> </v>
      </c>
      <c r="O19" s="34">
        <f t="shared" si="0"/>
        <v>8</v>
      </c>
      <c r="P19" s="36"/>
      <c r="Q19" s="37"/>
    </row>
    <row r="20" spans="1:17" x14ac:dyDescent="0.3">
      <c r="A20" s="97">
        <f t="shared" si="1"/>
        <v>8.5</v>
      </c>
      <c r="B20" s="122"/>
      <c r="C20" s="67"/>
      <c r="D20" s="67"/>
      <c r="E20" s="67">
        <v>15.04</v>
      </c>
      <c r="F20" s="67"/>
      <c r="G20" s="67"/>
      <c r="H20" s="67"/>
      <c r="I20" s="67"/>
      <c r="J20" s="67"/>
      <c r="K20" s="67"/>
      <c r="L20" s="67"/>
      <c r="M20" s="123"/>
      <c r="N20" s="122">
        <f t="shared" si="2"/>
        <v>15.04</v>
      </c>
      <c r="O20" s="34">
        <f t="shared" si="0"/>
        <v>8.5</v>
      </c>
      <c r="P20" s="36"/>
      <c r="Q20" s="37"/>
    </row>
    <row r="21" spans="1:17" x14ac:dyDescent="0.3">
      <c r="A21" s="97">
        <f t="shared" si="1"/>
        <v>9</v>
      </c>
      <c r="B21" s="122"/>
      <c r="C21" s="67"/>
      <c r="D21" s="67"/>
      <c r="E21" s="67">
        <v>24.43</v>
      </c>
      <c r="F21" s="67"/>
      <c r="G21" s="67"/>
      <c r="H21" s="67"/>
      <c r="I21" s="67"/>
      <c r="J21" s="67"/>
      <c r="K21" s="67"/>
      <c r="L21" s="67"/>
      <c r="M21" s="123"/>
      <c r="N21" s="122">
        <f t="shared" si="2"/>
        <v>24.43</v>
      </c>
      <c r="O21" s="34">
        <f t="shared" si="0"/>
        <v>9</v>
      </c>
      <c r="P21" s="36"/>
      <c r="Q21" s="37"/>
    </row>
    <row r="22" spans="1:17" x14ac:dyDescent="0.3">
      <c r="A22" s="97">
        <f t="shared" si="1"/>
        <v>9.5</v>
      </c>
      <c r="B22" s="122"/>
      <c r="C22" s="67"/>
      <c r="D22" s="67"/>
      <c r="E22" s="67">
        <v>11.28</v>
      </c>
      <c r="F22" s="67"/>
      <c r="G22" s="67"/>
      <c r="H22" s="67"/>
      <c r="I22" s="67"/>
      <c r="J22" s="67"/>
      <c r="K22" s="67"/>
      <c r="L22" s="67"/>
      <c r="M22" s="123"/>
      <c r="N22" s="122">
        <f t="shared" si="2"/>
        <v>11.28</v>
      </c>
      <c r="O22" s="34">
        <f t="shared" si="0"/>
        <v>9.5</v>
      </c>
      <c r="P22" s="36"/>
      <c r="Q22" s="37"/>
    </row>
    <row r="23" spans="1:17" x14ac:dyDescent="0.3">
      <c r="A23" s="97">
        <f t="shared" si="1"/>
        <v>10</v>
      </c>
      <c r="B23" s="122"/>
      <c r="C23" s="67"/>
      <c r="D23" s="67"/>
      <c r="E23" s="67">
        <v>3.76</v>
      </c>
      <c r="F23" s="67"/>
      <c r="G23" s="67"/>
      <c r="H23" s="67"/>
      <c r="I23" s="67"/>
      <c r="J23" s="67"/>
      <c r="K23" s="67"/>
      <c r="L23" s="67"/>
      <c r="M23" s="123"/>
      <c r="N23" s="122">
        <f t="shared" si="2"/>
        <v>3.76</v>
      </c>
      <c r="O23" s="34">
        <f t="shared" si="0"/>
        <v>10</v>
      </c>
      <c r="P23" s="36"/>
      <c r="Q23" s="37"/>
    </row>
    <row r="24" spans="1:17" x14ac:dyDescent="0.3">
      <c r="A24" s="97">
        <f t="shared" si="1"/>
        <v>10.5</v>
      </c>
      <c r="B24" s="122"/>
      <c r="C24" s="67"/>
      <c r="D24" s="67"/>
      <c r="E24" s="67">
        <v>10.88</v>
      </c>
      <c r="F24" s="67">
        <v>110.58</v>
      </c>
      <c r="G24" s="67"/>
      <c r="H24" s="67"/>
      <c r="I24" s="67"/>
      <c r="J24" s="67"/>
      <c r="K24" s="67"/>
      <c r="L24" s="67"/>
      <c r="M24" s="123"/>
      <c r="N24" s="122">
        <f t="shared" si="2"/>
        <v>121.46</v>
      </c>
      <c r="O24" s="34">
        <f t="shared" si="0"/>
        <v>10.5</v>
      </c>
      <c r="P24" s="36"/>
      <c r="Q24" s="37"/>
    </row>
    <row r="25" spans="1:17" x14ac:dyDescent="0.3">
      <c r="A25" s="97">
        <f t="shared" si="1"/>
        <v>11</v>
      </c>
      <c r="B25" s="122"/>
      <c r="C25" s="67"/>
      <c r="D25" s="67"/>
      <c r="E25" s="67">
        <v>22.51</v>
      </c>
      <c r="F25" s="67">
        <v>135.93</v>
      </c>
      <c r="G25" s="67"/>
      <c r="H25" s="67"/>
      <c r="I25" s="67"/>
      <c r="J25" s="67"/>
      <c r="K25" s="67"/>
      <c r="L25" s="67"/>
      <c r="M25" s="123"/>
      <c r="N25" s="122">
        <f t="shared" si="2"/>
        <v>158.44</v>
      </c>
      <c r="O25" s="34">
        <f t="shared" si="0"/>
        <v>11</v>
      </c>
      <c r="P25" s="36"/>
      <c r="Q25" s="37"/>
    </row>
    <row r="26" spans="1:17" x14ac:dyDescent="0.3">
      <c r="A26" s="98">
        <f t="shared" si="1"/>
        <v>11.5</v>
      </c>
      <c r="B26" s="124"/>
      <c r="C26" s="38"/>
      <c r="D26" s="38"/>
      <c r="E26" s="38">
        <v>77.099999999999994</v>
      </c>
      <c r="F26" s="38">
        <v>550.24</v>
      </c>
      <c r="G26" s="38"/>
      <c r="H26" s="38"/>
      <c r="I26" s="38"/>
      <c r="J26" s="38"/>
      <c r="K26" s="38"/>
      <c r="L26" s="38"/>
      <c r="M26" s="125"/>
      <c r="N26" s="124">
        <f t="shared" si="2"/>
        <v>627.34</v>
      </c>
      <c r="O26" s="34">
        <f t="shared" si="0"/>
        <v>11.5</v>
      </c>
      <c r="P26" s="36"/>
      <c r="Q26" s="37"/>
    </row>
    <row r="27" spans="1:17" x14ac:dyDescent="0.3">
      <c r="A27" s="97">
        <f t="shared" si="1"/>
        <v>12</v>
      </c>
      <c r="B27" s="122"/>
      <c r="C27" s="67"/>
      <c r="D27" s="67"/>
      <c r="E27" s="67">
        <v>79.11</v>
      </c>
      <c r="F27" s="67">
        <v>1431.5</v>
      </c>
      <c r="G27" s="67"/>
      <c r="H27" s="67"/>
      <c r="I27" s="67"/>
      <c r="J27" s="67"/>
      <c r="K27" s="67"/>
      <c r="L27" s="67"/>
      <c r="M27" s="123"/>
      <c r="N27" s="122">
        <f t="shared" si="2"/>
        <v>1510.61</v>
      </c>
      <c r="O27" s="34">
        <f t="shared" si="0"/>
        <v>12</v>
      </c>
      <c r="P27" s="36"/>
      <c r="Q27" s="37"/>
    </row>
    <row r="28" spans="1:17" x14ac:dyDescent="0.3">
      <c r="A28" s="97">
        <f t="shared" si="1"/>
        <v>12.5</v>
      </c>
      <c r="B28" s="122"/>
      <c r="C28" s="67"/>
      <c r="D28" s="67"/>
      <c r="E28" s="67">
        <v>166.84</v>
      </c>
      <c r="F28" s="67">
        <v>2304.29</v>
      </c>
      <c r="G28" s="67"/>
      <c r="H28" s="67"/>
      <c r="I28" s="67"/>
      <c r="J28" s="67"/>
      <c r="K28" s="67"/>
      <c r="L28" s="67"/>
      <c r="M28" s="123"/>
      <c r="N28" s="122">
        <f t="shared" si="2"/>
        <v>2471.13</v>
      </c>
      <c r="O28" s="34">
        <f t="shared" si="0"/>
        <v>12.5</v>
      </c>
      <c r="P28" s="36"/>
      <c r="Q28" s="37"/>
    </row>
    <row r="29" spans="1:17" x14ac:dyDescent="0.3">
      <c r="A29" s="97">
        <f t="shared" si="1"/>
        <v>13</v>
      </c>
      <c r="B29" s="122"/>
      <c r="C29" s="67"/>
      <c r="D29" s="67"/>
      <c r="E29" s="67">
        <v>183.74</v>
      </c>
      <c r="F29" s="67">
        <v>1126.23</v>
      </c>
      <c r="G29" s="67"/>
      <c r="H29" s="67"/>
      <c r="I29" s="67"/>
      <c r="J29" s="67"/>
      <c r="K29" s="67"/>
      <c r="L29" s="67"/>
      <c r="M29" s="123"/>
      <c r="N29" s="122">
        <f t="shared" si="2"/>
        <v>1309.97</v>
      </c>
      <c r="O29" s="34">
        <f t="shared" si="0"/>
        <v>13</v>
      </c>
      <c r="P29" s="36"/>
      <c r="Q29" s="37"/>
    </row>
    <row r="30" spans="1:17" x14ac:dyDescent="0.3">
      <c r="A30" s="97">
        <f t="shared" si="1"/>
        <v>13.5</v>
      </c>
      <c r="B30" s="122"/>
      <c r="C30" s="67"/>
      <c r="D30" s="67"/>
      <c r="E30" s="67">
        <v>122.65</v>
      </c>
      <c r="F30" s="67">
        <v>420.85</v>
      </c>
      <c r="G30" s="67"/>
      <c r="H30" s="67"/>
      <c r="I30" s="67"/>
      <c r="J30" s="67"/>
      <c r="K30" s="67"/>
      <c r="L30" s="67"/>
      <c r="M30" s="123"/>
      <c r="N30" s="122">
        <f t="shared" si="2"/>
        <v>543.5</v>
      </c>
      <c r="O30" s="34">
        <f t="shared" si="0"/>
        <v>13.5</v>
      </c>
      <c r="P30" s="36"/>
      <c r="Q30" s="37"/>
    </row>
    <row r="31" spans="1:17" x14ac:dyDescent="0.3">
      <c r="A31" s="97">
        <f t="shared" si="1"/>
        <v>14</v>
      </c>
      <c r="B31" s="122"/>
      <c r="C31" s="67"/>
      <c r="D31" s="67"/>
      <c r="E31" s="67">
        <v>99.86</v>
      </c>
      <c r="F31" s="67">
        <v>326.06</v>
      </c>
      <c r="G31" s="67"/>
      <c r="H31" s="67"/>
      <c r="I31" s="67"/>
      <c r="J31" s="67"/>
      <c r="K31" s="67"/>
      <c r="L31" s="67"/>
      <c r="M31" s="123"/>
      <c r="N31" s="122">
        <f t="shared" si="2"/>
        <v>425.92</v>
      </c>
      <c r="O31" s="34">
        <f t="shared" si="0"/>
        <v>14</v>
      </c>
      <c r="P31" s="36"/>
      <c r="Q31" s="37"/>
    </row>
    <row r="32" spans="1:17" x14ac:dyDescent="0.3">
      <c r="A32" s="97">
        <f t="shared" si="1"/>
        <v>14.5</v>
      </c>
      <c r="B32" s="122"/>
      <c r="C32" s="67"/>
      <c r="D32" s="67"/>
      <c r="E32" s="67">
        <v>167.1</v>
      </c>
      <c r="F32" s="67">
        <v>382.03</v>
      </c>
      <c r="G32" s="67"/>
      <c r="H32" s="67"/>
      <c r="I32" s="67"/>
      <c r="J32" s="67"/>
      <c r="K32" s="67"/>
      <c r="L32" s="67"/>
      <c r="M32" s="123"/>
      <c r="N32" s="122">
        <f t="shared" si="2"/>
        <v>549.13</v>
      </c>
      <c r="O32" s="34">
        <f t="shared" si="0"/>
        <v>14.5</v>
      </c>
      <c r="P32" s="36"/>
      <c r="Q32" s="37"/>
    </row>
    <row r="33" spans="1:17" x14ac:dyDescent="0.3">
      <c r="A33" s="97">
        <f t="shared" si="1"/>
        <v>15</v>
      </c>
      <c r="B33" s="122"/>
      <c r="C33" s="67"/>
      <c r="D33" s="67"/>
      <c r="E33" s="67">
        <v>294.72000000000003</v>
      </c>
      <c r="F33" s="67">
        <v>379.87</v>
      </c>
      <c r="G33" s="67"/>
      <c r="H33" s="67"/>
      <c r="I33" s="67"/>
      <c r="J33" s="67"/>
      <c r="K33" s="67"/>
      <c r="L33" s="67"/>
      <c r="M33" s="123"/>
      <c r="N33" s="122">
        <f t="shared" si="2"/>
        <v>674.59</v>
      </c>
      <c r="O33" s="34">
        <f t="shared" si="0"/>
        <v>15</v>
      </c>
      <c r="P33" s="36"/>
      <c r="Q33" s="37"/>
    </row>
    <row r="34" spans="1:17" x14ac:dyDescent="0.3">
      <c r="A34" s="97">
        <f t="shared" si="1"/>
        <v>15.5</v>
      </c>
      <c r="B34" s="122"/>
      <c r="C34" s="67"/>
      <c r="D34" s="67"/>
      <c r="E34" s="67">
        <v>245.04</v>
      </c>
      <c r="F34" s="67">
        <v>654.99</v>
      </c>
      <c r="G34" s="67"/>
      <c r="H34" s="67"/>
      <c r="I34" s="67"/>
      <c r="J34" s="67"/>
      <c r="K34" s="67"/>
      <c r="L34" s="67"/>
      <c r="M34" s="123"/>
      <c r="N34" s="122">
        <f t="shared" si="2"/>
        <v>900.03</v>
      </c>
      <c r="O34" s="34">
        <f t="shared" si="0"/>
        <v>15.5</v>
      </c>
      <c r="P34" s="36"/>
      <c r="Q34" s="37"/>
    </row>
    <row r="35" spans="1:17" x14ac:dyDescent="0.3">
      <c r="A35" s="97">
        <f t="shared" si="1"/>
        <v>16</v>
      </c>
      <c r="B35" s="122"/>
      <c r="C35" s="67"/>
      <c r="D35" s="67"/>
      <c r="E35" s="67">
        <v>326.02</v>
      </c>
      <c r="F35" s="67">
        <v>957.02</v>
      </c>
      <c r="G35" s="67"/>
      <c r="H35" s="67"/>
      <c r="I35" s="67"/>
      <c r="J35" s="67"/>
      <c r="K35" s="67"/>
      <c r="L35" s="67"/>
      <c r="M35" s="123"/>
      <c r="N35" s="122">
        <f t="shared" si="2"/>
        <v>1283.04</v>
      </c>
      <c r="O35" s="34">
        <f t="shared" si="0"/>
        <v>16</v>
      </c>
      <c r="P35" s="36"/>
      <c r="Q35" s="37"/>
    </row>
    <row r="36" spans="1:17" x14ac:dyDescent="0.3">
      <c r="A36" s="97">
        <f t="shared" si="1"/>
        <v>16.5</v>
      </c>
      <c r="B36" s="122"/>
      <c r="C36" s="67"/>
      <c r="D36" s="67"/>
      <c r="E36" s="67">
        <v>802.65</v>
      </c>
      <c r="F36" s="67">
        <v>877.57</v>
      </c>
      <c r="G36" s="67"/>
      <c r="H36" s="67"/>
      <c r="I36" s="67"/>
      <c r="J36" s="67"/>
      <c r="K36" s="67"/>
      <c r="L36" s="67"/>
      <c r="M36" s="123"/>
      <c r="N36" s="122">
        <f t="shared" si="2"/>
        <v>1680.22</v>
      </c>
      <c r="O36" s="34">
        <f t="shared" si="0"/>
        <v>16.5</v>
      </c>
      <c r="P36" s="36"/>
      <c r="Q36" s="37"/>
    </row>
    <row r="37" spans="1:17" x14ac:dyDescent="0.3">
      <c r="A37" s="97">
        <f t="shared" si="1"/>
        <v>17</v>
      </c>
      <c r="B37" s="122"/>
      <c r="C37" s="67"/>
      <c r="D37" s="67"/>
      <c r="E37" s="67">
        <v>988.9</v>
      </c>
      <c r="F37" s="67">
        <v>509.71</v>
      </c>
      <c r="G37" s="67"/>
      <c r="H37" s="67"/>
      <c r="I37" s="67"/>
      <c r="J37" s="67"/>
      <c r="K37" s="67"/>
      <c r="L37" s="67"/>
      <c r="M37" s="123"/>
      <c r="N37" s="122">
        <f t="shared" si="2"/>
        <v>1498.61</v>
      </c>
      <c r="O37" s="34">
        <f t="shared" si="0"/>
        <v>17</v>
      </c>
      <c r="P37" s="36"/>
      <c r="Q37" s="37"/>
    </row>
    <row r="38" spans="1:17" x14ac:dyDescent="0.3">
      <c r="A38" s="97">
        <f t="shared" si="1"/>
        <v>17.5</v>
      </c>
      <c r="B38" s="122"/>
      <c r="C38" s="67"/>
      <c r="D38" s="67"/>
      <c r="E38" s="67">
        <v>791.04</v>
      </c>
      <c r="F38" s="67">
        <v>156.09</v>
      </c>
      <c r="G38" s="67"/>
      <c r="H38" s="67"/>
      <c r="I38" s="67"/>
      <c r="J38" s="67"/>
      <c r="K38" s="67"/>
      <c r="L38" s="67"/>
      <c r="M38" s="123"/>
      <c r="N38" s="122">
        <f t="shared" si="2"/>
        <v>947.13</v>
      </c>
      <c r="O38" s="34">
        <f t="shared" si="0"/>
        <v>17.5</v>
      </c>
      <c r="P38" s="36"/>
      <c r="Q38" s="37"/>
    </row>
    <row r="39" spans="1:17" x14ac:dyDescent="0.3">
      <c r="A39" s="97">
        <f t="shared" si="1"/>
        <v>18</v>
      </c>
      <c r="B39" s="122"/>
      <c r="C39" s="67"/>
      <c r="D39" s="67"/>
      <c r="E39" s="67">
        <v>470.76</v>
      </c>
      <c r="F39" s="67">
        <v>99.22</v>
      </c>
      <c r="G39" s="67"/>
      <c r="H39" s="67"/>
      <c r="I39" s="67"/>
      <c r="J39" s="67"/>
      <c r="K39" s="67"/>
      <c r="L39" s="67"/>
      <c r="M39" s="123"/>
      <c r="N39" s="122">
        <f t="shared" si="2"/>
        <v>569.98</v>
      </c>
      <c r="O39" s="34">
        <f t="shared" si="0"/>
        <v>18</v>
      </c>
    </row>
    <row r="40" spans="1:17" x14ac:dyDescent="0.3">
      <c r="A40" s="97">
        <f t="shared" si="1"/>
        <v>18.5</v>
      </c>
      <c r="B40" s="122"/>
      <c r="C40" s="67"/>
      <c r="D40" s="67"/>
      <c r="E40" s="67">
        <v>283.58</v>
      </c>
      <c r="F40" s="67">
        <v>50.69</v>
      </c>
      <c r="G40" s="67"/>
      <c r="H40" s="67"/>
      <c r="I40" s="67"/>
      <c r="J40" s="67"/>
      <c r="K40" s="67"/>
      <c r="L40" s="67"/>
      <c r="M40" s="123"/>
      <c r="N40" s="122">
        <f t="shared" si="2"/>
        <v>334.27</v>
      </c>
      <c r="O40" s="34">
        <f t="shared" si="0"/>
        <v>18.5</v>
      </c>
    </row>
    <row r="41" spans="1:17" x14ac:dyDescent="0.3">
      <c r="A41" s="97">
        <f t="shared" si="1"/>
        <v>19</v>
      </c>
      <c r="B41" s="122"/>
      <c r="C41" s="67"/>
      <c r="D41" s="67"/>
      <c r="E41" s="67">
        <v>91.07</v>
      </c>
      <c r="F41" s="67"/>
      <c r="G41" s="67"/>
      <c r="H41" s="67"/>
      <c r="I41" s="67"/>
      <c r="J41" s="67"/>
      <c r="K41" s="67"/>
      <c r="L41" s="67"/>
      <c r="M41" s="123"/>
      <c r="N41" s="122">
        <f t="shared" si="2"/>
        <v>91.07</v>
      </c>
      <c r="O41" s="34">
        <f t="shared" si="0"/>
        <v>19</v>
      </c>
    </row>
    <row r="42" spans="1:17" x14ac:dyDescent="0.3">
      <c r="A42" s="97">
        <f t="shared" si="1"/>
        <v>19.5</v>
      </c>
      <c r="B42" s="122"/>
      <c r="C42" s="67"/>
      <c r="D42" s="67"/>
      <c r="E42" s="67">
        <v>36.44</v>
      </c>
      <c r="F42" s="67"/>
      <c r="G42" s="67"/>
      <c r="H42" s="67"/>
      <c r="I42" s="67"/>
      <c r="J42" s="67"/>
      <c r="K42" s="67"/>
      <c r="L42" s="67"/>
      <c r="M42" s="123"/>
      <c r="N42" s="122">
        <f t="shared" si="2"/>
        <v>36.44</v>
      </c>
      <c r="O42" s="34">
        <f t="shared" si="0"/>
        <v>19.5</v>
      </c>
    </row>
    <row r="43" spans="1:17" x14ac:dyDescent="0.3">
      <c r="A43" s="97">
        <f t="shared" si="1"/>
        <v>20</v>
      </c>
      <c r="B43" s="12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 t="str">
        <f t="shared" si="2"/>
        <v xml:space="preserve"> </v>
      </c>
      <c r="O43" s="34">
        <f t="shared" si="0"/>
        <v>20</v>
      </c>
    </row>
    <row r="44" spans="1:17" x14ac:dyDescent="0.3">
      <c r="A44" s="97">
        <f t="shared" si="1"/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/>
      <c r="O44" s="34">
        <f t="shared" si="0"/>
        <v>20.5</v>
      </c>
    </row>
    <row r="45" spans="1:17" x14ac:dyDescent="0.3">
      <c r="A45" s="99" t="s">
        <v>13</v>
      </c>
      <c r="B45" s="126" t="str">
        <f>IF(SUM(B11:B44)&gt;0,SUM(B11:B44)," ")</f>
        <v xml:space="preserve"> </v>
      </c>
      <c r="C45" s="71" t="str">
        <f t="shared" ref="C45" si="3">IF(SUM(C11:C44)&gt;0,SUM(C11:C44)," ")</f>
        <v xml:space="preserve"> </v>
      </c>
      <c r="D45" s="71"/>
      <c r="E45" s="71">
        <f>SUM(E9:E44)</f>
        <v>5314.5199999999995</v>
      </c>
      <c r="F45" s="71">
        <f>SUM(F9:F44)</f>
        <v>10472.869999999999</v>
      </c>
      <c r="G45" s="71"/>
      <c r="H45" s="71"/>
      <c r="I45" s="71"/>
      <c r="J45" s="71" t="str">
        <f t="shared" ref="J45:L45" si="4">IF(SUM(J11:J44)&gt;0,SUM(J11:J44)," ")</f>
        <v xml:space="preserve"> </v>
      </c>
      <c r="K45" s="71" t="str">
        <f t="shared" si="4"/>
        <v xml:space="preserve"> </v>
      </c>
      <c r="L45" s="71" t="str">
        <f t="shared" si="4"/>
        <v xml:space="preserve"> </v>
      </c>
      <c r="M45" s="127"/>
      <c r="N45" s="126">
        <f>SUM(N11:N44)</f>
        <v>15787.390000000001</v>
      </c>
    </row>
    <row r="46" spans="1:17" x14ac:dyDescent="0.3">
      <c r="A46" s="100" t="s">
        <v>24</v>
      </c>
      <c r="B46" s="122"/>
      <c r="C46" s="67"/>
      <c r="D46" s="77"/>
      <c r="E46" s="77"/>
      <c r="F46" s="77"/>
      <c r="G46" s="77"/>
      <c r="H46" s="77"/>
      <c r="I46" s="77"/>
      <c r="J46" s="77"/>
      <c r="K46" s="77"/>
      <c r="L46" s="77"/>
      <c r="M46" s="128"/>
      <c r="N46" s="162">
        <f>SUM(B46:M46)</f>
        <v>0</v>
      </c>
    </row>
    <row r="47" spans="1:17" x14ac:dyDescent="0.3">
      <c r="A47" s="100" t="s">
        <v>17</v>
      </c>
      <c r="B47" s="122"/>
      <c r="C47" s="67"/>
      <c r="D47" s="77"/>
      <c r="E47" s="77"/>
      <c r="F47" s="77"/>
      <c r="G47" s="77"/>
      <c r="H47" s="77"/>
      <c r="I47" s="77"/>
      <c r="J47" s="77"/>
      <c r="K47" s="77"/>
      <c r="L47" s="77"/>
      <c r="M47" s="128"/>
      <c r="N47" s="162">
        <f>SUM(B47:M47)</f>
        <v>0</v>
      </c>
      <c r="O47" s="39"/>
    </row>
    <row r="48" spans="1:17" ht="14" x14ac:dyDescent="0.3">
      <c r="A48" s="101" t="s">
        <v>21</v>
      </c>
      <c r="B48" s="129"/>
      <c r="C48" s="72"/>
      <c r="D48" s="72"/>
      <c r="E48" s="72">
        <f>SUM(E9:E26)*100/E45</f>
        <v>3.1047018357255221</v>
      </c>
      <c r="F48" s="72">
        <f>SUM(F9:F26)*100/F45</f>
        <v>7.6077522207379644</v>
      </c>
      <c r="G48" s="72"/>
      <c r="H48" s="72"/>
      <c r="I48" s="72"/>
      <c r="J48" s="72" t="e">
        <f>SUM(J9:J26)*100/J45</f>
        <v>#VALUE!</v>
      </c>
      <c r="K48" s="72" t="e">
        <f>SUM(K9:K26)*100/K45</f>
        <v>#VALUE!</v>
      </c>
      <c r="L48" s="72"/>
      <c r="M48" s="130"/>
      <c r="N48" s="129">
        <f>SUM(N11:N26)*100/N45</f>
        <v>6.0918872593886633</v>
      </c>
    </row>
    <row r="49" spans="1:15" x14ac:dyDescent="0.3">
      <c r="A49" s="102" t="s">
        <v>19</v>
      </c>
      <c r="B49" s="131"/>
      <c r="C49" s="73"/>
      <c r="D49" s="73"/>
      <c r="E49" s="82"/>
      <c r="F49" s="73"/>
      <c r="G49" s="73"/>
      <c r="H49" s="63"/>
      <c r="I49" s="73"/>
      <c r="J49" s="63"/>
      <c r="K49" s="73"/>
      <c r="L49" s="73"/>
      <c r="M49" s="132"/>
      <c r="N49" s="154"/>
    </row>
    <row r="50" spans="1:15" x14ac:dyDescent="0.3">
      <c r="A50" s="40" t="s">
        <v>14</v>
      </c>
      <c r="J50" s="41"/>
    </row>
    <row r="51" spans="1:15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5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5" x14ac:dyDescent="0.3"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</row>
    <row r="55" spans="1:15" x14ac:dyDescent="0.3">
      <c r="A55" s="47"/>
      <c r="B55" s="30">
        <v>0</v>
      </c>
      <c r="C55" s="30">
        <v>1</v>
      </c>
      <c r="D55" s="30">
        <v>2</v>
      </c>
      <c r="E55" s="30">
        <v>3</v>
      </c>
      <c r="F55" s="30">
        <v>4</v>
      </c>
      <c r="G55" s="30">
        <v>5</v>
      </c>
      <c r="H55" s="30">
        <v>6</v>
      </c>
      <c r="I55" s="30">
        <v>7</v>
      </c>
      <c r="J55" s="30">
        <v>8</v>
      </c>
      <c r="K55" s="30">
        <v>9</v>
      </c>
      <c r="L55" s="30">
        <v>10</v>
      </c>
      <c r="M55" s="30">
        <v>11</v>
      </c>
      <c r="N55" s="30">
        <v>12</v>
      </c>
      <c r="O55" s="48" t="e">
        <f>+N55*100/#REF!</f>
        <v>#REF!</v>
      </c>
    </row>
    <row r="56" spans="1:15" x14ac:dyDescent="0.3">
      <c r="A56" s="49">
        <v>14</v>
      </c>
      <c r="B56" s="50" t="e">
        <f>+VLOOKUP(MAX(B9:B44),B9:$O$44,14,0)</f>
        <v>#N/A</v>
      </c>
      <c r="C56" s="51" t="e">
        <f>+VLOOKUP(MAX(C9:C44),C9:$O$44,+$A$56-C55,0)</f>
        <v>#N/A</v>
      </c>
      <c r="D56" s="51" t="e">
        <f>+VLOOKUP(MAX(D9:D44),D9:$O$44,+$A$56-D55,0)</f>
        <v>#N/A</v>
      </c>
      <c r="E56" s="51">
        <f>+VLOOKUP(MAX(E9:E44),E9:$O$44,+$A$56-E55,0)</f>
        <v>17</v>
      </c>
      <c r="F56" s="51">
        <f>+VLOOKUP(MAX(F9:F44),F9:$O$44,+$A$56-F55,0)</f>
        <v>12.5</v>
      </c>
      <c r="G56" s="51" t="e">
        <f>+VLOOKUP(MAX(G9:M44),G9:$O$44,+$A$56-G55,0)</f>
        <v>#N/A</v>
      </c>
      <c r="H56" s="51" t="e">
        <f>+VLOOKUP(MAX(H9:H42),H9:$O$42,+$A$56-H55,0)</f>
        <v>#N/A</v>
      </c>
      <c r="I56" s="51" t="e">
        <f>+VLOOKUP(MAX(I9:I42),I9:$O$42,+$A$56-I55,0)</f>
        <v>#N/A</v>
      </c>
      <c r="J56" s="51" t="e">
        <f>+VLOOKUP(MAX(J9:J42),J9:$O$42,+$A$56-J55,0)</f>
        <v>#N/A</v>
      </c>
      <c r="K56" s="51" t="e">
        <f>+VLOOKUP(MAX(K9:K42),K9:$O$42,+$A$56-K55,0)</f>
        <v>#N/A</v>
      </c>
      <c r="L56" s="51" t="e">
        <f>+VLOOKUP(MAX(L9:L42),L9:$O$42,+$A$56-L55,0)</f>
        <v>#N/A</v>
      </c>
      <c r="M56" s="51" t="e">
        <f>+VLOOKUP(MAX(M9:M42),M9:$O$42,+$A$56-M55,0)</f>
        <v>#N/A</v>
      </c>
      <c r="N56" s="51">
        <f>+VLOOKUP(MAX(N9:N44),N9:$O$44,+$A$56-N55,0)</f>
        <v>12.5</v>
      </c>
    </row>
    <row r="59" spans="1:15" ht="14" x14ac:dyDescent="0.3">
      <c r="B59" s="52"/>
    </row>
    <row r="60" spans="1:15" x14ac:dyDescent="0.3">
      <c r="A60" s="27" t="s">
        <v>22</v>
      </c>
      <c r="B60" s="35">
        <f>-SUM(B9:B26)</f>
        <v>0</v>
      </c>
      <c r="C60" s="35">
        <f t="shared" ref="C60:N60" si="5">-SUM(C9:C26)</f>
        <v>0</v>
      </c>
      <c r="D60" s="35">
        <f t="shared" si="5"/>
        <v>0</v>
      </c>
      <c r="E60" s="35">
        <f t="shared" si="5"/>
        <v>-165</v>
      </c>
      <c r="F60" s="35">
        <f t="shared" si="5"/>
        <v>-796.75</v>
      </c>
      <c r="G60" s="35">
        <f t="shared" si="5"/>
        <v>0</v>
      </c>
      <c r="H60" s="35">
        <f t="shared" si="5"/>
        <v>0</v>
      </c>
      <c r="I60" s="35">
        <f t="shared" si="5"/>
        <v>0</v>
      </c>
      <c r="J60" s="35">
        <f t="shared" si="5"/>
        <v>0</v>
      </c>
      <c r="K60" s="35">
        <f t="shared" si="5"/>
        <v>0</v>
      </c>
      <c r="L60" s="35">
        <f t="shared" si="5"/>
        <v>0</v>
      </c>
      <c r="M60" s="35">
        <f t="shared" si="5"/>
        <v>0</v>
      </c>
      <c r="N60" s="35">
        <f t="shared" si="5"/>
        <v>-961.75</v>
      </c>
    </row>
    <row r="61" spans="1:15" x14ac:dyDescent="0.3">
      <c r="A61" s="27" t="s">
        <v>23</v>
      </c>
      <c r="B61" s="35">
        <f t="shared" ref="B61:M61" si="6">SUM(B27:B44)</f>
        <v>0</v>
      </c>
      <c r="C61" s="35">
        <f t="shared" si="6"/>
        <v>0</v>
      </c>
      <c r="D61" s="35">
        <f t="shared" si="6"/>
        <v>0</v>
      </c>
      <c r="E61" s="35">
        <f t="shared" si="6"/>
        <v>5149.5199999999995</v>
      </c>
      <c r="F61" s="35">
        <f t="shared" si="6"/>
        <v>9676.119999999999</v>
      </c>
      <c r="G61" s="35">
        <f t="shared" si="6"/>
        <v>0</v>
      </c>
      <c r="H61" s="35">
        <f t="shared" si="6"/>
        <v>0</v>
      </c>
      <c r="I61" s="35">
        <f t="shared" si="6"/>
        <v>0</v>
      </c>
      <c r="J61" s="35">
        <f t="shared" si="6"/>
        <v>0</v>
      </c>
      <c r="K61" s="35">
        <f t="shared" si="6"/>
        <v>0</v>
      </c>
      <c r="L61" s="35">
        <f t="shared" si="6"/>
        <v>0</v>
      </c>
      <c r="M61" s="35">
        <f t="shared" si="6"/>
        <v>0</v>
      </c>
      <c r="N61" s="35">
        <f>SUM(N27:N44)</f>
        <v>14825.640000000001</v>
      </c>
    </row>
    <row r="62" spans="1:15" ht="14" x14ac:dyDescent="0.3">
      <c r="B62" s="52"/>
    </row>
    <row r="63" spans="1:15" ht="14" x14ac:dyDescent="0.3">
      <c r="B63" s="52"/>
    </row>
    <row r="64" spans="1:15" ht="15.75" customHeight="1" x14ac:dyDescent="0.3">
      <c r="B64" s="52"/>
    </row>
    <row r="65" spans="2:2" ht="14" x14ac:dyDescent="0.3">
      <c r="B65" s="52"/>
    </row>
    <row r="66" spans="2:2" ht="14" x14ac:dyDescent="0.3">
      <c r="B66" s="52"/>
    </row>
    <row r="67" spans="2:2" ht="14" x14ac:dyDescent="0.3">
      <c r="B67" s="52"/>
    </row>
    <row r="68" spans="2:2" ht="14" x14ac:dyDescent="0.3">
      <c r="B68" s="52"/>
    </row>
    <row r="69" spans="2:2" ht="14" x14ac:dyDescent="0.3">
      <c r="B69" s="52"/>
    </row>
    <row r="70" spans="2:2" ht="14" x14ac:dyDescent="0.3">
      <c r="B70" s="52"/>
    </row>
  </sheetData>
  <mergeCells count="5">
    <mergeCell ref="A1:N1"/>
    <mergeCell ref="A3:N3"/>
    <mergeCell ref="A4:N4"/>
    <mergeCell ref="B7:M7"/>
    <mergeCell ref="A5:N5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ignoredErrors>
    <ignoredError sqref="E48:G48 K48" formulaRange="1"/>
    <ignoredError sqref="N48" evalError="1"/>
  </ignoredErrors>
  <drawing r:id="rId2"/>
  <legacyDrawingHF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19">
    <tabColor theme="4" tint="-0.499984740745262"/>
  </sheetPr>
  <dimension ref="A1:R70"/>
  <sheetViews>
    <sheetView topLeftCell="A22" zoomScale="70" zoomScaleNormal="70" zoomScalePageLayoutView="60" workbookViewId="0">
      <selection activeCell="Q48" sqref="Q48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7" width="10.90625" style="27"/>
    <col min="18" max="18" width="11.36328125" style="27" bestFit="1" customWidth="1"/>
    <col min="19" max="16384" width="10.90625" style="27"/>
  </cols>
  <sheetData>
    <row r="1" spans="1:17" ht="20" x14ac:dyDescent="0.4">
      <c r="A1" s="203" t="s">
        <v>52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7" ht="20" x14ac:dyDescent="0.4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7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7" ht="20" x14ac:dyDescent="0.4">
      <c r="A4" s="207" t="s">
        <v>66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</row>
    <row r="5" spans="1:17" s="31" customFormat="1" ht="19.149999999999999" customHeight="1" x14ac:dyDescent="0.4">
      <c r="A5" s="208" t="s">
        <v>53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</row>
    <row r="6" spans="1:17" s="31" customFormat="1" ht="19.149999999999999" customHeight="1" x14ac:dyDescent="0.3">
      <c r="A6" s="27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7" ht="13.5" thickBot="1" x14ac:dyDescent="0.35">
      <c r="A7" s="31"/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7" ht="13.5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48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7" x14ac:dyDescent="0.3">
      <c r="A9" s="96">
        <v>3</v>
      </c>
      <c r="B9" s="126" t="str">
        <f>IF(+'X R Art'!B9+'X R Art MONITOREO'!B9&gt;0,+'X R Art'!B9+'X R Art MONITOREO'!B9," ")</f>
        <v xml:space="preserve"> </v>
      </c>
      <c r="C9" s="76" t="str">
        <f>IF(+'X R Art'!C9+'X R Art MONITOREO'!C9&gt;0,+'X R Art'!C9+'X R Art MONITOREO'!C9," ")</f>
        <v xml:space="preserve"> </v>
      </c>
      <c r="D9" s="76" t="str">
        <f>IF(+'X R Art'!D9+'X R Art MONITOREO'!D9&gt;0,+'X R Art'!D9+'X R Art MONITOREO'!D9," ")</f>
        <v xml:space="preserve"> </v>
      </c>
      <c r="E9" s="76" t="str">
        <f>IF(+'X R Art'!E9+'X R Art MONITOREO'!E9&gt;0,+'X R Art'!E9+'X R Art MONITOREO'!E9," ")</f>
        <v xml:space="preserve"> </v>
      </c>
      <c r="F9" s="76" t="str">
        <f>IF(+'X R Art'!F9+'X R Art MONITOREO'!F9&gt;0,+'X R Art'!F9+'X R Art MONITOREO'!F9," ")</f>
        <v xml:space="preserve"> </v>
      </c>
      <c r="G9" s="76" t="str">
        <f>IF(+'X R Art'!G9+'X R Art MONITOREO'!G9&gt;0,+'X R Art'!G9+'X R Art MONITOREO'!G9," ")</f>
        <v xml:space="preserve"> </v>
      </c>
      <c r="H9" s="76" t="str">
        <f>IF(+'X R Art'!H9+'X R Art MONITOREO'!H9&gt;0,+'X R Art'!H9+'X R Art MONITOREO'!H9," ")</f>
        <v xml:space="preserve"> </v>
      </c>
      <c r="I9" s="76" t="str">
        <f>IF(+'X R Art'!I9+'X R Art MONITOREO'!I9&gt;0,+'X R Art'!I9+'X R Art MONITOREO'!I9," ")</f>
        <v xml:space="preserve"> </v>
      </c>
      <c r="J9" s="76" t="str">
        <f>IF(+'X R Art'!J9+'X R Art MONITOREO'!J9&gt;0,+'X R Art'!J9+'X R Art MONITOREO'!J9," ")</f>
        <v xml:space="preserve"> </v>
      </c>
      <c r="K9" s="76" t="str">
        <f>IF(+'X R Art'!K9+'X R Art MONITOREO'!K9&gt;0,+'X R Art'!K9+'X R Art MONITOREO'!K9," ")</f>
        <v xml:space="preserve"> </v>
      </c>
      <c r="L9" s="76" t="str">
        <f>IF(+'X R Art'!L9+'X R Art MONITOREO'!L9&gt;0,+'X R Art'!L9+'X R Art MONITOREO'!L9," ")</f>
        <v xml:space="preserve"> </v>
      </c>
      <c r="M9" s="119" t="str">
        <f>IF(+'X R Art'!M9+'X R Art MONITOREO'!M9&gt;0,+'X R Art'!M9+'X R Art MONITOREO'!M9," ")</f>
        <v xml:space="preserve"> </v>
      </c>
      <c r="N9" s="150"/>
      <c r="O9" s="33">
        <f>+A9</f>
        <v>3</v>
      </c>
    </row>
    <row r="10" spans="1:17" x14ac:dyDescent="0.3">
      <c r="A10" s="97">
        <f>+A9+0.5</f>
        <v>3.5</v>
      </c>
      <c r="B10" s="120" t="str">
        <f>IF(+'X R Art'!B10+'X R Art MONITOREO'!B10&gt;0,+'X R Art'!B10+'X R Art MONITOREO'!B10," ")</f>
        <v xml:space="preserve"> </v>
      </c>
      <c r="C10" s="66" t="str">
        <f>IF(+'X R Art'!C10+'X R Art MONITOREO'!C10&gt;0,+'X R Art'!C10+'X R Art MONITOREO'!C10," ")</f>
        <v xml:space="preserve"> </v>
      </c>
      <c r="D10" s="66" t="str">
        <f>IF(+'X R Art'!D10+'X R Art MONITOREO'!D10&gt;0,+'X R Art'!D10+'X R Art MONITOREO'!D10," ")</f>
        <v xml:space="preserve"> </v>
      </c>
      <c r="E10" s="66" t="str">
        <f>IF(+'X R Art'!E10+'X R Art MONITOREO'!E10&gt;0,+'X R Art'!E10+'X R Art MONITOREO'!E10," ")</f>
        <v xml:space="preserve"> </v>
      </c>
      <c r="F10" s="66" t="str">
        <f>IF(+'X R Art'!F10+'X R Art MONITOREO'!F10&gt;0,+'X R Art'!F10+'X R Art MONITOREO'!F10," ")</f>
        <v xml:space="preserve"> </v>
      </c>
      <c r="G10" s="66" t="str">
        <f>IF(+'X R Art'!G10+'X R Art MONITOREO'!G10&gt;0,+'X R Art'!G10+'X R Art MONITOREO'!G10," ")</f>
        <v xml:space="preserve"> </v>
      </c>
      <c r="H10" s="66" t="str">
        <f>IF(+'X R Art'!H10+'X R Art MONITOREO'!H10&gt;0,+'X R Art'!H10+'X R Art MONITOREO'!H10," ")</f>
        <v xml:space="preserve"> </v>
      </c>
      <c r="I10" s="66" t="str">
        <f>IF(+'X R Art'!I10+'X R Art MONITOREO'!I10&gt;0,+'X R Art'!I10+'X R Art MONITOREO'!I10," ")</f>
        <v xml:space="preserve"> </v>
      </c>
      <c r="J10" s="66" t="str">
        <f>IF(+'X R Art'!J10+'X R Art MONITOREO'!J10&gt;0,+'X R Art'!J10+'X R Art MONITOREO'!J10," ")</f>
        <v xml:space="preserve"> </v>
      </c>
      <c r="K10" s="66" t="str">
        <f>IF(+'X R Art'!K10+'X R Art MONITOREO'!K10&gt;0,+'X R Art'!K10+'X R Art MONITOREO'!K10," ")</f>
        <v xml:space="preserve"> </v>
      </c>
      <c r="L10" s="66" t="str">
        <f>IF(+'X R Art'!L10+'X R Art MONITOREO'!L10&gt;0,+'X R Art'!L10+'X R Art MONITOREO'!L10," ")</f>
        <v xml:space="preserve"> </v>
      </c>
      <c r="M10" s="121" t="str">
        <f>IF(+'X R Art'!M10+'X R Art MONITOREO'!M10&gt;0,+'X R Art'!M10+'X R Art MONITOREO'!M10," ")</f>
        <v xml:space="preserve"> </v>
      </c>
      <c r="N10" s="151"/>
      <c r="O10" s="34">
        <f t="shared" ref="O10:O44" si="0">+A10</f>
        <v>3.5</v>
      </c>
    </row>
    <row r="11" spans="1:17" x14ac:dyDescent="0.3">
      <c r="A11" s="97">
        <f t="shared" ref="A11:A44" si="1">+A10+0.5</f>
        <v>4</v>
      </c>
      <c r="B11" s="122" t="str">
        <f>IF(+'X R Art'!B11+'X R Art MONITOREO'!B11&gt;0,+'X R Art'!B11+'X R Art MONITOREO'!B11," ")</f>
        <v xml:space="preserve"> </v>
      </c>
      <c r="C11" s="67" t="str">
        <f>IF(+'X R Art'!C11+'X R Art MONITOREO'!C11&gt;0,+'X R Art'!C11+'X R Art MONITOREO'!C11," ")</f>
        <v xml:space="preserve"> </v>
      </c>
      <c r="D11" s="67" t="str">
        <f>IF(+'X R Art'!D11+'X R Art MONITOREO'!D11&gt;0,+'X R Art'!D11+'X R Art MONITOREO'!D11," ")</f>
        <v xml:space="preserve"> </v>
      </c>
      <c r="E11" s="67" t="str">
        <f>IF(+'X R Art'!E11+'X R Art MONITOREO'!E11&gt;0,+'X R Art'!E11+'X R Art MONITOREO'!E11," ")</f>
        <v xml:space="preserve"> </v>
      </c>
      <c r="F11" s="67" t="str">
        <f>IF(+'X R Art'!F11+'X R Art MONITOREO'!F11&gt;0,+'X R Art'!F11+'X R Art MONITOREO'!F11," ")</f>
        <v xml:space="preserve"> </v>
      </c>
      <c r="G11" s="67" t="str">
        <f>IF(+'X R Art'!G11+'X R Art MONITOREO'!G11&gt;0,+'X R Art'!G11+'X R Art MONITOREO'!G11," ")</f>
        <v xml:space="preserve"> </v>
      </c>
      <c r="H11" s="67" t="str">
        <f>IF(+'X R Art'!H11+'X R Art MONITOREO'!H11&gt;0,+'X R Art'!H11+'X R Art MONITOREO'!H11," ")</f>
        <v xml:space="preserve"> </v>
      </c>
      <c r="I11" s="67" t="str">
        <f>IF(+'X R Art'!I11+'X R Art MONITOREO'!I11&gt;0,+'X R Art'!I11+'X R Art MONITOREO'!I11," ")</f>
        <v xml:space="preserve"> </v>
      </c>
      <c r="J11" s="67" t="str">
        <f>IF(+'X R Art'!J11+'X R Art MONITOREO'!J11&gt;0,+'X R Art'!J11+'X R Art MONITOREO'!J11," ")</f>
        <v xml:space="preserve"> </v>
      </c>
      <c r="K11" s="67" t="str">
        <f>IF(+'X R Art'!K11+'X R Art MONITOREO'!K11&gt;0,+'X R Art'!K11+'X R Art MONITOREO'!K11," ")</f>
        <v xml:space="preserve"> </v>
      </c>
      <c r="L11" s="67" t="str">
        <f>IF(+'X R Art'!L11+'X R Art MONITOREO'!L11&gt;0,+'X R Art'!L11+'X R Art MONITOREO'!L11," ")</f>
        <v xml:space="preserve"> </v>
      </c>
      <c r="M11" s="123" t="str">
        <f>IF(+'X R Art'!M11+'X R Art MONITOREO'!M11&gt;0,+'X R Art'!M11+'X R Art MONITOREO'!M11," ")</f>
        <v xml:space="preserve"> </v>
      </c>
      <c r="N11" s="122"/>
      <c r="O11" s="34">
        <f t="shared" si="0"/>
        <v>4</v>
      </c>
    </row>
    <row r="12" spans="1:17" x14ac:dyDescent="0.3">
      <c r="A12" s="97">
        <f t="shared" si="1"/>
        <v>4.5</v>
      </c>
      <c r="B12" s="122" t="str">
        <f>IF(+'X R Art'!B12+'X R Art MONITOREO'!B12&gt;0,+'X R Art'!B12+'X R Art MONITOREO'!B12," ")</f>
        <v xml:space="preserve"> </v>
      </c>
      <c r="C12" s="67" t="str">
        <f>IF(+'X R Art'!C12+'X R Art MONITOREO'!C12&gt;0,+'X R Art'!C12+'X R Art MONITOREO'!C12," ")</f>
        <v xml:space="preserve"> </v>
      </c>
      <c r="D12" s="67" t="str">
        <f>IF(+'X R Art'!D12+'X R Art MONITOREO'!D12&gt;0,+'X R Art'!D12+'X R Art MONITOREO'!D12," ")</f>
        <v xml:space="preserve"> </v>
      </c>
      <c r="E12" s="67" t="str">
        <f>IF(+'X R Art'!E12+'X R Art MONITOREO'!E12&gt;0,+'X R Art'!E12+'X R Art MONITOREO'!E12," ")</f>
        <v xml:space="preserve"> </v>
      </c>
      <c r="F12" s="67" t="str">
        <f>IF(+'X R Art'!F12+'X R Art MONITOREO'!F12&gt;0,+'X R Art'!F12+'X R Art MONITOREO'!F12," ")</f>
        <v xml:space="preserve"> </v>
      </c>
      <c r="G12" s="67" t="str">
        <f>IF(+'X R Art'!G12+'X R Art MONITOREO'!G12&gt;0,+'X R Art'!G12+'X R Art MONITOREO'!G12," ")</f>
        <v xml:space="preserve"> </v>
      </c>
      <c r="H12" s="67" t="str">
        <f>IF(+'X R Art'!H12+'X R Art MONITOREO'!H12&gt;0,+'X R Art'!H12+'X R Art MONITOREO'!H12," ")</f>
        <v xml:space="preserve"> </v>
      </c>
      <c r="I12" s="67" t="str">
        <f>IF(+'X R Art'!I12+'X R Art MONITOREO'!I12&gt;0,+'X R Art'!I12+'X R Art MONITOREO'!I12," ")</f>
        <v xml:space="preserve"> </v>
      </c>
      <c r="J12" s="67" t="str">
        <f>IF(+'X R Art'!J12+'X R Art MONITOREO'!J12&gt;0,+'X R Art'!J12+'X R Art MONITOREO'!J12," ")</f>
        <v xml:space="preserve"> </v>
      </c>
      <c r="K12" s="67" t="str">
        <f>IF(+'X R Art'!K12+'X R Art MONITOREO'!K12&gt;0,+'X R Art'!K12+'X R Art MONITOREO'!K12," ")</f>
        <v xml:space="preserve"> </v>
      </c>
      <c r="L12" s="67" t="str">
        <f>IF(+'X R Art'!L12+'X R Art MONITOREO'!L12&gt;0,+'X R Art'!L12+'X R Art MONITOREO'!L12," ")</f>
        <v xml:space="preserve"> </v>
      </c>
      <c r="M12" s="123" t="str">
        <f>IF(+'X R Art'!M12+'X R Art MONITOREO'!M12&gt;0,+'X R Art'!M12+'X R Art MONITOREO'!M12," ")</f>
        <v xml:space="preserve"> </v>
      </c>
      <c r="N12" s="122"/>
      <c r="O12" s="34">
        <f t="shared" si="0"/>
        <v>4.5</v>
      </c>
    </row>
    <row r="13" spans="1:17" x14ac:dyDescent="0.3">
      <c r="A13" s="97">
        <f t="shared" si="1"/>
        <v>5</v>
      </c>
      <c r="B13" s="122" t="str">
        <f>IF(+'X R Art'!B13+'X R Art MONITOREO'!B13&gt;0,+'X R Art'!B13+'X R Art MONITOREO'!B13," ")</f>
        <v xml:space="preserve"> </v>
      </c>
      <c r="C13" s="67" t="str">
        <f>IF(+'X R Art'!C13+'X R Art MONITOREO'!C13&gt;0,+'X R Art'!C13+'X R Art MONITOREO'!C13," ")</f>
        <v xml:space="preserve"> </v>
      </c>
      <c r="D13" s="67" t="str">
        <f>IF(+'X R Art'!D13+'X R Art MONITOREO'!D13&gt;0,+'X R Art'!D13+'X R Art MONITOREO'!D13," ")</f>
        <v xml:space="preserve"> </v>
      </c>
      <c r="E13" s="67" t="str">
        <f>IF(+'X R Art'!E13+'X R Art MONITOREO'!E13&gt;0,+'X R Art'!E13+'X R Art MONITOREO'!E13," ")</f>
        <v xml:space="preserve"> </v>
      </c>
      <c r="F13" s="67" t="str">
        <f>IF(+'X R Art'!F13+'X R Art MONITOREO'!F13&gt;0,+'X R Art'!F13+'X R Art MONITOREO'!F13," ")</f>
        <v xml:space="preserve"> </v>
      </c>
      <c r="G13" s="67" t="str">
        <f>IF(+'X R Art'!G13+'X R Art MONITOREO'!G13&gt;0,+'X R Art'!G13+'X R Art MONITOREO'!G13," ")</f>
        <v xml:space="preserve"> </v>
      </c>
      <c r="H13" s="67" t="str">
        <f>IF(+'X R Art'!H13+'X R Art MONITOREO'!H13&gt;0,+'X R Art'!H13+'X R Art MONITOREO'!H13," ")</f>
        <v xml:space="preserve"> </v>
      </c>
      <c r="I13" s="67" t="str">
        <f>IF(+'X R Art'!I13+'X R Art MONITOREO'!I13&gt;0,+'X R Art'!I13+'X R Art MONITOREO'!I13," ")</f>
        <v xml:space="preserve"> </v>
      </c>
      <c r="J13" s="67" t="str">
        <f>IF(+'X R Art'!J13+'X R Art MONITOREO'!J13&gt;0,+'X R Art'!J13+'X R Art MONITOREO'!J13," ")</f>
        <v xml:space="preserve"> </v>
      </c>
      <c r="K13" s="67" t="str">
        <f>IF(+'X R Art'!K13+'X R Art MONITOREO'!K13&gt;0,+'X R Art'!K13+'X R Art MONITOREO'!K13," ")</f>
        <v xml:space="preserve"> </v>
      </c>
      <c r="L13" s="67" t="str">
        <f>IF(+'X R Art'!L13+'X R Art MONITOREO'!L13&gt;0,+'X R Art'!L13+'X R Art MONITOREO'!L13," ")</f>
        <v xml:space="preserve"> </v>
      </c>
      <c r="M13" s="123" t="str">
        <f>IF(+'X R Art'!M13+'X R Art MONITOREO'!M13&gt;0,+'X R Art'!M13+'X R Art MONITOREO'!M13," ")</f>
        <v xml:space="preserve"> </v>
      </c>
      <c r="N13" s="122"/>
      <c r="O13" s="34">
        <f t="shared" si="0"/>
        <v>5</v>
      </c>
    </row>
    <row r="14" spans="1:17" x14ac:dyDescent="0.3">
      <c r="A14" s="97">
        <f t="shared" si="1"/>
        <v>5.5</v>
      </c>
      <c r="B14" s="122" t="str">
        <f>IF(+'X R Art'!B14+'X R Art MONITOREO'!B14&gt;0,+'X R Art'!B14+'X R Art MONITOREO'!B14," ")</f>
        <v xml:space="preserve"> </v>
      </c>
      <c r="C14" s="67" t="str">
        <f>IF(+'X R Art'!C14+'X R Art MONITOREO'!C14&gt;0,+'X R Art'!C14+'X R Art MONITOREO'!C14," ")</f>
        <v xml:space="preserve"> </v>
      </c>
      <c r="D14" s="67" t="str">
        <f>IF(+'X R Art'!D14+'X R Art MONITOREO'!D14&gt;0,+'X R Art'!D14+'X R Art MONITOREO'!D14," ")</f>
        <v xml:space="preserve"> </v>
      </c>
      <c r="E14" s="67" t="str">
        <f>IF(+'X R Art'!E14+'X R Art MONITOREO'!E14&gt;0,+'X R Art'!E14+'X R Art MONITOREO'!E14," ")</f>
        <v xml:space="preserve"> </v>
      </c>
      <c r="F14" s="67" t="str">
        <f>IF(+'X R Art'!F14+'X R Art MONITOREO'!F14&gt;0,+'X R Art'!F14+'X R Art MONITOREO'!F14," ")</f>
        <v xml:space="preserve"> </v>
      </c>
      <c r="G14" s="67" t="str">
        <f>IF(+'X R Art'!G14+'X R Art MONITOREO'!G14&gt;0,+'X R Art'!G14+'X R Art MONITOREO'!G14," ")</f>
        <v xml:space="preserve"> </v>
      </c>
      <c r="H14" s="67" t="str">
        <f>IF(+'X R Art'!H14+'X R Art MONITOREO'!H14&gt;0,+'X R Art'!H14+'X R Art MONITOREO'!H14," ")</f>
        <v xml:space="preserve"> </v>
      </c>
      <c r="I14" s="67" t="str">
        <f>IF(+'X R Art'!I14+'X R Art MONITOREO'!I14&gt;0,+'X R Art'!I14+'X R Art MONITOREO'!I14," ")</f>
        <v xml:space="preserve"> </v>
      </c>
      <c r="J14" s="67" t="str">
        <f>IF(+'X R Art'!J14+'X R Art MONITOREO'!J14&gt;0,+'X R Art'!J14+'X R Art MONITOREO'!J14," ")</f>
        <v xml:space="preserve"> </v>
      </c>
      <c r="K14" s="67" t="str">
        <f>IF(+'X R Art'!K14+'X R Art MONITOREO'!K14&gt;0,+'X R Art'!K14+'X R Art MONITOREO'!K14," ")</f>
        <v xml:space="preserve"> </v>
      </c>
      <c r="L14" s="67" t="str">
        <f>IF(+'X R Art'!L14+'X R Art MONITOREO'!L14&gt;0,+'X R Art'!L14+'X R Art MONITOREO'!L14," ")</f>
        <v xml:space="preserve"> </v>
      </c>
      <c r="M14" s="123" t="str">
        <f>IF(+'X R Art'!M14+'X R Art MONITOREO'!M14&gt;0,+'X R Art'!M14+'X R Art MONITOREO'!M14," ")</f>
        <v xml:space="preserve"> </v>
      </c>
      <c r="N14" s="122"/>
      <c r="O14" s="34">
        <f t="shared" si="0"/>
        <v>5.5</v>
      </c>
    </row>
    <row r="15" spans="1:17" x14ac:dyDescent="0.3">
      <c r="A15" s="97">
        <f t="shared" si="1"/>
        <v>6</v>
      </c>
      <c r="B15" s="122" t="str">
        <f>IF(+'X R Art'!B15+'X R Art MONITOREO'!B15&gt;0,+'X R Art'!B15+'X R Art MONITOREO'!B15," ")</f>
        <v xml:space="preserve"> </v>
      </c>
      <c r="C15" s="67" t="str">
        <f>IF(+'X R Art'!C15+'X R Art MONITOREO'!C15&gt;0,+'X R Art'!C15+'X R Art MONITOREO'!C15," ")</f>
        <v xml:space="preserve"> </v>
      </c>
      <c r="D15" s="67" t="str">
        <f>IF(+'X R Art'!D15+'X R Art MONITOREO'!D15&gt;0,+'X R Art'!D15+'X R Art MONITOREO'!D15," ")</f>
        <v xml:space="preserve"> </v>
      </c>
      <c r="E15" s="67" t="str">
        <f>IF(+'X R Art'!E15+'X R Art MONITOREO'!E15&gt;0,+'X R Art'!E15+'X R Art MONITOREO'!E15," ")</f>
        <v xml:space="preserve"> </v>
      </c>
      <c r="F15" s="67" t="str">
        <f>IF(+'X R Art'!F15+'X R Art MONITOREO'!F15&gt;0,+'X R Art'!F15+'X R Art MONITOREO'!F15," ")</f>
        <v xml:space="preserve"> </v>
      </c>
      <c r="G15" s="67" t="str">
        <f>IF(+'X R Art'!G15+'X R Art MONITOREO'!G15&gt;0,+'X R Art'!G15+'X R Art MONITOREO'!G15," ")</f>
        <v xml:space="preserve"> </v>
      </c>
      <c r="H15" s="67" t="str">
        <f>IF(+'X R Art'!H15+'X R Art MONITOREO'!H15&gt;0,+'X R Art'!H15+'X R Art MONITOREO'!H15," ")</f>
        <v xml:space="preserve"> </v>
      </c>
      <c r="I15" s="67" t="str">
        <f>IF(+'X R Art'!I15+'X R Art MONITOREO'!I15&gt;0,+'X R Art'!I15+'X R Art MONITOREO'!I15," ")</f>
        <v xml:space="preserve"> </v>
      </c>
      <c r="J15" s="67" t="str">
        <f>IF(+'X R Art'!J15+'X R Art MONITOREO'!J15&gt;0,+'X R Art'!J15+'X R Art MONITOREO'!J15," ")</f>
        <v xml:space="preserve"> </v>
      </c>
      <c r="K15" s="67" t="str">
        <f>IF(+'X R Art'!K15+'X R Art MONITOREO'!K15&gt;0,+'X R Art'!K15+'X R Art MONITOREO'!K15," ")</f>
        <v xml:space="preserve"> </v>
      </c>
      <c r="L15" s="67" t="str">
        <f>IF(+'X R Art'!L15+'X R Art MONITOREO'!L15&gt;0,+'X R Art'!L15+'X R Art MONITOREO'!L15," ")</f>
        <v xml:space="preserve"> </v>
      </c>
      <c r="M15" s="123" t="str">
        <f>IF(+'X R Art'!M15+'X R Art MONITOREO'!M15&gt;0,+'X R Art'!M15+'X R Art MONITOREO'!M15," ")</f>
        <v xml:space="preserve"> </v>
      </c>
      <c r="N15" s="122" t="str">
        <f>IF(SUM(B15:M15)&gt;0,SUM(B15:M15)," ")</f>
        <v xml:space="preserve"> </v>
      </c>
      <c r="O15" s="34">
        <f t="shared" si="0"/>
        <v>6</v>
      </c>
      <c r="P15" s="36"/>
    </row>
    <row r="16" spans="1:17" x14ac:dyDescent="0.3">
      <c r="A16" s="97">
        <f t="shared" si="1"/>
        <v>6.5</v>
      </c>
      <c r="B16" s="122" t="str">
        <f>IF(+'X R Art'!B16+'X R Art MONITOREO'!B16&gt;0,+'X R Art'!B16+'X R Art MONITOREO'!B16," ")</f>
        <v xml:space="preserve"> </v>
      </c>
      <c r="C16" s="67" t="str">
        <f>IF(+'X R Art'!C16+'X R Art MONITOREO'!C16&gt;0,+'X R Art'!C16+'X R Art MONITOREO'!C16," ")</f>
        <v xml:space="preserve"> </v>
      </c>
      <c r="D16" s="67" t="str">
        <f>IF(+'X R Art'!D16+'X R Art MONITOREO'!D16&gt;0,+'X R Art'!D16+'X R Art MONITOREO'!D16," ")</f>
        <v xml:space="preserve"> </v>
      </c>
      <c r="E16" s="67" t="str">
        <f>IF(+'X R Art'!E16+'X R Art MONITOREO'!E16&gt;0,+'X R Art'!E16+'X R Art MONITOREO'!E16," ")</f>
        <v xml:space="preserve"> </v>
      </c>
      <c r="F16" s="67" t="str">
        <f>IF(+'X R Art'!F16+'X R Art MONITOREO'!F16&gt;0,+'X R Art'!F16+'X R Art MONITOREO'!F16," ")</f>
        <v xml:space="preserve"> </v>
      </c>
      <c r="G16" s="67" t="str">
        <f>IF(+'X R Art'!G16+'X R Art MONITOREO'!G16&gt;0,+'X R Art'!G16+'X R Art MONITOREO'!G16," ")</f>
        <v xml:space="preserve"> </v>
      </c>
      <c r="H16" s="67" t="str">
        <f>IF(+'X R Art'!H16+'X R Art MONITOREO'!H16&gt;0,+'X R Art'!H16+'X R Art MONITOREO'!H16," ")</f>
        <v xml:space="preserve"> </v>
      </c>
      <c r="I16" s="67" t="str">
        <f>IF(+'X R Art'!I16+'X R Art MONITOREO'!I16&gt;0,+'X R Art'!I16+'X R Art MONITOREO'!I16," ")</f>
        <v xml:space="preserve"> </v>
      </c>
      <c r="J16" s="67" t="str">
        <f>IF(+'X R Art'!J16+'X R Art MONITOREO'!J16&gt;0,+'X R Art'!J16+'X R Art MONITOREO'!J16," ")</f>
        <v xml:space="preserve"> </v>
      </c>
      <c r="K16" s="67" t="str">
        <f>IF(+'X R Art'!K16+'X R Art MONITOREO'!K16&gt;0,+'X R Art'!K16+'X R Art MONITOREO'!K16," ")</f>
        <v xml:space="preserve"> </v>
      </c>
      <c r="L16" s="67" t="str">
        <f>IF(+'X R Art'!L16+'X R Art MONITOREO'!L16&gt;0,+'X R Art'!L16+'X R Art MONITOREO'!L16," ")</f>
        <v xml:space="preserve"> </v>
      </c>
      <c r="M16" s="123" t="str">
        <f>IF(+'X R Art'!M16+'X R Art MONITOREO'!M16&gt;0,+'X R Art'!M16+'X R Art MONITOREO'!M16," ")</f>
        <v xml:space="preserve"> </v>
      </c>
      <c r="N16" s="122" t="str">
        <f>IF(SUM(B16:M16)&gt;0,SUM(B16:M16)," ")</f>
        <v xml:space="preserve"> </v>
      </c>
      <c r="O16" s="34">
        <f t="shared" si="0"/>
        <v>6.5</v>
      </c>
      <c r="P16" s="36"/>
      <c r="Q16" s="53"/>
    </row>
    <row r="17" spans="1:17" x14ac:dyDescent="0.3">
      <c r="A17" s="97">
        <f t="shared" si="1"/>
        <v>7</v>
      </c>
      <c r="B17" s="122" t="str">
        <f>IF(+'X R Art'!B17+'X R Art MONITOREO'!B17&gt;0,+'X R Art'!B17+'X R Art MONITOREO'!B17," ")</f>
        <v xml:space="preserve"> </v>
      </c>
      <c r="C17" s="67" t="str">
        <f>IF(+'X R Art'!C17+'X R Art MONITOREO'!C17&gt;0,+'X R Art'!C17+'X R Art MONITOREO'!C17," ")</f>
        <v xml:space="preserve"> </v>
      </c>
      <c r="D17" s="67" t="str">
        <f>IF(+'X R Art'!D17+'X R Art MONITOREO'!D17&gt;0,+'X R Art'!D17+'X R Art MONITOREO'!D17," ")</f>
        <v xml:space="preserve"> </v>
      </c>
      <c r="E17" s="67" t="str">
        <f>IF(+'X R Art'!E17+'X R Art MONITOREO'!E17&gt;0,+'X R Art'!E17+'X R Art MONITOREO'!E17," ")</f>
        <v xml:space="preserve"> </v>
      </c>
      <c r="F17" s="67" t="str">
        <f>IF(+'X R Art'!F17+'X R Art MONITOREO'!F17&gt;0,+'X R Art'!F17+'X R Art MONITOREO'!F17," ")</f>
        <v xml:space="preserve"> </v>
      </c>
      <c r="G17" s="67" t="str">
        <f>IF(+'X R Art'!G17+'X R Art MONITOREO'!G17&gt;0,+'X R Art'!G17+'X R Art MONITOREO'!G17," ")</f>
        <v xml:space="preserve"> </v>
      </c>
      <c r="H17" s="67" t="str">
        <f>IF(+'X R Art'!H17+'X R Art MONITOREO'!H17&gt;0,+'X R Art'!H17+'X R Art MONITOREO'!H17," ")</f>
        <v xml:space="preserve"> </v>
      </c>
      <c r="I17" s="67" t="str">
        <f>IF(+'X R Art'!I17+'X R Art MONITOREO'!I17&gt;0,+'X R Art'!I17+'X R Art MONITOREO'!I17," ")</f>
        <v xml:space="preserve"> </v>
      </c>
      <c r="J17" s="67" t="str">
        <f>IF(+'X R Art'!J17+'X R Art MONITOREO'!J17&gt;0,+'X R Art'!J17+'X R Art MONITOREO'!J17," ")</f>
        <v xml:space="preserve"> </v>
      </c>
      <c r="K17" s="67" t="str">
        <f>IF(+'X R Art'!K17+'X R Art MONITOREO'!K17&gt;0,+'X R Art'!K17+'X R Art MONITOREO'!K17," ")</f>
        <v xml:space="preserve"> </v>
      </c>
      <c r="L17" s="67" t="str">
        <f>IF(+'X R Art'!L17+'X R Art MONITOREO'!L17&gt;0,+'X R Art'!L17+'X R Art MONITOREO'!L17," ")</f>
        <v xml:space="preserve"> </v>
      </c>
      <c r="M17" s="123" t="str">
        <f>IF(+'X R Art'!M17+'X R Art MONITOREO'!M17&gt;0,+'X R Art'!M17+'X R Art MONITOREO'!M17," ")</f>
        <v xml:space="preserve"> </v>
      </c>
      <c r="N17" s="122" t="str">
        <f>IF(SUM(B17:M17)&gt;0,SUM(B17:M17)," ")</f>
        <v xml:space="preserve"> </v>
      </c>
      <c r="O17" s="34">
        <f t="shared" si="0"/>
        <v>7</v>
      </c>
      <c r="P17" s="36"/>
      <c r="Q17" s="53"/>
    </row>
    <row r="18" spans="1:17" x14ac:dyDescent="0.3">
      <c r="A18" s="97">
        <f t="shared" si="1"/>
        <v>7.5</v>
      </c>
      <c r="B18" s="122" t="str">
        <f>IF(+'X R Art'!B18+'X R Art MONITOREO'!B18&gt;0,+'X R Art'!B18+'X R Art MONITOREO'!B18," ")</f>
        <v xml:space="preserve"> </v>
      </c>
      <c r="C18" s="67" t="str">
        <f>IF(+'X R Art'!C18+'X R Art MONITOREO'!C18&gt;0,+'X R Art'!C18+'X R Art MONITOREO'!C18," ")</f>
        <v xml:space="preserve"> </v>
      </c>
      <c r="D18" s="67" t="str">
        <f>IF(+'X R Art'!D18+'X R Art MONITOREO'!D18&gt;0,+'X R Art'!D18+'X R Art MONITOREO'!D18," ")</f>
        <v xml:space="preserve"> </v>
      </c>
      <c r="E18" s="67" t="str">
        <f>IF(+'X R Art'!E18+'X R Art MONITOREO'!E18&gt;0,+'X R Art'!E18+'X R Art MONITOREO'!E18," ")</f>
        <v xml:space="preserve"> </v>
      </c>
      <c r="F18" s="67" t="str">
        <f>IF(+'X R Art'!F18+'X R Art MONITOREO'!F18&gt;0,+'X R Art'!F18+'X R Art MONITOREO'!F18," ")</f>
        <v xml:space="preserve"> </v>
      </c>
      <c r="G18" s="67" t="str">
        <f>IF(+'X R Art'!G18+'X R Art MONITOREO'!G18&gt;0,+'X R Art'!G18+'X R Art MONITOREO'!G18," ")</f>
        <v xml:space="preserve"> </v>
      </c>
      <c r="H18" s="67" t="str">
        <f>IF(+'X R Art'!H18+'X R Art MONITOREO'!H18&gt;0,+'X R Art'!H18+'X R Art MONITOREO'!H18," ")</f>
        <v xml:space="preserve"> </v>
      </c>
      <c r="I18" s="67" t="str">
        <f>IF(+'X R Art'!I18+'X R Art MONITOREO'!I18&gt;0,+'X R Art'!I18+'X R Art MONITOREO'!I18," ")</f>
        <v xml:space="preserve"> </v>
      </c>
      <c r="J18" s="67" t="str">
        <f>IF(+'X R Art'!J18+'X R Art MONITOREO'!J18&gt;0,+'X R Art'!J18+'X R Art MONITOREO'!J18," ")</f>
        <v xml:space="preserve"> </v>
      </c>
      <c r="K18" s="67" t="str">
        <f>IF(+'X R Art'!K18+'X R Art MONITOREO'!K18&gt;0,+'X R Art'!K18+'X R Art MONITOREO'!K18," ")</f>
        <v xml:space="preserve"> </v>
      </c>
      <c r="L18" s="67" t="str">
        <f>IF(+'X R Art'!L18+'X R Art MONITOREO'!L18&gt;0,+'X R Art'!L18+'X R Art MONITOREO'!L18," ")</f>
        <v xml:space="preserve"> </v>
      </c>
      <c r="M18" s="123" t="str">
        <f>IF(+'X R Art'!M18+'X R Art MONITOREO'!M18&gt;0,+'X R Art'!M18+'X R Art MONITOREO'!M18," ")</f>
        <v xml:space="preserve"> </v>
      </c>
      <c r="N18" s="122" t="str">
        <f>IF(SUM(B18:M18)&gt;0,SUM(B18:M18)," ")</f>
        <v xml:space="preserve"> </v>
      </c>
      <c r="O18" s="34">
        <f t="shared" si="0"/>
        <v>7.5</v>
      </c>
      <c r="P18" s="36"/>
      <c r="Q18" s="53"/>
    </row>
    <row r="19" spans="1:17" x14ac:dyDescent="0.3">
      <c r="A19" s="97">
        <f t="shared" si="1"/>
        <v>8</v>
      </c>
      <c r="B19" s="122" t="str">
        <f>IF(+'X R Art'!B19+'X R Art MONITOREO'!B19&gt;0,+'X R Art'!B19+'X R Art MONITOREO'!B19," ")</f>
        <v xml:space="preserve"> </v>
      </c>
      <c r="C19" s="67" t="str">
        <f>IF(+'X R Art'!C19+'X R Art MONITOREO'!C19&gt;0,+'X R Art'!C19+'X R Art MONITOREO'!C19," ")</f>
        <v xml:space="preserve"> </v>
      </c>
      <c r="D19" s="67" t="str">
        <f>IF(+'X R Art'!D19+'X R Art MONITOREO'!D19&gt;0,+'X R Art'!D19+'X R Art MONITOREO'!D19," ")</f>
        <v xml:space="preserve"> </v>
      </c>
      <c r="E19" s="67" t="str">
        <f>IF(+'X R Art'!E19+'X R Art MONITOREO'!E19&gt;0,+'X R Art'!E19+'X R Art MONITOREO'!E19," ")</f>
        <v xml:space="preserve"> </v>
      </c>
      <c r="F19" s="67" t="str">
        <f>IF(+'X R Art'!F19+'X R Art MONITOREO'!F19&gt;0,+'X R Art'!F19+'X R Art MONITOREO'!F19," ")</f>
        <v xml:space="preserve"> </v>
      </c>
      <c r="G19" s="67" t="str">
        <f>IF(+'X R Art'!G19+'X R Art MONITOREO'!G19&gt;0,+'X R Art'!G19+'X R Art MONITOREO'!G19," ")</f>
        <v xml:space="preserve"> </v>
      </c>
      <c r="H19" s="67" t="str">
        <f>IF(+'X R Art'!H19+'X R Art MONITOREO'!H19&gt;0,+'X R Art'!H19+'X R Art MONITOREO'!H19," ")</f>
        <v xml:space="preserve"> </v>
      </c>
      <c r="I19" s="67" t="str">
        <f>IF(+'X R Art'!I19+'X R Art MONITOREO'!I19&gt;0,+'X R Art'!I19+'X R Art MONITOREO'!I19," ")</f>
        <v xml:space="preserve"> </v>
      </c>
      <c r="J19" s="67" t="str">
        <f>IF(+'X R Art'!J19+'X R Art MONITOREO'!J19&gt;0,+'X R Art'!J19+'X R Art MONITOREO'!J19," ")</f>
        <v xml:space="preserve"> </v>
      </c>
      <c r="K19" s="67" t="str">
        <f>IF(+'X R Art'!K19+'X R Art MONITOREO'!K19&gt;0,+'X R Art'!K19+'X R Art MONITOREO'!K19," ")</f>
        <v xml:space="preserve"> </v>
      </c>
      <c r="L19" s="67" t="str">
        <f>IF(+'X R Art'!L19+'X R Art MONITOREO'!L19&gt;0,+'X R Art'!L19+'X R Art MONITOREO'!L19," ")</f>
        <v xml:space="preserve"> </v>
      </c>
      <c r="M19" s="123" t="str">
        <f>IF(+'X R Art'!M19+'X R Art MONITOREO'!M19&gt;0,+'X R Art'!M19+'X R Art MONITOREO'!M19," ")</f>
        <v xml:space="preserve"> </v>
      </c>
      <c r="N19" s="122" t="str">
        <f t="shared" ref="N19:N42" si="2">IF(SUM(B19:M19)&gt;0,SUM(B19:M19)," ")</f>
        <v xml:space="preserve"> </v>
      </c>
      <c r="O19" s="34">
        <f t="shared" si="0"/>
        <v>8</v>
      </c>
      <c r="P19" s="36"/>
      <c r="Q19" s="53"/>
    </row>
    <row r="20" spans="1:17" x14ac:dyDescent="0.3">
      <c r="A20" s="97">
        <f t="shared" si="1"/>
        <v>8.5</v>
      </c>
      <c r="B20" s="122" t="str">
        <f>IF(+'X R Art'!B20+'X R Art MONITOREO'!B20&gt;0,+'X R Art'!B20+'X R Art MONITOREO'!B20," ")</f>
        <v xml:space="preserve"> </v>
      </c>
      <c r="C20" s="67" t="str">
        <f>IF(+'X R Art'!C20+'X R Art MONITOREO'!C20&gt;0,+'X R Art'!C20+'X R Art MONITOREO'!C20," ")</f>
        <v xml:space="preserve"> </v>
      </c>
      <c r="D20" s="67" t="str">
        <f>IF(+'X R Art'!D20+'X R Art MONITOREO'!D20&gt;0,+'X R Art'!D20+'X R Art MONITOREO'!D20," ")</f>
        <v xml:space="preserve"> </v>
      </c>
      <c r="E20" s="67">
        <f>IF(+'X R Art'!E20+'X R Art MONITOREO'!E20&gt;0,+'X R Art'!E20+'X R Art MONITOREO'!E20," ")</f>
        <v>15.04</v>
      </c>
      <c r="F20" s="67" t="str">
        <f>IF(+'X R Art'!F20+'X R Art MONITOREO'!F20&gt;0,+'X R Art'!F20+'X R Art MONITOREO'!F20," ")</f>
        <v xml:space="preserve"> </v>
      </c>
      <c r="G20" s="67" t="str">
        <f>IF(+'X R Art'!G20+'X R Art MONITOREO'!G20&gt;0,+'X R Art'!G20+'X R Art MONITOREO'!G20," ")</f>
        <v xml:space="preserve"> </v>
      </c>
      <c r="H20" s="67" t="str">
        <f>IF(+'X R Art'!H20+'X R Art MONITOREO'!H20&gt;0,+'X R Art'!H20+'X R Art MONITOREO'!H20," ")</f>
        <v xml:space="preserve"> </v>
      </c>
      <c r="I20" s="67" t="str">
        <f>IF(+'X R Art'!I20+'X R Art MONITOREO'!I20&gt;0,+'X R Art'!I20+'X R Art MONITOREO'!I20," ")</f>
        <v xml:space="preserve"> </v>
      </c>
      <c r="J20" s="67" t="str">
        <f>IF(+'X R Art'!J20+'X R Art MONITOREO'!J20&gt;0,+'X R Art'!J20+'X R Art MONITOREO'!J20," ")</f>
        <v xml:space="preserve"> </v>
      </c>
      <c r="K20" s="67" t="str">
        <f>IF(+'X R Art'!K20+'X R Art MONITOREO'!K20&gt;0,+'X R Art'!K20+'X R Art MONITOREO'!K20," ")</f>
        <v xml:space="preserve"> </v>
      </c>
      <c r="L20" s="67" t="str">
        <f>IF(+'X R Art'!L20+'X R Art MONITOREO'!L20&gt;0,+'X R Art'!L20+'X R Art MONITOREO'!L20," ")</f>
        <v xml:space="preserve"> </v>
      </c>
      <c r="M20" s="123" t="str">
        <f>IF(+'X R Art'!M20+'X R Art MONITOREO'!M20&gt;0,+'X R Art'!M20+'X R Art MONITOREO'!M20," ")</f>
        <v xml:space="preserve"> </v>
      </c>
      <c r="N20" s="122">
        <f t="shared" si="2"/>
        <v>15.04</v>
      </c>
      <c r="O20" s="34">
        <f t="shared" si="0"/>
        <v>8.5</v>
      </c>
      <c r="P20" s="36"/>
      <c r="Q20" s="53"/>
    </row>
    <row r="21" spans="1:17" x14ac:dyDescent="0.3">
      <c r="A21" s="97">
        <f t="shared" si="1"/>
        <v>9</v>
      </c>
      <c r="B21" s="122" t="str">
        <f>IF(+'X R Art'!B21+'X R Art MONITOREO'!B21&gt;0,+'X R Art'!B21+'X R Art MONITOREO'!B21," ")</f>
        <v xml:space="preserve"> </v>
      </c>
      <c r="C21" s="67" t="str">
        <f>IF(+'X R Art'!C21+'X R Art MONITOREO'!C21&gt;0,+'X R Art'!C21+'X R Art MONITOREO'!C21," ")</f>
        <v xml:space="preserve"> </v>
      </c>
      <c r="D21" s="67" t="str">
        <f>IF(+'X R Art'!D21+'X R Art MONITOREO'!D21&gt;0,+'X R Art'!D21+'X R Art MONITOREO'!D21," ")</f>
        <v xml:space="preserve"> </v>
      </c>
      <c r="E21" s="67">
        <f>IF(+'X R Art'!E21+'X R Art MONITOREO'!E21&gt;0,+'X R Art'!E21+'X R Art MONITOREO'!E21," ")</f>
        <v>24.43</v>
      </c>
      <c r="F21" s="67" t="str">
        <f>IF(+'X R Art'!F21+'X R Art MONITOREO'!F21&gt;0,+'X R Art'!F21+'X R Art MONITOREO'!F21," ")</f>
        <v xml:space="preserve"> </v>
      </c>
      <c r="G21" s="67" t="str">
        <f>IF(+'X R Art'!G21+'X R Art MONITOREO'!G21&gt;0,+'X R Art'!G21+'X R Art MONITOREO'!G21," ")</f>
        <v xml:space="preserve"> </v>
      </c>
      <c r="H21" s="67" t="str">
        <f>IF(+'X R Art'!H21+'X R Art MONITOREO'!H21&gt;0,+'X R Art'!H21+'X R Art MONITOREO'!H21," ")</f>
        <v xml:space="preserve"> </v>
      </c>
      <c r="I21" s="67" t="str">
        <f>IF(+'X R Art'!I21+'X R Art MONITOREO'!I21&gt;0,+'X R Art'!I21+'X R Art MONITOREO'!I21," ")</f>
        <v xml:space="preserve"> </v>
      </c>
      <c r="J21" s="67" t="str">
        <f>IF(+'X R Art'!J21+'X R Art MONITOREO'!J21&gt;0,+'X R Art'!J21+'X R Art MONITOREO'!J21," ")</f>
        <v xml:space="preserve"> </v>
      </c>
      <c r="K21" s="67" t="str">
        <f>IF(+'X R Art'!K21+'X R Art MONITOREO'!K21&gt;0,+'X R Art'!K21+'X R Art MONITOREO'!K21," ")</f>
        <v xml:space="preserve"> </v>
      </c>
      <c r="L21" s="67" t="str">
        <f>IF(+'X R Art'!L21+'X R Art MONITOREO'!L21&gt;0,+'X R Art'!L21+'X R Art MONITOREO'!L21," ")</f>
        <v xml:space="preserve"> </v>
      </c>
      <c r="M21" s="123" t="str">
        <f>IF(+'X R Art'!M21+'X R Art MONITOREO'!M21&gt;0,+'X R Art'!M21+'X R Art MONITOREO'!M21," ")</f>
        <v xml:space="preserve"> </v>
      </c>
      <c r="N21" s="122">
        <f t="shared" si="2"/>
        <v>24.43</v>
      </c>
      <c r="O21" s="34">
        <f t="shared" si="0"/>
        <v>9</v>
      </c>
      <c r="P21" s="36"/>
      <c r="Q21" s="53"/>
    </row>
    <row r="22" spans="1:17" x14ac:dyDescent="0.3">
      <c r="A22" s="97">
        <f t="shared" si="1"/>
        <v>9.5</v>
      </c>
      <c r="B22" s="122" t="str">
        <f>IF(+'X R Art'!B22+'X R Art MONITOREO'!B22&gt;0,+'X R Art'!B22+'X R Art MONITOREO'!B22," ")</f>
        <v xml:space="preserve"> </v>
      </c>
      <c r="C22" s="67" t="str">
        <f>IF(+'X R Art'!C22+'X R Art MONITOREO'!C22&gt;0,+'X R Art'!C22+'X R Art MONITOREO'!C22," ")</f>
        <v xml:space="preserve"> </v>
      </c>
      <c r="D22" s="67" t="str">
        <f>IF(+'X R Art'!D22+'X R Art MONITOREO'!D22&gt;0,+'X R Art'!D22+'X R Art MONITOREO'!D22," ")</f>
        <v xml:space="preserve"> </v>
      </c>
      <c r="E22" s="67">
        <f>IF(+'X R Art'!E22+'X R Art MONITOREO'!E22&gt;0,+'X R Art'!E22+'X R Art MONITOREO'!E22," ")</f>
        <v>11.28</v>
      </c>
      <c r="F22" s="67" t="str">
        <f>IF(+'X R Art'!F22+'X R Art MONITOREO'!F22&gt;0,+'X R Art'!F22+'X R Art MONITOREO'!F22," ")</f>
        <v xml:space="preserve"> </v>
      </c>
      <c r="G22" s="67" t="str">
        <f>IF(+'X R Art'!G22+'X R Art MONITOREO'!G22&gt;0,+'X R Art'!G22+'X R Art MONITOREO'!G22," ")</f>
        <v xml:space="preserve"> </v>
      </c>
      <c r="H22" s="67" t="str">
        <f>IF(+'X R Art'!H22+'X R Art MONITOREO'!H22&gt;0,+'X R Art'!H22+'X R Art MONITOREO'!H22," ")</f>
        <v xml:space="preserve"> </v>
      </c>
      <c r="I22" s="67" t="str">
        <f>IF(+'X R Art'!I22+'X R Art MONITOREO'!I22&gt;0,+'X R Art'!I22+'X R Art MONITOREO'!I22," ")</f>
        <v xml:space="preserve"> </v>
      </c>
      <c r="J22" s="67" t="str">
        <f>IF(+'X R Art'!J22+'X R Art MONITOREO'!J22&gt;0,+'X R Art'!J22+'X R Art MONITOREO'!J22," ")</f>
        <v xml:space="preserve"> </v>
      </c>
      <c r="K22" s="67" t="str">
        <f>IF(+'X R Art'!K22+'X R Art MONITOREO'!K22&gt;0,+'X R Art'!K22+'X R Art MONITOREO'!K22," ")</f>
        <v xml:space="preserve"> </v>
      </c>
      <c r="L22" s="67" t="str">
        <f>IF(+'X R Art'!L22+'X R Art MONITOREO'!L22&gt;0,+'X R Art'!L22+'X R Art MONITOREO'!L22," ")</f>
        <v xml:space="preserve"> </v>
      </c>
      <c r="M22" s="123" t="str">
        <f>IF(+'X R Art'!M22+'X R Art MONITOREO'!M22&gt;0,+'X R Art'!M22+'X R Art MONITOREO'!M22," ")</f>
        <v xml:space="preserve"> </v>
      </c>
      <c r="N22" s="122">
        <f t="shared" si="2"/>
        <v>11.28</v>
      </c>
      <c r="O22" s="34">
        <f t="shared" si="0"/>
        <v>9.5</v>
      </c>
      <c r="P22" s="36"/>
      <c r="Q22" s="53"/>
    </row>
    <row r="23" spans="1:17" x14ac:dyDescent="0.3">
      <c r="A23" s="97">
        <f t="shared" si="1"/>
        <v>10</v>
      </c>
      <c r="B23" s="122" t="str">
        <f>IF(+'X R Art'!B23+'X R Art MONITOREO'!B23&gt;0,+'X R Art'!B23+'X R Art MONITOREO'!B23," ")</f>
        <v xml:space="preserve"> </v>
      </c>
      <c r="C23" s="67" t="str">
        <f>IF(+'X R Art'!C23+'X R Art MONITOREO'!C23&gt;0,+'X R Art'!C23+'X R Art MONITOREO'!C23," ")</f>
        <v xml:space="preserve"> </v>
      </c>
      <c r="D23" s="67" t="str">
        <f>IF(+'X R Art'!D23+'X R Art MONITOREO'!D23&gt;0,+'X R Art'!D23+'X R Art MONITOREO'!D23," ")</f>
        <v xml:space="preserve"> </v>
      </c>
      <c r="E23" s="67">
        <f>IF(+'X R Art'!E23+'X R Art MONITOREO'!E23&gt;0,+'X R Art'!E23+'X R Art MONITOREO'!E23," ")</f>
        <v>3.76</v>
      </c>
      <c r="F23" s="67" t="str">
        <f>IF(+'X R Art'!F23+'X R Art MONITOREO'!F23&gt;0,+'X R Art'!F23+'X R Art MONITOREO'!F23," ")</f>
        <v xml:space="preserve"> </v>
      </c>
      <c r="G23" s="67" t="str">
        <f>IF(+'X R Art'!G23+'X R Art MONITOREO'!G23&gt;0,+'X R Art'!G23+'X R Art MONITOREO'!G23," ")</f>
        <v xml:space="preserve"> </v>
      </c>
      <c r="H23" s="67" t="str">
        <f>IF(+'X R Art'!H23+'X R Art MONITOREO'!H23&gt;0,+'X R Art'!H23+'X R Art MONITOREO'!H23," ")</f>
        <v xml:space="preserve"> </v>
      </c>
      <c r="I23" s="67" t="str">
        <f>IF(+'X R Art'!I23+'X R Art MONITOREO'!I23&gt;0,+'X R Art'!I23+'X R Art MONITOREO'!I23," ")</f>
        <v xml:space="preserve"> </v>
      </c>
      <c r="J23" s="67" t="str">
        <f>IF(+'X R Art'!J23+'X R Art MONITOREO'!J23&gt;0,+'X R Art'!J23+'X R Art MONITOREO'!J23," ")</f>
        <v xml:space="preserve"> </v>
      </c>
      <c r="K23" s="67" t="str">
        <f>IF(+'X R Art'!K23+'X R Art MONITOREO'!K23&gt;0,+'X R Art'!K23+'X R Art MONITOREO'!K23," ")</f>
        <v xml:space="preserve"> </v>
      </c>
      <c r="L23" s="67" t="str">
        <f>IF(+'X R Art'!L23+'X R Art MONITOREO'!L23&gt;0,+'X R Art'!L23+'X R Art MONITOREO'!L23," ")</f>
        <v xml:space="preserve"> </v>
      </c>
      <c r="M23" s="123" t="str">
        <f>IF(+'X R Art'!M23+'X R Art MONITOREO'!M23&gt;0,+'X R Art'!M23+'X R Art MONITOREO'!M23," ")</f>
        <v xml:space="preserve"> </v>
      </c>
      <c r="N23" s="122">
        <f t="shared" si="2"/>
        <v>3.76</v>
      </c>
      <c r="O23" s="34">
        <f t="shared" si="0"/>
        <v>10</v>
      </c>
      <c r="P23" s="36"/>
      <c r="Q23" s="53"/>
    </row>
    <row r="24" spans="1:17" x14ac:dyDescent="0.3">
      <c r="A24" s="97">
        <f t="shared" si="1"/>
        <v>10.5</v>
      </c>
      <c r="B24" s="122" t="str">
        <f>IF(+'X R Art'!B24+'X R Art MONITOREO'!B24&gt;0,+'X R Art'!B24+'X R Art MONITOREO'!B24," ")</f>
        <v xml:space="preserve"> </v>
      </c>
      <c r="C24" s="67" t="str">
        <f>IF(+'X R Art'!C24+'X R Art MONITOREO'!C24&gt;0,+'X R Art'!C24+'X R Art MONITOREO'!C24," ")</f>
        <v xml:space="preserve"> </v>
      </c>
      <c r="D24" s="67" t="str">
        <f>IF(+'X R Art'!D24+'X R Art MONITOREO'!D24&gt;0,+'X R Art'!D24+'X R Art MONITOREO'!D24," ")</f>
        <v xml:space="preserve"> </v>
      </c>
      <c r="E24" s="67">
        <f>IF(+'X R Art'!E24+'X R Art MONITOREO'!E24&gt;0,+'X R Art'!E24+'X R Art MONITOREO'!E24," ")</f>
        <v>10.88</v>
      </c>
      <c r="F24" s="67">
        <f>IF(+'X R Art'!F24+'X R Art MONITOREO'!F24&gt;0,+'X R Art'!F24+'X R Art MONITOREO'!F24," ")</f>
        <v>110.58</v>
      </c>
      <c r="G24" s="67" t="str">
        <f>IF(+'X R Art'!G24+'X R Art MONITOREO'!G24&gt;0,+'X R Art'!G24+'X R Art MONITOREO'!G24," ")</f>
        <v xml:space="preserve"> </v>
      </c>
      <c r="H24" s="67" t="str">
        <f>IF(+'X R Art'!H24+'X R Art MONITOREO'!H24&gt;0,+'X R Art'!H24+'X R Art MONITOREO'!H24," ")</f>
        <v xml:space="preserve"> </v>
      </c>
      <c r="I24" s="67" t="str">
        <f>IF(+'X R Art'!I24+'X R Art MONITOREO'!I24&gt;0,+'X R Art'!I24+'X R Art MONITOREO'!I24," ")</f>
        <v xml:space="preserve"> </v>
      </c>
      <c r="J24" s="67" t="str">
        <f>IF(+'X R Art'!J24+'X R Art MONITOREO'!J24&gt;0,+'X R Art'!J24+'X R Art MONITOREO'!J24," ")</f>
        <v xml:space="preserve"> </v>
      </c>
      <c r="K24" s="67" t="str">
        <f>IF(+'X R Art'!K24+'X R Art MONITOREO'!K24&gt;0,+'X R Art'!K24+'X R Art MONITOREO'!K24," ")</f>
        <v xml:space="preserve"> </v>
      </c>
      <c r="L24" s="67" t="str">
        <f>IF(+'X R Art'!L24+'X R Art MONITOREO'!L24&gt;0,+'X R Art'!L24+'X R Art MONITOREO'!L24," ")</f>
        <v xml:space="preserve"> </v>
      </c>
      <c r="M24" s="123" t="str">
        <f>IF(+'X R Art'!M24+'X R Art MONITOREO'!M24&gt;0,+'X R Art'!M24+'X R Art MONITOREO'!M24," ")</f>
        <v xml:space="preserve"> </v>
      </c>
      <c r="N24" s="122">
        <f t="shared" si="2"/>
        <v>121.46</v>
      </c>
      <c r="O24" s="34">
        <f t="shared" si="0"/>
        <v>10.5</v>
      </c>
      <c r="P24" s="36"/>
      <c r="Q24" s="53"/>
    </row>
    <row r="25" spans="1:17" x14ac:dyDescent="0.3">
      <c r="A25" s="97">
        <f t="shared" si="1"/>
        <v>11</v>
      </c>
      <c r="B25" s="122" t="str">
        <f>IF(+'X R Art'!B25+'X R Art MONITOREO'!B25&gt;0,+'X R Art'!B25+'X R Art MONITOREO'!B25," ")</f>
        <v xml:space="preserve"> </v>
      </c>
      <c r="C25" s="67" t="str">
        <f>IF(+'X R Art'!C25+'X R Art MONITOREO'!C25&gt;0,+'X R Art'!C25+'X R Art MONITOREO'!C25," ")</f>
        <v xml:space="preserve"> </v>
      </c>
      <c r="D25" s="67" t="str">
        <f>IF(+'X R Art'!D25+'X R Art MONITOREO'!D25&gt;0,+'X R Art'!D25+'X R Art MONITOREO'!D25," ")</f>
        <v xml:space="preserve"> </v>
      </c>
      <c r="E25" s="67">
        <f>IF(+'X R Art'!E25+'X R Art MONITOREO'!E25&gt;0,+'X R Art'!E25+'X R Art MONITOREO'!E25," ")</f>
        <v>22.51</v>
      </c>
      <c r="F25" s="67">
        <f>IF(+'X R Art'!F25+'X R Art MONITOREO'!F25&gt;0,+'X R Art'!F25+'X R Art MONITOREO'!F25," ")</f>
        <v>135.93</v>
      </c>
      <c r="G25" s="67" t="str">
        <f>IF(+'X R Art'!G25+'X R Art MONITOREO'!G25&gt;0,+'X R Art'!G25+'X R Art MONITOREO'!G25," ")</f>
        <v xml:space="preserve"> </v>
      </c>
      <c r="H25" s="67" t="str">
        <f>IF(+'X R Art'!H25+'X R Art MONITOREO'!H25&gt;0,+'X R Art'!H25+'X R Art MONITOREO'!H25," ")</f>
        <v xml:space="preserve"> </v>
      </c>
      <c r="I25" s="67" t="str">
        <f>IF(+'X R Art'!I25+'X R Art MONITOREO'!I25&gt;0,+'X R Art'!I25+'X R Art MONITOREO'!I25," ")</f>
        <v xml:space="preserve"> </v>
      </c>
      <c r="J25" s="67" t="str">
        <f>IF(+'X R Art'!J25+'X R Art MONITOREO'!J25&gt;0,+'X R Art'!J25+'X R Art MONITOREO'!J25," ")</f>
        <v xml:space="preserve"> </v>
      </c>
      <c r="K25" s="67" t="str">
        <f>IF(+'X R Art'!K25+'X R Art MONITOREO'!K25&gt;0,+'X R Art'!K25+'X R Art MONITOREO'!K25," ")</f>
        <v xml:space="preserve"> </v>
      </c>
      <c r="L25" s="67" t="str">
        <f>IF(+'X R Art'!L25+'X R Art MONITOREO'!L25&gt;0,+'X R Art'!L25+'X R Art MONITOREO'!L25," ")</f>
        <v xml:space="preserve"> </v>
      </c>
      <c r="M25" s="123" t="str">
        <f>IF(+'X R Art'!M25+'X R Art MONITOREO'!M25&gt;0,+'X R Art'!M25+'X R Art MONITOREO'!M25," ")</f>
        <v xml:space="preserve"> </v>
      </c>
      <c r="N25" s="122">
        <f t="shared" si="2"/>
        <v>158.44</v>
      </c>
      <c r="O25" s="34">
        <f t="shared" si="0"/>
        <v>11</v>
      </c>
      <c r="P25" s="36"/>
      <c r="Q25" s="53"/>
    </row>
    <row r="26" spans="1:17" x14ac:dyDescent="0.3">
      <c r="A26" s="98">
        <f t="shared" si="1"/>
        <v>11.5</v>
      </c>
      <c r="B26" s="124" t="str">
        <f>IF(+'X R Art'!B26+'X R Art MONITOREO'!B26&gt;0,+'X R Art'!B26+'X R Art MONITOREO'!B26," ")</f>
        <v xml:space="preserve"> </v>
      </c>
      <c r="C26" s="38" t="str">
        <f>IF(+'X R Art'!C26+'X R Art MONITOREO'!C26&gt;0,+'X R Art'!C26+'X R Art MONITOREO'!C26," ")</f>
        <v xml:space="preserve"> </v>
      </c>
      <c r="D26" s="38" t="str">
        <f>IF(+'X R Art'!D26+'X R Art MONITOREO'!D26&gt;0,+'X R Art'!D26+'X R Art MONITOREO'!D26," ")</f>
        <v xml:space="preserve"> </v>
      </c>
      <c r="E26" s="38">
        <f>IF(+'X R Art'!E26+'X R Art MONITOREO'!E26&gt;0,+'X R Art'!E26+'X R Art MONITOREO'!E26," ")</f>
        <v>77.099999999999994</v>
      </c>
      <c r="F26" s="38">
        <f>IF(+'X R Art'!F26+'X R Art MONITOREO'!F26&gt;0,+'X R Art'!F26+'X R Art MONITOREO'!F26," ")</f>
        <v>550.24</v>
      </c>
      <c r="G26" s="38">
        <f>IF(+'X R Art'!G26+'X R Art MONITOREO'!G26&gt;0,+'X R Art'!G26+'X R Art MONITOREO'!G26," ")</f>
        <v>35593.519999999997</v>
      </c>
      <c r="H26" s="38" t="str">
        <f>IF(+'X R Art'!H26+'X R Art MONITOREO'!H26&gt;0,+'X R Art'!H26+'X R Art MONITOREO'!H26," ")</f>
        <v xml:space="preserve"> </v>
      </c>
      <c r="I26" s="38" t="str">
        <f>IF(+'X R Art'!I26+'X R Art MONITOREO'!I26&gt;0,+'X R Art'!I26+'X R Art MONITOREO'!I26," ")</f>
        <v xml:space="preserve"> </v>
      </c>
      <c r="J26" s="38" t="str">
        <f>IF(+'X R Art'!J26+'X R Art MONITOREO'!J26&gt;0,+'X R Art'!J26+'X R Art MONITOREO'!J26," ")</f>
        <v xml:space="preserve"> </v>
      </c>
      <c r="K26" s="38" t="str">
        <f>IF(+'X R Art'!K26+'X R Art MONITOREO'!K26&gt;0,+'X R Art'!K26+'X R Art MONITOREO'!K26," ")</f>
        <v xml:space="preserve"> </v>
      </c>
      <c r="L26" s="38" t="str">
        <f>IF(+'X R Art'!L26+'X R Art MONITOREO'!L26&gt;0,+'X R Art'!L26+'X R Art MONITOREO'!L26," ")</f>
        <v xml:space="preserve"> </v>
      </c>
      <c r="M26" s="125" t="str">
        <f>IF(+'X R Art'!M26+'X R Art MONITOREO'!M26&gt;0,+'X R Art'!M26+'X R Art MONITOREO'!M26," ")</f>
        <v xml:space="preserve"> </v>
      </c>
      <c r="N26" s="124">
        <f t="shared" si="2"/>
        <v>36220.859999999993</v>
      </c>
      <c r="O26" s="34">
        <f t="shared" si="0"/>
        <v>11.5</v>
      </c>
      <c r="P26" s="36"/>
      <c r="Q26" s="53"/>
    </row>
    <row r="27" spans="1:17" x14ac:dyDescent="0.3">
      <c r="A27" s="97">
        <f t="shared" si="1"/>
        <v>12</v>
      </c>
      <c r="B27" s="122" t="str">
        <f>IF(+'X R Art'!B27+'X R Art MONITOREO'!B27&gt;0,+'X R Art'!B27+'X R Art MONITOREO'!B27," ")</f>
        <v xml:space="preserve"> </v>
      </c>
      <c r="C27" s="67">
        <f>IF(+'X R Art'!C27+'X R Art MONITOREO'!C27&gt;0,+'X R Art'!C27+'X R Art MONITOREO'!C27," ")</f>
        <v>144544.5</v>
      </c>
      <c r="D27" s="67">
        <f>IF(+'X R Art'!D27+'X R Art MONITOREO'!D27&gt;0,+'X R Art'!D27+'X R Art MONITOREO'!D27," ")</f>
        <v>18617.21</v>
      </c>
      <c r="E27" s="67">
        <f>IF(+'X R Art'!E27+'X R Art MONITOREO'!E27&gt;0,+'X R Art'!E27+'X R Art MONITOREO'!E27," ")</f>
        <v>79.11</v>
      </c>
      <c r="F27" s="67">
        <f>IF(+'X R Art'!F27+'X R Art MONITOREO'!F27&gt;0,+'X R Art'!F27+'X R Art MONITOREO'!F27," ")</f>
        <v>1431.5</v>
      </c>
      <c r="G27" s="67">
        <f>IF(+'X R Art'!G27+'X R Art MONITOREO'!G27&gt;0,+'X R Art'!G27+'X R Art MONITOREO'!G27," ")</f>
        <v>71187.039999999994</v>
      </c>
      <c r="H27" s="67" t="str">
        <f>IF(+'X R Art'!H27+'X R Art MONITOREO'!H27&gt;0,+'X R Art'!H27+'X R Art MONITOREO'!H27," ")</f>
        <v xml:space="preserve"> </v>
      </c>
      <c r="I27" s="67" t="str">
        <f>IF(+'X R Art'!I27+'X R Art MONITOREO'!I27&gt;0,+'X R Art'!I27+'X R Art MONITOREO'!I27," ")</f>
        <v xml:space="preserve"> </v>
      </c>
      <c r="J27" s="67" t="str">
        <f>IF(+'X R Art'!J27+'X R Art MONITOREO'!J27&gt;0,+'X R Art'!J27+'X R Art MONITOREO'!J27," ")</f>
        <v xml:space="preserve"> </v>
      </c>
      <c r="K27" s="67" t="str">
        <f>IF(+'X R Art'!K27+'X R Art MONITOREO'!K27&gt;0,+'X R Art'!K27+'X R Art MONITOREO'!K27," ")</f>
        <v xml:space="preserve"> </v>
      </c>
      <c r="L27" s="67" t="str">
        <f>IF(+'X R Art'!L27+'X R Art MONITOREO'!L27&gt;0,+'X R Art'!L27+'X R Art MONITOREO'!L27," ")</f>
        <v xml:space="preserve"> </v>
      </c>
      <c r="M27" s="123" t="str">
        <f>IF(+'X R Art'!M27+'X R Art MONITOREO'!M27&gt;0,+'X R Art'!M27+'X R Art MONITOREO'!M27," ")</f>
        <v xml:space="preserve"> </v>
      </c>
      <c r="N27" s="122">
        <f t="shared" si="2"/>
        <v>235859.36</v>
      </c>
      <c r="O27" s="34">
        <f t="shared" si="0"/>
        <v>12</v>
      </c>
      <c r="P27" s="36"/>
      <c r="Q27" s="53"/>
    </row>
    <row r="28" spans="1:17" x14ac:dyDescent="0.3">
      <c r="A28" s="97">
        <f t="shared" si="1"/>
        <v>12.5</v>
      </c>
      <c r="B28" s="122" t="str">
        <f>IF(+'X R Art'!B28+'X R Art MONITOREO'!B28&gt;0,+'X R Art'!B28+'X R Art MONITOREO'!B28," ")</f>
        <v xml:space="preserve"> </v>
      </c>
      <c r="C28" s="67">
        <f>IF(+'X R Art'!C28+'X R Art MONITOREO'!C28&gt;0,+'X R Art'!C28+'X R Art MONITOREO'!C28," ")</f>
        <v>302276.87</v>
      </c>
      <c r="D28" s="67">
        <f>IF(+'X R Art'!D28+'X R Art MONITOREO'!D28&gt;0,+'X R Art'!D28+'X R Art MONITOREO'!D28," ")</f>
        <v>67750.87</v>
      </c>
      <c r="E28" s="67">
        <f>IF(+'X R Art'!E28+'X R Art MONITOREO'!E28&gt;0,+'X R Art'!E28+'X R Art MONITOREO'!E28," ")</f>
        <v>166.84</v>
      </c>
      <c r="F28" s="67">
        <f>IF(+'X R Art'!F28+'X R Art MONITOREO'!F28&gt;0,+'X R Art'!F28+'X R Art MONITOREO'!F28," ")</f>
        <v>93188.189999999988</v>
      </c>
      <c r="G28" s="67">
        <f>IF(+'X R Art'!G28+'X R Art MONITOREO'!G28&gt;0,+'X R Art'!G28+'X R Art MONITOREO'!G28," ")</f>
        <v>213560.99</v>
      </c>
      <c r="H28" s="67" t="str">
        <f>IF(+'X R Art'!H28+'X R Art MONITOREO'!H28&gt;0,+'X R Art'!H28+'X R Art MONITOREO'!H28," ")</f>
        <v xml:space="preserve"> </v>
      </c>
      <c r="I28" s="67" t="str">
        <f>IF(+'X R Art'!I28+'X R Art MONITOREO'!I28&gt;0,+'X R Art'!I28+'X R Art MONITOREO'!I28," ")</f>
        <v xml:space="preserve"> </v>
      </c>
      <c r="J28" s="67" t="str">
        <f>IF(+'X R Art'!J28+'X R Art MONITOREO'!J28&gt;0,+'X R Art'!J28+'X R Art MONITOREO'!J28," ")</f>
        <v xml:space="preserve"> </v>
      </c>
      <c r="K28" s="67" t="str">
        <f>IF(+'X R Art'!K28+'X R Art MONITOREO'!K28&gt;0,+'X R Art'!K28+'X R Art MONITOREO'!K28," ")</f>
        <v xml:space="preserve"> </v>
      </c>
      <c r="L28" s="67" t="str">
        <f>IF(+'X R Art'!L28+'X R Art MONITOREO'!L28&gt;0,+'X R Art'!L28+'X R Art MONITOREO'!L28," ")</f>
        <v xml:space="preserve"> </v>
      </c>
      <c r="M28" s="123" t="str">
        <f>IF(+'X R Art'!M28+'X R Art MONITOREO'!M28&gt;0,+'X R Art'!M28+'X R Art MONITOREO'!M28," ")</f>
        <v xml:space="preserve"> </v>
      </c>
      <c r="N28" s="122">
        <f t="shared" si="2"/>
        <v>676943.76</v>
      </c>
      <c r="O28" s="34">
        <f t="shared" si="0"/>
        <v>12.5</v>
      </c>
      <c r="P28" s="36"/>
      <c r="Q28" s="53"/>
    </row>
    <row r="29" spans="1:17" x14ac:dyDescent="0.3">
      <c r="A29" s="97">
        <f t="shared" si="1"/>
        <v>13</v>
      </c>
      <c r="B29" s="122" t="str">
        <f>IF(+'X R Art'!B29+'X R Art MONITOREO'!B29&gt;0,+'X R Art'!B29+'X R Art MONITOREO'!B29," ")</f>
        <v xml:space="preserve"> </v>
      </c>
      <c r="C29" s="67">
        <f>IF(+'X R Art'!C29+'X R Art MONITOREO'!C29&gt;0,+'X R Art'!C29+'X R Art MONITOREO'!C29," ")</f>
        <v>377719.85</v>
      </c>
      <c r="D29" s="67">
        <f>IF(+'X R Art'!D29+'X R Art MONITOREO'!D29&gt;0,+'X R Art'!D29+'X R Art MONITOREO'!D29," ")</f>
        <v>152296.87</v>
      </c>
      <c r="E29" s="67">
        <f>IF(+'X R Art'!E29+'X R Art MONITOREO'!E29&gt;0,+'X R Art'!E29+'X R Art MONITOREO'!E29," ")</f>
        <v>183.74</v>
      </c>
      <c r="F29" s="67">
        <f>IF(+'X R Art'!F29+'X R Art MONITOREO'!F29&gt;0,+'X R Art'!F29+'X R Art MONITOREO'!F29," ")</f>
        <v>137452.07</v>
      </c>
      <c r="G29" s="67">
        <f>IF(+'X R Art'!G29+'X R Art MONITOREO'!G29&gt;0,+'X R Art'!G29+'X R Art MONITOREO'!G29," ")</f>
        <v>319049.96000000002</v>
      </c>
      <c r="H29" s="67" t="str">
        <f>IF(+'X R Art'!H29+'X R Art MONITOREO'!H29&gt;0,+'X R Art'!H29+'X R Art MONITOREO'!H29," ")</f>
        <v xml:space="preserve"> </v>
      </c>
      <c r="I29" s="67" t="str">
        <f>IF(+'X R Art'!I29+'X R Art MONITOREO'!I29&gt;0,+'X R Art'!I29+'X R Art MONITOREO'!I29," ")</f>
        <v xml:space="preserve"> </v>
      </c>
      <c r="J29" s="67" t="str">
        <f>IF(+'X R Art'!J29+'X R Art MONITOREO'!J29&gt;0,+'X R Art'!J29+'X R Art MONITOREO'!J29," ")</f>
        <v xml:space="preserve"> </v>
      </c>
      <c r="K29" s="67" t="str">
        <f>IF(+'X R Art'!K29+'X R Art MONITOREO'!K29&gt;0,+'X R Art'!K29+'X R Art MONITOREO'!K29," ")</f>
        <v xml:space="preserve"> </v>
      </c>
      <c r="L29" s="67" t="str">
        <f>IF(+'X R Art'!L29+'X R Art MONITOREO'!L29&gt;0,+'X R Art'!L29+'X R Art MONITOREO'!L29," ")</f>
        <v xml:space="preserve"> </v>
      </c>
      <c r="M29" s="123" t="str">
        <f>IF(+'X R Art'!M29+'X R Art MONITOREO'!M29&gt;0,+'X R Art'!M29+'X R Art MONITOREO'!M29," ")</f>
        <v xml:space="preserve"> </v>
      </c>
      <c r="N29" s="122">
        <f t="shared" si="2"/>
        <v>986702.49</v>
      </c>
      <c r="O29" s="34">
        <f t="shared" si="0"/>
        <v>13</v>
      </c>
      <c r="P29" s="36"/>
      <c r="Q29" s="53"/>
    </row>
    <row r="30" spans="1:17" x14ac:dyDescent="0.3">
      <c r="A30" s="97">
        <f t="shared" si="1"/>
        <v>13.5</v>
      </c>
      <c r="B30" s="122" t="str">
        <f>IF(+'X R Art'!B30+'X R Art MONITOREO'!B30&gt;0,+'X R Art'!B30+'X R Art MONITOREO'!B30," ")</f>
        <v xml:space="preserve"> </v>
      </c>
      <c r="C30" s="67">
        <f>IF(+'X R Art'!C30+'X R Art MONITOREO'!C30&gt;0,+'X R Art'!C30+'X R Art MONITOREO'!C30," ")</f>
        <v>654680.73</v>
      </c>
      <c r="D30" s="67">
        <f>IF(+'X R Art'!D30+'X R Art MONITOREO'!D30&gt;0,+'X R Art'!D30+'X R Art MONITOREO'!D30," ")</f>
        <v>346797.6</v>
      </c>
      <c r="E30" s="67">
        <f>IF(+'X R Art'!E30+'X R Art MONITOREO'!E30&gt;0,+'X R Art'!E30+'X R Art MONITOREO'!E30," ")</f>
        <v>122.65</v>
      </c>
      <c r="F30" s="67">
        <f>IF(+'X R Art'!F30+'X R Art MONITOREO'!F30&gt;0,+'X R Art'!F30+'X R Art MONITOREO'!F30," ")</f>
        <v>91304.75</v>
      </c>
      <c r="G30" s="67">
        <f>IF(+'X R Art'!G30+'X R Art MONITOREO'!G30&gt;0,+'X R Art'!G30+'X R Art MONITOREO'!G30," ")</f>
        <v>506575.45</v>
      </c>
      <c r="H30" s="67" t="str">
        <f>IF(+'X R Art'!H30+'X R Art MONITOREO'!H30&gt;0,+'X R Art'!H30+'X R Art MONITOREO'!H30," ")</f>
        <v xml:space="preserve"> </v>
      </c>
      <c r="I30" s="67" t="str">
        <f>IF(+'X R Art'!I30+'X R Art MONITOREO'!I30&gt;0,+'X R Art'!I30+'X R Art MONITOREO'!I30," ")</f>
        <v xml:space="preserve"> </v>
      </c>
      <c r="J30" s="67" t="str">
        <f>IF(+'X R Art'!J30+'X R Art MONITOREO'!J30&gt;0,+'X R Art'!J30+'X R Art MONITOREO'!J30," ")</f>
        <v xml:space="preserve"> </v>
      </c>
      <c r="K30" s="67" t="str">
        <f>IF(+'X R Art'!K30+'X R Art MONITOREO'!K30&gt;0,+'X R Art'!K30+'X R Art MONITOREO'!K30," ")</f>
        <v xml:space="preserve"> </v>
      </c>
      <c r="L30" s="67" t="str">
        <f>IF(+'X R Art'!L30+'X R Art MONITOREO'!L30&gt;0,+'X R Art'!L30+'X R Art MONITOREO'!L30," ")</f>
        <v xml:space="preserve"> </v>
      </c>
      <c r="M30" s="123" t="str">
        <f>IF(+'X R Art'!M30+'X R Art MONITOREO'!M30&gt;0,+'X R Art'!M30+'X R Art MONITOREO'!M30," ")</f>
        <v xml:space="preserve"> </v>
      </c>
      <c r="N30" s="122">
        <f t="shared" si="2"/>
        <v>1599481.18</v>
      </c>
      <c r="O30" s="34">
        <f t="shared" si="0"/>
        <v>13.5</v>
      </c>
      <c r="P30" s="36"/>
      <c r="Q30" s="53"/>
    </row>
    <row r="31" spans="1:17" x14ac:dyDescent="0.3">
      <c r="A31" s="97">
        <f t="shared" si="1"/>
        <v>14</v>
      </c>
      <c r="B31" s="122" t="str">
        <f>IF(+'X R Art'!B31+'X R Art MONITOREO'!B31&gt;0,+'X R Art'!B31+'X R Art MONITOREO'!B31," ")</f>
        <v xml:space="preserve"> </v>
      </c>
      <c r="C31" s="67">
        <f>IF(+'X R Art'!C31+'X R Art MONITOREO'!C31&gt;0,+'X R Art'!C31+'X R Art MONITOREO'!C31," ")</f>
        <v>814459.55</v>
      </c>
      <c r="D31" s="67">
        <f>IF(+'X R Art'!D31+'X R Art MONITOREO'!D31&gt;0,+'X R Art'!D31+'X R Art MONITOREO'!D31," ")</f>
        <v>398364.2</v>
      </c>
      <c r="E31" s="67">
        <f>IF(+'X R Art'!E31+'X R Art MONITOREO'!E31&gt;0,+'X R Art'!E31+'X R Art MONITOREO'!E31," ")</f>
        <v>99.86</v>
      </c>
      <c r="F31" s="67">
        <f>IF(+'X R Art'!F31+'X R Art MONITOREO'!F31&gt;0,+'X R Art'!F31+'X R Art MONITOREO'!F31," ")</f>
        <v>341140.67</v>
      </c>
      <c r="G31" s="67">
        <f>IF(+'X R Art'!G31+'X R Art MONITOREO'!G31&gt;0,+'X R Art'!G31+'X R Art MONITOREO'!G31," ")</f>
        <v>1186390.44</v>
      </c>
      <c r="H31" s="67" t="str">
        <f>IF(+'X R Art'!H31+'X R Art MONITOREO'!H31&gt;0,+'X R Art'!H31+'X R Art MONITOREO'!H31," ")</f>
        <v xml:space="preserve"> </v>
      </c>
      <c r="I31" s="67" t="str">
        <f>IF(+'X R Art'!I31+'X R Art MONITOREO'!I31&gt;0,+'X R Art'!I31+'X R Art MONITOREO'!I31," ")</f>
        <v xml:space="preserve"> </v>
      </c>
      <c r="J31" s="67" t="str">
        <f>IF(+'X R Art'!J31+'X R Art MONITOREO'!J31&gt;0,+'X R Art'!J31+'X R Art MONITOREO'!J31," ")</f>
        <v xml:space="preserve"> </v>
      </c>
      <c r="K31" s="67" t="str">
        <f>IF(+'X R Art'!K31+'X R Art MONITOREO'!K31&gt;0,+'X R Art'!K31+'X R Art MONITOREO'!K31," ")</f>
        <v xml:space="preserve"> </v>
      </c>
      <c r="L31" s="67" t="str">
        <f>IF(+'X R Art'!L31+'X R Art MONITOREO'!L31&gt;0,+'X R Art'!L31+'X R Art MONITOREO'!L31," ")</f>
        <v xml:space="preserve"> </v>
      </c>
      <c r="M31" s="123" t="str">
        <f>IF(+'X R Art'!M31+'X R Art MONITOREO'!M31&gt;0,+'X R Art'!M31+'X R Art MONITOREO'!M31," ")</f>
        <v xml:space="preserve"> </v>
      </c>
      <c r="N31" s="122">
        <f t="shared" si="2"/>
        <v>2740454.7199999997</v>
      </c>
      <c r="O31" s="34">
        <f t="shared" si="0"/>
        <v>14</v>
      </c>
      <c r="P31" s="36"/>
      <c r="Q31" s="53"/>
    </row>
    <row r="32" spans="1:17" x14ac:dyDescent="0.3">
      <c r="A32" s="97">
        <f t="shared" si="1"/>
        <v>14.5</v>
      </c>
      <c r="B32" s="122" t="str">
        <f>IF(+'X R Art'!B32+'X R Art MONITOREO'!B32&gt;0,+'X R Art'!B32+'X R Art MONITOREO'!B32," ")</f>
        <v xml:space="preserve"> </v>
      </c>
      <c r="C32" s="67">
        <f>IF(+'X R Art'!C32+'X R Art MONITOREO'!C32&gt;0,+'X R Art'!C32+'X R Art MONITOREO'!C32," ")</f>
        <v>702736.86</v>
      </c>
      <c r="D32" s="67">
        <f>IF(+'X R Art'!D32+'X R Art MONITOREO'!D32&gt;0,+'X R Art'!D32+'X R Art MONITOREO'!D32," ")</f>
        <v>659977.1</v>
      </c>
      <c r="E32" s="67">
        <f>IF(+'X R Art'!E32+'X R Art MONITOREO'!E32&gt;0,+'X R Art'!E32+'X R Art MONITOREO'!E32," ")</f>
        <v>167.1</v>
      </c>
      <c r="F32" s="67">
        <f>IF(+'X R Art'!F32+'X R Art MONITOREO'!F32&gt;0,+'X R Art'!F32+'X R Art MONITOREO'!F32," ")</f>
        <v>386638.59</v>
      </c>
      <c r="G32" s="67">
        <f>IF(+'X R Art'!G32+'X R Art MONITOREO'!G32&gt;0,+'X R Art'!G32+'X R Art MONITOREO'!G32," ")</f>
        <v>1039627.72</v>
      </c>
      <c r="H32" s="67" t="str">
        <f>IF(+'X R Art'!H32+'X R Art MONITOREO'!H32&gt;0,+'X R Art'!H32+'X R Art MONITOREO'!H32," ")</f>
        <v xml:space="preserve"> </v>
      </c>
      <c r="I32" s="67" t="str">
        <f>IF(+'X R Art'!I32+'X R Art MONITOREO'!I32&gt;0,+'X R Art'!I32+'X R Art MONITOREO'!I32," ")</f>
        <v xml:space="preserve"> </v>
      </c>
      <c r="J32" s="67" t="str">
        <f>IF(+'X R Art'!J32+'X R Art MONITOREO'!J32&gt;0,+'X R Art'!J32+'X R Art MONITOREO'!J32," ")</f>
        <v xml:space="preserve"> </v>
      </c>
      <c r="K32" s="67" t="str">
        <f>IF(+'X R Art'!K32+'X R Art MONITOREO'!K32&gt;0,+'X R Art'!K32+'X R Art MONITOREO'!K32," ")</f>
        <v xml:space="preserve"> </v>
      </c>
      <c r="L32" s="67" t="str">
        <f>IF(+'X R Art'!L32+'X R Art MONITOREO'!L32&gt;0,+'X R Art'!L32+'X R Art MONITOREO'!L32," ")</f>
        <v xml:space="preserve"> </v>
      </c>
      <c r="M32" s="123" t="str">
        <f>IF(+'X R Art'!M32+'X R Art MONITOREO'!M32&gt;0,+'X R Art'!M32+'X R Art MONITOREO'!M32," ")</f>
        <v xml:space="preserve"> </v>
      </c>
      <c r="N32" s="122">
        <f t="shared" si="2"/>
        <v>2789147.37</v>
      </c>
      <c r="O32" s="34">
        <f t="shared" si="0"/>
        <v>14.5</v>
      </c>
      <c r="P32" s="36"/>
      <c r="Q32" s="53"/>
    </row>
    <row r="33" spans="1:18" x14ac:dyDescent="0.3">
      <c r="A33" s="97">
        <f t="shared" si="1"/>
        <v>15</v>
      </c>
      <c r="B33" s="122" t="str">
        <f>IF(+'X R Art'!B33+'X R Art MONITOREO'!B33&gt;0,+'X R Art'!B33+'X R Art MONITOREO'!B33," ")</f>
        <v xml:space="preserve"> </v>
      </c>
      <c r="C33" s="67">
        <f>IF(+'X R Art'!C33+'X R Art MONITOREO'!C33&gt;0,+'X R Art'!C33+'X R Art MONITOREO'!C33," ")</f>
        <v>213935.58</v>
      </c>
      <c r="D33" s="67">
        <f>IF(+'X R Art'!D33+'X R Art MONITOREO'!D33&gt;0,+'X R Art'!D33+'X R Art MONITOREO'!D33," ")</f>
        <v>344066.93</v>
      </c>
      <c r="E33" s="67">
        <f>IF(+'X R Art'!E33+'X R Art MONITOREO'!E33&gt;0,+'X R Art'!E33+'X R Art MONITOREO'!E33," ")</f>
        <v>294.72000000000003</v>
      </c>
      <c r="F33" s="67">
        <f>IF(+'X R Art'!F33+'X R Art MONITOREO'!F33&gt;0,+'X R Art'!F33+'X R Art MONITOREO'!F33," ")</f>
        <v>113984.73999999999</v>
      </c>
      <c r="G33" s="67">
        <f>IF(+'X R Art'!G33+'X R Art MONITOREO'!G33&gt;0,+'X R Art'!G33+'X R Art MONITOREO'!G33," ")</f>
        <v>1346912.26</v>
      </c>
      <c r="H33" s="67" t="str">
        <f>IF(+'X R Art'!H33+'X R Art MONITOREO'!H33&gt;0,+'X R Art'!H33+'X R Art MONITOREO'!H33," ")</f>
        <v xml:space="preserve"> </v>
      </c>
      <c r="I33" s="67" t="str">
        <f>IF(+'X R Art'!I33+'X R Art MONITOREO'!I33&gt;0,+'X R Art'!I33+'X R Art MONITOREO'!I33," ")</f>
        <v xml:space="preserve"> </v>
      </c>
      <c r="J33" s="67" t="str">
        <f>IF(+'X R Art'!J33+'X R Art MONITOREO'!J33&gt;0,+'X R Art'!J33+'X R Art MONITOREO'!J33," ")</f>
        <v xml:space="preserve"> </v>
      </c>
      <c r="K33" s="67" t="str">
        <f>IF(+'X R Art'!K33+'X R Art MONITOREO'!K33&gt;0,+'X R Art'!K33+'X R Art MONITOREO'!K33," ")</f>
        <v xml:space="preserve"> </v>
      </c>
      <c r="L33" s="67" t="str">
        <f>IF(+'X R Art'!L33+'X R Art MONITOREO'!L33&gt;0,+'X R Art'!L33+'X R Art MONITOREO'!L33," ")</f>
        <v xml:space="preserve"> </v>
      </c>
      <c r="M33" s="123" t="str">
        <f>IF(+'X R Art'!M33+'X R Art MONITOREO'!M33&gt;0,+'X R Art'!M33+'X R Art MONITOREO'!M33," ")</f>
        <v xml:space="preserve"> </v>
      </c>
      <c r="N33" s="122">
        <f t="shared" si="2"/>
        <v>2019194.23</v>
      </c>
      <c r="O33" s="34">
        <f t="shared" si="0"/>
        <v>15</v>
      </c>
      <c r="P33" s="36"/>
      <c r="Q33" s="53"/>
    </row>
    <row r="34" spans="1:18" x14ac:dyDescent="0.3">
      <c r="A34" s="97">
        <f t="shared" si="1"/>
        <v>15.5</v>
      </c>
      <c r="B34" s="122" t="str">
        <f>IF(+'X R Art'!B34+'X R Art MONITOREO'!B34&gt;0,+'X R Art'!B34+'X R Art MONITOREO'!B34," ")</f>
        <v xml:space="preserve"> </v>
      </c>
      <c r="C34" s="67">
        <f>IF(+'X R Art'!C34+'X R Art MONITOREO'!C34&gt;0,+'X R Art'!C34+'X R Art MONITOREO'!C34," ")</f>
        <v>76398.080000000002</v>
      </c>
      <c r="D34" s="67">
        <f>IF(+'X R Art'!D34+'X R Art MONITOREO'!D34&gt;0,+'X R Art'!D34+'X R Art MONITOREO'!D34," ")</f>
        <v>223538.23</v>
      </c>
      <c r="E34" s="67">
        <f>IF(+'X R Art'!E34+'X R Art MONITOREO'!E34&gt;0,+'X R Art'!E34+'X R Art MONITOREO'!E34," ")</f>
        <v>245.04</v>
      </c>
      <c r="F34" s="67">
        <f>IF(+'X R Art'!F34+'X R Art MONITOREO'!F34&gt;0,+'X R Art'!F34+'X R Art MONITOREO'!F34," ")</f>
        <v>654.99</v>
      </c>
      <c r="G34" s="67">
        <f>IF(+'X R Art'!G34+'X R Art MONITOREO'!G34&gt;0,+'X R Art'!G34+'X R Art MONITOREO'!G34," ")</f>
        <v>2008443.68</v>
      </c>
      <c r="H34" s="67" t="str">
        <f>IF(+'X R Art'!H34+'X R Art MONITOREO'!H34&gt;0,+'X R Art'!H34+'X R Art MONITOREO'!H34," ")</f>
        <v xml:space="preserve"> </v>
      </c>
      <c r="I34" s="67" t="str">
        <f>IF(+'X R Art'!I34+'X R Art MONITOREO'!I34&gt;0,+'X R Art'!I34+'X R Art MONITOREO'!I34," ")</f>
        <v xml:space="preserve"> </v>
      </c>
      <c r="J34" s="67" t="str">
        <f>IF(+'X R Art'!J34+'X R Art MONITOREO'!J34&gt;0,+'X R Art'!J34+'X R Art MONITOREO'!J34," ")</f>
        <v xml:space="preserve"> </v>
      </c>
      <c r="K34" s="67" t="str">
        <f>IF(+'X R Art'!K34+'X R Art MONITOREO'!K34&gt;0,+'X R Art'!K34+'X R Art MONITOREO'!K34," ")</f>
        <v xml:space="preserve"> </v>
      </c>
      <c r="L34" s="67" t="str">
        <f>IF(+'X R Art'!L34+'X R Art MONITOREO'!L34&gt;0,+'X R Art'!L34+'X R Art MONITOREO'!L34," ")</f>
        <v xml:space="preserve"> </v>
      </c>
      <c r="M34" s="123" t="str">
        <f>IF(+'X R Art'!M34+'X R Art MONITOREO'!M34&gt;0,+'X R Art'!M34+'X R Art MONITOREO'!M34," ")</f>
        <v xml:space="preserve"> </v>
      </c>
      <c r="N34" s="122">
        <f t="shared" si="2"/>
        <v>2309280.02</v>
      </c>
      <c r="O34" s="34">
        <f t="shared" si="0"/>
        <v>15.5</v>
      </c>
      <c r="P34" s="36"/>
      <c r="Q34" s="53"/>
    </row>
    <row r="35" spans="1:18" x14ac:dyDescent="0.3">
      <c r="A35" s="97">
        <f t="shared" si="1"/>
        <v>16</v>
      </c>
      <c r="B35" s="122" t="str">
        <f>IF(+'X R Art'!B35+'X R Art MONITOREO'!B35&gt;0,+'X R Art'!B35+'X R Art MONITOREO'!B35," ")</f>
        <v xml:space="preserve"> </v>
      </c>
      <c r="C35" s="67">
        <f>IF(+'X R Art'!C35+'X R Art MONITOREO'!C35&gt;0,+'X R Art'!C35+'X R Art MONITOREO'!C35," ")</f>
        <v>76398.080000000002</v>
      </c>
      <c r="D35" s="67">
        <f>IF(+'X R Art'!D35+'X R Art MONITOREO'!D35&gt;0,+'X R Art'!D35+'X R Art MONITOREO'!D35," ")</f>
        <v>351289.12</v>
      </c>
      <c r="E35" s="67">
        <f>IF(+'X R Art'!E35+'X R Art MONITOREO'!E35&gt;0,+'X R Art'!E35+'X R Art MONITOREO'!E35," ")</f>
        <v>326.02</v>
      </c>
      <c r="F35" s="67">
        <f>IF(+'X R Art'!F35+'X R Art MONITOREO'!F35&gt;0,+'X R Art'!F35+'X R Art MONITOREO'!F35," ")</f>
        <v>319050.66000000003</v>
      </c>
      <c r="G35" s="67">
        <f>IF(+'X R Art'!G35+'X R Art MONITOREO'!G35&gt;0,+'X R Art'!G35+'X R Art MONITOREO'!G35," ")</f>
        <v>1294051.2</v>
      </c>
      <c r="H35" s="67" t="str">
        <f>IF(+'X R Art'!H35+'X R Art MONITOREO'!H35&gt;0,+'X R Art'!H35+'X R Art MONITOREO'!H35," ")</f>
        <v xml:space="preserve"> </v>
      </c>
      <c r="I35" s="67" t="str">
        <f>IF(+'X R Art'!I35+'X R Art MONITOREO'!I35&gt;0,+'X R Art'!I35+'X R Art MONITOREO'!I35," ")</f>
        <v xml:space="preserve"> </v>
      </c>
      <c r="J35" s="67" t="str">
        <f>IF(+'X R Art'!J35+'X R Art MONITOREO'!J35&gt;0,+'X R Art'!J35+'X R Art MONITOREO'!J35," ")</f>
        <v xml:space="preserve"> </v>
      </c>
      <c r="K35" s="67" t="str">
        <f>IF(+'X R Art'!K35+'X R Art MONITOREO'!K35&gt;0,+'X R Art'!K35+'X R Art MONITOREO'!K35," ")</f>
        <v xml:space="preserve"> </v>
      </c>
      <c r="L35" s="67" t="str">
        <f>IF(+'X R Art'!L35+'X R Art MONITOREO'!L35&gt;0,+'X R Art'!L35+'X R Art MONITOREO'!L35," ")</f>
        <v xml:space="preserve"> </v>
      </c>
      <c r="M35" s="123" t="str">
        <f>IF(+'X R Art'!M35+'X R Art MONITOREO'!M35&gt;0,+'X R Art'!M35+'X R Art MONITOREO'!M35," ")</f>
        <v xml:space="preserve"> </v>
      </c>
      <c r="N35" s="122">
        <f t="shared" si="2"/>
        <v>2041115.08</v>
      </c>
      <c r="O35" s="34">
        <f t="shared" si="0"/>
        <v>16</v>
      </c>
      <c r="P35" s="36"/>
      <c r="Q35" s="53"/>
    </row>
    <row r="36" spans="1:18" x14ac:dyDescent="0.3">
      <c r="A36" s="97">
        <f t="shared" si="1"/>
        <v>16.5</v>
      </c>
      <c r="B36" s="122" t="str">
        <f>IF(+'X R Art'!B36+'X R Art MONITOREO'!B36&gt;0,+'X R Art'!B36+'X R Art MONITOREO'!B36," ")</f>
        <v xml:space="preserve"> </v>
      </c>
      <c r="C36" s="67">
        <f>IF(+'X R Art'!C36+'X R Art MONITOREO'!C36&gt;0,+'X R Art'!C36+'X R Art MONITOREO'!C36," ")</f>
        <v>40759.599999999999</v>
      </c>
      <c r="D36" s="67">
        <f>IF(+'X R Art'!D36+'X R Art MONITOREO'!D36&gt;0,+'X R Art'!D36+'X R Art MONITOREO'!D36," ")</f>
        <v>102940.31</v>
      </c>
      <c r="E36" s="67">
        <f>IF(+'X R Art'!E36+'X R Art MONITOREO'!E36&gt;0,+'X R Art'!E36+'X R Art MONITOREO'!E36," ")</f>
        <v>802.65</v>
      </c>
      <c r="F36" s="67">
        <f>IF(+'X R Art'!F36+'X R Art MONITOREO'!F36&gt;0,+'X R Art'!F36+'X R Art MONITOREO'!F36," ")</f>
        <v>228087.31</v>
      </c>
      <c r="G36" s="67">
        <f>IF(+'X R Art'!G36+'X R Art MONITOREO'!G36&gt;0,+'X R Art'!G36+'X R Art MONITOREO'!G36," ")</f>
        <v>1297119.43</v>
      </c>
      <c r="H36" s="67" t="str">
        <f>IF(+'X R Art'!H36+'X R Art MONITOREO'!H36&gt;0,+'X R Art'!H36+'X R Art MONITOREO'!H36," ")</f>
        <v xml:space="preserve"> </v>
      </c>
      <c r="I36" s="67" t="str">
        <f>IF(+'X R Art'!I36+'X R Art MONITOREO'!I36&gt;0,+'X R Art'!I36+'X R Art MONITOREO'!I36," ")</f>
        <v xml:space="preserve"> </v>
      </c>
      <c r="J36" s="67" t="str">
        <f>IF(+'X R Art'!J36+'X R Art MONITOREO'!J36&gt;0,+'X R Art'!J36+'X R Art MONITOREO'!J36," ")</f>
        <v xml:space="preserve"> </v>
      </c>
      <c r="K36" s="67" t="str">
        <f>IF(+'X R Art'!K36+'X R Art MONITOREO'!K36&gt;0,+'X R Art'!K36+'X R Art MONITOREO'!K36," ")</f>
        <v xml:space="preserve"> </v>
      </c>
      <c r="L36" s="67" t="str">
        <f>IF(+'X R Art'!L36+'X R Art MONITOREO'!L36&gt;0,+'X R Art'!L36+'X R Art MONITOREO'!L36," ")</f>
        <v xml:space="preserve"> </v>
      </c>
      <c r="M36" s="123" t="str">
        <f>IF(+'X R Art'!M36+'X R Art MONITOREO'!M36&gt;0,+'X R Art'!M36+'X R Art MONITOREO'!M36," ")</f>
        <v xml:space="preserve"> </v>
      </c>
      <c r="N36" s="122">
        <f t="shared" si="2"/>
        <v>1669709.2999999998</v>
      </c>
      <c r="O36" s="34">
        <f t="shared" si="0"/>
        <v>16.5</v>
      </c>
      <c r="P36" s="36"/>
      <c r="Q36" s="53"/>
    </row>
    <row r="37" spans="1:18" x14ac:dyDescent="0.3">
      <c r="A37" s="97">
        <f t="shared" si="1"/>
        <v>17</v>
      </c>
      <c r="B37" s="122" t="str">
        <f>IF(+'X R Art'!B37+'X R Art MONITOREO'!B37&gt;0,+'X R Art'!B37+'X R Art MONITOREO'!B37," ")</f>
        <v xml:space="preserve"> </v>
      </c>
      <c r="C37" s="67" t="str">
        <f>IF(+'X R Art'!C37+'X R Art MONITOREO'!C37&gt;0,+'X R Art'!C37+'X R Art MONITOREO'!C37," ")</f>
        <v xml:space="preserve"> </v>
      </c>
      <c r="D37" s="67">
        <f>IF(+'X R Art'!D37+'X R Art MONITOREO'!D37&gt;0,+'X R Art'!D37+'X R Art MONITOREO'!D37," ")</f>
        <v>72704.25</v>
      </c>
      <c r="E37" s="67">
        <f>IF(+'X R Art'!E37+'X R Art MONITOREO'!E37&gt;0,+'X R Art'!E37+'X R Art MONITOREO'!E37," ")</f>
        <v>988.9</v>
      </c>
      <c r="F37" s="67">
        <f>IF(+'X R Art'!F37+'X R Art MONITOREO'!F37&gt;0,+'X R Art'!F37+'X R Art MONITOREO'!F37," ")</f>
        <v>273161.40000000002</v>
      </c>
      <c r="G37" s="67">
        <f>IF(+'X R Art'!G37+'X R Art MONITOREO'!G37&gt;0,+'X R Art'!G37+'X R Art MONITOREO'!G37," ")</f>
        <v>1015364.37</v>
      </c>
      <c r="H37" s="67" t="str">
        <f>IF(+'X R Art'!H37+'X R Art MONITOREO'!H37&gt;0,+'X R Art'!H37+'X R Art MONITOREO'!H37," ")</f>
        <v xml:space="preserve"> </v>
      </c>
      <c r="I37" s="67" t="str">
        <f>IF(+'X R Art'!I37+'X R Art MONITOREO'!I37&gt;0,+'X R Art'!I37+'X R Art MONITOREO'!I37," ")</f>
        <v xml:space="preserve"> </v>
      </c>
      <c r="J37" s="67" t="str">
        <f>IF(+'X R Art'!J37+'X R Art MONITOREO'!J37&gt;0,+'X R Art'!J37+'X R Art MONITOREO'!J37," ")</f>
        <v xml:space="preserve"> </v>
      </c>
      <c r="K37" s="67" t="str">
        <f>IF(+'X R Art'!K37+'X R Art MONITOREO'!K37&gt;0,+'X R Art'!K37+'X R Art MONITOREO'!K37," ")</f>
        <v xml:space="preserve"> </v>
      </c>
      <c r="L37" s="67" t="str">
        <f>IF(+'X R Art'!L37+'X R Art MONITOREO'!L37&gt;0,+'X R Art'!L37+'X R Art MONITOREO'!L37," ")</f>
        <v xml:space="preserve"> </v>
      </c>
      <c r="M37" s="123" t="str">
        <f>IF(+'X R Art'!M37+'X R Art MONITOREO'!M37&gt;0,+'X R Art'!M37+'X R Art MONITOREO'!M37," ")</f>
        <v xml:space="preserve"> </v>
      </c>
      <c r="N37" s="122">
        <f t="shared" si="2"/>
        <v>1362218.92</v>
      </c>
      <c r="O37" s="34">
        <f t="shared" si="0"/>
        <v>17</v>
      </c>
      <c r="P37" s="36"/>
      <c r="Q37" s="53"/>
    </row>
    <row r="38" spans="1:18" x14ac:dyDescent="0.3">
      <c r="A38" s="97">
        <f t="shared" si="1"/>
        <v>17.5</v>
      </c>
      <c r="B38" s="122" t="str">
        <f>IF(+'X R Art'!B38+'X R Art MONITOREO'!B38&gt;0,+'X R Art'!B38+'X R Art MONITOREO'!B38," ")</f>
        <v xml:space="preserve"> </v>
      </c>
      <c r="C38" s="67">
        <f>IF(+'X R Art'!C38+'X R Art MONITOREO'!C38&gt;0,+'X R Art'!C38+'X R Art MONITOREO'!C38," ")</f>
        <v>81519.199999999997</v>
      </c>
      <c r="D38" s="67">
        <f>IF(+'X R Art'!D38+'X R Art MONITOREO'!D38&gt;0,+'X R Art'!D38+'X R Art MONITOREO'!D38," ")</f>
        <v>67486.539999999994</v>
      </c>
      <c r="E38" s="67">
        <f>IF(+'X R Art'!E38+'X R Art MONITOREO'!E38&gt;0,+'X R Art'!E38+'X R Art MONITOREO'!E38," ")</f>
        <v>791.04</v>
      </c>
      <c r="F38" s="67">
        <f>IF(+'X R Art'!F38+'X R Art MONITOREO'!F38&gt;0,+'X R Art'!F38+'X R Art MONITOREO'!F38," ")</f>
        <v>181923.88</v>
      </c>
      <c r="G38" s="67">
        <f>IF(+'X R Art'!G38+'X R Art MONITOREO'!G38&gt;0,+'X R Art'!G38+'X R Art MONITOREO'!G38," ")</f>
        <v>770607.12</v>
      </c>
      <c r="H38" s="67" t="str">
        <f>IF(+'X R Art'!H38+'X R Art MONITOREO'!H38&gt;0,+'X R Art'!H38+'X R Art MONITOREO'!H38," ")</f>
        <v xml:space="preserve"> </v>
      </c>
      <c r="I38" s="67" t="str">
        <f>IF(+'X R Art'!I38+'X R Art MONITOREO'!I38&gt;0,+'X R Art'!I38+'X R Art MONITOREO'!I38," ")</f>
        <v xml:space="preserve"> </v>
      </c>
      <c r="J38" s="67" t="str">
        <f>IF(+'X R Art'!J38+'X R Art MONITOREO'!J38&gt;0,+'X R Art'!J38+'X R Art MONITOREO'!J38," ")</f>
        <v xml:space="preserve"> </v>
      </c>
      <c r="K38" s="67" t="str">
        <f>IF(+'X R Art'!K38+'X R Art MONITOREO'!K38&gt;0,+'X R Art'!K38+'X R Art MONITOREO'!K38," ")</f>
        <v xml:space="preserve"> </v>
      </c>
      <c r="L38" s="67" t="str">
        <f>IF(+'X R Art'!L38+'X R Art MONITOREO'!L38&gt;0,+'X R Art'!L38+'X R Art MONITOREO'!L38," ")</f>
        <v xml:space="preserve"> </v>
      </c>
      <c r="M38" s="123" t="str">
        <f>IF(+'X R Art'!M38+'X R Art MONITOREO'!M38&gt;0,+'X R Art'!M38+'X R Art MONITOREO'!M38," ")</f>
        <v xml:space="preserve"> </v>
      </c>
      <c r="N38" s="122">
        <f t="shared" si="2"/>
        <v>1102327.78</v>
      </c>
      <c r="O38" s="34">
        <f t="shared" si="0"/>
        <v>17.5</v>
      </c>
      <c r="P38" s="36"/>
      <c r="Q38" s="53"/>
    </row>
    <row r="39" spans="1:18" x14ac:dyDescent="0.3">
      <c r="A39" s="97">
        <f t="shared" si="1"/>
        <v>18</v>
      </c>
      <c r="B39" s="122" t="str">
        <f>IF(+'X R Art'!B39+'X R Art MONITOREO'!B39&gt;0,+'X R Art'!B39+'X R Art MONITOREO'!B39," ")</f>
        <v xml:space="preserve"> </v>
      </c>
      <c r="C39" s="67">
        <f>IF(+'X R Art'!C39+'X R Art MONITOREO'!C39&gt;0,+'X R Art'!C39+'X R Art MONITOREO'!C39," ")</f>
        <v>40759.599999999999</v>
      </c>
      <c r="D39" s="67">
        <f>IF(+'X R Art'!D39+'X R Art MONITOREO'!D39&gt;0,+'X R Art'!D39+'X R Art MONITOREO'!D39," ")</f>
        <v>95009.85</v>
      </c>
      <c r="E39" s="67">
        <f>IF(+'X R Art'!E39+'X R Art MONITOREO'!E39&gt;0,+'X R Art'!E39+'X R Art MONITOREO'!E39," ")</f>
        <v>470.76</v>
      </c>
      <c r="F39" s="67">
        <f>IF(+'X R Art'!F39+'X R Art MONITOREO'!F39&gt;0,+'X R Art'!F39+'X R Art MONITOREO'!F39," ")</f>
        <v>68262.14</v>
      </c>
      <c r="G39" s="67">
        <f>IF(+'X R Art'!G39+'X R Art MONITOREO'!G39&gt;0,+'X R Art'!G39+'X R Art MONITOREO'!G39," ")</f>
        <v>727666.02</v>
      </c>
      <c r="H39" s="67" t="str">
        <f>IF(+'X R Art'!H39+'X R Art MONITOREO'!H39&gt;0,+'X R Art'!H39+'X R Art MONITOREO'!H39," ")</f>
        <v xml:space="preserve"> </v>
      </c>
      <c r="I39" s="67" t="str">
        <f>IF(+'X R Art'!I39+'X R Art MONITOREO'!I39&gt;0,+'X R Art'!I39+'X R Art MONITOREO'!I39," ")</f>
        <v xml:space="preserve"> </v>
      </c>
      <c r="J39" s="67" t="str">
        <f>IF(+'X R Art'!J39+'X R Art MONITOREO'!J39&gt;0,+'X R Art'!J39+'X R Art MONITOREO'!J39," ")</f>
        <v xml:space="preserve"> </v>
      </c>
      <c r="K39" s="67" t="str">
        <f>IF(+'X R Art'!K39+'X R Art MONITOREO'!K39&gt;0,+'X R Art'!K39+'X R Art MONITOREO'!K39," ")</f>
        <v xml:space="preserve"> </v>
      </c>
      <c r="L39" s="67" t="str">
        <f>IF(+'X R Art'!L39+'X R Art MONITOREO'!L39&gt;0,+'X R Art'!L39+'X R Art MONITOREO'!L39," ")</f>
        <v xml:space="preserve"> </v>
      </c>
      <c r="M39" s="123" t="str">
        <f>IF(+'X R Art'!M39+'X R Art MONITOREO'!M39&gt;0,+'X R Art'!M39+'X R Art MONITOREO'!M39," ")</f>
        <v xml:space="preserve"> </v>
      </c>
      <c r="N39" s="122">
        <f t="shared" si="2"/>
        <v>932168.37000000011</v>
      </c>
      <c r="O39" s="34">
        <f t="shared" si="0"/>
        <v>18</v>
      </c>
      <c r="Q39" s="53"/>
    </row>
    <row r="40" spans="1:18" x14ac:dyDescent="0.3">
      <c r="A40" s="97">
        <f t="shared" si="1"/>
        <v>18.5</v>
      </c>
      <c r="B40" s="122" t="str">
        <f>IF(+'X R Art'!B40+'X R Art MONITOREO'!B40&gt;0,+'X R Art'!B40+'X R Art MONITOREO'!B40," ")</f>
        <v xml:space="preserve"> </v>
      </c>
      <c r="C40" s="67" t="str">
        <f>IF(+'X R Art'!C40+'X R Art MONITOREO'!C40&gt;0,+'X R Art'!C40+'X R Art MONITOREO'!C40," ")</f>
        <v xml:space="preserve"> </v>
      </c>
      <c r="D40" s="67" t="str">
        <f>IF(+'X R Art'!D40+'X R Art MONITOREO'!D40&gt;0,+'X R Art'!D40+'X R Art MONITOREO'!D40," ")</f>
        <v xml:space="preserve"> </v>
      </c>
      <c r="E40" s="67">
        <f>IF(+'X R Art'!E40+'X R Art MONITOREO'!E40&gt;0,+'X R Art'!E40+'X R Art MONITOREO'!E40," ")</f>
        <v>283.58</v>
      </c>
      <c r="F40" s="67">
        <f>IF(+'X R Art'!F40+'X R Art MONITOREO'!F40&gt;0,+'X R Art'!F40+'X R Art MONITOREO'!F40," ")</f>
        <v>45492.639999999999</v>
      </c>
      <c r="G40" s="67">
        <f>IF(+'X R Art'!G40+'X R Art MONITOREO'!G40&gt;0,+'X R Art'!G40+'X R Art MONITOREO'!G40," ")</f>
        <v>285164.62</v>
      </c>
      <c r="H40" s="67" t="str">
        <f>IF(+'X R Art'!H40+'X R Art MONITOREO'!H40&gt;0,+'X R Art'!H40+'X R Art MONITOREO'!H40," ")</f>
        <v xml:space="preserve"> </v>
      </c>
      <c r="I40" s="67" t="str">
        <f>IF(+'X R Art'!I40+'X R Art MONITOREO'!I40&gt;0,+'X R Art'!I40+'X R Art MONITOREO'!I40," ")</f>
        <v xml:space="preserve"> </v>
      </c>
      <c r="J40" s="67" t="str">
        <f>IF(+'X R Art'!J40+'X R Art MONITOREO'!J40&gt;0,+'X R Art'!J40+'X R Art MONITOREO'!J40," ")</f>
        <v xml:space="preserve"> </v>
      </c>
      <c r="K40" s="67" t="str">
        <f>IF(+'X R Art'!K40+'X R Art MONITOREO'!K40&gt;0,+'X R Art'!K40+'X R Art MONITOREO'!K40," ")</f>
        <v xml:space="preserve"> </v>
      </c>
      <c r="L40" s="67" t="str">
        <f>IF(+'X R Art'!L40+'X R Art MONITOREO'!L40&gt;0,+'X R Art'!L40+'X R Art MONITOREO'!L40," ")</f>
        <v xml:space="preserve"> </v>
      </c>
      <c r="M40" s="123" t="str">
        <f>IF(+'X R Art'!M40+'X R Art MONITOREO'!M40&gt;0,+'X R Art'!M40+'X R Art MONITOREO'!M40," ")</f>
        <v xml:space="preserve"> </v>
      </c>
      <c r="N40" s="122">
        <f t="shared" si="2"/>
        <v>330940.83999999997</v>
      </c>
      <c r="O40" s="34">
        <f t="shared" si="0"/>
        <v>18.5</v>
      </c>
      <c r="Q40" s="53"/>
    </row>
    <row r="41" spans="1:18" x14ac:dyDescent="0.3">
      <c r="A41" s="97">
        <f t="shared" si="1"/>
        <v>19</v>
      </c>
      <c r="B41" s="122" t="str">
        <f>IF(+'X R Art'!B41+'X R Art MONITOREO'!B41&gt;0,+'X R Art'!B41+'X R Art MONITOREO'!B41," ")</f>
        <v xml:space="preserve"> </v>
      </c>
      <c r="C41" s="67" t="str">
        <f>IF(+'X R Art'!C41+'X R Art MONITOREO'!C41&gt;0,+'X R Art'!C41+'X R Art MONITOREO'!C41," ")</f>
        <v xml:space="preserve"> </v>
      </c>
      <c r="D41" s="67" t="str">
        <f>IF(+'X R Art'!D41+'X R Art MONITOREO'!D41&gt;0,+'X R Art'!D41+'X R Art MONITOREO'!D41," ")</f>
        <v xml:space="preserve"> </v>
      </c>
      <c r="E41" s="67">
        <f>IF(+'X R Art'!E41+'X R Art MONITOREO'!E41&gt;0,+'X R Art'!E41+'X R Art MONITOREO'!E41," ")</f>
        <v>91.07</v>
      </c>
      <c r="F41" s="67" t="str">
        <f>IF(+'X R Art'!F41+'X R Art MONITOREO'!F41&gt;0,+'X R Art'!F41+'X R Art MONITOREO'!F41," ")</f>
        <v xml:space="preserve"> </v>
      </c>
      <c r="G41" s="67" t="str">
        <f>IF(+'X R Art'!G41+'X R Art MONITOREO'!G41&gt;0,+'X R Art'!G41+'X R Art MONITOREO'!G41," ")</f>
        <v xml:space="preserve"> </v>
      </c>
      <c r="H41" s="67" t="str">
        <f>IF(+'X R Art'!H41+'X R Art MONITOREO'!H41&gt;0,+'X R Art'!H41+'X R Art MONITOREO'!H41," ")</f>
        <v xml:space="preserve"> </v>
      </c>
      <c r="I41" s="67" t="str">
        <f>IF(+'X R Art'!I41+'X R Art MONITOREO'!I41&gt;0,+'X R Art'!I41+'X R Art MONITOREO'!I41," ")</f>
        <v xml:space="preserve"> </v>
      </c>
      <c r="J41" s="67" t="str">
        <f>IF(+'X R Art'!J41+'X R Art MONITOREO'!J41&gt;0,+'X R Art'!J41+'X R Art MONITOREO'!J41," ")</f>
        <v xml:space="preserve"> </v>
      </c>
      <c r="K41" s="67" t="str">
        <f>IF(+'X R Art'!K41+'X R Art MONITOREO'!K41&gt;0,+'X R Art'!K41+'X R Art MONITOREO'!K41," ")</f>
        <v xml:space="preserve"> </v>
      </c>
      <c r="L41" s="67" t="str">
        <f>IF(+'X R Art'!L41+'X R Art MONITOREO'!L41&gt;0,+'X R Art'!L41+'X R Art MONITOREO'!L41," ")</f>
        <v xml:space="preserve"> </v>
      </c>
      <c r="M41" s="123" t="str">
        <f>IF(+'X R Art'!M41+'X R Art MONITOREO'!M41&gt;0,+'X R Art'!M41+'X R Art MONITOREO'!M41," ")</f>
        <v xml:space="preserve"> </v>
      </c>
      <c r="N41" s="122">
        <f t="shared" si="2"/>
        <v>91.07</v>
      </c>
      <c r="O41" s="34">
        <f t="shared" si="0"/>
        <v>19</v>
      </c>
      <c r="Q41" s="53"/>
    </row>
    <row r="42" spans="1:18" x14ac:dyDescent="0.3">
      <c r="A42" s="97">
        <f t="shared" si="1"/>
        <v>19.5</v>
      </c>
      <c r="B42" s="122" t="str">
        <f>IF(+'X R Art'!B42+'X R Art MONITOREO'!B42&gt;0,+'X R Art'!B42+'X R Art MONITOREO'!B42," ")</f>
        <v xml:space="preserve"> </v>
      </c>
      <c r="C42" s="67" t="str">
        <f>IF(+'X R Art'!C42+'X R Art MONITOREO'!C42&gt;0,+'X R Art'!C42+'X R Art MONITOREO'!C42," ")</f>
        <v xml:space="preserve"> </v>
      </c>
      <c r="D42" s="67" t="str">
        <f>IF(+'X R Art'!D42+'X R Art MONITOREO'!D42&gt;0,+'X R Art'!D42+'X R Art MONITOREO'!D42," ")</f>
        <v xml:space="preserve"> </v>
      </c>
      <c r="E42" s="67">
        <f>IF(+'X R Art'!E42+'X R Art MONITOREO'!E42&gt;0,+'X R Art'!E42+'X R Art MONITOREO'!E42," ")</f>
        <v>36.44</v>
      </c>
      <c r="F42" s="67" t="str">
        <f>IF(+'X R Art'!F42+'X R Art MONITOREO'!F42&gt;0,+'X R Art'!F42+'X R Art MONITOREO'!F42," ")</f>
        <v xml:space="preserve"> </v>
      </c>
      <c r="G42" s="67" t="str">
        <f>IF(+'X R Art'!G42+'X R Art MONITOREO'!G42&gt;0,+'X R Art'!G42+'X R Art MONITOREO'!G42," ")</f>
        <v xml:space="preserve"> </v>
      </c>
      <c r="H42" s="67" t="str">
        <f>IF(+'X R Art'!H42+'X R Art MONITOREO'!H42&gt;0,+'X R Art'!H42+'X R Art MONITOREO'!H42," ")</f>
        <v xml:space="preserve"> </v>
      </c>
      <c r="I42" s="67" t="str">
        <f>IF(+'X R Art'!I42+'X R Art MONITOREO'!I42&gt;0,+'X R Art'!I42+'X R Art MONITOREO'!I42," ")</f>
        <v xml:space="preserve"> </v>
      </c>
      <c r="J42" s="67" t="str">
        <f>IF(+'X R Art'!J42+'X R Art MONITOREO'!J42&gt;0,+'X R Art'!J42+'X R Art MONITOREO'!J42," ")</f>
        <v xml:space="preserve"> </v>
      </c>
      <c r="K42" s="67" t="str">
        <f>IF(+'X R Art'!K42+'X R Art MONITOREO'!K42&gt;0,+'X R Art'!K42+'X R Art MONITOREO'!K42," ")</f>
        <v xml:space="preserve"> </v>
      </c>
      <c r="L42" s="67" t="str">
        <f>IF(+'X R Art'!L42+'X R Art MONITOREO'!L42&gt;0,+'X R Art'!L42+'X R Art MONITOREO'!L42," ")</f>
        <v xml:space="preserve"> </v>
      </c>
      <c r="M42" s="123" t="str">
        <f>IF(+'X R Art'!M42+'X R Art MONITOREO'!M42&gt;0,+'X R Art'!M42+'X R Art MONITOREO'!M42," ")</f>
        <v xml:space="preserve"> </v>
      </c>
      <c r="N42" s="122">
        <f t="shared" si="2"/>
        <v>36.44</v>
      </c>
      <c r="O42" s="34">
        <f t="shared" si="0"/>
        <v>19.5</v>
      </c>
    </row>
    <row r="43" spans="1:18" x14ac:dyDescent="0.3">
      <c r="A43" s="97">
        <f t="shared" si="1"/>
        <v>20</v>
      </c>
      <c r="B43" s="122" t="str">
        <f>IF(+'X R Art'!B43+'X R Art MONITOREO'!B43&gt;0,+'X R Art'!B43+'X R Art MONITOREO'!B43," ")</f>
        <v xml:space="preserve"> </v>
      </c>
      <c r="C43" s="67" t="str">
        <f>IF(+'X R Art'!C43+'X R Art MONITOREO'!C43&gt;0,+'X R Art'!C43+'X R Art MONITOREO'!C43," ")</f>
        <v xml:space="preserve"> </v>
      </c>
      <c r="D43" s="67" t="str">
        <f>IF(+'X R Art'!D43+'X R Art MONITOREO'!D43&gt;0,+'X R Art'!D43+'X R Art MONITOREO'!D43," ")</f>
        <v xml:space="preserve"> </v>
      </c>
      <c r="E43" s="67" t="str">
        <f>IF(+'X R Art'!E43+'X R Art MONITOREO'!E43&gt;0,+'X R Art'!E43+'X R Art MONITOREO'!E43," ")</f>
        <v xml:space="preserve"> </v>
      </c>
      <c r="F43" s="67" t="str">
        <f>IF(+'X R Art'!F43+'X R Art MONITOREO'!F43&gt;0,+'X R Art'!F43+'X R Art MONITOREO'!F43," ")</f>
        <v xml:space="preserve"> </v>
      </c>
      <c r="G43" s="67" t="str">
        <f>IF(+'X R Art'!G43+'X R Art MONITOREO'!G43&gt;0,+'X R Art'!G43+'X R Art MONITOREO'!G43," ")</f>
        <v xml:space="preserve"> </v>
      </c>
      <c r="H43" s="67" t="str">
        <f>IF(+'X R Art'!H43+'X R Art MONITOREO'!H43&gt;0,+'X R Art'!H43+'X R Art MONITOREO'!H43," ")</f>
        <v xml:space="preserve"> </v>
      </c>
      <c r="I43" s="67" t="str">
        <f>IF(+'X R Art'!I43+'X R Art MONITOREO'!I43&gt;0,+'X R Art'!I43+'X R Art MONITOREO'!I43," ")</f>
        <v xml:space="preserve"> </v>
      </c>
      <c r="J43" s="67" t="str">
        <f>IF(+'X R Art'!J43+'X R Art MONITOREO'!J43&gt;0,+'X R Art'!J43+'X R Art MONITOREO'!J43," ")</f>
        <v xml:space="preserve"> </v>
      </c>
      <c r="K43" s="67" t="str">
        <f>IF(+'X R Art'!K43+'X R Art MONITOREO'!K43&gt;0,+'X R Art'!K43+'X R Art MONITOREO'!K43," ")</f>
        <v xml:space="preserve"> </v>
      </c>
      <c r="L43" s="67" t="str">
        <f>IF(+'X R Art'!L43+'X R Art MONITOREO'!L43&gt;0,+'X R Art'!L43+'X R Art MONITOREO'!L43," ")</f>
        <v xml:space="preserve"> </v>
      </c>
      <c r="M43" s="123" t="str">
        <f>IF(+'X R Art'!M43+'X R Art MONITOREO'!M43&gt;0,+'X R Art'!M43+'X R Art MONITOREO'!M43," ")</f>
        <v xml:space="preserve"> </v>
      </c>
      <c r="N43" s="122"/>
      <c r="O43" s="34">
        <f t="shared" si="0"/>
        <v>20</v>
      </c>
    </row>
    <row r="44" spans="1:18" x14ac:dyDescent="0.3">
      <c r="A44" s="97">
        <f t="shared" si="1"/>
        <v>20.5</v>
      </c>
      <c r="B44" s="122" t="str">
        <f>IF(+'X R Art'!B44+'X R Art MONITOREO'!B44&gt;0,+'X R Art'!B44+'X R Art MONITOREO'!B44," ")</f>
        <v xml:space="preserve"> </v>
      </c>
      <c r="C44" s="67" t="str">
        <f>IF(+'X R Art'!C44+'X R Art MONITOREO'!C44&gt;0,+'X R Art'!C44+'X R Art MONITOREO'!C44," ")</f>
        <v xml:space="preserve"> </v>
      </c>
      <c r="D44" s="67" t="str">
        <f>IF(+'X R Art'!D44+'X R Art MONITOREO'!D44&gt;0,+'X R Art'!D44+'X R Art MONITOREO'!D44," ")</f>
        <v xml:space="preserve"> </v>
      </c>
      <c r="E44" s="67" t="str">
        <f>IF(+'X R Art'!E44+'X R Art MONITOREO'!E44&gt;0,+'X R Art'!E44+'X R Art MONITOREO'!E44," ")</f>
        <v xml:space="preserve"> </v>
      </c>
      <c r="F44" s="67" t="str">
        <f>IF(+'X R Art'!F44+'X R Art MONITOREO'!F44&gt;0,+'X R Art'!F44+'X R Art MONITOREO'!F44," ")</f>
        <v xml:space="preserve"> </v>
      </c>
      <c r="G44" s="67" t="str">
        <f>IF(+'X R Art'!G44+'X R Art MONITOREO'!G44&gt;0,+'X R Art'!G44+'X R Art MONITOREO'!G44," ")</f>
        <v xml:space="preserve"> </v>
      </c>
      <c r="H44" s="67" t="str">
        <f>IF(+'X R Art'!H44+'X R Art MONITOREO'!H44&gt;0,+'X R Art'!H44+'X R Art MONITOREO'!H44," ")</f>
        <v xml:space="preserve"> </v>
      </c>
      <c r="I44" s="67" t="str">
        <f>IF(+'X R Art'!I44+'X R Art MONITOREO'!I44&gt;0,+'X R Art'!I44+'X R Art MONITOREO'!I44," ")</f>
        <v xml:space="preserve"> </v>
      </c>
      <c r="J44" s="67" t="str">
        <f>IF(+'X R Art'!J44+'X R Art MONITOREO'!J44&gt;0,+'X R Art'!J44+'X R Art MONITOREO'!J44," ")</f>
        <v xml:space="preserve"> </v>
      </c>
      <c r="K44" s="67" t="str">
        <f>IF(+'X R Art'!K44+'X R Art MONITOREO'!K44&gt;0,+'X R Art'!K44+'X R Art MONITOREO'!K44," ")</f>
        <v xml:space="preserve"> </v>
      </c>
      <c r="L44" s="67" t="str">
        <f>IF(+'X R Art'!L44+'X R Art MONITOREO'!L44&gt;0,+'X R Art'!L44+'X R Art MONITOREO'!L44," ")</f>
        <v xml:space="preserve"> </v>
      </c>
      <c r="M44" s="123" t="str">
        <f>IF(+'X R Art'!M44+'X R Art MONITOREO'!M44&gt;0,+'X R Art'!M44+'X R Art MONITOREO'!M44," ")</f>
        <v xml:space="preserve"> </v>
      </c>
      <c r="N44" s="122"/>
      <c r="O44" s="34">
        <f t="shared" si="0"/>
        <v>20.5</v>
      </c>
    </row>
    <row r="45" spans="1:18" x14ac:dyDescent="0.3">
      <c r="A45" s="99" t="s">
        <v>13</v>
      </c>
      <c r="B45" s="126" t="str">
        <f>IF(SUM(B11:B44)&gt;0,SUM(B11:B44)," ")</f>
        <v xml:space="preserve"> </v>
      </c>
      <c r="C45" s="71">
        <f t="shared" ref="C45:M45" si="3">IF(SUM(C11:C44)&gt;0,SUM(C11:C44)," ")</f>
        <v>3526188.5000000005</v>
      </c>
      <c r="D45" s="71">
        <f t="shared" si="3"/>
        <v>2900839.0800000005</v>
      </c>
      <c r="E45" s="71">
        <f t="shared" si="3"/>
        <v>5314.5199999999995</v>
      </c>
      <c r="F45" s="71">
        <f t="shared" si="3"/>
        <v>2282570.2800000003</v>
      </c>
      <c r="G45" s="71">
        <f t="shared" si="3"/>
        <v>12117313.819999997</v>
      </c>
      <c r="H45" s="71" t="str">
        <f t="shared" si="3"/>
        <v xml:space="preserve"> </v>
      </c>
      <c r="I45" s="71" t="str">
        <f t="shared" si="3"/>
        <v xml:space="preserve"> </v>
      </c>
      <c r="J45" s="71" t="str">
        <f t="shared" si="3"/>
        <v xml:space="preserve"> </v>
      </c>
      <c r="K45" s="71" t="str">
        <f t="shared" si="3"/>
        <v xml:space="preserve"> </v>
      </c>
      <c r="L45" s="71" t="str">
        <f t="shared" si="3"/>
        <v xml:space="preserve"> </v>
      </c>
      <c r="M45" s="127" t="str">
        <f t="shared" si="3"/>
        <v xml:space="preserve"> </v>
      </c>
      <c r="N45" s="126">
        <f>SUM(N11:N44)</f>
        <v>20832226.199999999</v>
      </c>
      <c r="O45" s="37">
        <f>+'X R Art'!N45+'X R Art MONITOREO'!N45</f>
        <v>20832226.199999999</v>
      </c>
      <c r="P45" s="37">
        <f>+O45-N45</f>
        <v>0</v>
      </c>
      <c r="R45" s="53">
        <f>+N45/1000000</f>
        <v>20.832226200000001</v>
      </c>
    </row>
    <row r="46" spans="1:18" x14ac:dyDescent="0.3">
      <c r="A46" s="100" t="s">
        <v>24</v>
      </c>
      <c r="B46" s="122" t="str">
        <f>IF(+'X R Art'!B46+'X R Art MONITOREO'!B46&gt;0,+'X R Art'!B46+'X R Art MONITOREO'!B46," ")</f>
        <v xml:space="preserve"> </v>
      </c>
      <c r="C46" s="67" t="str">
        <f>IF(+'X R Art'!C46+'X R Art MONITOREO'!C46&gt;0,+'X R Art'!C46+'X R Art MONITOREO'!C46," ")</f>
        <v xml:space="preserve"> </v>
      </c>
      <c r="D46" s="67" t="str">
        <f>IF(+'X R Art'!D46+'X R Art MONITOREO'!D46&gt;0,+'X R Art'!D46+'X R Art MONITOREO'!D46," ")</f>
        <v xml:space="preserve"> </v>
      </c>
      <c r="E46" s="77" t="str">
        <f>IF(+'X R Art'!E46+'X R Art MONITOREO'!E46&gt;0,+'X R Art'!E46+'X R Art MONITOREO'!E46," ")</f>
        <v xml:space="preserve"> </v>
      </c>
      <c r="F46" s="67" t="str">
        <f>IF(+'X R Art'!F46+'X R Art MONITOREO'!F46&gt;0,+'X R Art'!F46+'X R Art MONITOREO'!F46," ")</f>
        <v xml:space="preserve"> </v>
      </c>
      <c r="G46" s="67" t="str">
        <f>IF(+'X R Art'!G46+'X R Art MONITOREO'!G46&gt;0,+'X R Art'!G46+'X R Art MONITOREO'!G46," ")</f>
        <v xml:space="preserve"> </v>
      </c>
      <c r="H46" s="67" t="str">
        <f>IF(+'X R Art'!H46+'X R Art MONITOREO'!H46&gt;0,+'X R Art'!H46+'X R Art MONITOREO'!H46," ")</f>
        <v xml:space="preserve"> </v>
      </c>
      <c r="I46" s="67" t="str">
        <f>IF(+'X R Art'!I46+'X R Art MONITOREO'!I46&gt;0,+'X R Art'!I46+'X R Art MONITOREO'!I46," ")</f>
        <v xml:space="preserve"> </v>
      </c>
      <c r="J46" s="77" t="str">
        <f>IF(+'X R Art'!J46+'X R Art MONITOREO'!J46&gt;0,+'X R Art'!J46+'X R Art MONITOREO'!J46," ")</f>
        <v xml:space="preserve"> </v>
      </c>
      <c r="K46" s="77" t="str">
        <f>IF(+'X R Art'!K46+'X R Art MONITOREO'!K46&gt;0,+'X R Art'!K46+'X R Art MONITOREO'!K46," ")</f>
        <v xml:space="preserve"> </v>
      </c>
      <c r="L46" s="67" t="str">
        <f>IF(+'X R Art'!L46+'X R Art MONITOREO'!L46&gt;0,+'X R Art'!L46+'X R Art MONITOREO'!L46," ")</f>
        <v xml:space="preserve"> </v>
      </c>
      <c r="M46" s="123" t="str">
        <f>IF(+'X R Art'!M46+'X R Art MONITOREO'!M46&gt;0,+'X R Art'!M46+'X R Art MONITOREO'!M46," ")</f>
        <v xml:space="preserve"> </v>
      </c>
      <c r="N46" s="152">
        <f>SUM(B46:M46)</f>
        <v>0</v>
      </c>
      <c r="O46" s="37">
        <f>+'X R Art'!N46+'X R Art MONITOREO'!N46</f>
        <v>0</v>
      </c>
      <c r="P46" s="37">
        <f>+O46-N46</f>
        <v>0</v>
      </c>
    </row>
    <row r="47" spans="1:18" x14ac:dyDescent="0.3">
      <c r="A47" s="100" t="s">
        <v>17</v>
      </c>
      <c r="B47" s="122" t="str">
        <f>IF(+'X R Art'!B47+'X R Art MONITOREO'!B47&gt;0,+'X R Art'!B47+'X R Art MONITOREO'!B47," ")</f>
        <v xml:space="preserve"> </v>
      </c>
      <c r="C47" s="67" t="str">
        <f>IF(+'X R Art'!C47+'X R Art MONITOREO'!C47&gt;0,+'X R Art'!C47+'X R Art MONITOREO'!C47," ")</f>
        <v xml:space="preserve"> </v>
      </c>
      <c r="D47" s="67" t="str">
        <f>IF(+'X R Art'!D47+'X R Art MONITOREO'!D47&gt;0,+'X R Art'!D47+'X R Art MONITOREO'!D47," ")</f>
        <v xml:space="preserve"> </v>
      </c>
      <c r="E47" s="77" t="str">
        <f>IF(+'X R Art'!E47+'X R Art MONITOREO'!E47&gt;0,+'X R Art'!E47+'X R Art MONITOREO'!E47," ")</f>
        <v xml:space="preserve"> </v>
      </c>
      <c r="F47" s="67" t="str">
        <f>IF(+'X R Art'!F47+'X R Art MONITOREO'!F47&gt;0,+'X R Art'!F47+'X R Art MONITOREO'!F47," ")</f>
        <v xml:space="preserve"> </v>
      </c>
      <c r="G47" s="67" t="str">
        <f>IF(+'X R Art'!G47+'X R Art MONITOREO'!G47&gt;0,+'X R Art'!G47+'X R Art MONITOREO'!G47," ")</f>
        <v xml:space="preserve"> </v>
      </c>
      <c r="H47" s="67" t="str">
        <f>IF(+'X R Art'!H47+'X R Art MONITOREO'!H47&gt;0,+'X R Art'!H47+'X R Art MONITOREO'!H47," ")</f>
        <v xml:space="preserve"> </v>
      </c>
      <c r="I47" s="67"/>
      <c r="J47" s="77" t="str">
        <f>IF(+'X R Art'!J47+'X R Art MONITOREO'!J47&gt;0,+'X R Art'!J47+'X R Art MONITOREO'!J47," ")</f>
        <v xml:space="preserve"> </v>
      </c>
      <c r="K47" s="77" t="str">
        <f>IF(+'X R Art'!K47+'X R Art MONITOREO'!K47&gt;0,+'X R Art'!K47+'X R Art MONITOREO'!K47," ")</f>
        <v xml:space="preserve"> </v>
      </c>
      <c r="L47" s="67" t="str">
        <f>IF(+'X R Art'!L47+'X R Art MONITOREO'!L47&gt;0,+'X R Art'!L47+'X R Art MONITOREO'!L47," ")</f>
        <v xml:space="preserve"> </v>
      </c>
      <c r="M47" s="123" t="str">
        <f>IF(+'X R Art'!M47+'X R Art MONITOREO'!M47&gt;0,+'X R Art'!M47+'X R Art MONITOREO'!M47," ")</f>
        <v xml:space="preserve"> </v>
      </c>
      <c r="N47" s="152">
        <f>SUM(B47:M47)</f>
        <v>0</v>
      </c>
      <c r="O47" s="37">
        <f>+'X R Art'!N47+'X R Art MONITOREO'!N47</f>
        <v>0</v>
      </c>
      <c r="P47" s="37">
        <f>+O47-N47</f>
        <v>0</v>
      </c>
    </row>
    <row r="48" spans="1:18" ht="14" x14ac:dyDescent="0.3">
      <c r="A48" s="101" t="s">
        <v>21</v>
      </c>
      <c r="B48" s="129"/>
      <c r="C48" s="72">
        <f t="shared" ref="B48:G48" si="4">SUM(C9:C26)*100/C45</f>
        <v>0</v>
      </c>
      <c r="D48" s="72">
        <f t="shared" si="4"/>
        <v>0</v>
      </c>
      <c r="E48" s="72">
        <f t="shared" si="4"/>
        <v>3.1047018357255221</v>
      </c>
      <c r="F48" s="72">
        <f t="shared" si="4"/>
        <v>3.4905825550309008E-2</v>
      </c>
      <c r="G48" s="72">
        <f t="shared" si="4"/>
        <v>0.29374101000216568</v>
      </c>
      <c r="H48" s="72" t="e">
        <f>SUM(H9:H26)*100/H45</f>
        <v>#VALUE!</v>
      </c>
      <c r="I48" s="72"/>
      <c r="J48" s="72" t="e">
        <f>SUM(J9:J26)*100/J45</f>
        <v>#VALUE!</v>
      </c>
      <c r="K48" s="72" t="e">
        <f>SUM(K9:K26)*100/K45</f>
        <v>#VALUE!</v>
      </c>
      <c r="L48" s="72" t="e">
        <f>SUM(L9:L26)*100/L45</f>
        <v>#VALUE!</v>
      </c>
      <c r="M48" s="72" t="e">
        <f>SUM(M9:M26)*100/M45</f>
        <v>#VALUE!</v>
      </c>
      <c r="N48" s="129">
        <f>SUM(N11:N26)*100/N45</f>
        <v>0.17547462114250659</v>
      </c>
    </row>
    <row r="49" spans="1:15" x14ac:dyDescent="0.3">
      <c r="A49" s="102" t="s">
        <v>19</v>
      </c>
      <c r="B49" s="131"/>
      <c r="C49" s="73"/>
      <c r="D49" s="73"/>
      <c r="E49" s="82"/>
      <c r="F49" s="73"/>
      <c r="G49" s="79"/>
      <c r="H49" s="79"/>
      <c r="I49" s="73"/>
      <c r="J49" s="63"/>
      <c r="K49" s="73"/>
      <c r="L49" s="73"/>
      <c r="M49" s="132"/>
      <c r="N49" s="131"/>
    </row>
    <row r="50" spans="1:15" x14ac:dyDescent="0.3">
      <c r="A50" s="40" t="s">
        <v>14</v>
      </c>
      <c r="J50" s="41"/>
    </row>
    <row r="51" spans="1:15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5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5" x14ac:dyDescent="0.3"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</row>
    <row r="55" spans="1:15" x14ac:dyDescent="0.3">
      <c r="A55" s="47"/>
      <c r="B55" s="30">
        <v>0</v>
      </c>
      <c r="C55" s="30">
        <v>1</v>
      </c>
      <c r="D55" s="30">
        <v>2</v>
      </c>
      <c r="E55" s="30">
        <v>3</v>
      </c>
      <c r="F55" s="30">
        <v>4</v>
      </c>
      <c r="G55" s="30">
        <v>5</v>
      </c>
      <c r="H55" s="30">
        <v>6</v>
      </c>
      <c r="I55" s="30">
        <v>7</v>
      </c>
      <c r="J55" s="30">
        <v>8</v>
      </c>
      <c r="K55" s="30">
        <v>9</v>
      </c>
      <c r="L55" s="30">
        <v>10</v>
      </c>
      <c r="M55" s="30">
        <v>11</v>
      </c>
      <c r="N55" s="30">
        <v>12</v>
      </c>
      <c r="O55" s="48" t="e">
        <f>+N55*100/#REF!</f>
        <v>#REF!</v>
      </c>
    </row>
    <row r="56" spans="1:15" x14ac:dyDescent="0.3">
      <c r="A56" s="49">
        <v>14</v>
      </c>
      <c r="B56" s="50" t="e">
        <f>+VLOOKUP(MAX(B9:B44),B9:$O$44,14,0)</f>
        <v>#N/A</v>
      </c>
      <c r="C56" s="51">
        <f>+VLOOKUP(MAX(C9:C44),C9:$O$44,+$A$56-C55,0)</f>
        <v>14</v>
      </c>
      <c r="D56" s="51">
        <f>+VLOOKUP(MAX(D9:D44),D9:$O$44,+$A$56-D55,0)</f>
        <v>14.5</v>
      </c>
      <c r="E56" s="51">
        <f>+VLOOKUP(MAX(E9:E44),E9:$O$44,+$A$56-E55,0)</f>
        <v>17</v>
      </c>
      <c r="F56" s="51">
        <f>+VLOOKUP(MAX(F9:F44),F9:$O$44,+$A$56-F55,0)</f>
        <v>14.5</v>
      </c>
      <c r="G56" s="51">
        <f>+VLOOKUP(MAX(G9:G44),G9:$O$44,+$A$56-G55,0)</f>
        <v>15.5</v>
      </c>
      <c r="H56" s="51" t="e">
        <f>+VLOOKUP(MAX(H9:H44),H9:$O$44,+$A$56-H55,0)</f>
        <v>#N/A</v>
      </c>
      <c r="I56" s="51" t="e">
        <f>+VLOOKUP(MAX(I9:I44),I9:$O$44,+$A$56-I55,0)</f>
        <v>#N/A</v>
      </c>
      <c r="J56" s="51" t="e">
        <f>+VLOOKUP(MAX(J9:J44),J9:$O$44,+$A$56-J55,0)</f>
        <v>#N/A</v>
      </c>
      <c r="K56" s="51" t="e">
        <f>+VLOOKUP(MAX(K9:K44),K9:$O$44,+$A$56-K55,0)</f>
        <v>#N/A</v>
      </c>
      <c r="L56" s="51" t="e">
        <f>+VLOOKUP(MAX(L9:L44),L9:$O$44,+$A$56-L55,0)</f>
        <v>#N/A</v>
      </c>
      <c r="M56" s="51" t="e">
        <f>+VLOOKUP(MAX(M9:M44),M9:$O$44,+$A$56-M55,0)</f>
        <v>#N/A</v>
      </c>
      <c r="N56" s="51">
        <f>+VLOOKUP(MAX(N9:N44),N9:$O$44,+$A$56-N55,0)</f>
        <v>14.5</v>
      </c>
    </row>
    <row r="59" spans="1:15" ht="14" x14ac:dyDescent="0.3">
      <c r="B59" s="52"/>
    </row>
    <row r="60" spans="1:15" x14ac:dyDescent="0.3">
      <c r="A60" s="27" t="s">
        <v>22</v>
      </c>
      <c r="B60" s="35">
        <f>SUM(B9:B26)</f>
        <v>0</v>
      </c>
      <c r="C60" s="35">
        <f t="shared" ref="C60:M60" si="5">SUM(C9:C26)</f>
        <v>0</v>
      </c>
      <c r="D60" s="35">
        <f t="shared" si="5"/>
        <v>0</v>
      </c>
      <c r="E60" s="35">
        <f t="shared" si="5"/>
        <v>165</v>
      </c>
      <c r="F60" s="35">
        <f t="shared" si="5"/>
        <v>796.75</v>
      </c>
      <c r="G60" s="35">
        <f t="shared" si="5"/>
        <v>35593.519999999997</v>
      </c>
      <c r="H60" s="35">
        <f t="shared" si="5"/>
        <v>0</v>
      </c>
      <c r="I60" s="35">
        <f t="shared" si="5"/>
        <v>0</v>
      </c>
      <c r="J60" s="35">
        <f t="shared" si="5"/>
        <v>0</v>
      </c>
      <c r="K60" s="35">
        <f t="shared" si="5"/>
        <v>0</v>
      </c>
      <c r="L60" s="35">
        <f t="shared" si="5"/>
        <v>0</v>
      </c>
      <c r="M60" s="35">
        <f t="shared" si="5"/>
        <v>0</v>
      </c>
      <c r="N60" s="35">
        <f>-SUM(N9:N26)</f>
        <v>-36555.269999999997</v>
      </c>
    </row>
    <row r="61" spans="1:15" x14ac:dyDescent="0.3">
      <c r="A61" s="27" t="s">
        <v>23</v>
      </c>
      <c r="B61" s="35">
        <f t="shared" ref="B61:M61" si="6">SUM(B27:B44)</f>
        <v>0</v>
      </c>
      <c r="C61" s="35">
        <f t="shared" si="6"/>
        <v>3526188.5000000005</v>
      </c>
      <c r="D61" s="35">
        <f t="shared" si="6"/>
        <v>2900839.0800000005</v>
      </c>
      <c r="E61" s="35">
        <f t="shared" si="6"/>
        <v>5149.5199999999995</v>
      </c>
      <c r="F61" s="35">
        <f t="shared" si="6"/>
        <v>2281773.5300000003</v>
      </c>
      <c r="G61" s="35">
        <f t="shared" si="6"/>
        <v>12081720.299999997</v>
      </c>
      <c r="H61" s="35">
        <f t="shared" si="6"/>
        <v>0</v>
      </c>
      <c r="I61" s="35">
        <f t="shared" si="6"/>
        <v>0</v>
      </c>
      <c r="J61" s="35">
        <f t="shared" si="6"/>
        <v>0</v>
      </c>
      <c r="K61" s="35">
        <f t="shared" si="6"/>
        <v>0</v>
      </c>
      <c r="L61" s="35">
        <f t="shared" si="6"/>
        <v>0</v>
      </c>
      <c r="M61" s="35">
        <f t="shared" si="6"/>
        <v>0</v>
      </c>
      <c r="N61" s="35">
        <f>SUM(N27:N44)</f>
        <v>20795670.930000003</v>
      </c>
    </row>
    <row r="62" spans="1:15" ht="14" x14ac:dyDescent="0.3">
      <c r="B62" s="52"/>
    </row>
    <row r="63" spans="1:15" ht="14" x14ac:dyDescent="0.3">
      <c r="B63" s="52"/>
    </row>
    <row r="64" spans="1:15" ht="15.75" customHeight="1" x14ac:dyDescent="0.3">
      <c r="B64" s="52"/>
    </row>
    <row r="65" spans="2:2" ht="14" x14ac:dyDescent="0.3">
      <c r="B65" s="52"/>
    </row>
    <row r="66" spans="2:2" ht="14" x14ac:dyDescent="0.3">
      <c r="B66" s="52"/>
    </row>
    <row r="67" spans="2:2" ht="14" x14ac:dyDescent="0.3">
      <c r="B67" s="52"/>
    </row>
    <row r="68" spans="2:2" ht="14" x14ac:dyDescent="0.3">
      <c r="B68" s="52"/>
    </row>
    <row r="69" spans="2:2" ht="14" x14ac:dyDescent="0.3">
      <c r="B69" s="52"/>
    </row>
    <row r="70" spans="2:2" ht="14" x14ac:dyDescent="0.3">
      <c r="B70" s="52"/>
    </row>
  </sheetData>
  <mergeCells count="5">
    <mergeCell ref="A1:N1"/>
    <mergeCell ref="A3:N3"/>
    <mergeCell ref="A4:N4"/>
    <mergeCell ref="B7:M7"/>
    <mergeCell ref="A5:N5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drawing r:id="rId2"/>
  <legacyDrawingHF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0A22-8DD4-426A-A98D-544DA8ADC415}">
  <sheetPr>
    <tabColor theme="6" tint="-0.249977111117893"/>
  </sheetPr>
  <dimension ref="A1:Q70"/>
  <sheetViews>
    <sheetView topLeftCell="A22" zoomScale="70" zoomScaleNormal="70" zoomScalePageLayoutView="60" workbookViewId="0">
      <selection activeCell="E48" sqref="E48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7" ht="20" x14ac:dyDescent="0.4">
      <c r="A1" s="203" t="s">
        <v>63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7" ht="20" x14ac:dyDescent="0.4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7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7" ht="20" x14ac:dyDescent="0.4">
      <c r="A4" s="207" t="s">
        <v>65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</row>
    <row r="5" spans="1:17" s="31" customFormat="1" ht="19.149999999999999" customHeight="1" x14ac:dyDescent="0.4">
      <c r="A5" s="207" t="s">
        <v>59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</row>
    <row r="6" spans="1:17" s="31" customFormat="1" ht="19.149999999999999" customHeight="1" x14ac:dyDescent="0.3">
      <c r="A6" s="27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7" ht="13.5" thickBot="1" x14ac:dyDescent="0.35">
      <c r="A7" s="31"/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7" ht="13.5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48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7" x14ac:dyDescent="0.3">
      <c r="A9" s="96">
        <v>3</v>
      </c>
      <c r="B9" s="118"/>
      <c r="C9" s="76"/>
      <c r="D9" s="76"/>
      <c r="E9" s="76"/>
      <c r="F9" s="76"/>
      <c r="G9" s="76"/>
      <c r="H9" s="76"/>
      <c r="I9" s="76"/>
      <c r="J9" s="76"/>
      <c r="K9" s="76"/>
      <c r="L9" s="76"/>
      <c r="M9" s="119"/>
      <c r="N9" s="150"/>
      <c r="O9" s="33">
        <f>+A9</f>
        <v>3</v>
      </c>
    </row>
    <row r="10" spans="1:17" x14ac:dyDescent="0.3">
      <c r="A10" s="97">
        <f>+A9+0.5</f>
        <v>3.5</v>
      </c>
      <c r="B10" s="120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121"/>
      <c r="N10" s="151"/>
      <c r="O10" s="34">
        <f t="shared" ref="O10:O44" si="0">+A10</f>
        <v>3.5</v>
      </c>
    </row>
    <row r="11" spans="1:17" x14ac:dyDescent="0.3">
      <c r="A11" s="97">
        <f t="shared" ref="A11:A44" si="1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/>
      <c r="O11" s="34">
        <f t="shared" si="0"/>
        <v>4</v>
      </c>
    </row>
    <row r="12" spans="1:17" x14ac:dyDescent="0.3">
      <c r="A12" s="97">
        <f t="shared" si="1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/>
      <c r="O12" s="34">
        <f t="shared" si="0"/>
        <v>4.5</v>
      </c>
    </row>
    <row r="13" spans="1:17" x14ac:dyDescent="0.3">
      <c r="A13" s="97">
        <f t="shared" si="1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/>
      <c r="O13" s="34">
        <f t="shared" si="0"/>
        <v>5</v>
      </c>
    </row>
    <row r="14" spans="1:17" x14ac:dyDescent="0.3">
      <c r="A14" s="97">
        <f t="shared" si="1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/>
      <c r="O14" s="34">
        <f t="shared" si="0"/>
        <v>5.5</v>
      </c>
    </row>
    <row r="15" spans="1:17" x14ac:dyDescent="0.3">
      <c r="A15" s="97">
        <f t="shared" si="1"/>
        <v>6</v>
      </c>
      <c r="B15" s="122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23"/>
      <c r="N15" s="122"/>
      <c r="O15" s="34">
        <f t="shared" si="0"/>
        <v>6</v>
      </c>
      <c r="P15" s="36"/>
    </row>
    <row r="16" spans="1:17" x14ac:dyDescent="0.3">
      <c r="A16" s="97">
        <f t="shared" si="1"/>
        <v>6.5</v>
      </c>
      <c r="B16" s="122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23"/>
      <c r="N16" s="122"/>
      <c r="O16" s="34">
        <f t="shared" si="0"/>
        <v>6.5</v>
      </c>
      <c r="P16" s="36"/>
      <c r="Q16" s="53"/>
    </row>
    <row r="17" spans="1:17" x14ac:dyDescent="0.3">
      <c r="A17" s="97">
        <f t="shared" si="1"/>
        <v>7</v>
      </c>
      <c r="B17" s="12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23"/>
      <c r="N17" s="122"/>
      <c r="O17" s="34">
        <f t="shared" si="0"/>
        <v>7</v>
      </c>
      <c r="P17" s="36"/>
      <c r="Q17" s="53"/>
    </row>
    <row r="18" spans="1:17" x14ac:dyDescent="0.3">
      <c r="A18" s="97">
        <f t="shared" si="1"/>
        <v>7.5</v>
      </c>
      <c r="B18" s="122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23"/>
      <c r="N18" s="122"/>
      <c r="O18" s="34">
        <f t="shared" si="0"/>
        <v>7.5</v>
      </c>
      <c r="P18" s="36"/>
      <c r="Q18" s="53"/>
    </row>
    <row r="19" spans="1:17" x14ac:dyDescent="0.3">
      <c r="A19" s="97">
        <f t="shared" si="1"/>
        <v>8</v>
      </c>
      <c r="B19" s="122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23"/>
      <c r="N19" s="122" t="str">
        <f t="shared" ref="N19:N42" si="2">IF(SUM(B19:M19)&gt;0,SUM(B19:M19)," ")</f>
        <v xml:space="preserve"> </v>
      </c>
      <c r="O19" s="34">
        <f t="shared" si="0"/>
        <v>8</v>
      </c>
      <c r="P19" s="36"/>
      <c r="Q19" s="53"/>
    </row>
    <row r="20" spans="1:17" x14ac:dyDescent="0.3">
      <c r="A20" s="97">
        <f t="shared" si="1"/>
        <v>8.5</v>
      </c>
      <c r="B20" s="122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123"/>
      <c r="N20" s="122" t="str">
        <f t="shared" si="2"/>
        <v xml:space="preserve"> </v>
      </c>
      <c r="O20" s="34">
        <f t="shared" si="0"/>
        <v>8.5</v>
      </c>
      <c r="P20" s="36"/>
      <c r="Q20" s="53"/>
    </row>
    <row r="21" spans="1:17" x14ac:dyDescent="0.3">
      <c r="A21" s="97">
        <f t="shared" si="1"/>
        <v>9</v>
      </c>
      <c r="B21" s="122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123"/>
      <c r="N21" s="122" t="str">
        <f t="shared" si="2"/>
        <v xml:space="preserve"> </v>
      </c>
      <c r="O21" s="34">
        <f t="shared" si="0"/>
        <v>9</v>
      </c>
      <c r="P21" s="36"/>
      <c r="Q21" s="53"/>
    </row>
    <row r="22" spans="1:17" x14ac:dyDescent="0.3">
      <c r="A22" s="97">
        <f t="shared" si="1"/>
        <v>9.5</v>
      </c>
      <c r="B22" s="122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123"/>
      <c r="N22" s="122" t="str">
        <f t="shared" si="2"/>
        <v xml:space="preserve"> </v>
      </c>
      <c r="O22" s="34">
        <f t="shared" si="0"/>
        <v>9.5</v>
      </c>
      <c r="P22" s="36"/>
      <c r="Q22" s="53"/>
    </row>
    <row r="23" spans="1:17" x14ac:dyDescent="0.3">
      <c r="A23" s="97">
        <f t="shared" si="1"/>
        <v>10</v>
      </c>
      <c r="B23" s="122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123"/>
      <c r="N23" s="122" t="str">
        <f t="shared" si="2"/>
        <v xml:space="preserve"> </v>
      </c>
      <c r="O23" s="34">
        <f t="shared" si="0"/>
        <v>10</v>
      </c>
      <c r="P23" s="36"/>
      <c r="Q23" s="53"/>
    </row>
    <row r="24" spans="1:17" x14ac:dyDescent="0.3">
      <c r="A24" s="97">
        <f t="shared" si="1"/>
        <v>10.5</v>
      </c>
      <c r="B24" s="122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123"/>
      <c r="N24" s="122" t="str">
        <f t="shared" si="2"/>
        <v xml:space="preserve"> </v>
      </c>
      <c r="O24" s="34">
        <f t="shared" si="0"/>
        <v>10.5</v>
      </c>
      <c r="P24" s="36"/>
      <c r="Q24" s="53"/>
    </row>
    <row r="25" spans="1:17" x14ac:dyDescent="0.3">
      <c r="A25" s="97">
        <f t="shared" si="1"/>
        <v>11</v>
      </c>
      <c r="B25" s="122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123"/>
      <c r="N25" s="122" t="str">
        <f t="shared" si="2"/>
        <v xml:space="preserve"> </v>
      </c>
      <c r="O25" s="34">
        <f t="shared" si="0"/>
        <v>11</v>
      </c>
      <c r="P25" s="36"/>
      <c r="Q25" s="53"/>
    </row>
    <row r="26" spans="1:17" x14ac:dyDescent="0.3">
      <c r="A26" s="98">
        <f t="shared" si="1"/>
        <v>11.5</v>
      </c>
      <c r="B26" s="124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125"/>
      <c r="N26" s="124" t="str">
        <f t="shared" si="2"/>
        <v xml:space="preserve"> </v>
      </c>
      <c r="O26" s="34">
        <f t="shared" si="0"/>
        <v>11.5</v>
      </c>
      <c r="P26" s="36"/>
      <c r="Q26" s="53"/>
    </row>
    <row r="27" spans="1:17" x14ac:dyDescent="0.3">
      <c r="A27" s="97">
        <f t="shared" si="1"/>
        <v>12</v>
      </c>
      <c r="B27" s="122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123"/>
      <c r="N27" s="122" t="str">
        <f t="shared" si="2"/>
        <v xml:space="preserve"> </v>
      </c>
      <c r="O27" s="34">
        <f t="shared" si="0"/>
        <v>12</v>
      </c>
      <c r="P27" s="36"/>
      <c r="Q27" s="53"/>
    </row>
    <row r="28" spans="1:17" x14ac:dyDescent="0.3">
      <c r="A28" s="97">
        <f t="shared" si="1"/>
        <v>12.5</v>
      </c>
      <c r="B28" s="122"/>
      <c r="C28" s="67"/>
      <c r="D28" s="67"/>
      <c r="E28" s="67"/>
      <c r="F28" s="67">
        <v>3583.51</v>
      </c>
      <c r="G28" s="67"/>
      <c r="H28" s="67"/>
      <c r="I28" s="67"/>
      <c r="J28" s="67"/>
      <c r="K28" s="67"/>
      <c r="L28" s="67"/>
      <c r="M28" s="123"/>
      <c r="N28" s="122">
        <f t="shared" si="2"/>
        <v>3583.51</v>
      </c>
      <c r="O28" s="34">
        <f t="shared" si="0"/>
        <v>12.5</v>
      </c>
      <c r="P28" s="36"/>
      <c r="Q28" s="53"/>
    </row>
    <row r="29" spans="1:17" x14ac:dyDescent="0.3">
      <c r="A29" s="97">
        <f t="shared" si="1"/>
        <v>13</v>
      </c>
      <c r="B29" s="122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123"/>
      <c r="N29" s="122" t="str">
        <f t="shared" si="2"/>
        <v xml:space="preserve"> </v>
      </c>
      <c r="O29" s="34">
        <f t="shared" si="0"/>
        <v>13</v>
      </c>
      <c r="P29" s="36"/>
      <c r="Q29" s="53"/>
    </row>
    <row r="30" spans="1:17" x14ac:dyDescent="0.3">
      <c r="A30" s="97">
        <f t="shared" si="1"/>
        <v>13.5</v>
      </c>
      <c r="B30" s="122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123"/>
      <c r="N30" s="122" t="str">
        <f t="shared" si="2"/>
        <v xml:space="preserve"> </v>
      </c>
      <c r="O30" s="34">
        <f t="shared" si="0"/>
        <v>13.5</v>
      </c>
      <c r="P30" s="36"/>
      <c r="Q30" s="53"/>
    </row>
    <row r="31" spans="1:17" x14ac:dyDescent="0.3">
      <c r="A31" s="97">
        <f t="shared" si="1"/>
        <v>14</v>
      </c>
      <c r="B31" s="122"/>
      <c r="C31" s="67"/>
      <c r="D31" s="67">
        <v>5.14</v>
      </c>
      <c r="E31" s="67"/>
      <c r="F31" s="67"/>
      <c r="G31" s="67"/>
      <c r="H31" s="67"/>
      <c r="I31" s="67"/>
      <c r="J31" s="67"/>
      <c r="K31" s="67"/>
      <c r="L31" s="67"/>
      <c r="M31" s="123"/>
      <c r="N31" s="122">
        <f t="shared" si="2"/>
        <v>5.14</v>
      </c>
      <c r="O31" s="34">
        <f t="shared" si="0"/>
        <v>14</v>
      </c>
      <c r="P31" s="36"/>
      <c r="Q31" s="53"/>
    </row>
    <row r="32" spans="1:17" x14ac:dyDescent="0.3">
      <c r="A32" s="97">
        <f t="shared" si="1"/>
        <v>14.5</v>
      </c>
      <c r="B32" s="122"/>
      <c r="C32" s="67"/>
      <c r="D32" s="67">
        <v>6879.6</v>
      </c>
      <c r="E32" s="67"/>
      <c r="F32" s="67"/>
      <c r="G32" s="67"/>
      <c r="H32" s="67"/>
      <c r="I32" s="67"/>
      <c r="J32" s="67"/>
      <c r="K32" s="67"/>
      <c r="L32" s="67"/>
      <c r="M32" s="123"/>
      <c r="N32" s="122">
        <f t="shared" si="2"/>
        <v>6879.6</v>
      </c>
      <c r="O32" s="34">
        <f t="shared" si="0"/>
        <v>14.5</v>
      </c>
      <c r="P32" s="36"/>
      <c r="Q32" s="53"/>
    </row>
    <row r="33" spans="1:17" x14ac:dyDescent="0.3">
      <c r="A33" s="97">
        <f t="shared" si="1"/>
        <v>15</v>
      </c>
      <c r="B33" s="122"/>
      <c r="C33" s="67">
        <v>10005.16</v>
      </c>
      <c r="D33" s="67">
        <v>20587.39</v>
      </c>
      <c r="E33" s="67"/>
      <c r="F33" s="67">
        <v>14334.05</v>
      </c>
      <c r="G33" s="67"/>
      <c r="H33" s="67"/>
      <c r="I33" s="67"/>
      <c r="J33" s="67"/>
      <c r="K33" s="67"/>
      <c r="L33" s="67"/>
      <c r="M33" s="123"/>
      <c r="N33" s="122">
        <f t="shared" si="2"/>
        <v>44926.6</v>
      </c>
      <c r="O33" s="34">
        <f t="shared" si="0"/>
        <v>15</v>
      </c>
      <c r="P33" s="36"/>
      <c r="Q33" s="53"/>
    </row>
    <row r="34" spans="1:17" x14ac:dyDescent="0.3">
      <c r="A34" s="97">
        <f t="shared" si="1"/>
        <v>15.5</v>
      </c>
      <c r="B34" s="122"/>
      <c r="C34" s="67">
        <v>10005.16</v>
      </c>
      <c r="D34" s="67">
        <v>27477.26</v>
      </c>
      <c r="E34" s="67"/>
      <c r="F34" s="67">
        <v>17917.560000000001</v>
      </c>
      <c r="G34" s="67"/>
      <c r="H34" s="67"/>
      <c r="I34" s="67"/>
      <c r="J34" s="67"/>
      <c r="K34" s="67"/>
      <c r="L34" s="67"/>
      <c r="M34" s="123"/>
      <c r="N34" s="122">
        <f t="shared" si="2"/>
        <v>55399.979999999996</v>
      </c>
      <c r="O34" s="34">
        <f t="shared" si="0"/>
        <v>15.5</v>
      </c>
      <c r="P34" s="36"/>
      <c r="Q34" s="53"/>
    </row>
    <row r="35" spans="1:17" x14ac:dyDescent="0.3">
      <c r="A35" s="97">
        <f t="shared" si="1"/>
        <v>16</v>
      </c>
      <c r="B35" s="122"/>
      <c r="C35" s="67">
        <v>25012.91</v>
      </c>
      <c r="D35" s="67">
        <v>130326.81</v>
      </c>
      <c r="E35" s="67"/>
      <c r="F35" s="67">
        <v>50169.17</v>
      </c>
      <c r="G35" s="67"/>
      <c r="H35" s="67"/>
      <c r="I35" s="67"/>
      <c r="J35" s="67"/>
      <c r="K35" s="67"/>
      <c r="L35" s="67"/>
      <c r="M35" s="123"/>
      <c r="N35" s="122">
        <f t="shared" si="2"/>
        <v>205508.89</v>
      </c>
      <c r="O35" s="34">
        <f t="shared" si="0"/>
        <v>16</v>
      </c>
      <c r="P35" s="36"/>
      <c r="Q35" s="53"/>
    </row>
    <row r="36" spans="1:17" x14ac:dyDescent="0.3">
      <c r="A36" s="97">
        <f t="shared" si="1"/>
        <v>16.5</v>
      </c>
      <c r="B36" s="122"/>
      <c r="C36" s="67">
        <v>23011.88</v>
      </c>
      <c r="D36" s="67">
        <v>192027.28</v>
      </c>
      <c r="E36" s="67"/>
      <c r="F36" s="67">
        <v>75253.75</v>
      </c>
      <c r="G36" s="67"/>
      <c r="H36" s="67"/>
      <c r="I36" s="67"/>
      <c r="J36" s="67"/>
      <c r="K36" s="67"/>
      <c r="L36" s="67"/>
      <c r="M36" s="123"/>
      <c r="N36" s="122">
        <f t="shared" si="2"/>
        <v>290292.91000000003</v>
      </c>
      <c r="O36" s="34">
        <f t="shared" si="0"/>
        <v>16.5</v>
      </c>
      <c r="P36" s="36"/>
      <c r="Q36" s="53"/>
    </row>
    <row r="37" spans="1:17" x14ac:dyDescent="0.3">
      <c r="A37" s="97">
        <f t="shared" si="1"/>
        <v>17</v>
      </c>
      <c r="B37" s="122"/>
      <c r="C37" s="67">
        <v>11005.68</v>
      </c>
      <c r="D37" s="67">
        <v>157701.26</v>
      </c>
      <c r="E37" s="67"/>
      <c r="F37" s="67">
        <v>82420.78</v>
      </c>
      <c r="G37" s="67"/>
      <c r="H37" s="67"/>
      <c r="I37" s="67"/>
      <c r="J37" s="67"/>
      <c r="K37" s="67"/>
      <c r="L37" s="67"/>
      <c r="M37" s="123"/>
      <c r="N37" s="122">
        <f t="shared" si="2"/>
        <v>251127.72</v>
      </c>
      <c r="O37" s="34">
        <f t="shared" si="0"/>
        <v>17</v>
      </c>
      <c r="P37" s="36"/>
      <c r="Q37" s="53"/>
    </row>
    <row r="38" spans="1:17" x14ac:dyDescent="0.3">
      <c r="A38" s="97">
        <f t="shared" si="1"/>
        <v>17.5</v>
      </c>
      <c r="B38" s="122"/>
      <c r="C38" s="67">
        <v>1000.52</v>
      </c>
      <c r="D38" s="67">
        <v>13718.07</v>
      </c>
      <c r="E38" s="67"/>
      <c r="F38" s="67">
        <v>39418.629999999997</v>
      </c>
      <c r="G38" s="67"/>
      <c r="H38" s="67"/>
      <c r="I38" s="67"/>
      <c r="J38" s="67"/>
      <c r="K38" s="67"/>
      <c r="L38" s="67"/>
      <c r="M38" s="123"/>
      <c r="N38" s="122">
        <f t="shared" si="2"/>
        <v>54137.22</v>
      </c>
      <c r="O38" s="34">
        <f t="shared" si="0"/>
        <v>17.5</v>
      </c>
      <c r="P38" s="36"/>
      <c r="Q38" s="53"/>
    </row>
    <row r="39" spans="1:17" x14ac:dyDescent="0.3">
      <c r="A39" s="97">
        <f t="shared" si="1"/>
        <v>18</v>
      </c>
      <c r="B39" s="122"/>
      <c r="C39" s="67"/>
      <c r="D39" s="67"/>
      <c r="E39" s="67"/>
      <c r="F39" s="67">
        <v>3583.51</v>
      </c>
      <c r="G39" s="67"/>
      <c r="H39" s="67"/>
      <c r="I39" s="67"/>
      <c r="J39" s="67"/>
      <c r="K39" s="67"/>
      <c r="L39" s="67"/>
      <c r="M39" s="123"/>
      <c r="N39" s="122">
        <f t="shared" si="2"/>
        <v>3583.51</v>
      </c>
      <c r="O39" s="34">
        <f t="shared" si="0"/>
        <v>18</v>
      </c>
      <c r="Q39" s="53"/>
    </row>
    <row r="40" spans="1:17" x14ac:dyDescent="0.3">
      <c r="A40" s="97">
        <f t="shared" si="1"/>
        <v>18.5</v>
      </c>
      <c r="B40" s="122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123"/>
      <c r="N40" s="122" t="str">
        <f t="shared" si="2"/>
        <v xml:space="preserve"> </v>
      </c>
      <c r="O40" s="34">
        <f t="shared" si="0"/>
        <v>18.5</v>
      </c>
      <c r="Q40" s="53"/>
    </row>
    <row r="41" spans="1:17" x14ac:dyDescent="0.3">
      <c r="A41" s="97">
        <f t="shared" si="1"/>
        <v>19</v>
      </c>
      <c r="B41" s="122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123"/>
      <c r="N41" s="122" t="str">
        <f t="shared" si="2"/>
        <v xml:space="preserve"> </v>
      </c>
      <c r="O41" s="34">
        <f t="shared" si="0"/>
        <v>19</v>
      </c>
      <c r="Q41" s="53"/>
    </row>
    <row r="42" spans="1:17" x14ac:dyDescent="0.3">
      <c r="A42" s="97">
        <f t="shared" si="1"/>
        <v>19.5</v>
      </c>
      <c r="B42" s="122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123"/>
      <c r="N42" s="122" t="str">
        <f t="shared" si="2"/>
        <v xml:space="preserve"> </v>
      </c>
      <c r="O42" s="34">
        <f t="shared" si="0"/>
        <v>19.5</v>
      </c>
    </row>
    <row r="43" spans="1:17" x14ac:dyDescent="0.3">
      <c r="A43" s="97">
        <f t="shared" si="1"/>
        <v>20</v>
      </c>
      <c r="B43" s="12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/>
      <c r="O43" s="34">
        <f t="shared" si="0"/>
        <v>20</v>
      </c>
    </row>
    <row r="44" spans="1:17" x14ac:dyDescent="0.3">
      <c r="A44" s="97">
        <f t="shared" si="1"/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/>
      <c r="O44" s="34">
        <f t="shared" si="0"/>
        <v>20.5</v>
      </c>
    </row>
    <row r="45" spans="1:17" x14ac:dyDescent="0.3">
      <c r="A45" s="99" t="s">
        <v>13</v>
      </c>
      <c r="B45" s="126"/>
      <c r="C45" s="71">
        <f t="shared" ref="C45:F45" si="3">IF(SUM(C11:C44)&gt;0,SUM(C11:C44)," ")</f>
        <v>80041.310000000012</v>
      </c>
      <c r="D45" s="71">
        <f t="shared" si="3"/>
        <v>548722.80999999994</v>
      </c>
      <c r="E45" s="71" t="str">
        <f t="shared" si="3"/>
        <v xml:space="preserve"> </v>
      </c>
      <c r="F45" s="71">
        <f t="shared" si="3"/>
        <v>286680.95999999996</v>
      </c>
      <c r="G45" s="71"/>
      <c r="H45" s="71"/>
      <c r="I45" s="71"/>
      <c r="J45" s="71"/>
      <c r="K45" s="71"/>
      <c r="L45" s="71"/>
      <c r="M45" s="127"/>
      <c r="N45" s="126">
        <f>SUM(N11:N44)</f>
        <v>915445.08</v>
      </c>
    </row>
    <row r="46" spans="1:17" x14ac:dyDescent="0.3">
      <c r="A46" s="100" t="s">
        <v>24</v>
      </c>
      <c r="B46" s="122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123"/>
      <c r="N46" s="152">
        <f>SUM(B46:M46)</f>
        <v>0</v>
      </c>
    </row>
    <row r="47" spans="1:17" x14ac:dyDescent="0.3">
      <c r="A47" s="100" t="s">
        <v>17</v>
      </c>
      <c r="B47" s="122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123"/>
      <c r="N47" s="152">
        <f>SUM(B47:M47)</f>
        <v>0</v>
      </c>
      <c r="O47" s="39"/>
    </row>
    <row r="48" spans="1:17" ht="14" x14ac:dyDescent="0.3">
      <c r="A48" s="101" t="s">
        <v>21</v>
      </c>
      <c r="B48" s="129"/>
      <c r="C48" s="72">
        <f>SUM(C9:C26)*100/C45</f>
        <v>0</v>
      </c>
      <c r="D48" s="72">
        <f t="shared" ref="D48:F48" si="4">SUM(D9:D26)*100/D45</f>
        <v>0</v>
      </c>
      <c r="E48" s="72"/>
      <c r="F48" s="72">
        <f t="shared" si="4"/>
        <v>0</v>
      </c>
      <c r="G48" s="72"/>
      <c r="H48" s="72"/>
      <c r="I48" s="72"/>
      <c r="J48" s="72"/>
      <c r="K48" s="72"/>
      <c r="L48" s="72"/>
      <c r="M48" s="130"/>
      <c r="N48" s="129">
        <f>SUM(N11:N26)*100/N45</f>
        <v>0</v>
      </c>
    </row>
    <row r="49" spans="1:15" x14ac:dyDescent="0.3">
      <c r="A49" s="102" t="s">
        <v>19</v>
      </c>
      <c r="B49" s="131"/>
      <c r="C49" s="73"/>
      <c r="D49" s="73"/>
      <c r="E49" s="78"/>
      <c r="F49" s="73"/>
      <c r="G49" s="73"/>
      <c r="H49" s="63"/>
      <c r="I49" s="73"/>
      <c r="J49" s="73"/>
      <c r="K49" s="73"/>
      <c r="L49" s="73"/>
      <c r="M49" s="132"/>
      <c r="N49" s="131"/>
    </row>
    <row r="50" spans="1:15" x14ac:dyDescent="0.3">
      <c r="A50" s="40" t="s">
        <v>14</v>
      </c>
      <c r="J50" s="41"/>
    </row>
    <row r="51" spans="1:15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5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5" x14ac:dyDescent="0.3"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</row>
    <row r="55" spans="1:15" x14ac:dyDescent="0.3">
      <c r="A55" s="47"/>
      <c r="B55" s="30">
        <v>0</v>
      </c>
      <c r="C55" s="30">
        <v>1</v>
      </c>
      <c r="D55" s="30">
        <v>2</v>
      </c>
      <c r="E55" s="30">
        <v>3</v>
      </c>
      <c r="F55" s="30">
        <v>4</v>
      </c>
      <c r="G55" s="30">
        <v>5</v>
      </c>
      <c r="H55" s="30">
        <v>6</v>
      </c>
      <c r="I55" s="30">
        <v>7</v>
      </c>
      <c r="J55" s="30">
        <v>8</v>
      </c>
      <c r="K55" s="30">
        <v>9</v>
      </c>
      <c r="L55" s="30">
        <v>10</v>
      </c>
      <c r="M55" s="30">
        <v>11</v>
      </c>
      <c r="N55" s="30">
        <v>12</v>
      </c>
      <c r="O55" s="48" t="e">
        <f>+N55*100/#REF!</f>
        <v>#REF!</v>
      </c>
    </row>
    <row r="56" spans="1:15" x14ac:dyDescent="0.3">
      <c r="A56" s="49">
        <v>14</v>
      </c>
      <c r="B56" s="50" t="e">
        <f>+VLOOKUP(MAX(B9:B44),B9:$O$44,14,0)</f>
        <v>#N/A</v>
      </c>
      <c r="C56" s="51">
        <f>+VLOOKUP(MAX(C9:C44),C9:$O$44,+$A$56-C55,0)</f>
        <v>16</v>
      </c>
      <c r="D56" s="51">
        <f>+VLOOKUP(MAX(D9:D44),D9:$O$44,+$A$56-D55,0)</f>
        <v>16.5</v>
      </c>
      <c r="E56" s="51" t="e">
        <f>+VLOOKUP(MAX(E9:E44),E9:$O$44,+$A$56-E55,0)</f>
        <v>#N/A</v>
      </c>
      <c r="F56" s="51">
        <f>+VLOOKUP(MAX(F9:F44),F9:$O$44,+$A$56-F55,0)</f>
        <v>17</v>
      </c>
      <c r="G56" s="51" t="e">
        <f>+VLOOKUP(MAX(G9:G44),G9:$O$44,+$A$56-G55,0)</f>
        <v>#N/A</v>
      </c>
      <c r="H56" s="51" t="e">
        <f>+VLOOKUP(MAX(H9:H44),H9:$O$44,+$A$56-H55,0)</f>
        <v>#N/A</v>
      </c>
      <c r="I56" s="51" t="e">
        <f>+VLOOKUP(MAX(I9:I44),I9:$O$44,+$A$56-I55,0)</f>
        <v>#N/A</v>
      </c>
      <c r="J56" s="51" t="e">
        <f>+VLOOKUP(MAX(J9:J44),J9:$O$44,+$A$56-J55,0)</f>
        <v>#N/A</v>
      </c>
      <c r="K56" s="51" t="e">
        <f>+VLOOKUP(MAX(K9:K44),K9:$O$44,+$A$56-K55,0)</f>
        <v>#N/A</v>
      </c>
      <c r="L56" s="51" t="e">
        <f>+VLOOKUP(MAX(L9:L44),L9:$O$44,+$A$56-L55,0)</f>
        <v>#N/A</v>
      </c>
      <c r="M56" s="51" t="e">
        <f>+VLOOKUP(MAX(M9:M44),M9:$O$44,+$A$56-M55,0)</f>
        <v>#N/A</v>
      </c>
      <c r="N56" s="51">
        <f>+VLOOKUP(MAX(N9:N44),N9:$O$44,+$A$56-N55,0)</f>
        <v>16.5</v>
      </c>
    </row>
    <row r="59" spans="1:15" ht="14" x14ac:dyDescent="0.3">
      <c r="B59" s="52"/>
    </row>
    <row r="60" spans="1:15" x14ac:dyDescent="0.3">
      <c r="A60" s="27" t="s">
        <v>22</v>
      </c>
      <c r="B60" s="35">
        <f>-SUM(B9:B26)</f>
        <v>0</v>
      </c>
      <c r="C60" s="35">
        <f t="shared" ref="C60:N60" si="5">-SUM(C9:C26)</f>
        <v>0</v>
      </c>
      <c r="D60" s="35">
        <f t="shared" si="5"/>
        <v>0</v>
      </c>
      <c r="E60" s="35">
        <f t="shared" si="5"/>
        <v>0</v>
      </c>
      <c r="F60" s="35">
        <f t="shared" si="5"/>
        <v>0</v>
      </c>
      <c r="G60" s="35">
        <f t="shared" si="5"/>
        <v>0</v>
      </c>
      <c r="H60" s="35">
        <f t="shared" si="5"/>
        <v>0</v>
      </c>
      <c r="I60" s="35">
        <f t="shared" si="5"/>
        <v>0</v>
      </c>
      <c r="J60" s="35">
        <f t="shared" si="5"/>
        <v>0</v>
      </c>
      <c r="K60" s="35">
        <f t="shared" si="5"/>
        <v>0</v>
      </c>
      <c r="L60" s="35">
        <f t="shared" si="5"/>
        <v>0</v>
      </c>
      <c r="M60" s="35">
        <f t="shared" si="5"/>
        <v>0</v>
      </c>
      <c r="N60" s="35">
        <f t="shared" si="5"/>
        <v>0</v>
      </c>
    </row>
    <row r="61" spans="1:15" x14ac:dyDescent="0.3">
      <c r="A61" s="27" t="s">
        <v>23</v>
      </c>
      <c r="B61" s="35">
        <f t="shared" ref="B61:M61" si="6">SUM(B27:B44)</f>
        <v>0</v>
      </c>
      <c r="C61" s="35">
        <f t="shared" si="6"/>
        <v>80041.310000000012</v>
      </c>
      <c r="D61" s="35">
        <f t="shared" si="6"/>
        <v>548722.80999999994</v>
      </c>
      <c r="E61" s="35">
        <f t="shared" si="6"/>
        <v>0</v>
      </c>
      <c r="F61" s="35">
        <f t="shared" si="6"/>
        <v>286680.95999999996</v>
      </c>
      <c r="G61" s="35">
        <f t="shared" si="6"/>
        <v>0</v>
      </c>
      <c r="H61" s="35">
        <f t="shared" si="6"/>
        <v>0</v>
      </c>
      <c r="I61" s="35">
        <f t="shared" si="6"/>
        <v>0</v>
      </c>
      <c r="J61" s="35">
        <f t="shared" si="6"/>
        <v>0</v>
      </c>
      <c r="K61" s="35">
        <f t="shared" si="6"/>
        <v>0</v>
      </c>
      <c r="L61" s="35">
        <f t="shared" si="6"/>
        <v>0</v>
      </c>
      <c r="M61" s="35">
        <f t="shared" si="6"/>
        <v>0</v>
      </c>
      <c r="N61" s="35">
        <f>SUM(N27:N44)</f>
        <v>915445.08</v>
      </c>
    </row>
    <row r="62" spans="1:15" ht="14" x14ac:dyDescent="0.3">
      <c r="B62" s="52"/>
    </row>
    <row r="63" spans="1:15" ht="14" x14ac:dyDescent="0.3">
      <c r="B63" s="52"/>
    </row>
    <row r="64" spans="1:15" ht="15.75" customHeight="1" x14ac:dyDescent="0.3">
      <c r="B64" s="52"/>
    </row>
    <row r="65" spans="2:2" s="30" customFormat="1" ht="14" x14ac:dyDescent="0.3">
      <c r="B65" s="52"/>
    </row>
    <row r="66" spans="2:2" s="30" customFormat="1" ht="14" x14ac:dyDescent="0.3">
      <c r="B66" s="52"/>
    </row>
    <row r="67" spans="2:2" s="30" customFormat="1" ht="14" x14ac:dyDescent="0.3">
      <c r="B67" s="52"/>
    </row>
    <row r="68" spans="2:2" s="30" customFormat="1" ht="14" x14ac:dyDescent="0.3">
      <c r="B68" s="52"/>
    </row>
    <row r="69" spans="2:2" s="30" customFormat="1" ht="14" x14ac:dyDescent="0.3">
      <c r="B69" s="52"/>
    </row>
    <row r="70" spans="2:2" s="30" customFormat="1" ht="14" x14ac:dyDescent="0.3">
      <c r="B70" s="52"/>
    </row>
  </sheetData>
  <mergeCells count="5">
    <mergeCell ref="A1:N1"/>
    <mergeCell ref="A3:N3"/>
    <mergeCell ref="A4:N4"/>
    <mergeCell ref="A5:N5"/>
    <mergeCell ref="B7:M7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drawing r:id="rId2"/>
  <legacyDrawingHF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538B-D441-47D8-9826-3AF3185917F5}">
  <sheetPr>
    <tabColor rgb="FFFFFF00"/>
  </sheetPr>
  <dimension ref="A1:AD67"/>
  <sheetViews>
    <sheetView topLeftCell="A29" zoomScale="70" zoomScaleNormal="70" zoomScalePageLayoutView="60" workbookViewId="0">
      <selection activeCell="O55" sqref="O55:O56"/>
    </sheetView>
  </sheetViews>
  <sheetFormatPr baseColWidth="10" defaultRowHeight="13" x14ac:dyDescent="0.3"/>
  <cols>
    <col min="1" max="1" width="20.1796875" style="4" customWidth="1"/>
    <col min="2" max="13" width="12.36328125" style="7" customWidth="1"/>
    <col min="14" max="14" width="12.08984375" style="7" customWidth="1"/>
    <col min="15" max="15" width="19.26953125" style="4" bestFit="1" customWidth="1"/>
    <col min="16" max="16" width="12.453125" style="4" bestFit="1" customWidth="1"/>
    <col min="17" max="17" width="11.54296875" style="4" bestFit="1" customWidth="1"/>
    <col min="18" max="16384" width="10.90625" style="4"/>
  </cols>
  <sheetData>
    <row r="1" spans="1:29" s="5" customFormat="1" ht="20" x14ac:dyDescent="0.4">
      <c r="A1" s="209" t="s">
        <v>37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</row>
    <row r="2" spans="1:29" s="5" customFormat="1" ht="20" x14ac:dyDescent="0.4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29" s="5" customFormat="1" ht="20" x14ac:dyDescent="0.4">
      <c r="A3" s="209" t="s">
        <v>20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</row>
    <row r="4" spans="1:29" s="5" customFormat="1" ht="20" x14ac:dyDescent="0.4">
      <c r="A4" s="210" t="s">
        <v>55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</row>
    <row r="5" spans="1:29" s="5" customFormat="1" ht="20" x14ac:dyDescent="0.4">
      <c r="A5" s="209" t="s">
        <v>53</v>
      </c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</row>
    <row r="7" spans="1:29" s="8" customFormat="1" ht="19.149999999999999" customHeight="1" thickBot="1" x14ac:dyDescent="0.35">
      <c r="B7" s="212" t="s">
        <v>12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65"/>
      <c r="O7" s="4"/>
      <c r="R7" s="8">
        <f t="shared" ref="R7:AA7" si="0">+S7+10</f>
        <v>110</v>
      </c>
      <c r="S7" s="8">
        <f t="shared" si="0"/>
        <v>100</v>
      </c>
      <c r="T7" s="8">
        <f t="shared" si="0"/>
        <v>90</v>
      </c>
      <c r="U7" s="8">
        <f t="shared" si="0"/>
        <v>80</v>
      </c>
      <c r="V7" s="8">
        <f t="shared" si="0"/>
        <v>70</v>
      </c>
      <c r="W7" s="8">
        <f t="shared" si="0"/>
        <v>60</v>
      </c>
      <c r="X7" s="8">
        <f t="shared" si="0"/>
        <v>50</v>
      </c>
      <c r="Y7" s="8">
        <f t="shared" si="0"/>
        <v>40</v>
      </c>
      <c r="Z7" s="8">
        <f t="shared" si="0"/>
        <v>30</v>
      </c>
      <c r="AA7" s="8">
        <f t="shared" si="0"/>
        <v>20</v>
      </c>
      <c r="AB7" s="8">
        <f>+AC7+10</f>
        <v>10</v>
      </c>
      <c r="AC7" s="8">
        <v>0</v>
      </c>
    </row>
    <row r="8" spans="1:29" s="8" customFormat="1" ht="19.149999999999999" customHeight="1" thickBot="1" x14ac:dyDescent="0.35">
      <c r="A8" s="90" t="s">
        <v>18</v>
      </c>
      <c r="B8" s="105" t="s">
        <v>0</v>
      </c>
      <c r="C8" s="68" t="s">
        <v>1</v>
      </c>
      <c r="D8" s="68" t="s">
        <v>2</v>
      </c>
      <c r="E8" s="68" t="s">
        <v>3</v>
      </c>
      <c r="F8" s="68" t="s">
        <v>4</v>
      </c>
      <c r="G8" s="68" t="s">
        <v>5</v>
      </c>
      <c r="H8" s="68" t="s">
        <v>6</v>
      </c>
      <c r="I8" s="68" t="s">
        <v>7</v>
      </c>
      <c r="J8" s="68" t="s">
        <v>8</v>
      </c>
      <c r="K8" s="68" t="s">
        <v>9</v>
      </c>
      <c r="L8" s="68" t="s">
        <v>10</v>
      </c>
      <c r="M8" s="106" t="s">
        <v>11</v>
      </c>
      <c r="N8" s="104" t="s">
        <v>13</v>
      </c>
      <c r="O8" s="9" t="s">
        <v>18</v>
      </c>
      <c r="R8" s="105" t="s">
        <v>0</v>
      </c>
      <c r="S8" s="68" t="s">
        <v>1</v>
      </c>
      <c r="T8" s="68" t="s">
        <v>2</v>
      </c>
      <c r="U8" s="68" t="s">
        <v>3</v>
      </c>
      <c r="V8" s="68" t="s">
        <v>4</v>
      </c>
      <c r="W8" s="68" t="s">
        <v>5</v>
      </c>
      <c r="X8" s="68" t="s">
        <v>6</v>
      </c>
      <c r="Y8" s="68" t="s">
        <v>7</v>
      </c>
      <c r="Z8" s="68" t="s">
        <v>8</v>
      </c>
      <c r="AA8" s="68" t="s">
        <v>9</v>
      </c>
      <c r="AB8" s="68" t="s">
        <v>10</v>
      </c>
      <c r="AC8" s="106" t="s">
        <v>11</v>
      </c>
    </row>
    <row r="9" spans="1:29" x14ac:dyDescent="0.3">
      <c r="A9" s="91">
        <v>3</v>
      </c>
      <c r="B9" s="107" t="str">
        <f>IF(+'VIII R Art'!B9+'VIII R Art MONITOREO'!B9+'VIII R Ind'!B9+'XVI R Art'!B9+'XVI R MONITOREO'!B9+'XVI R Ind'!B9&gt;0,+'VIII R Art'!B9+'VIII R Art MONITOREO'!B9+'VIII R Ind'!B9+'XVI R Art'!B9+'XVI R MONITOREO'!B9+'XVI R Ind'!B9," ")</f>
        <v xml:space="preserve"> </v>
      </c>
      <c r="C9" s="70" t="str">
        <f>IF(+'VIII R Art'!C9+'VIII R Art MONITOREO'!C9+'VIII R Ind'!C9+'XVI R Art'!C9+'XVI R MONITOREO'!C9+'XVI R Ind'!C9&gt;0,+'VIII R Art'!C9+'VIII R Art MONITOREO'!C9+'VIII R Ind'!C9+'XVI R Art'!C9+'XVI R MONITOREO'!C9+'XVI R Ind'!C9," ")</f>
        <v xml:space="preserve"> </v>
      </c>
      <c r="D9" s="70" t="str">
        <f>IF(+'VIII R Art'!D9+'VIII R Art MONITOREO'!D9+'VIII R Ind'!D9+'XVI R Art'!D9+'XVI R MONITOREO'!D9+'XVI R Ind'!D9&gt;0,+'VIII R Art'!D9+'VIII R Art MONITOREO'!D9+'VIII R Ind'!D9+'XVI R Art'!D9+'XVI R MONITOREO'!D9+'XVI R Ind'!D9," ")</f>
        <v xml:space="preserve"> </v>
      </c>
      <c r="E9" s="70" t="str">
        <f>IF(+'VIII R Art'!E9+'VIII R Art MONITOREO'!E9+'VIII R Ind'!E9+'XVI R Art'!E9+'XVI R MONITOREO'!E9+'XVI R Ind'!E9&gt;0,+'VIII R Art'!E9+'VIII R Art MONITOREO'!E9+'VIII R Ind'!E9+'XVI R Art'!E9+'XVI R MONITOREO'!E9+'XVI R Ind'!E9," ")</f>
        <v xml:space="preserve"> </v>
      </c>
      <c r="F9" s="70" t="str">
        <f>IF(+'VIII R Art'!F9+'VIII R Art MONITOREO'!F9+'VIII R Ind'!F9+'XVI R Art'!F9+'XVI R MONITOREO'!F9+'XVI R Ind'!F9&gt;0,+'VIII R Art'!F9+'VIII R Art MONITOREO'!F9+'VIII R Ind'!F9+'XVI R Art'!F9+'XVI R MONITOREO'!F9+'XVI R Ind'!F9," ")</f>
        <v xml:space="preserve"> </v>
      </c>
      <c r="G9" s="70" t="str">
        <f>IF(+'VIII R Art'!G9+'VIII R Art MONITOREO'!G9+'VIII R Ind'!G9+'XVI R Art'!G9+'XVI R MONITOREO'!G9+'XVI R Ind'!G9&gt;0,+'VIII R Art'!G9+'VIII R Art MONITOREO'!G9+'VIII R Ind'!G9+'XVI R Art'!G9+'XVI R MONITOREO'!G9+'XVI R Ind'!G9," ")</f>
        <v xml:space="preserve"> </v>
      </c>
      <c r="H9" s="70" t="str">
        <f>IF(+'VIII R Art'!H9+'VIII R Art MONITOREO'!H9+'VIII R Ind'!H9+'XVI R Art'!H9+'XVI R MONITOREO'!H9+'XVI R Ind'!H9&gt;0,+'VIII R Art'!H9+'VIII R Art MONITOREO'!H9+'VIII R Ind'!H9+'XVI R Art'!H9+'XVI R MONITOREO'!H9+'XVI R Ind'!H9," ")</f>
        <v xml:space="preserve"> </v>
      </c>
      <c r="I9" s="70" t="str">
        <f>IF(+'VIII R Art'!I9+'VIII R Art MONITOREO'!I9+'VIII R Ind'!I9+'XVI R Art'!I9+'XVI R MONITOREO'!I9+'XVI R Ind'!I9&gt;0,+'VIII R Art'!I9+'VIII R Art MONITOREO'!I9+'VIII R Ind'!I9+'XVI R Art'!I9+'XVI R MONITOREO'!I9+'XVI R Ind'!I9," ")</f>
        <v xml:space="preserve"> </v>
      </c>
      <c r="J9" s="70" t="str">
        <f>IF(+'VIII R Art'!J9+'VIII R Art MONITOREO'!J9+'VIII R Ind'!J9+'XVI R Art'!J9+'XVI R MONITOREO'!J9+'XVI R Ind'!J9&gt;0,+'VIII R Art'!J9+'VIII R Art MONITOREO'!J9+'VIII R Ind'!J9+'XVI R Art'!J9+'XVI R MONITOREO'!J9+'XVI R Ind'!J9," ")</f>
        <v xml:space="preserve"> </v>
      </c>
      <c r="K9" s="70" t="str">
        <f>IF(+'VIII R Art'!K9+'VIII R Art MONITOREO'!K9+'VIII R Ind'!K9+'XVI R Art'!K9+'XVI R MONITOREO'!K9+'XVI R Ind'!K9&gt;0,+'VIII R Art'!K9+'VIII R Art MONITOREO'!K9+'VIII R Ind'!K9+'XVI R Art'!K9+'XVI R MONITOREO'!K9+'XVI R Ind'!K9," ")</f>
        <v xml:space="preserve"> </v>
      </c>
      <c r="L9" s="70" t="str">
        <f>IF(+'VIII R Art'!L9+'VIII R Art MONITOREO'!L9+'VIII R Ind'!L9+'XVI R Art'!L9+'XVI R MONITOREO'!L9+'XVI R Ind'!L9&gt;0,+'VIII R Art'!L9+'VIII R Art MONITOREO'!L9+'VIII R Ind'!L9+'XVI R Art'!L9+'XVI R MONITOREO'!L9+'XVI R Ind'!L9," ")</f>
        <v xml:space="preserve"> </v>
      </c>
      <c r="M9" s="108" t="str">
        <f>IF(+'VIII R Art'!M9+'VIII R Art MONITOREO'!M9+'VIII R Ind'!M9+'XVI R Art'!M9+'XVI R MONITOREO'!M9+'XVI R Ind'!M9&gt;0,+'VIII R Art'!M9+'VIII R Art MONITOREO'!M9+'VIII R Ind'!M9+'XVI R Art'!M9+'XVI R MONITOREO'!M9+'XVI R Ind'!M9," ")</f>
        <v xml:space="preserve"> </v>
      </c>
      <c r="N9" s="70"/>
      <c r="O9" s="10">
        <f>+A9</f>
        <v>3</v>
      </c>
      <c r="P9" s="15"/>
      <c r="R9" s="107">
        <f t="shared" ref="R9:R13" si="1">+R$7</f>
        <v>110</v>
      </c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1"/>
    </row>
    <row r="10" spans="1:29" x14ac:dyDescent="0.3">
      <c r="A10" s="92">
        <f>+A9+0.5</f>
        <v>3.5</v>
      </c>
      <c r="B10" s="109" t="str">
        <f>IF(+'VIII R Art'!B10+'VIII R Art MONITOREO'!B10+'VIII R Ind'!B10+'XVI R Art'!B10+'XVI R MONITOREO'!B10+'XVI R Ind'!B10&gt;0,+'VIII R Art'!B10+'VIII R Art MONITOREO'!B10+'VIII R Ind'!B10+'XVI R Art'!B10+'XVI R MONITOREO'!B10+'XVI R Ind'!B10," ")</f>
        <v xml:space="preserve"> </v>
      </c>
      <c r="C10" s="57" t="str">
        <f>IF(+'VIII R Art'!C10+'VIII R Art MONITOREO'!C10+'VIII R Ind'!C10+'XVI R Art'!C10+'XVI R MONITOREO'!C10+'XVI R Ind'!C10&gt;0,+'VIII R Art'!C10+'VIII R Art MONITOREO'!C10+'VIII R Ind'!C10+'XVI R Art'!C10+'XVI R MONITOREO'!C10+'XVI R Ind'!C10," ")</f>
        <v xml:space="preserve"> </v>
      </c>
      <c r="D10" s="57" t="str">
        <f>IF(+'VIII R Art'!D10+'VIII R Art MONITOREO'!D10+'VIII R Ind'!D10+'XVI R Art'!D10+'XVI R MONITOREO'!D10+'XVI R Ind'!D10&gt;0,+'VIII R Art'!D10+'VIII R Art MONITOREO'!D10+'VIII R Ind'!D10+'XVI R Art'!D10+'XVI R MONITOREO'!D10+'XVI R Ind'!D10," ")</f>
        <v xml:space="preserve"> </v>
      </c>
      <c r="E10" s="57" t="str">
        <f>IF(+'VIII R Art'!E10+'VIII R Art MONITOREO'!E10+'VIII R Ind'!E10+'XVI R Art'!E10+'XVI R MONITOREO'!E10+'XVI R Ind'!E10&gt;0,+'VIII R Art'!E10+'VIII R Art MONITOREO'!E10+'VIII R Ind'!E10+'XVI R Art'!E10+'XVI R MONITOREO'!E10+'XVI R Ind'!E10," ")</f>
        <v xml:space="preserve"> </v>
      </c>
      <c r="F10" s="57" t="str">
        <f>IF(+'VIII R Art'!F10+'VIII R Art MONITOREO'!F10+'VIII R Ind'!F10+'XVI R Art'!F10+'XVI R MONITOREO'!F10+'XVI R Ind'!F10&gt;0,+'VIII R Art'!F10+'VIII R Art MONITOREO'!F10+'VIII R Ind'!F10+'XVI R Art'!F10+'XVI R MONITOREO'!F10+'XVI R Ind'!F10," ")</f>
        <v xml:space="preserve"> </v>
      </c>
      <c r="G10" s="57" t="str">
        <f>IF(+'VIII R Art'!G10+'VIII R Art MONITOREO'!G10+'VIII R Ind'!G10+'XVI R Art'!G10+'XVI R MONITOREO'!G10+'XVI R Ind'!G10&gt;0,+'VIII R Art'!G10+'VIII R Art MONITOREO'!G10+'VIII R Ind'!G10+'XVI R Art'!G10+'XVI R MONITOREO'!G10+'XVI R Ind'!G10," ")</f>
        <v xml:space="preserve"> </v>
      </c>
      <c r="H10" s="57" t="str">
        <f>IF(+'VIII R Art'!H10+'VIII R Art MONITOREO'!H10+'VIII R Ind'!H10+'XVI R Art'!H10+'XVI R MONITOREO'!H10+'XVI R Ind'!H10&gt;0,+'VIII R Art'!H10+'VIII R Art MONITOREO'!H10+'VIII R Ind'!H10+'XVI R Art'!H10+'XVI R MONITOREO'!H10+'XVI R Ind'!H10," ")</f>
        <v xml:space="preserve"> </v>
      </c>
      <c r="I10" s="57" t="str">
        <f>IF(+'VIII R Art'!I10+'VIII R Art MONITOREO'!I10+'VIII R Ind'!I10+'XVI R Art'!I10+'XVI R MONITOREO'!I10+'XVI R Ind'!I10&gt;0,+'VIII R Art'!I10+'VIII R Art MONITOREO'!I10+'VIII R Ind'!I10+'XVI R Art'!I10+'XVI R MONITOREO'!I10+'XVI R Ind'!I10," ")</f>
        <v xml:space="preserve"> </v>
      </c>
      <c r="J10" s="57" t="str">
        <f>IF(+'VIII R Art'!J10+'VIII R Art MONITOREO'!J10+'VIII R Ind'!J10+'XVI R Art'!J10+'XVI R MONITOREO'!J10+'XVI R Ind'!J10&gt;0,+'VIII R Art'!J10+'VIII R Art MONITOREO'!J10+'VIII R Ind'!J10+'XVI R Art'!J10+'XVI R MONITOREO'!J10+'XVI R Ind'!J10," ")</f>
        <v xml:space="preserve"> </v>
      </c>
      <c r="K10" s="57" t="str">
        <f>IF(+'VIII R Art'!K10+'VIII R Art MONITOREO'!K10+'VIII R Ind'!K10+'XVI R Art'!K10+'XVI R MONITOREO'!K10+'XVI R Ind'!K10&gt;0,+'VIII R Art'!K10+'VIII R Art MONITOREO'!K10+'VIII R Ind'!K10+'XVI R Art'!K10+'XVI R MONITOREO'!K10+'XVI R Ind'!K10," ")</f>
        <v xml:space="preserve"> </v>
      </c>
      <c r="L10" s="57" t="str">
        <f>IF(+'VIII R Art'!L10+'VIII R Art MONITOREO'!L10+'VIII R Ind'!L10+'XVI R Art'!L10+'XVI R MONITOREO'!L10+'XVI R Ind'!L10&gt;0,+'VIII R Art'!L10+'VIII R Art MONITOREO'!L10+'VIII R Ind'!L10+'XVI R Art'!L10+'XVI R MONITOREO'!L10+'XVI R Ind'!L10," ")</f>
        <v xml:space="preserve"> </v>
      </c>
      <c r="M10" s="110" t="str">
        <f>IF(+'VIII R Art'!M10+'VIII R Art MONITOREO'!M10+'VIII R Ind'!M10+'XVI R Art'!M10+'XVI R MONITOREO'!M10+'XVI R Ind'!M10&gt;0,+'VIII R Art'!M10+'VIII R Art MONITOREO'!M10+'VIII R Ind'!M10+'XVI R Art'!M10+'XVI R MONITOREO'!M10+'XVI R Ind'!M10," ")</f>
        <v xml:space="preserve"> </v>
      </c>
      <c r="N10" s="57"/>
      <c r="O10" s="11">
        <f t="shared" ref="O10:O44" si="2">+A10</f>
        <v>3.5</v>
      </c>
      <c r="P10" s="15"/>
      <c r="R10" s="109">
        <f t="shared" si="1"/>
        <v>110</v>
      </c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3"/>
    </row>
    <row r="11" spans="1:29" x14ac:dyDescent="0.3">
      <c r="A11" s="92">
        <f t="shared" ref="A11:A43" si="3">+A10+0.5</f>
        <v>4</v>
      </c>
      <c r="B11" s="109" t="str">
        <f>IF(+'VIII R Art'!B11+'VIII R Art MONITOREO'!B11+'VIII R Ind'!B11+'XVI R Art'!B11+'XVI R MONITOREO'!B11+'XVI R Ind'!B11&gt;0,+'VIII R Art'!B11+'VIII R Art MONITOREO'!B11+'VIII R Ind'!B11+'XVI R Art'!B11+'XVI R MONITOREO'!B11+'XVI R Ind'!B11," ")</f>
        <v xml:space="preserve"> </v>
      </c>
      <c r="C11" s="57" t="str">
        <f>IF(+'VIII R Art'!C11+'VIII R Art MONITOREO'!C11+'VIII R Ind'!C11+'XVI R Art'!C11+'XVI R MONITOREO'!C11+'XVI R Ind'!C11&gt;0,+'VIII R Art'!C11+'VIII R Art MONITOREO'!C11+'VIII R Ind'!C11+'XVI R Art'!C11+'XVI R MONITOREO'!C11+'XVI R Ind'!C11," ")</f>
        <v xml:space="preserve"> </v>
      </c>
      <c r="D11" s="57" t="str">
        <f>IF(+'VIII R Art'!D11+'VIII R Art MONITOREO'!D11+'VIII R Ind'!D11+'XVI R Art'!D11+'XVI R MONITOREO'!D11+'XVI R Ind'!D11&gt;0,+'VIII R Art'!D11+'VIII R Art MONITOREO'!D11+'VIII R Ind'!D11+'XVI R Art'!D11+'XVI R MONITOREO'!D11+'XVI R Ind'!D11," ")</f>
        <v xml:space="preserve"> </v>
      </c>
      <c r="E11" s="57" t="str">
        <f>IF(+'VIII R Art'!E11+'VIII R Art MONITOREO'!E11+'VIII R Ind'!E11+'XVI R Art'!E11+'XVI R MONITOREO'!E11+'XVI R Ind'!E11&gt;0,+'VIII R Art'!E11+'VIII R Art MONITOREO'!E11+'VIII R Ind'!E11+'XVI R Art'!E11+'XVI R MONITOREO'!E11+'XVI R Ind'!E11," ")</f>
        <v xml:space="preserve"> </v>
      </c>
      <c r="F11" s="57" t="str">
        <f>IF(+'VIII R Art'!F11+'VIII R Art MONITOREO'!F11+'VIII R Ind'!F11+'XVI R Art'!F11+'XVI R MONITOREO'!F11+'XVI R Ind'!F11&gt;0,+'VIII R Art'!F11+'VIII R Art MONITOREO'!F11+'VIII R Ind'!F11+'XVI R Art'!F11+'XVI R MONITOREO'!F11+'XVI R Ind'!F11," ")</f>
        <v xml:space="preserve"> </v>
      </c>
      <c r="G11" s="57" t="str">
        <f>IF(+'VIII R Art'!G11+'VIII R Art MONITOREO'!G11+'VIII R Ind'!G11+'XVI R Art'!G11+'XVI R MONITOREO'!G11+'XVI R Ind'!G11&gt;0,+'VIII R Art'!G11+'VIII R Art MONITOREO'!G11+'VIII R Ind'!G11+'XVI R Art'!G11+'XVI R MONITOREO'!G11+'XVI R Ind'!G11," ")</f>
        <v xml:space="preserve"> </v>
      </c>
      <c r="H11" s="57" t="str">
        <f>IF(+'VIII R Art'!H11+'VIII R Art MONITOREO'!H11+'VIII R Ind'!H11+'XVI R Art'!H11+'XVI R MONITOREO'!H11+'XVI R Ind'!H11&gt;0,+'VIII R Art'!H11+'VIII R Art MONITOREO'!H11+'VIII R Ind'!H11+'XVI R Art'!H11+'XVI R MONITOREO'!H11+'XVI R Ind'!H11," ")</f>
        <v xml:space="preserve"> </v>
      </c>
      <c r="I11" s="57" t="str">
        <f>IF(+'VIII R Art'!I11+'VIII R Art MONITOREO'!I11+'VIII R Ind'!I11+'XVI R Art'!I11+'XVI R MONITOREO'!I11+'XVI R Ind'!I11&gt;0,+'VIII R Art'!I11+'VIII R Art MONITOREO'!I11+'VIII R Ind'!I11+'XVI R Art'!I11+'XVI R MONITOREO'!I11+'XVI R Ind'!I11," ")</f>
        <v xml:space="preserve"> </v>
      </c>
      <c r="J11" s="57" t="str">
        <f>IF(+'VIII R Art'!J11+'VIII R Art MONITOREO'!J11+'VIII R Ind'!J11+'XVI R Art'!J11+'XVI R MONITOREO'!J11+'XVI R Ind'!J11&gt;0,+'VIII R Art'!J11+'VIII R Art MONITOREO'!J11+'VIII R Ind'!J11+'XVI R Art'!J11+'XVI R MONITOREO'!J11+'XVI R Ind'!J11," ")</f>
        <v xml:space="preserve"> </v>
      </c>
      <c r="K11" s="57" t="str">
        <f>IF(+'VIII R Art'!K11+'VIII R Art MONITOREO'!K11+'VIII R Ind'!K11+'XVI R Art'!K11+'XVI R MONITOREO'!K11+'XVI R Ind'!K11&gt;0,+'VIII R Art'!K11+'VIII R Art MONITOREO'!K11+'VIII R Ind'!K11+'XVI R Art'!K11+'XVI R MONITOREO'!K11+'XVI R Ind'!K11," ")</f>
        <v xml:space="preserve"> </v>
      </c>
      <c r="L11" s="57" t="str">
        <f>IF(+'VIII R Art'!L11+'VIII R Art MONITOREO'!L11+'VIII R Ind'!L11+'XVI R Art'!L11+'XVI R MONITOREO'!L11+'XVI R Ind'!L11&gt;0,+'VIII R Art'!L11+'VIII R Art MONITOREO'!L11+'VIII R Ind'!L11+'XVI R Art'!L11+'XVI R MONITOREO'!L11+'XVI R Ind'!L11," ")</f>
        <v xml:space="preserve"> </v>
      </c>
      <c r="M11" s="110" t="str">
        <f>IF(+'VIII R Art'!M11+'VIII R Art MONITOREO'!M11+'VIII R Ind'!M11+'XVI R Art'!M11+'XVI R MONITOREO'!M11+'XVI R Ind'!M11&gt;0,+'VIII R Art'!M11+'VIII R Art MONITOREO'!M11+'VIII R Ind'!M11+'XVI R Art'!M11+'XVI R MONITOREO'!M11+'XVI R Ind'!M11," ")</f>
        <v xml:space="preserve"> </v>
      </c>
      <c r="N11" s="57"/>
      <c r="O11" s="11">
        <f t="shared" si="2"/>
        <v>4</v>
      </c>
      <c r="P11" s="15"/>
      <c r="R11" s="109">
        <f t="shared" si="1"/>
        <v>110</v>
      </c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3"/>
    </row>
    <row r="12" spans="1:29" x14ac:dyDescent="0.3">
      <c r="A12" s="92">
        <f t="shared" si="3"/>
        <v>4.5</v>
      </c>
      <c r="B12" s="109" t="str">
        <f>IF(+'VIII R Art'!B12+'VIII R Art MONITOREO'!B12+'VIII R Ind'!B12+'XVI R Art'!B12+'XVI R MONITOREO'!B12+'XVI R Ind'!B12&gt;0,+'VIII R Art'!B12+'VIII R Art MONITOREO'!B12+'VIII R Ind'!B12+'XVI R Art'!B12+'XVI R MONITOREO'!B12+'XVI R Ind'!B12," ")</f>
        <v xml:space="preserve"> </v>
      </c>
      <c r="C12" s="57" t="str">
        <f>IF(+'VIII R Art'!C12+'VIII R Art MONITOREO'!C12+'VIII R Ind'!C12+'XVI R Art'!C12+'XVI R MONITOREO'!C12+'XVI R Ind'!C12&gt;0,+'VIII R Art'!C12+'VIII R Art MONITOREO'!C12+'VIII R Ind'!C12+'XVI R Art'!C12+'XVI R MONITOREO'!C12+'XVI R Ind'!C12," ")</f>
        <v xml:space="preserve"> </v>
      </c>
      <c r="D12" s="57" t="str">
        <f>IF(+'VIII R Art'!D12+'VIII R Art MONITOREO'!D12+'VIII R Ind'!D12+'XVI R Art'!D12+'XVI R MONITOREO'!D12+'XVI R Ind'!D12&gt;0,+'VIII R Art'!D12+'VIII R Art MONITOREO'!D12+'VIII R Ind'!D12+'XVI R Art'!D12+'XVI R MONITOREO'!D12+'XVI R Ind'!D12," ")</f>
        <v xml:space="preserve"> </v>
      </c>
      <c r="E12" s="57" t="str">
        <f>IF(+'VIII R Art'!E12+'VIII R Art MONITOREO'!E12+'VIII R Ind'!E12+'XVI R Art'!E12+'XVI R MONITOREO'!E12+'XVI R Ind'!E12&gt;0,+'VIII R Art'!E12+'VIII R Art MONITOREO'!E12+'VIII R Ind'!E12+'XVI R Art'!E12+'XVI R MONITOREO'!E12+'XVI R Ind'!E12," ")</f>
        <v xml:space="preserve"> </v>
      </c>
      <c r="F12" s="57" t="str">
        <f>IF(+'VIII R Art'!F12+'VIII R Art MONITOREO'!F12+'VIII R Ind'!F12+'XVI R Art'!F12+'XVI R MONITOREO'!F12+'XVI R Ind'!F12&gt;0,+'VIII R Art'!F12+'VIII R Art MONITOREO'!F12+'VIII R Ind'!F12+'XVI R Art'!F12+'XVI R MONITOREO'!F12+'XVI R Ind'!F12," ")</f>
        <v xml:space="preserve"> </v>
      </c>
      <c r="G12" s="57" t="str">
        <f>IF(+'VIII R Art'!G12+'VIII R Art MONITOREO'!G12+'VIII R Ind'!G12+'XVI R Art'!G12+'XVI R MONITOREO'!G12+'XVI R Ind'!G12&gt;0,+'VIII R Art'!G12+'VIII R Art MONITOREO'!G12+'VIII R Ind'!G12+'XVI R Art'!G12+'XVI R MONITOREO'!G12+'XVI R Ind'!G12," ")</f>
        <v xml:space="preserve"> </v>
      </c>
      <c r="H12" s="57" t="str">
        <f>IF(+'VIII R Art'!H12+'VIII R Art MONITOREO'!H12+'VIII R Ind'!H12+'XVI R Art'!H12+'XVI R MONITOREO'!H12+'XVI R Ind'!H12&gt;0,+'VIII R Art'!H12+'VIII R Art MONITOREO'!H12+'VIII R Ind'!H12+'XVI R Art'!H12+'XVI R MONITOREO'!H12+'XVI R Ind'!H12," ")</f>
        <v xml:space="preserve"> </v>
      </c>
      <c r="I12" s="57" t="str">
        <f>IF(+'VIII R Art'!I12+'VIII R Art MONITOREO'!I12+'VIII R Ind'!I12+'XVI R Art'!I12+'XVI R MONITOREO'!I12+'XVI R Ind'!I12&gt;0,+'VIII R Art'!I12+'VIII R Art MONITOREO'!I12+'VIII R Ind'!I12+'XVI R Art'!I12+'XVI R MONITOREO'!I12+'XVI R Ind'!I12," ")</f>
        <v xml:space="preserve"> </v>
      </c>
      <c r="J12" s="57" t="str">
        <f>IF(+'VIII R Art'!J12+'VIII R Art MONITOREO'!J12+'VIII R Ind'!J12+'XVI R Art'!J12+'XVI R MONITOREO'!J12+'XVI R Ind'!J12&gt;0,+'VIII R Art'!J12+'VIII R Art MONITOREO'!J12+'VIII R Ind'!J12+'XVI R Art'!J12+'XVI R MONITOREO'!J12+'XVI R Ind'!J12," ")</f>
        <v xml:space="preserve"> </v>
      </c>
      <c r="K12" s="57" t="str">
        <f>IF(+'VIII R Art'!K12+'VIII R Art MONITOREO'!K12+'VIII R Ind'!K12+'XVI R Art'!K12+'XVI R MONITOREO'!K12+'XVI R Ind'!K12&gt;0,+'VIII R Art'!K12+'VIII R Art MONITOREO'!K12+'VIII R Ind'!K12+'XVI R Art'!K12+'XVI R MONITOREO'!K12+'XVI R Ind'!K12," ")</f>
        <v xml:space="preserve"> </v>
      </c>
      <c r="L12" s="57" t="str">
        <f>IF(+'VIII R Art'!L12+'VIII R Art MONITOREO'!L12+'VIII R Ind'!L12+'XVI R Art'!L12+'XVI R MONITOREO'!L12+'XVI R Ind'!L12&gt;0,+'VIII R Art'!L12+'VIII R Art MONITOREO'!L12+'VIII R Ind'!L12+'XVI R Art'!L12+'XVI R MONITOREO'!L12+'XVI R Ind'!L12," ")</f>
        <v xml:space="preserve"> </v>
      </c>
      <c r="M12" s="110" t="str">
        <f>IF(+'VIII R Art'!M12+'VIII R Art MONITOREO'!M12+'VIII R Ind'!M12+'XVI R Art'!M12+'XVI R MONITOREO'!M12+'XVI R Ind'!M12&gt;0,+'VIII R Art'!M12+'VIII R Art MONITOREO'!M12+'VIII R Ind'!M12+'XVI R Art'!M12+'XVI R MONITOREO'!M12+'XVI R Ind'!M12," ")</f>
        <v xml:space="preserve"> </v>
      </c>
      <c r="N12" s="57"/>
      <c r="O12" s="11">
        <f t="shared" si="2"/>
        <v>4.5</v>
      </c>
      <c r="P12" s="15"/>
      <c r="R12" s="109">
        <f t="shared" si="1"/>
        <v>110</v>
      </c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3"/>
    </row>
    <row r="13" spans="1:29" x14ac:dyDescent="0.3">
      <c r="A13" s="92">
        <f t="shared" si="3"/>
        <v>5</v>
      </c>
      <c r="B13" s="109" t="str">
        <f>IF(+'VIII R Art'!B13+'VIII R Art MONITOREO'!B13+'VIII R Ind'!B13+'XVI R Art'!B13+'XVI R MONITOREO'!B13+'XVI R Ind'!B13&gt;0,+'VIII R Art'!B13+'VIII R Art MONITOREO'!B13+'VIII R Ind'!B13+'XVI R Art'!B13+'XVI R MONITOREO'!B13+'XVI R Ind'!B13," ")</f>
        <v xml:space="preserve"> </v>
      </c>
      <c r="C13" s="57" t="str">
        <f>IF(+'VIII R Art'!C13+'VIII R Art MONITOREO'!C13+'VIII R Ind'!C13+'XVI R Art'!C13+'XVI R MONITOREO'!C13+'XVI R Ind'!C13&gt;0,+'VIII R Art'!C13+'VIII R Art MONITOREO'!C13+'VIII R Ind'!C13+'XVI R Art'!C13+'XVI R MONITOREO'!C13+'XVI R Ind'!C13," ")</f>
        <v xml:space="preserve"> </v>
      </c>
      <c r="D13" s="57" t="str">
        <f>IF(+'VIII R Art'!D13+'VIII R Art MONITOREO'!D13+'VIII R Ind'!D13+'XVI R Art'!D13+'XVI R MONITOREO'!D13+'XVI R Ind'!D13&gt;0,+'VIII R Art'!D13+'VIII R Art MONITOREO'!D13+'VIII R Ind'!D13+'XVI R Art'!D13+'XVI R MONITOREO'!D13+'XVI R Ind'!D13," ")</f>
        <v xml:space="preserve"> </v>
      </c>
      <c r="E13" s="57">
        <f>IF(+'VIII R Art'!E13+'VIII R Art MONITOREO'!E13+'VIII R Ind'!E13+'XVI R Art'!E13+'XVI R MONITOREO'!E13+'XVI R Ind'!E13&gt;0,+'VIII R Art'!E13+'VIII R Art MONITOREO'!E13+'VIII R Ind'!E13+'XVI R Art'!E13+'XVI R MONITOREO'!E13+'XVI R Ind'!E13," ")</f>
        <v>74.400000000000006</v>
      </c>
      <c r="F13" s="57" t="str">
        <f>IF(+'VIII R Art'!F13+'VIII R Art MONITOREO'!F13+'VIII R Ind'!F13+'XVI R Art'!F13+'XVI R MONITOREO'!F13+'XVI R Ind'!F13&gt;0,+'VIII R Art'!F13+'VIII R Art MONITOREO'!F13+'VIII R Ind'!F13+'XVI R Art'!F13+'XVI R MONITOREO'!F13+'XVI R Ind'!F13," ")</f>
        <v xml:space="preserve"> </v>
      </c>
      <c r="G13" s="57" t="str">
        <f>IF(+'VIII R Art'!G13+'VIII R Art MONITOREO'!G13+'VIII R Ind'!G13+'XVI R Art'!G13+'XVI R MONITOREO'!G13+'XVI R Ind'!G13&gt;0,+'VIII R Art'!G13+'VIII R Art MONITOREO'!G13+'VIII R Ind'!G13+'XVI R Art'!G13+'XVI R MONITOREO'!G13+'XVI R Ind'!G13," ")</f>
        <v xml:space="preserve"> </v>
      </c>
      <c r="H13" s="57" t="str">
        <f>IF(+'VIII R Art'!H13+'VIII R Art MONITOREO'!H13+'VIII R Ind'!H13+'XVI R Art'!H13+'XVI R MONITOREO'!H13+'XVI R Ind'!H13&gt;0,+'VIII R Art'!H13+'VIII R Art MONITOREO'!H13+'VIII R Ind'!H13+'XVI R Art'!H13+'XVI R MONITOREO'!H13+'XVI R Ind'!H13," ")</f>
        <v xml:space="preserve"> </v>
      </c>
      <c r="I13" s="57" t="str">
        <f>IF(+'VIII R Art'!I13+'VIII R Art MONITOREO'!I13+'VIII R Ind'!I13+'XVI R Art'!I13+'XVI R MONITOREO'!I13+'XVI R Ind'!I13&gt;0,+'VIII R Art'!I13+'VIII R Art MONITOREO'!I13+'VIII R Ind'!I13+'XVI R Art'!I13+'XVI R MONITOREO'!I13+'XVI R Ind'!I13," ")</f>
        <v xml:space="preserve"> </v>
      </c>
      <c r="J13" s="57" t="str">
        <f>IF(+'VIII R Art'!J13+'VIII R Art MONITOREO'!J13+'VIII R Ind'!J13+'XVI R Art'!J13+'XVI R MONITOREO'!J13+'XVI R Ind'!J13&gt;0,+'VIII R Art'!J13+'VIII R Art MONITOREO'!J13+'VIII R Ind'!J13+'XVI R Art'!J13+'XVI R MONITOREO'!J13+'XVI R Ind'!J13," ")</f>
        <v xml:space="preserve"> </v>
      </c>
      <c r="K13" s="57" t="str">
        <f>IF(+'VIII R Art'!K13+'VIII R Art MONITOREO'!K13+'VIII R Ind'!K13+'XVI R Art'!K13+'XVI R MONITOREO'!K13+'XVI R Ind'!K13&gt;0,+'VIII R Art'!K13+'VIII R Art MONITOREO'!K13+'VIII R Ind'!K13+'XVI R Art'!K13+'XVI R MONITOREO'!K13+'XVI R Ind'!K13," ")</f>
        <v xml:space="preserve"> </v>
      </c>
      <c r="L13" s="57" t="str">
        <f>IF(+'VIII R Art'!L13+'VIII R Art MONITOREO'!L13+'VIII R Ind'!L13+'XVI R Art'!L13+'XVI R MONITOREO'!L13+'XVI R Ind'!L13&gt;0,+'VIII R Art'!L13+'VIII R Art MONITOREO'!L13+'VIII R Ind'!L13+'XVI R Art'!L13+'XVI R MONITOREO'!L13+'XVI R Ind'!L13," ")</f>
        <v xml:space="preserve"> </v>
      </c>
      <c r="M13" s="110" t="str">
        <f>IF(+'VIII R Art'!M13+'VIII R Art MONITOREO'!M13+'VIII R Ind'!M13+'XVI R Art'!M13+'XVI R MONITOREO'!M13+'XVI R Ind'!M13&gt;0,+'VIII R Art'!M13+'VIII R Art MONITOREO'!M13+'VIII R Ind'!M13+'XVI R Art'!M13+'XVI R MONITOREO'!M13+'XVI R Ind'!M13," ")</f>
        <v xml:space="preserve"> </v>
      </c>
      <c r="N13" s="57"/>
      <c r="O13" s="11">
        <f t="shared" si="2"/>
        <v>5</v>
      </c>
      <c r="P13" s="15"/>
      <c r="R13" s="109">
        <f t="shared" si="1"/>
        <v>110</v>
      </c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3"/>
    </row>
    <row r="14" spans="1:29" x14ac:dyDescent="0.3">
      <c r="A14" s="92">
        <f t="shared" si="3"/>
        <v>5.5</v>
      </c>
      <c r="B14" s="109" t="str">
        <f>IF(+'VIII R Art'!B14+'VIII R Art MONITOREO'!B14+'VIII R Ind'!B14+'XVI R Art'!B14+'XVI R MONITOREO'!B14+'XVI R Ind'!B14&gt;0,+'VIII R Art'!B14+'VIII R Art MONITOREO'!B14+'VIII R Ind'!B14+'XVI R Art'!B14+'XVI R MONITOREO'!B14+'XVI R Ind'!B14," ")</f>
        <v xml:space="preserve"> </v>
      </c>
      <c r="C14" s="57" t="str">
        <f>IF(+'VIII R Art'!C14+'VIII R Art MONITOREO'!C14+'VIII R Ind'!C14+'XVI R Art'!C14+'XVI R MONITOREO'!C14+'XVI R Ind'!C14&gt;0,+'VIII R Art'!C14+'VIII R Art MONITOREO'!C14+'VIII R Ind'!C14+'XVI R Art'!C14+'XVI R MONITOREO'!C14+'XVI R Ind'!C14," ")</f>
        <v xml:space="preserve"> </v>
      </c>
      <c r="D14" s="57" t="str">
        <f>IF(+'VIII R Art'!D14+'VIII R Art MONITOREO'!D14+'VIII R Ind'!D14+'XVI R Art'!D14+'XVI R MONITOREO'!D14+'XVI R Ind'!D14&gt;0,+'VIII R Art'!D14+'VIII R Art MONITOREO'!D14+'VIII R Ind'!D14+'XVI R Art'!D14+'XVI R MONITOREO'!D14+'XVI R Ind'!D14," ")</f>
        <v xml:space="preserve"> </v>
      </c>
      <c r="E14" s="57">
        <f>IF(+'VIII R Art'!E14+'VIII R Art MONITOREO'!E14+'VIII R Ind'!E14+'XVI R Art'!E14+'XVI R MONITOREO'!E14+'XVI R Ind'!E14&gt;0,+'VIII R Art'!E14+'VIII R Art MONITOREO'!E14+'VIII R Ind'!E14+'XVI R Art'!E14+'XVI R MONITOREO'!E14+'XVI R Ind'!E14," ")</f>
        <v>86.8</v>
      </c>
      <c r="F14" s="57" t="str">
        <f>IF(+'VIII R Art'!F14+'VIII R Art MONITOREO'!F14+'VIII R Ind'!F14+'XVI R Art'!F14+'XVI R MONITOREO'!F14+'XVI R Ind'!F14&gt;0,+'VIII R Art'!F14+'VIII R Art MONITOREO'!F14+'VIII R Ind'!F14+'XVI R Art'!F14+'XVI R MONITOREO'!F14+'XVI R Ind'!F14," ")</f>
        <v xml:space="preserve"> </v>
      </c>
      <c r="G14" s="57" t="str">
        <f>IF(+'VIII R Art'!G14+'VIII R Art MONITOREO'!G14+'VIII R Ind'!G14+'XVI R Art'!G14+'XVI R MONITOREO'!G14+'XVI R Ind'!G14&gt;0,+'VIII R Art'!G14+'VIII R Art MONITOREO'!G14+'VIII R Ind'!G14+'XVI R Art'!G14+'XVI R MONITOREO'!G14+'XVI R Ind'!G14," ")</f>
        <v xml:space="preserve"> </v>
      </c>
      <c r="H14" s="57" t="str">
        <f>IF(+'VIII R Art'!H14+'VIII R Art MONITOREO'!H14+'VIII R Ind'!H14+'XVI R Art'!H14+'XVI R MONITOREO'!H14+'XVI R Ind'!H14&gt;0,+'VIII R Art'!H14+'VIII R Art MONITOREO'!H14+'VIII R Ind'!H14+'XVI R Art'!H14+'XVI R MONITOREO'!H14+'XVI R Ind'!H14," ")</f>
        <v xml:space="preserve"> </v>
      </c>
      <c r="I14" s="57" t="str">
        <f>IF(+'VIII R Art'!I14+'VIII R Art MONITOREO'!I14+'VIII R Ind'!I14+'XVI R Art'!I14+'XVI R MONITOREO'!I14+'XVI R Ind'!I14&gt;0,+'VIII R Art'!I14+'VIII R Art MONITOREO'!I14+'VIII R Ind'!I14+'XVI R Art'!I14+'XVI R MONITOREO'!I14+'XVI R Ind'!I14," ")</f>
        <v xml:space="preserve"> </v>
      </c>
      <c r="J14" s="57" t="str">
        <f>IF(+'VIII R Art'!J14+'VIII R Art MONITOREO'!J14+'VIII R Ind'!J14+'XVI R Art'!J14+'XVI R MONITOREO'!J14+'XVI R Ind'!J14&gt;0,+'VIII R Art'!J14+'VIII R Art MONITOREO'!J14+'VIII R Ind'!J14+'XVI R Art'!J14+'XVI R MONITOREO'!J14+'XVI R Ind'!J14," ")</f>
        <v xml:space="preserve"> </v>
      </c>
      <c r="K14" s="57" t="str">
        <f>IF(+'VIII R Art'!K14+'VIII R Art MONITOREO'!K14+'VIII R Ind'!K14+'XVI R Art'!K14+'XVI R MONITOREO'!K14+'XVI R Ind'!K14&gt;0,+'VIII R Art'!K14+'VIII R Art MONITOREO'!K14+'VIII R Ind'!K14+'XVI R Art'!K14+'XVI R MONITOREO'!K14+'XVI R Ind'!K14," ")</f>
        <v xml:space="preserve"> </v>
      </c>
      <c r="L14" s="57" t="str">
        <f>IF(+'VIII R Art'!L14+'VIII R Art MONITOREO'!L14+'VIII R Ind'!L14+'XVI R Art'!L14+'XVI R MONITOREO'!L14+'XVI R Ind'!L14&gt;0,+'VIII R Art'!L14+'VIII R Art MONITOREO'!L14+'VIII R Ind'!L14+'XVI R Art'!L14+'XVI R MONITOREO'!L14+'XVI R Ind'!L14," ")</f>
        <v xml:space="preserve"> </v>
      </c>
      <c r="M14" s="110" t="str">
        <f>IF(+'VIII R Art'!M14+'VIII R Art MONITOREO'!M14+'VIII R Ind'!M14+'XVI R Art'!M14+'XVI R MONITOREO'!M14+'XVI R Ind'!M14&gt;0,+'VIII R Art'!M14+'VIII R Art MONITOREO'!M14+'VIII R Ind'!M14+'XVI R Art'!M14+'XVI R MONITOREO'!M14+'XVI R Ind'!M14," ")</f>
        <v xml:space="preserve"> </v>
      </c>
      <c r="N14" s="57">
        <f t="shared" ref="N14:N44" si="4">IF(SUM(B14:M14)&gt;0,SUM(B14:M14)," ")</f>
        <v>86.8</v>
      </c>
      <c r="O14" s="11">
        <f t="shared" si="2"/>
        <v>5.5</v>
      </c>
      <c r="P14" s="15"/>
      <c r="R14" s="57">
        <f>+R$7</f>
        <v>110</v>
      </c>
      <c r="S14" s="142" t="e">
        <f>+(C14*100/C$45)+S$7</f>
        <v>#VALUE!</v>
      </c>
      <c r="T14" s="142"/>
      <c r="U14" s="142">
        <f t="shared" ref="S14:AA30" si="5">+(E14*100/E$45)+U$7</f>
        <v>80.000007000204747</v>
      </c>
      <c r="V14" s="142"/>
      <c r="W14" s="142"/>
      <c r="X14" s="142"/>
      <c r="Y14" s="142"/>
      <c r="Z14" s="142"/>
      <c r="AA14" s="142"/>
      <c r="AB14" s="142"/>
      <c r="AC14" s="143"/>
    </row>
    <row r="15" spans="1:29" x14ac:dyDescent="0.3">
      <c r="A15" s="92">
        <f t="shared" si="3"/>
        <v>6</v>
      </c>
      <c r="B15" s="109" t="str">
        <f>IF(+'VIII R Art'!B15+'VIII R Art MONITOREO'!B15+'VIII R Ind'!B15+'XVI R Art'!B15+'XVI R MONITOREO'!B15+'XVI R Ind'!B15&gt;0,+'VIII R Art'!B15+'VIII R Art MONITOREO'!B15+'VIII R Ind'!B15+'XVI R Art'!B15+'XVI R MONITOREO'!B15+'XVI R Ind'!B15," ")</f>
        <v xml:space="preserve"> </v>
      </c>
      <c r="C15" s="57" t="str">
        <f>IF(+'VIII R Art'!C15+'VIII R Art MONITOREO'!C15+'VIII R Ind'!C15+'XVI R Art'!C15+'XVI R MONITOREO'!C15+'XVI R Ind'!C15&gt;0,+'VIII R Art'!C15+'VIII R Art MONITOREO'!C15+'VIII R Ind'!C15+'XVI R Art'!C15+'XVI R MONITOREO'!C15+'XVI R Ind'!C15," ")</f>
        <v xml:space="preserve"> </v>
      </c>
      <c r="D15" s="57" t="str">
        <f>IF(+'VIII R Art'!D15+'VIII R Art MONITOREO'!D15+'VIII R Ind'!D15+'XVI R Art'!D15+'XVI R MONITOREO'!D15+'XVI R Ind'!D15&gt;0,+'VIII R Art'!D15+'VIII R Art MONITOREO'!D15+'VIII R Ind'!D15+'XVI R Art'!D15+'XVI R MONITOREO'!D15+'XVI R Ind'!D15," ")</f>
        <v xml:space="preserve"> </v>
      </c>
      <c r="E15" s="57">
        <f>IF(+'VIII R Art'!E15+'VIII R Art MONITOREO'!E15+'VIII R Ind'!E15+'XVI R Art'!E15+'XVI R MONITOREO'!E15+'XVI R Ind'!E15&gt;0,+'VIII R Art'!E15+'VIII R Art MONITOREO'!E15+'VIII R Ind'!E15+'XVI R Art'!E15+'XVI R MONITOREO'!E15+'XVI R Ind'!E15," ")</f>
        <v>85755.9</v>
      </c>
      <c r="F15" s="57" t="str">
        <f>IF(+'VIII R Art'!F15+'VIII R Art MONITOREO'!F15+'VIII R Ind'!F15+'XVI R Art'!F15+'XVI R MONITOREO'!F15+'XVI R Ind'!F15&gt;0,+'VIII R Art'!F15+'VIII R Art MONITOREO'!F15+'VIII R Ind'!F15+'XVI R Art'!F15+'XVI R MONITOREO'!F15+'XVI R Ind'!F15," ")</f>
        <v xml:space="preserve"> </v>
      </c>
      <c r="G15" s="57">
        <f>IF(+'VIII R Art'!G15+'VIII R Art MONITOREO'!G15+'VIII R Ind'!G15+'XVI R Art'!G15+'XVI R MONITOREO'!G15+'XVI R Ind'!G15&gt;0,+'VIII R Art'!G15+'VIII R Art MONITOREO'!G15+'VIII R Ind'!G15+'XVI R Art'!G15+'XVI R MONITOREO'!G15+'XVI R Ind'!G15," ")</f>
        <v>6102.89</v>
      </c>
      <c r="H15" s="57" t="str">
        <f>IF(+'VIII R Art'!H15+'VIII R Art MONITOREO'!H15+'VIII R Ind'!H15+'XVI R Art'!H15+'XVI R MONITOREO'!H15+'XVI R Ind'!H15&gt;0,+'VIII R Art'!H15+'VIII R Art MONITOREO'!H15+'VIII R Ind'!H15+'XVI R Art'!H15+'XVI R MONITOREO'!H15+'XVI R Ind'!H15," ")</f>
        <v xml:space="preserve"> </v>
      </c>
      <c r="I15" s="57" t="str">
        <f>IF(+'VIII R Art'!I15+'VIII R Art MONITOREO'!I15+'VIII R Ind'!I15+'XVI R Art'!I15+'XVI R MONITOREO'!I15+'XVI R Ind'!I15&gt;0,+'VIII R Art'!I15+'VIII R Art MONITOREO'!I15+'VIII R Ind'!I15+'XVI R Art'!I15+'XVI R MONITOREO'!I15+'XVI R Ind'!I15," ")</f>
        <v xml:space="preserve"> </v>
      </c>
      <c r="J15" s="57" t="str">
        <f>IF(+'VIII R Art'!J15+'VIII R Art MONITOREO'!J15+'VIII R Ind'!J15+'XVI R Art'!J15+'XVI R MONITOREO'!J15+'XVI R Ind'!J15&gt;0,+'VIII R Art'!J15+'VIII R Art MONITOREO'!J15+'VIII R Ind'!J15+'XVI R Art'!J15+'XVI R MONITOREO'!J15+'XVI R Ind'!J15," ")</f>
        <v xml:space="preserve"> </v>
      </c>
      <c r="K15" s="57" t="str">
        <f>IF(+'VIII R Art'!K15+'VIII R Art MONITOREO'!K15+'VIII R Ind'!K15+'XVI R Art'!K15+'XVI R MONITOREO'!K15+'XVI R Ind'!K15&gt;0,+'VIII R Art'!K15+'VIII R Art MONITOREO'!K15+'VIII R Ind'!K15+'XVI R Art'!K15+'XVI R MONITOREO'!K15+'XVI R Ind'!K15," ")</f>
        <v xml:space="preserve"> </v>
      </c>
      <c r="L15" s="57" t="str">
        <f>IF(+'VIII R Art'!L15+'VIII R Art MONITOREO'!L15+'VIII R Ind'!L15+'XVI R Art'!L15+'XVI R MONITOREO'!L15+'XVI R Ind'!L15&gt;0,+'VIII R Art'!L15+'VIII R Art MONITOREO'!L15+'VIII R Ind'!L15+'XVI R Art'!L15+'XVI R MONITOREO'!L15+'XVI R Ind'!L15," ")</f>
        <v xml:space="preserve"> </v>
      </c>
      <c r="M15" s="110" t="str">
        <f>IF(+'VIII R Art'!M15+'VIII R Art MONITOREO'!M15+'VIII R Ind'!M15+'XVI R Art'!M15+'XVI R MONITOREO'!M15+'XVI R Ind'!M15&gt;0,+'VIII R Art'!M15+'VIII R Art MONITOREO'!M15+'VIII R Ind'!M15+'XVI R Art'!M15+'XVI R MONITOREO'!M15+'XVI R Ind'!M15," ")</f>
        <v xml:space="preserve"> </v>
      </c>
      <c r="N15" s="57">
        <f t="shared" si="4"/>
        <v>91858.79</v>
      </c>
      <c r="O15" s="11">
        <f t="shared" si="2"/>
        <v>6</v>
      </c>
      <c r="P15" s="15"/>
      <c r="R15" s="109">
        <f t="shared" ref="R15:R44" si="6">+R$7</f>
        <v>110</v>
      </c>
      <c r="S15" s="142" t="e">
        <f t="shared" si="5"/>
        <v>#VALUE!</v>
      </c>
      <c r="T15" s="142"/>
      <c r="U15" s="142"/>
      <c r="V15" s="142" t="e">
        <f t="shared" si="5"/>
        <v>#VALUE!</v>
      </c>
      <c r="W15" s="142"/>
      <c r="X15" s="142"/>
      <c r="Y15" s="142"/>
      <c r="Z15" s="142"/>
      <c r="AA15" s="142"/>
      <c r="AB15" s="142"/>
      <c r="AC15" s="143"/>
    </row>
    <row r="16" spans="1:29" x14ac:dyDescent="0.3">
      <c r="A16" s="92">
        <f t="shared" si="3"/>
        <v>6.5</v>
      </c>
      <c r="B16" s="109" t="str">
        <f>IF(+'VIII R Art'!B16+'VIII R Art MONITOREO'!B16+'VIII R Ind'!B16+'XVI R Art'!B16+'XVI R MONITOREO'!B16+'XVI R Ind'!B16&gt;0,+'VIII R Art'!B16+'VIII R Art MONITOREO'!B16+'VIII R Ind'!B16+'XVI R Art'!B16+'XVI R MONITOREO'!B16+'XVI R Ind'!B16," ")</f>
        <v xml:space="preserve"> </v>
      </c>
      <c r="C16" s="57" t="str">
        <f>IF(+'VIII R Art'!C16+'VIII R Art MONITOREO'!C16+'VIII R Ind'!C16+'XVI R Art'!C16+'XVI R MONITOREO'!C16+'XVI R Ind'!C16&gt;0,+'VIII R Art'!C16+'VIII R Art MONITOREO'!C16+'VIII R Ind'!C16+'XVI R Art'!C16+'XVI R MONITOREO'!C16+'XVI R Ind'!C16," ")</f>
        <v xml:space="preserve"> </v>
      </c>
      <c r="D16" s="57" t="str">
        <f>IF(+'VIII R Art'!D16+'VIII R Art MONITOREO'!D16+'VIII R Ind'!D16+'XVI R Art'!D16+'XVI R MONITOREO'!D16+'XVI R Ind'!D16&gt;0,+'VIII R Art'!D16+'VIII R Art MONITOREO'!D16+'VIII R Ind'!D16+'XVI R Art'!D16+'XVI R MONITOREO'!D16+'XVI R Ind'!D16," ")</f>
        <v xml:space="preserve"> </v>
      </c>
      <c r="E16" s="57">
        <f>IF(+'VIII R Art'!E16+'VIII R Art MONITOREO'!E16+'VIII R Ind'!E16+'XVI R Art'!E16+'XVI R MONITOREO'!E16+'XVI R Ind'!E16&gt;0,+'VIII R Art'!E16+'VIII R Art MONITOREO'!E16+'VIII R Ind'!E16+'XVI R Art'!E16+'XVI R MONITOREO'!E16+'XVI R Ind'!E16," ")</f>
        <v>297.58999999999997</v>
      </c>
      <c r="F16" s="57">
        <f>IF(+'VIII R Art'!F16+'VIII R Art MONITOREO'!F16+'VIII R Ind'!F16+'XVI R Art'!F16+'XVI R MONITOREO'!F16+'XVI R Ind'!F16&gt;0,+'VIII R Art'!F16+'VIII R Art MONITOREO'!F16+'VIII R Ind'!F16+'XVI R Art'!F16+'XVI R MONITOREO'!F16+'XVI R Ind'!F16," ")</f>
        <v>5491.08</v>
      </c>
      <c r="G16" s="57">
        <f>IF(+'VIII R Art'!G16+'VIII R Art MONITOREO'!G16+'VIII R Ind'!G16+'XVI R Art'!G16+'XVI R MONITOREO'!G16+'XVI R Ind'!G16&gt;0,+'VIII R Art'!G16+'VIII R Art MONITOREO'!G16+'VIII R Ind'!G16+'XVI R Art'!G16+'XVI R MONITOREO'!G16+'XVI R Ind'!G16," ")</f>
        <v>87596.97</v>
      </c>
      <c r="H16" s="57" t="str">
        <f>IF(+'VIII R Art'!H16+'VIII R Art MONITOREO'!H16+'VIII R Ind'!H16+'XVI R Art'!H16+'XVI R MONITOREO'!H16+'XVI R Ind'!H16&gt;0,+'VIII R Art'!H16+'VIII R Art MONITOREO'!H16+'VIII R Ind'!H16+'XVI R Art'!H16+'XVI R MONITOREO'!H16+'XVI R Ind'!H16," ")</f>
        <v xml:space="preserve"> </v>
      </c>
      <c r="I16" s="57" t="str">
        <f>IF(+'VIII R Art'!I16+'VIII R Art MONITOREO'!I16+'VIII R Ind'!I16+'XVI R Art'!I16+'XVI R MONITOREO'!I16+'XVI R Ind'!I16&gt;0,+'VIII R Art'!I16+'VIII R Art MONITOREO'!I16+'VIII R Ind'!I16+'XVI R Art'!I16+'XVI R MONITOREO'!I16+'XVI R Ind'!I16," ")</f>
        <v xml:space="preserve"> </v>
      </c>
      <c r="J16" s="57" t="str">
        <f>IF(+'VIII R Art'!J16+'VIII R Art MONITOREO'!J16+'VIII R Ind'!J16+'XVI R Art'!J16+'XVI R MONITOREO'!J16+'XVI R Ind'!J16&gt;0,+'VIII R Art'!J16+'VIII R Art MONITOREO'!J16+'VIII R Ind'!J16+'XVI R Art'!J16+'XVI R MONITOREO'!J16+'XVI R Ind'!J16," ")</f>
        <v xml:space="preserve"> </v>
      </c>
      <c r="K16" s="57" t="str">
        <f>IF(+'VIII R Art'!K16+'VIII R Art MONITOREO'!K16+'VIII R Ind'!K16+'XVI R Art'!K16+'XVI R MONITOREO'!K16+'XVI R Ind'!K16&gt;0,+'VIII R Art'!K16+'VIII R Art MONITOREO'!K16+'VIII R Ind'!K16+'XVI R Art'!K16+'XVI R MONITOREO'!K16+'XVI R Ind'!K16," ")</f>
        <v xml:space="preserve"> </v>
      </c>
      <c r="L16" s="57" t="str">
        <f>IF(+'VIII R Art'!L16+'VIII R Art MONITOREO'!L16+'VIII R Ind'!L16+'XVI R Art'!L16+'XVI R MONITOREO'!L16+'XVI R Ind'!L16&gt;0,+'VIII R Art'!L16+'VIII R Art MONITOREO'!L16+'VIII R Ind'!L16+'XVI R Art'!L16+'XVI R MONITOREO'!L16+'XVI R Ind'!L16," ")</f>
        <v xml:space="preserve"> </v>
      </c>
      <c r="M16" s="110" t="str">
        <f>IF(+'VIII R Art'!M16+'VIII R Art MONITOREO'!M16+'VIII R Ind'!M16+'XVI R Art'!M16+'XVI R MONITOREO'!M16+'XVI R Ind'!M16&gt;0,+'VIII R Art'!M16+'VIII R Art MONITOREO'!M16+'VIII R Ind'!M16+'XVI R Art'!M16+'XVI R MONITOREO'!M16+'XVI R Ind'!M16," ")</f>
        <v xml:space="preserve"> </v>
      </c>
      <c r="N16" s="57">
        <f t="shared" si="4"/>
        <v>93385.64</v>
      </c>
      <c r="O16" s="11">
        <f t="shared" si="2"/>
        <v>6.5</v>
      </c>
      <c r="P16" s="15"/>
      <c r="R16" s="109">
        <f t="shared" si="6"/>
        <v>110</v>
      </c>
      <c r="S16" s="142" t="e">
        <f t="shared" si="5"/>
        <v>#VALUE!</v>
      </c>
      <c r="T16" s="142"/>
      <c r="U16" s="142">
        <f t="shared" si="5"/>
        <v>80.000023999895518</v>
      </c>
      <c r="V16" s="142">
        <f t="shared" si="5"/>
        <v>70.001003957227738</v>
      </c>
      <c r="W16" s="142">
        <f t="shared" si="5"/>
        <v>60.015756686711796</v>
      </c>
      <c r="X16" s="142"/>
      <c r="Y16" s="142" t="e">
        <f t="shared" si="5"/>
        <v>#VALUE!</v>
      </c>
      <c r="Z16" s="142"/>
      <c r="AA16" s="142"/>
      <c r="AB16" s="142"/>
      <c r="AC16" s="143"/>
    </row>
    <row r="17" spans="1:30" x14ac:dyDescent="0.3">
      <c r="A17" s="92">
        <f t="shared" si="3"/>
        <v>7</v>
      </c>
      <c r="B17" s="109" t="str">
        <f>IF(+'VIII R Art'!B17+'VIII R Art MONITOREO'!B17+'VIII R Ind'!B17+'XVI R Art'!B17+'XVI R MONITOREO'!B17+'XVI R Ind'!B17&gt;0,+'VIII R Art'!B17+'VIII R Art MONITOREO'!B17+'VIII R Ind'!B17+'XVI R Art'!B17+'XVI R MONITOREO'!B17+'XVI R Ind'!B17," ")</f>
        <v xml:space="preserve"> </v>
      </c>
      <c r="C17" s="57" t="str">
        <f>IF(+'VIII R Art'!C17+'VIII R Art MONITOREO'!C17+'VIII R Ind'!C17+'XVI R Art'!C17+'XVI R MONITOREO'!C17+'XVI R Ind'!C17&gt;0,+'VIII R Art'!C17+'VIII R Art MONITOREO'!C17+'VIII R Ind'!C17+'XVI R Art'!C17+'XVI R MONITOREO'!C17+'XVI R Ind'!C17," ")</f>
        <v xml:space="preserve"> </v>
      </c>
      <c r="D17" s="57" t="str">
        <f>IF(+'VIII R Art'!D17+'VIII R Art MONITOREO'!D17+'VIII R Ind'!D17+'XVI R Art'!D17+'XVI R MONITOREO'!D17+'XVI R Ind'!D17&gt;0,+'VIII R Art'!D17+'VIII R Art MONITOREO'!D17+'VIII R Ind'!D17+'XVI R Art'!D17+'XVI R MONITOREO'!D17+'XVI R Ind'!D17," ")</f>
        <v xml:space="preserve"> </v>
      </c>
      <c r="E17" s="57">
        <f>IF(+'VIII R Art'!E17+'VIII R Art MONITOREO'!E17+'VIII R Ind'!E17+'XVI R Art'!E17+'XVI R MONITOREO'!E17+'XVI R Ind'!E17&gt;0,+'VIII R Art'!E17+'VIII R Art MONITOREO'!E17+'VIII R Ind'!E17+'XVI R Art'!E17+'XVI R MONITOREO'!E17+'XVI R Ind'!E17," ")</f>
        <v>234923.56</v>
      </c>
      <c r="F17" s="57">
        <f>IF(+'VIII R Art'!F17+'VIII R Art MONITOREO'!F17+'VIII R Ind'!F17+'XVI R Art'!F17+'XVI R MONITOREO'!F17+'XVI R Ind'!F17&gt;0,+'VIII R Art'!F17+'VIII R Art MONITOREO'!F17+'VIII R Ind'!F17+'XVI R Art'!F17+'XVI R MONITOREO'!F17+'XVI R Ind'!F17," ")</f>
        <v>41694.090000000004</v>
      </c>
      <c r="G17" s="57">
        <f>IF(+'VIII R Art'!G17+'VIII R Art MONITOREO'!G17+'VIII R Ind'!G17+'XVI R Art'!G17+'XVI R MONITOREO'!G17+'XVI R Ind'!G17&gt;0,+'VIII R Art'!G17+'VIII R Art MONITOREO'!G17+'VIII R Ind'!G17+'XVI R Art'!G17+'XVI R MONITOREO'!G17+'XVI R Ind'!G17," ")</f>
        <v>654400.25</v>
      </c>
      <c r="H17" s="57" t="str">
        <f>IF(+'VIII R Art'!H17+'VIII R Art MONITOREO'!H17+'VIII R Ind'!H17+'XVI R Art'!H17+'XVI R MONITOREO'!H17+'XVI R Ind'!H17&gt;0,+'VIII R Art'!H17+'VIII R Art MONITOREO'!H17+'VIII R Ind'!H17+'XVI R Art'!H17+'XVI R MONITOREO'!H17+'XVI R Ind'!H17," ")</f>
        <v xml:space="preserve"> </v>
      </c>
      <c r="I17" s="57" t="str">
        <f>IF(+'VIII R Art'!I17+'VIII R Art MONITOREO'!I17+'VIII R Ind'!I17+'XVI R Art'!I17+'XVI R MONITOREO'!I17+'XVI R Ind'!I17&gt;0,+'VIII R Art'!I17+'VIII R Art MONITOREO'!I17+'VIII R Ind'!I17+'XVI R Art'!I17+'XVI R MONITOREO'!I17+'XVI R Ind'!I17," ")</f>
        <v xml:space="preserve"> </v>
      </c>
      <c r="J17" s="57" t="str">
        <f>IF(+'VIII R Art'!J17+'VIII R Art MONITOREO'!J17+'VIII R Ind'!J17+'XVI R Art'!J17+'XVI R MONITOREO'!J17+'XVI R Ind'!J17&gt;0,+'VIII R Art'!J17+'VIII R Art MONITOREO'!J17+'VIII R Ind'!J17+'XVI R Art'!J17+'XVI R MONITOREO'!J17+'XVI R Ind'!J17," ")</f>
        <v xml:space="preserve"> </v>
      </c>
      <c r="K17" s="57" t="str">
        <f>IF(+'VIII R Art'!K17+'VIII R Art MONITOREO'!K17+'VIII R Ind'!K17+'XVI R Art'!K17+'XVI R MONITOREO'!K17+'XVI R Ind'!K17&gt;0,+'VIII R Art'!K17+'VIII R Art MONITOREO'!K17+'VIII R Ind'!K17+'XVI R Art'!K17+'XVI R MONITOREO'!K17+'XVI R Ind'!K17," ")</f>
        <v xml:space="preserve"> </v>
      </c>
      <c r="L17" s="57" t="str">
        <f>IF(+'VIII R Art'!L17+'VIII R Art MONITOREO'!L17+'VIII R Ind'!L17+'XVI R Art'!L17+'XVI R MONITOREO'!L17+'XVI R Ind'!L17&gt;0,+'VIII R Art'!L17+'VIII R Art MONITOREO'!L17+'VIII R Ind'!L17+'XVI R Art'!L17+'XVI R MONITOREO'!L17+'XVI R Ind'!L17," ")</f>
        <v xml:space="preserve"> </v>
      </c>
      <c r="M17" s="110" t="str">
        <f>IF(+'VIII R Art'!M17+'VIII R Art MONITOREO'!M17+'VIII R Ind'!M17+'XVI R Art'!M17+'XVI R MONITOREO'!M17+'XVI R Ind'!M17&gt;0,+'VIII R Art'!M17+'VIII R Art MONITOREO'!M17+'VIII R Ind'!M17+'XVI R Art'!M17+'XVI R MONITOREO'!M17+'XVI R Ind'!M17," ")</f>
        <v xml:space="preserve"> </v>
      </c>
      <c r="N17" s="57">
        <f t="shared" si="4"/>
        <v>931017.9</v>
      </c>
      <c r="O17" s="11">
        <f t="shared" si="2"/>
        <v>7</v>
      </c>
      <c r="P17" s="15"/>
      <c r="R17" s="109">
        <f t="shared" si="6"/>
        <v>110</v>
      </c>
      <c r="S17" s="142" t="e">
        <f t="shared" si="5"/>
        <v>#VALUE!</v>
      </c>
      <c r="T17" s="142"/>
      <c r="U17" s="142">
        <f t="shared" si="5"/>
        <v>80.018946002539181</v>
      </c>
      <c r="V17" s="142">
        <f t="shared" si="5"/>
        <v>70.007623105656677</v>
      </c>
      <c r="W17" s="142">
        <f t="shared" si="5"/>
        <v>60.11771160262019</v>
      </c>
      <c r="X17" s="142"/>
      <c r="Y17" s="142" t="e">
        <f t="shared" si="5"/>
        <v>#VALUE!</v>
      </c>
      <c r="Z17" s="142" t="e">
        <f t="shared" si="5"/>
        <v>#VALUE!</v>
      </c>
      <c r="AA17" s="142"/>
      <c r="AB17" s="142"/>
      <c r="AC17" s="143"/>
    </row>
    <row r="18" spans="1:30" x14ac:dyDescent="0.3">
      <c r="A18" s="92">
        <f t="shared" si="3"/>
        <v>7.5</v>
      </c>
      <c r="B18" s="109" t="str">
        <f>IF(+'VIII R Art'!B18+'VIII R Art MONITOREO'!B18+'VIII R Ind'!B18+'XVI R Art'!B18+'XVI R MONITOREO'!B18+'XVI R Ind'!B18&gt;0,+'VIII R Art'!B18+'VIII R Art MONITOREO'!B18+'VIII R Ind'!B18+'XVI R Art'!B18+'XVI R MONITOREO'!B18+'XVI R Ind'!B18," ")</f>
        <v xml:space="preserve"> </v>
      </c>
      <c r="C18" s="57" t="str">
        <f>IF(+'VIII R Art'!C18+'VIII R Art MONITOREO'!C18+'VIII R Ind'!C18+'XVI R Art'!C18+'XVI R MONITOREO'!C18+'XVI R Ind'!C18&gt;0,+'VIII R Art'!C18+'VIII R Art MONITOREO'!C18+'VIII R Ind'!C18+'XVI R Art'!C18+'XVI R MONITOREO'!C18+'XVI R Ind'!C18," ")</f>
        <v xml:space="preserve"> </v>
      </c>
      <c r="D18" s="57" t="str">
        <f>IF(+'VIII R Art'!D18+'VIII R Art MONITOREO'!D18+'VIII R Ind'!D18+'XVI R Art'!D18+'XVI R MONITOREO'!D18+'XVI R Ind'!D18&gt;0,+'VIII R Art'!D18+'VIII R Art MONITOREO'!D18+'VIII R Ind'!D18+'XVI R Art'!D18+'XVI R MONITOREO'!D18+'XVI R Ind'!D18," ")</f>
        <v xml:space="preserve"> </v>
      </c>
      <c r="E18" s="57">
        <f>IF(+'VIII R Art'!E18+'VIII R Art MONITOREO'!E18+'VIII R Ind'!E18+'XVI R Art'!E18+'XVI R MONITOREO'!E18+'XVI R Ind'!E18&gt;0,+'VIII R Art'!E18+'VIII R Art MONITOREO'!E18+'VIII R Ind'!E18+'XVI R Art'!E18+'XVI R MONITOREO'!E18+'XVI R Ind'!E18," ")</f>
        <v>791270.57</v>
      </c>
      <c r="F18" s="57">
        <f>IF(+'VIII R Art'!F18+'VIII R Art MONITOREO'!F18+'VIII R Ind'!F18+'XVI R Art'!F18+'XVI R MONITOREO'!F18+'XVI R Ind'!F18&gt;0,+'VIII R Art'!F18+'VIII R Art MONITOREO'!F18+'VIII R Ind'!F18+'XVI R Art'!F18+'XVI R MONITOREO'!F18+'XVI R Ind'!F18," ")</f>
        <v>302811.04000000004</v>
      </c>
      <c r="G18" s="57">
        <f>IF(+'VIII R Art'!G18+'VIII R Art MONITOREO'!G18+'VIII R Ind'!G18+'XVI R Art'!G18+'XVI R MONITOREO'!G18+'XVI R Ind'!G18&gt;0,+'VIII R Art'!G18+'VIII R Art MONITOREO'!G18+'VIII R Ind'!G18+'XVI R Art'!G18+'XVI R MONITOREO'!G18+'XVI R Ind'!G18," ")</f>
        <v>1052594.3400000001</v>
      </c>
      <c r="H18" s="57" t="str">
        <f>IF(+'VIII R Art'!H18+'VIII R Art MONITOREO'!H18+'VIII R Ind'!H18+'XVI R Art'!H18+'XVI R MONITOREO'!H18+'XVI R Ind'!H18&gt;0,+'VIII R Art'!H18+'VIII R Art MONITOREO'!H18+'VIII R Ind'!H18+'XVI R Art'!H18+'XVI R MONITOREO'!H18+'XVI R Ind'!H18," ")</f>
        <v xml:space="preserve"> </v>
      </c>
      <c r="I18" s="57" t="str">
        <f>IF(+'VIII R Art'!I18+'VIII R Art MONITOREO'!I18+'VIII R Ind'!I18+'XVI R Art'!I18+'XVI R MONITOREO'!I18+'XVI R Ind'!I18&gt;0,+'VIII R Art'!I18+'VIII R Art MONITOREO'!I18+'VIII R Ind'!I18+'XVI R Art'!I18+'XVI R MONITOREO'!I18+'XVI R Ind'!I18," ")</f>
        <v xml:space="preserve"> </v>
      </c>
      <c r="J18" s="57" t="str">
        <f>IF(+'VIII R Art'!J18+'VIII R Art MONITOREO'!J18+'VIII R Ind'!J18+'XVI R Art'!J18+'XVI R MONITOREO'!J18+'XVI R Ind'!J18&gt;0,+'VIII R Art'!J18+'VIII R Art MONITOREO'!J18+'VIII R Ind'!J18+'XVI R Art'!J18+'XVI R MONITOREO'!J18+'XVI R Ind'!J18," ")</f>
        <v xml:space="preserve"> </v>
      </c>
      <c r="K18" s="57" t="str">
        <f>IF(+'VIII R Art'!K18+'VIII R Art MONITOREO'!K18+'VIII R Ind'!K18+'XVI R Art'!K18+'XVI R MONITOREO'!K18+'XVI R Ind'!K18&gt;0,+'VIII R Art'!K18+'VIII R Art MONITOREO'!K18+'VIII R Ind'!K18+'XVI R Art'!K18+'XVI R MONITOREO'!K18+'XVI R Ind'!K18," ")</f>
        <v xml:space="preserve"> </v>
      </c>
      <c r="L18" s="57" t="str">
        <f>IF(+'VIII R Art'!L18+'VIII R Art MONITOREO'!L18+'VIII R Ind'!L18+'XVI R Art'!L18+'XVI R MONITOREO'!L18+'XVI R Ind'!L18&gt;0,+'VIII R Art'!L18+'VIII R Art MONITOREO'!L18+'VIII R Ind'!L18+'XVI R Art'!L18+'XVI R MONITOREO'!L18+'XVI R Ind'!L18," ")</f>
        <v xml:space="preserve"> </v>
      </c>
      <c r="M18" s="110" t="str">
        <f>IF(+'VIII R Art'!M18+'VIII R Art MONITOREO'!M18+'VIII R Ind'!M18+'XVI R Art'!M18+'XVI R MONITOREO'!M18+'XVI R Ind'!M18&gt;0,+'VIII R Art'!M18+'VIII R Art MONITOREO'!M18+'VIII R Ind'!M18+'XVI R Art'!M18+'XVI R MONITOREO'!M18+'XVI R Ind'!M18," ")</f>
        <v xml:space="preserve"> </v>
      </c>
      <c r="N18" s="57">
        <f t="shared" si="4"/>
        <v>2146675.9500000002</v>
      </c>
      <c r="O18" s="11">
        <f t="shared" si="2"/>
        <v>7.5</v>
      </c>
      <c r="P18" s="15"/>
      <c r="R18" s="109">
        <f t="shared" si="6"/>
        <v>110</v>
      </c>
      <c r="S18" s="142" t="e">
        <f t="shared" si="5"/>
        <v>#VALUE!</v>
      </c>
      <c r="T18" s="142"/>
      <c r="U18" s="142">
        <f t="shared" si="5"/>
        <v>80.063814009239437</v>
      </c>
      <c r="V18" s="142">
        <f t="shared" si="5"/>
        <v>70.055364214734723</v>
      </c>
      <c r="W18" s="142">
        <f t="shared" si="5"/>
        <v>60.189337590672281</v>
      </c>
      <c r="X18" s="142" t="e">
        <f t="shared" si="5"/>
        <v>#VALUE!</v>
      </c>
      <c r="Y18" s="142" t="e">
        <f t="shared" si="5"/>
        <v>#VALUE!</v>
      </c>
      <c r="Z18" s="142" t="e">
        <f t="shared" si="5"/>
        <v>#VALUE!</v>
      </c>
      <c r="AA18" s="142" t="e">
        <f t="shared" si="5"/>
        <v>#VALUE!</v>
      </c>
      <c r="AB18" s="142"/>
      <c r="AC18" s="143"/>
    </row>
    <row r="19" spans="1:30" x14ac:dyDescent="0.3">
      <c r="A19" s="92">
        <f t="shared" si="3"/>
        <v>8</v>
      </c>
      <c r="B19" s="109" t="str">
        <f>IF(+'VIII R Art'!B19+'VIII R Art MONITOREO'!B19+'VIII R Ind'!B19+'XVI R Art'!B19+'XVI R MONITOREO'!B19+'XVI R Ind'!B19&gt;0,+'VIII R Art'!B19+'VIII R Art MONITOREO'!B19+'VIII R Ind'!B19+'XVI R Art'!B19+'XVI R MONITOREO'!B19+'XVI R Ind'!B19," ")</f>
        <v xml:space="preserve"> </v>
      </c>
      <c r="C19" s="57" t="str">
        <f>IF(+'VIII R Art'!C19+'VIII R Art MONITOREO'!C19+'VIII R Ind'!C19+'XVI R Art'!C19+'XVI R MONITOREO'!C19+'XVI R Ind'!C19&gt;0,+'VIII R Art'!C19+'VIII R Art MONITOREO'!C19+'VIII R Ind'!C19+'XVI R Art'!C19+'XVI R MONITOREO'!C19+'XVI R Ind'!C19," ")</f>
        <v xml:space="preserve"> </v>
      </c>
      <c r="D19" s="57" t="str">
        <f>IF(+'VIII R Art'!D19+'VIII R Art MONITOREO'!D19+'VIII R Ind'!D19+'XVI R Art'!D19+'XVI R MONITOREO'!D19+'XVI R Ind'!D19&gt;0,+'VIII R Art'!D19+'VIII R Art MONITOREO'!D19+'VIII R Ind'!D19+'XVI R Art'!D19+'XVI R MONITOREO'!D19+'XVI R Ind'!D19," ")</f>
        <v xml:space="preserve"> </v>
      </c>
      <c r="E19" s="57">
        <f>IF(+'VIII R Art'!E19+'VIII R Art MONITOREO'!E19+'VIII R Ind'!E19+'XVI R Art'!E19+'XVI R MONITOREO'!E19+'XVI R Ind'!E19&gt;0,+'VIII R Art'!E19+'VIII R Art MONITOREO'!E19+'VIII R Ind'!E19+'XVI R Art'!E19+'XVI R MONITOREO'!E19+'XVI R Ind'!E19," ")</f>
        <v>2536135.4</v>
      </c>
      <c r="F19" s="57">
        <f>IF(+'VIII R Art'!F19+'VIII R Art MONITOREO'!F19+'VIII R Ind'!F19+'XVI R Art'!F19+'XVI R MONITOREO'!F19+'XVI R Ind'!F19&gt;0,+'VIII R Art'!F19+'VIII R Art MONITOREO'!F19+'VIII R Ind'!F19+'XVI R Art'!F19+'XVI R MONITOREO'!F19+'XVI R Ind'!F19," ")</f>
        <v>811733.26</v>
      </c>
      <c r="G19" s="57">
        <f>IF(+'VIII R Art'!G19+'VIII R Art MONITOREO'!G19+'VIII R Ind'!G19+'XVI R Art'!G19+'XVI R MONITOREO'!G19+'XVI R Ind'!G19&gt;0,+'VIII R Art'!G19+'VIII R Art MONITOREO'!G19+'VIII R Ind'!G19+'XVI R Art'!G19+'XVI R MONITOREO'!G19+'XVI R Ind'!G19," ")</f>
        <v>4167665.63</v>
      </c>
      <c r="H19" s="57" t="str">
        <f>IF(+'VIII R Art'!H19+'VIII R Art MONITOREO'!H19+'VIII R Ind'!H19+'XVI R Art'!H19+'XVI R MONITOREO'!H19+'XVI R Ind'!H19&gt;0,+'VIII R Art'!H19+'VIII R Art MONITOREO'!H19+'VIII R Ind'!H19+'XVI R Art'!H19+'XVI R MONITOREO'!H19+'XVI R Ind'!H19," ")</f>
        <v xml:space="preserve"> </v>
      </c>
      <c r="I19" s="57" t="str">
        <f>IF(+'VIII R Art'!I19+'VIII R Art MONITOREO'!I19+'VIII R Ind'!I19+'XVI R Art'!I19+'XVI R MONITOREO'!I19+'XVI R Ind'!I19&gt;0,+'VIII R Art'!I19+'VIII R Art MONITOREO'!I19+'VIII R Ind'!I19+'XVI R Art'!I19+'XVI R MONITOREO'!I19+'XVI R Ind'!I19," ")</f>
        <v xml:space="preserve"> </v>
      </c>
      <c r="J19" s="57" t="str">
        <f>IF(+'VIII R Art'!J19+'VIII R Art MONITOREO'!J19+'VIII R Ind'!J19+'XVI R Art'!J19+'XVI R MONITOREO'!J19+'XVI R Ind'!J19&gt;0,+'VIII R Art'!J19+'VIII R Art MONITOREO'!J19+'VIII R Ind'!J19+'XVI R Art'!J19+'XVI R MONITOREO'!J19+'XVI R Ind'!J19," ")</f>
        <v xml:space="preserve"> </v>
      </c>
      <c r="K19" s="57" t="str">
        <f>IF(+'VIII R Art'!K19+'VIII R Art MONITOREO'!K19+'VIII R Ind'!K19+'XVI R Art'!K19+'XVI R MONITOREO'!K19+'XVI R Ind'!K19&gt;0,+'VIII R Art'!K19+'VIII R Art MONITOREO'!K19+'VIII R Ind'!K19+'XVI R Art'!K19+'XVI R MONITOREO'!K19+'XVI R Ind'!K19," ")</f>
        <v xml:space="preserve"> </v>
      </c>
      <c r="L19" s="57" t="str">
        <f>IF(+'VIII R Art'!L19+'VIII R Art MONITOREO'!L19+'VIII R Ind'!L19+'XVI R Art'!L19+'XVI R MONITOREO'!L19+'XVI R Ind'!L19&gt;0,+'VIII R Art'!L19+'VIII R Art MONITOREO'!L19+'VIII R Ind'!L19+'XVI R Art'!L19+'XVI R MONITOREO'!L19+'XVI R Ind'!L19," ")</f>
        <v xml:space="preserve"> </v>
      </c>
      <c r="M19" s="110" t="str">
        <f>IF(+'VIII R Art'!M19+'VIII R Art MONITOREO'!M19+'VIII R Ind'!M19+'XVI R Art'!M19+'XVI R MONITOREO'!M19+'XVI R Ind'!M19&gt;0,+'VIII R Art'!M19+'VIII R Art MONITOREO'!M19+'VIII R Ind'!M19+'XVI R Art'!M19+'XVI R MONITOREO'!M19+'XVI R Ind'!M19," ")</f>
        <v xml:space="preserve"> </v>
      </c>
      <c r="N19" s="57">
        <f t="shared" si="4"/>
        <v>7515534.29</v>
      </c>
      <c r="O19" s="11">
        <f t="shared" si="2"/>
        <v>8</v>
      </c>
      <c r="P19" s="15"/>
      <c r="R19" s="109">
        <f t="shared" si="6"/>
        <v>110</v>
      </c>
      <c r="S19" s="142" t="e">
        <f t="shared" si="5"/>
        <v>#VALUE!</v>
      </c>
      <c r="T19" s="142"/>
      <c r="U19" s="142">
        <f t="shared" si="5"/>
        <v>80.204533030778663</v>
      </c>
      <c r="V19" s="142">
        <f t="shared" si="5"/>
        <v>70.148412602506028</v>
      </c>
      <c r="W19" s="142">
        <f t="shared" si="5"/>
        <v>60.749667501643493</v>
      </c>
      <c r="X19" s="142"/>
      <c r="Y19" s="142" t="e">
        <f t="shared" si="5"/>
        <v>#VALUE!</v>
      </c>
      <c r="Z19" s="142" t="e">
        <f t="shared" si="5"/>
        <v>#VALUE!</v>
      </c>
      <c r="AA19" s="142" t="e">
        <f t="shared" si="5"/>
        <v>#VALUE!</v>
      </c>
      <c r="AB19" s="142" t="e">
        <f t="shared" ref="AB19:AC43" si="7">+(L19*100/L$45)+AB$7</f>
        <v>#VALUE!</v>
      </c>
      <c r="AC19" s="143" t="s">
        <v>54</v>
      </c>
    </row>
    <row r="20" spans="1:30" x14ac:dyDescent="0.3">
      <c r="A20" s="92">
        <f t="shared" si="3"/>
        <v>8.5</v>
      </c>
      <c r="B20" s="109" t="str">
        <f>IF(+'VIII R Art'!B20+'VIII R Art MONITOREO'!B20+'VIII R Ind'!B20+'XVI R Art'!B20+'XVI R MONITOREO'!B20+'XVI R Ind'!B20&gt;0,+'VIII R Art'!B20+'VIII R Art MONITOREO'!B20+'VIII R Ind'!B20+'XVI R Art'!B20+'XVI R MONITOREO'!B20+'XVI R Ind'!B20," ")</f>
        <v xml:space="preserve"> </v>
      </c>
      <c r="C20" s="57">
        <f>IF(+'VIII R Art'!C20+'VIII R Art MONITOREO'!C20+'VIII R Ind'!C20+'XVI R Art'!C20+'XVI R MONITOREO'!C20+'XVI R Ind'!C20&gt;0,+'VIII R Art'!C20+'VIII R Art MONITOREO'!C20+'VIII R Ind'!C20+'XVI R Art'!C20+'XVI R MONITOREO'!C20+'XVI R Ind'!C20," ")</f>
        <v>9.4</v>
      </c>
      <c r="D20" s="57" t="str">
        <f>IF(+'VIII R Art'!D20+'VIII R Art MONITOREO'!D20+'VIII R Ind'!D20+'XVI R Art'!D20+'XVI R MONITOREO'!D20+'XVI R Ind'!D20&gt;0,+'VIII R Art'!D20+'VIII R Art MONITOREO'!D20+'VIII R Ind'!D20+'XVI R Art'!D20+'XVI R MONITOREO'!D20+'XVI R Ind'!D20," ")</f>
        <v xml:space="preserve"> </v>
      </c>
      <c r="E20" s="57">
        <f>IF(+'VIII R Art'!E20+'VIII R Art MONITOREO'!E20+'VIII R Ind'!E20+'XVI R Art'!E20+'XVI R MONITOREO'!E20+'XVI R Ind'!E20&gt;0,+'VIII R Art'!E20+'VIII R Art MONITOREO'!E20+'VIII R Ind'!E20+'XVI R Art'!E20+'XVI R MONITOREO'!E20+'XVI R Ind'!E20," ")</f>
        <v>3306500.18</v>
      </c>
      <c r="F20" s="57">
        <f>IF(+'VIII R Art'!F20+'VIII R Art MONITOREO'!F20+'VIII R Ind'!F20+'XVI R Art'!F20+'XVI R MONITOREO'!F20+'XVI R Ind'!F20&gt;0,+'VIII R Art'!F20+'VIII R Art MONITOREO'!F20+'VIII R Ind'!F20+'XVI R Art'!F20+'XVI R MONITOREO'!F20+'XVI R Ind'!F20," ")</f>
        <v>1866640.63</v>
      </c>
      <c r="G20" s="57">
        <f>IF(+'VIII R Art'!G20+'VIII R Art MONITOREO'!G20+'VIII R Ind'!G20+'XVI R Art'!G20+'XVI R MONITOREO'!G20+'XVI R Ind'!G20&gt;0,+'VIII R Art'!G20+'VIII R Art MONITOREO'!G20+'VIII R Ind'!G20+'XVI R Art'!G20+'XVI R MONITOREO'!G20+'XVI R Ind'!G20," ")</f>
        <v>8370289.1200000001</v>
      </c>
      <c r="H20" s="57" t="str">
        <f>IF(+'VIII R Art'!H20+'VIII R Art MONITOREO'!H20+'VIII R Ind'!H20+'XVI R Art'!H20+'XVI R MONITOREO'!H20+'XVI R Ind'!H20&gt;0,+'VIII R Art'!H20+'VIII R Art MONITOREO'!H20+'VIII R Ind'!H20+'XVI R Art'!H20+'XVI R MONITOREO'!H20+'XVI R Ind'!H20," ")</f>
        <v xml:space="preserve"> </v>
      </c>
      <c r="I20" s="57" t="str">
        <f>IF(+'VIII R Art'!I20+'VIII R Art MONITOREO'!I20+'VIII R Ind'!I20+'XVI R Art'!I20+'XVI R MONITOREO'!I20+'XVI R Ind'!I20&gt;0,+'VIII R Art'!I20+'VIII R Art MONITOREO'!I20+'VIII R Ind'!I20+'XVI R Art'!I20+'XVI R MONITOREO'!I20+'XVI R Ind'!I20," ")</f>
        <v xml:space="preserve"> </v>
      </c>
      <c r="J20" s="57" t="str">
        <f>IF(+'VIII R Art'!J20+'VIII R Art MONITOREO'!J20+'VIII R Ind'!J20+'XVI R Art'!J20+'XVI R MONITOREO'!J20+'XVI R Ind'!J20&gt;0,+'VIII R Art'!J20+'VIII R Art MONITOREO'!J20+'VIII R Ind'!J20+'XVI R Art'!J20+'XVI R MONITOREO'!J20+'XVI R Ind'!J20," ")</f>
        <v xml:space="preserve"> </v>
      </c>
      <c r="K20" s="57" t="str">
        <f>IF(+'VIII R Art'!K20+'VIII R Art MONITOREO'!K20+'VIII R Ind'!K20+'XVI R Art'!K20+'XVI R MONITOREO'!K20+'XVI R Ind'!K20&gt;0,+'VIII R Art'!K20+'VIII R Art MONITOREO'!K20+'VIII R Ind'!K20+'XVI R Art'!K20+'XVI R MONITOREO'!K20+'XVI R Ind'!K20," ")</f>
        <v xml:space="preserve"> </v>
      </c>
      <c r="L20" s="57" t="str">
        <f>IF(+'VIII R Art'!L20+'VIII R Art MONITOREO'!L20+'VIII R Ind'!L20+'XVI R Art'!L20+'XVI R MONITOREO'!L20+'XVI R Ind'!L20&gt;0,+'VIII R Art'!L20+'VIII R Art MONITOREO'!L20+'VIII R Ind'!L20+'XVI R Art'!L20+'XVI R MONITOREO'!L20+'XVI R Ind'!L20," ")</f>
        <v xml:space="preserve"> </v>
      </c>
      <c r="M20" s="110" t="str">
        <f>IF(+'VIII R Art'!M20+'VIII R Art MONITOREO'!M20+'VIII R Ind'!M20+'XVI R Art'!M20+'XVI R MONITOREO'!M20+'XVI R Ind'!M20&gt;0,+'VIII R Art'!M20+'VIII R Art MONITOREO'!M20+'VIII R Ind'!M20+'XVI R Art'!M20+'XVI R MONITOREO'!M20+'XVI R Ind'!M20," ")</f>
        <v xml:space="preserve"> </v>
      </c>
      <c r="N20" s="57">
        <f t="shared" si="4"/>
        <v>13543439.33</v>
      </c>
      <c r="O20" s="11">
        <f t="shared" si="2"/>
        <v>8.5</v>
      </c>
      <c r="P20" s="15"/>
      <c r="R20" s="109">
        <f t="shared" si="6"/>
        <v>110</v>
      </c>
      <c r="S20" s="142">
        <f t="shared" si="5"/>
        <v>100.05037561991487</v>
      </c>
      <c r="T20" s="142"/>
      <c r="U20" s="142">
        <f t="shared" si="5"/>
        <v>80.266661039897784</v>
      </c>
      <c r="V20" s="142">
        <f t="shared" si="5"/>
        <v>70.34128574926423</v>
      </c>
      <c r="W20" s="142">
        <f t="shared" si="5"/>
        <v>61.505623120879804</v>
      </c>
      <c r="X20" s="142" t="e">
        <f t="shared" si="5"/>
        <v>#VALUE!</v>
      </c>
      <c r="Y20" s="142" t="e">
        <f t="shared" si="5"/>
        <v>#VALUE!</v>
      </c>
      <c r="Z20" s="142" t="e">
        <f t="shared" si="5"/>
        <v>#VALUE!</v>
      </c>
      <c r="AA20" s="142" t="e">
        <f t="shared" si="5"/>
        <v>#VALUE!</v>
      </c>
      <c r="AB20" s="142" t="e">
        <f t="shared" si="7"/>
        <v>#VALUE!</v>
      </c>
      <c r="AC20" s="143" t="e">
        <f t="shared" si="7"/>
        <v>#VALUE!</v>
      </c>
    </row>
    <row r="21" spans="1:30" x14ac:dyDescent="0.3">
      <c r="A21" s="92">
        <f t="shared" si="3"/>
        <v>9</v>
      </c>
      <c r="B21" s="109" t="str">
        <f>IF(+'VIII R Art'!B21+'VIII R Art MONITOREO'!B21+'VIII R Ind'!B21+'XVI R Art'!B21+'XVI R MONITOREO'!B21+'XVI R Ind'!B21&gt;0,+'VIII R Art'!B21+'VIII R Art MONITOREO'!B21+'VIII R Ind'!B21+'XVI R Art'!B21+'XVI R MONITOREO'!B21+'XVI R Ind'!B21," ")</f>
        <v xml:space="preserve"> </v>
      </c>
      <c r="C21" s="57">
        <f>IF(+'VIII R Art'!C21+'VIII R Art MONITOREO'!C21+'VIII R Ind'!C21+'XVI R Art'!C21+'XVI R MONITOREO'!C21+'XVI R Ind'!C21&gt;0,+'VIII R Art'!C21+'VIII R Art MONITOREO'!C21+'VIII R Ind'!C21+'XVI R Art'!C21+'XVI R MONITOREO'!C21+'XVI R Ind'!C21," ")</f>
        <v>3.13</v>
      </c>
      <c r="D21" s="57" t="str">
        <f>IF(+'VIII R Art'!D21+'VIII R Art MONITOREO'!D21+'VIII R Ind'!D21+'XVI R Art'!D21+'XVI R MONITOREO'!D21+'XVI R Ind'!D21&gt;0,+'VIII R Art'!D21+'VIII R Art MONITOREO'!D21+'VIII R Ind'!D21+'XVI R Art'!D21+'XVI R MONITOREO'!D21+'XVI R Ind'!D21," ")</f>
        <v xml:space="preserve"> </v>
      </c>
      <c r="E21" s="57">
        <f>IF(+'VIII R Art'!E21+'VIII R Art MONITOREO'!E21+'VIII R Ind'!E21+'XVI R Art'!E21+'XVI R MONITOREO'!E21+'XVI R Ind'!E21&gt;0,+'VIII R Art'!E21+'VIII R Art MONITOREO'!E21+'VIII R Ind'!E21+'XVI R Art'!E21+'XVI R MONITOREO'!E21+'XVI R Ind'!E21," ")</f>
        <v>6213744.3799999999</v>
      </c>
      <c r="F21" s="57">
        <f>IF(+'VIII R Art'!F21+'VIII R Art MONITOREO'!F21+'VIII R Ind'!F21+'XVI R Art'!F21+'XVI R MONITOREO'!F21+'XVI R Ind'!F21&gt;0,+'VIII R Art'!F21+'VIII R Art MONITOREO'!F21+'VIII R Ind'!F21+'XVI R Art'!F21+'XVI R MONITOREO'!F21+'XVI R Ind'!F21," ")</f>
        <v>4287176.2300000004</v>
      </c>
      <c r="G21" s="57">
        <f>IF(+'VIII R Art'!G21+'VIII R Art MONITOREO'!G21+'VIII R Ind'!G21+'XVI R Art'!G21+'XVI R MONITOREO'!G21+'XVI R Ind'!G21&gt;0,+'VIII R Art'!G21+'VIII R Art MONITOREO'!G21+'VIII R Ind'!G21+'XVI R Art'!G21+'XVI R MONITOREO'!G21+'XVI R Ind'!G21," ")</f>
        <v>13263063.310000001</v>
      </c>
      <c r="H21" s="57" t="str">
        <f>IF(+'VIII R Art'!H21+'VIII R Art MONITOREO'!H21+'VIII R Ind'!H21+'XVI R Art'!H21+'XVI R MONITOREO'!H21+'XVI R Ind'!H21&gt;0,+'VIII R Art'!H21+'VIII R Art MONITOREO'!H21+'VIII R Ind'!H21+'XVI R Art'!H21+'XVI R MONITOREO'!H21+'XVI R Ind'!H21," ")</f>
        <v xml:space="preserve"> </v>
      </c>
      <c r="I21" s="57" t="str">
        <f>IF(+'VIII R Art'!I21+'VIII R Art MONITOREO'!I21+'VIII R Ind'!I21+'XVI R Art'!I21+'XVI R MONITOREO'!I21+'XVI R Ind'!I21&gt;0,+'VIII R Art'!I21+'VIII R Art MONITOREO'!I21+'VIII R Ind'!I21+'XVI R Art'!I21+'XVI R MONITOREO'!I21+'XVI R Ind'!I21," ")</f>
        <v xml:space="preserve"> </v>
      </c>
      <c r="J21" s="57" t="str">
        <f>IF(+'VIII R Art'!J21+'VIII R Art MONITOREO'!J21+'VIII R Ind'!J21+'XVI R Art'!J21+'XVI R MONITOREO'!J21+'XVI R Ind'!J21&gt;0,+'VIII R Art'!J21+'VIII R Art MONITOREO'!J21+'VIII R Ind'!J21+'XVI R Art'!J21+'XVI R MONITOREO'!J21+'XVI R Ind'!J21," ")</f>
        <v xml:space="preserve"> </v>
      </c>
      <c r="K21" s="57" t="str">
        <f>IF(+'VIII R Art'!K21+'VIII R Art MONITOREO'!K21+'VIII R Ind'!K21+'XVI R Art'!K21+'XVI R MONITOREO'!K21+'XVI R Ind'!K21&gt;0,+'VIII R Art'!K21+'VIII R Art MONITOREO'!K21+'VIII R Ind'!K21+'XVI R Art'!K21+'XVI R MONITOREO'!K21+'XVI R Ind'!K21," ")</f>
        <v xml:space="preserve"> </v>
      </c>
      <c r="L21" s="57" t="str">
        <f>IF(+'VIII R Art'!L21+'VIII R Art MONITOREO'!L21+'VIII R Ind'!L21+'XVI R Art'!L21+'XVI R MONITOREO'!L21+'XVI R Ind'!L21&gt;0,+'VIII R Art'!L21+'VIII R Art MONITOREO'!L21+'VIII R Ind'!L21+'XVI R Art'!L21+'XVI R MONITOREO'!L21+'XVI R Ind'!L21," ")</f>
        <v xml:space="preserve"> </v>
      </c>
      <c r="M21" s="110" t="str">
        <f>IF(+'VIII R Art'!M21+'VIII R Art MONITOREO'!M21+'VIII R Ind'!M21+'XVI R Art'!M21+'XVI R MONITOREO'!M21+'XVI R Ind'!M21&gt;0,+'VIII R Art'!M21+'VIII R Art MONITOREO'!M21+'VIII R Ind'!M21+'XVI R Art'!M21+'XVI R MONITOREO'!M21+'XVI R Ind'!M21," ")</f>
        <v xml:space="preserve"> </v>
      </c>
      <c r="N21" s="57">
        <f t="shared" si="4"/>
        <v>23763987.050000001</v>
      </c>
      <c r="O21" s="11">
        <f t="shared" si="2"/>
        <v>9</v>
      </c>
      <c r="P21" s="15"/>
      <c r="R21" s="109">
        <f t="shared" si="6"/>
        <v>110</v>
      </c>
      <c r="S21" s="142">
        <f t="shared" si="5"/>
        <v>100.01677400960995</v>
      </c>
      <c r="T21" s="142"/>
      <c r="U21" s="142">
        <f t="shared" si="5"/>
        <v>80.501123075102882</v>
      </c>
      <c r="V21" s="142">
        <f t="shared" si="5"/>
        <v>70.783842443139875</v>
      </c>
      <c r="W21" s="142">
        <f t="shared" si="5"/>
        <v>62.385721029099727</v>
      </c>
      <c r="X21" s="142" t="e">
        <f t="shared" si="5"/>
        <v>#VALUE!</v>
      </c>
      <c r="Y21" s="142" t="e">
        <f t="shared" si="5"/>
        <v>#VALUE!</v>
      </c>
      <c r="Z21" s="142" t="e">
        <f t="shared" si="5"/>
        <v>#VALUE!</v>
      </c>
      <c r="AA21" s="142" t="e">
        <f t="shared" si="5"/>
        <v>#VALUE!</v>
      </c>
      <c r="AB21" s="142" t="e">
        <f t="shared" si="7"/>
        <v>#VALUE!</v>
      </c>
      <c r="AC21" s="143" t="e">
        <f t="shared" si="7"/>
        <v>#VALUE!</v>
      </c>
    </row>
    <row r="22" spans="1:30" x14ac:dyDescent="0.3">
      <c r="A22" s="92">
        <f t="shared" si="3"/>
        <v>9.5</v>
      </c>
      <c r="B22" s="109" t="str">
        <f>IF(+'VIII R Art'!B22+'VIII R Art MONITOREO'!B22+'VIII R Ind'!B22+'XVI R Art'!B22+'XVI R MONITOREO'!B22+'XVI R Ind'!B22&gt;0,+'VIII R Art'!B22+'VIII R Art MONITOREO'!B22+'VIII R Ind'!B22+'XVI R Art'!B22+'XVI R MONITOREO'!B22+'XVI R Ind'!B22," ")</f>
        <v xml:space="preserve"> </v>
      </c>
      <c r="C22" s="57">
        <f>IF(+'VIII R Art'!C22+'VIII R Art MONITOREO'!C22+'VIII R Ind'!C22+'XVI R Art'!C22+'XVI R MONITOREO'!C22+'XVI R Ind'!C22&gt;0,+'VIII R Art'!C22+'VIII R Art MONITOREO'!C22+'VIII R Ind'!C22+'XVI R Art'!C22+'XVI R MONITOREO'!C22+'XVI R Ind'!C22," ")</f>
        <v>3.13</v>
      </c>
      <c r="D22" s="57" t="str">
        <f>IF(+'VIII R Art'!D22+'VIII R Art MONITOREO'!D22+'VIII R Ind'!D22+'XVI R Art'!D22+'XVI R MONITOREO'!D22+'XVI R Ind'!D22&gt;0,+'VIII R Art'!D22+'VIII R Art MONITOREO'!D22+'VIII R Ind'!D22+'XVI R Art'!D22+'XVI R MONITOREO'!D22+'XVI R Ind'!D22," ")</f>
        <v xml:space="preserve"> </v>
      </c>
      <c r="E22" s="57">
        <f>IF(+'VIII R Art'!E22+'VIII R Art MONITOREO'!E22+'VIII R Ind'!E22+'XVI R Art'!E22+'XVI R MONITOREO'!E22+'XVI R Ind'!E22&gt;0,+'VIII R Art'!E22+'VIII R Art MONITOREO'!E22+'VIII R Ind'!E22+'XVI R Art'!E22+'XVI R MONITOREO'!E22+'XVI R Ind'!E22," ")</f>
        <v>9114962.3599999994</v>
      </c>
      <c r="F22" s="57">
        <f>IF(+'VIII R Art'!F22+'VIII R Art MONITOREO'!F22+'VIII R Ind'!F22+'XVI R Art'!F22+'XVI R MONITOREO'!F22+'XVI R Ind'!F22&gt;0,+'VIII R Art'!F22+'VIII R Art MONITOREO'!F22+'VIII R Ind'!F22+'XVI R Art'!F22+'XVI R MONITOREO'!F22+'XVI R Ind'!F22," ")</f>
        <v>3836998.3000000003</v>
      </c>
      <c r="G22" s="57">
        <f>IF(+'VIII R Art'!G22+'VIII R Art MONITOREO'!G22+'VIII R Ind'!G22+'XVI R Art'!G22+'XVI R MONITOREO'!G22+'XVI R Ind'!G22&gt;0,+'VIII R Art'!G22+'VIII R Art MONITOREO'!G22+'VIII R Ind'!G22+'XVI R Art'!G22+'XVI R MONITOREO'!G22+'XVI R Ind'!G22," ")</f>
        <v>16686226.789999999</v>
      </c>
      <c r="H22" s="57" t="str">
        <f>IF(+'VIII R Art'!H22+'VIII R Art MONITOREO'!H22+'VIII R Ind'!H22+'XVI R Art'!H22+'XVI R MONITOREO'!H22+'XVI R Ind'!H22&gt;0,+'VIII R Art'!H22+'VIII R Art MONITOREO'!H22+'VIII R Ind'!H22+'XVI R Art'!H22+'XVI R MONITOREO'!H22+'XVI R Ind'!H22," ")</f>
        <v xml:space="preserve"> </v>
      </c>
      <c r="I22" s="57" t="str">
        <f>IF(+'VIII R Art'!I22+'VIII R Art MONITOREO'!I22+'VIII R Ind'!I22+'XVI R Art'!I22+'XVI R MONITOREO'!I22+'XVI R Ind'!I22&gt;0,+'VIII R Art'!I22+'VIII R Art MONITOREO'!I22+'VIII R Ind'!I22+'XVI R Art'!I22+'XVI R MONITOREO'!I22+'XVI R Ind'!I22," ")</f>
        <v xml:space="preserve"> </v>
      </c>
      <c r="J22" s="57" t="str">
        <f>IF(+'VIII R Art'!J22+'VIII R Art MONITOREO'!J22+'VIII R Ind'!J22+'XVI R Art'!J22+'XVI R MONITOREO'!J22+'XVI R Ind'!J22&gt;0,+'VIII R Art'!J22+'VIII R Art MONITOREO'!J22+'VIII R Ind'!J22+'XVI R Art'!J22+'XVI R MONITOREO'!J22+'XVI R Ind'!J22," ")</f>
        <v xml:space="preserve"> </v>
      </c>
      <c r="K22" s="57" t="str">
        <f>IF(+'VIII R Art'!K22+'VIII R Art MONITOREO'!K22+'VIII R Ind'!K22+'XVI R Art'!K22+'XVI R MONITOREO'!K22+'XVI R Ind'!K22&gt;0,+'VIII R Art'!K22+'VIII R Art MONITOREO'!K22+'VIII R Ind'!K22+'XVI R Art'!K22+'XVI R MONITOREO'!K22+'XVI R Ind'!K22," ")</f>
        <v xml:space="preserve"> </v>
      </c>
      <c r="L22" s="57" t="str">
        <f>IF(+'VIII R Art'!L22+'VIII R Art MONITOREO'!L22+'VIII R Ind'!L22+'XVI R Art'!L22+'XVI R MONITOREO'!L22+'XVI R Ind'!L22&gt;0,+'VIII R Art'!L22+'VIII R Art MONITOREO'!L22+'VIII R Ind'!L22+'XVI R Art'!L22+'XVI R MONITOREO'!L22+'XVI R Ind'!L22," ")</f>
        <v xml:space="preserve"> </v>
      </c>
      <c r="M22" s="110" t="str">
        <f>IF(+'VIII R Art'!M22+'VIII R Art MONITOREO'!M22+'VIII R Ind'!M22+'XVI R Art'!M22+'XVI R MONITOREO'!M22+'XVI R Ind'!M22&gt;0,+'VIII R Art'!M22+'VIII R Art MONITOREO'!M22+'VIII R Ind'!M22+'XVI R Art'!M22+'XVI R MONITOREO'!M22+'XVI R Ind'!M22," ")</f>
        <v xml:space="preserve"> </v>
      </c>
      <c r="N22" s="57">
        <f t="shared" si="4"/>
        <v>29638190.579999998</v>
      </c>
      <c r="O22" s="11">
        <f t="shared" si="2"/>
        <v>9.5</v>
      </c>
      <c r="P22" s="15"/>
      <c r="R22" s="109">
        <f t="shared" si="6"/>
        <v>110</v>
      </c>
      <c r="S22" s="142">
        <f t="shared" si="5"/>
        <v>100.01677400960995</v>
      </c>
      <c r="T22" s="142"/>
      <c r="U22" s="142">
        <f t="shared" si="5"/>
        <v>80.735099110609085</v>
      </c>
      <c r="V22" s="142">
        <f t="shared" si="5"/>
        <v>70.70153452072941</v>
      </c>
      <c r="W22" s="142">
        <f t="shared" si="5"/>
        <v>63.001469661930628</v>
      </c>
      <c r="X22" s="142" t="e">
        <f t="shared" si="5"/>
        <v>#VALUE!</v>
      </c>
      <c r="Y22" s="142" t="e">
        <f t="shared" si="5"/>
        <v>#VALUE!</v>
      </c>
      <c r="Z22" s="142" t="e">
        <f t="shared" si="5"/>
        <v>#VALUE!</v>
      </c>
      <c r="AA22" s="142" t="e">
        <f t="shared" si="5"/>
        <v>#VALUE!</v>
      </c>
      <c r="AB22" s="142" t="e">
        <f t="shared" si="7"/>
        <v>#VALUE!</v>
      </c>
      <c r="AC22" s="143" t="e">
        <f t="shared" si="7"/>
        <v>#VALUE!</v>
      </c>
    </row>
    <row r="23" spans="1:30" x14ac:dyDescent="0.3">
      <c r="A23" s="92">
        <f t="shared" si="3"/>
        <v>10</v>
      </c>
      <c r="B23" s="109" t="str">
        <f>IF(+'VIII R Art'!B23+'VIII R Art MONITOREO'!B23+'VIII R Ind'!B23+'XVI R Art'!B23+'XVI R MONITOREO'!B23+'XVI R Ind'!B23&gt;0,+'VIII R Art'!B23+'VIII R Art MONITOREO'!B23+'VIII R Ind'!B23+'XVI R Art'!B23+'XVI R MONITOREO'!B23+'XVI R Ind'!B23," ")</f>
        <v xml:space="preserve"> </v>
      </c>
      <c r="C23" s="57">
        <f>IF(+'VIII R Art'!C23+'VIII R Art MONITOREO'!C23+'VIII R Ind'!C23+'XVI R Art'!C23+'XVI R MONITOREO'!C23+'XVI R Ind'!C23&gt;0,+'VIII R Art'!C23+'VIII R Art MONITOREO'!C23+'VIII R Ind'!C23+'XVI R Art'!C23+'XVI R MONITOREO'!C23+'XVI R Ind'!C23," ")</f>
        <v>9.4</v>
      </c>
      <c r="D23" s="57">
        <f>IF(+'VIII R Art'!D23+'VIII R Art MONITOREO'!D23+'VIII R Ind'!D23+'XVI R Art'!D23+'XVI R MONITOREO'!D23+'XVI R Ind'!D23&gt;0,+'VIII R Art'!D23+'VIII R Art MONITOREO'!D23+'VIII R Ind'!D23+'XVI R Art'!D23+'XVI R MONITOREO'!D23+'XVI R Ind'!D23," ")</f>
        <v>102119.7</v>
      </c>
      <c r="E23" s="57">
        <f>IF(+'VIII R Art'!E23+'VIII R Art MONITOREO'!E23+'VIII R Ind'!E23+'XVI R Art'!E23+'XVI R MONITOREO'!E23+'XVI R Ind'!E23&gt;0,+'VIII R Art'!E23+'VIII R Art MONITOREO'!E23+'VIII R Ind'!E23+'XVI R Art'!E23+'XVI R MONITOREO'!E23+'XVI R Ind'!E23," ")</f>
        <v>9096846.4800000004</v>
      </c>
      <c r="F23" s="57">
        <f>IF(+'VIII R Art'!F23+'VIII R Art MONITOREO'!F23+'VIII R Ind'!F23+'XVI R Art'!F23+'XVI R MONITOREO'!F23+'XVI R Ind'!F23&gt;0,+'VIII R Art'!F23+'VIII R Art MONITOREO'!F23+'VIII R Ind'!F23+'XVI R Art'!F23+'XVI R MONITOREO'!F23+'XVI R Ind'!F23," ")</f>
        <v>5649092.9199999999</v>
      </c>
      <c r="G23" s="57">
        <f>IF(+'VIII R Art'!G23+'VIII R Art MONITOREO'!G23+'VIII R Ind'!G23+'XVI R Art'!G23+'XVI R MONITOREO'!G23+'XVI R Ind'!G23&gt;0,+'VIII R Art'!G23+'VIII R Art MONITOREO'!G23+'VIII R Ind'!G23+'XVI R Art'!G23+'XVI R MONITOREO'!G23+'XVI R Ind'!G23," ")</f>
        <v>19301892.290000003</v>
      </c>
      <c r="H23" s="57" t="str">
        <f>IF(+'VIII R Art'!H23+'VIII R Art MONITOREO'!H23+'VIII R Ind'!H23+'XVI R Art'!H23+'XVI R MONITOREO'!H23+'XVI R Ind'!H23&gt;0,+'VIII R Art'!H23+'VIII R Art MONITOREO'!H23+'VIII R Ind'!H23+'XVI R Art'!H23+'XVI R MONITOREO'!H23+'XVI R Ind'!H23," ")</f>
        <v xml:space="preserve"> </v>
      </c>
      <c r="I23" s="57" t="str">
        <f>IF(+'VIII R Art'!I23+'VIII R Art MONITOREO'!I23+'VIII R Ind'!I23+'XVI R Art'!I23+'XVI R MONITOREO'!I23+'XVI R Ind'!I23&gt;0,+'VIII R Art'!I23+'VIII R Art MONITOREO'!I23+'VIII R Ind'!I23+'XVI R Art'!I23+'XVI R MONITOREO'!I23+'XVI R Ind'!I23," ")</f>
        <v xml:space="preserve"> </v>
      </c>
      <c r="J23" s="57" t="str">
        <f>IF(+'VIII R Art'!J23+'VIII R Art MONITOREO'!J23+'VIII R Ind'!J23+'XVI R Art'!J23+'XVI R MONITOREO'!J23+'XVI R Ind'!J23&gt;0,+'VIII R Art'!J23+'VIII R Art MONITOREO'!J23+'VIII R Ind'!J23+'XVI R Art'!J23+'XVI R MONITOREO'!J23+'XVI R Ind'!J23," ")</f>
        <v xml:space="preserve"> </v>
      </c>
      <c r="K23" s="57" t="str">
        <f>IF(+'VIII R Art'!K23+'VIII R Art MONITOREO'!K23+'VIII R Ind'!K23+'XVI R Art'!K23+'XVI R MONITOREO'!K23+'XVI R Ind'!K23&gt;0,+'VIII R Art'!K23+'VIII R Art MONITOREO'!K23+'VIII R Ind'!K23+'XVI R Art'!K23+'XVI R MONITOREO'!K23+'XVI R Ind'!K23," ")</f>
        <v xml:space="preserve"> </v>
      </c>
      <c r="L23" s="57" t="str">
        <f>IF(+'VIII R Art'!L23+'VIII R Art MONITOREO'!L23+'VIII R Ind'!L23+'XVI R Art'!L23+'XVI R MONITOREO'!L23+'XVI R Ind'!L23&gt;0,+'VIII R Art'!L23+'VIII R Art MONITOREO'!L23+'VIII R Ind'!L23+'XVI R Art'!L23+'XVI R MONITOREO'!L23+'XVI R Ind'!L23," ")</f>
        <v xml:space="preserve"> </v>
      </c>
      <c r="M23" s="110" t="str">
        <f>IF(+'VIII R Art'!M23+'VIII R Art MONITOREO'!M23+'VIII R Ind'!M23+'XVI R Art'!M23+'XVI R MONITOREO'!M23+'XVI R Ind'!M23&gt;0,+'VIII R Art'!M23+'VIII R Art MONITOREO'!M23+'VIII R Ind'!M23+'XVI R Art'!M23+'XVI R MONITOREO'!M23+'XVI R Ind'!M23," ")</f>
        <v xml:space="preserve"> </v>
      </c>
      <c r="N23" s="57">
        <f t="shared" si="4"/>
        <v>34149960.790000007</v>
      </c>
      <c r="O23" s="11">
        <f t="shared" si="2"/>
        <v>10</v>
      </c>
      <c r="P23" s="15"/>
      <c r="R23" s="109">
        <f t="shared" si="6"/>
        <v>110</v>
      </c>
      <c r="S23" s="142">
        <f t="shared" si="5"/>
        <v>100.05037561991487</v>
      </c>
      <c r="T23" s="142"/>
      <c r="U23" s="142">
        <f t="shared" si="5"/>
        <v>80.733638109811722</v>
      </c>
      <c r="V23" s="142">
        <f t="shared" si="5"/>
        <v>71.032847393804701</v>
      </c>
      <c r="W23" s="142">
        <f t="shared" si="5"/>
        <v>63.471967920333398</v>
      </c>
      <c r="X23" s="142" t="e">
        <f t="shared" si="5"/>
        <v>#VALUE!</v>
      </c>
      <c r="Y23" s="142" t="e">
        <f t="shared" si="5"/>
        <v>#VALUE!</v>
      </c>
      <c r="Z23" s="142" t="e">
        <f t="shared" si="5"/>
        <v>#VALUE!</v>
      </c>
      <c r="AA23" s="142" t="e">
        <f t="shared" si="5"/>
        <v>#VALUE!</v>
      </c>
      <c r="AB23" s="142" t="e">
        <f t="shared" si="7"/>
        <v>#VALUE!</v>
      </c>
      <c r="AC23" s="143" t="e">
        <f t="shared" si="7"/>
        <v>#VALUE!</v>
      </c>
    </row>
    <row r="24" spans="1:30" x14ac:dyDescent="0.3">
      <c r="A24" s="92">
        <f t="shared" si="3"/>
        <v>10.5</v>
      </c>
      <c r="B24" s="109" t="str">
        <f>IF(+'VIII R Art'!B24+'VIII R Art MONITOREO'!B24+'VIII R Ind'!B24+'XVI R Art'!B24+'XVI R MONITOREO'!B24+'XVI R Ind'!B24&gt;0,+'VIII R Art'!B24+'VIII R Art MONITOREO'!B24+'VIII R Ind'!B24+'XVI R Art'!B24+'XVI R MONITOREO'!B24+'XVI R Ind'!B24," ")</f>
        <v xml:space="preserve"> </v>
      </c>
      <c r="C24" s="57">
        <f>IF(+'VIII R Art'!C24+'VIII R Art MONITOREO'!C24+'VIII R Ind'!C24+'XVI R Art'!C24+'XVI R MONITOREO'!C24+'XVI R Ind'!C24&gt;0,+'VIII R Art'!C24+'VIII R Art MONITOREO'!C24+'VIII R Ind'!C24+'XVI R Art'!C24+'XVI R MONITOREO'!C24+'XVI R Ind'!C24," ")</f>
        <v>54.48</v>
      </c>
      <c r="D24" s="57">
        <f>IF(+'VIII R Art'!D24+'VIII R Art MONITOREO'!D24+'VIII R Ind'!D24+'XVI R Art'!D24+'XVI R MONITOREO'!D24+'XVI R Ind'!D24&gt;0,+'VIII R Art'!D24+'VIII R Art MONITOREO'!D24+'VIII R Ind'!D24+'XVI R Art'!D24+'XVI R MONITOREO'!D24+'XVI R Ind'!D24," ")</f>
        <v>760792.57</v>
      </c>
      <c r="E24" s="57">
        <f>IF(+'VIII R Art'!E24+'VIII R Art MONITOREO'!E24+'VIII R Ind'!E24+'XVI R Art'!E24+'XVI R MONITOREO'!E24+'XVI R Ind'!E24&gt;0,+'VIII R Art'!E24+'VIII R Art MONITOREO'!E24+'VIII R Ind'!E24+'XVI R Art'!E24+'XVI R MONITOREO'!E24+'XVI R Ind'!E24," ")</f>
        <v>13175397.800000001</v>
      </c>
      <c r="F24" s="57">
        <f>IF(+'VIII R Art'!F24+'VIII R Art MONITOREO'!F24+'VIII R Ind'!F24+'XVI R Art'!F24+'XVI R MONITOREO'!F24+'XVI R Ind'!F24&gt;0,+'VIII R Art'!F24+'VIII R Art MONITOREO'!F24+'VIII R Ind'!F24+'XVI R Art'!F24+'XVI R MONITOREO'!F24+'XVI R Ind'!F24," ")</f>
        <v>9139334.3000000007</v>
      </c>
      <c r="G24" s="57">
        <f>IF(+'VIII R Art'!G24+'VIII R Art MONITOREO'!G24+'VIII R Ind'!G24+'XVI R Art'!G24+'XVI R MONITOREO'!G24+'XVI R Ind'!G24&gt;0,+'VIII R Art'!G24+'VIII R Art MONITOREO'!G24+'VIII R Ind'!G24+'XVI R Art'!G24+'XVI R MONITOREO'!G24+'XVI R Ind'!G24," ")</f>
        <v>26537610.399999999</v>
      </c>
      <c r="H24" s="57" t="str">
        <f>IF(+'VIII R Art'!H24+'VIII R Art MONITOREO'!H24+'VIII R Ind'!H24+'XVI R Art'!H24+'XVI R MONITOREO'!H24+'XVI R Ind'!H24&gt;0,+'VIII R Art'!H24+'VIII R Art MONITOREO'!H24+'VIII R Ind'!H24+'XVI R Art'!H24+'XVI R MONITOREO'!H24+'XVI R Ind'!H24," ")</f>
        <v xml:space="preserve"> </v>
      </c>
      <c r="I24" s="57" t="str">
        <f>IF(+'VIII R Art'!I24+'VIII R Art MONITOREO'!I24+'VIII R Ind'!I24+'XVI R Art'!I24+'XVI R MONITOREO'!I24+'XVI R Ind'!I24&gt;0,+'VIII R Art'!I24+'VIII R Art MONITOREO'!I24+'VIII R Ind'!I24+'XVI R Art'!I24+'XVI R MONITOREO'!I24+'XVI R Ind'!I24," ")</f>
        <v xml:space="preserve"> </v>
      </c>
      <c r="J24" s="57" t="str">
        <f>IF(+'VIII R Art'!J24+'VIII R Art MONITOREO'!J24+'VIII R Ind'!J24+'XVI R Art'!J24+'XVI R MONITOREO'!J24+'XVI R Ind'!J24&gt;0,+'VIII R Art'!J24+'VIII R Art MONITOREO'!J24+'VIII R Ind'!J24+'XVI R Art'!J24+'XVI R MONITOREO'!J24+'XVI R Ind'!J24," ")</f>
        <v xml:space="preserve"> </v>
      </c>
      <c r="K24" s="57" t="str">
        <f>IF(+'VIII R Art'!K24+'VIII R Art MONITOREO'!K24+'VIII R Ind'!K24+'XVI R Art'!K24+'XVI R MONITOREO'!K24+'XVI R Ind'!K24&gt;0,+'VIII R Art'!K24+'VIII R Art MONITOREO'!K24+'VIII R Ind'!K24+'XVI R Art'!K24+'XVI R MONITOREO'!K24+'XVI R Ind'!K24," ")</f>
        <v xml:space="preserve"> </v>
      </c>
      <c r="L24" s="57" t="str">
        <f>IF(+'VIII R Art'!L24+'VIII R Art MONITOREO'!L24+'VIII R Ind'!L24+'XVI R Art'!L24+'XVI R MONITOREO'!L24+'XVI R Ind'!L24&gt;0,+'VIII R Art'!L24+'VIII R Art MONITOREO'!L24+'VIII R Ind'!L24+'XVI R Art'!L24+'XVI R MONITOREO'!L24+'XVI R Ind'!L24," ")</f>
        <v xml:space="preserve"> </v>
      </c>
      <c r="M24" s="110" t="str">
        <f>IF(+'VIII R Art'!M24+'VIII R Art MONITOREO'!M24+'VIII R Ind'!M24+'XVI R Art'!M24+'XVI R MONITOREO'!M24+'XVI R Ind'!M24&gt;0,+'VIII R Art'!M24+'VIII R Art MONITOREO'!M24+'VIII R Ind'!M24+'XVI R Art'!M24+'XVI R MONITOREO'!M24+'XVI R Ind'!M24," ")</f>
        <v xml:space="preserve"> </v>
      </c>
      <c r="N24" s="57">
        <f t="shared" si="4"/>
        <v>49613189.549999997</v>
      </c>
      <c r="O24" s="11">
        <f t="shared" si="2"/>
        <v>10.5</v>
      </c>
      <c r="P24" s="15"/>
      <c r="R24" s="109">
        <f t="shared" si="6"/>
        <v>110</v>
      </c>
      <c r="S24" s="142">
        <f t="shared" si="5"/>
        <v>100.29196423116622</v>
      </c>
      <c r="T24" s="142">
        <f t="shared" si="5"/>
        <v>90.045522289049828</v>
      </c>
      <c r="U24" s="142">
        <f t="shared" si="5"/>
        <v>81.062563159580719</v>
      </c>
      <c r="V24" s="142">
        <f t="shared" si="5"/>
        <v>71.670982889915877</v>
      </c>
      <c r="W24" s="142">
        <f t="shared" si="5"/>
        <v>64.773507726951777</v>
      </c>
      <c r="X24" s="142" t="e">
        <f t="shared" si="5"/>
        <v>#VALUE!</v>
      </c>
      <c r="Y24" s="142" t="e">
        <f t="shared" si="5"/>
        <v>#VALUE!</v>
      </c>
      <c r="Z24" s="142" t="e">
        <f t="shared" si="5"/>
        <v>#VALUE!</v>
      </c>
      <c r="AA24" s="142" t="e">
        <f t="shared" si="5"/>
        <v>#VALUE!</v>
      </c>
      <c r="AB24" s="142" t="e">
        <f t="shared" si="7"/>
        <v>#VALUE!</v>
      </c>
      <c r="AC24" s="143" t="e">
        <f t="shared" si="7"/>
        <v>#VALUE!</v>
      </c>
    </row>
    <row r="25" spans="1:30" x14ac:dyDescent="0.3">
      <c r="A25" s="92">
        <f t="shared" si="3"/>
        <v>11</v>
      </c>
      <c r="B25" s="109">
        <f>IF(+'VIII R Art'!B25+'VIII R Art MONITOREO'!B25+'VIII R Ind'!B25+'XVI R Art'!B25+'XVI R MONITOREO'!B25+'XVI R Ind'!B25&gt;0,+'VIII R Art'!B25+'VIII R Art MONITOREO'!B25+'VIII R Ind'!B25+'XVI R Art'!B25+'XVI R MONITOREO'!B25+'XVI R Ind'!B25," ")</f>
        <v>5.87</v>
      </c>
      <c r="C25" s="57">
        <f>IF(+'VIII R Art'!C25+'VIII R Art MONITOREO'!C25+'VIII R Ind'!C25+'XVI R Art'!C25+'XVI R MONITOREO'!C25+'XVI R Ind'!C25&gt;0,+'VIII R Art'!C25+'VIII R Art MONITOREO'!C25+'VIII R Ind'!C25+'XVI R Art'!C25+'XVI R MONITOREO'!C25+'XVI R Ind'!C25," ")</f>
        <v>31.69</v>
      </c>
      <c r="D25" s="57">
        <f>IF(+'VIII R Art'!D25+'VIII R Art MONITOREO'!D25+'VIII R Ind'!D25+'XVI R Art'!D25+'XVI R MONITOREO'!D25+'XVI R Ind'!D25&gt;0,+'VIII R Art'!D25+'VIII R Art MONITOREO'!D25+'VIII R Ind'!D25+'XVI R Art'!D25+'XVI R MONITOREO'!D25+'XVI R Ind'!D25," ")</f>
        <v>412288.85</v>
      </c>
      <c r="E25" s="57">
        <f>IF(+'VIII R Art'!E25+'VIII R Art MONITOREO'!E25+'VIII R Ind'!E25+'XVI R Art'!E25+'XVI R MONITOREO'!E25+'XVI R Ind'!E25&gt;0,+'VIII R Art'!E25+'VIII R Art MONITOREO'!E25+'VIII R Ind'!E25+'XVI R Art'!E25+'XVI R MONITOREO'!E25+'XVI R Ind'!E25," ")</f>
        <v>14601195.109999999</v>
      </c>
      <c r="F25" s="57">
        <f>IF(+'VIII R Art'!F25+'VIII R Art MONITOREO'!F25+'VIII R Ind'!F25+'XVI R Art'!F25+'XVI R MONITOREO'!F25+'XVI R Ind'!F25&gt;0,+'VIII R Art'!F25+'VIII R Art MONITOREO'!F25+'VIII R Ind'!F25+'XVI R Art'!F25+'XVI R MONITOREO'!F25+'XVI R Ind'!F25," ")</f>
        <v>13205182.140000001</v>
      </c>
      <c r="G25" s="57">
        <f>IF(+'VIII R Art'!G25+'VIII R Art MONITOREO'!G25+'VIII R Ind'!G25+'XVI R Art'!G25+'XVI R MONITOREO'!G25+'XVI R Ind'!G25&gt;0,+'VIII R Art'!G25+'VIII R Art MONITOREO'!G25+'VIII R Ind'!G25+'XVI R Art'!G25+'XVI R MONITOREO'!G25+'XVI R Ind'!G25," ")</f>
        <v>31303273.289999999</v>
      </c>
      <c r="H25" s="57" t="str">
        <f>IF(+'VIII R Art'!H25+'VIII R Art MONITOREO'!H25+'VIII R Ind'!H25+'XVI R Art'!H25+'XVI R MONITOREO'!H25+'XVI R Ind'!H25&gt;0,+'VIII R Art'!H25+'VIII R Art MONITOREO'!H25+'VIII R Ind'!H25+'XVI R Art'!H25+'XVI R MONITOREO'!H25+'XVI R Ind'!H25," ")</f>
        <v xml:space="preserve"> </v>
      </c>
      <c r="I25" s="57" t="str">
        <f>IF(+'VIII R Art'!I25+'VIII R Art MONITOREO'!I25+'VIII R Ind'!I25+'XVI R Art'!I25+'XVI R MONITOREO'!I25+'XVI R Ind'!I25&gt;0,+'VIII R Art'!I25+'VIII R Art MONITOREO'!I25+'VIII R Ind'!I25+'XVI R Art'!I25+'XVI R MONITOREO'!I25+'XVI R Ind'!I25," ")</f>
        <v xml:space="preserve"> </v>
      </c>
      <c r="J25" s="57" t="str">
        <f>IF(+'VIII R Art'!J25+'VIII R Art MONITOREO'!J25+'VIII R Ind'!J25+'XVI R Art'!J25+'XVI R MONITOREO'!J25+'XVI R Ind'!J25&gt;0,+'VIII R Art'!J25+'VIII R Art MONITOREO'!J25+'VIII R Ind'!J25+'XVI R Art'!J25+'XVI R MONITOREO'!J25+'XVI R Ind'!J25," ")</f>
        <v xml:space="preserve"> </v>
      </c>
      <c r="K25" s="57" t="str">
        <f>IF(+'VIII R Art'!K25+'VIII R Art MONITOREO'!K25+'VIII R Ind'!K25+'XVI R Art'!K25+'XVI R MONITOREO'!K25+'XVI R Ind'!K25&gt;0,+'VIII R Art'!K25+'VIII R Art MONITOREO'!K25+'VIII R Ind'!K25+'XVI R Art'!K25+'XVI R MONITOREO'!K25+'XVI R Ind'!K25," ")</f>
        <v xml:space="preserve"> </v>
      </c>
      <c r="L25" s="57" t="str">
        <f>IF(+'VIII R Art'!L25+'VIII R Art MONITOREO'!L25+'VIII R Ind'!L25+'XVI R Art'!L25+'XVI R MONITOREO'!L25+'XVI R Ind'!L25&gt;0,+'VIII R Art'!L25+'VIII R Art MONITOREO'!L25+'VIII R Ind'!L25+'XVI R Art'!L25+'XVI R MONITOREO'!L25+'XVI R Ind'!L25," ")</f>
        <v xml:space="preserve"> </v>
      </c>
      <c r="M25" s="110" t="str">
        <f>IF(+'VIII R Art'!M25+'VIII R Art MONITOREO'!M25+'VIII R Ind'!M25+'XVI R Art'!M25+'XVI R MONITOREO'!M25+'XVI R Ind'!M25&gt;0,+'VIII R Art'!M25+'VIII R Art MONITOREO'!M25+'VIII R Ind'!M25+'XVI R Art'!M25+'XVI R MONITOREO'!M25+'XVI R Ind'!M25," ")</f>
        <v xml:space="preserve"> </v>
      </c>
      <c r="N25" s="57">
        <f t="shared" si="4"/>
        <v>59521976.950000003</v>
      </c>
      <c r="O25" s="11">
        <f t="shared" si="2"/>
        <v>11</v>
      </c>
      <c r="P25" s="15"/>
      <c r="R25" s="109">
        <f t="shared" si="6"/>
        <v>110</v>
      </c>
      <c r="S25" s="142">
        <f t="shared" si="5"/>
        <v>100.16983014841514</v>
      </c>
      <c r="T25" s="142"/>
      <c r="U25" s="142">
        <f t="shared" si="5"/>
        <v>81.177550176871037</v>
      </c>
      <c r="V25" s="142">
        <f t="shared" si="5"/>
        <v>72.414358933578214</v>
      </c>
      <c r="W25" s="142">
        <f t="shared" si="5"/>
        <v>65.630741226372749</v>
      </c>
      <c r="X25" s="142" t="e">
        <f t="shared" si="5"/>
        <v>#VALUE!</v>
      </c>
      <c r="Y25" s="142" t="e">
        <f t="shared" si="5"/>
        <v>#VALUE!</v>
      </c>
      <c r="Z25" s="142" t="e">
        <f t="shared" si="5"/>
        <v>#VALUE!</v>
      </c>
      <c r="AA25" s="142" t="e">
        <f t="shared" si="5"/>
        <v>#VALUE!</v>
      </c>
      <c r="AB25" s="142" t="e">
        <f t="shared" si="7"/>
        <v>#VALUE!</v>
      </c>
      <c r="AC25" s="143" t="e">
        <f t="shared" si="7"/>
        <v>#VALUE!</v>
      </c>
    </row>
    <row r="26" spans="1:30" x14ac:dyDescent="0.3">
      <c r="A26" s="89">
        <f t="shared" si="3"/>
        <v>11.5</v>
      </c>
      <c r="B26" s="111">
        <f>IF(+'VIII R Art'!B26+'VIII R Art MONITOREO'!B26+'VIII R Ind'!B26+'XVI R Art'!B26+'XVI R MONITOREO'!B26+'XVI R Ind'!B26&gt;0,+'VIII R Art'!B26+'VIII R Art MONITOREO'!B26+'VIII R Ind'!B26+'XVI R Art'!B26+'XVI R MONITOREO'!B26+'XVI R Ind'!B26," ")</f>
        <v>11.75</v>
      </c>
      <c r="C26" s="14">
        <f>IF(+'VIII R Art'!C26+'VIII R Art MONITOREO'!C26+'VIII R Ind'!C26+'XVI R Art'!C26+'XVI R MONITOREO'!C26+'XVI R Ind'!C26&gt;0,+'VIII R Art'!C26+'VIII R Art MONITOREO'!C26+'VIII R Ind'!C26+'XVI R Art'!C26+'XVI R MONITOREO'!C26+'XVI R Ind'!C26," ")</f>
        <v>56.9</v>
      </c>
      <c r="D26" s="14">
        <f>IF(+'VIII R Art'!D26+'VIII R Art MONITOREO'!D26+'VIII R Ind'!D26+'XVI R Art'!D26+'XVI R MONITOREO'!D26+'XVI R Ind'!D26&gt;0,+'VIII R Art'!D26+'VIII R Art MONITOREO'!D26+'VIII R Ind'!D26+'XVI R Art'!D26+'XVI R MONITOREO'!D26+'XVI R Ind'!D26," ")</f>
        <v>700115.66</v>
      </c>
      <c r="E26" s="14">
        <f>IF(+'VIII R Art'!E26+'VIII R Art MONITOREO'!E26+'VIII R Ind'!E26+'XVI R Art'!E26+'XVI R MONITOREO'!E26+'XVI R Ind'!E26&gt;0,+'VIII R Art'!E26+'VIII R Art MONITOREO'!E26+'VIII R Ind'!E26+'XVI R Art'!E26+'XVI R MONITOREO'!E26+'XVI R Ind'!E26," ")</f>
        <v>14545905.119999999</v>
      </c>
      <c r="F26" s="14">
        <f>IF(+'VIII R Art'!F26+'VIII R Art MONITOREO'!F26+'VIII R Ind'!F26+'XVI R Art'!F26+'XVI R MONITOREO'!F26+'XVI R Ind'!F26&gt;0,+'VIII R Art'!F26+'VIII R Art MONITOREO'!F26+'VIII R Ind'!F26+'XVI R Art'!F26+'XVI R MONITOREO'!F26+'XVI R Ind'!F26," ")</f>
        <v>19394686.969999999</v>
      </c>
      <c r="G26" s="14">
        <f>IF(+'VIII R Art'!G26+'VIII R Art MONITOREO'!G26+'VIII R Ind'!G26+'XVI R Art'!G26+'XVI R MONITOREO'!G26+'XVI R Ind'!G26&gt;0,+'VIII R Art'!G26+'VIII R Art MONITOREO'!G26+'VIII R Ind'!G26+'XVI R Art'!G26+'XVI R MONITOREO'!G26+'XVI R Ind'!G26," ")</f>
        <v>36866555.239999995</v>
      </c>
      <c r="H26" s="14" t="str">
        <f>IF(+'VIII R Art'!H26+'VIII R Art MONITOREO'!H26+'VIII R Ind'!H26+'XVI R Art'!H26+'XVI R MONITOREO'!H26+'XVI R Ind'!H26&gt;0,+'VIII R Art'!H26+'VIII R Art MONITOREO'!H26+'VIII R Ind'!H26+'XVI R Art'!H26+'XVI R MONITOREO'!H26+'XVI R Ind'!H26," ")</f>
        <v xml:space="preserve"> </v>
      </c>
      <c r="I26" s="14" t="str">
        <f>IF(+'VIII R Art'!I26+'VIII R Art MONITOREO'!I26+'VIII R Ind'!I26+'XVI R Art'!I26+'XVI R MONITOREO'!I26+'XVI R Ind'!I26&gt;0,+'VIII R Art'!I26+'VIII R Art MONITOREO'!I26+'VIII R Ind'!I26+'XVI R Art'!I26+'XVI R MONITOREO'!I26+'XVI R Ind'!I26," ")</f>
        <v xml:space="preserve"> </v>
      </c>
      <c r="J26" s="14" t="str">
        <f>IF(+'VIII R Art'!J26+'VIII R Art MONITOREO'!J26+'VIII R Ind'!J26+'XVI R Art'!J26+'XVI R MONITOREO'!J26+'XVI R Ind'!J26&gt;0,+'VIII R Art'!J26+'VIII R Art MONITOREO'!J26+'VIII R Ind'!J26+'XVI R Art'!J26+'XVI R MONITOREO'!J26+'XVI R Ind'!J26," ")</f>
        <v xml:space="preserve"> </v>
      </c>
      <c r="K26" s="14" t="str">
        <f>IF(+'VIII R Art'!K26+'VIII R Art MONITOREO'!K26+'VIII R Ind'!K26+'XVI R Art'!K26+'XVI R MONITOREO'!K26+'XVI R Ind'!K26&gt;0,+'VIII R Art'!K26+'VIII R Art MONITOREO'!K26+'VIII R Ind'!K26+'XVI R Art'!K26+'XVI R MONITOREO'!K26+'XVI R Ind'!K26," ")</f>
        <v xml:space="preserve"> </v>
      </c>
      <c r="L26" s="14" t="str">
        <f>IF(+'VIII R Art'!L26+'VIII R Art MONITOREO'!L26+'VIII R Ind'!L26+'XVI R Art'!L26+'XVI R MONITOREO'!L26+'XVI R Ind'!L26&gt;0,+'VIII R Art'!L26+'VIII R Art MONITOREO'!L26+'VIII R Ind'!L26+'XVI R Art'!L26+'XVI R MONITOREO'!L26+'XVI R Ind'!L26," ")</f>
        <v xml:space="preserve"> </v>
      </c>
      <c r="M26" s="112" t="str">
        <f>IF(+'VIII R Art'!M26+'VIII R Art MONITOREO'!M26+'VIII R Ind'!M26+'XVI R Art'!M26+'XVI R MONITOREO'!M26+'XVI R Ind'!M26&gt;0,+'VIII R Art'!M26+'VIII R Art MONITOREO'!M26+'VIII R Ind'!M26+'XVI R Art'!M26+'XVI R MONITOREO'!M26+'XVI R Ind'!M26," ")</f>
        <v xml:space="preserve"> </v>
      </c>
      <c r="N26" s="14">
        <f t="shared" si="4"/>
        <v>71507331.639999986</v>
      </c>
      <c r="O26" s="11">
        <f t="shared" si="2"/>
        <v>11.5</v>
      </c>
      <c r="P26" s="15"/>
      <c r="R26" s="111">
        <f t="shared" si="6"/>
        <v>110</v>
      </c>
      <c r="S26" s="144">
        <f t="shared" si="5"/>
        <v>100.30493327374005</v>
      </c>
      <c r="T26" s="144"/>
      <c r="U26" s="144">
        <f t="shared" si="5"/>
        <v>81.173091176288324</v>
      </c>
      <c r="V26" s="144">
        <f t="shared" si="5"/>
        <v>73.546012107484074</v>
      </c>
      <c r="W26" s="144">
        <f t="shared" si="5"/>
        <v>66.631448108991549</v>
      </c>
      <c r="X26" s="144" t="e">
        <f t="shared" si="5"/>
        <v>#VALUE!</v>
      </c>
      <c r="Y26" s="144" t="e">
        <f t="shared" si="5"/>
        <v>#VALUE!</v>
      </c>
      <c r="Z26" s="144" t="e">
        <f t="shared" si="5"/>
        <v>#VALUE!</v>
      </c>
      <c r="AA26" s="144" t="e">
        <f t="shared" si="5"/>
        <v>#VALUE!</v>
      </c>
      <c r="AB26" s="144" t="e">
        <f t="shared" si="7"/>
        <v>#VALUE!</v>
      </c>
      <c r="AC26" s="145" t="e">
        <f t="shared" si="7"/>
        <v>#VALUE!</v>
      </c>
    </row>
    <row r="27" spans="1:30" x14ac:dyDescent="0.3">
      <c r="A27" s="92">
        <f t="shared" si="3"/>
        <v>12</v>
      </c>
      <c r="B27" s="109" t="str">
        <f>IF(+'VIII R Art'!B27+'VIII R Art MONITOREO'!B27+'VIII R Ind'!B27+'XVI R Art'!B27+'XVI R MONITOREO'!B27+'XVI R Ind'!B27&gt;0,+'VIII R Art'!B27+'VIII R Art MONITOREO'!B27+'VIII R Ind'!B27+'XVI R Art'!B27+'XVI R MONITOREO'!B27+'XVI R Ind'!B27," ")</f>
        <v xml:space="preserve"> </v>
      </c>
      <c r="C27" s="57">
        <f>IF(+'VIII R Art'!C27+'VIII R Art MONITOREO'!C27+'VIII R Ind'!C27+'XVI R Art'!C27+'XVI R MONITOREO'!C27+'XVI R Ind'!C27&gt;0,+'VIII R Art'!C27+'VIII R Art MONITOREO'!C27+'VIII R Ind'!C27+'XVI R Art'!C27+'XVI R MONITOREO'!C27+'XVI R Ind'!C27," ")</f>
        <v>34.14</v>
      </c>
      <c r="D27" s="57">
        <f>IF(+'VIII R Art'!D27+'VIII R Art MONITOREO'!D27+'VIII R Ind'!D27+'XVI R Art'!D27+'XVI R MONITOREO'!D27+'XVI R Ind'!D27&gt;0,+'VIII R Art'!D27+'VIII R Art MONITOREO'!D27+'VIII R Ind'!D27+'XVI R Art'!D27+'XVI R MONITOREO'!D27+'XVI R Ind'!D27," ")</f>
        <v>611489.63</v>
      </c>
      <c r="E27" s="57">
        <f>IF(+'VIII R Art'!E27+'VIII R Art MONITOREO'!E27+'VIII R Ind'!E27+'XVI R Art'!E27+'XVI R MONITOREO'!E27+'XVI R Ind'!E27&gt;0,+'VIII R Art'!E27+'VIII R Art MONITOREO'!E27+'VIII R Ind'!E27+'XVI R Art'!E27+'XVI R MONITOREO'!E27+'XVI R Ind'!E27," ")</f>
        <v>12276882.74</v>
      </c>
      <c r="F27" s="57">
        <f>IF(+'VIII R Art'!F27+'VIII R Art MONITOREO'!F27+'VIII R Ind'!F27+'XVI R Art'!F27+'XVI R MONITOREO'!F27+'XVI R Ind'!F27&gt;0,+'VIII R Art'!F27+'VIII R Art MONITOREO'!F27+'VIII R Ind'!F27+'XVI R Art'!F27+'XVI R MONITOREO'!F27+'XVI R Ind'!F27," ")</f>
        <v>26627846.43</v>
      </c>
      <c r="G27" s="57">
        <f>IF(+'VIII R Art'!G27+'VIII R Art MONITOREO'!G27+'VIII R Ind'!G27+'XVI R Art'!G27+'XVI R MONITOREO'!G27+'XVI R Ind'!G27&gt;0,+'VIII R Art'!G27+'VIII R Art MONITOREO'!G27+'VIII R Ind'!G27+'XVI R Art'!G27+'XVI R MONITOREO'!G27+'XVI R Ind'!G27," ")</f>
        <v>46779970.630000003</v>
      </c>
      <c r="H27" s="57" t="str">
        <f>IF(+'VIII R Art'!H27+'VIII R Art MONITOREO'!H27+'VIII R Ind'!H27+'XVI R Art'!H27+'XVI R MONITOREO'!H27+'XVI R Ind'!H27&gt;0,+'VIII R Art'!H27+'VIII R Art MONITOREO'!H27+'VIII R Ind'!H27+'XVI R Art'!H27+'XVI R MONITOREO'!H27+'XVI R Ind'!H27," ")</f>
        <v xml:space="preserve"> </v>
      </c>
      <c r="I27" s="57" t="str">
        <f>IF(+'VIII R Art'!I27+'VIII R Art MONITOREO'!I27+'VIII R Ind'!I27+'XVI R Art'!I27+'XVI R MONITOREO'!I27+'XVI R Ind'!I27&gt;0,+'VIII R Art'!I27+'VIII R Art MONITOREO'!I27+'VIII R Ind'!I27+'XVI R Art'!I27+'XVI R MONITOREO'!I27+'XVI R Ind'!I27," ")</f>
        <v xml:space="preserve"> </v>
      </c>
      <c r="J27" s="57" t="str">
        <f>IF(+'VIII R Art'!J27+'VIII R Art MONITOREO'!J27+'VIII R Ind'!J27+'XVI R Art'!J27+'XVI R MONITOREO'!J27+'XVI R Ind'!J27&gt;0,+'VIII R Art'!J27+'VIII R Art MONITOREO'!J27+'VIII R Ind'!J27+'XVI R Art'!J27+'XVI R MONITOREO'!J27+'XVI R Ind'!J27," ")</f>
        <v xml:space="preserve"> </v>
      </c>
      <c r="K27" s="57" t="str">
        <f>IF(+'VIII R Art'!K27+'VIII R Art MONITOREO'!K27+'VIII R Ind'!K27+'XVI R Art'!K27+'XVI R MONITOREO'!K27+'XVI R Ind'!K27&gt;0,+'VIII R Art'!K27+'VIII R Art MONITOREO'!K27+'VIII R Ind'!K27+'XVI R Art'!K27+'XVI R MONITOREO'!K27+'XVI R Ind'!K27," ")</f>
        <v xml:space="preserve"> </v>
      </c>
      <c r="L27" s="57" t="str">
        <f>IF(+'VIII R Art'!L27+'VIII R Art MONITOREO'!L27+'VIII R Ind'!L27+'XVI R Art'!L27+'XVI R MONITOREO'!L27+'XVI R Ind'!L27&gt;0,+'VIII R Art'!L27+'VIII R Art MONITOREO'!L27+'VIII R Ind'!L27+'XVI R Art'!L27+'XVI R MONITOREO'!L27+'XVI R Ind'!L27," ")</f>
        <v xml:space="preserve"> </v>
      </c>
      <c r="M27" s="110" t="str">
        <f>IF(+'VIII R Art'!M27+'VIII R Art MONITOREO'!M27+'VIII R Ind'!M27+'XVI R Art'!M27+'XVI R MONITOREO'!M27+'XVI R Ind'!M27&gt;0,+'VIII R Art'!M27+'VIII R Art MONITOREO'!M27+'VIII R Ind'!M27+'XVI R Art'!M27+'XVI R MONITOREO'!M27+'XVI R Ind'!M27," ")</f>
        <v xml:space="preserve"> </v>
      </c>
      <c r="N27" s="57">
        <f t="shared" si="4"/>
        <v>86296223.569999993</v>
      </c>
      <c r="O27" s="11">
        <f t="shared" si="2"/>
        <v>12</v>
      </c>
      <c r="P27" s="15"/>
      <c r="R27" s="109">
        <f t="shared" si="6"/>
        <v>110</v>
      </c>
      <c r="S27" s="142">
        <f t="shared" si="5"/>
        <v>100.18295996424403</v>
      </c>
      <c r="T27" s="142">
        <f t="shared" si="5"/>
        <v>90.036588695507149</v>
      </c>
      <c r="U27" s="142">
        <f t="shared" si="5"/>
        <v>80.990100148172871</v>
      </c>
      <c r="V27" s="142">
        <f t="shared" si="5"/>
        <v>74.868481042414388</v>
      </c>
      <c r="W27" s="142">
        <f t="shared" si="5"/>
        <v>68.414644269134428</v>
      </c>
      <c r="X27" s="142" t="e">
        <f t="shared" si="5"/>
        <v>#VALUE!</v>
      </c>
      <c r="Y27" s="142" t="e">
        <f t="shared" si="5"/>
        <v>#VALUE!</v>
      </c>
      <c r="Z27" s="142" t="e">
        <f t="shared" si="5"/>
        <v>#VALUE!</v>
      </c>
      <c r="AA27" s="142" t="e">
        <f t="shared" si="5"/>
        <v>#VALUE!</v>
      </c>
      <c r="AB27" s="142" t="e">
        <f t="shared" si="7"/>
        <v>#VALUE!</v>
      </c>
      <c r="AC27" s="143" t="e">
        <f t="shared" si="7"/>
        <v>#VALUE!</v>
      </c>
      <c r="AD27" s="4">
        <v>120</v>
      </c>
    </row>
    <row r="28" spans="1:30" x14ac:dyDescent="0.3">
      <c r="A28" s="92">
        <f t="shared" si="3"/>
        <v>12.5</v>
      </c>
      <c r="B28" s="109">
        <f>IF(+'VIII R Art'!B28+'VIII R Art MONITOREO'!B28+'VIII R Ind'!B28+'XVI R Art'!B28+'XVI R MONITOREO'!B28+'XVI R Ind'!B28&gt;0,+'VIII R Art'!B28+'VIII R Art MONITOREO'!B28+'VIII R Ind'!B28+'XVI R Art'!B28+'XVI R MONITOREO'!B28+'XVI R Ind'!B28," ")</f>
        <v>5.87</v>
      </c>
      <c r="C28" s="57">
        <f>IF(+'VIII R Art'!C28+'VIII R Art MONITOREO'!C28+'VIII R Ind'!C28+'XVI R Art'!C28+'XVI R MONITOREO'!C28+'XVI R Ind'!C28&gt;0,+'VIII R Art'!C28+'VIII R Art MONITOREO'!C28+'VIII R Ind'!C28+'XVI R Art'!C28+'XVI R MONITOREO'!C28+'XVI R Ind'!C28," ")</f>
        <v>69.69</v>
      </c>
      <c r="D28" s="57">
        <f>IF(+'VIII R Art'!D28+'VIII R Art MONITOREO'!D28+'VIII R Ind'!D28+'XVI R Art'!D28+'XVI R MONITOREO'!D28+'XVI R Ind'!D28&gt;0,+'VIII R Art'!D28+'VIII R Art MONITOREO'!D28+'VIII R Ind'!D28+'XVI R Art'!D28+'XVI R MONITOREO'!D28+'XVI R Ind'!D28," ")</f>
        <v>1853046.53</v>
      </c>
      <c r="E28" s="57">
        <f>IF(+'VIII R Art'!E28+'VIII R Art MONITOREO'!E28+'VIII R Ind'!E28+'XVI R Art'!E28+'XVI R MONITOREO'!E28+'XVI R Ind'!E28&gt;0,+'VIII R Art'!E28+'VIII R Art MONITOREO'!E28+'VIII R Ind'!E28+'XVI R Art'!E28+'XVI R MONITOREO'!E28+'XVI R Ind'!E28," ")</f>
        <v>10396700.66</v>
      </c>
      <c r="F28" s="57">
        <f>IF(+'VIII R Art'!F28+'VIII R Art MONITOREO'!F28+'VIII R Ind'!F28+'XVI R Art'!F28+'XVI R MONITOREO'!F28+'XVI R Ind'!F28&gt;0,+'VIII R Art'!F28+'VIII R Art MONITOREO'!F28+'VIII R Ind'!F28+'XVI R Art'!F28+'XVI R MONITOREO'!F28+'XVI R Ind'!F28," ")</f>
        <v>20928195.890000001</v>
      </c>
      <c r="G28" s="57">
        <f>IF(+'VIII R Art'!G28+'VIII R Art MONITOREO'!G28+'VIII R Ind'!G28+'XVI R Art'!G28+'XVI R MONITOREO'!G28+'XVI R Ind'!G28&gt;0,+'VIII R Art'!G28+'VIII R Art MONITOREO'!G28+'VIII R Ind'!G28+'XVI R Art'!G28+'XVI R MONITOREO'!G28+'XVI R Ind'!G28," ")</f>
        <v>60504552.75</v>
      </c>
      <c r="H28" s="57" t="str">
        <f>IF(+'VIII R Art'!H28+'VIII R Art MONITOREO'!H28+'VIII R Ind'!H28+'XVI R Art'!H28+'XVI R MONITOREO'!H28+'XVI R Ind'!H28&gt;0,+'VIII R Art'!H28+'VIII R Art MONITOREO'!H28+'VIII R Ind'!H28+'XVI R Art'!H28+'XVI R MONITOREO'!H28+'XVI R Ind'!H28," ")</f>
        <v xml:space="preserve"> </v>
      </c>
      <c r="I28" s="57" t="str">
        <f>IF(+'VIII R Art'!I28+'VIII R Art MONITOREO'!I28+'VIII R Ind'!I28+'XVI R Art'!I28+'XVI R MONITOREO'!I28+'XVI R Ind'!I28&gt;0,+'VIII R Art'!I28+'VIII R Art MONITOREO'!I28+'VIII R Ind'!I28+'XVI R Art'!I28+'XVI R MONITOREO'!I28+'XVI R Ind'!I28," ")</f>
        <v xml:space="preserve"> </v>
      </c>
      <c r="J28" s="57" t="str">
        <f>IF(+'VIII R Art'!J28+'VIII R Art MONITOREO'!J28+'VIII R Ind'!J28+'XVI R Art'!J28+'XVI R MONITOREO'!J28+'XVI R Ind'!J28&gt;0,+'VIII R Art'!J28+'VIII R Art MONITOREO'!J28+'VIII R Ind'!J28+'XVI R Art'!J28+'XVI R MONITOREO'!J28+'XVI R Ind'!J28," ")</f>
        <v xml:space="preserve"> </v>
      </c>
      <c r="K28" s="57" t="str">
        <f>IF(+'VIII R Art'!K28+'VIII R Art MONITOREO'!K28+'VIII R Ind'!K28+'XVI R Art'!K28+'XVI R MONITOREO'!K28+'XVI R Ind'!K28&gt;0,+'VIII R Art'!K28+'VIII R Art MONITOREO'!K28+'VIII R Ind'!K28+'XVI R Art'!K28+'XVI R MONITOREO'!K28+'XVI R Ind'!K28," ")</f>
        <v xml:space="preserve"> </v>
      </c>
      <c r="L28" s="57" t="str">
        <f>IF(+'VIII R Art'!L28+'VIII R Art MONITOREO'!L28+'VIII R Ind'!L28+'XVI R Art'!L28+'XVI R MONITOREO'!L28+'XVI R Ind'!L28&gt;0,+'VIII R Art'!L28+'VIII R Art MONITOREO'!L28+'VIII R Ind'!L28+'XVI R Art'!L28+'XVI R MONITOREO'!L28+'XVI R Ind'!L28," ")</f>
        <v xml:space="preserve"> </v>
      </c>
      <c r="M28" s="110" t="str">
        <f>IF(+'VIII R Art'!M28+'VIII R Art MONITOREO'!M28+'VIII R Ind'!M28+'XVI R Art'!M28+'XVI R MONITOREO'!M28+'XVI R Ind'!M28&gt;0,+'VIII R Art'!M28+'VIII R Art MONITOREO'!M28+'VIII R Ind'!M28+'XVI R Art'!M28+'XVI R MONITOREO'!M28+'XVI R Ind'!M28," ")</f>
        <v xml:space="preserve"> </v>
      </c>
      <c r="N28" s="57">
        <f t="shared" si="4"/>
        <v>93682571.390000001</v>
      </c>
      <c r="O28" s="11">
        <f t="shared" si="2"/>
        <v>12.5</v>
      </c>
      <c r="P28" s="15"/>
      <c r="R28" s="109">
        <f t="shared" si="6"/>
        <v>110</v>
      </c>
      <c r="S28" s="142">
        <f t="shared" si="5"/>
        <v>100.37347627147528</v>
      </c>
      <c r="T28" s="142">
        <f t="shared" si="5"/>
        <v>90.110877686097055</v>
      </c>
      <c r="U28" s="142">
        <f t="shared" si="5"/>
        <v>80.838468125987404</v>
      </c>
      <c r="V28" s="142">
        <f t="shared" si="5"/>
        <v>73.826389986522088</v>
      </c>
      <c r="W28" s="142">
        <f t="shared" si="5"/>
        <v>70.883381951672874</v>
      </c>
      <c r="X28" s="142" t="e">
        <f t="shared" si="5"/>
        <v>#VALUE!</v>
      </c>
      <c r="Y28" s="142" t="e">
        <f t="shared" si="5"/>
        <v>#VALUE!</v>
      </c>
      <c r="Z28" s="142" t="e">
        <f t="shared" si="5"/>
        <v>#VALUE!</v>
      </c>
      <c r="AA28" s="142" t="e">
        <f t="shared" si="5"/>
        <v>#VALUE!</v>
      </c>
      <c r="AB28" s="142" t="e">
        <f t="shared" si="7"/>
        <v>#VALUE!</v>
      </c>
      <c r="AC28" s="143" t="e">
        <f t="shared" si="7"/>
        <v>#VALUE!</v>
      </c>
    </row>
    <row r="29" spans="1:30" x14ac:dyDescent="0.3">
      <c r="A29" s="92">
        <f t="shared" si="3"/>
        <v>13</v>
      </c>
      <c r="B29" s="109">
        <f>IF(+'VIII R Art'!B29+'VIII R Art MONITOREO'!B29+'VIII R Ind'!B29+'XVI R Art'!B29+'XVI R MONITOREO'!B29+'XVI R Ind'!B29&gt;0,+'VIII R Art'!B29+'VIII R Art MONITOREO'!B29+'VIII R Ind'!B29+'XVI R Art'!B29+'XVI R MONITOREO'!B29+'XVI R Ind'!B29," ")</f>
        <v>5.87</v>
      </c>
      <c r="C29" s="57">
        <f>IF(+'VIII R Art'!C29+'VIII R Art MONITOREO'!C29+'VIII R Ind'!C29+'XVI R Art'!C29+'XVI R MONITOREO'!C29+'XVI R Ind'!C29&gt;0,+'VIII R Art'!C29+'VIII R Art MONITOREO'!C29+'VIII R Ind'!C29+'XVI R Art'!C29+'XVI R MONITOREO'!C29+'XVI R Ind'!C29," ")</f>
        <v>86.81</v>
      </c>
      <c r="D29" s="57">
        <f>IF(+'VIII R Art'!D29+'VIII R Art MONITOREO'!D29+'VIII R Ind'!D29+'XVI R Art'!D29+'XVI R MONITOREO'!D29+'XVI R Ind'!D29&gt;0,+'VIII R Art'!D29+'VIII R Art MONITOREO'!D29+'VIII R Ind'!D29+'XVI R Art'!D29+'XVI R MONITOREO'!D29+'XVI R Ind'!D29," ")</f>
        <v>4497589.7324978858</v>
      </c>
      <c r="E29" s="57">
        <f>IF(+'VIII R Art'!E29+'VIII R Art MONITOREO'!E29+'VIII R Ind'!E29+'XVI R Art'!E29+'XVI R MONITOREO'!E29+'XVI R Ind'!E29&gt;0,+'VIII R Art'!E29+'VIII R Art MONITOREO'!E29+'VIII R Ind'!E29+'XVI R Art'!E29+'XVI R MONITOREO'!E29+'XVI R Ind'!E29," ")</f>
        <v>7152421.8700000001</v>
      </c>
      <c r="F29" s="57">
        <f>IF(+'VIII R Art'!F29+'VIII R Art MONITOREO'!F29+'VIII R Ind'!F29+'XVI R Art'!F29+'XVI R MONITOREO'!F29+'XVI R Ind'!F29&gt;0,+'VIII R Art'!F29+'VIII R Art MONITOREO'!F29+'VIII R Ind'!F29+'XVI R Art'!F29+'XVI R MONITOREO'!F29+'XVI R Ind'!F29," ")</f>
        <v>16085889.549999999</v>
      </c>
      <c r="G29" s="57">
        <f>IF(+'VIII R Art'!G29+'VIII R Art MONITOREO'!G29+'VIII R Ind'!G29+'XVI R Art'!G29+'XVI R MONITOREO'!G29+'XVI R Ind'!G29&gt;0,+'VIII R Art'!G29+'VIII R Art MONITOREO'!G29+'VIII R Ind'!G29+'XVI R Art'!G29+'XVI R MONITOREO'!G29+'XVI R Ind'!G29," ")</f>
        <v>43894694.119999997</v>
      </c>
      <c r="H29" s="57" t="str">
        <f>IF(+'VIII R Art'!H29+'VIII R Art MONITOREO'!H29+'VIII R Ind'!H29+'XVI R Art'!H29+'XVI R MONITOREO'!H29+'XVI R Ind'!H29&gt;0,+'VIII R Art'!H29+'VIII R Art MONITOREO'!H29+'VIII R Ind'!H29+'XVI R Art'!H29+'XVI R MONITOREO'!H29+'XVI R Ind'!H29," ")</f>
        <v xml:space="preserve"> </v>
      </c>
      <c r="I29" s="57" t="str">
        <f>IF(+'VIII R Art'!I29+'VIII R Art MONITOREO'!I29+'VIII R Ind'!I29+'XVI R Art'!I29+'XVI R MONITOREO'!I29+'XVI R Ind'!I29&gt;0,+'VIII R Art'!I29+'VIII R Art MONITOREO'!I29+'VIII R Ind'!I29+'XVI R Art'!I29+'XVI R MONITOREO'!I29+'XVI R Ind'!I29," ")</f>
        <v xml:space="preserve"> </v>
      </c>
      <c r="J29" s="57" t="str">
        <f>IF(+'VIII R Art'!J29+'VIII R Art MONITOREO'!J29+'VIII R Ind'!J29+'XVI R Art'!J29+'XVI R MONITOREO'!J29+'XVI R Ind'!J29&gt;0,+'VIII R Art'!J29+'VIII R Art MONITOREO'!J29+'VIII R Ind'!J29+'XVI R Art'!J29+'XVI R MONITOREO'!J29+'XVI R Ind'!J29," ")</f>
        <v xml:space="preserve"> </v>
      </c>
      <c r="K29" s="57" t="str">
        <f>IF(+'VIII R Art'!K29+'VIII R Art MONITOREO'!K29+'VIII R Ind'!K29+'XVI R Art'!K29+'XVI R MONITOREO'!K29+'XVI R Ind'!K29&gt;0,+'VIII R Art'!K29+'VIII R Art MONITOREO'!K29+'VIII R Ind'!K29+'XVI R Art'!K29+'XVI R MONITOREO'!K29+'XVI R Ind'!K29," ")</f>
        <v xml:space="preserve"> </v>
      </c>
      <c r="L29" s="57" t="str">
        <f>IF(+'VIII R Art'!L29+'VIII R Art MONITOREO'!L29+'VIII R Ind'!L29+'XVI R Art'!L29+'XVI R MONITOREO'!L29+'XVI R Ind'!L29&gt;0,+'VIII R Art'!L29+'VIII R Art MONITOREO'!L29+'VIII R Ind'!L29+'XVI R Art'!L29+'XVI R MONITOREO'!L29+'XVI R Ind'!L29," ")</f>
        <v xml:space="preserve"> </v>
      </c>
      <c r="M29" s="110" t="str">
        <f>IF(+'VIII R Art'!M29+'VIII R Art MONITOREO'!M29+'VIII R Ind'!M29+'XVI R Art'!M29+'XVI R MONITOREO'!M29+'XVI R Ind'!M29&gt;0,+'VIII R Art'!M29+'VIII R Art MONITOREO'!M29+'VIII R Ind'!M29+'XVI R Art'!M29+'XVI R MONITOREO'!M29+'XVI R Ind'!M29," ")</f>
        <v xml:space="preserve"> </v>
      </c>
      <c r="N29" s="57">
        <f t="shared" si="4"/>
        <v>71630687.952497885</v>
      </c>
      <c r="O29" s="11">
        <f t="shared" si="2"/>
        <v>13</v>
      </c>
      <c r="P29" s="15"/>
      <c r="R29" s="109">
        <f t="shared" si="6"/>
        <v>110</v>
      </c>
      <c r="S29" s="142">
        <f t="shared" si="5"/>
        <v>100.46522420902238</v>
      </c>
      <c r="T29" s="142">
        <f t="shared" si="5"/>
        <v>90.269114851936948</v>
      </c>
      <c r="U29" s="142">
        <f t="shared" si="5"/>
        <v>80.576825086893507</v>
      </c>
      <c r="V29" s="142">
        <f t="shared" si="5"/>
        <v>72.941050772935029</v>
      </c>
      <c r="W29" s="142">
        <f t="shared" si="5"/>
        <v>67.895649170959445</v>
      </c>
      <c r="X29" s="142" t="e">
        <f t="shared" si="5"/>
        <v>#VALUE!</v>
      </c>
      <c r="Y29" s="142" t="e">
        <f t="shared" si="5"/>
        <v>#VALUE!</v>
      </c>
      <c r="Z29" s="142" t="e">
        <f t="shared" si="5"/>
        <v>#VALUE!</v>
      </c>
      <c r="AA29" s="142" t="e">
        <f t="shared" si="5"/>
        <v>#VALUE!</v>
      </c>
      <c r="AB29" s="142" t="e">
        <f t="shared" si="7"/>
        <v>#VALUE!</v>
      </c>
      <c r="AC29" s="143" t="e">
        <f t="shared" si="7"/>
        <v>#VALUE!</v>
      </c>
    </row>
    <row r="30" spans="1:30" x14ac:dyDescent="0.3">
      <c r="A30" s="92">
        <f t="shared" si="3"/>
        <v>13.5</v>
      </c>
      <c r="B30" s="109" t="str">
        <f>IF(+'VIII R Art'!B30+'VIII R Art MONITOREO'!B30+'VIII R Ind'!B30+'XVI R Art'!B30+'XVI R MONITOREO'!B30+'XVI R Ind'!B30&gt;0,+'VIII R Art'!B30+'VIII R Art MONITOREO'!B30+'VIII R Ind'!B30+'XVI R Art'!B30+'XVI R MONITOREO'!B30+'XVI R Ind'!B30," ")</f>
        <v xml:space="preserve"> </v>
      </c>
      <c r="C30" s="57">
        <f>IF(+'VIII R Art'!C30+'VIII R Art MONITOREO'!C30+'VIII R Ind'!C30+'XVI R Art'!C30+'XVI R MONITOREO'!C30+'XVI R Ind'!C30&gt;0,+'VIII R Art'!C30+'VIII R Art MONITOREO'!C30+'VIII R Ind'!C30+'XVI R Art'!C30+'XVI R MONITOREO'!C30+'XVI R Ind'!C30," ")</f>
        <v>213.66</v>
      </c>
      <c r="D30" s="57">
        <f>IF(+'VIII R Art'!D30+'VIII R Art MONITOREO'!D30+'VIII R Ind'!D30+'XVI R Art'!D30+'XVI R MONITOREO'!D30+'XVI R Ind'!D30&gt;0,+'VIII R Art'!D30+'VIII R Art MONITOREO'!D30+'VIII R Ind'!D30+'XVI R Art'!D30+'XVI R MONITOREO'!D30+'XVI R Ind'!D30," ")</f>
        <v>10417744.072497886</v>
      </c>
      <c r="E30" s="57">
        <f>IF(+'VIII R Art'!E30+'VIII R Art MONITOREO'!E30+'VIII R Ind'!E30+'XVI R Art'!E30+'XVI R MONITOREO'!E30+'XVI R Ind'!E30&gt;0,+'VIII R Art'!E30+'VIII R Art MONITOREO'!E30+'VIII R Ind'!E30+'XVI R Art'!E30+'XVI R MONITOREO'!E30+'XVI R Ind'!E30," ")</f>
        <v>7691483.7800000003</v>
      </c>
      <c r="F30" s="57">
        <f>IF(+'VIII R Art'!F30+'VIII R Art MONITOREO'!F30+'VIII R Ind'!F30+'XVI R Art'!F30+'XVI R MONITOREO'!F30+'XVI R Ind'!F30&gt;0,+'VIII R Art'!F30+'VIII R Art MONITOREO'!F30+'VIII R Ind'!F30+'XVI R Art'!F30+'XVI R MONITOREO'!F30+'XVI R Ind'!F30," ")</f>
        <v>21050393.379999999</v>
      </c>
      <c r="G30" s="57">
        <f>IF(+'VIII R Art'!G30+'VIII R Art MONITOREO'!G30+'VIII R Ind'!G30+'XVI R Art'!G30+'XVI R MONITOREO'!G30+'XVI R Ind'!G30&gt;0,+'VIII R Art'!G30+'VIII R Art MONITOREO'!G30+'VIII R Ind'!G30+'XVI R Art'!G30+'XVI R MONITOREO'!G30+'XVI R Ind'!G30," ")</f>
        <v>31860813.18</v>
      </c>
      <c r="H30" s="57" t="str">
        <f>IF(+'VIII R Art'!H30+'VIII R Art MONITOREO'!H30+'VIII R Ind'!H30+'XVI R Art'!H30+'XVI R MONITOREO'!H30+'XVI R Ind'!H30&gt;0,+'VIII R Art'!H30+'VIII R Art MONITOREO'!H30+'VIII R Ind'!H30+'XVI R Art'!H30+'XVI R MONITOREO'!H30+'XVI R Ind'!H30," ")</f>
        <v xml:space="preserve"> </v>
      </c>
      <c r="I30" s="57" t="str">
        <f>IF(+'VIII R Art'!I30+'VIII R Art MONITOREO'!I30+'VIII R Ind'!I30+'XVI R Art'!I30+'XVI R MONITOREO'!I30+'XVI R Ind'!I30&gt;0,+'VIII R Art'!I30+'VIII R Art MONITOREO'!I30+'VIII R Ind'!I30+'XVI R Art'!I30+'XVI R MONITOREO'!I30+'XVI R Ind'!I30," ")</f>
        <v xml:space="preserve"> </v>
      </c>
      <c r="J30" s="57" t="str">
        <f>IF(+'VIII R Art'!J30+'VIII R Art MONITOREO'!J30+'VIII R Ind'!J30+'XVI R Art'!J30+'XVI R MONITOREO'!J30+'XVI R Ind'!J30&gt;0,+'VIII R Art'!J30+'VIII R Art MONITOREO'!J30+'VIII R Ind'!J30+'XVI R Art'!J30+'XVI R MONITOREO'!J30+'XVI R Ind'!J30," ")</f>
        <v xml:space="preserve"> </v>
      </c>
      <c r="K30" s="57" t="str">
        <f>IF(+'VIII R Art'!K30+'VIII R Art MONITOREO'!K30+'VIII R Ind'!K30+'XVI R Art'!K30+'XVI R MONITOREO'!K30+'XVI R Ind'!K30&gt;0,+'VIII R Art'!K30+'VIII R Art MONITOREO'!K30+'VIII R Ind'!K30+'XVI R Art'!K30+'XVI R MONITOREO'!K30+'XVI R Ind'!K30," ")</f>
        <v xml:space="preserve"> </v>
      </c>
      <c r="L30" s="57" t="str">
        <f>IF(+'VIII R Art'!L30+'VIII R Art MONITOREO'!L30+'VIII R Ind'!L30+'XVI R Art'!L30+'XVI R MONITOREO'!L30+'XVI R Ind'!L30&gt;0,+'VIII R Art'!L30+'VIII R Art MONITOREO'!L30+'VIII R Ind'!L30+'XVI R Art'!L30+'XVI R MONITOREO'!L30+'XVI R Ind'!L30," ")</f>
        <v xml:space="preserve"> </v>
      </c>
      <c r="M30" s="110" t="str">
        <f>IF(+'VIII R Art'!M30+'VIII R Art MONITOREO'!M30+'VIII R Ind'!M30+'XVI R Art'!M30+'XVI R MONITOREO'!M30+'XVI R Ind'!M30&gt;0,+'VIII R Art'!M30+'VIII R Art MONITOREO'!M30+'VIII R Ind'!M30+'XVI R Art'!M30+'XVI R MONITOREO'!M30+'XVI R Ind'!M30," ")</f>
        <v xml:space="preserve"> </v>
      </c>
      <c r="N30" s="57">
        <f t="shared" si="4"/>
        <v>71020648.072497874</v>
      </c>
      <c r="O30" s="11">
        <f t="shared" si="2"/>
        <v>13.5</v>
      </c>
      <c r="P30" s="15"/>
      <c r="R30" s="109">
        <f t="shared" si="6"/>
        <v>110</v>
      </c>
      <c r="S30" s="142">
        <f t="shared" si="5"/>
        <v>101.14502712244813</v>
      </c>
      <c r="T30" s="142">
        <f t="shared" si="5"/>
        <v>90.623349353839387</v>
      </c>
      <c r="U30" s="142">
        <f t="shared" si="5"/>
        <v>80.620299093143188</v>
      </c>
      <c r="V30" s="142">
        <f t="shared" si="5"/>
        <v>73.848731867044023</v>
      </c>
      <c r="W30" s="142">
        <f t="shared" si="5"/>
        <v>65.7310298707866</v>
      </c>
      <c r="X30" s="142" t="e">
        <f t="shared" si="5"/>
        <v>#VALUE!</v>
      </c>
      <c r="Y30" s="142" t="e">
        <f t="shared" si="5"/>
        <v>#VALUE!</v>
      </c>
      <c r="Z30" s="142" t="e">
        <f t="shared" si="5"/>
        <v>#VALUE!</v>
      </c>
      <c r="AA30" s="142" t="e">
        <f t="shared" si="5"/>
        <v>#VALUE!</v>
      </c>
      <c r="AB30" s="142" t="e">
        <f t="shared" si="7"/>
        <v>#VALUE!</v>
      </c>
      <c r="AC30" s="143" t="e">
        <f t="shared" si="7"/>
        <v>#VALUE!</v>
      </c>
    </row>
    <row r="31" spans="1:30" x14ac:dyDescent="0.3">
      <c r="A31" s="92">
        <f t="shared" si="3"/>
        <v>14</v>
      </c>
      <c r="B31" s="109">
        <f>IF(+'VIII R Art'!B31+'VIII R Art MONITOREO'!B31+'VIII R Ind'!B31+'XVI R Art'!B31+'XVI R MONITOREO'!B31+'XVI R Ind'!B31&gt;0,+'VIII R Art'!B31+'VIII R Art MONITOREO'!B31+'VIII R Ind'!B31+'XVI R Art'!B31+'XVI R MONITOREO'!B31+'XVI R Ind'!B31," ")</f>
        <v>17.62</v>
      </c>
      <c r="C31" s="57">
        <f>IF(+'VIII R Art'!C31+'VIII R Art MONITOREO'!C31+'VIII R Ind'!C31+'XVI R Art'!C31+'XVI R MONITOREO'!C31+'XVI R Ind'!C31&gt;0,+'VIII R Art'!C31+'VIII R Art MONITOREO'!C31+'VIII R Ind'!C31+'XVI R Art'!C31+'XVI R MONITOREO'!C31+'XVI R Ind'!C31," ")</f>
        <v>370.52</v>
      </c>
      <c r="D31" s="57">
        <f>IF(+'VIII R Art'!D31+'VIII R Art MONITOREO'!D31+'VIII R Ind'!D31+'XVI R Art'!D31+'XVI R MONITOREO'!D31+'XVI R Ind'!D31&gt;0,+'VIII R Art'!D31+'VIII R Art MONITOREO'!D31+'VIII R Ind'!D31+'XVI R Art'!D31+'XVI R MONITOREO'!D31+'XVI R Ind'!D31," ")</f>
        <v>16630513.708997464</v>
      </c>
      <c r="E31" s="57">
        <f>IF(+'VIII R Art'!E31+'VIII R Art MONITOREO'!E31+'VIII R Ind'!E31+'XVI R Art'!E31+'XVI R MONITOREO'!E31+'XVI R Ind'!E31&gt;0,+'VIII R Art'!E31+'VIII R Art MONITOREO'!E31+'VIII R Ind'!E31+'XVI R Art'!E31+'XVI R MONITOREO'!E31+'XVI R Ind'!E31," ")</f>
        <v>14515067.210000001</v>
      </c>
      <c r="F31" s="57">
        <f>IF(+'VIII R Art'!F31+'VIII R Art MONITOREO'!F31+'VIII R Ind'!F31+'XVI R Art'!F31+'XVI R MONITOREO'!F31+'XVI R Ind'!F31&gt;0,+'VIII R Art'!F31+'VIII R Art MONITOREO'!F31+'VIII R Ind'!F31+'XVI R Art'!F31+'XVI R MONITOREO'!F31+'XVI R Ind'!F31," ")</f>
        <v>21858774.140000001</v>
      </c>
      <c r="G31" s="57">
        <f>IF(+'VIII R Art'!G31+'VIII R Art MONITOREO'!G31+'VIII R Ind'!G31+'XVI R Art'!G31+'XVI R MONITOREO'!G31+'XVI R Ind'!G31&gt;0,+'VIII R Art'!G31+'VIII R Art MONITOREO'!G31+'VIII R Ind'!G31+'XVI R Art'!G31+'XVI R MONITOREO'!G31+'XVI R Ind'!G31," ")</f>
        <v>20526554.850000001</v>
      </c>
      <c r="H31" s="57" t="str">
        <f>IF(+'VIII R Art'!H31+'VIII R Art MONITOREO'!H31+'VIII R Ind'!H31+'XVI R Art'!H31+'XVI R MONITOREO'!H31+'XVI R Ind'!H31&gt;0,+'VIII R Art'!H31+'VIII R Art MONITOREO'!H31+'VIII R Ind'!H31+'XVI R Art'!H31+'XVI R MONITOREO'!H31+'XVI R Ind'!H31," ")</f>
        <v xml:space="preserve"> </v>
      </c>
      <c r="I31" s="57" t="str">
        <f>IF(+'VIII R Art'!I31+'VIII R Art MONITOREO'!I31+'VIII R Ind'!I31+'XVI R Art'!I31+'XVI R MONITOREO'!I31+'XVI R Ind'!I31&gt;0,+'VIII R Art'!I31+'VIII R Art MONITOREO'!I31+'VIII R Ind'!I31+'XVI R Art'!I31+'XVI R MONITOREO'!I31+'XVI R Ind'!I31," ")</f>
        <v xml:space="preserve"> </v>
      </c>
      <c r="J31" s="57" t="str">
        <f>IF(+'VIII R Art'!J31+'VIII R Art MONITOREO'!J31+'VIII R Ind'!J31+'XVI R Art'!J31+'XVI R MONITOREO'!J31+'XVI R Ind'!J31&gt;0,+'VIII R Art'!J31+'VIII R Art MONITOREO'!J31+'VIII R Ind'!J31+'XVI R Art'!J31+'XVI R MONITOREO'!J31+'XVI R Ind'!J31," ")</f>
        <v xml:space="preserve"> </v>
      </c>
      <c r="K31" s="57" t="str">
        <f>IF(+'VIII R Art'!K31+'VIII R Art MONITOREO'!K31+'VIII R Ind'!K31+'XVI R Art'!K31+'XVI R MONITOREO'!K31+'XVI R Ind'!K31&gt;0,+'VIII R Art'!K31+'VIII R Art MONITOREO'!K31+'VIII R Ind'!K31+'XVI R Art'!K31+'XVI R MONITOREO'!K31+'XVI R Ind'!K31," ")</f>
        <v xml:space="preserve"> </v>
      </c>
      <c r="L31" s="57" t="str">
        <f>IF(+'VIII R Art'!L31+'VIII R Art MONITOREO'!L31+'VIII R Ind'!L31+'XVI R Art'!L31+'XVI R MONITOREO'!L31+'XVI R Ind'!L31&gt;0,+'VIII R Art'!L31+'VIII R Art MONITOREO'!L31+'VIII R Ind'!L31+'XVI R Art'!L31+'XVI R MONITOREO'!L31+'XVI R Ind'!L31," ")</f>
        <v xml:space="preserve"> </v>
      </c>
      <c r="M31" s="110" t="str">
        <f>IF(+'VIII R Art'!M31+'VIII R Art MONITOREO'!M31+'VIII R Ind'!M31+'XVI R Art'!M31+'XVI R MONITOREO'!M31+'XVI R Ind'!M31&gt;0,+'VIII R Art'!M31+'VIII R Art MONITOREO'!M31+'VIII R Ind'!M31+'XVI R Art'!M31+'XVI R MONITOREO'!M31+'XVI R Ind'!M31," ")</f>
        <v xml:space="preserve"> </v>
      </c>
      <c r="N31" s="57">
        <f t="shared" si="4"/>
        <v>73531298.048997462</v>
      </c>
      <c r="O31" s="11">
        <f t="shared" si="2"/>
        <v>14</v>
      </c>
      <c r="P31" s="15"/>
      <c r="R31" s="109">
        <f t="shared" si="6"/>
        <v>110</v>
      </c>
      <c r="S31" s="142">
        <f t="shared" ref="S31:AA44" si="8">+(C31*100/C$45)+S$7</f>
        <v>101.98565688200637</v>
      </c>
      <c r="T31" s="142">
        <f t="shared" si="8"/>
        <v>90.995092594171879</v>
      </c>
      <c r="U31" s="142">
        <f t="shared" si="8"/>
        <v>81.170604175320165</v>
      </c>
      <c r="V31" s="142">
        <f t="shared" si="8"/>
        <v>73.996531517889181</v>
      </c>
      <c r="W31" s="142">
        <f t="shared" si="8"/>
        <v>63.692256639059501</v>
      </c>
      <c r="X31" s="142" t="e">
        <f t="shared" si="8"/>
        <v>#VALUE!</v>
      </c>
      <c r="Y31" s="142" t="e">
        <f t="shared" si="8"/>
        <v>#VALUE!</v>
      </c>
      <c r="Z31" s="142" t="e">
        <f t="shared" si="8"/>
        <v>#VALUE!</v>
      </c>
      <c r="AA31" s="142" t="e">
        <f t="shared" si="8"/>
        <v>#VALUE!</v>
      </c>
      <c r="AB31" s="142" t="e">
        <f t="shared" si="7"/>
        <v>#VALUE!</v>
      </c>
      <c r="AC31" s="143" t="e">
        <f t="shared" si="7"/>
        <v>#VALUE!</v>
      </c>
    </row>
    <row r="32" spans="1:30" x14ac:dyDescent="0.3">
      <c r="A32" s="92">
        <f t="shared" si="3"/>
        <v>14.5</v>
      </c>
      <c r="B32" s="109">
        <f>IF(+'VIII R Art'!B32+'VIII R Art MONITOREO'!B32+'VIII R Ind'!B32+'XVI R Art'!B32+'XVI R MONITOREO'!B32+'XVI R Ind'!B32&gt;0,+'VIII R Art'!B32+'VIII R Art MONITOREO'!B32+'VIII R Ind'!B32+'XVI R Art'!B32+'XVI R MONITOREO'!B32+'XVI R Ind'!B32," ")</f>
        <v>35.24</v>
      </c>
      <c r="C32" s="57">
        <f>IF(+'VIII R Art'!C32+'VIII R Art MONITOREO'!C32+'VIII R Ind'!C32+'XVI R Art'!C32+'XVI R MONITOREO'!C32+'XVI R Ind'!C32&gt;0,+'VIII R Art'!C32+'VIII R Art MONITOREO'!C32+'VIII R Ind'!C32+'XVI R Art'!C32+'XVI R MONITOREO'!C32+'XVI R Ind'!C32," ")</f>
        <v>630.86</v>
      </c>
      <c r="D32" s="57">
        <f>IF(+'VIII R Art'!D32+'VIII R Art MONITOREO'!D32+'VIII R Ind'!D32+'XVI R Art'!D32+'XVI R MONITOREO'!D32+'XVI R Ind'!D32&gt;0,+'VIII R Art'!D32+'VIII R Art MONITOREO'!D32+'VIII R Ind'!D32+'XVI R Art'!D32+'XVI R MONITOREO'!D32+'XVI R Ind'!D32," ")</f>
        <v>26132190.28099408</v>
      </c>
      <c r="E32" s="57">
        <f>IF(+'VIII R Art'!E32+'VIII R Art MONITOREO'!E32+'VIII R Ind'!E32+'XVI R Art'!E32+'XVI R MONITOREO'!E32+'XVI R Ind'!E32&gt;0,+'VIII R Art'!E32+'VIII R Art MONITOREO'!E32+'VIII R Ind'!E32+'XVI R Art'!E32+'XVI R MONITOREO'!E32+'XVI R Ind'!E32," ")</f>
        <v>23018876.149999999</v>
      </c>
      <c r="F32" s="57">
        <f>IF(+'VIII R Art'!F32+'VIII R Art MONITOREO'!F32+'VIII R Ind'!F32+'XVI R Art'!F32+'XVI R MONITOREO'!F32+'XVI R Ind'!F32&gt;0,+'VIII R Art'!F32+'VIII R Art MONITOREO'!F32+'VIII R Ind'!F32+'XVI R Art'!F32+'XVI R MONITOREO'!F32+'XVI R Ind'!F32," ")</f>
        <v>24874151.550000001</v>
      </c>
      <c r="G32" s="57">
        <f>IF(+'VIII R Art'!G32+'VIII R Art MONITOREO'!G32+'VIII R Ind'!G32+'XVI R Art'!G32+'XVI R MONITOREO'!G32+'XVI R Ind'!G32&gt;0,+'VIII R Art'!G32+'VIII R Art MONITOREO'!G32+'VIII R Ind'!G32+'XVI R Art'!G32+'XVI R MONITOREO'!G32+'XVI R Ind'!G32," ")</f>
        <v>16925419.280000001</v>
      </c>
      <c r="H32" s="57" t="str">
        <f>IF(+'VIII R Art'!H32+'VIII R Art MONITOREO'!H32+'VIII R Ind'!H32+'XVI R Art'!H32+'XVI R MONITOREO'!H32+'XVI R Ind'!H32&gt;0,+'VIII R Art'!H32+'VIII R Art MONITOREO'!H32+'VIII R Ind'!H32+'XVI R Art'!H32+'XVI R MONITOREO'!H32+'XVI R Ind'!H32," ")</f>
        <v xml:space="preserve"> </v>
      </c>
      <c r="I32" s="57" t="str">
        <f>IF(+'VIII R Art'!I32+'VIII R Art MONITOREO'!I32+'VIII R Ind'!I32+'XVI R Art'!I32+'XVI R MONITOREO'!I32+'XVI R Ind'!I32&gt;0,+'VIII R Art'!I32+'VIII R Art MONITOREO'!I32+'VIII R Ind'!I32+'XVI R Art'!I32+'XVI R MONITOREO'!I32+'XVI R Ind'!I32," ")</f>
        <v xml:space="preserve"> </v>
      </c>
      <c r="J32" s="57" t="str">
        <f>IF(+'VIII R Art'!J32+'VIII R Art MONITOREO'!J32+'VIII R Ind'!J32+'XVI R Art'!J32+'XVI R MONITOREO'!J32+'XVI R Ind'!J32&gt;0,+'VIII R Art'!J32+'VIII R Art MONITOREO'!J32+'VIII R Ind'!J32+'XVI R Art'!J32+'XVI R MONITOREO'!J32+'XVI R Ind'!J32," ")</f>
        <v xml:space="preserve"> </v>
      </c>
      <c r="K32" s="57" t="str">
        <f>IF(+'VIII R Art'!K32+'VIII R Art MONITOREO'!K32+'VIII R Ind'!K32+'XVI R Art'!K32+'XVI R MONITOREO'!K32+'XVI R Ind'!K32&gt;0,+'VIII R Art'!K32+'VIII R Art MONITOREO'!K32+'VIII R Ind'!K32+'XVI R Art'!K32+'XVI R MONITOREO'!K32+'XVI R Ind'!K32," ")</f>
        <v xml:space="preserve"> </v>
      </c>
      <c r="L32" s="57" t="str">
        <f>IF(+'VIII R Art'!L32+'VIII R Art MONITOREO'!L32+'VIII R Ind'!L32+'XVI R Art'!L32+'XVI R MONITOREO'!L32+'XVI R Ind'!L32&gt;0,+'VIII R Art'!L32+'VIII R Art MONITOREO'!L32+'VIII R Ind'!L32+'XVI R Art'!L32+'XVI R MONITOREO'!L32+'XVI R Ind'!L32," ")</f>
        <v xml:space="preserve"> </v>
      </c>
      <c r="M32" s="110" t="str">
        <f>IF(+'VIII R Art'!M32+'VIII R Art MONITOREO'!M32+'VIII R Ind'!M32+'XVI R Art'!M32+'XVI R MONITOREO'!M32+'XVI R Ind'!M32&gt;0,+'VIII R Art'!M32+'VIII R Art MONITOREO'!M32+'VIII R Ind'!M32+'XVI R Art'!M32+'XVI R MONITOREO'!M32+'XVI R Ind'!M32," ")</f>
        <v xml:space="preserve"> </v>
      </c>
      <c r="N32" s="57">
        <f t="shared" si="4"/>
        <v>90951303.360994086</v>
      </c>
      <c r="O32" s="11">
        <f t="shared" si="2"/>
        <v>14.5</v>
      </c>
      <c r="P32" s="15"/>
      <c r="R32" s="109">
        <f t="shared" si="6"/>
        <v>110</v>
      </c>
      <c r="S32" s="142">
        <f t="shared" si="8"/>
        <v>103.38084718930837</v>
      </c>
      <c r="T32" s="142">
        <f t="shared" si="8"/>
        <v>91.563628729282058</v>
      </c>
      <c r="U32" s="142">
        <f t="shared" si="8"/>
        <v>81.856415278174097</v>
      </c>
      <c r="V32" s="142">
        <f t="shared" si="8"/>
        <v>74.547845639175776</v>
      </c>
      <c r="W32" s="142">
        <f t="shared" si="8"/>
        <v>63.04449490731006</v>
      </c>
      <c r="X32" s="142" t="e">
        <f t="shared" si="8"/>
        <v>#VALUE!</v>
      </c>
      <c r="Y32" s="142" t="e">
        <f t="shared" si="8"/>
        <v>#VALUE!</v>
      </c>
      <c r="Z32" s="142" t="e">
        <f t="shared" si="8"/>
        <v>#VALUE!</v>
      </c>
      <c r="AA32" s="142" t="e">
        <f t="shared" si="8"/>
        <v>#VALUE!</v>
      </c>
      <c r="AB32" s="142" t="e">
        <f t="shared" si="7"/>
        <v>#VALUE!</v>
      </c>
      <c r="AC32" s="143" t="e">
        <f t="shared" si="7"/>
        <v>#VALUE!</v>
      </c>
    </row>
    <row r="33" spans="1:29" x14ac:dyDescent="0.3">
      <c r="A33" s="92">
        <f t="shared" si="3"/>
        <v>15</v>
      </c>
      <c r="B33" s="109">
        <f>IF(+'VIII R Art'!B33+'VIII R Art MONITOREO'!B33+'VIII R Ind'!B33+'XVI R Art'!B33+'XVI R MONITOREO'!B33+'XVI R Ind'!B33&gt;0,+'VIII R Art'!B33+'VIII R Art MONITOREO'!B33+'VIII R Ind'!B33+'XVI R Art'!B33+'XVI R MONITOREO'!B33+'XVI R Ind'!B33," ")</f>
        <v>29.37</v>
      </c>
      <c r="C33" s="57">
        <f>IF(+'VIII R Art'!C33+'VIII R Art MONITOREO'!C33+'VIII R Ind'!C33+'XVI R Art'!C33+'XVI R MONITOREO'!C33+'XVI R Ind'!C33&gt;0,+'VIII R Art'!C33+'VIII R Art MONITOREO'!C33+'VIII R Ind'!C33+'XVI R Art'!C33+'XVI R MONITOREO'!C33+'XVI R Ind'!C33," ")</f>
        <v>893.63</v>
      </c>
      <c r="D33" s="57">
        <f>IF(+'VIII R Art'!D33+'VIII R Art MONITOREO'!D33+'VIII R Ind'!D33+'XVI R Art'!D33+'XVI R MONITOREO'!D33+'XVI R Ind'!D33&gt;0,+'VIII R Art'!D33+'VIII R Art MONITOREO'!D33+'VIII R Ind'!D33+'XVI R Art'!D33+'XVI R MONITOREO'!D33+'XVI R Ind'!D33," ")</f>
        <v>49168026.60499578</v>
      </c>
      <c r="E33" s="57">
        <f>IF(+'VIII R Art'!E33+'VIII R Art MONITOREO'!E33+'VIII R Ind'!E33+'XVI R Art'!E33+'XVI R MONITOREO'!E33+'XVI R Ind'!E33&gt;0,+'VIII R Art'!E33+'VIII R Art MONITOREO'!E33+'VIII R Ind'!E33+'XVI R Art'!E33+'XVI R MONITOREO'!E33+'XVI R Ind'!E33," ")</f>
        <v>37292100.799999997</v>
      </c>
      <c r="F33" s="57">
        <f>IF(+'VIII R Art'!F33+'VIII R Art MONITOREO'!F33+'VIII R Ind'!F33+'XVI R Art'!F33+'XVI R MONITOREO'!F33+'XVI R Ind'!F33&gt;0,+'VIII R Art'!F33+'VIII R Art MONITOREO'!F33+'VIII R Ind'!F33+'XVI R Art'!F33+'XVI R MONITOREO'!F33+'XVI R Ind'!F33," ")</f>
        <v>29687889.629999999</v>
      </c>
      <c r="G33" s="57">
        <f>IF(+'VIII R Art'!G33+'VIII R Art MONITOREO'!G33+'VIII R Ind'!G33+'XVI R Art'!G33+'XVI R MONITOREO'!G33+'XVI R Ind'!G33&gt;0,+'VIII R Art'!G33+'VIII R Art MONITOREO'!G33+'VIII R Ind'!G33+'XVI R Art'!G33+'XVI R MONITOREO'!G33+'XVI R Ind'!G33," ")</f>
        <v>12054210.51</v>
      </c>
      <c r="H33" s="57" t="str">
        <f>IF(+'VIII R Art'!H33+'VIII R Art MONITOREO'!H33+'VIII R Ind'!H33+'XVI R Art'!H33+'XVI R MONITOREO'!H33+'XVI R Ind'!H33&gt;0,+'VIII R Art'!H33+'VIII R Art MONITOREO'!H33+'VIII R Ind'!H33+'XVI R Art'!H33+'XVI R MONITOREO'!H33+'XVI R Ind'!H33," ")</f>
        <v xml:space="preserve"> </v>
      </c>
      <c r="I33" s="57" t="str">
        <f>IF(+'VIII R Art'!I33+'VIII R Art MONITOREO'!I33+'VIII R Ind'!I33+'XVI R Art'!I33+'XVI R MONITOREO'!I33+'XVI R Ind'!I33&gt;0,+'VIII R Art'!I33+'VIII R Art MONITOREO'!I33+'VIII R Ind'!I33+'XVI R Art'!I33+'XVI R MONITOREO'!I33+'XVI R Ind'!I33," ")</f>
        <v xml:space="preserve"> </v>
      </c>
      <c r="J33" s="57" t="str">
        <f>IF(+'VIII R Art'!J33+'VIII R Art MONITOREO'!J33+'VIII R Ind'!J33+'XVI R Art'!J33+'XVI R MONITOREO'!J33+'XVI R Ind'!J33&gt;0,+'VIII R Art'!J33+'VIII R Art MONITOREO'!J33+'VIII R Ind'!J33+'XVI R Art'!J33+'XVI R MONITOREO'!J33+'XVI R Ind'!J33," ")</f>
        <v xml:space="preserve"> </v>
      </c>
      <c r="K33" s="57" t="str">
        <f>IF(+'VIII R Art'!K33+'VIII R Art MONITOREO'!K33+'VIII R Ind'!K33+'XVI R Art'!K33+'XVI R MONITOREO'!K33+'XVI R Ind'!K33&gt;0,+'VIII R Art'!K33+'VIII R Art MONITOREO'!K33+'VIII R Ind'!K33+'XVI R Art'!K33+'XVI R MONITOREO'!K33+'XVI R Ind'!K33," ")</f>
        <v xml:space="preserve"> </v>
      </c>
      <c r="L33" s="57" t="str">
        <f>IF(+'VIII R Art'!L33+'VIII R Art MONITOREO'!L33+'VIII R Ind'!L33+'XVI R Art'!L33+'XVI R MONITOREO'!L33+'XVI R Ind'!L33&gt;0,+'VIII R Art'!L33+'VIII R Art MONITOREO'!L33+'VIII R Ind'!L33+'XVI R Art'!L33+'XVI R MONITOREO'!L33+'XVI R Ind'!L33," ")</f>
        <v xml:space="preserve"> </v>
      </c>
      <c r="M33" s="110" t="str">
        <f>IF(+'VIII R Art'!M33+'VIII R Art MONITOREO'!M33+'VIII R Ind'!M33+'XVI R Art'!M33+'XVI R MONITOREO'!M33+'XVI R Ind'!M33&gt;0,+'VIII R Art'!M33+'VIII R Art MONITOREO'!M33+'VIII R Ind'!M33+'XVI R Art'!M33+'XVI R MONITOREO'!M33+'XVI R Ind'!M33," ")</f>
        <v xml:space="preserve"> </v>
      </c>
      <c r="N33" s="57">
        <f t="shared" si="4"/>
        <v>128203150.54499577</v>
      </c>
      <c r="O33" s="11">
        <f t="shared" si="2"/>
        <v>15</v>
      </c>
      <c r="P33" s="15"/>
      <c r="R33" s="109">
        <f t="shared" si="6"/>
        <v>110</v>
      </c>
      <c r="S33" s="142">
        <f t="shared" si="8"/>
        <v>104.78906013026921</v>
      </c>
      <c r="T33" s="142">
        <f t="shared" si="8"/>
        <v>92.941986038483392</v>
      </c>
      <c r="U33" s="142">
        <f t="shared" si="8"/>
        <v>83.007515450763151</v>
      </c>
      <c r="V33" s="142">
        <f t="shared" si="8"/>
        <v>75.42796159775456</v>
      </c>
      <c r="W33" s="142">
        <f t="shared" si="8"/>
        <v>62.168276123753337</v>
      </c>
      <c r="X33" s="142" t="e">
        <f t="shared" si="8"/>
        <v>#VALUE!</v>
      </c>
      <c r="Y33" s="142" t="e">
        <f t="shared" si="8"/>
        <v>#VALUE!</v>
      </c>
      <c r="Z33" s="142" t="e">
        <f t="shared" si="8"/>
        <v>#VALUE!</v>
      </c>
      <c r="AA33" s="142" t="e">
        <f t="shared" si="8"/>
        <v>#VALUE!</v>
      </c>
      <c r="AB33" s="142" t="e">
        <f t="shared" si="7"/>
        <v>#VALUE!</v>
      </c>
      <c r="AC33" s="143" t="e">
        <f t="shared" si="7"/>
        <v>#VALUE!</v>
      </c>
    </row>
    <row r="34" spans="1:29" x14ac:dyDescent="0.3">
      <c r="A34" s="92">
        <f t="shared" si="3"/>
        <v>15.5</v>
      </c>
      <c r="B34" s="109">
        <f>IF(+'VIII R Art'!B34+'VIII R Art MONITOREO'!B34+'VIII R Ind'!B34+'XVI R Art'!B34+'XVI R MONITOREO'!B34+'XVI R Ind'!B34&gt;0,+'VIII R Art'!B34+'VIII R Art MONITOREO'!B34+'VIII R Ind'!B34+'XVI R Art'!B34+'XVI R MONITOREO'!B34+'XVI R Ind'!B34," ")</f>
        <v>52.86</v>
      </c>
      <c r="C34" s="57">
        <f>IF(+'VIII R Art'!C34+'VIII R Art MONITOREO'!C34+'VIII R Ind'!C34+'XVI R Art'!C34+'XVI R MONITOREO'!C34+'XVI R Ind'!C34&gt;0,+'VIII R Art'!C34+'VIII R Art MONITOREO'!C34+'VIII R Ind'!C34+'XVI R Art'!C34+'XVI R MONITOREO'!C34+'XVI R Ind'!C34," ")</f>
        <v>1028.8500000000001</v>
      </c>
      <c r="D34" s="57">
        <f>IF(+'VIII R Art'!D34+'VIII R Art MONITOREO'!D34+'VIII R Ind'!D34+'XVI R Art'!D34+'XVI R MONITOREO'!D34+'XVI R Ind'!D34&gt;0,+'VIII R Art'!D34+'VIII R Art MONITOREO'!D34+'VIII R Ind'!D34+'XVI R Art'!D34+'XVI R MONITOREO'!D34+'XVI R Ind'!D34," ")</f>
        <v>87159861.581495345</v>
      </c>
      <c r="E34" s="57">
        <f>IF(+'VIII R Art'!E34+'VIII R Art MONITOREO'!E34+'VIII R Ind'!E34+'XVI R Art'!E34+'XVI R MONITOREO'!E34+'XVI R Ind'!E34&gt;0,+'VIII R Art'!E34+'VIII R Art MONITOREO'!E34+'VIII R Ind'!E34+'XVI R Art'!E34+'XVI R MONITOREO'!E34+'XVI R Ind'!E34," ")</f>
        <v>53856072</v>
      </c>
      <c r="F34" s="57">
        <f>IF(+'VIII R Art'!F34+'VIII R Art MONITOREO'!F34+'VIII R Ind'!F34+'XVI R Art'!F34+'XVI R MONITOREO'!F34+'XVI R Ind'!F34&gt;0,+'VIII R Art'!F34+'VIII R Art MONITOREO'!F34+'VIII R Ind'!F34+'XVI R Art'!F34+'XVI R MONITOREO'!F34+'XVI R Ind'!F34," ")</f>
        <v>30551418.07</v>
      </c>
      <c r="G34" s="57">
        <f>IF(+'VIII R Art'!G34+'VIII R Art MONITOREO'!G34+'VIII R Ind'!G34+'XVI R Art'!G34+'XVI R MONITOREO'!G34+'XVI R Ind'!G34&gt;0,+'VIII R Art'!G34+'VIII R Art MONITOREO'!G34+'VIII R Ind'!G34+'XVI R Art'!G34+'XVI R MONITOREO'!G34+'XVI R Ind'!G34," ")</f>
        <v>19014375.539999999</v>
      </c>
      <c r="H34" s="57" t="str">
        <f>IF(+'VIII R Art'!H34+'VIII R Art MONITOREO'!H34+'VIII R Ind'!H34+'XVI R Art'!H34+'XVI R MONITOREO'!H34+'XVI R Ind'!H34&gt;0,+'VIII R Art'!H34+'VIII R Art MONITOREO'!H34+'VIII R Ind'!H34+'XVI R Art'!H34+'XVI R MONITOREO'!H34+'XVI R Ind'!H34," ")</f>
        <v xml:space="preserve"> </v>
      </c>
      <c r="I34" s="57" t="str">
        <f>IF(+'VIII R Art'!I34+'VIII R Art MONITOREO'!I34+'VIII R Ind'!I34+'XVI R Art'!I34+'XVI R MONITOREO'!I34+'XVI R Ind'!I34&gt;0,+'VIII R Art'!I34+'VIII R Art MONITOREO'!I34+'VIII R Ind'!I34+'XVI R Art'!I34+'XVI R MONITOREO'!I34+'XVI R Ind'!I34," ")</f>
        <v xml:space="preserve"> </v>
      </c>
      <c r="J34" s="57" t="str">
        <f>IF(+'VIII R Art'!J34+'VIII R Art MONITOREO'!J34+'VIII R Ind'!J34+'XVI R Art'!J34+'XVI R MONITOREO'!J34+'XVI R Ind'!J34&gt;0,+'VIII R Art'!J34+'VIII R Art MONITOREO'!J34+'VIII R Ind'!J34+'XVI R Art'!J34+'XVI R MONITOREO'!J34+'XVI R Ind'!J34," ")</f>
        <v xml:space="preserve"> </v>
      </c>
      <c r="K34" s="57" t="str">
        <f>IF(+'VIII R Art'!K34+'VIII R Art MONITOREO'!K34+'VIII R Ind'!K34+'XVI R Art'!K34+'XVI R MONITOREO'!K34+'XVI R Ind'!K34&gt;0,+'VIII R Art'!K34+'VIII R Art MONITOREO'!K34+'VIII R Ind'!K34+'XVI R Art'!K34+'XVI R MONITOREO'!K34+'XVI R Ind'!K34," ")</f>
        <v xml:space="preserve"> </v>
      </c>
      <c r="L34" s="57" t="str">
        <f>IF(+'VIII R Art'!L34+'VIII R Art MONITOREO'!L34+'VIII R Ind'!L34+'XVI R Art'!L34+'XVI R MONITOREO'!L34+'XVI R Ind'!L34&gt;0,+'VIII R Art'!L34+'VIII R Art MONITOREO'!L34+'VIII R Ind'!L34+'XVI R Art'!L34+'XVI R MONITOREO'!L34+'XVI R Ind'!L34," ")</f>
        <v xml:space="preserve"> </v>
      </c>
      <c r="M34" s="110" t="str">
        <f>IF(+'VIII R Art'!M34+'VIII R Art MONITOREO'!M34+'VIII R Ind'!M34+'XVI R Art'!M34+'XVI R MONITOREO'!M34+'XVI R Ind'!M34&gt;0,+'VIII R Art'!M34+'VIII R Art MONITOREO'!M34+'VIII R Ind'!M34+'XVI R Art'!M34+'XVI R MONITOREO'!M34+'XVI R Ind'!M34," ")</f>
        <v xml:space="preserve"> </v>
      </c>
      <c r="N34" s="57">
        <f t="shared" si="4"/>
        <v>190582808.90149531</v>
      </c>
      <c r="O34" s="11">
        <f t="shared" si="2"/>
        <v>15.5</v>
      </c>
      <c r="P34" s="15"/>
      <c r="R34" s="109">
        <f t="shared" si="6"/>
        <v>110</v>
      </c>
      <c r="S34" s="142">
        <f t="shared" si="8"/>
        <v>105.5137187818532</v>
      </c>
      <c r="T34" s="142">
        <f t="shared" si="8"/>
        <v>95.215240748809109</v>
      </c>
      <c r="U34" s="142">
        <f t="shared" si="8"/>
        <v>84.343358651905518</v>
      </c>
      <c r="V34" s="142">
        <f t="shared" si="8"/>
        <v>75.585844130642727</v>
      </c>
      <c r="W34" s="142">
        <f t="shared" si="8"/>
        <v>63.420250248430541</v>
      </c>
      <c r="X34" s="142" t="e">
        <f t="shared" si="8"/>
        <v>#VALUE!</v>
      </c>
      <c r="Y34" s="142" t="e">
        <f t="shared" si="8"/>
        <v>#VALUE!</v>
      </c>
      <c r="Z34" s="142" t="e">
        <f t="shared" si="8"/>
        <v>#VALUE!</v>
      </c>
      <c r="AA34" s="142" t="e">
        <f t="shared" si="8"/>
        <v>#VALUE!</v>
      </c>
      <c r="AB34" s="142" t="e">
        <f t="shared" si="7"/>
        <v>#VALUE!</v>
      </c>
      <c r="AC34" s="143" t="e">
        <f t="shared" si="7"/>
        <v>#VALUE!</v>
      </c>
    </row>
    <row r="35" spans="1:29" x14ac:dyDescent="0.3">
      <c r="A35" s="92">
        <f t="shared" si="3"/>
        <v>16</v>
      </c>
      <c r="B35" s="109">
        <f>IF(+'VIII R Art'!B35+'VIII R Art MONITOREO'!B35+'VIII R Ind'!B35+'XVI R Art'!B35+'XVI R MONITOREO'!B35+'XVI R Ind'!B35&gt;0,+'VIII R Art'!B35+'VIII R Art MONITOREO'!B35+'VIII R Ind'!B35+'XVI R Art'!B35+'XVI R MONITOREO'!B35+'XVI R Ind'!B35," ")</f>
        <v>52.86</v>
      </c>
      <c r="C35" s="57">
        <f>IF(+'VIII R Art'!C35+'VIII R Art MONITOREO'!C35+'VIII R Ind'!C35+'XVI R Art'!C35+'XVI R MONITOREO'!C35+'XVI R Ind'!C35&gt;0,+'VIII R Art'!C35+'VIII R Art MONITOREO'!C35+'VIII R Ind'!C35+'XVI R Art'!C35+'XVI R MONITOREO'!C35+'XVI R Ind'!C35," ")</f>
        <v>984.31</v>
      </c>
      <c r="D35" s="57">
        <f>IF(+'VIII R Art'!D35+'VIII R Art MONITOREO'!D35+'VIII R Ind'!D35+'XVI R Art'!D35+'XVI R MONITOREO'!D35+'XVI R Ind'!D35&gt;0,+'VIII R Art'!D35+'VIII R Art MONITOREO'!D35+'VIII R Ind'!D35+'XVI R Art'!D35+'XVI R MONITOREO'!D35+'XVI R Ind'!D35," ")</f>
        <v>143076538.36199662</v>
      </c>
      <c r="E35" s="57">
        <f>IF(+'VIII R Art'!E35+'VIII R Art MONITOREO'!E35+'VIII R Ind'!E35+'XVI R Art'!E35+'XVI R MONITOREO'!E35+'XVI R Ind'!E35&gt;0,+'VIII R Art'!E35+'VIII R Art MONITOREO'!E35+'VIII R Ind'!E35+'XVI R Art'!E35+'XVI R MONITOREO'!E35+'XVI R Ind'!E35," ")</f>
        <v>91449818.819999993</v>
      </c>
      <c r="F35" s="57">
        <f>IF(+'VIII R Art'!F35+'VIII R Art MONITOREO'!F35+'VIII R Ind'!F35+'XVI R Art'!F35+'XVI R MONITOREO'!F35+'XVI R Ind'!F35&gt;0,+'VIII R Art'!F35+'VIII R Art MONITOREO'!F35+'VIII R Ind'!F35+'XVI R Art'!F35+'XVI R MONITOREO'!F35+'XVI R Ind'!F35," ")</f>
        <v>35322744.899999999</v>
      </c>
      <c r="G35" s="57">
        <f>IF(+'VIII R Art'!G35+'VIII R Art MONITOREO'!G35+'VIII R Ind'!G35+'XVI R Art'!G35+'XVI R MONITOREO'!G35+'XVI R Ind'!G35&gt;0,+'VIII R Art'!G35+'VIII R Art MONITOREO'!G35+'VIII R Ind'!G35+'XVI R Art'!G35+'XVI R MONITOREO'!G35+'XVI R Ind'!G35," ")</f>
        <v>16627841.66</v>
      </c>
      <c r="H35" s="57" t="str">
        <f>IF(+'VIII R Art'!H35+'VIII R Art MONITOREO'!H35+'VIII R Ind'!H35+'XVI R Art'!H35+'XVI R MONITOREO'!H35+'XVI R Ind'!H35&gt;0,+'VIII R Art'!H35+'VIII R Art MONITOREO'!H35+'VIII R Ind'!H35+'XVI R Art'!H35+'XVI R MONITOREO'!H35+'XVI R Ind'!H35," ")</f>
        <v xml:space="preserve"> </v>
      </c>
      <c r="I35" s="57" t="str">
        <f>IF(+'VIII R Art'!I35+'VIII R Art MONITOREO'!I35+'VIII R Ind'!I35+'XVI R Art'!I35+'XVI R MONITOREO'!I35+'XVI R Ind'!I35&gt;0,+'VIII R Art'!I35+'VIII R Art MONITOREO'!I35+'VIII R Ind'!I35+'XVI R Art'!I35+'XVI R MONITOREO'!I35+'XVI R Ind'!I35," ")</f>
        <v xml:space="preserve"> </v>
      </c>
      <c r="J35" s="57" t="str">
        <f>IF(+'VIII R Art'!J35+'VIII R Art MONITOREO'!J35+'VIII R Ind'!J35+'XVI R Art'!J35+'XVI R MONITOREO'!J35+'XVI R Ind'!J35&gt;0,+'VIII R Art'!J35+'VIII R Art MONITOREO'!J35+'VIII R Ind'!J35+'XVI R Art'!J35+'XVI R MONITOREO'!J35+'XVI R Ind'!J35," ")</f>
        <v xml:space="preserve"> </v>
      </c>
      <c r="K35" s="57" t="str">
        <f>IF(+'VIII R Art'!K35+'VIII R Art MONITOREO'!K35+'VIII R Ind'!K35+'XVI R Art'!K35+'XVI R MONITOREO'!K35+'XVI R Ind'!K35&gt;0,+'VIII R Art'!K35+'VIII R Art MONITOREO'!K35+'VIII R Ind'!K35+'XVI R Art'!K35+'XVI R MONITOREO'!K35+'XVI R Ind'!K35," ")</f>
        <v xml:space="preserve"> </v>
      </c>
      <c r="L35" s="57" t="str">
        <f>IF(+'VIII R Art'!L35+'VIII R Art MONITOREO'!L35+'VIII R Ind'!L35+'XVI R Art'!L35+'XVI R MONITOREO'!L35+'XVI R Ind'!L35&gt;0,+'VIII R Art'!L35+'VIII R Art MONITOREO'!L35+'VIII R Ind'!L35+'XVI R Art'!L35+'XVI R MONITOREO'!L35+'XVI R Ind'!L35," ")</f>
        <v xml:space="preserve"> </v>
      </c>
      <c r="M35" s="110" t="str">
        <f>IF(+'VIII R Art'!M35+'VIII R Art MONITOREO'!M35+'VIII R Ind'!M35+'XVI R Art'!M35+'XVI R MONITOREO'!M35+'XVI R Ind'!M35&gt;0,+'VIII R Art'!M35+'VIII R Art MONITOREO'!M35+'VIII R Ind'!M35+'XVI R Art'!M35+'XVI R MONITOREO'!M35+'XVI R Ind'!M35," ")</f>
        <v xml:space="preserve"> </v>
      </c>
      <c r="N35" s="57">
        <f t="shared" si="4"/>
        <v>286477980.9119966</v>
      </c>
      <c r="O35" s="11">
        <f t="shared" si="2"/>
        <v>16</v>
      </c>
      <c r="P35" s="15"/>
      <c r="R35" s="109">
        <f t="shared" si="6"/>
        <v>110</v>
      </c>
      <c r="S35" s="142">
        <f t="shared" si="8"/>
        <v>105.27502408919271</v>
      </c>
      <c r="T35" s="142">
        <f t="shared" si="8"/>
        <v>98.561034626774259</v>
      </c>
      <c r="U35" s="142">
        <f t="shared" si="8"/>
        <v>87.375201106145269</v>
      </c>
      <c r="V35" s="142">
        <f t="shared" si="8"/>
        <v>76.458205862188819</v>
      </c>
      <c r="W35" s="142">
        <f t="shared" si="8"/>
        <v>62.990967515543169</v>
      </c>
      <c r="X35" s="142" t="e">
        <f t="shared" si="8"/>
        <v>#VALUE!</v>
      </c>
      <c r="Y35" s="142" t="e">
        <f t="shared" si="8"/>
        <v>#VALUE!</v>
      </c>
      <c r="Z35" s="142" t="e">
        <f t="shared" si="8"/>
        <v>#VALUE!</v>
      </c>
      <c r="AA35" s="142" t="e">
        <f t="shared" si="8"/>
        <v>#VALUE!</v>
      </c>
      <c r="AB35" s="142" t="e">
        <f t="shared" si="7"/>
        <v>#VALUE!</v>
      </c>
      <c r="AC35" s="143" t="e">
        <f t="shared" si="7"/>
        <v>#VALUE!</v>
      </c>
    </row>
    <row r="36" spans="1:29" x14ac:dyDescent="0.3">
      <c r="A36" s="92">
        <f t="shared" si="3"/>
        <v>16.5</v>
      </c>
      <c r="B36" s="109">
        <f>IF(+'VIII R Art'!B36+'VIII R Art MONITOREO'!B36+'VIII R Ind'!B36+'XVI R Art'!B36+'XVI R MONITOREO'!B36+'XVI R Ind'!B36&gt;0,+'VIII R Art'!B36+'VIII R Art MONITOREO'!B36+'VIII R Ind'!B36+'XVI R Art'!B36+'XVI R MONITOREO'!B36+'XVI R Ind'!B36," ")</f>
        <v>129.21</v>
      </c>
      <c r="C36" s="57">
        <f>IF(+'VIII R Art'!C36+'VIII R Art MONITOREO'!C36+'VIII R Ind'!C36+'XVI R Art'!C36+'XVI R MONITOREO'!C36+'XVI R Ind'!C36&gt;0,+'VIII R Art'!C36+'VIII R Art MONITOREO'!C36+'VIII R Ind'!C36+'XVI R Art'!C36+'XVI R MONITOREO'!C36+'XVI R Ind'!C36," ")</f>
        <v>1359.19</v>
      </c>
      <c r="D36" s="57">
        <f>IF(+'VIII R Art'!D36+'VIII R Art MONITOREO'!D36+'VIII R Ind'!D36+'XVI R Art'!D36+'XVI R MONITOREO'!D36+'XVI R Ind'!D36&gt;0,+'VIII R Art'!D36+'VIII R Art MONITOREO'!D36+'VIII R Ind'!D36+'XVI R Art'!D36+'XVI R MONITOREO'!D36+'XVI R Ind'!D36," ")</f>
        <v>203113582.45199659</v>
      </c>
      <c r="E36" s="57">
        <f>IF(+'VIII R Art'!E36+'VIII R Art MONITOREO'!E36+'VIII R Ind'!E36+'XVI R Art'!E36+'XVI R MONITOREO'!E36+'XVI R Ind'!E36&gt;0,+'VIII R Art'!E36+'VIII R Art MONITOREO'!E36+'VIII R Ind'!E36+'XVI R Art'!E36+'XVI R MONITOREO'!E36+'XVI R Ind'!E36," ")</f>
        <v>134460410.02000001</v>
      </c>
      <c r="F36" s="57">
        <f>IF(+'VIII R Art'!F36+'VIII R Art MONITOREO'!F36+'VIII R Ind'!F36+'XVI R Art'!F36+'XVI R MONITOREO'!F36+'XVI R Ind'!F36&gt;0,+'VIII R Art'!F36+'VIII R Art MONITOREO'!F36+'VIII R Ind'!F36+'XVI R Art'!F36+'XVI R MONITOREO'!F36+'XVI R Ind'!F36," ")</f>
        <v>45568093.159999996</v>
      </c>
      <c r="G36" s="57">
        <f>IF(+'VIII R Art'!G36+'VIII R Art MONITOREO'!G36+'VIII R Ind'!G36+'XVI R Art'!G36+'XVI R MONITOREO'!G36+'XVI R Ind'!G36&gt;0,+'VIII R Art'!G36+'VIII R Art MONITOREO'!G36+'VIII R Ind'!G36+'XVI R Art'!G36+'XVI R MONITOREO'!G36+'XVI R Ind'!G36," ")</f>
        <v>13327093.120000001</v>
      </c>
      <c r="H36" s="57" t="str">
        <f>IF(+'VIII R Art'!H36+'VIII R Art MONITOREO'!H36+'VIII R Ind'!H36+'XVI R Art'!H36+'XVI R MONITOREO'!H36+'XVI R Ind'!H36&gt;0,+'VIII R Art'!H36+'VIII R Art MONITOREO'!H36+'VIII R Ind'!H36+'XVI R Art'!H36+'XVI R MONITOREO'!H36+'XVI R Ind'!H36," ")</f>
        <v xml:space="preserve"> </v>
      </c>
      <c r="I36" s="57" t="str">
        <f>IF(+'VIII R Art'!I36+'VIII R Art MONITOREO'!I36+'VIII R Ind'!I36+'XVI R Art'!I36+'XVI R MONITOREO'!I36+'XVI R Ind'!I36&gt;0,+'VIII R Art'!I36+'VIII R Art MONITOREO'!I36+'VIII R Ind'!I36+'XVI R Art'!I36+'XVI R MONITOREO'!I36+'XVI R Ind'!I36," ")</f>
        <v xml:space="preserve"> </v>
      </c>
      <c r="J36" s="57" t="str">
        <f>IF(+'VIII R Art'!J36+'VIII R Art MONITOREO'!J36+'VIII R Ind'!J36+'XVI R Art'!J36+'XVI R MONITOREO'!J36+'XVI R Ind'!J36&gt;0,+'VIII R Art'!J36+'VIII R Art MONITOREO'!J36+'VIII R Ind'!J36+'XVI R Art'!J36+'XVI R MONITOREO'!J36+'XVI R Ind'!J36," ")</f>
        <v xml:space="preserve"> </v>
      </c>
      <c r="K36" s="57" t="str">
        <f>IF(+'VIII R Art'!K36+'VIII R Art MONITOREO'!K36+'VIII R Ind'!K36+'XVI R Art'!K36+'XVI R MONITOREO'!K36+'XVI R Ind'!K36&gt;0,+'VIII R Art'!K36+'VIII R Art MONITOREO'!K36+'VIII R Ind'!K36+'XVI R Art'!K36+'XVI R MONITOREO'!K36+'XVI R Ind'!K36," ")</f>
        <v xml:space="preserve"> </v>
      </c>
      <c r="L36" s="57" t="str">
        <f>IF(+'VIII R Art'!L36+'VIII R Art MONITOREO'!L36+'VIII R Ind'!L36+'XVI R Art'!L36+'XVI R MONITOREO'!L36+'XVI R Ind'!L36&gt;0,+'VIII R Art'!L36+'VIII R Art MONITOREO'!L36+'VIII R Ind'!L36+'XVI R Art'!L36+'XVI R MONITOREO'!L36+'XVI R Ind'!L36," ")</f>
        <v xml:space="preserve"> </v>
      </c>
      <c r="M36" s="110" t="str">
        <f>IF(+'VIII R Art'!M36+'VIII R Art MONITOREO'!M36+'VIII R Ind'!M36+'XVI R Art'!M36+'XVI R MONITOREO'!M36+'XVI R Ind'!M36&gt;0,+'VIII R Art'!M36+'VIII R Art MONITOREO'!M36+'VIII R Ind'!M36+'XVI R Art'!M36+'XVI R MONITOREO'!M36+'XVI R Ind'!M36," ")</f>
        <v xml:space="preserve"> </v>
      </c>
      <c r="N36" s="57">
        <f t="shared" si="4"/>
        <v>396470667.15199661</v>
      </c>
      <c r="O36" s="11">
        <f t="shared" si="2"/>
        <v>16.5</v>
      </c>
      <c r="P36" s="15"/>
      <c r="R36" s="109">
        <f t="shared" si="6"/>
        <v>110</v>
      </c>
      <c r="S36" s="142">
        <f t="shared" si="8"/>
        <v>107.28404668426597</v>
      </c>
      <c r="T36" s="142">
        <f t="shared" si="8"/>
        <v>102.15337212129241</v>
      </c>
      <c r="U36" s="142">
        <f t="shared" si="8"/>
        <v>90.843898626679092</v>
      </c>
      <c r="V36" s="142">
        <f t="shared" si="8"/>
        <v>78.331405931442163</v>
      </c>
      <c r="W36" s="142">
        <f t="shared" si="8"/>
        <v>62.39723852401292</v>
      </c>
      <c r="X36" s="142" t="e">
        <f t="shared" si="8"/>
        <v>#VALUE!</v>
      </c>
      <c r="Y36" s="142" t="e">
        <f t="shared" si="8"/>
        <v>#VALUE!</v>
      </c>
      <c r="Z36" s="142" t="e">
        <f t="shared" si="8"/>
        <v>#VALUE!</v>
      </c>
      <c r="AA36" s="142" t="e">
        <f t="shared" si="8"/>
        <v>#VALUE!</v>
      </c>
      <c r="AB36" s="142" t="e">
        <f t="shared" si="7"/>
        <v>#VALUE!</v>
      </c>
      <c r="AC36" s="143" t="e">
        <f t="shared" si="7"/>
        <v>#VALUE!</v>
      </c>
    </row>
    <row r="37" spans="1:29" x14ac:dyDescent="0.3">
      <c r="A37" s="92">
        <f t="shared" si="3"/>
        <v>17</v>
      </c>
      <c r="B37" s="109">
        <f>IF(+'VIII R Art'!B37+'VIII R Art MONITOREO'!B37+'VIII R Ind'!B37+'XVI R Art'!B37+'XVI R MONITOREO'!B37+'XVI R Ind'!B37&gt;0,+'VIII R Art'!B37+'VIII R Art MONITOREO'!B37+'VIII R Ind'!B37+'XVI R Art'!B37+'XVI R MONITOREO'!B37+'XVI R Ind'!B37," ")</f>
        <v>270.17</v>
      </c>
      <c r="C37" s="57">
        <f>IF(+'VIII R Art'!C37+'VIII R Art MONITOREO'!C37+'VIII R Ind'!C37+'XVI R Art'!C37+'XVI R MONITOREO'!C37+'XVI R Ind'!C37&gt;0,+'VIII R Art'!C37+'VIII R Art MONITOREO'!C37+'VIII R Ind'!C37+'XVI R Art'!C37+'XVI R MONITOREO'!C37+'XVI R Ind'!C37," ")</f>
        <v>2622.36</v>
      </c>
      <c r="D37" s="57">
        <f>IF(+'VIII R Art'!D37+'VIII R Art MONITOREO'!D37+'VIII R Ind'!D37+'XVI R Art'!D37+'XVI R MONITOREO'!D37+'XVI R Ind'!D37&gt;0,+'VIII R Art'!D37+'VIII R Art MONITOREO'!D37+'VIII R Ind'!D37+'XVI R Art'!D37+'XVI R MONITOREO'!D37+'XVI R Ind'!D37," ")</f>
        <v>324366067.8754971</v>
      </c>
      <c r="E37" s="57">
        <f>IF(+'VIII R Art'!E37+'VIII R Art MONITOREO'!E37+'VIII R Ind'!E37+'XVI R Art'!E37+'XVI R MONITOREO'!E37+'XVI R Ind'!E37&gt;0,+'VIII R Art'!E37+'VIII R Art MONITOREO'!E37+'VIII R Ind'!E37+'XVI R Art'!E37+'XVI R MONITOREO'!E37+'XVI R Ind'!E37," ")</f>
        <v>213319970.02000001</v>
      </c>
      <c r="F37" s="57">
        <f>IF(+'VIII R Art'!F37+'VIII R Art MONITOREO'!F37+'VIII R Ind'!F37+'XVI R Art'!F37+'XVI R MONITOREO'!F37+'XVI R Ind'!F37&gt;0,+'VIII R Art'!F37+'VIII R Art MONITOREO'!F37+'VIII R Ind'!F37+'XVI R Art'!F37+'XVI R MONITOREO'!F37+'XVI R Ind'!F37," ")</f>
        <v>57803886.43</v>
      </c>
      <c r="G37" s="57">
        <f>IF(+'VIII R Art'!G37+'VIII R Art MONITOREO'!G37+'VIII R Ind'!G37+'XVI R Art'!G37+'XVI R MONITOREO'!G37+'XVI R Ind'!G37&gt;0,+'VIII R Art'!G37+'VIII R Art MONITOREO'!G37+'VIII R Ind'!G37+'XVI R Art'!G37+'XVI R MONITOREO'!G37+'XVI R Ind'!G37," ")</f>
        <v>24686495.219999999</v>
      </c>
      <c r="H37" s="57" t="str">
        <f>IF(+'VIII R Art'!H37+'VIII R Art MONITOREO'!H37+'VIII R Ind'!H37+'XVI R Art'!H37+'XVI R MONITOREO'!H37+'XVI R Ind'!H37&gt;0,+'VIII R Art'!H37+'VIII R Art MONITOREO'!H37+'VIII R Ind'!H37+'XVI R Art'!H37+'XVI R MONITOREO'!H37+'XVI R Ind'!H37," ")</f>
        <v xml:space="preserve"> </v>
      </c>
      <c r="I37" s="57" t="str">
        <f>IF(+'VIII R Art'!I37+'VIII R Art MONITOREO'!I37+'VIII R Ind'!I37+'XVI R Art'!I37+'XVI R MONITOREO'!I37+'XVI R Ind'!I37&gt;0,+'VIII R Art'!I37+'VIII R Art MONITOREO'!I37+'VIII R Ind'!I37+'XVI R Art'!I37+'XVI R MONITOREO'!I37+'XVI R Ind'!I37," ")</f>
        <v xml:space="preserve"> </v>
      </c>
      <c r="J37" s="57" t="str">
        <f>IF(+'VIII R Art'!J37+'VIII R Art MONITOREO'!J37+'VIII R Ind'!J37+'XVI R Art'!J37+'XVI R MONITOREO'!J37+'XVI R Ind'!J37&gt;0,+'VIII R Art'!J37+'VIII R Art MONITOREO'!J37+'VIII R Ind'!J37+'XVI R Art'!J37+'XVI R MONITOREO'!J37+'XVI R Ind'!J37," ")</f>
        <v xml:space="preserve"> </v>
      </c>
      <c r="K37" s="57" t="str">
        <f>IF(+'VIII R Art'!K37+'VIII R Art MONITOREO'!K37+'VIII R Ind'!K37+'XVI R Art'!K37+'XVI R MONITOREO'!K37+'XVI R Ind'!K37&gt;0,+'VIII R Art'!K37+'VIII R Art MONITOREO'!K37+'VIII R Ind'!K37+'XVI R Art'!K37+'XVI R MONITOREO'!K37+'XVI R Ind'!K37," ")</f>
        <v xml:space="preserve"> </v>
      </c>
      <c r="L37" s="57" t="str">
        <f>IF(+'VIII R Art'!L37+'VIII R Art MONITOREO'!L37+'VIII R Ind'!L37+'XVI R Art'!L37+'XVI R MONITOREO'!L37+'XVI R Ind'!L37&gt;0,+'VIII R Art'!L37+'VIII R Art MONITOREO'!L37+'VIII R Ind'!L37+'XVI R Art'!L37+'XVI R MONITOREO'!L37+'XVI R Ind'!L37," ")</f>
        <v xml:space="preserve"> </v>
      </c>
      <c r="M37" s="110" t="str">
        <f>IF(+'VIII R Art'!M37+'VIII R Art MONITOREO'!M37+'VIII R Ind'!M37+'XVI R Art'!M37+'XVI R MONITOREO'!M37+'XVI R Ind'!M37&gt;0,+'VIII R Art'!M37+'VIII R Art MONITOREO'!M37+'VIII R Ind'!M37+'XVI R Art'!M37+'XVI R MONITOREO'!M37+'XVI R Ind'!M37," ")</f>
        <v xml:space="preserve"> </v>
      </c>
      <c r="N37" s="57">
        <f t="shared" si="4"/>
        <v>620179312.07549703</v>
      </c>
      <c r="O37" s="11">
        <f t="shared" si="2"/>
        <v>17</v>
      </c>
      <c r="P37" s="15"/>
      <c r="R37" s="109">
        <f t="shared" si="6"/>
        <v>110</v>
      </c>
      <c r="S37" s="142">
        <f t="shared" si="8"/>
        <v>114.05351177020999</v>
      </c>
      <c r="T37" s="142">
        <f t="shared" si="8"/>
        <v>109.4085569208203</v>
      </c>
      <c r="U37" s="142">
        <f t="shared" si="8"/>
        <v>97.203726580924666</v>
      </c>
      <c r="V37" s="142">
        <f t="shared" si="8"/>
        <v>80.568527424931887</v>
      </c>
      <c r="W37" s="142">
        <f t="shared" si="8"/>
        <v>64.440534543533275</v>
      </c>
      <c r="X37" s="142" t="e">
        <f t="shared" si="8"/>
        <v>#VALUE!</v>
      </c>
      <c r="Y37" s="142" t="e">
        <f t="shared" si="8"/>
        <v>#VALUE!</v>
      </c>
      <c r="Z37" s="142" t="e">
        <f t="shared" si="8"/>
        <v>#VALUE!</v>
      </c>
      <c r="AA37" s="142" t="e">
        <f t="shared" si="8"/>
        <v>#VALUE!</v>
      </c>
      <c r="AB37" s="142" t="e">
        <f t="shared" si="7"/>
        <v>#VALUE!</v>
      </c>
      <c r="AC37" s="143" t="e">
        <f t="shared" si="7"/>
        <v>#VALUE!</v>
      </c>
    </row>
    <row r="38" spans="1:29" x14ac:dyDescent="0.3">
      <c r="A38" s="92">
        <f t="shared" si="3"/>
        <v>17.5</v>
      </c>
      <c r="B38" s="109">
        <f>IF(+'VIII R Art'!B38+'VIII R Art MONITOREO'!B38+'VIII R Ind'!B38+'XVI R Art'!B38+'XVI R MONITOREO'!B38+'XVI R Ind'!B38&gt;0,+'VIII R Art'!B38+'VIII R Art MONITOREO'!B38+'VIII R Ind'!B38+'XVI R Art'!B38+'XVI R MONITOREO'!B38+'XVI R Ind'!B38," ")</f>
        <v>370.01</v>
      </c>
      <c r="C38" s="57">
        <f>IF(+'VIII R Art'!C38+'VIII R Art MONITOREO'!C38+'VIII R Ind'!C38+'XVI R Art'!C38+'XVI R MONITOREO'!C38+'XVI R Ind'!C38&gt;0,+'VIII R Art'!C38+'VIII R Art MONITOREO'!C38+'VIII R Ind'!C38+'XVI R Art'!C38+'XVI R MONITOREO'!C38+'XVI R Ind'!C38," ")</f>
        <v>3029.29</v>
      </c>
      <c r="D38" s="57">
        <f>IF(+'VIII R Art'!D38+'VIII R Art MONITOREO'!D38+'VIII R Ind'!D38+'XVI R Art'!D38+'XVI R MONITOREO'!D38+'XVI R Ind'!D38&gt;0,+'VIII R Art'!D38+'VIII R Art MONITOREO'!D38+'VIII R Ind'!D38+'XVI R Art'!D38+'XVI R MONITOREO'!D38+'XVI R Ind'!D38," ")</f>
        <v>355582565.46499574</v>
      </c>
      <c r="E38" s="57">
        <f>IF(+'VIII R Art'!E38+'VIII R Art MONITOREO'!E38+'VIII R Ind'!E38+'XVI R Art'!E38+'XVI R MONITOREO'!E38+'XVI R Ind'!E38&gt;0,+'VIII R Art'!E38+'VIII R Art MONITOREO'!E38+'VIII R Ind'!E38+'XVI R Art'!E38+'XVI R MONITOREO'!E38+'XVI R Ind'!E38," ")</f>
        <v>244034694.62</v>
      </c>
      <c r="F38" s="57">
        <f>IF(+'VIII R Art'!F38+'VIII R Art MONITOREO'!F38+'VIII R Ind'!F38+'XVI R Art'!F38+'XVI R MONITOREO'!F38+'XVI R Ind'!F38&gt;0,+'VIII R Art'!F38+'VIII R Art MONITOREO'!F38+'VIII R Ind'!F38+'XVI R Art'!F38+'XVI R MONITOREO'!F38+'XVI R Ind'!F38," ")</f>
        <v>60970645.870000005</v>
      </c>
      <c r="G38" s="57">
        <f>IF(+'VIII R Art'!G38+'VIII R Art MONITOREO'!G38+'VIII R Ind'!G38+'XVI R Art'!G38+'XVI R MONITOREO'!G38+'XVI R Ind'!G38&gt;0,+'VIII R Art'!G38+'VIII R Art MONITOREO'!G38+'VIII R Ind'!G38+'XVI R Art'!G38+'XVI R MONITOREO'!G38+'XVI R Ind'!G38," ")</f>
        <v>25785855.010000002</v>
      </c>
      <c r="H38" s="57" t="str">
        <f>IF(+'VIII R Art'!H38+'VIII R Art MONITOREO'!H38+'VIII R Ind'!H38+'XVI R Art'!H38+'XVI R MONITOREO'!H38+'XVI R Ind'!H38&gt;0,+'VIII R Art'!H38+'VIII R Art MONITOREO'!H38+'VIII R Ind'!H38+'XVI R Art'!H38+'XVI R MONITOREO'!H38+'XVI R Ind'!H38," ")</f>
        <v xml:space="preserve"> </v>
      </c>
      <c r="I38" s="57" t="str">
        <f>IF(+'VIII R Art'!I38+'VIII R Art MONITOREO'!I38+'VIII R Ind'!I38+'XVI R Art'!I38+'XVI R MONITOREO'!I38+'XVI R Ind'!I38&gt;0,+'VIII R Art'!I38+'VIII R Art MONITOREO'!I38+'VIII R Ind'!I38+'XVI R Art'!I38+'XVI R MONITOREO'!I38+'XVI R Ind'!I38," ")</f>
        <v xml:space="preserve"> </v>
      </c>
      <c r="J38" s="57" t="str">
        <f>IF(+'VIII R Art'!J38+'VIII R Art MONITOREO'!J38+'VIII R Ind'!J38+'XVI R Art'!J38+'XVI R MONITOREO'!J38+'XVI R Ind'!J38&gt;0,+'VIII R Art'!J38+'VIII R Art MONITOREO'!J38+'VIII R Ind'!J38+'XVI R Art'!J38+'XVI R MONITOREO'!J38+'XVI R Ind'!J38," ")</f>
        <v xml:space="preserve"> </v>
      </c>
      <c r="K38" s="57" t="str">
        <f>IF(+'VIII R Art'!K38+'VIII R Art MONITOREO'!K38+'VIII R Ind'!K38+'XVI R Art'!K38+'XVI R MONITOREO'!K38+'XVI R Ind'!K38&gt;0,+'VIII R Art'!K38+'VIII R Art MONITOREO'!K38+'VIII R Ind'!K38+'XVI R Art'!K38+'XVI R MONITOREO'!K38+'XVI R Ind'!K38," ")</f>
        <v xml:space="preserve"> </v>
      </c>
      <c r="L38" s="57" t="str">
        <f>IF(+'VIII R Art'!L38+'VIII R Art MONITOREO'!L38+'VIII R Ind'!L38+'XVI R Art'!L38+'XVI R MONITOREO'!L38+'XVI R Ind'!L38&gt;0,+'VIII R Art'!L38+'VIII R Art MONITOREO'!L38+'VIII R Ind'!L38+'XVI R Art'!L38+'XVI R MONITOREO'!L38+'XVI R Ind'!L38," ")</f>
        <v xml:space="preserve"> </v>
      </c>
      <c r="M38" s="110" t="str">
        <f>IF(+'VIII R Art'!M38+'VIII R Art MONITOREO'!M38+'VIII R Ind'!M38+'XVI R Art'!M38+'XVI R MONITOREO'!M38+'XVI R Ind'!M38&gt;0,+'VIII R Art'!M38+'VIII R Art MONITOREO'!M38+'VIII R Ind'!M38+'XVI R Art'!M38+'XVI R MONITOREO'!M38+'XVI R Ind'!M38," ")</f>
        <v xml:space="preserve"> </v>
      </c>
      <c r="N38" s="57">
        <f t="shared" si="4"/>
        <v>686377160.26499569</v>
      </c>
      <c r="O38" s="11">
        <f t="shared" si="2"/>
        <v>17.5</v>
      </c>
      <c r="P38" s="15"/>
      <c r="R38" s="109">
        <f t="shared" si="6"/>
        <v>110</v>
      </c>
      <c r="S38" s="142">
        <f t="shared" si="8"/>
        <v>116.23429379275899</v>
      </c>
      <c r="T38" s="142">
        <f t="shared" si="8"/>
        <v>111.27640695304682</v>
      </c>
      <c r="U38" s="142">
        <f t="shared" si="8"/>
        <v>99.680792952053721</v>
      </c>
      <c r="V38" s="142">
        <f t="shared" si="8"/>
        <v>81.147519358810442</v>
      </c>
      <c r="W38" s="142">
        <f t="shared" si="8"/>
        <v>64.638284166546256</v>
      </c>
      <c r="X38" s="142" t="e">
        <f t="shared" si="8"/>
        <v>#VALUE!</v>
      </c>
      <c r="Y38" s="142" t="e">
        <f t="shared" si="8"/>
        <v>#VALUE!</v>
      </c>
      <c r="Z38" s="142" t="e">
        <f t="shared" si="8"/>
        <v>#VALUE!</v>
      </c>
      <c r="AA38" s="142" t="e">
        <f t="shared" si="8"/>
        <v>#VALUE!</v>
      </c>
      <c r="AB38" s="142" t="e">
        <f t="shared" si="7"/>
        <v>#VALUE!</v>
      </c>
      <c r="AC38" s="143" t="e">
        <f t="shared" si="7"/>
        <v>#VALUE!</v>
      </c>
    </row>
    <row r="39" spans="1:29" x14ac:dyDescent="0.3">
      <c r="A39" s="92">
        <f t="shared" si="3"/>
        <v>18</v>
      </c>
      <c r="B39" s="109">
        <f>IF(+'VIII R Art'!B39+'VIII R Art MONITOREO'!B39+'VIII R Ind'!B39+'XVI R Art'!B39+'XVI R MONITOREO'!B39+'XVI R Ind'!B39&gt;0,+'VIII R Art'!B39+'VIII R Art MONITOREO'!B39+'VIII R Ind'!B39+'XVI R Art'!B39+'XVI R MONITOREO'!B39+'XVI R Ind'!B39," ")</f>
        <v>117.46</v>
      </c>
      <c r="C39" s="57">
        <f>IF(+'VIII R Art'!C39+'VIII R Art MONITOREO'!C39+'VIII R Ind'!C39+'XVI R Art'!C39+'XVI R MONITOREO'!C39+'XVI R Ind'!C39&gt;0,+'VIII R Art'!C39+'VIII R Art MONITOREO'!C39+'VIII R Ind'!C39+'XVI R Art'!C39+'XVI R MONITOREO'!C39+'XVI R Ind'!C39," ")</f>
        <v>3380.94</v>
      </c>
      <c r="D39" s="57">
        <f>IF(+'VIII R Art'!D39+'VIII R Art MONITOREO'!D39+'VIII R Ind'!D39+'XVI R Art'!D39+'XVI R MONITOREO'!D39+'XVI R Ind'!D39&gt;0,+'VIII R Art'!D39+'VIII R Art MONITOREO'!D39+'VIII R Ind'!D39+'XVI R Art'!D39+'XVI R MONITOREO'!D39+'XVI R Ind'!D39," ")</f>
        <v>258515341.24549705</v>
      </c>
      <c r="E39" s="57">
        <f>IF(+'VIII R Art'!E39+'VIII R Art MONITOREO'!E39+'VIII R Ind'!E39+'XVI R Art'!E39+'XVI R MONITOREO'!E39+'XVI R Ind'!E39&gt;0,+'VIII R Art'!E39+'VIII R Art MONITOREO'!E39+'VIII R Ind'!E39+'XVI R Art'!E39+'XVI R MONITOREO'!E39+'XVI R Ind'!E39," ")</f>
        <v>183688701.08000001</v>
      </c>
      <c r="F39" s="57">
        <f>IF(+'VIII R Art'!F39+'VIII R Art MONITOREO'!F39+'VIII R Ind'!F39+'XVI R Art'!F39+'XVI R MONITOREO'!F39+'XVI R Ind'!F39&gt;0,+'VIII R Art'!F39+'VIII R Art MONITOREO'!F39+'VIII R Ind'!F39+'XVI R Art'!F39+'XVI R MONITOREO'!F39+'XVI R Ind'!F39," ")</f>
        <v>57916483.579999998</v>
      </c>
      <c r="G39" s="57">
        <f>IF(+'VIII R Art'!G39+'VIII R Art MONITOREO'!G39+'VIII R Ind'!G39+'XVI R Art'!G39+'XVI R MONITOREO'!G39+'XVI R Ind'!G39&gt;0,+'VIII R Art'!G39+'VIII R Art MONITOREO'!G39+'VIII R Ind'!G39+'XVI R Art'!G39+'XVI R MONITOREO'!G39+'XVI R Ind'!G39," ")</f>
        <v>34217569.290000007</v>
      </c>
      <c r="H39" s="57" t="str">
        <f>IF(+'VIII R Art'!H39+'VIII R Art MONITOREO'!H39+'VIII R Ind'!H39+'XVI R Art'!H39+'XVI R MONITOREO'!H39+'XVI R Ind'!H39&gt;0,+'VIII R Art'!H39+'VIII R Art MONITOREO'!H39+'VIII R Ind'!H39+'XVI R Art'!H39+'XVI R MONITOREO'!H39+'XVI R Ind'!H39," ")</f>
        <v xml:space="preserve"> </v>
      </c>
      <c r="I39" s="57" t="str">
        <f>IF(+'VIII R Art'!I39+'VIII R Art MONITOREO'!I39+'VIII R Ind'!I39+'XVI R Art'!I39+'XVI R MONITOREO'!I39+'XVI R Ind'!I39&gt;0,+'VIII R Art'!I39+'VIII R Art MONITOREO'!I39+'VIII R Ind'!I39+'XVI R Art'!I39+'XVI R MONITOREO'!I39+'XVI R Ind'!I39," ")</f>
        <v xml:space="preserve"> </v>
      </c>
      <c r="J39" s="57" t="str">
        <f>IF(+'VIII R Art'!J39+'VIII R Art MONITOREO'!J39+'VIII R Ind'!J39+'XVI R Art'!J39+'XVI R MONITOREO'!J39+'XVI R Ind'!J39&gt;0,+'VIII R Art'!J39+'VIII R Art MONITOREO'!J39+'VIII R Ind'!J39+'XVI R Art'!J39+'XVI R MONITOREO'!J39+'XVI R Ind'!J39," ")</f>
        <v xml:space="preserve"> </v>
      </c>
      <c r="K39" s="57" t="str">
        <f>IF(+'VIII R Art'!K39+'VIII R Art MONITOREO'!K39+'VIII R Ind'!K39+'XVI R Art'!K39+'XVI R MONITOREO'!K39+'XVI R Ind'!K39&gt;0,+'VIII R Art'!K39+'VIII R Art MONITOREO'!K39+'VIII R Ind'!K39+'XVI R Art'!K39+'XVI R MONITOREO'!K39+'XVI R Ind'!K39," ")</f>
        <v xml:space="preserve"> </v>
      </c>
      <c r="L39" s="57" t="str">
        <f>IF(+'VIII R Art'!L39+'VIII R Art MONITOREO'!L39+'VIII R Ind'!L39+'XVI R Art'!L39+'XVI R MONITOREO'!L39+'XVI R Ind'!L39&gt;0,+'VIII R Art'!L39+'VIII R Art MONITOREO'!L39+'VIII R Ind'!L39+'XVI R Art'!L39+'XVI R MONITOREO'!L39+'XVI R Ind'!L39," ")</f>
        <v xml:space="preserve"> </v>
      </c>
      <c r="M39" s="110" t="str">
        <f>IF(+'VIII R Art'!M39+'VIII R Art MONITOREO'!M39+'VIII R Ind'!M39+'XVI R Art'!M39+'XVI R MONITOREO'!M39+'XVI R Ind'!M39&gt;0,+'VIII R Art'!M39+'VIII R Art MONITOREO'!M39+'VIII R Ind'!M39+'XVI R Art'!M39+'XVI R MONITOREO'!M39+'XVI R Ind'!M39," ")</f>
        <v xml:space="preserve"> </v>
      </c>
      <c r="N39" s="57">
        <f t="shared" si="4"/>
        <v>534341593.59549707</v>
      </c>
      <c r="O39" s="11">
        <f t="shared" si="2"/>
        <v>18</v>
      </c>
      <c r="P39" s="15"/>
      <c r="R39" s="109">
        <f t="shared" si="6"/>
        <v>110</v>
      </c>
      <c r="S39" s="142">
        <f t="shared" si="8"/>
        <v>118.11882429734048</v>
      </c>
      <c r="T39" s="142">
        <f t="shared" si="8"/>
        <v>105.4683557017264</v>
      </c>
      <c r="U39" s="142">
        <f t="shared" si="8"/>
        <v>94.814038221968815</v>
      </c>
      <c r="V39" s="142">
        <f t="shared" si="8"/>
        <v>80.589114034954818</v>
      </c>
      <c r="W39" s="142">
        <f t="shared" si="8"/>
        <v>66.154956265516759</v>
      </c>
      <c r="X39" s="142" t="e">
        <f t="shared" si="8"/>
        <v>#VALUE!</v>
      </c>
      <c r="Y39" s="142" t="e">
        <f t="shared" si="8"/>
        <v>#VALUE!</v>
      </c>
      <c r="Z39" s="142" t="e">
        <f t="shared" si="8"/>
        <v>#VALUE!</v>
      </c>
      <c r="AA39" s="142" t="e">
        <f t="shared" si="8"/>
        <v>#VALUE!</v>
      </c>
      <c r="AB39" s="142" t="e">
        <f t="shared" si="7"/>
        <v>#VALUE!</v>
      </c>
      <c r="AC39" s="143" t="e">
        <f t="shared" si="7"/>
        <v>#VALUE!</v>
      </c>
    </row>
    <row r="40" spans="1:29" x14ac:dyDescent="0.3">
      <c r="A40" s="92">
        <f t="shared" si="3"/>
        <v>18.5</v>
      </c>
      <c r="B40" s="109">
        <f>IF(+'VIII R Art'!B40+'VIII R Art MONITOREO'!B40+'VIII R Ind'!B40+'XVI R Art'!B40+'XVI R MONITOREO'!B40+'XVI R Ind'!B40&gt;0,+'VIII R Art'!B40+'VIII R Art MONITOREO'!B40+'VIII R Ind'!B40+'XVI R Art'!B40+'XVI R MONITOREO'!B40+'XVI R Ind'!B40," ")</f>
        <v>52.86</v>
      </c>
      <c r="C40" s="57">
        <f>IF(+'VIII R Art'!C40+'VIII R Art MONITOREO'!C40+'VIII R Ind'!C40+'XVI R Art'!C40+'XVI R MONITOREO'!C40+'XVI R Ind'!C40&gt;0,+'VIII R Art'!C40+'VIII R Art MONITOREO'!C40+'VIII R Ind'!C40+'XVI R Art'!C40+'XVI R MONITOREO'!C40+'XVI R Ind'!C40," ")</f>
        <v>2362.33</v>
      </c>
      <c r="D40" s="57">
        <f>IF(+'VIII R Art'!D40+'VIII R Art MONITOREO'!D40+'VIII R Ind'!D40+'XVI R Art'!D40+'XVI R MONITOREO'!D40+'XVI R Ind'!D40&gt;0,+'VIII R Art'!D40+'VIII R Art MONITOREO'!D40+'VIII R Ind'!D40+'XVI R Art'!D40+'XVI R MONITOREO'!D40+'XVI R Ind'!D40," ")</f>
        <v>139152002.48649958</v>
      </c>
      <c r="E40" s="57">
        <f>IF(+'VIII R Art'!E40+'VIII R Art MONITOREO'!E40+'VIII R Ind'!E40+'XVI R Art'!E40+'XVI R MONITOREO'!E40+'XVI R Ind'!E40&gt;0,+'VIII R Art'!E40+'VIII R Art MONITOREO'!E40+'VIII R Ind'!E40+'XVI R Art'!E40+'XVI R MONITOREO'!E40+'XVI R Ind'!E40," ")</f>
        <v>94760175.290000007</v>
      </c>
      <c r="F40" s="57">
        <f>IF(+'VIII R Art'!F40+'VIII R Art MONITOREO'!F40+'VIII R Ind'!F40+'XVI R Art'!F40+'XVI R MONITOREO'!F40+'XVI R Ind'!F40&gt;0,+'VIII R Art'!F40+'VIII R Art MONITOREO'!F40+'VIII R Ind'!F40+'XVI R Art'!F40+'XVI R MONITOREO'!F40+'XVI R Ind'!F40," ")</f>
        <v>28290336.129999999</v>
      </c>
      <c r="G40" s="57">
        <f>IF(+'VIII R Art'!G40+'VIII R Art MONITOREO'!G40+'VIII R Ind'!G40+'XVI R Art'!G40+'XVI R MONITOREO'!G40+'XVI R Ind'!G40&gt;0,+'VIII R Art'!G40+'VIII R Art MONITOREO'!G40+'VIII R Ind'!G40+'XVI R Art'!G40+'XVI R MONITOREO'!G40+'XVI R Ind'!G40," ")</f>
        <v>21356736.399999999</v>
      </c>
      <c r="H40" s="57" t="str">
        <f>IF(+'VIII R Art'!H40+'VIII R Art MONITOREO'!H40+'VIII R Ind'!H40+'XVI R Art'!H40+'XVI R MONITOREO'!H40+'XVI R Ind'!H40&gt;0,+'VIII R Art'!H40+'VIII R Art MONITOREO'!H40+'VIII R Ind'!H40+'XVI R Art'!H40+'XVI R MONITOREO'!H40+'XVI R Ind'!H40," ")</f>
        <v xml:space="preserve"> </v>
      </c>
      <c r="I40" s="57" t="str">
        <f>IF(+'VIII R Art'!I40+'VIII R Art MONITOREO'!I40+'VIII R Ind'!I40+'XVI R Art'!I40+'XVI R MONITOREO'!I40+'XVI R Ind'!I40&gt;0,+'VIII R Art'!I40+'VIII R Art MONITOREO'!I40+'VIII R Ind'!I40+'XVI R Art'!I40+'XVI R MONITOREO'!I40+'XVI R Ind'!I40," ")</f>
        <v xml:space="preserve"> </v>
      </c>
      <c r="J40" s="57" t="str">
        <f>IF(+'VIII R Art'!J40+'VIII R Art MONITOREO'!J40+'VIII R Ind'!J40+'XVI R Art'!J40+'XVI R MONITOREO'!J40+'XVI R Ind'!J40&gt;0,+'VIII R Art'!J40+'VIII R Art MONITOREO'!J40+'VIII R Ind'!J40+'XVI R Art'!J40+'XVI R MONITOREO'!J40+'XVI R Ind'!J40," ")</f>
        <v xml:space="preserve"> </v>
      </c>
      <c r="K40" s="57" t="str">
        <f>IF(+'VIII R Art'!K40+'VIII R Art MONITOREO'!K40+'VIII R Ind'!K40+'XVI R Art'!K40+'XVI R MONITOREO'!K40+'XVI R Ind'!K40&gt;0,+'VIII R Art'!K40+'VIII R Art MONITOREO'!K40+'VIII R Ind'!K40+'XVI R Art'!K40+'XVI R MONITOREO'!K40+'XVI R Ind'!K40," ")</f>
        <v xml:space="preserve"> </v>
      </c>
      <c r="L40" s="57" t="str">
        <f>IF(+'VIII R Art'!L40+'VIII R Art MONITOREO'!L40+'VIII R Ind'!L40+'XVI R Art'!L40+'XVI R MONITOREO'!L40+'XVI R Ind'!L40&gt;0,+'VIII R Art'!L40+'VIII R Art MONITOREO'!L40+'VIII R Ind'!L40+'XVI R Art'!L40+'XVI R MONITOREO'!L40+'XVI R Ind'!L40," ")</f>
        <v xml:space="preserve"> </v>
      </c>
      <c r="M40" s="110" t="str">
        <f>IF(+'VIII R Art'!M40+'VIII R Art MONITOREO'!M40+'VIII R Ind'!M40+'XVI R Art'!M40+'XVI R MONITOREO'!M40+'XVI R Ind'!M40&gt;0,+'VIII R Art'!M40+'VIII R Art MONITOREO'!M40+'VIII R Ind'!M40+'XVI R Art'!M40+'XVI R MONITOREO'!M40+'XVI R Ind'!M40," ")</f>
        <v xml:space="preserve"> </v>
      </c>
      <c r="N40" s="57">
        <f t="shared" si="4"/>
        <v>283561665.49649954</v>
      </c>
      <c r="O40" s="11">
        <f t="shared" si="2"/>
        <v>18.5</v>
      </c>
      <c r="P40" s="15"/>
      <c r="R40" s="109">
        <f t="shared" si="6"/>
        <v>110</v>
      </c>
      <c r="S40" s="142">
        <f t="shared" si="8"/>
        <v>112.65998278654349</v>
      </c>
      <c r="T40" s="142">
        <f t="shared" si="8"/>
        <v>98.326208652447562</v>
      </c>
      <c r="U40" s="142">
        <f t="shared" si="8"/>
        <v>87.642173146268533</v>
      </c>
      <c r="V40" s="142">
        <f t="shared" si="8"/>
        <v>75.17244101938573</v>
      </c>
      <c r="W40" s="142">
        <f t="shared" si="8"/>
        <v>63.841587267701854</v>
      </c>
      <c r="X40" s="142" t="e">
        <f t="shared" si="8"/>
        <v>#VALUE!</v>
      </c>
      <c r="Y40" s="142" t="e">
        <f t="shared" si="8"/>
        <v>#VALUE!</v>
      </c>
      <c r="Z40" s="142" t="e">
        <f t="shared" si="8"/>
        <v>#VALUE!</v>
      </c>
      <c r="AA40" s="142" t="e">
        <f t="shared" si="8"/>
        <v>#VALUE!</v>
      </c>
      <c r="AB40" s="142" t="e">
        <f t="shared" si="7"/>
        <v>#VALUE!</v>
      </c>
      <c r="AC40" s="143" t="e">
        <f t="shared" si="7"/>
        <v>#VALUE!</v>
      </c>
    </row>
    <row r="41" spans="1:29" x14ac:dyDescent="0.3">
      <c r="A41" s="92">
        <f t="shared" si="3"/>
        <v>19</v>
      </c>
      <c r="B41" s="109">
        <f>IF(+'VIII R Art'!B41+'VIII R Art MONITOREO'!B41+'VIII R Ind'!B41+'XVI R Art'!B41+'XVI R MONITOREO'!B41+'XVI R Ind'!B41&gt;0,+'VIII R Art'!B41+'VIII R Art MONITOREO'!B41+'VIII R Ind'!B41+'XVI R Art'!B41+'XVI R MONITOREO'!B41+'XVI R Ind'!B41," ")</f>
        <v>11.75</v>
      </c>
      <c r="C41" s="57">
        <f>IF(+'VIII R Art'!C41+'VIII R Art MONITOREO'!C41+'VIII R Ind'!C41+'XVI R Art'!C41+'XVI R MONITOREO'!C41+'XVI R Ind'!C41&gt;0,+'VIII R Art'!C41+'VIII R Art MONITOREO'!C41+'VIII R Ind'!C41+'XVI R Art'!C41+'XVI R MONITOREO'!C41+'XVI R Ind'!C41," ")</f>
        <v>1085.8</v>
      </c>
      <c r="D41" s="57">
        <f>IF(+'VIII R Art'!D41+'VIII R Art MONITOREO'!D41+'VIII R Ind'!D41+'XVI R Art'!D41+'XVI R MONITOREO'!D41+'XVI R Ind'!D41&gt;0,+'VIII R Art'!D41+'VIII R Art MONITOREO'!D41+'VIII R Ind'!D41+'XVI R Art'!D41+'XVI R MONITOREO'!D41+'XVI R Ind'!D41," ")</f>
        <v>40178219.079999998</v>
      </c>
      <c r="E41" s="57">
        <f>IF(+'VIII R Art'!E41+'VIII R Art MONITOREO'!E41+'VIII R Ind'!E41+'XVI R Art'!E41+'XVI R MONITOREO'!E41+'XVI R Ind'!E41&gt;0,+'VIII R Art'!E41+'VIII R Art MONITOREO'!E41+'VIII R Ind'!E41+'XVI R Art'!E41+'XVI R MONITOREO'!E41+'XVI R Ind'!E41," ")</f>
        <v>31417002.969999999</v>
      </c>
      <c r="F41" s="57">
        <f>IF(+'VIII R Art'!F41+'VIII R Art MONITOREO'!F41+'VIII R Ind'!F41+'XVI R Art'!F41+'XVI R MONITOREO'!F41+'XVI R Ind'!F41&gt;0,+'VIII R Art'!F41+'VIII R Art MONITOREO'!F41+'VIII R Ind'!F41+'XVI R Art'!F41+'XVI R MONITOREO'!F41+'XVI R Ind'!F41," ")</f>
        <v>9035726.6800000016</v>
      </c>
      <c r="G41" s="57">
        <f>IF(+'VIII R Art'!G41+'VIII R Art MONITOREO'!G41+'VIII R Ind'!G41+'XVI R Art'!G41+'XVI R MONITOREO'!G41+'XVI R Ind'!G41&gt;0,+'VIII R Art'!G41+'VIII R Art MONITOREO'!G41+'VIII R Ind'!G41+'XVI R Art'!G41+'XVI R MONITOREO'!G41+'XVI R Ind'!G41," ")</f>
        <v>8190354.25</v>
      </c>
      <c r="H41" s="57" t="str">
        <f>IF(+'VIII R Art'!H41+'VIII R Art MONITOREO'!H41+'VIII R Ind'!H41+'XVI R Art'!H41+'XVI R MONITOREO'!H41+'XVI R Ind'!H41&gt;0,+'VIII R Art'!H41+'VIII R Art MONITOREO'!H41+'VIII R Ind'!H41+'XVI R Art'!H41+'XVI R MONITOREO'!H41+'XVI R Ind'!H41," ")</f>
        <v xml:space="preserve"> </v>
      </c>
      <c r="I41" s="57" t="str">
        <f>IF(+'VIII R Art'!I41+'VIII R Art MONITOREO'!I41+'VIII R Ind'!I41+'XVI R Art'!I41+'XVI R MONITOREO'!I41+'XVI R Ind'!I41&gt;0,+'VIII R Art'!I41+'VIII R Art MONITOREO'!I41+'VIII R Ind'!I41+'XVI R Art'!I41+'XVI R MONITOREO'!I41+'XVI R Ind'!I41," ")</f>
        <v xml:space="preserve"> </v>
      </c>
      <c r="J41" s="57" t="str">
        <f>IF(+'VIII R Art'!J41+'VIII R Art MONITOREO'!J41+'VIII R Ind'!J41+'XVI R Art'!J41+'XVI R MONITOREO'!J41+'XVI R Ind'!J41&gt;0,+'VIII R Art'!J41+'VIII R Art MONITOREO'!J41+'VIII R Ind'!J41+'XVI R Art'!J41+'XVI R MONITOREO'!J41+'XVI R Ind'!J41," ")</f>
        <v xml:space="preserve"> </v>
      </c>
      <c r="K41" s="57" t="str">
        <f>IF(+'VIII R Art'!K41+'VIII R Art MONITOREO'!K41+'VIII R Ind'!K41+'XVI R Art'!K41+'XVI R MONITOREO'!K41+'XVI R Ind'!K41&gt;0,+'VIII R Art'!K41+'VIII R Art MONITOREO'!K41+'VIII R Ind'!K41+'XVI R Art'!K41+'XVI R MONITOREO'!K41+'XVI R Ind'!K41," ")</f>
        <v xml:space="preserve"> </v>
      </c>
      <c r="L41" s="57" t="str">
        <f>IF(+'VIII R Art'!L41+'VIII R Art MONITOREO'!L41+'VIII R Ind'!L41+'XVI R Art'!L41+'XVI R MONITOREO'!L41+'XVI R Ind'!L41&gt;0,+'VIII R Art'!L41+'VIII R Art MONITOREO'!L41+'VIII R Ind'!L41+'XVI R Art'!L41+'XVI R MONITOREO'!L41+'XVI R Ind'!L41," ")</f>
        <v xml:space="preserve"> </v>
      </c>
      <c r="M41" s="110" t="str">
        <f>IF(+'VIII R Art'!M41+'VIII R Art MONITOREO'!M41+'VIII R Ind'!M41+'XVI R Art'!M41+'XVI R MONITOREO'!M41+'XVI R Ind'!M41&gt;0,+'VIII R Art'!M41+'VIII R Art MONITOREO'!M41+'VIII R Ind'!M41+'XVI R Art'!M41+'XVI R MONITOREO'!M41+'XVI R Ind'!M41," ")</f>
        <v xml:space="preserve"> </v>
      </c>
      <c r="N41" s="57">
        <f t="shared" si="4"/>
        <v>88822400.530000001</v>
      </c>
      <c r="O41" s="11">
        <f t="shared" si="2"/>
        <v>19</v>
      </c>
      <c r="P41" s="15"/>
      <c r="R41" s="109">
        <f t="shared" si="6"/>
        <v>110</v>
      </c>
      <c r="S41" s="142">
        <f t="shared" si="8"/>
        <v>105.81892001101832</v>
      </c>
      <c r="T41" s="142">
        <f t="shared" si="8"/>
        <v>92.404077766514973</v>
      </c>
      <c r="U41" s="142">
        <f t="shared" si="8"/>
        <v>82.533703380125658</v>
      </c>
      <c r="V41" s="142">
        <f t="shared" si="8"/>
        <v>71.652039873433282</v>
      </c>
      <c r="W41" s="142">
        <f t="shared" si="8"/>
        <v>61.473256962836686</v>
      </c>
      <c r="X41" s="142" t="e">
        <f t="shared" si="8"/>
        <v>#VALUE!</v>
      </c>
      <c r="Y41" s="142" t="e">
        <f t="shared" si="8"/>
        <v>#VALUE!</v>
      </c>
      <c r="Z41" s="142" t="e">
        <f t="shared" si="8"/>
        <v>#VALUE!</v>
      </c>
      <c r="AA41" s="142" t="e">
        <f t="shared" si="8"/>
        <v>#VALUE!</v>
      </c>
      <c r="AB41" s="142" t="e">
        <f t="shared" si="7"/>
        <v>#VALUE!</v>
      </c>
      <c r="AC41" s="143" t="e">
        <f t="shared" si="7"/>
        <v>#VALUE!</v>
      </c>
    </row>
    <row r="42" spans="1:29" x14ac:dyDescent="0.3">
      <c r="A42" s="92">
        <f>+A41+0.5</f>
        <v>19.5</v>
      </c>
      <c r="B42" s="109">
        <f>IF(+'VIII R Art'!B42+'VIII R Art MONITOREO'!B42+'VIII R Ind'!B42+'XVI R Art'!B42+'XVI R MONITOREO'!B42+'XVI R Ind'!B42&gt;0,+'VIII R Art'!B42+'VIII R Art MONITOREO'!B42+'VIII R Ind'!B42+'XVI R Art'!B42+'XVI R MONITOREO'!B42+'XVI R Ind'!B42," ")</f>
        <v>5.87</v>
      </c>
      <c r="C42" s="57">
        <f>IF(+'VIII R Art'!C42+'VIII R Art MONITOREO'!C42+'VIII R Ind'!C42+'XVI R Art'!C42+'XVI R MONITOREO'!C42+'XVI R Ind'!C42&gt;0,+'VIII R Art'!C42+'VIII R Art MONITOREO'!C42+'VIII R Ind'!C42+'XVI R Art'!C42+'XVI R MONITOREO'!C42+'XVI R Ind'!C42," ")</f>
        <v>280.23</v>
      </c>
      <c r="D42" s="57">
        <f>IF(+'VIII R Art'!D42+'VIII R Art MONITOREO'!D42+'VIII R Ind'!D42+'XVI R Art'!D42+'XVI R MONITOREO'!D42+'XVI R Ind'!D42&gt;0,+'VIII R Art'!D42+'VIII R Art MONITOREO'!D42+'VIII R Ind'!D42+'XVI R Art'!D42+'XVI R MONITOREO'!D42+'XVI R Ind'!D42," ")</f>
        <v>8593853.2199999988</v>
      </c>
      <c r="E42" s="57">
        <f>IF(+'VIII R Art'!E42+'VIII R Art MONITOREO'!E42+'VIII R Ind'!E42+'XVI R Art'!E42+'XVI R MONITOREO'!E42+'XVI R Ind'!E42&gt;0,+'VIII R Art'!E42+'VIII R Art MONITOREO'!E42+'VIII R Ind'!E42+'XVI R Art'!E42+'XVI R MONITOREO'!E42+'XVI R Ind'!E42," ")</f>
        <v>6719872.8499999996</v>
      </c>
      <c r="F42" s="57">
        <f>IF(+'VIII R Art'!F42+'VIII R Art MONITOREO'!F42+'VIII R Ind'!F42+'XVI R Art'!F42+'XVI R MONITOREO'!F42+'XVI R Ind'!F42&gt;0,+'VIII R Art'!F42+'VIII R Art MONITOREO'!F42+'VIII R Ind'!F42+'XVI R Art'!F42+'XVI R MONITOREO'!F42+'XVI R Ind'!F42," ")</f>
        <v>1453056.36</v>
      </c>
      <c r="G42" s="57">
        <f>IF(+'VIII R Art'!G42+'VIII R Art MONITOREO'!G42+'VIII R Ind'!G42+'XVI R Art'!G42+'XVI R MONITOREO'!G42+'XVI R Ind'!G42&gt;0,+'VIII R Art'!G42+'VIII R Art MONITOREO'!G42+'VIII R Ind'!G42+'XVI R Art'!G42+'XVI R MONITOREO'!G42+'XVI R Ind'!G42," ")</f>
        <v>1885407.73</v>
      </c>
      <c r="H42" s="57" t="str">
        <f>IF(+'VIII R Art'!H42+'VIII R Art MONITOREO'!H42+'VIII R Ind'!H42+'XVI R Art'!H42+'XVI R MONITOREO'!H42+'XVI R Ind'!H42&gt;0,+'VIII R Art'!H42+'VIII R Art MONITOREO'!H42+'VIII R Ind'!H42+'XVI R Art'!H42+'XVI R MONITOREO'!H42+'XVI R Ind'!H42," ")</f>
        <v xml:space="preserve"> </v>
      </c>
      <c r="I42" s="57" t="str">
        <f>IF(+'VIII R Art'!I42+'VIII R Art MONITOREO'!I42+'VIII R Ind'!I42+'XVI R Art'!I42+'XVI R MONITOREO'!I42+'XVI R Ind'!I42&gt;0,+'VIII R Art'!I42+'VIII R Art MONITOREO'!I42+'VIII R Ind'!I42+'XVI R Art'!I42+'XVI R MONITOREO'!I42+'XVI R Ind'!I42," ")</f>
        <v xml:space="preserve"> </v>
      </c>
      <c r="J42" s="57" t="str">
        <f>IF(+'VIII R Art'!J42+'VIII R Art MONITOREO'!J42+'VIII R Ind'!J42+'XVI R Art'!J42+'XVI R MONITOREO'!J42+'XVI R Ind'!J42&gt;0,+'VIII R Art'!J42+'VIII R Art MONITOREO'!J42+'VIII R Ind'!J42+'XVI R Art'!J42+'XVI R MONITOREO'!J42+'XVI R Ind'!J42," ")</f>
        <v xml:space="preserve"> </v>
      </c>
      <c r="K42" s="57" t="str">
        <f>IF(+'VIII R Art'!K42+'VIII R Art MONITOREO'!K42+'VIII R Ind'!K42+'XVI R Art'!K42+'XVI R MONITOREO'!K42+'XVI R Ind'!K42&gt;0,+'VIII R Art'!K42+'VIII R Art MONITOREO'!K42+'VIII R Ind'!K42+'XVI R Art'!K42+'XVI R MONITOREO'!K42+'XVI R Ind'!K42," ")</f>
        <v xml:space="preserve"> </v>
      </c>
      <c r="L42" s="57" t="str">
        <f>IF(+'VIII R Art'!L42+'VIII R Art MONITOREO'!L42+'VIII R Ind'!L42+'XVI R Art'!L42+'XVI R MONITOREO'!L42+'XVI R Ind'!L42&gt;0,+'VIII R Art'!L42+'VIII R Art MONITOREO'!L42+'VIII R Ind'!L42+'XVI R Art'!L42+'XVI R MONITOREO'!L42+'XVI R Ind'!L42," ")</f>
        <v xml:space="preserve"> </v>
      </c>
      <c r="M42" s="110" t="str">
        <f>IF(+'VIII R Art'!M42+'VIII R Art MONITOREO'!M42+'VIII R Ind'!M42+'XVI R Art'!M42+'XVI R MONITOREO'!M42+'XVI R Ind'!M42&gt;0,+'VIII R Art'!M42+'VIII R Art MONITOREO'!M42+'VIII R Ind'!M42+'XVI R Art'!M42+'XVI R MONITOREO'!M42+'XVI R Ind'!M42," ")</f>
        <v xml:space="preserve"> </v>
      </c>
      <c r="N42" s="57">
        <f t="shared" si="4"/>
        <v>18652476.259999998</v>
      </c>
      <c r="O42" s="11">
        <f t="shared" si="2"/>
        <v>19.5</v>
      </c>
      <c r="P42" s="15"/>
      <c r="R42" s="109">
        <f t="shared" si="6"/>
        <v>110</v>
      </c>
      <c r="S42" s="142">
        <f t="shared" si="8"/>
        <v>101.50178297539847</v>
      </c>
      <c r="T42" s="142">
        <f t="shared" si="8"/>
        <v>90.514216207885113</v>
      </c>
      <c r="U42" s="142">
        <f t="shared" si="8"/>
        <v>80.541941081086506</v>
      </c>
      <c r="V42" s="142"/>
      <c r="W42" s="142">
        <f t="shared" si="8"/>
        <v>60.339141626994781</v>
      </c>
      <c r="X42" s="142" t="e">
        <f t="shared" si="8"/>
        <v>#VALUE!</v>
      </c>
      <c r="Y42" s="142"/>
      <c r="Z42" s="142"/>
      <c r="AA42" s="142"/>
      <c r="AB42" s="142" t="e">
        <f t="shared" si="7"/>
        <v>#VALUE!</v>
      </c>
      <c r="AC42" s="143" t="e">
        <f t="shared" si="7"/>
        <v>#VALUE!</v>
      </c>
    </row>
    <row r="43" spans="1:29" x14ac:dyDescent="0.3">
      <c r="A43" s="92">
        <f t="shared" si="3"/>
        <v>20</v>
      </c>
      <c r="B43" s="109" t="str">
        <f>IF(+'VIII R Art'!B43+'VIII R Art MONITOREO'!B43+'VIII R Ind'!B43+'XVI R Art'!B43+'XVI R MONITOREO'!B43+'XVI R Ind'!B43&gt;0,+'VIII R Art'!B43+'VIII R Art MONITOREO'!B43+'VIII R Ind'!B43+'XVI R Art'!B43+'XVI R MONITOREO'!B43+'XVI R Ind'!B43," ")</f>
        <v xml:space="preserve"> </v>
      </c>
      <c r="C43" s="57">
        <f>IF(+'VIII R Art'!C43+'VIII R Art MONITOREO'!C43+'VIII R Ind'!C43+'XVI R Art'!C43+'XVI R MONITOREO'!C43+'XVI R Ind'!C43&gt;0,+'VIII R Art'!C43+'VIII R Art MONITOREO'!C43+'VIII R Ind'!C43+'XVI R Art'!C43+'XVI R MONITOREO'!C43+'XVI R Ind'!C43," ")</f>
        <v>59.08</v>
      </c>
      <c r="D43" s="57">
        <f>IF(+'VIII R Art'!D43+'VIII R Art MONITOREO'!D43+'VIII R Ind'!D43+'XVI R Art'!D43+'XVI R MONITOREO'!D43+'XVI R Ind'!D43&gt;0,+'VIII R Art'!D43+'VIII R Art MONITOREO'!D43+'VIII R Ind'!D43+'XVI R Art'!D43+'XVI R MONITOREO'!D43+'XVI R Ind'!D43," ")</f>
        <v>228937.95</v>
      </c>
      <c r="E43" s="57">
        <f>IF(+'VIII R Art'!E43+'VIII R Art MONITOREO'!E43+'VIII R Ind'!E43+'XVI R Art'!E43+'XVI R MONITOREO'!E43+'XVI R Ind'!E43&gt;0,+'VIII R Art'!E43+'VIII R Art MONITOREO'!E43+'VIII R Ind'!E43+'XVI R Art'!E43+'XVI R MONITOREO'!E43+'XVI R Ind'!E43," ")</f>
        <v>210384.68</v>
      </c>
      <c r="F43" s="57">
        <f>IF(+'VIII R Art'!F43+'VIII R Art MONITOREO'!F43+'VIII R Ind'!F43+'XVI R Art'!F43+'XVI R MONITOREO'!F43+'XVI R Ind'!F43&gt;0,+'VIII R Art'!F43+'VIII R Art MONITOREO'!F43+'VIII R Ind'!F43+'XVI R Art'!F43+'XVI R MONITOREO'!F43+'XVI R Ind'!F43," ")</f>
        <v>377246.83</v>
      </c>
      <c r="G43" s="57" t="str">
        <f>IF(+'VIII R Art'!G43+'VIII R Art MONITOREO'!G43+'VIII R Ind'!G43+'XVI R Art'!G43+'XVI R MONITOREO'!G43+'XVI R Ind'!G43&gt;0,+'VIII R Art'!G43+'VIII R Art MONITOREO'!G43+'VIII R Ind'!G43+'XVI R Art'!G43+'XVI R MONITOREO'!G43+'XVI R Ind'!G43," ")</f>
        <v xml:space="preserve"> </v>
      </c>
      <c r="H43" s="57" t="str">
        <f>IF(+'VIII R Art'!H43+'VIII R Art MONITOREO'!H43+'VIII R Ind'!H43+'XVI R Art'!H43+'XVI R MONITOREO'!H43+'XVI R Ind'!H43&gt;0,+'VIII R Art'!H43+'VIII R Art MONITOREO'!H43+'VIII R Ind'!H43+'XVI R Art'!H43+'XVI R MONITOREO'!H43+'XVI R Ind'!H43," ")</f>
        <v xml:space="preserve"> </v>
      </c>
      <c r="I43" s="57" t="str">
        <f>IF(+'VIII R Art'!I43+'VIII R Art MONITOREO'!I43+'VIII R Ind'!I43+'XVI R Art'!I43+'XVI R MONITOREO'!I43+'XVI R Ind'!I43&gt;0,+'VIII R Art'!I43+'VIII R Art MONITOREO'!I43+'VIII R Ind'!I43+'XVI R Art'!I43+'XVI R MONITOREO'!I43+'XVI R Ind'!I43," ")</f>
        <v xml:space="preserve"> </v>
      </c>
      <c r="J43" s="57" t="str">
        <f>IF(+'VIII R Art'!J43+'VIII R Art MONITOREO'!J43+'VIII R Ind'!J43+'XVI R Art'!J43+'XVI R MONITOREO'!J43+'XVI R Ind'!J43&gt;0,+'VIII R Art'!J43+'VIII R Art MONITOREO'!J43+'VIII R Ind'!J43+'XVI R Art'!J43+'XVI R MONITOREO'!J43+'XVI R Ind'!J43," ")</f>
        <v xml:space="preserve"> </v>
      </c>
      <c r="K43" s="57" t="str">
        <f>IF(+'VIII R Art'!K43+'VIII R Art MONITOREO'!K43+'VIII R Ind'!K43+'XVI R Art'!K43+'XVI R MONITOREO'!K43+'XVI R Ind'!K43&gt;0,+'VIII R Art'!K43+'VIII R Art MONITOREO'!K43+'VIII R Ind'!K43+'XVI R Art'!K43+'XVI R MONITOREO'!K43+'XVI R Ind'!K43," ")</f>
        <v xml:space="preserve"> </v>
      </c>
      <c r="L43" s="57" t="str">
        <f>IF(+'VIII R Art'!L43+'VIII R Art MONITOREO'!L43+'VIII R Ind'!L43+'XVI R Art'!L43+'XVI R MONITOREO'!L43+'XVI R Ind'!L43&gt;0,+'VIII R Art'!L43+'VIII R Art MONITOREO'!L43+'VIII R Ind'!L43+'XVI R Art'!L43+'XVI R MONITOREO'!L43+'XVI R Ind'!L43," ")</f>
        <v xml:space="preserve"> </v>
      </c>
      <c r="M43" s="110" t="str">
        <f>IF(+'VIII R Art'!M43+'VIII R Art MONITOREO'!M43+'VIII R Ind'!M43+'XVI R Art'!M43+'XVI R MONITOREO'!M43+'XVI R Ind'!M43&gt;0,+'VIII R Art'!M43+'VIII R Art MONITOREO'!M43+'VIII R Ind'!M43+'XVI R Art'!M43+'XVI R MONITOREO'!M43+'XVI R Ind'!M43," ")</f>
        <v xml:space="preserve"> </v>
      </c>
      <c r="N43" s="57">
        <f t="shared" si="4"/>
        <v>816628.54</v>
      </c>
      <c r="O43" s="11">
        <f t="shared" si="2"/>
        <v>20</v>
      </c>
      <c r="P43" s="15"/>
      <c r="R43" s="109">
        <f t="shared" si="6"/>
        <v>110</v>
      </c>
      <c r="S43" s="142"/>
      <c r="T43" s="142">
        <f t="shared" si="8"/>
        <v>90.013698582169866</v>
      </c>
      <c r="U43" s="142">
        <f t="shared" si="8"/>
        <v>80.01696700271988</v>
      </c>
      <c r="V43" s="142">
        <f t="shared" si="8"/>
        <v>70.068973622970006</v>
      </c>
      <c r="W43" s="142" t="e">
        <f t="shared" si="8"/>
        <v>#VALUE!</v>
      </c>
      <c r="X43" s="142"/>
      <c r="Y43" s="142"/>
      <c r="Z43" s="142"/>
      <c r="AA43" s="142"/>
      <c r="AB43" s="142" t="e">
        <f t="shared" si="7"/>
        <v>#VALUE!</v>
      </c>
      <c r="AC43" s="143" t="e">
        <f t="shared" si="7"/>
        <v>#VALUE!</v>
      </c>
    </row>
    <row r="44" spans="1:29" x14ac:dyDescent="0.3">
      <c r="A44" s="92">
        <f>+A43+0.5</f>
        <v>20.5</v>
      </c>
      <c r="B44" s="109" t="str">
        <f>IF(+'VIII R Art'!B44+'VIII R Art MONITOREO'!B44+'VIII R Ind'!B44+'XVI R Art'!B44+'XVI R MONITOREO'!B44+'XVI R Ind'!B44&gt;0,+'VIII R Art'!B44+'VIII R Art MONITOREO'!B44+'VIII R Ind'!B44+'XVI R Art'!B44+'XVI R MONITOREO'!B44+'XVI R Ind'!B44," ")</f>
        <v xml:space="preserve"> </v>
      </c>
      <c r="C44" s="57" t="str">
        <f>IF(+'VIII R Art'!C44+'VIII R Art MONITOREO'!C44+'VIII R Ind'!C44+'XVI R Art'!C44+'XVI R MONITOREO'!C44+'XVI R Ind'!C44&gt;0,+'VIII R Art'!C44+'VIII R Art MONITOREO'!C44+'VIII R Ind'!C44+'XVI R Art'!C44+'XVI R MONITOREO'!C44+'XVI R Ind'!C44," ")</f>
        <v xml:space="preserve"> </v>
      </c>
      <c r="D44" s="57" t="str">
        <f>IF(+'VIII R Art'!D44+'VIII R Art MONITOREO'!D44+'VIII R Ind'!D44+'XVI R Art'!D44+'XVI R MONITOREO'!D44+'XVI R Ind'!D44&gt;0,+'VIII R Art'!D44+'VIII R Art MONITOREO'!D44+'VIII R Ind'!D44+'XVI R Art'!D44+'XVI R MONITOREO'!D44+'XVI R Ind'!D44," ")</f>
        <v xml:space="preserve"> </v>
      </c>
      <c r="E44" s="57" t="str">
        <f>IF(+'VIII R Art'!E44+'VIII R Art MONITOREO'!E44+'VIII R Ind'!E44+'XVI R Art'!E44+'XVI R MONITOREO'!E44+'XVI R Ind'!E44&gt;0,+'VIII R Art'!E44+'VIII R Art MONITOREO'!E44+'VIII R Ind'!E44+'XVI R Art'!E44+'XVI R MONITOREO'!E44+'XVI R Ind'!E44," ")</f>
        <v xml:space="preserve"> </v>
      </c>
      <c r="F44" s="57" t="str">
        <f>IF(+'VIII R Art'!F44+'VIII R Art MONITOREO'!F44+'VIII R Ind'!F44+'XVI R Art'!F44+'XVI R MONITOREO'!F44+'XVI R Ind'!F44&gt;0,+'VIII R Art'!F44+'VIII R Art MONITOREO'!F44+'VIII R Ind'!F44+'XVI R Art'!F44+'XVI R MONITOREO'!F44+'XVI R Ind'!F44," ")</f>
        <v xml:space="preserve"> </v>
      </c>
      <c r="G44" s="57" t="str">
        <f>IF(+'VIII R Art'!G44+'VIII R Art MONITOREO'!G44+'VIII R Ind'!G44+'XVI R Art'!G44+'XVI R MONITOREO'!G44+'XVI R Ind'!G44&gt;0,+'VIII R Art'!G44+'VIII R Art MONITOREO'!G44+'VIII R Ind'!G44+'XVI R Art'!G44+'XVI R MONITOREO'!G44+'XVI R Ind'!G44," ")</f>
        <v xml:space="preserve"> </v>
      </c>
      <c r="H44" s="57" t="str">
        <f>IF(+'VIII R Art'!H44+'VIII R Art MONITOREO'!H44+'VIII R Ind'!H44+'XVI R Art'!H44+'XVI R MONITOREO'!H44+'XVI R Ind'!H44&gt;0,+'VIII R Art'!H44+'VIII R Art MONITOREO'!H44+'VIII R Ind'!H44+'XVI R Art'!H44+'XVI R MONITOREO'!H44+'XVI R Ind'!H44," ")</f>
        <v xml:space="preserve"> </v>
      </c>
      <c r="I44" s="57" t="str">
        <f>IF(+'VIII R Art'!I44+'VIII R Art MONITOREO'!I44+'VIII R Ind'!I44+'XVI R Art'!I44+'XVI R MONITOREO'!I44+'XVI R Ind'!I44&gt;0,+'VIII R Art'!I44+'VIII R Art MONITOREO'!I44+'VIII R Ind'!I44+'XVI R Art'!I44+'XVI R MONITOREO'!I44+'XVI R Ind'!I44," ")</f>
        <v xml:space="preserve"> </v>
      </c>
      <c r="J44" s="57" t="str">
        <f>IF(+'VIII R Art'!J44+'VIII R Art MONITOREO'!J44+'VIII R Ind'!J44+'XVI R Art'!J44+'XVI R MONITOREO'!J44+'XVI R Ind'!J44&gt;0,+'VIII R Art'!J44+'VIII R Art MONITOREO'!J44+'VIII R Ind'!J44+'XVI R Art'!J44+'XVI R MONITOREO'!J44+'XVI R Ind'!J44," ")</f>
        <v xml:space="preserve"> </v>
      </c>
      <c r="K44" s="57" t="str">
        <f>IF(+'VIII R Art'!K44+'VIII R Art MONITOREO'!K44+'VIII R Ind'!K44+'XVI R Art'!K44+'XVI R MONITOREO'!K44+'XVI R Ind'!K44&gt;0,+'VIII R Art'!K44+'VIII R Art MONITOREO'!K44+'VIII R Ind'!K44+'XVI R Art'!K44+'XVI R MONITOREO'!K44+'XVI R Ind'!K44," ")</f>
        <v xml:space="preserve"> </v>
      </c>
      <c r="L44" s="57" t="str">
        <f>IF(+'VIII R Art'!L44+'VIII R Art MONITOREO'!L44+'VIII R Ind'!L44+'XVI R Art'!L44+'XVI R MONITOREO'!L44+'XVI R Ind'!L44&gt;0,+'VIII R Art'!L44+'VIII R Art MONITOREO'!L44+'VIII R Ind'!L44+'XVI R Art'!L44+'XVI R MONITOREO'!L44+'XVI R Ind'!L44," ")</f>
        <v xml:space="preserve"> </v>
      </c>
      <c r="M44" s="110" t="str">
        <f>IF(+'VIII R Art'!M44+'VIII R Art MONITOREO'!M44+'VIII R Ind'!M44+'XVI R Art'!M44+'XVI R MONITOREO'!M44+'XVI R Ind'!M44&gt;0,+'VIII R Art'!M44+'VIII R Art MONITOREO'!M44+'VIII R Ind'!M44+'XVI R Art'!M44+'XVI R MONITOREO'!M44+'XVI R Ind'!M44," ")</f>
        <v xml:space="preserve"> </v>
      </c>
      <c r="N44" s="57" t="str">
        <f t="shared" si="4"/>
        <v xml:space="preserve"> </v>
      </c>
      <c r="O44" s="11">
        <f t="shared" si="2"/>
        <v>20.5</v>
      </c>
      <c r="P44" s="15"/>
      <c r="R44" s="109">
        <f t="shared" si="6"/>
        <v>110</v>
      </c>
      <c r="S44" s="142"/>
      <c r="T44" s="142"/>
      <c r="U44" s="142" t="e">
        <f t="shared" si="8"/>
        <v>#VALUE!</v>
      </c>
      <c r="V44" s="142"/>
      <c r="W44" s="142"/>
      <c r="X44" s="142"/>
      <c r="Y44" s="142"/>
      <c r="Z44" s="142"/>
      <c r="AA44" s="142"/>
      <c r="AB44" s="142"/>
      <c r="AC44" s="143" t="e">
        <f t="shared" ref="AC44" si="9">+(M44*100/M$45)+AC$7</f>
        <v>#VALUE!</v>
      </c>
    </row>
    <row r="45" spans="1:29" x14ac:dyDescent="0.3">
      <c r="A45" s="93" t="s">
        <v>13</v>
      </c>
      <c r="B45" s="107">
        <f>IF(SUM(B11:B44)&gt;0,SUM(B11:B44)," ")</f>
        <v>1174.6399999999999</v>
      </c>
      <c r="C45" s="70">
        <f t="shared" ref="C45:M45" si="10">IF(SUM(C11:C44)&gt;0,SUM(C11:C44)," ")</f>
        <v>18659.820000000003</v>
      </c>
      <c r="D45" s="70">
        <f t="shared" si="10"/>
        <v>1671252887.057961</v>
      </c>
      <c r="E45" s="70">
        <f t="shared" si="10"/>
        <v>1239963731.21</v>
      </c>
      <c r="F45" s="70">
        <f t="shared" si="10"/>
        <v>546943619.53999996</v>
      </c>
      <c r="G45" s="70">
        <f t="shared" si="10"/>
        <v>555935214.06000018</v>
      </c>
      <c r="H45" s="70" t="str">
        <f t="shared" si="10"/>
        <v xml:space="preserve"> </v>
      </c>
      <c r="I45" s="70" t="str">
        <f t="shared" si="10"/>
        <v xml:space="preserve"> </v>
      </c>
      <c r="J45" s="70" t="str">
        <f t="shared" si="10"/>
        <v xml:space="preserve"> </v>
      </c>
      <c r="K45" s="70" t="str">
        <f t="shared" si="10"/>
        <v xml:space="preserve"> </v>
      </c>
      <c r="L45" s="70" t="str">
        <f t="shared" si="10"/>
        <v xml:space="preserve"> </v>
      </c>
      <c r="M45" s="108" t="str">
        <f t="shared" si="10"/>
        <v xml:space="preserve"> </v>
      </c>
      <c r="N45" s="70">
        <f>SUM(N11:N44)</f>
        <v>4014115211.9279613</v>
      </c>
      <c r="O45" s="15">
        <f>+'VIII R FT '!N45+'XVI R FT'!N45</f>
        <v>4013273917.8579612</v>
      </c>
      <c r="P45" s="15">
        <f>+O45-N45</f>
        <v>-841294.07000017166</v>
      </c>
      <c r="Q45" s="15"/>
      <c r="R45" s="107" t="s">
        <v>54</v>
      </c>
      <c r="S45" s="70">
        <v>9929.11</v>
      </c>
      <c r="T45" s="70">
        <v>517494164.72000009</v>
      </c>
      <c r="U45" s="70">
        <v>895610314.99000001</v>
      </c>
      <c r="V45" s="70">
        <v>1231376208.8199999</v>
      </c>
      <c r="W45" s="70">
        <v>549170812.82999992</v>
      </c>
      <c r="X45" s="70">
        <v>124303909.5</v>
      </c>
      <c r="Y45" s="70">
        <v>61599.419999999991</v>
      </c>
      <c r="Z45" s="70">
        <v>68402.940000000017</v>
      </c>
      <c r="AA45" s="70">
        <v>43901.509999999995</v>
      </c>
      <c r="AB45" s="70">
        <v>819324919.95999992</v>
      </c>
      <c r="AC45" s="108">
        <v>221877704.08000001</v>
      </c>
    </row>
    <row r="46" spans="1:29" ht="14" x14ac:dyDescent="0.3">
      <c r="A46" s="94" t="s">
        <v>24</v>
      </c>
      <c r="B46" s="133" t="str">
        <f>IF(+'VIII R Art'!B46+'VIII R Art MONITOREO'!B46+'VIII R Ind'!B46+'XVI R Art'!B46+'XVI R MONITOREO'!B46+'XVI R Ind'!B46&gt;0,+'VIII R Art'!B46+'VIII R Art MONITOREO'!B46+'VIII R Ind'!B46+'XVI R Art'!B46+'XVI R MONITOREO'!B46+'XVI R Ind'!B46," ")</f>
        <v xml:space="preserve"> </v>
      </c>
      <c r="C46" s="83" t="str">
        <f>IF(+'VIII R Art'!C46+'VIII R Art MONITOREO'!C46+'VIII R Ind'!C46+'XVI R Art'!C46+'XVI R MONITOREO'!C46+'XVI R Ind'!C46&gt;0,+'VIII R Art'!C46+'VIII R Art MONITOREO'!C46+'VIII R Ind'!C46+'XVI R Art'!C46+'XVI R MONITOREO'!C46+'XVI R Ind'!C46," ")</f>
        <v xml:space="preserve"> </v>
      </c>
      <c r="D46" s="84" t="str">
        <f>IF(+'VIII R Art'!D46+'VIII R Art MONITOREO'!D46+'VIII R Ind'!D46+'XVI R Art'!D46+'XVI R MONITOREO'!D46+'XVI R Ind'!D46&gt;0,+'VIII R Art'!D46+'VIII R Art MONITOREO'!D46+'VIII R Ind'!D46+'XVI R Art'!D46+'XVI R MONITOREO'!D46+'XVI R Ind'!D46," ")</f>
        <v xml:space="preserve"> </v>
      </c>
      <c r="E46" s="84" t="str">
        <f>IF(+'VIII R Art'!E46+'VIII R Art MONITOREO'!E46+'VIII R Ind'!E46+'XVI R Art'!E46+'XVI R MONITOREO'!E46+'XVI R Ind'!E46&gt;0,+'VIII R Art'!E46+'VIII R Art MONITOREO'!E46+'VIII R Ind'!E46+'XVI R Art'!E46+'XVI R MONITOREO'!E46+'XVI R Ind'!E46," ")</f>
        <v xml:space="preserve"> </v>
      </c>
      <c r="F46" s="84" t="str">
        <f>IF(+'VIII R Art'!F46+'VIII R Art MONITOREO'!F46+'VIII R Ind'!F46+'XVI R Art'!F46+'XVI R MONITOREO'!F46+'XVI R Ind'!F46&gt;0,+'VIII R Art'!F46+'VIII R Art MONITOREO'!F46+'VIII R Ind'!F46+'XVI R Art'!F46+'XVI R MONITOREO'!F46+'XVI R Ind'!F46," ")</f>
        <v xml:space="preserve"> </v>
      </c>
      <c r="G46" s="84" t="str">
        <f>IF(+'VIII R Art'!G46+'VIII R Art MONITOREO'!G46+'VIII R Ind'!G46+'XVI R Art'!G46+'XVI R MONITOREO'!G46+'XVI R Ind'!G46&gt;0,+'VIII R Art'!G46+'VIII R Art MONITOREO'!G46+'VIII R Ind'!G46+'XVI R Art'!G46+'XVI R MONITOREO'!G46+'XVI R Ind'!G46," ")</f>
        <v xml:space="preserve"> </v>
      </c>
      <c r="H46" s="84" t="str">
        <f>IF(+'VIII R Art'!H46+'VIII R Art MONITOREO'!H46+'VIII R Ind'!H46+'XVI R Art'!H46+'XVI R MONITOREO'!H46+'XVI R Ind'!H46&gt;0,+'VIII R Art'!H46+'VIII R Art MONITOREO'!H46+'VIII R Ind'!H46+'XVI R Art'!H46+'XVI R MONITOREO'!H46+'XVI R Ind'!H46," ")</f>
        <v xml:space="preserve"> </v>
      </c>
      <c r="I46" s="83" t="str">
        <f>IF(+'VIII R Art'!I46+'VIII R Art MONITOREO'!I46+'VIII R Ind'!I46+'XVI R Art'!I46+'XVI R MONITOREO'!I46+'XVI R Ind'!I46&gt;0,+'VIII R Art'!I46+'VIII R Art MONITOREO'!I46+'VIII R Ind'!I46+'XVI R Art'!I46+'XVI R MONITOREO'!I46+'XVI R Ind'!I46," ")</f>
        <v xml:space="preserve"> </v>
      </c>
      <c r="J46" s="83" t="str">
        <f>IF(+'VIII R Art'!J46+'VIII R Art MONITOREO'!J46+'VIII R Ind'!J46+'XVI R Art'!J46+'XVI R MONITOREO'!J46+'XVI R Ind'!J46&gt;0,+'VIII R Art'!J46+'VIII R Art MONITOREO'!J46+'VIII R Ind'!J46+'XVI R Art'!J46+'XVI R MONITOREO'!J46+'XVI R Ind'!J46," ")</f>
        <v xml:space="preserve"> </v>
      </c>
      <c r="K46" s="83" t="str">
        <f>IF(+'VIII R Art'!K46+'VIII R Art MONITOREO'!K46+'VIII R Ind'!K46+'XVI R Art'!K46+'XVI R MONITOREO'!K46+'XVI R Ind'!K46&gt;0,+'VIII R Art'!K46+'VIII R Art MONITOREO'!K46+'VIII R Ind'!K46+'XVI R Art'!K46+'XVI R MONITOREO'!K46+'XVI R Ind'!K46," ")</f>
        <v xml:space="preserve"> </v>
      </c>
      <c r="L46" s="84" t="str">
        <f>IF(+'VIII R Art'!L46+'VIII R Art MONITOREO'!L46+'VIII R Ind'!L46+'XVI R Art'!L46+'XVI R MONITOREO'!L46+'XVI R Ind'!L46&gt;0,+'VIII R Art'!L46+'VIII R Art MONITOREO'!L46+'VIII R Ind'!L46+'XVI R Art'!L46+'XVI R MONITOREO'!L46+'XVI R Ind'!L46," ")</f>
        <v xml:space="preserve"> </v>
      </c>
      <c r="M46" s="135" t="str">
        <f>IF(+'VIII R Art'!M46+'VIII R Art MONITOREO'!M46+'VIII R Ind'!M46+'XVI R Art'!M46+'XVI R MONITOREO'!M46+'XVI R Ind'!M46&gt;0,+'VIII R Art'!M46+'VIII R Art MONITOREO'!M46+'VIII R Ind'!M46+'XVI R Art'!M46+'XVI R MONITOREO'!M46+'XVI R Ind'!M46," ")</f>
        <v xml:space="preserve"> </v>
      </c>
      <c r="N46" s="57">
        <f>+SUM(B46:M46)</f>
        <v>0</v>
      </c>
      <c r="O46" s="15">
        <f>+'VIII R FT '!N46+'XVI R FT'!N46</f>
        <v>0</v>
      </c>
      <c r="P46" s="15">
        <f>+O46-N46</f>
        <v>0</v>
      </c>
      <c r="U46" s="15"/>
    </row>
    <row r="47" spans="1:29" x14ac:dyDescent="0.3">
      <c r="A47" s="92" t="s">
        <v>17</v>
      </c>
      <c r="B47" s="133" t="str">
        <f>IF(+'VIII R Art'!B47+'VIII R Art MONITOREO'!B47+'VIII R Ind'!B47+'XVI R Art'!B47+'XVI R MONITOREO'!B47+'XVI R Ind'!B47&gt;0,+'VIII R Art'!B47+'VIII R Art MONITOREO'!B47+'VIII R Ind'!B47+'XVI R Art'!B47+'XVI R MONITOREO'!B47+'XVI R Ind'!B47," ")</f>
        <v xml:space="preserve"> </v>
      </c>
      <c r="C47" s="83" t="str">
        <f>IF(+'VIII R Art'!C47+'VIII R Art MONITOREO'!C47+'VIII R Ind'!C47+'XVI R Art'!C47+'XVI R MONITOREO'!C47+'XVI R Ind'!C47&gt;0,+'VIII R Art'!C47+'VIII R Art MONITOREO'!C47+'VIII R Ind'!C47+'XVI R Art'!C47+'XVI R MONITOREO'!C47+'XVI R Ind'!C47," ")</f>
        <v xml:space="preserve"> </v>
      </c>
      <c r="D47" s="84" t="str">
        <f>IF(+'VIII R Art'!D47+'VIII R Art MONITOREO'!D47+'VIII R Ind'!D47+'XVI R Art'!D47+'XVI R MONITOREO'!D47+'XVI R Ind'!D47&gt;0,+'VIII R Art'!D47+'VIII R Art MONITOREO'!D47+'VIII R Ind'!D47+'XVI R Art'!D47+'XVI R MONITOREO'!D47+'XVI R Ind'!D47," ")</f>
        <v xml:space="preserve"> </v>
      </c>
      <c r="E47" s="84" t="str">
        <f>IF(+'VIII R Art'!E47+'VIII R Art MONITOREO'!E47+'VIII R Ind'!E47+'XVI R Art'!E47+'XVI R MONITOREO'!E47+'XVI R Ind'!E47&gt;0,+'VIII R Art'!E47+'VIII R Art MONITOREO'!E47+'VIII R Ind'!E47+'XVI R Art'!E47+'XVI R MONITOREO'!E47+'XVI R Ind'!E47," ")</f>
        <v xml:space="preserve"> </v>
      </c>
      <c r="F47" s="84" t="str">
        <f>IF(+'VIII R Art'!F47+'VIII R Art MONITOREO'!F47+'VIII R Ind'!F47+'XVI R Art'!F47+'XVI R MONITOREO'!F47+'XVI R Ind'!F47&gt;0,+'VIII R Art'!F47+'VIII R Art MONITOREO'!F47+'VIII R Ind'!F47+'XVI R Art'!F47+'XVI R MONITOREO'!F47+'XVI R Ind'!F47," ")</f>
        <v xml:space="preserve"> </v>
      </c>
      <c r="G47" s="84" t="str">
        <f>IF(+'VIII R Art'!G47+'VIII R Art MONITOREO'!G47+'VIII R Ind'!G47+'XVI R Art'!G47+'XVI R MONITOREO'!G47+'XVI R Ind'!G47&gt;0,+'VIII R Art'!G47+'VIII R Art MONITOREO'!G47+'VIII R Ind'!G47+'XVI R Art'!G47+'XVI R MONITOREO'!G47+'XVI R Ind'!G47," ")</f>
        <v xml:space="preserve"> </v>
      </c>
      <c r="H47" s="84" t="str">
        <f>IF(+'VIII R Art'!H47+'VIII R Art MONITOREO'!H47+'VIII R Ind'!H47+'XVI R Art'!H47+'XVI R MONITOREO'!H47+'XVI R Ind'!H47&gt;0,+'VIII R Art'!H47+'VIII R Art MONITOREO'!H47+'VIII R Ind'!H47+'XVI R Art'!H47+'XVI R MONITOREO'!H47+'XVI R Ind'!H47," ")</f>
        <v xml:space="preserve"> </v>
      </c>
      <c r="I47" s="83" t="str">
        <f>IF(+'VIII R Art'!I47+'VIII R Art MONITOREO'!I47+'VIII R Ind'!I47+'XVI R Art'!I47+'XVI R MONITOREO'!I47+'XVI R Ind'!I47&gt;0,+'VIII R Art'!I47+'VIII R Art MONITOREO'!I47+'VIII R Ind'!I47+'XVI R Art'!I47+'XVI R MONITOREO'!I47+'XVI R Ind'!I47," ")</f>
        <v xml:space="preserve"> </v>
      </c>
      <c r="J47" s="83" t="str">
        <f>IF(+'VIII R Art'!J47+'VIII R Art MONITOREO'!J47+'VIII R Ind'!J47+'XVI R Art'!J47+'XVI R MONITOREO'!J47+'XVI R Ind'!J47&gt;0,+'VIII R Art'!J47+'VIII R Art MONITOREO'!J47+'VIII R Ind'!J47+'XVI R Art'!J47+'XVI R MONITOREO'!J47+'XVI R Ind'!J47," ")</f>
        <v xml:space="preserve"> </v>
      </c>
      <c r="K47" s="83" t="str">
        <f>IF(+'VIII R Art'!K47+'VIII R Art MONITOREO'!K47+'VIII R Ind'!K47+'XVI R Art'!K47+'XVI R MONITOREO'!K47+'XVI R Ind'!K47&gt;0,+'VIII R Art'!K47+'VIII R Art MONITOREO'!K47+'VIII R Ind'!K47+'XVI R Art'!K47+'XVI R MONITOREO'!K47+'XVI R Ind'!K47," ")</f>
        <v xml:space="preserve"> </v>
      </c>
      <c r="L47" s="84" t="str">
        <f>IF(+'VIII R Art'!L47+'VIII R Art MONITOREO'!L47+'VIII R Ind'!L47+'XVI R Art'!L47+'XVI R MONITOREO'!L47+'XVI R Ind'!L47&gt;0,+'VIII R Art'!L47+'VIII R Art MONITOREO'!L47+'VIII R Ind'!L47+'XVI R Art'!L47+'XVI R MONITOREO'!L47+'XVI R Ind'!L47," ")</f>
        <v xml:space="preserve"> </v>
      </c>
      <c r="M47" s="135" t="str">
        <f>IF(+'VIII R Art'!M47+'VIII R Art MONITOREO'!M47+'VIII R Ind'!M47+'XVI R Art'!M47+'XVI R MONITOREO'!M47+'XVI R Ind'!M47&gt;0,+'VIII R Art'!M47+'VIII R Art MONITOREO'!M47+'VIII R Ind'!M47+'XVI R Art'!M47+'XVI R MONITOREO'!M47+'XVI R Ind'!M47," ")</f>
        <v xml:space="preserve"> </v>
      </c>
      <c r="N47" s="57">
        <f>+SUM(B47:M47)</f>
        <v>0</v>
      </c>
      <c r="O47" s="15">
        <f>+'VIII R FT '!N47+'XVI R FT'!N47</f>
        <v>0</v>
      </c>
      <c r="P47" s="15">
        <f>+O47-N47</f>
        <v>0</v>
      </c>
      <c r="Q47" s="13">
        <f>+N47/1000</f>
        <v>0</v>
      </c>
    </row>
    <row r="48" spans="1:29" ht="14" x14ac:dyDescent="0.3">
      <c r="A48" s="94" t="s">
        <v>21</v>
      </c>
      <c r="B48" s="113"/>
      <c r="C48" s="58">
        <f t="shared" ref="C48:M48" si="11">SUM(C9:C26)*100/C45</f>
        <v>0.90102691237107313</v>
      </c>
      <c r="D48" s="58">
        <f t="shared" si="11"/>
        <v>0.11819376919535537</v>
      </c>
      <c r="E48" s="58">
        <f t="shared" si="11"/>
        <v>5.9439718916679887</v>
      </c>
      <c r="F48" s="58">
        <f t="shared" si="11"/>
        <v>10.70326791804154</v>
      </c>
      <c r="G48" s="58">
        <f t="shared" si="11"/>
        <v>28.47404994620749</v>
      </c>
      <c r="H48" s="58" t="e">
        <f t="shared" si="11"/>
        <v>#VALUE!</v>
      </c>
      <c r="I48" s="58" t="e">
        <f t="shared" si="11"/>
        <v>#VALUE!</v>
      </c>
      <c r="J48" s="58" t="e">
        <f t="shared" si="11"/>
        <v>#VALUE!</v>
      </c>
      <c r="K48" s="58" t="e">
        <f t="shared" si="11"/>
        <v>#VALUE!</v>
      </c>
      <c r="L48" s="58" t="e">
        <f t="shared" si="11"/>
        <v>#VALUE!</v>
      </c>
      <c r="M48" s="114" t="e">
        <f t="shared" si="11"/>
        <v>#VALUE!</v>
      </c>
      <c r="N48" s="58">
        <f>SUM(N9:N26)*100/N45</f>
        <v>7.2872007856372809</v>
      </c>
      <c r="O48" s="15"/>
      <c r="P48" s="15"/>
    </row>
    <row r="49" spans="1:16" x14ac:dyDescent="0.3">
      <c r="A49" s="89" t="s">
        <v>19</v>
      </c>
      <c r="B49" s="115"/>
      <c r="C49" s="75">
        <v>17</v>
      </c>
      <c r="D49" s="75">
        <v>17.5</v>
      </c>
      <c r="E49" s="74">
        <v>17</v>
      </c>
      <c r="F49" s="146">
        <v>10</v>
      </c>
      <c r="G49" s="147">
        <v>10</v>
      </c>
      <c r="H49" s="147">
        <v>12.5</v>
      </c>
      <c r="I49" s="147">
        <v>9</v>
      </c>
      <c r="J49" s="148">
        <v>10</v>
      </c>
      <c r="K49" s="147">
        <v>11</v>
      </c>
      <c r="L49" s="75">
        <v>13</v>
      </c>
      <c r="M49" s="136">
        <v>14.5</v>
      </c>
      <c r="N49" s="75">
        <v>17</v>
      </c>
      <c r="P49" s="57"/>
    </row>
    <row r="50" spans="1:16" x14ac:dyDescent="0.3">
      <c r="A50" s="16" t="s">
        <v>14</v>
      </c>
      <c r="J50" s="17"/>
    </row>
    <row r="51" spans="1:16" s="18" customFormat="1" ht="14" x14ac:dyDescent="0.3">
      <c r="A51" s="18" t="s">
        <v>56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6" s="18" customFormat="1" ht="14" x14ac:dyDescent="0.3">
      <c r="A52" s="20" t="s">
        <v>57</v>
      </c>
      <c r="B52" s="21"/>
      <c r="C52" s="56"/>
      <c r="D52" s="56"/>
      <c r="E52" s="56"/>
      <c r="F52" s="56"/>
      <c r="G52" s="21"/>
      <c r="H52" s="21"/>
      <c r="I52" s="21"/>
      <c r="J52" s="21"/>
      <c r="K52" s="21"/>
      <c r="L52" s="21"/>
      <c r="M52" s="21"/>
      <c r="N52" s="56"/>
    </row>
    <row r="53" spans="1:16" x14ac:dyDescent="0.3">
      <c r="A53" s="22"/>
      <c r="B53" s="7">
        <v>0</v>
      </c>
      <c r="C53" s="7">
        <v>1</v>
      </c>
      <c r="D53" s="7">
        <v>2</v>
      </c>
      <c r="E53" s="7">
        <v>3</v>
      </c>
      <c r="F53" s="7">
        <v>4</v>
      </c>
      <c r="G53" s="7">
        <v>5</v>
      </c>
      <c r="H53" s="7">
        <v>6</v>
      </c>
      <c r="I53" s="7">
        <v>7</v>
      </c>
      <c r="J53" s="7">
        <v>8</v>
      </c>
      <c r="K53" s="7">
        <v>9</v>
      </c>
      <c r="L53" s="7">
        <v>10</v>
      </c>
      <c r="M53" s="7">
        <v>11</v>
      </c>
      <c r="N53" s="7">
        <v>12</v>
      </c>
      <c r="O53" s="23" t="e">
        <f>+N53*100/#REF!</f>
        <v>#REF!</v>
      </c>
    </row>
    <row r="54" spans="1:16" x14ac:dyDescent="0.3">
      <c r="A54" s="24">
        <v>14</v>
      </c>
      <c r="B54" s="25">
        <f>+VLOOKUP(MAX(B9:B44),B9:$O$44,14,0)</f>
        <v>17.5</v>
      </c>
      <c r="C54" s="26">
        <f>+VLOOKUP(MAX(C9:C44),C9:$O$44,+$A$54-C53,0)</f>
        <v>18</v>
      </c>
      <c r="D54" s="26">
        <f>+VLOOKUP(MAX(D9:D44),D9:$O$44,+$A$54-D53,0)</f>
        <v>17.5</v>
      </c>
      <c r="E54" s="26">
        <f>+VLOOKUP(MAX(E9:E44),E9:$O$44,+$A$54-E53,0)</f>
        <v>17.5</v>
      </c>
      <c r="F54" s="26">
        <f>+VLOOKUP(MAX(F9:F44),F9:$O$44,+$A$54-F53,0)</f>
        <v>17.5</v>
      </c>
      <c r="G54" s="26">
        <f>+VLOOKUP(MAX(G9:G44),G9:$O$44,+$A$54-G53,0)</f>
        <v>12.5</v>
      </c>
      <c r="H54" s="26" t="e">
        <f>+VLOOKUP(MAX(H9:H44),H9:$O$44,+$A$54-H53,0)</f>
        <v>#N/A</v>
      </c>
      <c r="I54" s="26" t="e">
        <f>+VLOOKUP(MAX(I9:I44),I9:$O$44,+$A$54-I53,0)</f>
        <v>#N/A</v>
      </c>
      <c r="J54" s="26" t="e">
        <f>+VLOOKUP(MAX(J9:J44),J9:$O$44,+$A$54-J53,0)</f>
        <v>#N/A</v>
      </c>
      <c r="K54" s="26" t="e">
        <f>+VLOOKUP(MAX(K9:K44),K9:$O$44,+$A$54-K53,0)</f>
        <v>#N/A</v>
      </c>
      <c r="L54" s="26" t="e">
        <f>+VLOOKUP(MAX(L9:L44),L9:$O$44,+$A$54-L53,0)</f>
        <v>#N/A</v>
      </c>
      <c r="M54" s="26" t="e">
        <f>+VLOOKUP(MAX(M9:M44),M9:$O$44,+$A$54-M53,0)</f>
        <v>#N/A</v>
      </c>
      <c r="N54" s="26">
        <f>+VLOOKUP(MAX(N9:N44),N9:$O$44,+$A$54-N53,0)</f>
        <v>17.5</v>
      </c>
    </row>
    <row r="58" spans="1:16" x14ac:dyDescent="0.3">
      <c r="A58" s="4" t="s">
        <v>22</v>
      </c>
      <c r="B58" s="12">
        <f>SUM(B9:B26)</f>
        <v>17.62</v>
      </c>
      <c r="C58" s="12">
        <f t="shared" ref="C58:M58" si="12">SUM(C9:C26)</f>
        <v>168.13</v>
      </c>
      <c r="D58" s="12">
        <f t="shared" si="12"/>
        <v>1975316.7799999998</v>
      </c>
      <c r="E58" s="12">
        <f t="shared" si="12"/>
        <v>73703095.650000006</v>
      </c>
      <c r="F58" s="12">
        <f t="shared" si="12"/>
        <v>58540840.960000001</v>
      </c>
      <c r="G58" s="12">
        <f t="shared" si="12"/>
        <v>158297270.51999998</v>
      </c>
      <c r="H58" s="12">
        <f t="shared" si="12"/>
        <v>0</v>
      </c>
      <c r="I58" s="12">
        <f t="shared" si="12"/>
        <v>0</v>
      </c>
      <c r="J58" s="12">
        <f t="shared" si="12"/>
        <v>0</v>
      </c>
      <c r="K58" s="12">
        <f t="shared" si="12"/>
        <v>0</v>
      </c>
      <c r="L58" s="12">
        <f t="shared" si="12"/>
        <v>0</v>
      </c>
      <c r="M58" s="12">
        <f t="shared" si="12"/>
        <v>0</v>
      </c>
    </row>
    <row r="59" spans="1:16" x14ac:dyDescent="0.3">
      <c r="A59" s="4" t="s">
        <v>23</v>
      </c>
      <c r="B59" s="12">
        <f t="shared" ref="B59:M59" si="13">SUM(B27:B44)</f>
        <v>1157.0199999999998</v>
      </c>
      <c r="C59" s="12">
        <f t="shared" si="13"/>
        <v>18491.690000000002</v>
      </c>
      <c r="D59" s="12">
        <f t="shared" si="13"/>
        <v>1669277570.277961</v>
      </c>
      <c r="E59" s="12">
        <f t="shared" si="13"/>
        <v>1166260635.5599999</v>
      </c>
      <c r="F59" s="12">
        <f t="shared" si="13"/>
        <v>488402778.57999998</v>
      </c>
      <c r="G59" s="12">
        <f t="shared" si="13"/>
        <v>397637943.54000002</v>
      </c>
      <c r="H59" s="12">
        <f t="shared" si="13"/>
        <v>0</v>
      </c>
      <c r="I59" s="12">
        <f t="shared" si="13"/>
        <v>0</v>
      </c>
      <c r="J59" s="12">
        <f t="shared" si="13"/>
        <v>0</v>
      </c>
      <c r="K59" s="12">
        <f t="shared" si="13"/>
        <v>0</v>
      </c>
      <c r="L59" s="12">
        <f t="shared" si="13"/>
        <v>0</v>
      </c>
      <c r="M59" s="12">
        <f t="shared" si="13"/>
        <v>0</v>
      </c>
    </row>
    <row r="61" spans="1:16" x14ac:dyDescent="0.3">
      <c r="N61" s="54">
        <f>(N46*1000000)/N45</f>
        <v>0</v>
      </c>
      <c r="O61" s="55" t="s">
        <v>15</v>
      </c>
    </row>
    <row r="63" spans="1:16" x14ac:dyDescent="0.3">
      <c r="N63" s="54">
        <f>(N47*1000000)/N45</f>
        <v>0</v>
      </c>
      <c r="O63" s="55" t="s">
        <v>16</v>
      </c>
    </row>
    <row r="65" spans="1:13" x14ac:dyDescent="0.3">
      <c r="A65" s="22">
        <v>14</v>
      </c>
      <c r="B65" s="7">
        <v>0</v>
      </c>
      <c r="C65" s="7">
        <v>1</v>
      </c>
      <c r="D65" s="7">
        <v>2</v>
      </c>
      <c r="E65" s="7">
        <v>3</v>
      </c>
      <c r="F65" s="7">
        <v>4</v>
      </c>
      <c r="G65" s="7">
        <v>5</v>
      </c>
      <c r="H65" s="7">
        <v>6</v>
      </c>
      <c r="I65" s="7">
        <v>7</v>
      </c>
      <c r="J65" s="7">
        <v>8</v>
      </c>
      <c r="K65" s="7">
        <v>9</v>
      </c>
      <c r="L65" s="7">
        <v>10</v>
      </c>
      <c r="M65" s="7">
        <v>11</v>
      </c>
    </row>
    <row r="66" spans="1:13" x14ac:dyDescent="0.3">
      <c r="A66" s="22"/>
    </row>
    <row r="67" spans="1:13" x14ac:dyDescent="0.3">
      <c r="A67" s="22"/>
      <c r="B67" s="7" t="e">
        <f>+VLOOKUP(MAX(B9:B44),B9:N44,$A$65-B65,0)</f>
        <v>#REF!</v>
      </c>
      <c r="C67" s="7">
        <f>+VLOOKUP(MAX(C9:C44),C9:O44,$A$65-C65,0)</f>
        <v>18</v>
      </c>
      <c r="D67" s="7">
        <f t="shared" ref="D67:M67" si="14">+VLOOKUP(MAX(D9:D44),D9:O44,$A$65-D65,0)</f>
        <v>17.5</v>
      </c>
      <c r="E67" s="7">
        <f t="shared" si="14"/>
        <v>17.5</v>
      </c>
      <c r="F67" s="7">
        <f t="shared" si="14"/>
        <v>17.5</v>
      </c>
      <c r="G67" s="7">
        <f t="shared" si="14"/>
        <v>12.5</v>
      </c>
      <c r="H67" s="7" t="e">
        <f t="shared" si="14"/>
        <v>#N/A</v>
      </c>
      <c r="I67" s="7" t="e">
        <f t="shared" si="14"/>
        <v>#N/A</v>
      </c>
      <c r="J67" s="7" t="e">
        <f t="shared" si="14"/>
        <v>#N/A</v>
      </c>
      <c r="K67" s="7" t="e">
        <f t="shared" si="14"/>
        <v>#N/A</v>
      </c>
      <c r="L67" s="7" t="e">
        <f t="shared" si="14"/>
        <v>#N/A</v>
      </c>
      <c r="M67" s="7" t="e">
        <f t="shared" si="14"/>
        <v>#N/A</v>
      </c>
    </row>
  </sheetData>
  <mergeCells count="5">
    <mergeCell ref="A1:N1"/>
    <mergeCell ref="A3:N3"/>
    <mergeCell ref="A4:N4"/>
    <mergeCell ref="A5:N5"/>
    <mergeCell ref="B7:M7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2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2019: 
"PROGRAMA DE SEGUIMIENTO DE LAS PRINCIPALES PESQUERÍAS PELÁGICAS, REGIONES DE VALPARAÍSO Y AYSEN DEL GENERAL CARLOS IBAÑEZ DEL CAMPO, AÑO 2019".  ANEXO 3C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5" tint="0.39997558519241921"/>
  </sheetPr>
  <dimension ref="A1:Q67"/>
  <sheetViews>
    <sheetView zoomScale="70" zoomScaleNormal="70" zoomScalePageLayoutView="60" workbookViewId="0">
      <selection activeCell="M2" sqref="H1:M1048576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7" s="28" customFormat="1" ht="20" x14ac:dyDescent="0.4">
      <c r="A1" s="203" t="s">
        <v>28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7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7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7" s="28" customFormat="1" ht="20" x14ac:dyDescent="0.4">
      <c r="A4" s="204" t="s">
        <v>89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7" s="28" customFormat="1" ht="20" x14ac:dyDescent="0.4">
      <c r="A5" s="176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7" spans="1:17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7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7" x14ac:dyDescent="0.3">
      <c r="A9" s="103">
        <v>3</v>
      </c>
      <c r="B9" s="126"/>
      <c r="C9" s="71"/>
      <c r="D9" s="71"/>
      <c r="E9" s="71"/>
      <c r="F9" s="71"/>
      <c r="G9" s="71"/>
      <c r="H9" s="71"/>
      <c r="I9" s="71"/>
      <c r="J9" s="71"/>
      <c r="K9" s="71"/>
      <c r="L9" s="71"/>
      <c r="M9" s="127"/>
      <c r="N9" s="126"/>
      <c r="O9" s="33">
        <f>+A9</f>
        <v>3</v>
      </c>
    </row>
    <row r="10" spans="1:17" x14ac:dyDescent="0.3">
      <c r="A10" s="100">
        <f>+A9+0.5</f>
        <v>3.5</v>
      </c>
      <c r="B10" s="122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123"/>
      <c r="N10" s="122" t="str">
        <f t="shared" ref="N10:N42" si="0">IF(SUM(B10:M10)&gt;0,SUM(B10:M10)," ")</f>
        <v xml:space="preserve"> </v>
      </c>
      <c r="O10" s="34">
        <f t="shared" ref="O10:O42" si="1">+A10</f>
        <v>3.5</v>
      </c>
    </row>
    <row r="11" spans="1:17" x14ac:dyDescent="0.3">
      <c r="A11" s="100">
        <f t="shared" ref="A11:A43" si="2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 t="str">
        <f t="shared" si="0"/>
        <v xml:space="preserve"> </v>
      </c>
      <c r="O11" s="34">
        <f t="shared" si="1"/>
        <v>4</v>
      </c>
    </row>
    <row r="12" spans="1:17" x14ac:dyDescent="0.3">
      <c r="A12" s="100">
        <f t="shared" si="2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 t="str">
        <f t="shared" si="0"/>
        <v xml:space="preserve"> </v>
      </c>
      <c r="O12" s="34">
        <f t="shared" si="1"/>
        <v>4.5</v>
      </c>
    </row>
    <row r="13" spans="1:17" x14ac:dyDescent="0.3">
      <c r="A13" s="100">
        <f t="shared" si="2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 t="str">
        <f t="shared" si="0"/>
        <v xml:space="preserve"> </v>
      </c>
      <c r="O13" s="34">
        <f t="shared" si="1"/>
        <v>5</v>
      </c>
    </row>
    <row r="14" spans="1:17" x14ac:dyDescent="0.3">
      <c r="A14" s="100">
        <f t="shared" si="2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 t="str">
        <f t="shared" si="0"/>
        <v xml:space="preserve"> </v>
      </c>
      <c r="O14" s="34">
        <f t="shared" si="1"/>
        <v>5.5</v>
      </c>
    </row>
    <row r="15" spans="1:17" x14ac:dyDescent="0.3">
      <c r="A15" s="100">
        <f t="shared" si="2"/>
        <v>6</v>
      </c>
      <c r="B15" s="122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23"/>
      <c r="N15" s="122" t="str">
        <f t="shared" si="0"/>
        <v xml:space="preserve"> </v>
      </c>
      <c r="O15" s="34">
        <f t="shared" si="1"/>
        <v>6</v>
      </c>
      <c r="Q15" s="37">
        <f>SUM(C15:M15)</f>
        <v>0</v>
      </c>
    </row>
    <row r="16" spans="1:17" x14ac:dyDescent="0.3">
      <c r="A16" s="100">
        <f t="shared" si="2"/>
        <v>6.5</v>
      </c>
      <c r="B16" s="122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23"/>
      <c r="N16" s="122" t="str">
        <f t="shared" si="0"/>
        <v xml:space="preserve"> </v>
      </c>
      <c r="O16" s="34">
        <f t="shared" si="1"/>
        <v>6.5</v>
      </c>
      <c r="Q16" s="37">
        <f t="shared" ref="Q16:Q42" si="3">SUM(C16:M16)</f>
        <v>0</v>
      </c>
    </row>
    <row r="17" spans="1:17" x14ac:dyDescent="0.3">
      <c r="A17" s="100">
        <f t="shared" si="2"/>
        <v>7</v>
      </c>
      <c r="B17" s="12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23"/>
      <c r="N17" s="122" t="str">
        <f t="shared" si="0"/>
        <v xml:space="preserve"> </v>
      </c>
      <c r="O17" s="34">
        <f t="shared" si="1"/>
        <v>7</v>
      </c>
      <c r="Q17" s="37">
        <f t="shared" si="3"/>
        <v>0</v>
      </c>
    </row>
    <row r="18" spans="1:17" x14ac:dyDescent="0.3">
      <c r="A18" s="100">
        <f t="shared" si="2"/>
        <v>7.5</v>
      </c>
      <c r="B18" s="122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23"/>
      <c r="N18" s="122" t="str">
        <f t="shared" si="0"/>
        <v xml:space="preserve"> </v>
      </c>
      <c r="O18" s="34">
        <f t="shared" si="1"/>
        <v>7.5</v>
      </c>
      <c r="Q18" s="37">
        <f t="shared" si="3"/>
        <v>0</v>
      </c>
    </row>
    <row r="19" spans="1:17" x14ac:dyDescent="0.3">
      <c r="A19" s="100">
        <f t="shared" si="2"/>
        <v>8</v>
      </c>
      <c r="B19" s="122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23"/>
      <c r="N19" s="122" t="str">
        <f t="shared" si="0"/>
        <v xml:space="preserve"> </v>
      </c>
      <c r="O19" s="34">
        <f t="shared" si="1"/>
        <v>8</v>
      </c>
      <c r="Q19" s="37">
        <f t="shared" si="3"/>
        <v>0</v>
      </c>
    </row>
    <row r="20" spans="1:17" x14ac:dyDescent="0.3">
      <c r="A20" s="100">
        <f t="shared" si="2"/>
        <v>8.5</v>
      </c>
      <c r="B20" s="122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123"/>
      <c r="N20" s="122" t="str">
        <f t="shared" si="0"/>
        <v xml:space="preserve"> </v>
      </c>
      <c r="O20" s="34">
        <f t="shared" si="1"/>
        <v>8.5</v>
      </c>
      <c r="Q20" s="37">
        <f t="shared" si="3"/>
        <v>0</v>
      </c>
    </row>
    <row r="21" spans="1:17" x14ac:dyDescent="0.3">
      <c r="A21" s="100">
        <f t="shared" si="2"/>
        <v>9</v>
      </c>
      <c r="B21" s="122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123"/>
      <c r="N21" s="122" t="str">
        <f t="shared" si="0"/>
        <v xml:space="preserve"> </v>
      </c>
      <c r="O21" s="34">
        <f t="shared" si="1"/>
        <v>9</v>
      </c>
      <c r="Q21" s="37">
        <f t="shared" si="3"/>
        <v>0</v>
      </c>
    </row>
    <row r="22" spans="1:17" x14ac:dyDescent="0.3">
      <c r="A22" s="100">
        <f t="shared" si="2"/>
        <v>9.5</v>
      </c>
      <c r="B22" s="122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123"/>
      <c r="N22" s="122" t="str">
        <f t="shared" si="0"/>
        <v xml:space="preserve"> </v>
      </c>
      <c r="O22" s="34">
        <f t="shared" si="1"/>
        <v>9.5</v>
      </c>
      <c r="Q22" s="37">
        <f t="shared" si="3"/>
        <v>0</v>
      </c>
    </row>
    <row r="23" spans="1:17" x14ac:dyDescent="0.3">
      <c r="A23" s="100">
        <f t="shared" si="2"/>
        <v>10</v>
      </c>
      <c r="B23" s="122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123"/>
      <c r="N23" s="122" t="str">
        <f t="shared" si="0"/>
        <v xml:space="preserve"> </v>
      </c>
      <c r="O23" s="34">
        <f t="shared" si="1"/>
        <v>10</v>
      </c>
      <c r="Q23" s="37">
        <f t="shared" si="3"/>
        <v>0</v>
      </c>
    </row>
    <row r="24" spans="1:17" x14ac:dyDescent="0.3">
      <c r="A24" s="100">
        <f t="shared" si="2"/>
        <v>10.5</v>
      </c>
      <c r="B24" s="122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123"/>
      <c r="N24" s="122" t="str">
        <f t="shared" si="0"/>
        <v xml:space="preserve"> </v>
      </c>
      <c r="O24" s="34">
        <f t="shared" si="1"/>
        <v>10.5</v>
      </c>
      <c r="Q24" s="37">
        <f t="shared" si="3"/>
        <v>0</v>
      </c>
    </row>
    <row r="25" spans="1:17" x14ac:dyDescent="0.3">
      <c r="A25" s="100">
        <f t="shared" si="2"/>
        <v>11</v>
      </c>
      <c r="B25" s="122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123"/>
      <c r="N25" s="122" t="str">
        <f t="shared" si="0"/>
        <v xml:space="preserve"> </v>
      </c>
      <c r="O25" s="34">
        <f t="shared" si="1"/>
        <v>11</v>
      </c>
      <c r="Q25" s="37">
        <f t="shared" si="3"/>
        <v>0</v>
      </c>
    </row>
    <row r="26" spans="1:17" x14ac:dyDescent="0.3">
      <c r="A26" s="102">
        <f t="shared" si="2"/>
        <v>11.5</v>
      </c>
      <c r="B26" s="124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125"/>
      <c r="N26" s="124" t="str">
        <f t="shared" si="0"/>
        <v xml:space="preserve"> </v>
      </c>
      <c r="O26" s="34">
        <f t="shared" si="1"/>
        <v>11.5</v>
      </c>
      <c r="Q26" s="37">
        <f t="shared" si="3"/>
        <v>0</v>
      </c>
    </row>
    <row r="27" spans="1:17" x14ac:dyDescent="0.3">
      <c r="A27" s="100">
        <f t="shared" si="2"/>
        <v>12</v>
      </c>
      <c r="B27" s="122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123"/>
      <c r="N27" s="122" t="str">
        <f t="shared" si="0"/>
        <v xml:space="preserve"> </v>
      </c>
      <c r="O27" s="34">
        <f t="shared" si="1"/>
        <v>12</v>
      </c>
      <c r="Q27" s="37">
        <f t="shared" si="3"/>
        <v>0</v>
      </c>
    </row>
    <row r="28" spans="1:17" x14ac:dyDescent="0.3">
      <c r="A28" s="100">
        <f t="shared" si="2"/>
        <v>12.5</v>
      </c>
      <c r="B28" s="122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123"/>
      <c r="N28" s="122" t="str">
        <f t="shared" si="0"/>
        <v xml:space="preserve"> </v>
      </c>
      <c r="O28" s="34">
        <f t="shared" si="1"/>
        <v>12.5</v>
      </c>
      <c r="Q28" s="37">
        <f t="shared" si="3"/>
        <v>0</v>
      </c>
    </row>
    <row r="29" spans="1:17" x14ac:dyDescent="0.3">
      <c r="A29" s="100">
        <f t="shared" si="2"/>
        <v>13</v>
      </c>
      <c r="B29" s="122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123"/>
      <c r="N29" s="122" t="str">
        <f t="shared" si="0"/>
        <v xml:space="preserve"> </v>
      </c>
      <c r="O29" s="34">
        <f t="shared" si="1"/>
        <v>13</v>
      </c>
      <c r="Q29" s="37">
        <f t="shared" si="3"/>
        <v>0</v>
      </c>
    </row>
    <row r="30" spans="1:17" x14ac:dyDescent="0.3">
      <c r="A30" s="100">
        <f t="shared" si="2"/>
        <v>13.5</v>
      </c>
      <c r="B30" s="122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123"/>
      <c r="N30" s="122" t="str">
        <f t="shared" si="0"/>
        <v xml:space="preserve"> </v>
      </c>
      <c r="O30" s="34">
        <f t="shared" si="1"/>
        <v>13.5</v>
      </c>
      <c r="Q30" s="37">
        <f t="shared" si="3"/>
        <v>0</v>
      </c>
    </row>
    <row r="31" spans="1:17" x14ac:dyDescent="0.3">
      <c r="A31" s="100">
        <f t="shared" si="2"/>
        <v>14</v>
      </c>
      <c r="B31" s="122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123"/>
      <c r="N31" s="122" t="str">
        <f t="shared" si="0"/>
        <v xml:space="preserve"> </v>
      </c>
      <c r="O31" s="34">
        <f t="shared" si="1"/>
        <v>14</v>
      </c>
      <c r="Q31" s="37">
        <f t="shared" si="3"/>
        <v>0</v>
      </c>
    </row>
    <row r="32" spans="1:17" x14ac:dyDescent="0.3">
      <c r="A32" s="100">
        <f t="shared" si="2"/>
        <v>14.5</v>
      </c>
      <c r="B32" s="122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123"/>
      <c r="N32" s="122" t="str">
        <f t="shared" si="0"/>
        <v xml:space="preserve"> </v>
      </c>
      <c r="O32" s="34">
        <f t="shared" si="1"/>
        <v>14.5</v>
      </c>
      <c r="Q32" s="37">
        <f t="shared" si="3"/>
        <v>0</v>
      </c>
    </row>
    <row r="33" spans="1:17" x14ac:dyDescent="0.3">
      <c r="A33" s="100">
        <f t="shared" si="2"/>
        <v>15</v>
      </c>
      <c r="B33" s="122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123"/>
      <c r="N33" s="122" t="str">
        <f t="shared" si="0"/>
        <v xml:space="preserve"> </v>
      </c>
      <c r="O33" s="34">
        <f t="shared" si="1"/>
        <v>15</v>
      </c>
      <c r="Q33" s="37">
        <f t="shared" si="3"/>
        <v>0</v>
      </c>
    </row>
    <row r="34" spans="1:17" x14ac:dyDescent="0.3">
      <c r="A34" s="100">
        <f t="shared" si="2"/>
        <v>15.5</v>
      </c>
      <c r="B34" s="122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123"/>
      <c r="N34" s="122" t="str">
        <f t="shared" si="0"/>
        <v xml:space="preserve"> </v>
      </c>
      <c r="O34" s="34">
        <f t="shared" si="1"/>
        <v>15.5</v>
      </c>
      <c r="Q34" s="37">
        <f t="shared" si="3"/>
        <v>0</v>
      </c>
    </row>
    <row r="35" spans="1:17" x14ac:dyDescent="0.3">
      <c r="A35" s="100">
        <f t="shared" si="2"/>
        <v>16</v>
      </c>
      <c r="B35" s="122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123"/>
      <c r="N35" s="122" t="str">
        <f t="shared" si="0"/>
        <v xml:space="preserve"> </v>
      </c>
      <c r="O35" s="34">
        <f t="shared" si="1"/>
        <v>16</v>
      </c>
      <c r="Q35" s="37">
        <f t="shared" si="3"/>
        <v>0</v>
      </c>
    </row>
    <row r="36" spans="1:17" x14ac:dyDescent="0.3">
      <c r="A36" s="100">
        <f t="shared" si="2"/>
        <v>16.5</v>
      </c>
      <c r="B36" s="122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123"/>
      <c r="N36" s="122" t="str">
        <f t="shared" si="0"/>
        <v xml:space="preserve"> </v>
      </c>
      <c r="O36" s="34">
        <f t="shared" si="1"/>
        <v>16.5</v>
      </c>
      <c r="Q36" s="37">
        <f t="shared" si="3"/>
        <v>0</v>
      </c>
    </row>
    <row r="37" spans="1:17" x14ac:dyDescent="0.3">
      <c r="A37" s="100">
        <f t="shared" si="2"/>
        <v>17</v>
      </c>
      <c r="B37" s="122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123"/>
      <c r="N37" s="122" t="str">
        <f t="shared" si="0"/>
        <v xml:space="preserve"> </v>
      </c>
      <c r="O37" s="34">
        <f t="shared" si="1"/>
        <v>17</v>
      </c>
      <c r="Q37" s="37">
        <f t="shared" si="3"/>
        <v>0</v>
      </c>
    </row>
    <row r="38" spans="1:17" x14ac:dyDescent="0.3">
      <c r="A38" s="100">
        <f t="shared" si="2"/>
        <v>17.5</v>
      </c>
      <c r="B38" s="122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123"/>
      <c r="N38" s="122" t="str">
        <f t="shared" si="0"/>
        <v xml:space="preserve"> </v>
      </c>
      <c r="O38" s="34">
        <f t="shared" si="1"/>
        <v>17.5</v>
      </c>
      <c r="Q38" s="37">
        <f t="shared" si="3"/>
        <v>0</v>
      </c>
    </row>
    <row r="39" spans="1:17" x14ac:dyDescent="0.3">
      <c r="A39" s="100">
        <f t="shared" si="2"/>
        <v>18</v>
      </c>
      <c r="B39" s="122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123"/>
      <c r="N39" s="122" t="str">
        <f t="shared" si="0"/>
        <v xml:space="preserve"> </v>
      </c>
      <c r="O39" s="34">
        <f t="shared" si="1"/>
        <v>18</v>
      </c>
      <c r="Q39" s="37">
        <f t="shared" si="3"/>
        <v>0</v>
      </c>
    </row>
    <row r="40" spans="1:17" x14ac:dyDescent="0.3">
      <c r="A40" s="100">
        <f t="shared" si="2"/>
        <v>18.5</v>
      </c>
      <c r="B40" s="122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123"/>
      <c r="N40" s="122" t="str">
        <f t="shared" si="0"/>
        <v xml:space="preserve"> </v>
      </c>
      <c r="O40" s="34">
        <f t="shared" si="1"/>
        <v>18.5</v>
      </c>
      <c r="Q40" s="37">
        <f t="shared" si="3"/>
        <v>0</v>
      </c>
    </row>
    <row r="41" spans="1:17" x14ac:dyDescent="0.3">
      <c r="A41" s="100">
        <f t="shared" si="2"/>
        <v>19</v>
      </c>
      <c r="B41" s="122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123"/>
      <c r="N41" s="122" t="str">
        <f t="shared" si="0"/>
        <v xml:space="preserve"> </v>
      </c>
      <c r="O41" s="34">
        <f t="shared" si="1"/>
        <v>19</v>
      </c>
      <c r="Q41" s="37">
        <f t="shared" si="3"/>
        <v>0</v>
      </c>
    </row>
    <row r="42" spans="1:17" x14ac:dyDescent="0.3">
      <c r="A42" s="100">
        <f>+A41+0.5</f>
        <v>19.5</v>
      </c>
      <c r="B42" s="122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123"/>
      <c r="N42" s="122" t="str">
        <f t="shared" si="0"/>
        <v xml:space="preserve"> </v>
      </c>
      <c r="O42" s="34">
        <f t="shared" si="1"/>
        <v>19.5</v>
      </c>
      <c r="Q42" s="37">
        <f t="shared" si="3"/>
        <v>0</v>
      </c>
    </row>
    <row r="43" spans="1:17" x14ac:dyDescent="0.3">
      <c r="A43" s="100">
        <f t="shared" si="2"/>
        <v>20</v>
      </c>
      <c r="B43" s="12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/>
      <c r="O43" s="47"/>
      <c r="Q43" s="37"/>
    </row>
    <row r="44" spans="1:17" x14ac:dyDescent="0.3">
      <c r="A44" s="100">
        <f>+A43+0.5</f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/>
      <c r="O44" s="47"/>
      <c r="Q44" s="37"/>
    </row>
    <row r="45" spans="1:17" x14ac:dyDescent="0.3">
      <c r="A45" s="99" t="s">
        <v>13</v>
      </c>
      <c r="B45" s="126" t="str">
        <f>IF(SUM(B11:B44)&gt;0,SUM(B11:B44)," ")</f>
        <v xml:space="preserve"> </v>
      </c>
      <c r="C45" s="71" t="str">
        <f t="shared" ref="C45:M45" si="4">IF(SUM(C11:C44)&gt;0,SUM(C11:C44)," ")</f>
        <v xml:space="preserve"> </v>
      </c>
      <c r="D45" s="71" t="str">
        <f t="shared" si="4"/>
        <v xml:space="preserve"> </v>
      </c>
      <c r="E45" s="71" t="str">
        <f t="shared" si="4"/>
        <v xml:space="preserve"> </v>
      </c>
      <c r="F45" s="71" t="str">
        <f t="shared" si="4"/>
        <v xml:space="preserve"> </v>
      </c>
      <c r="G45" s="71" t="str">
        <f t="shared" si="4"/>
        <v xml:space="preserve"> </v>
      </c>
      <c r="H45" s="71" t="str">
        <f t="shared" si="4"/>
        <v xml:space="preserve"> </v>
      </c>
      <c r="I45" s="71" t="str">
        <f t="shared" si="4"/>
        <v xml:space="preserve"> </v>
      </c>
      <c r="J45" s="71" t="str">
        <f t="shared" si="4"/>
        <v xml:space="preserve"> </v>
      </c>
      <c r="K45" s="71" t="str">
        <f t="shared" si="4"/>
        <v xml:space="preserve"> </v>
      </c>
      <c r="L45" s="71" t="str">
        <f t="shared" si="4"/>
        <v xml:space="preserve"> </v>
      </c>
      <c r="M45" s="127" t="str">
        <f t="shared" si="4"/>
        <v xml:space="preserve"> </v>
      </c>
      <c r="N45" s="126"/>
      <c r="O45" s="37"/>
      <c r="P45" s="37"/>
    </row>
    <row r="46" spans="1:17" ht="14" x14ac:dyDescent="0.3">
      <c r="A46" s="101" t="s">
        <v>24</v>
      </c>
      <c r="B46" s="122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123"/>
      <c r="N46" s="122"/>
      <c r="O46" s="37"/>
      <c r="P46" s="37"/>
    </row>
    <row r="47" spans="1:17" x14ac:dyDescent="0.3">
      <c r="A47" s="100" t="s">
        <v>17</v>
      </c>
      <c r="B47" s="122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123"/>
      <c r="N47" s="122"/>
      <c r="O47" s="37"/>
      <c r="P47" s="37"/>
    </row>
    <row r="48" spans="1:17" ht="14" x14ac:dyDescent="0.3">
      <c r="A48" s="101" t="s">
        <v>21</v>
      </c>
      <c r="B48" s="129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130"/>
      <c r="N48" s="129"/>
    </row>
    <row r="49" spans="1:15" x14ac:dyDescent="0.3">
      <c r="A49" s="102" t="s">
        <v>19</v>
      </c>
      <c r="B49" s="131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132"/>
      <c r="N49" s="131"/>
    </row>
    <row r="50" spans="1:15" x14ac:dyDescent="0.3">
      <c r="A50" s="40" t="s">
        <v>14</v>
      </c>
      <c r="J50" s="41"/>
    </row>
    <row r="51" spans="1:15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5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5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</row>
    <row r="54" spans="1:15" x14ac:dyDescent="0.3">
      <c r="A54" s="49">
        <v>14</v>
      </c>
      <c r="B54" s="50" t="e">
        <f>+VLOOKUP(MAX(B9:B44),B9:$O$44,14,0)</f>
        <v>#N/A</v>
      </c>
      <c r="C54" s="51" t="e">
        <f>+VLOOKUP(MAX(C9:C44),C9:$O$44,+$A$54-C53,0)</f>
        <v>#N/A</v>
      </c>
      <c r="D54" s="51" t="e">
        <f>+VLOOKUP(MAX(D9:D44),D9:$O$44,+$A$54-D53,0)</f>
        <v>#N/A</v>
      </c>
      <c r="E54" s="51" t="e">
        <f>+VLOOKUP(MAX(E9:E44),E9:$O$44,+$A$54-E53,0)</f>
        <v>#N/A</v>
      </c>
      <c r="F54" s="51" t="e">
        <f>+VLOOKUP(MAX(F9:F44),F9:$O$44,+$A$54-F53,0)</f>
        <v>#N/A</v>
      </c>
      <c r="G54" s="51" t="e">
        <f>+VLOOKUP(MAX(G9:M44),G9:$O$44,+$A$54-G53,0)</f>
        <v>#N/A</v>
      </c>
      <c r="H54" s="51" t="e">
        <f>+VLOOKUP(MAX(H7:H40),H7:$O$42,+$A$56-H53,0)</f>
        <v>#N/A</v>
      </c>
      <c r="I54" s="51" t="e">
        <f>+VLOOKUP(MAX(I7:I40),I7:$O$42,+$A$56-I53,0)</f>
        <v>#N/A</v>
      </c>
      <c r="J54" s="51" t="e">
        <f>+VLOOKUP(MAX(J7:J40),J7:$O$42,+$A$56-J53,0)</f>
        <v>#N/A</v>
      </c>
      <c r="K54" s="51" t="e">
        <f>+VLOOKUP(MAX(K7:K40),K7:$O$42,+$A$56-K53,0)</f>
        <v>#N/A</v>
      </c>
      <c r="L54" s="51" t="e">
        <f>+VLOOKUP(MAX(L7:L40),L7:$O$42,+$A$56-L53,0)</f>
        <v>#N/A</v>
      </c>
      <c r="M54" s="51" t="e">
        <f>+VLOOKUP(MAX(M7:M40),M7:$O$42,+$A$56-M53,0)</f>
        <v>#N/A</v>
      </c>
      <c r="N54" s="51" t="e">
        <f>+VLOOKUP(MAX(N9:N44),N9:$O$44,+$A$54-N53,0)</f>
        <v>#N/A</v>
      </c>
    </row>
    <row r="55" spans="1:15" x14ac:dyDescent="0.3">
      <c r="A55" s="47">
        <v>0</v>
      </c>
    </row>
    <row r="58" spans="1:15" x14ac:dyDescent="0.3">
      <c r="A58" s="27" t="s">
        <v>22</v>
      </c>
      <c r="B58" s="35">
        <f t="shared" ref="B58:M58" si="5">-SUM(B9:B26)</f>
        <v>0</v>
      </c>
      <c r="C58" s="35">
        <f t="shared" si="5"/>
        <v>0</v>
      </c>
      <c r="D58" s="35">
        <f t="shared" si="5"/>
        <v>0</v>
      </c>
      <c r="E58" s="35">
        <f t="shared" si="5"/>
        <v>0</v>
      </c>
      <c r="F58" s="35">
        <f t="shared" si="5"/>
        <v>0</v>
      </c>
      <c r="G58" s="35">
        <f t="shared" si="5"/>
        <v>0</v>
      </c>
      <c r="H58" s="35">
        <f t="shared" si="5"/>
        <v>0</v>
      </c>
      <c r="I58" s="35">
        <f t="shared" si="5"/>
        <v>0</v>
      </c>
      <c r="J58" s="35">
        <f t="shared" si="5"/>
        <v>0</v>
      </c>
      <c r="K58" s="35">
        <f t="shared" si="5"/>
        <v>0</v>
      </c>
      <c r="L58" s="35">
        <f t="shared" si="5"/>
        <v>0</v>
      </c>
      <c r="M58" s="35">
        <f t="shared" si="5"/>
        <v>0</v>
      </c>
    </row>
    <row r="59" spans="1:15" x14ac:dyDescent="0.3">
      <c r="A59" s="27" t="s">
        <v>23</v>
      </c>
      <c r="B59" s="35">
        <f t="shared" ref="B59:M59" si="6">SUM(B27:B42)</f>
        <v>0</v>
      </c>
      <c r="C59" s="35">
        <f t="shared" si="6"/>
        <v>0</v>
      </c>
      <c r="D59" s="35">
        <f t="shared" si="6"/>
        <v>0</v>
      </c>
      <c r="E59" s="35">
        <f t="shared" si="6"/>
        <v>0</v>
      </c>
      <c r="F59" s="35">
        <f t="shared" si="6"/>
        <v>0</v>
      </c>
      <c r="G59" s="35">
        <f t="shared" si="6"/>
        <v>0</v>
      </c>
      <c r="H59" s="35">
        <f t="shared" si="6"/>
        <v>0</v>
      </c>
      <c r="I59" s="35">
        <f t="shared" si="6"/>
        <v>0</v>
      </c>
      <c r="J59" s="35">
        <f t="shared" si="6"/>
        <v>0</v>
      </c>
      <c r="K59" s="35">
        <f t="shared" si="6"/>
        <v>0</v>
      </c>
      <c r="L59" s="35">
        <f t="shared" si="6"/>
        <v>0</v>
      </c>
      <c r="M59" s="35">
        <f t="shared" si="6"/>
        <v>0</v>
      </c>
    </row>
    <row r="61" spans="1:15" x14ac:dyDescent="0.3">
      <c r="N61" s="64" t="e">
        <f>(N46*1000000)/N45</f>
        <v>#DIV/0!</v>
      </c>
      <c r="O61" s="177" t="s">
        <v>15</v>
      </c>
    </row>
    <row r="63" spans="1:15" x14ac:dyDescent="0.3">
      <c r="N63" s="64" t="e">
        <f>(N47*1000000)/N45</f>
        <v>#DIV/0!</v>
      </c>
      <c r="O63" s="177" t="s">
        <v>16</v>
      </c>
    </row>
    <row r="65" spans="1:13" x14ac:dyDescent="0.3">
      <c r="A65" s="47">
        <v>14</v>
      </c>
      <c r="B65" s="30">
        <v>0</v>
      </c>
      <c r="C65" s="30">
        <v>1</v>
      </c>
      <c r="D65" s="30">
        <v>2</v>
      </c>
      <c r="E65" s="30">
        <v>3</v>
      </c>
      <c r="F65" s="30">
        <v>4</v>
      </c>
      <c r="G65" s="30">
        <v>5</v>
      </c>
      <c r="H65" s="30">
        <v>6</v>
      </c>
      <c r="I65" s="30">
        <v>7</v>
      </c>
      <c r="J65" s="30">
        <v>8</v>
      </c>
      <c r="K65" s="30">
        <v>9</v>
      </c>
      <c r="L65" s="30">
        <v>10</v>
      </c>
      <c r="M65" s="30">
        <v>11</v>
      </c>
    </row>
    <row r="66" spans="1:13" x14ac:dyDescent="0.3">
      <c r="A66" s="47"/>
    </row>
    <row r="67" spans="1:13" x14ac:dyDescent="0.3">
      <c r="A67" s="47"/>
      <c r="B67" s="30" t="e">
        <f t="shared" ref="B67:M67" si="7">+VLOOKUP(MAX(B7:B40),B7:O40,$A$65-B65,0)</f>
        <v>#N/A</v>
      </c>
      <c r="C67" s="30" t="e">
        <f t="shared" si="7"/>
        <v>#N/A</v>
      </c>
      <c r="D67" s="30" t="e">
        <f t="shared" si="7"/>
        <v>#N/A</v>
      </c>
      <c r="E67" s="30" t="e">
        <f t="shared" si="7"/>
        <v>#N/A</v>
      </c>
      <c r="F67" s="30" t="e">
        <f t="shared" si="7"/>
        <v>#N/A</v>
      </c>
      <c r="G67" s="30" t="e">
        <f t="shared" si="7"/>
        <v>#N/A</v>
      </c>
      <c r="H67" s="30" t="e">
        <f t="shared" si="7"/>
        <v>#N/A</v>
      </c>
      <c r="I67" s="30" t="e">
        <f t="shared" si="7"/>
        <v>#N/A</v>
      </c>
      <c r="J67" s="30" t="e">
        <f t="shared" si="7"/>
        <v>#N/A</v>
      </c>
      <c r="K67" s="30" t="e">
        <f t="shared" si="7"/>
        <v>#N/A</v>
      </c>
      <c r="L67" s="30" t="e">
        <f t="shared" si="7"/>
        <v>#N/A</v>
      </c>
      <c r="M67" s="30" t="e">
        <f t="shared" si="7"/>
        <v>#N/A</v>
      </c>
    </row>
  </sheetData>
  <mergeCells count="4">
    <mergeCell ref="A1:N1"/>
    <mergeCell ref="A3:N3"/>
    <mergeCell ref="A4:N4"/>
    <mergeCell ref="B7:M7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5">
    <tabColor theme="5" tint="0.59999389629810485"/>
  </sheetPr>
  <dimension ref="A1:U69"/>
  <sheetViews>
    <sheetView zoomScale="70" zoomScaleNormal="70" zoomScalePageLayoutView="60" workbookViewId="0">
      <selection activeCell="M2" sqref="H1:M1048576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" width="12.26953125" style="27" bestFit="1" customWidth="1"/>
    <col min="17" max="16384" width="10.90625" style="27"/>
  </cols>
  <sheetData>
    <row r="1" spans="1:15" s="28" customFormat="1" ht="20" x14ac:dyDescent="0.4">
      <c r="A1" s="203" t="s">
        <v>29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s="28" customFormat="1" ht="20" x14ac:dyDescent="0.4">
      <c r="A4" s="204" t="s">
        <v>88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5" s="28" customFormat="1" ht="20" x14ac:dyDescent="0.4">
      <c r="A5" s="203" t="s">
        <v>53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7" spans="1:15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  <c r="O7" s="27"/>
    </row>
    <row r="8" spans="1:15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5" x14ac:dyDescent="0.3">
      <c r="A9" s="103">
        <v>3</v>
      </c>
      <c r="B9" s="126" t="str">
        <f>IF(+'V R Art'!B9+'V R MONITOREO '!B9+'V R Ind'!B9&gt;0,+'V R MONITOREO '!B9+'V R Art'!B9+'V R Ind'!B9," ")</f>
        <v xml:space="preserve"> </v>
      </c>
      <c r="C9" s="71" t="str">
        <f>IF(+'V R Art'!C9+'V R MONITOREO '!C9+'V R Ind'!C9&gt;0,+'V R MONITOREO '!C9+'V R Art'!C9+'V R Ind'!C9," ")</f>
        <v xml:space="preserve"> </v>
      </c>
      <c r="D9" s="71" t="str">
        <f>IF(+'V R Art'!D9+'V R MONITOREO '!D9+'V R Ind'!D9&gt;0,+'V R MONITOREO '!D9+'V R Art'!D9+'V R Ind'!D9," ")</f>
        <v xml:space="preserve"> </v>
      </c>
      <c r="E9" s="71" t="str">
        <f>IF(+'V R Art'!E9+'V R MONITOREO '!E9+'V R Ind'!E9&gt;0,+'V R MONITOREO '!E9+'V R Art'!E9+'V R Ind'!E9," ")</f>
        <v xml:space="preserve"> </v>
      </c>
      <c r="F9" s="71" t="str">
        <f>IF(+'V R Art'!F9+'V R MONITOREO '!F9+'V R Ind'!F9&gt;0,+'V R MONITOREO '!F9+'V R Art'!F9+'V R Ind'!F9," ")</f>
        <v xml:space="preserve"> </v>
      </c>
      <c r="G9" s="71" t="str">
        <f>IF(+'V R Art'!G9+'V R MONITOREO '!G9+'V R Ind'!G9&gt;0,+'V R MONITOREO '!G9+'V R Art'!G9+'V R Ind'!G9," ")</f>
        <v xml:space="preserve"> </v>
      </c>
      <c r="H9" s="71" t="str">
        <f>IF(+'V R Art'!H9+'V R MONITOREO '!H9&gt;0,+'VIII R Ind'!H9+'V R Art'!H9+'V R MONITOREO '!H9," ")</f>
        <v xml:space="preserve"> </v>
      </c>
      <c r="I9" s="71" t="str">
        <f>IF(+'V R Art'!I9+'V R MONITOREO '!I9&gt;0,+'VIII R Ind'!I9+'V R Art'!I9+'V R MONITOREO '!I9," ")</f>
        <v xml:space="preserve"> </v>
      </c>
      <c r="J9" s="71" t="str">
        <f>IF(+'V R Art'!J9+'V R MONITOREO '!J9&gt;0,+'VIII R Ind'!J9+'V R Art'!J9+'V R MONITOREO '!J9," ")</f>
        <v xml:space="preserve"> </v>
      </c>
      <c r="K9" s="71" t="str">
        <f>IF(+'V R Art'!K9+'V R MONITOREO '!K9&gt;0,+'VIII R Ind'!K9+'V R Art'!K9+'V R MONITOREO '!K9," ")</f>
        <v xml:space="preserve"> </v>
      </c>
      <c r="L9" s="71" t="str">
        <f>IF(+'V R Art'!L9+'V R MONITOREO '!L9&gt;0,+'VIII R Ind'!L9+'V R Art'!L9+'V R MONITOREO '!L9," ")</f>
        <v xml:space="preserve"> </v>
      </c>
      <c r="M9" s="127" t="str">
        <f>IF(+'V R Art'!M9+'V R MONITOREO '!M9&gt;0,+'VIII R Ind'!M9+'V R Art'!M9+'V R MONITOREO '!M9," ")</f>
        <v xml:space="preserve"> </v>
      </c>
      <c r="N9" s="126" t="str">
        <f>IF(SUM(B9:M9)&gt;0,SUM(B9:M9)," ")</f>
        <v xml:space="preserve"> </v>
      </c>
      <c r="O9" s="33">
        <f>+A9</f>
        <v>3</v>
      </c>
    </row>
    <row r="10" spans="1:15" x14ac:dyDescent="0.3">
      <c r="A10" s="100">
        <f>+A9+0.5</f>
        <v>3.5</v>
      </c>
      <c r="B10" s="122" t="str">
        <f>IF(+'V R Art'!B10+'V R MONITOREO '!B10+'V R Ind'!B10&gt;0,+'V R MONITOREO '!B10+'V R Art'!B10+'V R Ind'!B10," ")</f>
        <v xml:space="preserve"> </v>
      </c>
      <c r="C10" s="67" t="str">
        <f>IF(+'V R Art'!C10+'V R MONITOREO '!C10+'V R Ind'!C10&gt;0,+'V R MONITOREO '!C10+'V R Art'!C10+'V R Ind'!C10," ")</f>
        <v xml:space="preserve"> </v>
      </c>
      <c r="D10" s="67" t="str">
        <f>IF(+'V R Art'!D10+'V R MONITOREO '!D10+'V R Ind'!D10&gt;0,+'V R MONITOREO '!D10+'V R Art'!D10+'V R Ind'!D10," ")</f>
        <v xml:space="preserve"> </v>
      </c>
      <c r="E10" s="67" t="str">
        <f>IF(+'V R Art'!E10+'V R MONITOREO '!E10+'V R Ind'!E10&gt;0,+'V R MONITOREO '!E10+'V R Art'!E10+'V R Ind'!E10," ")</f>
        <v xml:space="preserve"> </v>
      </c>
      <c r="F10" s="67" t="str">
        <f>IF(+'V R Art'!F10+'V R MONITOREO '!F10+'V R Ind'!F10&gt;0,+'V R MONITOREO '!F10+'V R Art'!F10+'V R Ind'!F10," ")</f>
        <v xml:space="preserve"> </v>
      </c>
      <c r="G10" s="67" t="str">
        <f>IF(+'V R Art'!G10+'V R MONITOREO '!G10+'V R Ind'!G10&gt;0,+'V R MONITOREO '!G10+'V R Art'!G10+'V R Ind'!G10," ")</f>
        <v xml:space="preserve"> </v>
      </c>
      <c r="H10" s="67" t="str">
        <f>IF(+'V R Art'!H10+'V R MONITOREO '!H10&gt;0,+'VIII R Ind'!H10+'V R Art'!H10+'V R MONITOREO '!H10," ")</f>
        <v xml:space="preserve"> </v>
      </c>
      <c r="I10" s="67" t="str">
        <f>IF(+'V R Art'!I10+'V R MONITOREO '!I10&gt;0,+'VIII R Ind'!I10+'V R Art'!I10+'V R MONITOREO '!I10," ")</f>
        <v xml:space="preserve"> </v>
      </c>
      <c r="J10" s="67" t="str">
        <f>IF(+'V R Art'!J10+'V R MONITOREO '!J10&gt;0,+'VIII R Ind'!J10+'V R Art'!J10+'V R MONITOREO '!J10," ")</f>
        <v xml:space="preserve"> </v>
      </c>
      <c r="K10" s="67" t="str">
        <f>IF(+'V R Art'!K10+'V R MONITOREO '!K10&gt;0,+'VIII R Ind'!K10+'V R Art'!K10+'V R MONITOREO '!K10," ")</f>
        <v xml:space="preserve"> </v>
      </c>
      <c r="L10" s="67" t="str">
        <f>IF(+'V R Art'!L10+'V R MONITOREO '!L10&gt;0,+'VIII R Ind'!L10+'V R Art'!L10+'V R MONITOREO '!L10," ")</f>
        <v xml:space="preserve"> </v>
      </c>
      <c r="M10" s="123" t="str">
        <f>IF(+'V R Art'!M10+'V R MONITOREO '!M10&gt;0,+'VIII R Ind'!M10+'V R Art'!M10+'V R MONITOREO '!M10," ")</f>
        <v xml:space="preserve"> </v>
      </c>
      <c r="N10" s="122"/>
      <c r="O10" s="34">
        <f t="shared" ref="O10:O42" si="0">+A10</f>
        <v>3.5</v>
      </c>
    </row>
    <row r="11" spans="1:15" x14ac:dyDescent="0.3">
      <c r="A11" s="100">
        <f t="shared" ref="A11:A44" si="1">+A10+0.5</f>
        <v>4</v>
      </c>
      <c r="B11" s="122" t="str">
        <f>IF(+'V R Art'!B11+'V R MONITOREO '!B11+'V R Ind'!B11&gt;0,+'V R MONITOREO '!B11+'V R Art'!B11+'V R Ind'!B11," ")</f>
        <v xml:space="preserve"> </v>
      </c>
      <c r="C11" s="67" t="str">
        <f>IF(+'V R Art'!C11+'V R MONITOREO '!C11+'V R Ind'!C11&gt;0,+'V R MONITOREO '!C11+'V R Art'!C11+'V R Ind'!C11," ")</f>
        <v xml:space="preserve"> </v>
      </c>
      <c r="D11" s="67" t="str">
        <f>IF(+'V R Art'!D11+'V R MONITOREO '!D11+'V R Ind'!D11&gt;0,+'V R MONITOREO '!D11+'V R Art'!D11+'V R Ind'!D11," ")</f>
        <v xml:space="preserve"> </v>
      </c>
      <c r="E11" s="67" t="str">
        <f>IF(+'V R Art'!E11+'V R MONITOREO '!E11+'V R Ind'!E11&gt;0,+'V R MONITOREO '!E11+'V R Art'!E11+'V R Ind'!E11," ")</f>
        <v xml:space="preserve"> </v>
      </c>
      <c r="F11" s="67" t="str">
        <f>IF(+'V R Art'!F11+'V R MONITOREO '!F11+'V R Ind'!F11&gt;0,+'V R MONITOREO '!F11+'V R Art'!F11+'V R Ind'!F11," ")</f>
        <v xml:space="preserve"> </v>
      </c>
      <c r="G11" s="67" t="str">
        <f>IF(+'V R Art'!G11+'V R MONITOREO '!G11+'V R Ind'!G11&gt;0,+'V R MONITOREO '!G11+'V R Art'!G11+'V R Ind'!G11," ")</f>
        <v xml:space="preserve"> </v>
      </c>
      <c r="H11" s="67" t="str">
        <f>IF(+'V R Art'!H11+'V R MONITOREO '!H11&gt;0,+'VIII R Ind'!H11+'V R Art'!H11+'V R MONITOREO '!H11," ")</f>
        <v xml:space="preserve"> </v>
      </c>
      <c r="I11" s="67" t="str">
        <f>IF(+'V R Art'!I11+'V R MONITOREO '!I11&gt;0,+'VIII R Ind'!I11+'V R Art'!I11+'V R MONITOREO '!I11," ")</f>
        <v xml:space="preserve"> </v>
      </c>
      <c r="J11" s="67" t="str">
        <f>IF(+'V R Art'!J11+'V R MONITOREO '!J11&gt;0,+'VIII R Ind'!J11+'V R Art'!J11+'V R MONITOREO '!J11," ")</f>
        <v xml:space="preserve"> </v>
      </c>
      <c r="K11" s="67" t="str">
        <f>IF(+'V R Art'!K11+'V R MONITOREO '!K11&gt;0,+'VIII R Ind'!K11+'V R Art'!K11+'V R MONITOREO '!K11," ")</f>
        <v xml:space="preserve"> </v>
      </c>
      <c r="L11" s="67" t="str">
        <f>IF(+'V R Art'!L11+'V R MONITOREO '!L11&gt;0,+'VIII R Ind'!L11+'V R Art'!L11+'V R MONITOREO '!L11," ")</f>
        <v xml:space="preserve"> </v>
      </c>
      <c r="M11" s="123" t="str">
        <f>IF(+'V R Art'!M11+'V R MONITOREO '!M11&gt;0,+'VIII R Ind'!M11+'V R Art'!M11+'V R MONITOREO '!M11," ")</f>
        <v xml:space="preserve"> </v>
      </c>
      <c r="N11" s="122" t="str">
        <f t="shared" ref="N11:N44" si="2">IF(SUM(B11:M11)&gt;0,SUM(B11:M11)," ")</f>
        <v xml:space="preserve"> </v>
      </c>
      <c r="O11" s="34">
        <f t="shared" si="0"/>
        <v>4</v>
      </c>
    </row>
    <row r="12" spans="1:15" x14ac:dyDescent="0.3">
      <c r="A12" s="100">
        <f t="shared" si="1"/>
        <v>4.5</v>
      </c>
      <c r="B12" s="122" t="str">
        <f>IF(+'V R Art'!B12+'V R MONITOREO '!B12+'V R Ind'!B12&gt;0,+'V R MONITOREO '!B12+'V R Art'!B12+'V R Ind'!B12," ")</f>
        <v xml:space="preserve"> </v>
      </c>
      <c r="C12" s="67" t="str">
        <f>IF(+'V R Art'!C12+'V R MONITOREO '!C12+'V R Ind'!C12&gt;0,+'V R MONITOREO '!C12+'V R Art'!C12+'V R Ind'!C12," ")</f>
        <v xml:space="preserve"> </v>
      </c>
      <c r="D12" s="67" t="str">
        <f>IF(+'V R Art'!D12+'V R MONITOREO '!D12+'V R Ind'!D12&gt;0,+'V R MONITOREO '!D12+'V R Art'!D12+'V R Ind'!D12," ")</f>
        <v xml:space="preserve"> </v>
      </c>
      <c r="E12" s="67" t="str">
        <f>IF(+'V R Art'!E12+'V R MONITOREO '!E12+'V R Ind'!E12&gt;0,+'V R MONITOREO '!E12+'V R Art'!E12+'V R Ind'!E12," ")</f>
        <v xml:space="preserve"> </v>
      </c>
      <c r="F12" s="67" t="str">
        <f>IF(+'V R Art'!F12+'V R MONITOREO '!F12+'V R Ind'!F12&gt;0,+'V R MONITOREO '!F12+'V R Art'!F12+'V R Ind'!F12," ")</f>
        <v xml:space="preserve"> </v>
      </c>
      <c r="G12" s="67" t="str">
        <f>IF(+'V R Art'!G12+'V R MONITOREO '!G12+'V R Ind'!G12&gt;0,+'V R MONITOREO '!G12+'V R Art'!G12+'V R Ind'!G12," ")</f>
        <v xml:space="preserve"> </v>
      </c>
      <c r="H12" s="67" t="str">
        <f>IF(+'V R Art'!H12+'V R MONITOREO '!H12&gt;0,+'VIII R Ind'!H12+'V R Art'!H12+'V R MONITOREO '!H12," ")</f>
        <v xml:space="preserve"> </v>
      </c>
      <c r="I12" s="67" t="str">
        <f>IF(+'V R Art'!I12+'V R MONITOREO '!I12&gt;0,+'VIII R Ind'!I12+'V R Art'!I12+'V R MONITOREO '!I12," ")</f>
        <v xml:space="preserve"> </v>
      </c>
      <c r="J12" s="67" t="str">
        <f>IF(+'V R Art'!J12+'V R MONITOREO '!J12&gt;0,+'VIII R Ind'!J12+'V R Art'!J12+'V R MONITOREO '!J12," ")</f>
        <v xml:space="preserve"> </v>
      </c>
      <c r="K12" s="67" t="str">
        <f>IF(+'V R Art'!K12+'V R MONITOREO '!K12&gt;0,+'VIII R Ind'!K12+'V R Art'!K12+'V R MONITOREO '!K12," ")</f>
        <v xml:space="preserve"> </v>
      </c>
      <c r="L12" s="67" t="str">
        <f>IF(+'V R Art'!L12+'V R MONITOREO '!L12&gt;0,+'VIII R Ind'!L12+'V R Art'!L12+'V R MONITOREO '!L12," ")</f>
        <v xml:space="preserve"> </v>
      </c>
      <c r="M12" s="123" t="str">
        <f>IF(+'V R Art'!M12+'V R MONITOREO '!M12&gt;0,+'VIII R Ind'!M12+'V R Art'!M12+'V R MONITOREO '!M12," ")</f>
        <v xml:space="preserve"> </v>
      </c>
      <c r="N12" s="122" t="str">
        <f t="shared" si="2"/>
        <v xml:space="preserve"> </v>
      </c>
      <c r="O12" s="34">
        <f t="shared" si="0"/>
        <v>4.5</v>
      </c>
    </row>
    <row r="13" spans="1:15" x14ac:dyDescent="0.3">
      <c r="A13" s="100">
        <f t="shared" si="1"/>
        <v>5</v>
      </c>
      <c r="B13" s="122" t="str">
        <f>IF(+'V R Art'!B13+'V R MONITOREO '!B13+'V R Ind'!B13&gt;0,+'V R MONITOREO '!B13+'V R Art'!B13+'V R Ind'!B13," ")</f>
        <v xml:space="preserve"> </v>
      </c>
      <c r="C13" s="67" t="str">
        <f>IF(+'V R Art'!C13+'V R MONITOREO '!C13+'V R Ind'!C13&gt;0,+'V R MONITOREO '!C13+'V R Art'!C13+'V R Ind'!C13," ")</f>
        <v xml:space="preserve"> </v>
      </c>
      <c r="D13" s="67" t="str">
        <f>IF(+'V R Art'!D13+'V R MONITOREO '!D13+'V R Ind'!D13&gt;0,+'V R MONITOREO '!D13+'V R Art'!D13+'V R Ind'!D13," ")</f>
        <v xml:space="preserve"> </v>
      </c>
      <c r="E13" s="67" t="str">
        <f>IF(+'V R Art'!E13+'V R MONITOREO '!E13+'V R Ind'!E13&gt;0,+'V R MONITOREO '!E13+'V R Art'!E13+'V R Ind'!E13," ")</f>
        <v xml:space="preserve"> </v>
      </c>
      <c r="F13" s="67" t="str">
        <f>IF(+'V R Art'!F13+'V R MONITOREO '!F13+'V R Ind'!F13&gt;0,+'V R MONITOREO '!F13+'V R Art'!F13+'V R Ind'!F13," ")</f>
        <v xml:space="preserve"> </v>
      </c>
      <c r="G13" s="67" t="str">
        <f>IF(+'V R Art'!G13+'V R MONITOREO '!G13+'V R Ind'!G13&gt;0,+'V R MONITOREO '!G13+'V R Art'!G13+'V R Ind'!G13," ")</f>
        <v xml:space="preserve"> </v>
      </c>
      <c r="H13" s="67" t="str">
        <f>IF(+'V R Art'!H13+'V R MONITOREO '!H13&gt;0,+'VIII R Ind'!H13+'V R Art'!H13+'V R MONITOREO '!H13," ")</f>
        <v xml:space="preserve"> </v>
      </c>
      <c r="I13" s="67" t="str">
        <f>IF(+'V R Art'!I13+'V R MONITOREO '!I13&gt;0,+'VIII R Ind'!I13+'V R Art'!I13+'V R MONITOREO '!I13," ")</f>
        <v xml:space="preserve"> </v>
      </c>
      <c r="J13" s="67" t="str">
        <f>IF(+'V R Art'!J13+'V R MONITOREO '!J13&gt;0,+'VIII R Ind'!J13+'V R Art'!J13+'V R MONITOREO '!J13," ")</f>
        <v xml:space="preserve"> </v>
      </c>
      <c r="K13" s="67" t="str">
        <f>IF(+'V R Art'!K13+'V R MONITOREO '!K13&gt;0,+'VIII R Ind'!K13+'V R Art'!K13+'V R MONITOREO '!K13," ")</f>
        <v xml:space="preserve"> </v>
      </c>
      <c r="L13" s="67" t="str">
        <f>IF(+'V R Art'!L13+'V R MONITOREO '!L13&gt;0,+'VIII R Ind'!L13+'V R Art'!L13+'V R MONITOREO '!L13," ")</f>
        <v xml:space="preserve"> </v>
      </c>
      <c r="M13" s="123" t="str">
        <f>IF(+'V R Art'!M13+'V R MONITOREO '!M13&gt;0,+'VIII R Ind'!M13+'V R Art'!M13+'V R MONITOREO '!M13," ")</f>
        <v xml:space="preserve"> </v>
      </c>
      <c r="N13" s="122" t="str">
        <f t="shared" si="2"/>
        <v xml:space="preserve"> </v>
      </c>
      <c r="O13" s="34">
        <f t="shared" si="0"/>
        <v>5</v>
      </c>
    </row>
    <row r="14" spans="1:15" x14ac:dyDescent="0.3">
      <c r="A14" s="100">
        <f t="shared" si="1"/>
        <v>5.5</v>
      </c>
      <c r="B14" s="122" t="str">
        <f>IF(+'V R Art'!B14+'V R MONITOREO '!B14+'V R Ind'!B14&gt;0,+'V R MONITOREO '!B14+'V R Art'!B14+'V R Ind'!B14," ")</f>
        <v xml:space="preserve"> </v>
      </c>
      <c r="C14" s="67" t="str">
        <f>IF(+'V R Art'!C14+'V R MONITOREO '!C14+'V R Ind'!C14&gt;0,+'V R MONITOREO '!C14+'V R Art'!C14+'V R Ind'!C14," ")</f>
        <v xml:space="preserve"> </v>
      </c>
      <c r="D14" s="67" t="str">
        <f>IF(+'V R Art'!D14+'V R MONITOREO '!D14+'V R Ind'!D14&gt;0,+'V R MONITOREO '!D14+'V R Art'!D14+'V R Ind'!D14," ")</f>
        <v xml:space="preserve"> </v>
      </c>
      <c r="E14" s="67" t="str">
        <f>IF(+'V R Art'!E14+'V R MONITOREO '!E14+'V R Ind'!E14&gt;0,+'V R MONITOREO '!E14+'V R Art'!E14+'V R Ind'!E14," ")</f>
        <v xml:space="preserve"> </v>
      </c>
      <c r="F14" s="67" t="str">
        <f>IF(+'V R Art'!F14+'V R MONITOREO '!F14+'V R Ind'!F14&gt;0,+'V R MONITOREO '!F14+'V R Art'!F14+'V R Ind'!F14," ")</f>
        <v xml:space="preserve"> </v>
      </c>
      <c r="G14" s="67" t="str">
        <f>IF(+'V R Art'!G14+'V R MONITOREO '!G14+'V R Ind'!G14&gt;0,+'V R MONITOREO '!G14+'V R Art'!G14+'V R Ind'!G14," ")</f>
        <v xml:space="preserve"> </v>
      </c>
      <c r="H14" s="67" t="str">
        <f>IF(+'V R Art'!H14+'V R MONITOREO '!H14&gt;0,+'VIII R Ind'!H14+'V R Art'!H14+'V R MONITOREO '!H14," ")</f>
        <v xml:space="preserve"> </v>
      </c>
      <c r="I14" s="67" t="str">
        <f>IF(+'V R Art'!I14+'V R MONITOREO '!I14&gt;0,+'VIII R Ind'!I14+'V R Art'!I14+'V R MONITOREO '!I14," ")</f>
        <v xml:space="preserve"> </v>
      </c>
      <c r="J14" s="67" t="str">
        <f>IF(+'V R Art'!J14+'V R MONITOREO '!J14&gt;0,+'VIII R Ind'!J14+'V R Art'!J14+'V R MONITOREO '!J14," ")</f>
        <v xml:space="preserve"> </v>
      </c>
      <c r="K14" s="67" t="str">
        <f>IF(+'V R Art'!K14+'V R MONITOREO '!K14&gt;0,+'VIII R Ind'!K14+'V R Art'!K14+'V R MONITOREO '!K14," ")</f>
        <v xml:space="preserve"> </v>
      </c>
      <c r="L14" s="67" t="str">
        <f>IF(+'V R Art'!L14+'V R MONITOREO '!L14&gt;0,+'VIII R Ind'!L14+'V R Art'!L14+'V R MONITOREO '!L14," ")</f>
        <v xml:space="preserve"> </v>
      </c>
      <c r="M14" s="123" t="str">
        <f>IF(+'V R Art'!M14+'V R MONITOREO '!M14&gt;0,+'VIII R Ind'!M14+'V R Art'!M14+'V R MONITOREO '!M14," ")</f>
        <v xml:space="preserve"> </v>
      </c>
      <c r="N14" s="122" t="str">
        <f t="shared" si="2"/>
        <v xml:space="preserve"> </v>
      </c>
      <c r="O14" s="34">
        <f t="shared" si="0"/>
        <v>5.5</v>
      </c>
    </row>
    <row r="15" spans="1:15" x14ac:dyDescent="0.3">
      <c r="A15" s="100">
        <f t="shared" si="1"/>
        <v>6</v>
      </c>
      <c r="B15" s="122" t="str">
        <f>IF(+'V R Art'!B15+'V R MONITOREO '!B15+'V R Ind'!B15&gt;0,+'V R MONITOREO '!B15+'V R Art'!B15+'V R Ind'!B15," ")</f>
        <v xml:space="preserve"> </v>
      </c>
      <c r="C15" s="67" t="str">
        <f>IF(+'V R Art'!C15+'V R MONITOREO '!C15+'V R Ind'!C15&gt;0,+'V R MONITOREO '!C15+'V R Art'!C15+'V R Ind'!C15," ")</f>
        <v xml:space="preserve"> </v>
      </c>
      <c r="D15" s="67" t="str">
        <f>IF(+'V R Art'!D15+'V R MONITOREO '!D15+'V R Ind'!D15&gt;0,+'V R MONITOREO '!D15+'V R Art'!D15+'V R Ind'!D15," ")</f>
        <v xml:space="preserve"> </v>
      </c>
      <c r="E15" s="67" t="str">
        <f>IF(+'V R Art'!E15+'V R MONITOREO '!E15+'V R Ind'!E15&gt;0,+'V R MONITOREO '!E15+'V R Art'!E15+'V R Ind'!E15," ")</f>
        <v xml:space="preserve"> </v>
      </c>
      <c r="F15" s="67" t="str">
        <f>IF(+'V R Art'!F15+'V R MONITOREO '!F15+'V R Ind'!F15&gt;0,+'V R MONITOREO '!F15+'V R Art'!F15+'V R Ind'!F15," ")</f>
        <v xml:space="preserve"> </v>
      </c>
      <c r="G15" s="67" t="str">
        <f>IF(+'V R Art'!G15+'V R MONITOREO '!G15+'V R Ind'!G15&gt;0,+'V R MONITOREO '!G15+'V R Art'!G15+'V R Ind'!G15," ")</f>
        <v xml:space="preserve"> </v>
      </c>
      <c r="H15" s="67" t="str">
        <f>IF(+'V R Art'!H15+'V R MONITOREO '!H15&gt;0,+'VIII R Ind'!H15+'V R Art'!H15+'V R MONITOREO '!H15," ")</f>
        <v xml:space="preserve"> </v>
      </c>
      <c r="I15" s="67" t="str">
        <f>IF(+'V R Art'!I15+'V R MONITOREO '!I15&gt;0,+'VIII R Ind'!I15+'V R Art'!I15+'V R MONITOREO '!I15," ")</f>
        <v xml:space="preserve"> </v>
      </c>
      <c r="J15" s="67" t="str">
        <f>IF(+'V R Art'!J15+'V R MONITOREO '!J15&gt;0,+'VIII R Ind'!J15+'V R Art'!J15+'V R MONITOREO '!J15," ")</f>
        <v xml:space="preserve"> </v>
      </c>
      <c r="K15" s="67" t="str">
        <f>IF(+'V R Art'!K15+'V R MONITOREO '!K15&gt;0,+'VIII R Ind'!K15+'V R Art'!K15+'V R MONITOREO '!K15," ")</f>
        <v xml:space="preserve"> </v>
      </c>
      <c r="L15" s="67" t="str">
        <f>IF(+'V R Art'!L15+'V R MONITOREO '!L15&gt;0,+'VIII R Ind'!L15+'V R Art'!L15+'V R MONITOREO '!L15," ")</f>
        <v xml:space="preserve"> </v>
      </c>
      <c r="M15" s="123" t="str">
        <f>IF(+'V R Art'!M15+'V R MONITOREO '!M15&gt;0,+'VIII R Ind'!M15+'V R Art'!M15+'V R MONITOREO '!M15," ")</f>
        <v xml:space="preserve"> </v>
      </c>
      <c r="N15" s="122" t="str">
        <f t="shared" si="2"/>
        <v xml:space="preserve"> </v>
      </c>
      <c r="O15" s="34">
        <f t="shared" si="0"/>
        <v>6</v>
      </c>
    </row>
    <row r="16" spans="1:15" x14ac:dyDescent="0.3">
      <c r="A16" s="100">
        <f t="shared" si="1"/>
        <v>6.5</v>
      </c>
      <c r="B16" s="122" t="str">
        <f>IF(+'V R Art'!B16+'V R MONITOREO '!B16+'V R Ind'!B16&gt;0,+'V R MONITOREO '!B16+'V R Art'!B16+'V R Ind'!B16," ")</f>
        <v xml:space="preserve"> </v>
      </c>
      <c r="C16" s="67" t="str">
        <f>IF(+'V R Art'!C16+'V R MONITOREO '!C16+'V R Ind'!C16&gt;0,+'V R MONITOREO '!C16+'V R Art'!C16+'V R Ind'!C16," ")</f>
        <v xml:space="preserve"> </v>
      </c>
      <c r="D16" s="67" t="str">
        <f>IF(+'V R Art'!D16+'V R MONITOREO '!D16+'V R Ind'!D16&gt;0,+'V R MONITOREO '!D16+'V R Art'!D16+'V R Ind'!D16," ")</f>
        <v xml:space="preserve"> </v>
      </c>
      <c r="E16" s="67" t="str">
        <f>IF(+'V R Art'!E16+'V R MONITOREO '!E16+'V R Ind'!E16&gt;0,+'V R MONITOREO '!E16+'V R Art'!E16+'V R Ind'!E16," ")</f>
        <v xml:space="preserve"> </v>
      </c>
      <c r="F16" s="67" t="str">
        <f>IF(+'V R Art'!F16+'V R MONITOREO '!F16+'V R Ind'!F16&gt;0,+'V R MONITOREO '!F16+'V R Art'!F16+'V R Ind'!F16," ")</f>
        <v xml:space="preserve"> </v>
      </c>
      <c r="G16" s="67" t="str">
        <f>IF(+'V R Art'!G16+'V R MONITOREO '!G16+'V R Ind'!G16&gt;0,+'V R MONITOREO '!G16+'V R Art'!G16+'V R Ind'!G16," ")</f>
        <v xml:space="preserve"> </v>
      </c>
      <c r="H16" s="67" t="str">
        <f>IF(+'V R Art'!H16+'V R MONITOREO '!H16&gt;0,+'VIII R Ind'!H16+'V R Art'!H16+'V R MONITOREO '!H16," ")</f>
        <v xml:space="preserve"> </v>
      </c>
      <c r="I16" s="67" t="str">
        <f>IF(+'V R Art'!I16+'V R MONITOREO '!I16&gt;0,+'VIII R Ind'!I16+'V R Art'!I16+'V R MONITOREO '!I16," ")</f>
        <v xml:space="preserve"> </v>
      </c>
      <c r="J16" s="67" t="str">
        <f>IF(+'V R Art'!J16+'V R MONITOREO '!J16&gt;0,+'VIII R Ind'!J16+'V R Art'!J16+'V R MONITOREO '!J16," ")</f>
        <v xml:space="preserve"> </v>
      </c>
      <c r="K16" s="67" t="str">
        <f>IF(+'V R Art'!K16+'V R MONITOREO '!K16&gt;0,+'VIII R Ind'!K16+'V R Art'!K16+'V R MONITOREO '!K16," ")</f>
        <v xml:space="preserve"> </v>
      </c>
      <c r="L16" s="67" t="str">
        <f>IF(+'V R Art'!L16+'V R MONITOREO '!L16&gt;0,+'VIII R Ind'!L16+'V R Art'!L16+'V R MONITOREO '!L16," ")</f>
        <v xml:space="preserve"> </v>
      </c>
      <c r="M16" s="123" t="str">
        <f>IF(+'V R Art'!M16+'V R MONITOREO '!M16&gt;0,+'VIII R Ind'!M16+'V R Art'!M16+'V R MONITOREO '!M16," ")</f>
        <v xml:space="preserve"> </v>
      </c>
      <c r="N16" s="122" t="str">
        <f t="shared" si="2"/>
        <v xml:space="preserve"> </v>
      </c>
      <c r="O16" s="34">
        <f t="shared" si="0"/>
        <v>6.5</v>
      </c>
    </row>
    <row r="17" spans="1:19" x14ac:dyDescent="0.3">
      <c r="A17" s="100">
        <f t="shared" si="1"/>
        <v>7</v>
      </c>
      <c r="B17" s="122" t="str">
        <f>IF(+'V R Art'!B17+'V R MONITOREO '!B17+'V R Ind'!B17&gt;0,+'V R MONITOREO '!B17+'V R Art'!B17+'V R Ind'!B17," ")</f>
        <v xml:space="preserve"> </v>
      </c>
      <c r="C17" s="67" t="str">
        <f>IF(+'V R Art'!C17+'V R MONITOREO '!C17+'V R Ind'!C17&gt;0,+'V R MONITOREO '!C17+'V R Art'!C17+'V R Ind'!C17," ")</f>
        <v xml:space="preserve"> </v>
      </c>
      <c r="D17" s="67" t="str">
        <f>IF(+'V R Art'!D17+'V R MONITOREO '!D17+'V R Ind'!D17&gt;0,+'V R MONITOREO '!D17+'V R Art'!D17+'V R Ind'!D17," ")</f>
        <v xml:space="preserve"> </v>
      </c>
      <c r="E17" s="67" t="str">
        <f>IF(+'V R Art'!E17+'V R MONITOREO '!E17+'V R Ind'!E17&gt;0,+'V R MONITOREO '!E17+'V R Art'!E17+'V R Ind'!E17," ")</f>
        <v xml:space="preserve"> </v>
      </c>
      <c r="F17" s="67" t="str">
        <f>IF(+'V R Art'!F17+'V R MONITOREO '!F17+'V R Ind'!F17&gt;0,+'V R MONITOREO '!F17+'V R Art'!F17+'V R Ind'!F17," ")</f>
        <v xml:space="preserve"> </v>
      </c>
      <c r="G17" s="67" t="str">
        <f>IF(+'V R Art'!G17+'V R MONITOREO '!G17+'V R Ind'!G17&gt;0,+'V R MONITOREO '!G17+'V R Art'!G17+'V R Ind'!G17," ")</f>
        <v xml:space="preserve"> </v>
      </c>
      <c r="H17" s="67" t="str">
        <f>IF(+'V R Art'!H17+'V R MONITOREO '!H17&gt;0,+'VIII R Ind'!H17+'V R Art'!H17+'V R MONITOREO '!H17," ")</f>
        <v xml:space="preserve"> </v>
      </c>
      <c r="I17" s="67" t="str">
        <f>IF(+'V R Art'!I17+'V R MONITOREO '!I17&gt;0,+'VIII R Ind'!I17+'V R Art'!I17+'V R MONITOREO '!I17," ")</f>
        <v xml:space="preserve"> </v>
      </c>
      <c r="J17" s="67" t="str">
        <f>IF(+'V R Art'!J17+'V R MONITOREO '!J17&gt;0,+'VIII R Ind'!J17+'V R Art'!J17+'V R MONITOREO '!J17," ")</f>
        <v xml:space="preserve"> </v>
      </c>
      <c r="K17" s="67" t="str">
        <f>IF(+'V R Art'!K17+'V R MONITOREO '!K17&gt;0,+'VIII R Ind'!K17+'V R Art'!K17+'V R MONITOREO '!K17," ")</f>
        <v xml:space="preserve"> </v>
      </c>
      <c r="L17" s="67" t="str">
        <f>IF(+'V R Art'!L17+'V R MONITOREO '!L17&gt;0,+'VIII R Ind'!L17+'V R Art'!L17+'V R MONITOREO '!L17," ")</f>
        <v xml:space="preserve"> </v>
      </c>
      <c r="M17" s="123" t="str">
        <f>IF(+'V R Art'!M17+'V R MONITOREO '!M17&gt;0,+'VIII R Ind'!M17+'V R Art'!M17+'V R MONITOREO '!M17," ")</f>
        <v xml:space="preserve"> </v>
      </c>
      <c r="N17" s="122" t="str">
        <f t="shared" si="2"/>
        <v xml:space="preserve"> </v>
      </c>
      <c r="O17" s="34">
        <f t="shared" si="0"/>
        <v>7</v>
      </c>
    </row>
    <row r="18" spans="1:19" x14ac:dyDescent="0.3">
      <c r="A18" s="100">
        <f t="shared" si="1"/>
        <v>7.5</v>
      </c>
      <c r="B18" s="122" t="str">
        <f>IF(+'V R Art'!B18+'V R MONITOREO '!B18+'V R Ind'!B18&gt;0,+'V R MONITOREO '!B18+'V R Art'!B18+'V R Ind'!B18," ")</f>
        <v xml:space="preserve"> </v>
      </c>
      <c r="C18" s="67" t="str">
        <f>IF(+'V R Art'!C18+'V R MONITOREO '!C18+'V R Ind'!C18&gt;0,+'V R MONITOREO '!C18+'V R Art'!C18+'V R Ind'!C18," ")</f>
        <v xml:space="preserve"> </v>
      </c>
      <c r="D18" s="67" t="str">
        <f>IF(+'V R Art'!D18+'V R MONITOREO '!D18+'V R Ind'!D18&gt;0,+'V R MONITOREO '!D18+'V R Art'!D18+'V R Ind'!D18," ")</f>
        <v xml:space="preserve"> </v>
      </c>
      <c r="E18" s="67" t="str">
        <f>IF(+'V R Art'!E18+'V R MONITOREO '!E18+'V R Ind'!E18&gt;0,+'V R MONITOREO '!E18+'V R Art'!E18+'V R Ind'!E18," ")</f>
        <v xml:space="preserve"> </v>
      </c>
      <c r="F18" s="67" t="str">
        <f>IF(+'V R Art'!F18+'V R MONITOREO '!F18+'V R Ind'!F18&gt;0,+'V R MONITOREO '!F18+'V R Art'!F18+'V R Ind'!F18," ")</f>
        <v xml:space="preserve"> </v>
      </c>
      <c r="G18" s="67" t="str">
        <f>IF(+'V R Art'!G18+'V R MONITOREO '!G18+'V R Ind'!G18&gt;0,+'V R MONITOREO '!G18+'V R Art'!G18+'V R Ind'!G18," ")</f>
        <v xml:space="preserve"> </v>
      </c>
      <c r="H18" s="67" t="str">
        <f>IF(+'V R Art'!H18+'V R MONITOREO '!H18&gt;0,+'VIII R Ind'!H18+'V R Art'!H18+'V R MONITOREO '!H18," ")</f>
        <v xml:space="preserve"> </v>
      </c>
      <c r="I18" s="67" t="str">
        <f>IF(+'V R Art'!I18+'V R MONITOREO '!I18&gt;0,+'VIII R Ind'!I18+'V R Art'!I18+'V R MONITOREO '!I18," ")</f>
        <v xml:space="preserve"> </v>
      </c>
      <c r="J18" s="67" t="str">
        <f>IF(+'V R Art'!J18+'V R MONITOREO '!J18&gt;0,+'VIII R Ind'!J18+'V R Art'!J18+'V R MONITOREO '!J18," ")</f>
        <v xml:space="preserve"> </v>
      </c>
      <c r="K18" s="67" t="str">
        <f>IF(+'V R Art'!K18+'V R MONITOREO '!K18&gt;0,+'VIII R Ind'!K18+'V R Art'!K18+'V R MONITOREO '!K18," ")</f>
        <v xml:space="preserve"> </v>
      </c>
      <c r="L18" s="67" t="str">
        <f>IF(+'V R Art'!L18+'V R MONITOREO '!L18&gt;0,+'VIII R Ind'!L18+'V R Art'!L18+'V R MONITOREO '!L18," ")</f>
        <v xml:space="preserve"> </v>
      </c>
      <c r="M18" s="123" t="str">
        <f>IF(+'V R Art'!M18+'V R MONITOREO '!M18&gt;0,+'VIII R Ind'!M18+'V R Art'!M18+'V R MONITOREO '!M18," ")</f>
        <v xml:space="preserve"> </v>
      </c>
      <c r="N18" s="122" t="str">
        <f t="shared" si="2"/>
        <v xml:space="preserve"> </v>
      </c>
      <c r="O18" s="34">
        <f t="shared" si="0"/>
        <v>7.5</v>
      </c>
    </row>
    <row r="19" spans="1:19" x14ac:dyDescent="0.3">
      <c r="A19" s="100">
        <f t="shared" si="1"/>
        <v>8</v>
      </c>
      <c r="B19" s="122" t="str">
        <f>IF(+'V R Art'!B19+'V R MONITOREO '!B19+'V R Ind'!B19&gt;0,+'V R MONITOREO '!B19+'V R Art'!B19+'V R Ind'!B19," ")</f>
        <v xml:space="preserve"> </v>
      </c>
      <c r="C19" s="67" t="str">
        <f>IF(+'V R Art'!C19+'V R MONITOREO '!C19+'V R Ind'!C19&gt;0,+'V R MONITOREO '!C19+'V R Art'!C19+'V R Ind'!C19," ")</f>
        <v xml:space="preserve"> </v>
      </c>
      <c r="D19" s="67" t="str">
        <f>IF(+'V R Art'!D19+'V R MONITOREO '!D19+'V R Ind'!D19&gt;0,+'V R MONITOREO '!D19+'V R Art'!D19+'V R Ind'!D19," ")</f>
        <v xml:space="preserve"> </v>
      </c>
      <c r="E19" s="67" t="str">
        <f>IF(+'V R Art'!E19+'V R MONITOREO '!E19+'V R Ind'!E19&gt;0,+'V R MONITOREO '!E19+'V R Art'!E19+'V R Ind'!E19," ")</f>
        <v xml:space="preserve"> </v>
      </c>
      <c r="F19" s="67" t="str">
        <f>IF(+'V R Art'!F19+'V R MONITOREO '!F19+'V R Ind'!F19&gt;0,+'V R MONITOREO '!F19+'V R Art'!F19+'V R Ind'!F19," ")</f>
        <v xml:space="preserve"> </v>
      </c>
      <c r="G19" s="67" t="str">
        <f>IF(+'V R Art'!G19+'V R MONITOREO '!G19+'V R Ind'!G19&gt;0,+'V R MONITOREO '!G19+'V R Art'!G19+'V R Ind'!G19," ")</f>
        <v xml:space="preserve"> </v>
      </c>
      <c r="H19" s="67" t="str">
        <f>IF(+'V R Art'!H19+'V R MONITOREO '!H19&gt;0,+'VIII R Ind'!H19+'V R Art'!H19+'V R MONITOREO '!H19," ")</f>
        <v xml:space="preserve"> </v>
      </c>
      <c r="I19" s="67" t="str">
        <f>IF(+'V R Art'!I19+'V R MONITOREO '!I19&gt;0,+'VIII R Ind'!I19+'V R Art'!I19+'V R MONITOREO '!I19," ")</f>
        <v xml:space="preserve"> </v>
      </c>
      <c r="J19" s="67" t="str">
        <f>IF(+'V R Art'!J19+'V R MONITOREO '!J19&gt;0,+'VIII R Ind'!J19+'V R Art'!J19+'V R MONITOREO '!J19," ")</f>
        <v xml:space="preserve"> </v>
      </c>
      <c r="K19" s="67" t="str">
        <f>IF(+'V R Art'!K19+'V R MONITOREO '!K19&gt;0,+'VIII R Ind'!K19+'V R Art'!K19+'V R MONITOREO '!K19," ")</f>
        <v xml:space="preserve"> </v>
      </c>
      <c r="L19" s="67" t="str">
        <f>IF(+'V R Art'!L19+'V R MONITOREO '!L19&gt;0,+'VIII R Ind'!L19+'V R Art'!L19+'V R MONITOREO '!L19," ")</f>
        <v xml:space="preserve"> </v>
      </c>
      <c r="M19" s="123" t="str">
        <f>IF(+'V R Art'!M19+'V R MONITOREO '!M19&gt;0,+'VIII R Ind'!M19+'V R Art'!M19+'V R MONITOREO '!M19," ")</f>
        <v xml:space="preserve"> </v>
      </c>
      <c r="N19" s="122" t="str">
        <f t="shared" si="2"/>
        <v xml:space="preserve"> </v>
      </c>
      <c r="O19" s="34">
        <f t="shared" si="0"/>
        <v>8</v>
      </c>
    </row>
    <row r="20" spans="1:19" x14ac:dyDescent="0.3">
      <c r="A20" s="100">
        <f t="shared" si="1"/>
        <v>8.5</v>
      </c>
      <c r="B20" s="122" t="str">
        <f>IF(+'V R Art'!B20+'V R MONITOREO '!B20+'V R Ind'!B20&gt;0,+'V R MONITOREO '!B20+'V R Art'!B20+'V R Ind'!B20," ")</f>
        <v xml:space="preserve"> </v>
      </c>
      <c r="C20" s="67" t="str">
        <f>IF(+'V R Art'!C20+'V R MONITOREO '!C20+'V R Ind'!C20&gt;0,+'V R MONITOREO '!C20+'V R Art'!C20+'V R Ind'!C20," ")</f>
        <v xml:space="preserve"> </v>
      </c>
      <c r="D20" s="67" t="str">
        <f>IF(+'V R Art'!D20+'V R MONITOREO '!D20+'V R Ind'!D20&gt;0,+'V R MONITOREO '!D20+'V R Art'!D20+'V R Ind'!D20," ")</f>
        <v xml:space="preserve"> </v>
      </c>
      <c r="E20" s="67" t="str">
        <f>IF(+'V R Art'!E20+'V R MONITOREO '!E20+'V R Ind'!E20&gt;0,+'V R MONITOREO '!E20+'V R Art'!E20+'V R Ind'!E20," ")</f>
        <v xml:space="preserve"> </v>
      </c>
      <c r="F20" s="67" t="str">
        <f>IF(+'V R Art'!F20+'V R MONITOREO '!F20+'V R Ind'!F20&gt;0,+'V R MONITOREO '!F20+'V R Art'!F20+'V R Ind'!F20," ")</f>
        <v xml:space="preserve"> </v>
      </c>
      <c r="G20" s="67" t="str">
        <f>IF(+'V R Art'!G20+'V R MONITOREO '!G20+'V R Ind'!G20&gt;0,+'V R MONITOREO '!G20+'V R Art'!G20+'V R Ind'!G20," ")</f>
        <v xml:space="preserve"> </v>
      </c>
      <c r="H20" s="67" t="str">
        <f>IF(+'V R Art'!H20+'V R MONITOREO '!H20&gt;0,+'VIII R Ind'!H20+'V R Art'!H20+'V R MONITOREO '!H20," ")</f>
        <v xml:space="preserve"> </v>
      </c>
      <c r="I20" s="67" t="str">
        <f>IF(+'V R Art'!I20+'V R MONITOREO '!I20&gt;0,+'VIII R Ind'!I20+'V R Art'!I20+'V R MONITOREO '!I20," ")</f>
        <v xml:space="preserve"> </v>
      </c>
      <c r="J20" s="67" t="str">
        <f>IF(+'V R Art'!J20+'V R MONITOREO '!J20&gt;0,+'VIII R Ind'!J20+'V R Art'!J20+'V R MONITOREO '!J20," ")</f>
        <v xml:space="preserve"> </v>
      </c>
      <c r="K20" s="67" t="str">
        <f>IF(+'V R Art'!K20+'V R MONITOREO '!K20&gt;0,+'VIII R Ind'!K20+'V R Art'!K20+'V R MONITOREO '!K20," ")</f>
        <v xml:space="preserve"> </v>
      </c>
      <c r="L20" s="67" t="str">
        <f>IF(+'V R Art'!L20+'V R MONITOREO '!L20&gt;0,+'VIII R Ind'!L20+'V R Art'!L20+'V R MONITOREO '!L20," ")</f>
        <v xml:space="preserve"> </v>
      </c>
      <c r="M20" s="123" t="str">
        <f>IF(+'V R Art'!M20+'V R MONITOREO '!M20&gt;0,+'VIII R Ind'!M20+'V R Art'!M20+'V R MONITOREO '!M20," ")</f>
        <v xml:space="preserve"> </v>
      </c>
      <c r="N20" s="122" t="str">
        <f t="shared" si="2"/>
        <v xml:space="preserve"> </v>
      </c>
      <c r="O20" s="34">
        <f t="shared" si="0"/>
        <v>8.5</v>
      </c>
    </row>
    <row r="21" spans="1:19" x14ac:dyDescent="0.3">
      <c r="A21" s="100">
        <f t="shared" si="1"/>
        <v>9</v>
      </c>
      <c r="B21" s="122" t="str">
        <f>IF(+'V R Art'!B21+'V R MONITOREO '!B21+'V R Ind'!B21&gt;0,+'V R MONITOREO '!B21+'V R Art'!B21+'V R Ind'!B21," ")</f>
        <v xml:space="preserve"> </v>
      </c>
      <c r="C21" s="67" t="str">
        <f>IF(+'V R Art'!C21+'V R MONITOREO '!C21+'V R Ind'!C21&gt;0,+'V R MONITOREO '!C21+'V R Art'!C21+'V R Ind'!C21," ")</f>
        <v xml:space="preserve"> </v>
      </c>
      <c r="D21" s="67" t="str">
        <f>IF(+'V R Art'!D21+'V R MONITOREO '!D21+'V R Ind'!D21&gt;0,+'V R MONITOREO '!D21+'V R Art'!D21+'V R Ind'!D21," ")</f>
        <v xml:space="preserve"> </v>
      </c>
      <c r="E21" s="67" t="str">
        <f>IF(+'V R Art'!E21+'V R MONITOREO '!E21+'V R Ind'!E21&gt;0,+'V R MONITOREO '!E21+'V R Art'!E21+'V R Ind'!E21," ")</f>
        <v xml:space="preserve"> </v>
      </c>
      <c r="F21" s="67" t="str">
        <f>IF(+'V R Art'!F21+'V R MONITOREO '!F21+'V R Ind'!F21&gt;0,+'V R MONITOREO '!F21+'V R Art'!F21+'V R Ind'!F21," ")</f>
        <v xml:space="preserve"> </v>
      </c>
      <c r="G21" s="67" t="str">
        <f>IF(+'V R Art'!G21+'V R MONITOREO '!G21+'V R Ind'!G21&gt;0,+'V R MONITOREO '!G21+'V R Art'!G21+'V R Ind'!G21," ")</f>
        <v xml:space="preserve"> </v>
      </c>
      <c r="H21" s="67" t="str">
        <f>IF(+'V R Art'!H21+'V R MONITOREO '!H21&gt;0,+'VIII R Ind'!H21+'V R Art'!H21+'V R MONITOREO '!H21," ")</f>
        <v xml:space="preserve"> </v>
      </c>
      <c r="I21" s="67" t="str">
        <f>IF(+'V R Art'!I21+'V R MONITOREO '!I21&gt;0,+'VIII R Ind'!I21+'V R Art'!I21+'V R MONITOREO '!I21," ")</f>
        <v xml:space="preserve"> </v>
      </c>
      <c r="J21" s="67" t="str">
        <f>IF(+'V R Art'!J21+'V R MONITOREO '!J21&gt;0,+'VIII R Ind'!J21+'V R Art'!J21+'V R MONITOREO '!J21," ")</f>
        <v xml:space="preserve"> </v>
      </c>
      <c r="K21" s="67" t="str">
        <f>IF(+'V R Art'!K21+'V R MONITOREO '!K21&gt;0,+'VIII R Ind'!K21+'V R Art'!K21+'V R MONITOREO '!K21," ")</f>
        <v xml:space="preserve"> </v>
      </c>
      <c r="L21" s="67" t="str">
        <f>IF(+'V R Art'!L21+'V R MONITOREO '!L21&gt;0,+'VIII R Ind'!L21+'V R Art'!L21+'V R MONITOREO '!L21," ")</f>
        <v xml:space="preserve"> </v>
      </c>
      <c r="M21" s="123" t="str">
        <f>IF(+'V R Art'!M21+'V R MONITOREO '!M21&gt;0,+'VIII R Ind'!M21+'V R Art'!M21+'V R MONITOREO '!M21," ")</f>
        <v xml:space="preserve"> </v>
      </c>
      <c r="N21" s="122" t="str">
        <f t="shared" si="2"/>
        <v xml:space="preserve"> </v>
      </c>
      <c r="O21" s="34">
        <f t="shared" si="0"/>
        <v>9</v>
      </c>
    </row>
    <row r="22" spans="1:19" x14ac:dyDescent="0.3">
      <c r="A22" s="100">
        <f t="shared" si="1"/>
        <v>9.5</v>
      </c>
      <c r="B22" s="122" t="str">
        <f>IF(+'V R Art'!B22+'V R MONITOREO '!B22+'V R Ind'!B22&gt;0,+'V R MONITOREO '!B22+'V R Art'!B22+'V R Ind'!B22," ")</f>
        <v xml:space="preserve"> </v>
      </c>
      <c r="C22" s="67" t="str">
        <f>IF(+'V R Art'!C22+'V R MONITOREO '!C22+'V R Ind'!C22&gt;0,+'V R MONITOREO '!C22+'V R Art'!C22+'V R Ind'!C22," ")</f>
        <v xml:space="preserve"> </v>
      </c>
      <c r="D22" s="67" t="str">
        <f>IF(+'V R Art'!D22+'V R MONITOREO '!D22+'V R Ind'!D22&gt;0,+'V R MONITOREO '!D22+'V R Art'!D22+'V R Ind'!D22," ")</f>
        <v xml:space="preserve"> </v>
      </c>
      <c r="E22" s="67" t="str">
        <f>IF(+'V R Art'!E22+'V R MONITOREO '!E22+'V R Ind'!E22&gt;0,+'V R MONITOREO '!E22+'V R Art'!E22+'V R Ind'!E22," ")</f>
        <v xml:space="preserve"> </v>
      </c>
      <c r="F22" s="67" t="str">
        <f>IF(+'V R Art'!F22+'V R MONITOREO '!F22+'V R Ind'!F22&gt;0,+'V R MONITOREO '!F22+'V R Art'!F22+'V R Ind'!F22," ")</f>
        <v xml:space="preserve"> </v>
      </c>
      <c r="G22" s="67" t="str">
        <f>IF(+'V R Art'!G22+'V R MONITOREO '!G22+'V R Ind'!G22&gt;0,+'V R MONITOREO '!G22+'V R Art'!G22+'V R Ind'!G22," ")</f>
        <v xml:space="preserve"> </v>
      </c>
      <c r="H22" s="67" t="str">
        <f>IF(+'V R Art'!H22+'V R MONITOREO '!H22&gt;0,+'VIII R Ind'!H22+'V R Art'!H22+'V R MONITOREO '!H22," ")</f>
        <v xml:space="preserve"> </v>
      </c>
      <c r="I22" s="67" t="str">
        <f>IF(+'V R Art'!I22+'V R MONITOREO '!I22&gt;0,+'VIII R Ind'!I22+'V R Art'!I22+'V R MONITOREO '!I22," ")</f>
        <v xml:space="preserve"> </v>
      </c>
      <c r="J22" s="67" t="str">
        <f>IF(+'V R Art'!J22+'V R MONITOREO '!J22&gt;0,+'VIII R Ind'!J22+'V R Art'!J22+'V R MONITOREO '!J22," ")</f>
        <v xml:space="preserve"> </v>
      </c>
      <c r="K22" s="67" t="str">
        <f>IF(+'V R Art'!K22+'V R MONITOREO '!K22&gt;0,+'VIII R Ind'!K22+'V R Art'!K22+'V R MONITOREO '!K22," ")</f>
        <v xml:space="preserve"> </v>
      </c>
      <c r="L22" s="67" t="str">
        <f>IF(+'V R Art'!L22+'V R MONITOREO '!L22&gt;0,+'VIII R Ind'!L22+'V R Art'!L22+'V R MONITOREO '!L22," ")</f>
        <v xml:space="preserve"> </v>
      </c>
      <c r="M22" s="123" t="str">
        <f>IF(+'V R Art'!M22+'V R MONITOREO '!M22&gt;0,+'VIII R Ind'!M22+'V R Art'!M22+'V R MONITOREO '!M22," ")</f>
        <v xml:space="preserve"> </v>
      </c>
      <c r="N22" s="122" t="str">
        <f t="shared" si="2"/>
        <v xml:space="preserve"> </v>
      </c>
      <c r="O22" s="34">
        <f t="shared" si="0"/>
        <v>9.5</v>
      </c>
    </row>
    <row r="23" spans="1:19" x14ac:dyDescent="0.3">
      <c r="A23" s="100">
        <f t="shared" si="1"/>
        <v>10</v>
      </c>
      <c r="B23" s="122" t="str">
        <f>IF(+'V R Art'!B23+'V R MONITOREO '!B23+'V R Ind'!B23&gt;0,+'V R MONITOREO '!B23+'V R Art'!B23+'V R Ind'!B23," ")</f>
        <v xml:space="preserve"> </v>
      </c>
      <c r="C23" s="67" t="str">
        <f>IF(+'V R Art'!C23+'V R MONITOREO '!C23+'V R Ind'!C23&gt;0,+'V R MONITOREO '!C23+'V R Art'!C23+'V R Ind'!C23," ")</f>
        <v xml:space="preserve"> </v>
      </c>
      <c r="D23" s="67" t="str">
        <f>IF(+'V R Art'!D23+'V R MONITOREO '!D23+'V R Ind'!D23&gt;0,+'V R MONITOREO '!D23+'V R Art'!D23+'V R Ind'!D23," ")</f>
        <v xml:space="preserve"> </v>
      </c>
      <c r="E23" s="67" t="str">
        <f>IF(+'V R Art'!E23+'V R MONITOREO '!E23+'V R Ind'!E23&gt;0,+'V R MONITOREO '!E23+'V R Art'!E23+'V R Ind'!E23," ")</f>
        <v xml:space="preserve"> </v>
      </c>
      <c r="F23" s="67" t="str">
        <f>IF(+'V R Art'!F23+'V R MONITOREO '!F23+'V R Ind'!F23&gt;0,+'V R MONITOREO '!F23+'V R Art'!F23+'V R Ind'!F23," ")</f>
        <v xml:space="preserve"> </v>
      </c>
      <c r="G23" s="67" t="str">
        <f>IF(+'V R Art'!G23+'V R MONITOREO '!G23+'V R Ind'!G23&gt;0,+'V R MONITOREO '!G23+'V R Art'!G23+'V R Ind'!G23," ")</f>
        <v xml:space="preserve"> </v>
      </c>
      <c r="H23" s="67" t="str">
        <f>IF(+'V R Art'!H23+'V R MONITOREO '!H23&gt;0,+'VIII R Ind'!H23+'V R Art'!H23+'V R MONITOREO '!H23," ")</f>
        <v xml:space="preserve"> </v>
      </c>
      <c r="I23" s="67" t="str">
        <f>IF(+'V R Art'!I23+'V R MONITOREO '!I23&gt;0,+'VIII R Ind'!I23+'V R Art'!I23+'V R MONITOREO '!I23," ")</f>
        <v xml:space="preserve"> </v>
      </c>
      <c r="J23" s="67" t="str">
        <f>IF(+'V R Art'!J23+'V R MONITOREO '!J23&gt;0,+'VIII R Ind'!J23+'V R Art'!J23+'V R MONITOREO '!J23," ")</f>
        <v xml:space="preserve"> </v>
      </c>
      <c r="K23" s="67" t="str">
        <f>IF(+'V R Art'!K23+'V R MONITOREO '!K23&gt;0,+'VIII R Ind'!K23+'V R Art'!K23+'V R MONITOREO '!K23," ")</f>
        <v xml:space="preserve"> </v>
      </c>
      <c r="L23" s="67" t="str">
        <f>IF(+'V R Art'!L23+'V R MONITOREO '!L23&gt;0,+'VIII R Ind'!L23+'V R Art'!L23+'V R MONITOREO '!L23," ")</f>
        <v xml:space="preserve"> </v>
      </c>
      <c r="M23" s="123" t="str">
        <f>IF(+'V R Art'!M23+'V R MONITOREO '!M23&gt;0,+'VIII R Ind'!M23+'V R Art'!M23+'V R MONITOREO '!M23," ")</f>
        <v xml:space="preserve"> </v>
      </c>
      <c r="N23" s="122" t="str">
        <f t="shared" si="2"/>
        <v xml:space="preserve"> </v>
      </c>
      <c r="O23" s="34">
        <f t="shared" si="0"/>
        <v>10</v>
      </c>
    </row>
    <row r="24" spans="1:19" x14ac:dyDescent="0.3">
      <c r="A24" s="100">
        <f t="shared" si="1"/>
        <v>10.5</v>
      </c>
      <c r="B24" s="122" t="str">
        <f>IF(+'V R Art'!B24+'V R MONITOREO '!B24+'V R Ind'!B24&gt;0,+'V R MONITOREO '!B24+'V R Art'!B24+'V R Ind'!B24," ")</f>
        <v xml:space="preserve"> </v>
      </c>
      <c r="C24" s="67" t="str">
        <f>IF(+'V R Art'!C24+'V R MONITOREO '!C24+'V R Ind'!C24&gt;0,+'V R MONITOREO '!C24+'V R Art'!C24+'V R Ind'!C24," ")</f>
        <v xml:space="preserve"> </v>
      </c>
      <c r="D24" s="67" t="str">
        <f>IF(+'V R Art'!D24+'V R MONITOREO '!D24+'V R Ind'!D24&gt;0,+'V R MONITOREO '!D24+'V R Art'!D24+'V R Ind'!D24," ")</f>
        <v xml:space="preserve"> </v>
      </c>
      <c r="E24" s="67" t="str">
        <f>IF(+'V R Art'!E24+'V R MONITOREO '!E24+'V R Ind'!E24&gt;0,+'V R MONITOREO '!E24+'V R Art'!E24+'V R Ind'!E24," ")</f>
        <v xml:space="preserve"> </v>
      </c>
      <c r="F24" s="67" t="str">
        <f>IF(+'V R Art'!F24+'V R MONITOREO '!F24+'V R Ind'!F24&gt;0,+'V R MONITOREO '!F24+'V R Art'!F24+'V R Ind'!F24," ")</f>
        <v xml:space="preserve"> </v>
      </c>
      <c r="G24" s="67" t="str">
        <f>IF(+'V R Art'!G24+'V R MONITOREO '!G24+'V R Ind'!G24&gt;0,+'V R MONITOREO '!G24+'V R Art'!G24+'V R Ind'!G24," ")</f>
        <v xml:space="preserve"> </v>
      </c>
      <c r="H24" s="67" t="str">
        <f>IF(+'V R Art'!H24+'V R MONITOREO '!H24&gt;0,+'VIII R Ind'!H24+'V R Art'!H24+'V R MONITOREO '!H24," ")</f>
        <v xml:space="preserve"> </v>
      </c>
      <c r="I24" s="67" t="str">
        <f>IF(+'V R Art'!I24+'V R MONITOREO '!I24&gt;0,+'VIII R Ind'!I24+'V R Art'!I24+'V R MONITOREO '!I24," ")</f>
        <v xml:space="preserve"> </v>
      </c>
      <c r="J24" s="67" t="str">
        <f>IF(+'V R Art'!J24+'V R MONITOREO '!J24&gt;0,+'VIII R Ind'!J24+'V R Art'!J24+'V R MONITOREO '!J24," ")</f>
        <v xml:space="preserve"> </v>
      </c>
      <c r="K24" s="67" t="str">
        <f>IF(+'V R Art'!K24+'V R MONITOREO '!K24&gt;0,+'VIII R Ind'!K24+'V R Art'!K24+'V R MONITOREO '!K24," ")</f>
        <v xml:space="preserve"> </v>
      </c>
      <c r="L24" s="67" t="str">
        <f>IF(+'V R Art'!L24+'V R MONITOREO '!L24&gt;0,+'VIII R Ind'!L24+'V R Art'!L24+'V R MONITOREO '!L24," ")</f>
        <v xml:space="preserve"> </v>
      </c>
      <c r="M24" s="123" t="str">
        <f>IF(+'V R Art'!M24+'V R MONITOREO '!M24&gt;0,+'VIII R Ind'!M24+'V R Art'!M24+'V R MONITOREO '!M24," ")</f>
        <v xml:space="preserve"> </v>
      </c>
      <c r="N24" s="122" t="str">
        <f t="shared" si="2"/>
        <v xml:space="preserve"> </v>
      </c>
      <c r="O24" s="34">
        <f t="shared" si="0"/>
        <v>10.5</v>
      </c>
    </row>
    <row r="25" spans="1:19" x14ac:dyDescent="0.3">
      <c r="A25" s="100">
        <f t="shared" si="1"/>
        <v>11</v>
      </c>
      <c r="B25" s="122" t="str">
        <f>IF(+'V R Art'!B25+'V R MONITOREO '!B25+'V R Ind'!B25&gt;0,+'V R MONITOREO '!B25+'V R Art'!B25+'V R Ind'!B25," ")</f>
        <v xml:space="preserve"> </v>
      </c>
      <c r="C25" s="67" t="str">
        <f>IF(+'V R Art'!C25+'V R MONITOREO '!C25+'V R Ind'!C25&gt;0,+'V R MONITOREO '!C25+'V R Art'!C25+'V R Ind'!C25," ")</f>
        <v xml:space="preserve"> </v>
      </c>
      <c r="D25" s="67" t="str">
        <f>IF(+'V R Art'!D25+'V R MONITOREO '!D25+'V R Ind'!D25&gt;0,+'V R MONITOREO '!D25+'V R Art'!D25+'V R Ind'!D25," ")</f>
        <v xml:space="preserve"> </v>
      </c>
      <c r="E25" s="67" t="str">
        <f>IF(+'V R Art'!E25+'V R MONITOREO '!E25+'V R Ind'!E25&gt;0,+'V R MONITOREO '!E25+'V R Art'!E25+'V R Ind'!E25," ")</f>
        <v xml:space="preserve"> </v>
      </c>
      <c r="F25" s="67" t="str">
        <f>IF(+'V R Art'!F25+'V R MONITOREO '!F25+'V R Ind'!F25&gt;0,+'V R MONITOREO '!F25+'V R Art'!F25+'V R Ind'!F25," ")</f>
        <v xml:space="preserve"> </v>
      </c>
      <c r="G25" s="67" t="str">
        <f>IF(+'V R Art'!G25+'V R MONITOREO '!G25+'V R Ind'!G25&gt;0,+'V R MONITOREO '!G25+'V R Art'!G25+'V R Ind'!G25," ")</f>
        <v xml:space="preserve"> </v>
      </c>
      <c r="H25" s="67" t="str">
        <f>IF(+'V R Art'!H25+'V R MONITOREO '!H25&gt;0,+'VIII R Ind'!H25+'V R Art'!H25+'V R MONITOREO '!H25," ")</f>
        <v xml:space="preserve"> </v>
      </c>
      <c r="I25" s="67" t="str">
        <f>IF(+'V R Art'!I25+'V R MONITOREO '!I25&gt;0,+'VIII R Ind'!I25+'V R Art'!I25+'V R MONITOREO '!I25," ")</f>
        <v xml:space="preserve"> </v>
      </c>
      <c r="J25" s="67" t="str">
        <f>IF(+'V R Art'!J25+'V R MONITOREO '!J25&gt;0,+'VIII R Ind'!J25+'V R Art'!J25+'V R MONITOREO '!J25," ")</f>
        <v xml:space="preserve"> </v>
      </c>
      <c r="K25" s="67" t="str">
        <f>IF(+'V R Art'!K25+'V R MONITOREO '!K25&gt;0,+'VIII R Ind'!K25+'V R Art'!K25+'V R MONITOREO '!K25," ")</f>
        <v xml:space="preserve"> </v>
      </c>
      <c r="L25" s="67" t="str">
        <f>IF(+'V R Art'!L25+'V R MONITOREO '!L25&gt;0,+'VIII R Ind'!L25+'V R Art'!L25+'V R MONITOREO '!L25," ")</f>
        <v xml:space="preserve"> </v>
      </c>
      <c r="M25" s="123" t="str">
        <f>IF(+'V R Art'!M25+'V R MONITOREO '!M25&gt;0,+'VIII R Ind'!M25+'V R Art'!M25+'V R MONITOREO '!M25," ")</f>
        <v xml:space="preserve"> </v>
      </c>
      <c r="N25" s="122" t="str">
        <f t="shared" si="2"/>
        <v xml:space="preserve"> </v>
      </c>
      <c r="O25" s="34">
        <f t="shared" si="0"/>
        <v>11</v>
      </c>
    </row>
    <row r="26" spans="1:19" x14ac:dyDescent="0.3">
      <c r="A26" s="102">
        <f t="shared" si="1"/>
        <v>11.5</v>
      </c>
      <c r="B26" s="124" t="str">
        <f>IF(+'V R Art'!B26+'V R MONITOREO '!B26+'V R Ind'!B26&gt;0,+'V R MONITOREO '!B26+'V R Art'!B26+'V R Ind'!B26," ")</f>
        <v xml:space="preserve"> </v>
      </c>
      <c r="C26" s="38" t="str">
        <f>IF(+'V R Art'!C26+'V R MONITOREO '!C26+'V R Ind'!C26&gt;0,+'V R MONITOREO '!C26+'V R Art'!C26+'V R Ind'!C26," ")</f>
        <v xml:space="preserve"> </v>
      </c>
      <c r="D26" s="38" t="str">
        <f>IF(+'V R Art'!D26+'V R MONITOREO '!D26+'V R Ind'!D26&gt;0,+'V R MONITOREO '!D26+'V R Art'!D26+'V R Ind'!D26," ")</f>
        <v xml:space="preserve"> </v>
      </c>
      <c r="E26" s="38" t="str">
        <f>IF(+'V R Art'!E26+'V R MONITOREO '!E26+'V R Ind'!E26&gt;0,+'V R MONITOREO '!E26+'V R Art'!E26+'V R Ind'!E26," ")</f>
        <v xml:space="preserve"> </v>
      </c>
      <c r="F26" s="38" t="str">
        <f>IF(+'V R Art'!F26+'V R MONITOREO '!F26+'V R Ind'!F26&gt;0,+'V R MONITOREO '!F26+'V R Art'!F26+'V R Ind'!F26," ")</f>
        <v xml:space="preserve"> </v>
      </c>
      <c r="G26" s="38" t="str">
        <f>IF(+'V R Art'!G26+'V R MONITOREO '!G26+'V R Ind'!G26&gt;0,+'V R MONITOREO '!G26+'V R Art'!G26+'V R Ind'!G26," ")</f>
        <v xml:space="preserve"> </v>
      </c>
      <c r="H26" s="38" t="str">
        <f>IF(+'V R Art'!H26+'V R MONITOREO '!H26&gt;0,+'VIII R Ind'!H26+'V R Art'!H26+'V R MONITOREO '!H26," ")</f>
        <v xml:space="preserve"> </v>
      </c>
      <c r="I26" s="38" t="str">
        <f>IF(+'V R Art'!I26+'V R MONITOREO '!I26&gt;0,+'VIII R Ind'!I26+'V R Art'!I26+'V R MONITOREO '!I26," ")</f>
        <v xml:space="preserve"> </v>
      </c>
      <c r="J26" s="38" t="str">
        <f>IF(+'V R Art'!J26+'V R MONITOREO '!J26&gt;0,+'VIII R Ind'!J26+'V R Art'!J26+'V R MONITOREO '!J26," ")</f>
        <v xml:space="preserve"> </v>
      </c>
      <c r="K26" s="38" t="str">
        <f>IF(+'V R Art'!K26+'V R MONITOREO '!K26&gt;0,+'VIII R Ind'!K26+'V R Art'!K26+'V R MONITOREO '!K26," ")</f>
        <v xml:space="preserve"> </v>
      </c>
      <c r="L26" s="38" t="str">
        <f>IF(+'V R Art'!L26+'V R MONITOREO '!L26&gt;0,+'VIII R Ind'!L26+'V R Art'!L26+'V R MONITOREO '!L26," ")</f>
        <v xml:space="preserve"> </v>
      </c>
      <c r="M26" s="125" t="str">
        <f>IF(+'V R Art'!M26+'V R MONITOREO '!M26&gt;0,+'VIII R Ind'!M26+'V R Art'!M26+'V R MONITOREO '!M26," ")</f>
        <v xml:space="preserve"> </v>
      </c>
      <c r="N26" s="124" t="str">
        <f t="shared" si="2"/>
        <v xml:space="preserve"> </v>
      </c>
      <c r="O26" s="34">
        <f t="shared" si="0"/>
        <v>11.5</v>
      </c>
    </row>
    <row r="27" spans="1:19" x14ac:dyDescent="0.3">
      <c r="A27" s="100">
        <f t="shared" si="1"/>
        <v>12</v>
      </c>
      <c r="B27" s="122" t="str">
        <f>IF(+'V R Art'!B27+'V R MONITOREO '!B27+'V R Ind'!B27&gt;0,+'V R MONITOREO '!B27+'V R Art'!B27+'V R Ind'!B27," ")</f>
        <v xml:space="preserve"> </v>
      </c>
      <c r="C27" s="67" t="str">
        <f>IF(+'V R Art'!C27+'V R MONITOREO '!C27+'V R Ind'!C27&gt;0,+'V R MONITOREO '!C27+'V R Art'!C27+'V R Ind'!C27," ")</f>
        <v xml:space="preserve"> </v>
      </c>
      <c r="D27" s="67" t="str">
        <f>IF(+'V R Art'!D27+'V R MONITOREO '!D27+'V R Ind'!D27&gt;0,+'V R MONITOREO '!D27+'V R Art'!D27+'V R Ind'!D27," ")</f>
        <v xml:space="preserve"> </v>
      </c>
      <c r="E27" s="67" t="str">
        <f>IF(+'V R Art'!E27+'V R MONITOREO '!E27+'V R Ind'!E27&gt;0,+'V R MONITOREO '!E27+'V R Art'!E27+'V R Ind'!E27," ")</f>
        <v xml:space="preserve"> </v>
      </c>
      <c r="F27" s="67" t="str">
        <f>IF(+'V R Art'!F27+'V R MONITOREO '!F27+'V R Ind'!F27&gt;0,+'V R MONITOREO '!F27+'V R Art'!F27+'V R Ind'!F27," ")</f>
        <v xml:space="preserve"> </v>
      </c>
      <c r="G27" s="67" t="str">
        <f>IF(+'V R Art'!G27+'V R MONITOREO '!G27+'V R Ind'!G27&gt;0,+'V R MONITOREO '!G27+'V R Art'!G27+'V R Ind'!G27," ")</f>
        <v xml:space="preserve"> </v>
      </c>
      <c r="H27" s="67" t="str">
        <f>IF(+'V R Art'!H27+'V R MONITOREO '!H27&gt;0,+'VIII R Ind'!H27+'V R Art'!H27+'V R MONITOREO '!H27," ")</f>
        <v xml:space="preserve"> </v>
      </c>
      <c r="I27" s="67" t="str">
        <f>IF(+'V R Art'!I27+'V R MONITOREO '!I27&gt;0,+'VIII R Ind'!I27+'V R Art'!I27+'V R MONITOREO '!I27," ")</f>
        <v xml:space="preserve"> </v>
      </c>
      <c r="J27" s="67" t="str">
        <f>IF(+'V R Art'!J27+'V R MONITOREO '!J27&gt;0,+'VIII R Ind'!J27+'V R Art'!J27+'V R MONITOREO '!J27," ")</f>
        <v xml:space="preserve"> </v>
      </c>
      <c r="K27" s="67" t="str">
        <f>IF(+'V R Art'!K27+'V R MONITOREO '!K27&gt;0,+'VIII R Ind'!K27+'V R Art'!K27+'V R MONITOREO '!K27," ")</f>
        <v xml:space="preserve"> </v>
      </c>
      <c r="L27" s="67" t="str">
        <f>IF(+'V R Art'!L27+'V R MONITOREO '!L27&gt;0,+'VIII R Ind'!L27+'V R Art'!L27+'V R MONITOREO '!L27," ")</f>
        <v xml:space="preserve"> </v>
      </c>
      <c r="M27" s="123" t="str">
        <f>IF(+'V R Art'!M27+'V R MONITOREO '!M27&gt;0,+'VIII R Ind'!M27+'V R Art'!M27+'V R MONITOREO '!M27," ")</f>
        <v xml:space="preserve"> </v>
      </c>
      <c r="N27" s="122" t="str">
        <f t="shared" si="2"/>
        <v xml:space="preserve"> </v>
      </c>
      <c r="O27" s="34">
        <f t="shared" si="0"/>
        <v>12</v>
      </c>
    </row>
    <row r="28" spans="1:19" x14ac:dyDescent="0.3">
      <c r="A28" s="100">
        <f t="shared" si="1"/>
        <v>12.5</v>
      </c>
      <c r="B28" s="122" t="str">
        <f>IF(+'V R Art'!B28+'V R MONITOREO '!B28+'V R Ind'!B28&gt;0,+'V R MONITOREO '!B28+'V R Art'!B28+'V R Ind'!B28," ")</f>
        <v xml:space="preserve"> </v>
      </c>
      <c r="C28" s="67" t="str">
        <f>IF(+'V R Art'!C28+'V R MONITOREO '!C28+'V R Ind'!C28&gt;0,+'V R MONITOREO '!C28+'V R Art'!C28+'V R Ind'!C28," ")</f>
        <v xml:space="preserve"> </v>
      </c>
      <c r="D28" s="67" t="str">
        <f>IF(+'V R Art'!D28+'V R MONITOREO '!D28+'V R Ind'!D28&gt;0,+'V R MONITOREO '!D28+'V R Art'!D28+'V R Ind'!D28," ")</f>
        <v xml:space="preserve"> </v>
      </c>
      <c r="E28" s="67" t="str">
        <f>IF(+'V R Art'!E28+'V R MONITOREO '!E28+'V R Ind'!E28&gt;0,+'V R MONITOREO '!E28+'V R Art'!E28+'V R Ind'!E28," ")</f>
        <v xml:space="preserve"> </v>
      </c>
      <c r="F28" s="67" t="str">
        <f>IF(+'V R Art'!F28+'V R MONITOREO '!F28+'V R Ind'!F28&gt;0,+'V R MONITOREO '!F28+'V R Art'!F28+'V R Ind'!F28," ")</f>
        <v xml:space="preserve"> </v>
      </c>
      <c r="G28" s="67" t="str">
        <f>IF(+'V R Art'!G28+'V R MONITOREO '!G28+'V R Ind'!G28&gt;0,+'V R MONITOREO '!G28+'V R Art'!G28+'V R Ind'!G28," ")</f>
        <v xml:space="preserve"> </v>
      </c>
      <c r="H28" s="67" t="str">
        <f>IF(+'V R Art'!H28+'V R MONITOREO '!H28&gt;0,+'VIII R Ind'!H28+'V R Art'!H28+'V R MONITOREO '!H28," ")</f>
        <v xml:space="preserve"> </v>
      </c>
      <c r="I28" s="67" t="str">
        <f>IF(+'V R Art'!I28+'V R MONITOREO '!I28&gt;0,+'VIII R Ind'!I28+'V R Art'!I28+'V R MONITOREO '!I28," ")</f>
        <v xml:space="preserve"> </v>
      </c>
      <c r="J28" s="67" t="str">
        <f>IF(+'V R Art'!J28+'V R MONITOREO '!J28&gt;0,+'VIII R Ind'!J28+'V R Art'!J28+'V R MONITOREO '!J28," ")</f>
        <v xml:space="preserve"> </v>
      </c>
      <c r="K28" s="67" t="str">
        <f>IF(+'V R Art'!K28+'V R MONITOREO '!K28&gt;0,+'VIII R Ind'!K28+'V R Art'!K28+'V R MONITOREO '!K28," ")</f>
        <v xml:space="preserve"> </v>
      </c>
      <c r="L28" s="67" t="str">
        <f>IF(+'V R Art'!L28+'V R MONITOREO '!L28&gt;0,+'VIII R Ind'!L28+'V R Art'!L28+'V R MONITOREO '!L28," ")</f>
        <v xml:space="preserve"> </v>
      </c>
      <c r="M28" s="123" t="str">
        <f>IF(+'V R Art'!M28+'V R MONITOREO '!M28&gt;0,+'VIII R Ind'!M28+'V R Art'!M28+'V R MONITOREO '!M28," ")</f>
        <v xml:space="preserve"> </v>
      </c>
      <c r="N28" s="122" t="str">
        <f t="shared" si="2"/>
        <v xml:space="preserve"> </v>
      </c>
      <c r="O28" s="34">
        <f t="shared" si="0"/>
        <v>12.5</v>
      </c>
    </row>
    <row r="29" spans="1:19" x14ac:dyDescent="0.3">
      <c r="A29" s="100">
        <f t="shared" si="1"/>
        <v>13</v>
      </c>
      <c r="B29" s="122" t="str">
        <f>IF(+'V R Art'!B29+'V R MONITOREO '!B29+'V R Ind'!B29&gt;0,+'V R MONITOREO '!B29+'V R Art'!B29+'V R Ind'!B29," ")</f>
        <v xml:space="preserve"> </v>
      </c>
      <c r="C29" s="67" t="str">
        <f>IF(+'V R Art'!C29+'V R MONITOREO '!C29+'V R Ind'!C29&gt;0,+'V R MONITOREO '!C29+'V R Art'!C29+'V R Ind'!C29," ")</f>
        <v xml:space="preserve"> </v>
      </c>
      <c r="D29" s="67" t="str">
        <f>IF(+'V R Art'!D29+'V R MONITOREO '!D29+'V R Ind'!D29&gt;0,+'V R MONITOREO '!D29+'V R Art'!D29+'V R Ind'!D29," ")</f>
        <v xml:space="preserve"> </v>
      </c>
      <c r="E29" s="67" t="str">
        <f>IF(+'V R Art'!E29+'V R MONITOREO '!E29+'V R Ind'!E29&gt;0,+'V R MONITOREO '!E29+'V R Art'!E29+'V R Ind'!E29," ")</f>
        <v xml:space="preserve"> </v>
      </c>
      <c r="F29" s="67" t="str">
        <f>IF(+'V R Art'!F29+'V R MONITOREO '!F29+'V R Ind'!F29&gt;0,+'V R MONITOREO '!F29+'V R Art'!F29+'V R Ind'!F29," ")</f>
        <v xml:space="preserve"> </v>
      </c>
      <c r="G29" s="67" t="str">
        <f>IF(+'V R Art'!G29+'V R MONITOREO '!G29+'V R Ind'!G29&gt;0,+'V R MONITOREO '!G29+'V R Art'!G29+'V R Ind'!G29," ")</f>
        <v xml:space="preserve"> </v>
      </c>
      <c r="H29" s="67" t="str">
        <f>IF(+'V R Art'!H29+'V R MONITOREO '!H29&gt;0,+'VIII R Ind'!H29+'V R Art'!H29+'V R MONITOREO '!H29," ")</f>
        <v xml:space="preserve"> </v>
      </c>
      <c r="I29" s="67" t="str">
        <f>IF(+'V R Art'!I29+'V R MONITOREO '!I29&gt;0,+'VIII R Ind'!I29+'V R Art'!I29+'V R MONITOREO '!I29," ")</f>
        <v xml:space="preserve"> </v>
      </c>
      <c r="J29" s="67" t="str">
        <f>IF(+'V R Art'!J29+'V R MONITOREO '!J29&gt;0,+'VIII R Ind'!J29+'V R Art'!J29+'V R MONITOREO '!J29," ")</f>
        <v xml:space="preserve"> </v>
      </c>
      <c r="K29" s="67" t="str">
        <f>IF(+'V R Art'!K29+'V R MONITOREO '!K29&gt;0,+'VIII R Ind'!K29+'V R Art'!K29+'V R MONITOREO '!K29," ")</f>
        <v xml:space="preserve"> </v>
      </c>
      <c r="L29" s="67" t="str">
        <f>IF(+'V R Art'!L29+'V R MONITOREO '!L29&gt;0,+'VIII R Ind'!L29+'V R Art'!L29+'V R MONITOREO '!L29," ")</f>
        <v xml:space="preserve"> </v>
      </c>
      <c r="M29" s="123" t="str">
        <f>IF(+'V R Art'!M29+'V R MONITOREO '!M29&gt;0,+'VIII R Ind'!M29+'V R Art'!M29+'V R MONITOREO '!M29," ")</f>
        <v xml:space="preserve"> </v>
      </c>
      <c r="N29" s="122" t="str">
        <f t="shared" si="2"/>
        <v xml:space="preserve"> </v>
      </c>
      <c r="O29" s="34">
        <f t="shared" si="0"/>
        <v>13</v>
      </c>
    </row>
    <row r="30" spans="1:19" x14ac:dyDescent="0.3">
      <c r="A30" s="100">
        <f t="shared" si="1"/>
        <v>13.5</v>
      </c>
      <c r="B30" s="122" t="str">
        <f>IF(+'V R Art'!B30+'V R MONITOREO '!B30+'V R Ind'!B30&gt;0,+'V R MONITOREO '!B30+'V R Art'!B30+'V R Ind'!B30," ")</f>
        <v xml:space="preserve"> </v>
      </c>
      <c r="C30" s="67" t="str">
        <f>IF(+'V R Art'!C30+'V R MONITOREO '!C30+'V R Ind'!C30&gt;0,+'V R MONITOREO '!C30+'V R Art'!C30+'V R Ind'!C30," ")</f>
        <v xml:space="preserve"> </v>
      </c>
      <c r="D30" s="67" t="str">
        <f>IF(+'V R Art'!D30+'V R MONITOREO '!D30+'V R Ind'!D30&gt;0,+'V R MONITOREO '!D30+'V R Art'!D30+'V R Ind'!D30," ")</f>
        <v xml:space="preserve"> </v>
      </c>
      <c r="E30" s="67" t="str">
        <f>IF(+'V R Art'!E30+'V R MONITOREO '!E30+'V R Ind'!E30&gt;0,+'V R MONITOREO '!E30+'V R Art'!E30+'V R Ind'!E30," ")</f>
        <v xml:space="preserve"> </v>
      </c>
      <c r="F30" s="67" t="str">
        <f>IF(+'V R Art'!F30+'V R MONITOREO '!F30+'V R Ind'!F30&gt;0,+'V R MONITOREO '!F30+'V R Art'!F30+'V R Ind'!F30," ")</f>
        <v xml:space="preserve"> </v>
      </c>
      <c r="G30" s="67" t="str">
        <f>IF(+'V R Art'!G30+'V R MONITOREO '!G30+'V R Ind'!G30&gt;0,+'V R MONITOREO '!G30+'V R Art'!G30+'V R Ind'!G30," ")</f>
        <v xml:space="preserve"> </v>
      </c>
      <c r="H30" s="67" t="str">
        <f>IF(+'V R Art'!H30+'V R MONITOREO '!H30&gt;0,+'VIII R Ind'!H30+'V R Art'!H30+'V R MONITOREO '!H30," ")</f>
        <v xml:space="preserve"> </v>
      </c>
      <c r="I30" s="67" t="str">
        <f>IF(+'V R Art'!I30+'V R MONITOREO '!I30&gt;0,+'VIII R Ind'!I30+'V R Art'!I30+'V R MONITOREO '!I30," ")</f>
        <v xml:space="preserve"> </v>
      </c>
      <c r="J30" s="67" t="str">
        <f>IF(+'V R Art'!J30+'V R MONITOREO '!J30&gt;0,+'VIII R Ind'!J30+'V R Art'!J30+'V R MONITOREO '!J30," ")</f>
        <v xml:space="preserve"> </v>
      </c>
      <c r="K30" s="67" t="str">
        <f>IF(+'V R Art'!K30+'V R MONITOREO '!K30&gt;0,+'VIII R Ind'!K30+'V R Art'!K30+'V R MONITOREO '!K30," ")</f>
        <v xml:space="preserve"> </v>
      </c>
      <c r="L30" s="67" t="str">
        <f>IF(+'V R Art'!L30+'V R MONITOREO '!L30&gt;0,+'VIII R Ind'!L30+'V R Art'!L30+'V R MONITOREO '!L30," ")</f>
        <v xml:space="preserve"> </v>
      </c>
      <c r="M30" s="123" t="str">
        <f>IF(+'V R Art'!M30+'V R MONITOREO '!M30&gt;0,+'VIII R Ind'!M30+'V R Art'!M30+'V R MONITOREO '!M30," ")</f>
        <v xml:space="preserve"> </v>
      </c>
      <c r="N30" s="122" t="str">
        <f t="shared" si="2"/>
        <v xml:space="preserve"> </v>
      </c>
      <c r="O30" s="34">
        <f t="shared" si="0"/>
        <v>13.5</v>
      </c>
    </row>
    <row r="31" spans="1:19" x14ac:dyDescent="0.3">
      <c r="A31" s="100">
        <f t="shared" si="1"/>
        <v>14</v>
      </c>
      <c r="B31" s="122" t="str">
        <f>IF(+'V R Art'!B31+'V R MONITOREO '!B31+'V R Ind'!B31&gt;0,+'V R MONITOREO '!B31+'V R Art'!B31+'V R Ind'!B31," ")</f>
        <v xml:space="preserve"> </v>
      </c>
      <c r="C31" s="67" t="str">
        <f>IF(+'V R Art'!C31+'V R MONITOREO '!C31+'V R Ind'!C31&gt;0,+'V R MONITOREO '!C31+'V R Art'!C31+'V R Ind'!C31," ")</f>
        <v xml:space="preserve"> </v>
      </c>
      <c r="D31" s="67" t="str">
        <f>IF(+'V R Art'!D31+'V R MONITOREO '!D31+'V R Ind'!D31&gt;0,+'V R MONITOREO '!D31+'V R Art'!D31+'V R Ind'!D31," ")</f>
        <v xml:space="preserve"> </v>
      </c>
      <c r="E31" s="67" t="str">
        <f>IF(+'V R Art'!E31+'V R MONITOREO '!E31+'V R Ind'!E31&gt;0,+'V R MONITOREO '!E31+'V R Art'!E31+'V R Ind'!E31," ")</f>
        <v xml:space="preserve"> </v>
      </c>
      <c r="F31" s="67" t="str">
        <f>IF(+'V R Art'!F31+'V R MONITOREO '!F31+'V R Ind'!F31&gt;0,+'V R MONITOREO '!F31+'V R Art'!F31+'V R Ind'!F31," ")</f>
        <v xml:space="preserve"> </v>
      </c>
      <c r="G31" s="67" t="str">
        <f>IF(+'V R Art'!G31+'V R MONITOREO '!G31+'V R Ind'!G31&gt;0,+'V R MONITOREO '!G31+'V R Art'!G31+'V R Ind'!G31," ")</f>
        <v xml:space="preserve"> </v>
      </c>
      <c r="H31" s="67" t="str">
        <f>IF(+'V R Art'!H31+'V R MONITOREO '!H31&gt;0,+'VIII R Ind'!H31+'V R Art'!H31+'V R MONITOREO '!H31," ")</f>
        <v xml:space="preserve"> </v>
      </c>
      <c r="I31" s="67" t="str">
        <f>IF(+'V R Art'!I31+'V R MONITOREO '!I31&gt;0,+'VIII R Ind'!I31+'V R Art'!I31+'V R MONITOREO '!I31," ")</f>
        <v xml:space="preserve"> </v>
      </c>
      <c r="J31" s="67" t="str">
        <f>IF(+'V R Art'!J31+'V R MONITOREO '!J31&gt;0,+'VIII R Ind'!J31+'V R Art'!J31+'V R MONITOREO '!J31," ")</f>
        <v xml:space="preserve"> </v>
      </c>
      <c r="K31" s="67" t="str">
        <f>IF(+'V R Art'!K31+'V R MONITOREO '!K31&gt;0,+'VIII R Ind'!K31+'V R Art'!K31+'V R MONITOREO '!K31," ")</f>
        <v xml:space="preserve"> </v>
      </c>
      <c r="L31" s="67" t="str">
        <f>IF(+'V R Art'!L31+'V R MONITOREO '!L31&gt;0,+'VIII R Ind'!L31+'V R Art'!L31+'V R MONITOREO '!L31," ")</f>
        <v xml:space="preserve"> </v>
      </c>
      <c r="M31" s="123" t="str">
        <f>IF(+'V R Art'!M31+'V R MONITOREO '!M31&gt;0,+'VIII R Ind'!M31+'V R Art'!M31+'V R MONITOREO '!M31," ")</f>
        <v xml:space="preserve"> </v>
      </c>
      <c r="N31" s="122" t="str">
        <f t="shared" si="2"/>
        <v xml:space="preserve"> </v>
      </c>
      <c r="O31" s="34">
        <f t="shared" si="0"/>
        <v>14</v>
      </c>
      <c r="S31" s="187"/>
    </row>
    <row r="32" spans="1:19" x14ac:dyDescent="0.3">
      <c r="A32" s="100">
        <f t="shared" si="1"/>
        <v>14.5</v>
      </c>
      <c r="B32" s="122" t="str">
        <f>IF(+'V R Art'!B32+'V R MONITOREO '!B32+'V R Ind'!B32&gt;0,+'V R MONITOREO '!B32+'V R Art'!B32+'V R Ind'!B32," ")</f>
        <v xml:space="preserve"> </v>
      </c>
      <c r="C32" s="67" t="str">
        <f>IF(+'V R Art'!C32+'V R MONITOREO '!C32+'V R Ind'!C32&gt;0,+'V R MONITOREO '!C32+'V R Art'!C32+'V R Ind'!C32," ")</f>
        <v xml:space="preserve"> </v>
      </c>
      <c r="D32" s="67" t="str">
        <f>IF(+'V R Art'!D32+'V R MONITOREO '!D32+'V R Ind'!D32&gt;0,+'V R MONITOREO '!D32+'V R Art'!D32+'V R Ind'!D32," ")</f>
        <v xml:space="preserve"> </v>
      </c>
      <c r="E32" s="67" t="str">
        <f>IF(+'V R Art'!E32+'V R MONITOREO '!E32+'V R Ind'!E32&gt;0,+'V R MONITOREO '!E32+'V R Art'!E32+'V R Ind'!E32," ")</f>
        <v xml:space="preserve"> </v>
      </c>
      <c r="F32" s="67" t="str">
        <f>IF(+'V R Art'!F32+'V R MONITOREO '!F32+'V R Ind'!F32&gt;0,+'V R MONITOREO '!F32+'V R Art'!F32+'V R Ind'!F32," ")</f>
        <v xml:space="preserve"> </v>
      </c>
      <c r="G32" s="67" t="str">
        <f>IF(+'V R Art'!G32+'V R MONITOREO '!G32+'V R Ind'!G32&gt;0,+'V R MONITOREO '!G32+'V R Art'!G32+'V R Ind'!G32," ")</f>
        <v xml:space="preserve"> </v>
      </c>
      <c r="H32" s="67" t="str">
        <f>IF(+'V R Art'!H32+'V R MONITOREO '!H32&gt;0,+'VIII R Ind'!H32+'V R Art'!H32+'V R MONITOREO '!H32," ")</f>
        <v xml:space="preserve"> </v>
      </c>
      <c r="I32" s="67" t="str">
        <f>IF(+'V R Art'!I32+'V R MONITOREO '!I32&gt;0,+'VIII R Ind'!I32+'V R Art'!I32+'V R MONITOREO '!I32," ")</f>
        <v xml:space="preserve"> </v>
      </c>
      <c r="J32" s="67" t="str">
        <f>IF(+'V R Art'!J32+'V R MONITOREO '!J32&gt;0,+'VIII R Ind'!J32+'V R Art'!J32+'V R MONITOREO '!J32," ")</f>
        <v xml:space="preserve"> </v>
      </c>
      <c r="K32" s="67" t="str">
        <f>IF(+'V R Art'!K32+'V R MONITOREO '!K32&gt;0,+'VIII R Ind'!K32+'V R Art'!K32+'V R MONITOREO '!K32," ")</f>
        <v xml:space="preserve"> </v>
      </c>
      <c r="L32" s="67" t="str">
        <f>IF(+'V R Art'!L32+'V R MONITOREO '!L32&gt;0,+'VIII R Ind'!L32+'V R Art'!L32+'V R MONITOREO '!L32," ")</f>
        <v xml:space="preserve"> </v>
      </c>
      <c r="M32" s="123" t="str">
        <f>IF(+'V R Art'!M32+'V R MONITOREO '!M32&gt;0,+'VIII R Ind'!M32+'V R Art'!M32+'V R MONITOREO '!M32," ")</f>
        <v xml:space="preserve"> </v>
      </c>
      <c r="N32" s="122" t="str">
        <f t="shared" si="2"/>
        <v xml:space="preserve"> </v>
      </c>
      <c r="O32" s="34">
        <f t="shared" si="0"/>
        <v>14.5</v>
      </c>
    </row>
    <row r="33" spans="1:21" x14ac:dyDescent="0.3">
      <c r="A33" s="100">
        <f t="shared" si="1"/>
        <v>15</v>
      </c>
      <c r="B33" s="122" t="str">
        <f>IF(+'V R Art'!B33+'V R MONITOREO '!B33+'V R Ind'!B33&gt;0,+'V R MONITOREO '!B33+'V R Art'!B33+'V R Ind'!B33," ")</f>
        <v xml:space="preserve"> </v>
      </c>
      <c r="C33" s="67" t="str">
        <f>IF(+'V R Art'!C33+'V R MONITOREO '!C33+'V R Ind'!C33&gt;0,+'V R MONITOREO '!C33+'V R Art'!C33+'V R Ind'!C33," ")</f>
        <v xml:space="preserve"> </v>
      </c>
      <c r="D33" s="67" t="str">
        <f>IF(+'V R Art'!D33+'V R MONITOREO '!D33+'V R Ind'!D33&gt;0,+'V R MONITOREO '!D33+'V R Art'!D33+'V R Ind'!D33," ")</f>
        <v xml:space="preserve"> </v>
      </c>
      <c r="E33" s="67" t="str">
        <f>IF(+'V R Art'!E33+'V R MONITOREO '!E33+'V R Ind'!E33&gt;0,+'V R MONITOREO '!E33+'V R Art'!E33+'V R Ind'!E33," ")</f>
        <v xml:space="preserve"> </v>
      </c>
      <c r="F33" s="67" t="str">
        <f>IF(+'V R Art'!F33+'V R MONITOREO '!F33+'V R Ind'!F33&gt;0,+'V R MONITOREO '!F33+'V R Art'!F33+'V R Ind'!F33," ")</f>
        <v xml:space="preserve"> </v>
      </c>
      <c r="G33" s="67" t="str">
        <f>IF(+'V R Art'!G33+'V R MONITOREO '!G33+'V R Ind'!G33&gt;0,+'V R MONITOREO '!G33+'V R Art'!G33+'V R Ind'!G33," ")</f>
        <v xml:space="preserve"> </v>
      </c>
      <c r="H33" s="67" t="str">
        <f>IF(+'V R Art'!H33+'V R MONITOREO '!H33&gt;0,+'VIII R Ind'!H33+'V R Art'!H33+'V R MONITOREO '!H33," ")</f>
        <v xml:space="preserve"> </v>
      </c>
      <c r="I33" s="67" t="str">
        <f>IF(+'V R Art'!I33+'V R MONITOREO '!I33&gt;0,+'VIII R Ind'!I33+'V R Art'!I33+'V R MONITOREO '!I33," ")</f>
        <v xml:space="preserve"> </v>
      </c>
      <c r="J33" s="67" t="str">
        <f>IF(+'V R Art'!J33+'V R MONITOREO '!J33&gt;0,+'VIII R Ind'!J33+'V R Art'!J33+'V R MONITOREO '!J33," ")</f>
        <v xml:space="preserve"> </v>
      </c>
      <c r="K33" s="67" t="str">
        <f>IF(+'V R Art'!K33+'V R MONITOREO '!K33&gt;0,+'VIII R Ind'!K33+'V R Art'!K33+'V R MONITOREO '!K33," ")</f>
        <v xml:space="preserve"> </v>
      </c>
      <c r="L33" s="67" t="str">
        <f>IF(+'V R Art'!L33+'V R MONITOREO '!L33&gt;0,+'VIII R Ind'!L33+'V R Art'!L33+'V R MONITOREO '!L33," ")</f>
        <v xml:space="preserve"> </v>
      </c>
      <c r="M33" s="123" t="str">
        <f>IF(+'V R Art'!M33+'V R MONITOREO '!M33&gt;0,+'VIII R Ind'!M33+'V R Art'!M33+'V R MONITOREO '!M33," ")</f>
        <v xml:space="preserve"> </v>
      </c>
      <c r="N33" s="122" t="str">
        <f t="shared" si="2"/>
        <v xml:space="preserve"> </v>
      </c>
      <c r="O33" s="34">
        <f t="shared" si="0"/>
        <v>15</v>
      </c>
    </row>
    <row r="34" spans="1:21" x14ac:dyDescent="0.3">
      <c r="A34" s="100">
        <f t="shared" si="1"/>
        <v>15.5</v>
      </c>
      <c r="B34" s="122" t="str">
        <f>IF(+'V R Art'!B34+'V R MONITOREO '!B34+'V R Ind'!B34&gt;0,+'V R MONITOREO '!B34+'V R Art'!B34+'V R Ind'!B34," ")</f>
        <v xml:space="preserve"> </v>
      </c>
      <c r="C34" s="67" t="str">
        <f>IF(+'V R Art'!C34+'V R MONITOREO '!C34+'V R Ind'!C34&gt;0,+'V R MONITOREO '!C34+'V R Art'!C34+'V R Ind'!C34," ")</f>
        <v xml:space="preserve"> </v>
      </c>
      <c r="D34" s="67" t="str">
        <f>IF(+'V R Art'!D34+'V R MONITOREO '!D34+'V R Ind'!D34&gt;0,+'V R MONITOREO '!D34+'V R Art'!D34+'V R Ind'!D34," ")</f>
        <v xml:space="preserve"> </v>
      </c>
      <c r="E34" s="67" t="str">
        <f>IF(+'V R Art'!E34+'V R MONITOREO '!E34+'V R Ind'!E34&gt;0,+'V R MONITOREO '!E34+'V R Art'!E34+'V R Ind'!E34," ")</f>
        <v xml:space="preserve"> </v>
      </c>
      <c r="F34" s="67" t="str">
        <f>IF(+'V R Art'!F34+'V R MONITOREO '!F34+'V R Ind'!F34&gt;0,+'V R MONITOREO '!F34+'V R Art'!F34+'V R Ind'!F34," ")</f>
        <v xml:space="preserve"> </v>
      </c>
      <c r="G34" s="67" t="str">
        <f>IF(+'V R Art'!G34+'V R MONITOREO '!G34+'V R Ind'!G34&gt;0,+'V R MONITOREO '!G34+'V R Art'!G34+'V R Ind'!G34," ")</f>
        <v xml:space="preserve"> </v>
      </c>
      <c r="H34" s="67" t="str">
        <f>IF(+'V R Art'!H34+'V R MONITOREO '!H34&gt;0,+'VIII R Ind'!H34+'V R Art'!H34+'V R MONITOREO '!H34," ")</f>
        <v xml:space="preserve"> </v>
      </c>
      <c r="I34" s="67" t="str">
        <f>IF(+'V R Art'!I34+'V R MONITOREO '!I34&gt;0,+'VIII R Ind'!I34+'V R Art'!I34+'V R MONITOREO '!I34," ")</f>
        <v xml:space="preserve"> </v>
      </c>
      <c r="J34" s="67" t="str">
        <f>IF(+'V R Art'!J34+'V R MONITOREO '!J34&gt;0,+'VIII R Ind'!J34+'V R Art'!J34+'V R MONITOREO '!J34," ")</f>
        <v xml:space="preserve"> </v>
      </c>
      <c r="K34" s="67" t="str">
        <f>IF(+'V R Art'!K34+'V R MONITOREO '!K34&gt;0,+'VIII R Ind'!K34+'V R Art'!K34+'V R MONITOREO '!K34," ")</f>
        <v xml:space="preserve"> </v>
      </c>
      <c r="L34" s="67" t="str">
        <f>IF(+'V R Art'!L34+'V R MONITOREO '!L34&gt;0,+'VIII R Ind'!L34+'V R Art'!L34+'V R MONITOREO '!L34," ")</f>
        <v xml:space="preserve"> </v>
      </c>
      <c r="M34" s="123" t="str">
        <f>IF(+'V R Art'!M34+'V R MONITOREO '!M34&gt;0,+'VIII R Ind'!M34+'V R Art'!M34+'V R MONITOREO '!M34," ")</f>
        <v xml:space="preserve"> </v>
      </c>
      <c r="N34" s="122" t="str">
        <f t="shared" si="2"/>
        <v xml:space="preserve"> </v>
      </c>
      <c r="O34" s="34">
        <f t="shared" si="0"/>
        <v>15.5</v>
      </c>
    </row>
    <row r="35" spans="1:21" x14ac:dyDescent="0.3">
      <c r="A35" s="100">
        <f t="shared" si="1"/>
        <v>16</v>
      </c>
      <c r="B35" s="122" t="str">
        <f>IF(+'V R Art'!B35+'V R MONITOREO '!B35+'V R Ind'!B35&gt;0,+'V R MONITOREO '!B35+'V R Art'!B35+'V R Ind'!B35," ")</f>
        <v xml:space="preserve"> </v>
      </c>
      <c r="C35" s="67" t="str">
        <f>IF(+'V R Art'!C35+'V R MONITOREO '!C35+'V R Ind'!C35&gt;0,+'V R MONITOREO '!C35+'V R Art'!C35+'V R Ind'!C35," ")</f>
        <v xml:space="preserve"> </v>
      </c>
      <c r="D35" s="67" t="str">
        <f>IF(+'V R Art'!D35+'V R MONITOREO '!D35+'V R Ind'!D35&gt;0,+'V R MONITOREO '!D35+'V R Art'!D35+'V R Ind'!D35," ")</f>
        <v xml:space="preserve"> </v>
      </c>
      <c r="E35" s="67" t="str">
        <f>IF(+'V R Art'!E35+'V R MONITOREO '!E35+'V R Ind'!E35&gt;0,+'V R MONITOREO '!E35+'V R Art'!E35+'V R Ind'!E35," ")</f>
        <v xml:space="preserve"> </v>
      </c>
      <c r="F35" s="67" t="str">
        <f>IF(+'V R Art'!F35+'V R MONITOREO '!F35+'V R Ind'!F35&gt;0,+'V R MONITOREO '!F35+'V R Art'!F35+'V R Ind'!F35," ")</f>
        <v xml:space="preserve"> </v>
      </c>
      <c r="G35" s="67" t="str">
        <f>IF(+'V R Art'!G35+'V R MONITOREO '!G35+'V R Ind'!G35&gt;0,+'V R MONITOREO '!G35+'V R Art'!G35+'V R Ind'!G35," ")</f>
        <v xml:space="preserve"> </v>
      </c>
      <c r="H35" s="67" t="str">
        <f>IF(+'V R Art'!H35+'V R MONITOREO '!H35&gt;0,+'VIII R Ind'!H35+'V R Art'!H35+'V R MONITOREO '!H35," ")</f>
        <v xml:space="preserve"> </v>
      </c>
      <c r="I35" s="67" t="str">
        <f>IF(+'V R Art'!I35+'V R MONITOREO '!I35&gt;0,+'VIII R Ind'!I35+'V R Art'!I35+'V R MONITOREO '!I35," ")</f>
        <v xml:space="preserve"> </v>
      </c>
      <c r="J35" s="67" t="str">
        <f>IF(+'V R Art'!J35+'V R MONITOREO '!J35&gt;0,+'VIII R Ind'!J35+'V R Art'!J35+'V R MONITOREO '!J35," ")</f>
        <v xml:space="preserve"> </v>
      </c>
      <c r="K35" s="67" t="str">
        <f>IF(+'V R Art'!K35+'V R MONITOREO '!K35&gt;0,+'VIII R Ind'!K35+'V R Art'!K35+'V R MONITOREO '!K35," ")</f>
        <v xml:space="preserve"> </v>
      </c>
      <c r="L35" s="67" t="str">
        <f>IF(+'V R Art'!L35+'V R MONITOREO '!L35&gt;0,+'VIII R Ind'!L35+'V R Art'!L35+'V R MONITOREO '!L35," ")</f>
        <v xml:space="preserve"> </v>
      </c>
      <c r="M35" s="123" t="str">
        <f>IF(+'V R Art'!M35+'V R MONITOREO '!M35&gt;0,+'VIII R Ind'!M35+'V R Art'!M35+'V R MONITOREO '!M35," ")</f>
        <v xml:space="preserve"> </v>
      </c>
      <c r="N35" s="122" t="str">
        <f t="shared" si="2"/>
        <v xml:space="preserve"> </v>
      </c>
      <c r="O35" s="34">
        <f t="shared" si="0"/>
        <v>16</v>
      </c>
    </row>
    <row r="36" spans="1:21" x14ac:dyDescent="0.3">
      <c r="A36" s="100">
        <f t="shared" si="1"/>
        <v>16.5</v>
      </c>
      <c r="B36" s="122" t="str">
        <f>IF(+'V R Art'!B36+'V R MONITOREO '!B36+'V R Ind'!B36&gt;0,+'V R MONITOREO '!B36+'V R Art'!B36+'V R Ind'!B36," ")</f>
        <v xml:space="preserve"> </v>
      </c>
      <c r="C36" s="67" t="str">
        <f>IF(+'V R Art'!C36+'V R MONITOREO '!C36+'V R Ind'!C36&gt;0,+'V R MONITOREO '!C36+'V R Art'!C36+'V R Ind'!C36," ")</f>
        <v xml:space="preserve"> </v>
      </c>
      <c r="D36" s="67" t="str">
        <f>IF(+'V R Art'!D36+'V R MONITOREO '!D36+'V R Ind'!D36&gt;0,+'V R MONITOREO '!D36+'V R Art'!D36+'V R Ind'!D36," ")</f>
        <v xml:space="preserve"> </v>
      </c>
      <c r="E36" s="67" t="str">
        <f>IF(+'V R Art'!E36+'V R MONITOREO '!E36+'V R Ind'!E36&gt;0,+'V R MONITOREO '!E36+'V R Art'!E36+'V R Ind'!E36," ")</f>
        <v xml:space="preserve"> </v>
      </c>
      <c r="F36" s="67" t="str">
        <f>IF(+'V R Art'!F36+'V R MONITOREO '!F36+'V R Ind'!F36&gt;0,+'V R MONITOREO '!F36+'V R Art'!F36+'V R Ind'!F36," ")</f>
        <v xml:space="preserve"> </v>
      </c>
      <c r="G36" s="67" t="str">
        <f>IF(+'V R Art'!G36+'V R MONITOREO '!G36+'V R Ind'!G36&gt;0,+'V R MONITOREO '!G36+'V R Art'!G36+'V R Ind'!G36," ")</f>
        <v xml:space="preserve"> </v>
      </c>
      <c r="H36" s="67" t="str">
        <f>IF(+'V R Art'!H36+'V R MONITOREO '!H36&gt;0,+'VIII R Ind'!H36+'V R Art'!H36+'V R MONITOREO '!H36," ")</f>
        <v xml:space="preserve"> </v>
      </c>
      <c r="I36" s="67" t="str">
        <f>IF(+'V R Art'!I36+'V R MONITOREO '!I36&gt;0,+'VIII R Ind'!I36+'V R Art'!I36+'V R MONITOREO '!I36," ")</f>
        <v xml:space="preserve"> </v>
      </c>
      <c r="J36" s="67" t="str">
        <f>IF(+'V R Art'!J36+'V R MONITOREO '!J36&gt;0,+'VIII R Ind'!J36+'V R Art'!J36+'V R MONITOREO '!J36," ")</f>
        <v xml:space="preserve"> </v>
      </c>
      <c r="K36" s="67" t="str">
        <f>IF(+'V R Art'!K36+'V R MONITOREO '!K36&gt;0,+'VIII R Ind'!K36+'V R Art'!K36+'V R MONITOREO '!K36," ")</f>
        <v xml:space="preserve"> </v>
      </c>
      <c r="L36" s="67" t="str">
        <f>IF(+'V R Art'!L36+'V R MONITOREO '!L36&gt;0,+'VIII R Ind'!L36+'V R Art'!L36+'V R MONITOREO '!L36," ")</f>
        <v xml:space="preserve"> </v>
      </c>
      <c r="M36" s="123" t="str">
        <f>IF(+'V R Art'!M36+'V R MONITOREO '!M36&gt;0,+'VIII R Ind'!M36+'V R Art'!M36+'V R MONITOREO '!M36," ")</f>
        <v xml:space="preserve"> </v>
      </c>
      <c r="N36" s="122" t="str">
        <f t="shared" si="2"/>
        <v xml:space="preserve"> </v>
      </c>
      <c r="O36" s="34">
        <f t="shared" si="0"/>
        <v>16.5</v>
      </c>
    </row>
    <row r="37" spans="1:21" x14ac:dyDescent="0.3">
      <c r="A37" s="100">
        <f t="shared" si="1"/>
        <v>17</v>
      </c>
      <c r="B37" s="122" t="str">
        <f>IF(+'V R Art'!B37+'V R MONITOREO '!B37+'V R Ind'!B37&gt;0,+'V R MONITOREO '!B37+'V R Art'!B37+'V R Ind'!B37," ")</f>
        <v xml:space="preserve"> </v>
      </c>
      <c r="C37" s="67" t="str">
        <f>IF(+'V R Art'!C37+'V R MONITOREO '!C37+'V R Ind'!C37&gt;0,+'V R MONITOREO '!C37+'V R Art'!C37+'V R Ind'!C37," ")</f>
        <v xml:space="preserve"> </v>
      </c>
      <c r="D37" s="67" t="str">
        <f>IF(+'V R Art'!D37+'V R MONITOREO '!D37+'V R Ind'!D37&gt;0,+'V R MONITOREO '!D37+'V R Art'!D37+'V R Ind'!D37," ")</f>
        <v xml:space="preserve"> </v>
      </c>
      <c r="E37" s="67" t="str">
        <f>IF(+'V R Art'!E37+'V R MONITOREO '!E37+'V R Ind'!E37&gt;0,+'V R MONITOREO '!E37+'V R Art'!E37+'V R Ind'!E37," ")</f>
        <v xml:space="preserve"> </v>
      </c>
      <c r="F37" s="67" t="str">
        <f>IF(+'V R Art'!F37+'V R MONITOREO '!F37+'V R Ind'!F37&gt;0,+'V R MONITOREO '!F37+'V R Art'!F37+'V R Ind'!F37," ")</f>
        <v xml:space="preserve"> </v>
      </c>
      <c r="G37" s="67" t="str">
        <f>IF(+'V R Art'!G37+'V R MONITOREO '!G37+'V R Ind'!G37&gt;0,+'V R MONITOREO '!G37+'V R Art'!G37+'V R Ind'!G37," ")</f>
        <v xml:space="preserve"> </v>
      </c>
      <c r="H37" s="67" t="str">
        <f>IF(+'V R Art'!H37+'V R MONITOREO '!H37&gt;0,+'VIII R Ind'!H37+'V R Art'!H37+'V R MONITOREO '!H37," ")</f>
        <v xml:space="preserve"> </v>
      </c>
      <c r="I37" s="67" t="str">
        <f>IF(+'V R Art'!I37+'V R MONITOREO '!I37&gt;0,+'VIII R Ind'!I37+'V R Art'!I37+'V R MONITOREO '!I37," ")</f>
        <v xml:space="preserve"> </v>
      </c>
      <c r="J37" s="67" t="str">
        <f>IF(+'V R Art'!J37+'V R MONITOREO '!J37&gt;0,+'VIII R Ind'!J37+'V R Art'!J37+'V R MONITOREO '!J37," ")</f>
        <v xml:space="preserve"> </v>
      </c>
      <c r="K37" s="67" t="str">
        <f>IF(+'V R Art'!K37+'V R MONITOREO '!K37&gt;0,+'VIII R Ind'!K37+'V R Art'!K37+'V R MONITOREO '!K37," ")</f>
        <v xml:space="preserve"> </v>
      </c>
      <c r="L37" s="67" t="str">
        <f>IF(+'V R Art'!L37+'V R MONITOREO '!L37&gt;0,+'VIII R Ind'!L37+'V R Art'!L37+'V R MONITOREO '!L37," ")</f>
        <v xml:space="preserve"> </v>
      </c>
      <c r="M37" s="123" t="str">
        <f>IF(+'V R Art'!M37+'V R MONITOREO '!M37&gt;0,+'VIII R Ind'!M37+'V R Art'!M37+'V R MONITOREO '!M37," ")</f>
        <v xml:space="preserve"> </v>
      </c>
      <c r="N37" s="122" t="str">
        <f t="shared" si="2"/>
        <v xml:space="preserve"> </v>
      </c>
      <c r="O37" s="34">
        <f t="shared" si="0"/>
        <v>17</v>
      </c>
    </row>
    <row r="38" spans="1:21" x14ac:dyDescent="0.3">
      <c r="A38" s="100">
        <f t="shared" si="1"/>
        <v>17.5</v>
      </c>
      <c r="B38" s="122" t="str">
        <f>IF(+'V R Art'!B38+'V R MONITOREO '!B38+'V R Ind'!B38&gt;0,+'V R MONITOREO '!B38+'V R Art'!B38+'V R Ind'!B38," ")</f>
        <v xml:space="preserve"> </v>
      </c>
      <c r="C38" s="67" t="str">
        <f>IF(+'V R Art'!C38+'V R MONITOREO '!C38+'V R Ind'!C38&gt;0,+'V R MONITOREO '!C38+'V R Art'!C38+'V R Ind'!C38," ")</f>
        <v xml:space="preserve"> </v>
      </c>
      <c r="D38" s="67" t="str">
        <f>IF(+'V R Art'!D38+'V R MONITOREO '!D38+'V R Ind'!D38&gt;0,+'V R MONITOREO '!D38+'V R Art'!D38+'V R Ind'!D38," ")</f>
        <v xml:space="preserve"> </v>
      </c>
      <c r="E38" s="67" t="str">
        <f>IF(+'V R Art'!E38+'V R MONITOREO '!E38+'V R Ind'!E38&gt;0,+'V R MONITOREO '!E38+'V R Art'!E38+'V R Ind'!E38," ")</f>
        <v xml:space="preserve"> </v>
      </c>
      <c r="F38" s="67" t="str">
        <f>IF(+'V R Art'!F38+'V R MONITOREO '!F38+'V R Ind'!F38&gt;0,+'V R MONITOREO '!F38+'V R Art'!F38+'V R Ind'!F38," ")</f>
        <v xml:space="preserve"> </v>
      </c>
      <c r="G38" s="67" t="str">
        <f>IF(+'V R Art'!G38+'V R MONITOREO '!G38+'V R Ind'!G38&gt;0,+'V R MONITOREO '!G38+'V R Art'!G38+'V R Ind'!G38," ")</f>
        <v xml:space="preserve"> </v>
      </c>
      <c r="H38" s="67" t="str">
        <f>IF(+'V R Art'!H38+'V R MONITOREO '!H38&gt;0,+'VIII R Ind'!H38+'V R Art'!H38+'V R MONITOREO '!H38," ")</f>
        <v xml:space="preserve"> </v>
      </c>
      <c r="I38" s="67" t="str">
        <f>IF(+'V R Art'!I38+'V R MONITOREO '!I38&gt;0,+'VIII R Ind'!I38+'V R Art'!I38+'V R MONITOREO '!I38," ")</f>
        <v xml:space="preserve"> </v>
      </c>
      <c r="J38" s="67" t="str">
        <f>IF(+'V R Art'!J38+'V R MONITOREO '!J38&gt;0,+'VIII R Ind'!J38+'V R Art'!J38+'V R MONITOREO '!J38," ")</f>
        <v xml:space="preserve"> </v>
      </c>
      <c r="K38" s="67" t="str">
        <f>IF(+'V R Art'!K38+'V R MONITOREO '!K38&gt;0,+'VIII R Ind'!K38+'V R Art'!K38+'V R MONITOREO '!K38," ")</f>
        <v xml:space="preserve"> </v>
      </c>
      <c r="L38" s="67" t="str">
        <f>IF(+'V R Art'!L38+'V R MONITOREO '!L38&gt;0,+'VIII R Ind'!L38+'V R Art'!L38+'V R MONITOREO '!L38," ")</f>
        <v xml:space="preserve"> </v>
      </c>
      <c r="M38" s="123" t="str">
        <f>IF(+'V R Art'!M38+'V R MONITOREO '!M38&gt;0,+'VIII R Ind'!M38+'V R Art'!M38+'V R MONITOREO '!M38," ")</f>
        <v xml:space="preserve"> </v>
      </c>
      <c r="N38" s="122" t="str">
        <f t="shared" si="2"/>
        <v xml:space="preserve"> </v>
      </c>
      <c r="O38" s="34">
        <f t="shared" si="0"/>
        <v>17.5</v>
      </c>
    </row>
    <row r="39" spans="1:21" x14ac:dyDescent="0.3">
      <c r="A39" s="100">
        <f t="shared" si="1"/>
        <v>18</v>
      </c>
      <c r="B39" s="122" t="str">
        <f>IF(+'V R Art'!B39+'V R MONITOREO '!B39+'V R Ind'!B39&gt;0,+'V R MONITOREO '!B39+'V R Art'!B39+'V R Ind'!B39," ")</f>
        <v xml:space="preserve"> </v>
      </c>
      <c r="C39" s="67" t="str">
        <f>IF(+'V R Art'!C39+'V R MONITOREO '!C39+'V R Ind'!C39&gt;0,+'V R MONITOREO '!C39+'V R Art'!C39+'V R Ind'!C39," ")</f>
        <v xml:space="preserve"> </v>
      </c>
      <c r="D39" s="67" t="str">
        <f>IF(+'V R Art'!D39+'V R MONITOREO '!D39+'V R Ind'!D39&gt;0,+'V R MONITOREO '!D39+'V R Art'!D39+'V R Ind'!D39," ")</f>
        <v xml:space="preserve"> </v>
      </c>
      <c r="E39" s="67" t="str">
        <f>IF(+'V R Art'!E39+'V R MONITOREO '!E39+'V R Ind'!E39&gt;0,+'V R MONITOREO '!E39+'V R Art'!E39+'V R Ind'!E39," ")</f>
        <v xml:space="preserve"> </v>
      </c>
      <c r="F39" s="67" t="str">
        <f>IF(+'V R Art'!F39+'V R MONITOREO '!F39+'V R Ind'!F39&gt;0,+'V R MONITOREO '!F39+'V R Art'!F39+'V R Ind'!F39," ")</f>
        <v xml:space="preserve"> </v>
      </c>
      <c r="G39" s="67" t="str">
        <f>IF(+'V R Art'!G39+'V R MONITOREO '!G39+'V R Ind'!G39&gt;0,+'V R MONITOREO '!G39+'V R Art'!G39+'V R Ind'!G39," ")</f>
        <v xml:space="preserve"> </v>
      </c>
      <c r="H39" s="67" t="str">
        <f>IF(+'V R Art'!H39+'V R MONITOREO '!H39&gt;0,+'VIII R Ind'!H39+'V R Art'!H39+'V R MONITOREO '!H39," ")</f>
        <v xml:space="preserve"> </v>
      </c>
      <c r="I39" s="67" t="str">
        <f>IF(+'V R Art'!I39+'V R MONITOREO '!I39&gt;0,+'VIII R Ind'!I39+'V R Art'!I39+'V R MONITOREO '!I39," ")</f>
        <v xml:space="preserve"> </v>
      </c>
      <c r="J39" s="67" t="str">
        <f>IF(+'V R Art'!J39+'V R MONITOREO '!J39&gt;0,+'VIII R Ind'!J39+'V R Art'!J39+'V R MONITOREO '!J39," ")</f>
        <v xml:space="preserve"> </v>
      </c>
      <c r="K39" s="67" t="str">
        <f>IF(+'V R Art'!K39+'V R MONITOREO '!K39&gt;0,+'VIII R Ind'!K39+'V R Art'!K39+'V R MONITOREO '!K39," ")</f>
        <v xml:space="preserve"> </v>
      </c>
      <c r="L39" s="67" t="str">
        <f>IF(+'V R Art'!L39+'V R MONITOREO '!L39&gt;0,+'VIII R Ind'!L39+'V R Art'!L39+'V R MONITOREO '!L39," ")</f>
        <v xml:space="preserve"> </v>
      </c>
      <c r="M39" s="123" t="str">
        <f>IF(+'V R Art'!M39+'V R MONITOREO '!M39&gt;0,+'VIII R Ind'!M39+'V R Art'!M39+'V R MONITOREO '!M39," ")</f>
        <v xml:space="preserve"> </v>
      </c>
      <c r="N39" s="122" t="str">
        <f t="shared" si="2"/>
        <v xml:space="preserve"> </v>
      </c>
      <c r="O39" s="34">
        <f t="shared" si="0"/>
        <v>18</v>
      </c>
    </row>
    <row r="40" spans="1:21" x14ac:dyDescent="0.3">
      <c r="A40" s="100">
        <f t="shared" si="1"/>
        <v>18.5</v>
      </c>
      <c r="B40" s="122" t="str">
        <f>IF(+'V R Art'!B40+'V R MONITOREO '!B40+'V R Ind'!B40&gt;0,+'V R MONITOREO '!B40+'V R Art'!B40+'V R Ind'!B40," ")</f>
        <v xml:space="preserve"> </v>
      </c>
      <c r="C40" s="67" t="str">
        <f>IF(+'V R Art'!C40+'V R MONITOREO '!C40+'V R Ind'!C40&gt;0,+'V R MONITOREO '!C40+'V R Art'!C40+'V R Ind'!C40," ")</f>
        <v xml:space="preserve"> </v>
      </c>
      <c r="D40" s="67" t="str">
        <f>IF(+'V R Art'!D40+'V R MONITOREO '!D40+'V R Ind'!D40&gt;0,+'V R MONITOREO '!D40+'V R Art'!D40+'V R Ind'!D40," ")</f>
        <v xml:space="preserve"> </v>
      </c>
      <c r="E40" s="67" t="str">
        <f>IF(+'V R Art'!E40+'V R MONITOREO '!E40+'V R Ind'!E40&gt;0,+'V R MONITOREO '!E40+'V R Art'!E40+'V R Ind'!E40," ")</f>
        <v xml:space="preserve"> </v>
      </c>
      <c r="F40" s="67" t="str">
        <f>IF(+'V R Art'!F40+'V R MONITOREO '!F40+'V R Ind'!F40&gt;0,+'V R MONITOREO '!F40+'V R Art'!F40+'V R Ind'!F40," ")</f>
        <v xml:space="preserve"> </v>
      </c>
      <c r="G40" s="67" t="str">
        <f>IF(+'V R Art'!G40+'V R MONITOREO '!G40+'V R Ind'!G40&gt;0,+'V R MONITOREO '!G40+'V R Art'!G40+'V R Ind'!G40," ")</f>
        <v xml:space="preserve"> </v>
      </c>
      <c r="H40" s="67" t="str">
        <f>IF(+'V R Art'!H40+'V R MONITOREO '!H40&gt;0,+'VIII R Ind'!H40+'V R Art'!H40+'V R MONITOREO '!H40," ")</f>
        <v xml:space="preserve"> </v>
      </c>
      <c r="I40" s="67" t="str">
        <f>IF(+'V R Art'!I40+'V R MONITOREO '!I40&gt;0,+'VIII R Ind'!I40+'V R Art'!I40+'V R MONITOREO '!I40," ")</f>
        <v xml:space="preserve"> </v>
      </c>
      <c r="J40" s="67" t="str">
        <f>IF(+'V R Art'!J40+'V R MONITOREO '!J40&gt;0,+'VIII R Ind'!J40+'V R Art'!J40+'V R MONITOREO '!J40," ")</f>
        <v xml:space="preserve"> </v>
      </c>
      <c r="K40" s="67" t="str">
        <f>IF(+'V R Art'!K40+'V R MONITOREO '!K40&gt;0,+'VIII R Ind'!K40+'V R Art'!K40+'V R MONITOREO '!K40," ")</f>
        <v xml:space="preserve"> </v>
      </c>
      <c r="L40" s="67" t="str">
        <f>IF(+'V R Art'!L40+'V R MONITOREO '!L40&gt;0,+'VIII R Ind'!L40+'V R Art'!L40+'V R MONITOREO '!L40," ")</f>
        <v xml:space="preserve"> </v>
      </c>
      <c r="M40" s="123" t="str">
        <f>IF(+'V R Art'!M40+'V R MONITOREO '!M40&gt;0,+'VIII R Ind'!M40+'V R Art'!M40+'V R MONITOREO '!M40," ")</f>
        <v xml:space="preserve"> </v>
      </c>
      <c r="N40" s="122" t="str">
        <f t="shared" si="2"/>
        <v xml:space="preserve"> </v>
      </c>
      <c r="O40" s="34">
        <f t="shared" si="0"/>
        <v>18.5</v>
      </c>
    </row>
    <row r="41" spans="1:21" x14ac:dyDescent="0.3">
      <c r="A41" s="100">
        <f t="shared" si="1"/>
        <v>19</v>
      </c>
      <c r="B41" s="122" t="str">
        <f>IF(+'V R Art'!B41+'V R MONITOREO '!B41+'V R Ind'!B41&gt;0,+'V R MONITOREO '!B41+'V R Art'!B41+'V R Ind'!B41," ")</f>
        <v xml:space="preserve"> </v>
      </c>
      <c r="C41" s="67" t="str">
        <f>IF(+'V R Art'!C41+'V R MONITOREO '!C41+'V R Ind'!C41&gt;0,+'V R MONITOREO '!C41+'V R Art'!C41+'V R Ind'!C41," ")</f>
        <v xml:space="preserve"> </v>
      </c>
      <c r="D41" s="67" t="str">
        <f>IF(+'V R Art'!D41+'V R MONITOREO '!D41+'V R Ind'!D41&gt;0,+'V R MONITOREO '!D41+'V R Art'!D41+'V R Ind'!D41," ")</f>
        <v xml:space="preserve"> </v>
      </c>
      <c r="E41" s="67" t="str">
        <f>IF(+'V R Art'!E41+'V R MONITOREO '!E41+'V R Ind'!E41&gt;0,+'V R MONITOREO '!E41+'V R Art'!E41+'V R Ind'!E41," ")</f>
        <v xml:space="preserve"> </v>
      </c>
      <c r="F41" s="67" t="str">
        <f>IF(+'V R Art'!F41+'V R MONITOREO '!F41+'V R Ind'!F41&gt;0,+'V R MONITOREO '!F41+'V R Art'!F41+'V R Ind'!F41," ")</f>
        <v xml:space="preserve"> </v>
      </c>
      <c r="G41" s="67" t="str">
        <f>IF(+'V R Art'!G41+'V R MONITOREO '!G41+'V R Ind'!G41&gt;0,+'V R MONITOREO '!G41+'V R Art'!G41+'V R Ind'!G41," ")</f>
        <v xml:space="preserve"> </v>
      </c>
      <c r="H41" s="67" t="str">
        <f>IF(+'V R Art'!H41+'V R MONITOREO '!H41&gt;0,+'VIII R Ind'!H41+'V R Art'!H41+'V R MONITOREO '!H41," ")</f>
        <v xml:space="preserve"> </v>
      </c>
      <c r="I41" s="67" t="str">
        <f>IF(+'V R Art'!I41+'V R MONITOREO '!I41&gt;0,+'VIII R Ind'!I41+'V R Art'!I41+'V R MONITOREO '!I41," ")</f>
        <v xml:space="preserve"> </v>
      </c>
      <c r="J41" s="67" t="str">
        <f>IF(+'V R Art'!J41+'V R MONITOREO '!J41&gt;0,+'VIII R Ind'!J41+'V R Art'!J41+'V R MONITOREO '!J41," ")</f>
        <v xml:space="preserve"> </v>
      </c>
      <c r="K41" s="67" t="str">
        <f>IF(+'V R Art'!K41+'V R MONITOREO '!K41&gt;0,+'VIII R Ind'!K41+'V R Art'!K41+'V R MONITOREO '!K41," ")</f>
        <v xml:space="preserve"> </v>
      </c>
      <c r="L41" s="67" t="str">
        <f>IF(+'V R Art'!L41+'V R MONITOREO '!L41&gt;0,+'VIII R Ind'!L41+'V R Art'!L41+'V R MONITOREO '!L41," ")</f>
        <v xml:space="preserve"> </v>
      </c>
      <c r="M41" s="123" t="str">
        <f>IF(+'V R Art'!M41+'V R MONITOREO '!M41&gt;0,+'VIII R Ind'!M41+'V R Art'!M41+'V R MONITOREO '!M41," ")</f>
        <v xml:space="preserve"> </v>
      </c>
      <c r="N41" s="122" t="str">
        <f t="shared" si="2"/>
        <v xml:space="preserve"> </v>
      </c>
      <c r="O41" s="34">
        <f t="shared" si="0"/>
        <v>19</v>
      </c>
    </row>
    <row r="42" spans="1:21" x14ac:dyDescent="0.3">
      <c r="A42" s="100">
        <f t="shared" si="1"/>
        <v>19.5</v>
      </c>
      <c r="B42" s="122" t="str">
        <f>IF(+'V R Art'!B42+'V R MONITOREO '!B42+'V R Ind'!B42&gt;0,+'V R MONITOREO '!B42+'V R Art'!B42+'V R Ind'!B42," ")</f>
        <v xml:space="preserve"> </v>
      </c>
      <c r="C42" s="67" t="str">
        <f>IF(+'V R Art'!C42+'V R MONITOREO '!C42+'V R Ind'!C42&gt;0,+'V R MONITOREO '!C42+'V R Art'!C42+'V R Ind'!C42," ")</f>
        <v xml:space="preserve"> </v>
      </c>
      <c r="D42" s="67" t="str">
        <f>IF(+'V R Art'!D42+'V R MONITOREO '!D42+'V R Ind'!D42&gt;0,+'V R MONITOREO '!D42+'V R Art'!D42+'V R Ind'!D42," ")</f>
        <v xml:space="preserve"> </v>
      </c>
      <c r="E42" s="67" t="str">
        <f>IF(+'V R Art'!E42+'V R MONITOREO '!E42+'V R Ind'!E42&gt;0,+'V R MONITOREO '!E42+'V R Art'!E42+'V R Ind'!E42," ")</f>
        <v xml:space="preserve"> </v>
      </c>
      <c r="F42" s="67" t="str">
        <f>IF(+'V R Art'!F42+'V R MONITOREO '!F42+'V R Ind'!F42&gt;0,+'V R MONITOREO '!F42+'V R Art'!F42+'V R Ind'!F42," ")</f>
        <v xml:space="preserve"> </v>
      </c>
      <c r="G42" s="67" t="str">
        <f>IF(+'V R Art'!G42+'V R MONITOREO '!G42+'V R Ind'!G42&gt;0,+'V R MONITOREO '!G42+'V R Art'!G42+'V R Ind'!G42," ")</f>
        <v xml:space="preserve"> </v>
      </c>
      <c r="H42" s="67" t="str">
        <f>IF(+'V R Art'!H42+'V R MONITOREO '!H42&gt;0,+'VIII R Ind'!H42+'V R Art'!H42+'V R MONITOREO '!H42," ")</f>
        <v xml:space="preserve"> </v>
      </c>
      <c r="I42" s="67" t="str">
        <f>IF(+'V R Art'!I42+'V R MONITOREO '!I42&gt;0,+'VIII R Ind'!I42+'V R Art'!I42+'V R MONITOREO '!I42," ")</f>
        <v xml:space="preserve"> </v>
      </c>
      <c r="J42" s="67" t="str">
        <f>IF(+'V R Art'!J42+'V R MONITOREO '!J42&gt;0,+'VIII R Ind'!J42+'V R Art'!J42+'V R MONITOREO '!J42," ")</f>
        <v xml:space="preserve"> </v>
      </c>
      <c r="K42" s="67" t="str">
        <f>IF(+'V R Art'!K42+'V R MONITOREO '!K42&gt;0,+'VIII R Ind'!K42+'V R Art'!K42+'V R MONITOREO '!K42," ")</f>
        <v xml:space="preserve"> </v>
      </c>
      <c r="L42" s="67" t="str">
        <f>IF(+'V R Art'!L42+'V R MONITOREO '!L42&gt;0,+'VIII R Ind'!L42+'V R Art'!L42+'V R MONITOREO '!L42," ")</f>
        <v xml:space="preserve"> </v>
      </c>
      <c r="M42" s="123" t="str">
        <f>IF(+'V R Art'!M42+'V R MONITOREO '!M42&gt;0,+'VIII R Ind'!M42+'V R Art'!M42+'V R MONITOREO '!M42," ")</f>
        <v xml:space="preserve"> </v>
      </c>
      <c r="N42" s="122" t="str">
        <f t="shared" si="2"/>
        <v xml:space="preserve"> </v>
      </c>
      <c r="O42" s="34">
        <f t="shared" si="0"/>
        <v>19.5</v>
      </c>
    </row>
    <row r="43" spans="1:21" x14ac:dyDescent="0.3">
      <c r="A43" s="100">
        <f t="shared" si="1"/>
        <v>20</v>
      </c>
      <c r="B43" s="122" t="str">
        <f>IF(+'V R Art'!B43+'V R MONITOREO '!B43+'V R Ind'!B43&gt;0,+'V R MONITOREO '!B43+'V R Art'!B43+'V R Ind'!B43," ")</f>
        <v xml:space="preserve"> </v>
      </c>
      <c r="C43" s="67" t="str">
        <f>IF(+'V R Art'!C43+'V R MONITOREO '!C43+'V R Ind'!C43&gt;0,+'V R MONITOREO '!C43+'V R Art'!C43+'V R Ind'!C43," ")</f>
        <v xml:space="preserve"> </v>
      </c>
      <c r="D43" s="67" t="str">
        <f>IF(+'V R Art'!D43+'V R MONITOREO '!D43+'V R Ind'!D43&gt;0,+'V R MONITOREO '!D43+'V R Art'!D43+'V R Ind'!D43," ")</f>
        <v xml:space="preserve"> </v>
      </c>
      <c r="E43" s="67" t="str">
        <f>IF(+'V R Art'!E43+'V R MONITOREO '!E43+'V R Ind'!E43&gt;0,+'V R MONITOREO '!E43+'V R Art'!E43+'V R Ind'!E43," ")</f>
        <v xml:space="preserve"> </v>
      </c>
      <c r="F43" s="67" t="str">
        <f>IF(+'V R Art'!F43+'V R MONITOREO '!F43+'V R Ind'!F43&gt;0,+'V R MONITOREO '!F43+'V R Art'!F43+'V R Ind'!F43," ")</f>
        <v xml:space="preserve"> </v>
      </c>
      <c r="G43" s="67" t="str">
        <f>IF(+'V R Art'!G43+'V R MONITOREO '!G43+'V R Ind'!G43&gt;0,+'V R MONITOREO '!G43+'V R Art'!G43+'V R Ind'!G43," ")</f>
        <v xml:space="preserve"> </v>
      </c>
      <c r="H43" s="67" t="str">
        <f>IF(+'V R Art'!H43+'V R MONITOREO '!H43&gt;0,+'VIII R Ind'!H43+'V R Art'!H43+'V R MONITOREO '!H43," ")</f>
        <v xml:space="preserve"> </v>
      </c>
      <c r="I43" s="67" t="str">
        <f>IF(+'V R Art'!I43+'V R MONITOREO '!I43&gt;0,+'VIII R Ind'!I43+'V R Art'!I43+'V R MONITOREO '!I43," ")</f>
        <v xml:space="preserve"> </v>
      </c>
      <c r="J43" s="67" t="str">
        <f>IF(+'V R Art'!J43+'V R MONITOREO '!J43&gt;0,+'VIII R Ind'!J43+'V R Art'!J43+'V R MONITOREO '!J43," ")</f>
        <v xml:space="preserve"> </v>
      </c>
      <c r="K43" s="67" t="str">
        <f>IF(+'V R Art'!K43+'V R MONITOREO '!K43&gt;0,+'VIII R Ind'!K43+'V R Art'!K43+'V R MONITOREO '!K43," ")</f>
        <v xml:space="preserve"> </v>
      </c>
      <c r="L43" s="67" t="str">
        <f>IF(+'V R Art'!L43+'V R MONITOREO '!L43&gt;0,+'VIII R Ind'!L43+'V R Art'!L43+'V R MONITOREO '!L43," ")</f>
        <v xml:space="preserve"> </v>
      </c>
      <c r="M43" s="123" t="str">
        <f>IF(+'V R Art'!M43+'V R MONITOREO '!M43&gt;0,+'VIII R Ind'!M43+'V R Art'!M43+'V R MONITOREO '!M43," ")</f>
        <v xml:space="preserve"> </v>
      </c>
      <c r="N43" s="122" t="str">
        <f t="shared" si="2"/>
        <v xml:space="preserve"> </v>
      </c>
      <c r="O43" s="47"/>
    </row>
    <row r="44" spans="1:21" x14ac:dyDescent="0.3">
      <c r="A44" s="100">
        <f t="shared" si="1"/>
        <v>20.5</v>
      </c>
      <c r="B44" s="122" t="str">
        <f>IF(+'V R Art'!B44+'V R MONITOREO '!B44+'V R Ind'!B44&gt;0,+'V R MONITOREO '!B44+'V R Art'!B44+'V R Ind'!B44," ")</f>
        <v xml:space="preserve"> </v>
      </c>
      <c r="C44" s="67" t="str">
        <f>IF(+'V R Art'!C44+'V R MONITOREO '!C44+'V R Ind'!C44&gt;0,+'V R MONITOREO '!C44+'V R Art'!C44+'V R Ind'!C44," ")</f>
        <v xml:space="preserve"> </v>
      </c>
      <c r="D44" s="67" t="str">
        <f>IF(+'V R Art'!D44+'V R MONITOREO '!D44+'V R Ind'!D44&gt;0,+'V R MONITOREO '!D44+'V R Art'!D44+'V R Ind'!D44," ")</f>
        <v xml:space="preserve"> </v>
      </c>
      <c r="E44" s="67" t="str">
        <f>IF(+'V R Art'!E44+'V R MONITOREO '!E44+'V R Ind'!E44&gt;0,+'V R MONITOREO '!E44+'V R Art'!E44+'V R Ind'!E44," ")</f>
        <v xml:space="preserve"> </v>
      </c>
      <c r="F44" s="67" t="str">
        <f>IF(+'V R Art'!F44+'V R MONITOREO '!F44+'V R Ind'!F44&gt;0,+'V R MONITOREO '!F44+'V R Art'!F44+'V R Ind'!F44," ")</f>
        <v xml:space="preserve"> </v>
      </c>
      <c r="G44" s="67" t="str">
        <f>IF(+'V R Art'!G44+'V R MONITOREO '!G44+'V R Ind'!G44&gt;0,+'V R MONITOREO '!G44+'V R Art'!G44+'V R Ind'!G44," ")</f>
        <v xml:space="preserve"> </v>
      </c>
      <c r="H44" s="67" t="str">
        <f>IF(+'V R Art'!H44+'V R MONITOREO '!H44&gt;0,+'VIII R Ind'!H44+'V R Art'!H44+'V R MONITOREO '!H44," ")</f>
        <v xml:space="preserve"> </v>
      </c>
      <c r="I44" s="67" t="str">
        <f>IF(+'V R Art'!I44+'V R MONITOREO '!I44&gt;0,+'VIII R Ind'!I44+'V R Art'!I44+'V R MONITOREO '!I44," ")</f>
        <v xml:space="preserve"> </v>
      </c>
      <c r="J44" s="67" t="str">
        <f>IF(+'V R Art'!J44+'V R MONITOREO '!J44&gt;0,+'VIII R Ind'!J44+'V R Art'!J44+'V R MONITOREO '!J44," ")</f>
        <v xml:space="preserve"> </v>
      </c>
      <c r="K44" s="67" t="str">
        <f>IF(+'V R Art'!K44+'V R MONITOREO '!K44&gt;0,+'VIII R Ind'!K44+'V R Art'!K44+'V R MONITOREO '!K44," ")</f>
        <v xml:space="preserve"> </v>
      </c>
      <c r="L44" s="67" t="str">
        <f>IF(+'V R Art'!L44+'V R MONITOREO '!L44&gt;0,+'VIII R Ind'!L44+'V R Art'!L44+'V R MONITOREO '!L44," ")</f>
        <v xml:space="preserve"> </v>
      </c>
      <c r="M44" s="123" t="str">
        <f>IF(+'V R Art'!M44+'V R MONITOREO '!M44&gt;0,+'VIII R Ind'!M44+'V R Art'!M44+'V R MONITOREO '!M44," ")</f>
        <v xml:space="preserve"> </v>
      </c>
      <c r="N44" s="122" t="str">
        <f t="shared" si="2"/>
        <v xml:space="preserve"> </v>
      </c>
      <c r="O44" s="47"/>
    </row>
    <row r="45" spans="1:21" ht="14" x14ac:dyDescent="0.3">
      <c r="A45" s="99" t="s">
        <v>13</v>
      </c>
      <c r="B45" s="126" t="str">
        <f>IF(SUM(B11:B44)&gt;0,SUM(B11:B44)," ")</f>
        <v xml:space="preserve"> </v>
      </c>
      <c r="C45" s="71" t="str">
        <f t="shared" ref="C45:M45" si="3">IF(SUM(C11:C44)&gt;0,SUM(C11:C44)," ")</f>
        <v xml:space="preserve"> </v>
      </c>
      <c r="D45" s="71" t="str">
        <f t="shared" si="3"/>
        <v xml:space="preserve"> </v>
      </c>
      <c r="E45" s="71" t="str">
        <f t="shared" si="3"/>
        <v xml:space="preserve"> </v>
      </c>
      <c r="F45" s="71" t="str">
        <f t="shared" si="3"/>
        <v xml:space="preserve"> </v>
      </c>
      <c r="G45" s="71" t="str">
        <f t="shared" si="3"/>
        <v xml:space="preserve"> </v>
      </c>
      <c r="H45" s="71" t="str">
        <f t="shared" si="3"/>
        <v xml:space="preserve"> </v>
      </c>
      <c r="I45" s="71" t="str">
        <f t="shared" si="3"/>
        <v xml:space="preserve"> </v>
      </c>
      <c r="J45" s="71" t="str">
        <f t="shared" si="3"/>
        <v xml:space="preserve"> </v>
      </c>
      <c r="K45" s="71" t="str">
        <f t="shared" si="3"/>
        <v xml:space="preserve"> </v>
      </c>
      <c r="L45" s="71" t="str">
        <f t="shared" si="3"/>
        <v xml:space="preserve"> </v>
      </c>
      <c r="M45" s="127" t="str">
        <f t="shared" si="3"/>
        <v xml:space="preserve"> </v>
      </c>
      <c r="N45" s="126">
        <f>SUM(N11:N44)</f>
        <v>0</v>
      </c>
      <c r="O45" s="37">
        <f>+'V R Art'!N45+'V R MONITOREO '!N45</f>
        <v>0</v>
      </c>
      <c r="P45" s="37">
        <f>+O45-N45</f>
        <v>0</v>
      </c>
      <c r="Q45" s="37"/>
      <c r="U45" s="188"/>
    </row>
    <row r="46" spans="1:21" ht="14" x14ac:dyDescent="0.3">
      <c r="A46" s="101" t="s">
        <v>24</v>
      </c>
      <c r="B46" s="175"/>
      <c r="C46" s="77" t="str">
        <f>IF(+'V R Art'!C46+'V R MONITOREO '!C46+'V R Ind'!C46&gt;0,+'V R MONITOREO '!C46+'V R Art'!C46+'V R Ind'!C46," ")</f>
        <v xml:space="preserve"> </v>
      </c>
      <c r="D46" s="77" t="str">
        <f>IF(+'V R Art'!D46+'V R MONITOREO '!D46+'V R Ind'!D46&gt;0,+'V R MONITOREO '!D46+'V R Art'!D46+'V R Ind'!D46," ")</f>
        <v xml:space="preserve"> </v>
      </c>
      <c r="E46" s="67" t="str">
        <f>IF(+'V R Art'!E46+'V R MONITOREO '!E46+'V R Ind'!E46&gt;0,+'V R MONITOREO '!E46+'V R Art'!E46+'V R Ind'!E46," ")</f>
        <v xml:space="preserve"> </v>
      </c>
      <c r="F46" s="67" t="str">
        <f>IF(+'V R Art'!F46+'V R MONITOREO '!F46+'V R Ind'!F46&gt;0,+'V R MONITOREO '!F46+'V R Art'!F46+'V R Ind'!F46," ")</f>
        <v xml:space="preserve"> </v>
      </c>
      <c r="G46" s="67" t="str">
        <f>IF(+'V R Art'!G46+'V R MONITOREO '!G46+'V R Ind'!G46&gt;0,+'V R MONITOREO '!G46+'V R Art'!G46+'V R Ind'!G46," ")</f>
        <v xml:space="preserve"> </v>
      </c>
      <c r="H46" s="67" t="str">
        <f>IF(+'V R Art'!H46+'V R MONITOREO '!H46+'V R Ind'!H46&gt;0,+'V R MONITOREO '!H46+'V R Art'!H46+'V R Ind'!H46," ")</f>
        <v xml:space="preserve"> </v>
      </c>
      <c r="I46" s="77" t="str">
        <f>IF(+'V R Art'!I46+'V R MONITOREO '!I46+'V R Ind'!I46&gt;0,+'V R MONITOREO '!I46+'V R Art'!I46+'V R Ind'!I46," ")</f>
        <v xml:space="preserve"> </v>
      </c>
      <c r="J46" s="77" t="str">
        <f>IF(+'V R Art'!J46+'V R MONITOREO '!J46+'V R Ind'!J46&gt;0,+'V R MONITOREO '!J46+'V R Art'!J46+'V R Ind'!J46," ")</f>
        <v xml:space="preserve"> </v>
      </c>
      <c r="K46" s="77" t="str">
        <f>IF(+'V R Art'!K46+'V R MONITOREO '!K46+'V R Ind'!K46&gt;0,+'V R MONITOREO '!K46+'V R Art'!K46+'V R Ind'!K46," ")</f>
        <v xml:space="preserve"> </v>
      </c>
      <c r="L46" s="67" t="str">
        <f>IF(+'V R Art'!L46+'V R MONITOREO '!L46+'V R Ind'!L46&gt;0,+'V R MONITOREO '!L46+'V R Art'!L46+'V R Ind'!L46," ")</f>
        <v xml:space="preserve"> </v>
      </c>
      <c r="M46" s="128" t="str">
        <f>IF(+'V R Art'!M46+'V R MONITOREO '!M46+'V R Ind'!M46&gt;0,+'V R MONITOREO '!M46+'V R Art'!M46+'V R Ind'!M46," ")</f>
        <v xml:space="preserve"> </v>
      </c>
      <c r="N46" s="134">
        <f>SUM(B46:M46)</f>
        <v>0</v>
      </c>
      <c r="O46" s="37" t="e">
        <f>+'V R Art'!N46+'V R MONITOREO '!N46+'V R Ind'!N46</f>
        <v>#VALUE!</v>
      </c>
      <c r="P46" s="37" t="e">
        <f>+O46-N46</f>
        <v>#VALUE!</v>
      </c>
      <c r="U46" s="37"/>
    </row>
    <row r="47" spans="1:21" x14ac:dyDescent="0.3">
      <c r="A47" s="100" t="s">
        <v>17</v>
      </c>
      <c r="B47" s="175"/>
      <c r="C47" s="77" t="str">
        <f>IF(+'V R Art'!C47+'V R MONITOREO '!C47+'V R Ind'!C47&gt;0,+'V R MONITOREO '!C47+'V R Art'!C47+'V R Ind'!C47," ")</f>
        <v xml:space="preserve"> </v>
      </c>
      <c r="D47" s="77" t="str">
        <f>IF(+'V R Art'!D47+'V R MONITOREO '!D47+'V R Ind'!D47&gt;0,+'V R MONITOREO '!D47+'V R Art'!D47+'V R Ind'!D47," ")</f>
        <v xml:space="preserve"> </v>
      </c>
      <c r="E47" s="67" t="str">
        <f>IF(+'V R Art'!E47+'V R MONITOREO '!E47+'V R Ind'!E47&gt;0,+'V R MONITOREO '!E47+'V R Art'!E47+'V R Ind'!E47," ")</f>
        <v xml:space="preserve"> </v>
      </c>
      <c r="F47" s="67" t="str">
        <f>IF(+'V R Art'!F47+'V R MONITOREO '!F47+'V R Ind'!F47&gt;0,+'V R MONITOREO '!F47+'V R Art'!F47+'V R Ind'!F47," ")</f>
        <v xml:space="preserve"> </v>
      </c>
      <c r="G47" s="77" t="str">
        <f>IF(+'V R Art'!G47+'V R MONITOREO '!G47+'V R Ind'!G47&gt;0,+'V R MONITOREO '!G47+'V R Art'!G47+'V R Ind'!G47," ")</f>
        <v xml:space="preserve"> </v>
      </c>
      <c r="H47" s="77" t="str">
        <f>IF(+'V R Art'!H47+'V R MONITOREO '!H47+'V R Ind'!H47&gt;0,+'V R MONITOREO '!H47+'V R Art'!H47+'V R Ind'!H47," ")</f>
        <v xml:space="preserve"> </v>
      </c>
      <c r="I47" s="77" t="str">
        <f>IF(+'V R Art'!I47+'V R MONITOREO '!I47+'V R Ind'!I47&gt;0,+'V R MONITOREO '!I47+'V R Art'!I47+'V R Ind'!I47," ")</f>
        <v xml:space="preserve"> </v>
      </c>
      <c r="J47" s="77" t="str">
        <f>IF(+'V R Art'!J47+'V R MONITOREO '!J47+'V R Ind'!J47&gt;0,+'V R MONITOREO '!J47+'V R Art'!J47+'V R Ind'!J47," ")</f>
        <v xml:space="preserve"> </v>
      </c>
      <c r="K47" s="77" t="str">
        <f>IF(+'V R Art'!K47+'V R MONITOREO '!K47+'V R Ind'!K47&gt;0,+'V R MONITOREO '!K47+'V R Art'!K47+'V R Ind'!K47," ")</f>
        <v xml:space="preserve"> </v>
      </c>
      <c r="L47" s="67" t="str">
        <f>IF(+'V R Art'!L47+'V R MONITOREO '!L47+'V R Ind'!L47&gt;0,+'V R MONITOREO '!L47+'V R Art'!L47+'V R Ind'!L47," ")</f>
        <v xml:space="preserve"> </v>
      </c>
      <c r="M47" s="128" t="str">
        <f>IF(+'V R Art'!M47+'V R MONITOREO '!M47+'V R Ind'!M47&gt;0,+'V R MONITOREO '!M47+'V R Art'!M47+'V R Ind'!M47," ")</f>
        <v xml:space="preserve"> </v>
      </c>
      <c r="N47" s="134">
        <f>SUM(B47:M47)</f>
        <v>0</v>
      </c>
      <c r="O47" s="37" t="e">
        <f>+'V R Art'!N47+'V R MONITOREO '!N47+'V R Ind'!N47</f>
        <v>#VALUE!</v>
      </c>
      <c r="P47" s="37" t="e">
        <f>+O47-N47</f>
        <v>#VALUE!</v>
      </c>
      <c r="Q47" s="48" t="e">
        <f>+O47/1000</f>
        <v>#VALUE!</v>
      </c>
    </row>
    <row r="48" spans="1:21" ht="14" x14ac:dyDescent="0.3">
      <c r="A48" s="101" t="s">
        <v>21</v>
      </c>
      <c r="B48" s="129"/>
      <c r="C48" s="72" t="e">
        <f>SUM(C9:C26)*100/C45</f>
        <v>#VALUE!</v>
      </c>
      <c r="D48" s="72"/>
      <c r="E48" s="72"/>
      <c r="F48" s="72"/>
      <c r="G48" s="72"/>
      <c r="H48" s="72"/>
      <c r="I48" s="72" t="e">
        <f>SUM(I9:I26)*100/I45</f>
        <v>#VALUE!</v>
      </c>
      <c r="J48" s="72" t="e">
        <f>SUM(J9:J26)*100/J45</f>
        <v>#VALUE!</v>
      </c>
      <c r="K48" s="72" t="e">
        <f>SUM(K9:K26)*100/K45</f>
        <v>#VALUE!</v>
      </c>
      <c r="L48" s="72"/>
      <c r="M48" s="130"/>
      <c r="N48" s="129" t="e">
        <f>SUM(N9:N26)*100/N45</f>
        <v>#DIV/0!</v>
      </c>
      <c r="O48" s="37"/>
      <c r="P48" s="37"/>
      <c r="S48" s="189" t="e">
        <f>100-N48</f>
        <v>#DIV/0!</v>
      </c>
    </row>
    <row r="49" spans="1:15" x14ac:dyDescent="0.3">
      <c r="A49" s="102" t="s">
        <v>19</v>
      </c>
      <c r="B49" s="131"/>
      <c r="C49" s="73"/>
      <c r="D49" s="73"/>
      <c r="E49" s="78"/>
      <c r="F49" s="78"/>
      <c r="G49" s="73"/>
      <c r="H49" s="73"/>
      <c r="I49" s="73"/>
      <c r="J49" s="73"/>
      <c r="K49" s="73"/>
      <c r="L49" s="73"/>
      <c r="M49" s="132"/>
      <c r="N49" s="154"/>
    </row>
    <row r="50" spans="1:15" x14ac:dyDescent="0.3">
      <c r="A50" s="40" t="s">
        <v>14</v>
      </c>
      <c r="J50" s="41"/>
    </row>
    <row r="51" spans="1:15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5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5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</row>
    <row r="54" spans="1:15" x14ac:dyDescent="0.3">
      <c r="A54" s="49">
        <v>14</v>
      </c>
      <c r="B54" s="50" t="e">
        <f>+VLOOKUP(MAX(B9:B44),B9:$O$44,14,0)</f>
        <v>#N/A</v>
      </c>
      <c r="C54" s="51" t="e">
        <f>+VLOOKUP(MAX(C9:C44),C9:$O$44,+$A$54-C53,0)</f>
        <v>#N/A</v>
      </c>
      <c r="D54" s="51" t="e">
        <f>+VLOOKUP(MAX(D9:D44),D9:$O$44,+$A$54-D53,0)</f>
        <v>#N/A</v>
      </c>
      <c r="E54" s="51" t="e">
        <f>+VLOOKUP(MAX(E9:E44),E9:$O$44,+$A$54-E53,0)</f>
        <v>#N/A</v>
      </c>
      <c r="F54" s="51" t="e">
        <f>+VLOOKUP(MAX(F9:F44),F9:$O$44,+$A$54-F53,0)</f>
        <v>#N/A</v>
      </c>
      <c r="G54" s="51" t="e">
        <f>+VLOOKUP(MAX(G9:G44),G9:$O$44,+$A$54-G53,0)</f>
        <v>#N/A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 t="e">
        <f>+VLOOKUP(MAX(N9:N44),N9:$O$44,+$A$54-N53,0)</f>
        <v>#N/A</v>
      </c>
    </row>
    <row r="60" spans="1:15" x14ac:dyDescent="0.3">
      <c r="A60" s="27" t="s">
        <v>22</v>
      </c>
      <c r="B60" s="35">
        <f>SUM(B9:B26)</f>
        <v>0</v>
      </c>
      <c r="C60" s="35">
        <f t="shared" ref="C60:M60" si="4">SUM(C9:C26)</f>
        <v>0</v>
      </c>
      <c r="D60" s="35">
        <f t="shared" si="4"/>
        <v>0</v>
      </c>
      <c r="E60" s="35">
        <f t="shared" si="4"/>
        <v>0</v>
      </c>
      <c r="F60" s="35">
        <f t="shared" si="4"/>
        <v>0</v>
      </c>
      <c r="G60" s="35">
        <f t="shared" si="4"/>
        <v>0</v>
      </c>
      <c r="H60" s="35">
        <f t="shared" si="4"/>
        <v>0</v>
      </c>
      <c r="I60" s="35">
        <f t="shared" si="4"/>
        <v>0</v>
      </c>
      <c r="J60" s="35">
        <f t="shared" si="4"/>
        <v>0</v>
      </c>
      <c r="K60" s="35">
        <f t="shared" si="4"/>
        <v>0</v>
      </c>
      <c r="L60" s="35">
        <f t="shared" si="4"/>
        <v>0</v>
      </c>
      <c r="M60" s="35">
        <f t="shared" si="4"/>
        <v>0</v>
      </c>
    </row>
    <row r="61" spans="1:15" x14ac:dyDescent="0.3">
      <c r="A61" s="27" t="s">
        <v>23</v>
      </c>
      <c r="B61" s="35">
        <f>SUM(B27:B44)</f>
        <v>0</v>
      </c>
      <c r="C61" s="35">
        <f t="shared" ref="C61:M61" si="5">SUM(C27:C44)</f>
        <v>0</v>
      </c>
      <c r="D61" s="35">
        <f t="shared" si="5"/>
        <v>0</v>
      </c>
      <c r="E61" s="35">
        <f t="shared" si="5"/>
        <v>0</v>
      </c>
      <c r="F61" s="35">
        <f t="shared" si="5"/>
        <v>0</v>
      </c>
      <c r="G61" s="35">
        <f t="shared" si="5"/>
        <v>0</v>
      </c>
      <c r="H61" s="35">
        <f t="shared" si="5"/>
        <v>0</v>
      </c>
      <c r="I61" s="35">
        <f t="shared" si="5"/>
        <v>0</v>
      </c>
      <c r="J61" s="35">
        <f t="shared" si="5"/>
        <v>0</v>
      </c>
      <c r="K61" s="35">
        <f t="shared" si="5"/>
        <v>0</v>
      </c>
      <c r="L61" s="35">
        <f t="shared" si="5"/>
        <v>0</v>
      </c>
      <c r="M61" s="35">
        <f t="shared" si="5"/>
        <v>0</v>
      </c>
    </row>
    <row r="63" spans="1:15" x14ac:dyDescent="0.3">
      <c r="N63" s="64" t="e">
        <f>(N46*1000000)/N45</f>
        <v>#DIV/0!</v>
      </c>
      <c r="O63" s="177" t="s">
        <v>15</v>
      </c>
    </row>
    <row r="65" spans="1:15" x14ac:dyDescent="0.3">
      <c r="N65" s="64" t="e">
        <f>(N47*1000000)/N45</f>
        <v>#DIV/0!</v>
      </c>
      <c r="O65" s="177" t="s">
        <v>16</v>
      </c>
    </row>
    <row r="67" spans="1:15" x14ac:dyDescent="0.3">
      <c r="A67" s="47">
        <v>14</v>
      </c>
      <c r="B67" s="30">
        <v>0</v>
      </c>
      <c r="C67" s="30">
        <v>1</v>
      </c>
      <c r="D67" s="30">
        <v>2</v>
      </c>
      <c r="E67" s="30">
        <v>3</v>
      </c>
      <c r="F67" s="30">
        <v>4</v>
      </c>
      <c r="G67" s="30">
        <v>5</v>
      </c>
      <c r="H67" s="30">
        <v>6</v>
      </c>
      <c r="I67" s="30">
        <v>7</v>
      </c>
      <c r="J67" s="30">
        <v>8</v>
      </c>
      <c r="K67" s="30">
        <v>9</v>
      </c>
      <c r="L67" s="30">
        <v>10</v>
      </c>
      <c r="M67" s="30">
        <v>11</v>
      </c>
    </row>
    <row r="68" spans="1:15" x14ac:dyDescent="0.3">
      <c r="A68" s="47"/>
    </row>
    <row r="69" spans="1:15" x14ac:dyDescent="0.3">
      <c r="A69" s="47"/>
      <c r="B69" s="30" t="e">
        <f>+VLOOKUP(MAX(B9:B42),B9:N42,$A$67-B67,0)</f>
        <v>#N/A</v>
      </c>
      <c r="C69" s="30" t="e">
        <f>+VLOOKUP(MAX(C9:C42),C9:O42,$A$67-C67,0)</f>
        <v>#N/A</v>
      </c>
      <c r="D69" s="30" t="e">
        <f t="shared" ref="D69:M69" si="6">+VLOOKUP(MAX(D9:D42),D9:O42,$A$67-D67,0)</f>
        <v>#N/A</v>
      </c>
      <c r="E69" s="30" t="e">
        <f t="shared" si="6"/>
        <v>#N/A</v>
      </c>
      <c r="F69" s="30" t="e">
        <f t="shared" si="6"/>
        <v>#N/A</v>
      </c>
      <c r="G69" s="30" t="e">
        <f t="shared" si="6"/>
        <v>#N/A</v>
      </c>
      <c r="H69" s="30" t="e">
        <f t="shared" si="6"/>
        <v>#N/A</v>
      </c>
      <c r="I69" s="30" t="e">
        <f t="shared" si="6"/>
        <v>#N/A</v>
      </c>
      <c r="J69" s="30" t="e">
        <f t="shared" si="6"/>
        <v>#N/A</v>
      </c>
      <c r="K69" s="30" t="e">
        <f t="shared" si="6"/>
        <v>#N/A</v>
      </c>
      <c r="L69" s="30" t="e">
        <f t="shared" si="6"/>
        <v>#N/A</v>
      </c>
      <c r="M69" s="30" t="e">
        <f t="shared" si="6"/>
        <v>#N/A</v>
      </c>
    </row>
  </sheetData>
  <mergeCells count="5">
    <mergeCell ref="A3:N3"/>
    <mergeCell ref="A4:N4"/>
    <mergeCell ref="B7:M7"/>
    <mergeCell ref="A1:N1"/>
    <mergeCell ref="A5:N5"/>
  </mergeCells>
  <phoneticPr fontId="2" type="noConversion"/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4">
    <tabColor theme="6" tint="-0.249977111117893"/>
  </sheetPr>
  <dimension ref="A1:Q59"/>
  <sheetViews>
    <sheetView zoomScale="70" zoomScaleNormal="70" zoomScalePageLayoutView="60" workbookViewId="0">
      <selection activeCell="S50" sqref="S50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7" s="28" customFormat="1" ht="20" x14ac:dyDescent="0.4">
      <c r="A1" s="206" t="s">
        <v>30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</row>
    <row r="2" spans="1:17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7" s="28" customFormat="1" ht="20" x14ac:dyDescent="0.4">
      <c r="A3" s="206" t="s">
        <v>20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</row>
    <row r="4" spans="1:17" s="28" customFormat="1" ht="20" x14ac:dyDescent="0.4">
      <c r="A4" s="204" t="s">
        <v>87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7" s="28" customFormat="1" ht="20" x14ac:dyDescent="0.4">
      <c r="A5" s="176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7" spans="1:17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7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7" x14ac:dyDescent="0.3">
      <c r="A9" s="103">
        <v>3</v>
      </c>
      <c r="B9" s="126"/>
      <c r="C9" s="71"/>
      <c r="D9" s="71"/>
      <c r="E9" s="71"/>
      <c r="F9" s="71"/>
      <c r="G9" s="71"/>
      <c r="H9" s="71"/>
      <c r="I9" s="71"/>
      <c r="J9" s="71"/>
      <c r="K9" s="71"/>
      <c r="L9" s="71"/>
      <c r="M9" s="127"/>
      <c r="N9" s="126" t="str">
        <f>IF(SUM(B9:M9)&gt;0,SUM(B9:M9)," ")</f>
        <v xml:space="preserve"> </v>
      </c>
      <c r="O9" s="33">
        <f>+A9</f>
        <v>3</v>
      </c>
    </row>
    <row r="10" spans="1:17" x14ac:dyDescent="0.3">
      <c r="A10" s="100">
        <f>+A9+0.5</f>
        <v>3.5</v>
      </c>
      <c r="B10" s="122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123"/>
      <c r="N10" s="122"/>
      <c r="O10" s="34">
        <f t="shared" ref="O10:O42" si="0">+A10</f>
        <v>3.5</v>
      </c>
    </row>
    <row r="11" spans="1:17" x14ac:dyDescent="0.3">
      <c r="A11" s="100">
        <f t="shared" ref="A11:A44" si="1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 t="str">
        <f t="shared" ref="N11:N20" si="2">IF(SUM(B11:M11)&gt;0,SUM(B11:M11)," ")</f>
        <v xml:space="preserve"> </v>
      </c>
      <c r="O11" s="34">
        <f t="shared" si="0"/>
        <v>4</v>
      </c>
    </row>
    <row r="12" spans="1:17" x14ac:dyDescent="0.3">
      <c r="A12" s="100">
        <f t="shared" si="1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 t="str">
        <f t="shared" si="2"/>
        <v xml:space="preserve"> </v>
      </c>
      <c r="O12" s="34">
        <f t="shared" si="0"/>
        <v>4.5</v>
      </c>
    </row>
    <row r="13" spans="1:17" x14ac:dyDescent="0.3">
      <c r="A13" s="100">
        <f t="shared" si="1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 t="str">
        <f t="shared" si="2"/>
        <v xml:space="preserve"> </v>
      </c>
      <c r="O13" s="34">
        <f t="shared" si="0"/>
        <v>5</v>
      </c>
    </row>
    <row r="14" spans="1:17" x14ac:dyDescent="0.3">
      <c r="A14" s="100">
        <f t="shared" si="1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 t="str">
        <f t="shared" si="2"/>
        <v xml:space="preserve"> </v>
      </c>
      <c r="O14" s="34">
        <f t="shared" si="0"/>
        <v>5.5</v>
      </c>
    </row>
    <row r="15" spans="1:17" x14ac:dyDescent="0.3">
      <c r="A15" s="100">
        <f t="shared" si="1"/>
        <v>6</v>
      </c>
      <c r="B15" s="122"/>
      <c r="C15" s="67"/>
      <c r="D15" s="67"/>
      <c r="E15" s="67"/>
      <c r="F15" s="67"/>
      <c r="G15" s="67">
        <v>6102.89</v>
      </c>
      <c r="H15" s="67"/>
      <c r="I15" s="67"/>
      <c r="J15" s="67"/>
      <c r="K15" s="67"/>
      <c r="L15" s="67"/>
      <c r="M15" s="123"/>
      <c r="N15" s="122">
        <f t="shared" si="2"/>
        <v>6102.89</v>
      </c>
      <c r="O15" s="34">
        <f t="shared" si="0"/>
        <v>6</v>
      </c>
      <c r="Q15" s="37"/>
    </row>
    <row r="16" spans="1:17" x14ac:dyDescent="0.3">
      <c r="A16" s="100">
        <f t="shared" si="1"/>
        <v>6.5</v>
      </c>
      <c r="B16" s="122"/>
      <c r="C16" s="67"/>
      <c r="D16" s="67"/>
      <c r="E16" s="67"/>
      <c r="F16" s="67">
        <v>5491.08</v>
      </c>
      <c r="G16" s="67"/>
      <c r="H16" s="67"/>
      <c r="I16" s="67"/>
      <c r="J16" s="67"/>
      <c r="K16" s="67"/>
      <c r="L16" s="67"/>
      <c r="M16" s="123"/>
      <c r="N16" s="122">
        <f t="shared" si="2"/>
        <v>5491.08</v>
      </c>
      <c r="O16" s="34">
        <f t="shared" si="0"/>
        <v>6.5</v>
      </c>
      <c r="Q16" s="37"/>
    </row>
    <row r="17" spans="1:17" x14ac:dyDescent="0.3">
      <c r="A17" s="100">
        <f t="shared" si="1"/>
        <v>7</v>
      </c>
      <c r="B17" s="122"/>
      <c r="C17" s="67"/>
      <c r="D17" s="67"/>
      <c r="E17" s="67"/>
      <c r="F17" s="67">
        <v>6881.87</v>
      </c>
      <c r="G17" s="67">
        <v>6102.89</v>
      </c>
      <c r="H17" s="67"/>
      <c r="I17" s="67"/>
      <c r="J17" s="67"/>
      <c r="K17" s="67"/>
      <c r="L17" s="67"/>
      <c r="M17" s="123"/>
      <c r="N17" s="122">
        <f t="shared" si="2"/>
        <v>12984.76</v>
      </c>
      <c r="O17" s="34">
        <f t="shared" si="0"/>
        <v>7</v>
      </c>
      <c r="Q17" s="37"/>
    </row>
    <row r="18" spans="1:17" x14ac:dyDescent="0.3">
      <c r="A18" s="100">
        <f t="shared" si="1"/>
        <v>7.5</v>
      </c>
      <c r="B18" s="122"/>
      <c r="C18" s="67"/>
      <c r="D18" s="67"/>
      <c r="E18" s="67"/>
      <c r="F18" s="67">
        <v>28846.33</v>
      </c>
      <c r="G18" s="67">
        <v>12205.78</v>
      </c>
      <c r="H18" s="67"/>
      <c r="I18" s="67"/>
      <c r="J18" s="67"/>
      <c r="K18" s="67"/>
      <c r="L18" s="67"/>
      <c r="M18" s="123"/>
      <c r="N18" s="122">
        <f t="shared" si="2"/>
        <v>41052.11</v>
      </c>
      <c r="O18" s="34">
        <f t="shared" si="0"/>
        <v>7.5</v>
      </c>
      <c r="Q18" s="37"/>
    </row>
    <row r="19" spans="1:17" x14ac:dyDescent="0.3">
      <c r="A19" s="100">
        <f t="shared" si="1"/>
        <v>8</v>
      </c>
      <c r="B19" s="122"/>
      <c r="C19" s="67"/>
      <c r="D19" s="67"/>
      <c r="E19" s="67"/>
      <c r="F19" s="67">
        <v>99580.38</v>
      </c>
      <c r="G19" s="67">
        <v>54926.03</v>
      </c>
      <c r="H19" s="67"/>
      <c r="I19" s="67"/>
      <c r="J19" s="67"/>
      <c r="K19" s="67"/>
      <c r="L19" s="67"/>
      <c r="M19" s="123"/>
      <c r="N19" s="122">
        <f t="shared" si="2"/>
        <v>154506.41</v>
      </c>
      <c r="O19" s="34">
        <f t="shared" si="0"/>
        <v>8</v>
      </c>
      <c r="P19" s="62"/>
      <c r="Q19" s="37"/>
    </row>
    <row r="20" spans="1:17" x14ac:dyDescent="0.3">
      <c r="A20" s="100">
        <f t="shared" si="1"/>
        <v>8.5</v>
      </c>
      <c r="B20" s="122"/>
      <c r="C20" s="67"/>
      <c r="D20" s="67"/>
      <c r="E20" s="67"/>
      <c r="F20" s="67">
        <v>233280.62</v>
      </c>
      <c r="G20" s="67">
        <v>18308.68</v>
      </c>
      <c r="H20" s="67"/>
      <c r="I20" s="67"/>
      <c r="J20" s="67"/>
      <c r="K20" s="67"/>
      <c r="L20" s="67"/>
      <c r="M20" s="123"/>
      <c r="N20" s="122">
        <f t="shared" si="2"/>
        <v>251589.3</v>
      </c>
      <c r="O20" s="34">
        <f t="shared" si="0"/>
        <v>8.5</v>
      </c>
      <c r="P20" s="62"/>
      <c r="Q20" s="37"/>
    </row>
    <row r="21" spans="1:17" x14ac:dyDescent="0.3">
      <c r="A21" s="100">
        <f t="shared" si="1"/>
        <v>9</v>
      </c>
      <c r="B21" s="122"/>
      <c r="C21" s="67"/>
      <c r="D21" s="67"/>
      <c r="E21" s="67"/>
      <c r="F21" s="67">
        <v>523992.28</v>
      </c>
      <c r="G21" s="67">
        <v>79337.58</v>
      </c>
      <c r="H21" s="67"/>
      <c r="I21" s="67"/>
      <c r="J21" s="67"/>
      <c r="K21" s="67"/>
      <c r="L21" s="67"/>
      <c r="M21" s="123"/>
      <c r="N21" s="122">
        <f>IF(SUM(B21:M21)&gt;0,SUM(B21:M21)," ")</f>
        <v>603329.86</v>
      </c>
      <c r="O21" s="34">
        <f t="shared" si="0"/>
        <v>9</v>
      </c>
      <c r="P21" s="62"/>
      <c r="Q21" s="37"/>
    </row>
    <row r="22" spans="1:17" x14ac:dyDescent="0.3">
      <c r="A22" s="100">
        <f t="shared" si="1"/>
        <v>9.5</v>
      </c>
      <c r="B22" s="122"/>
      <c r="C22" s="67"/>
      <c r="D22" s="67"/>
      <c r="E22" s="67"/>
      <c r="F22" s="67">
        <v>833538.08</v>
      </c>
      <c r="G22" s="67">
        <v>134263.60999999999</v>
      </c>
      <c r="H22" s="67"/>
      <c r="I22" s="67"/>
      <c r="J22" s="67"/>
      <c r="K22" s="67"/>
      <c r="L22" s="67"/>
      <c r="M22" s="123"/>
      <c r="N22" s="122">
        <f t="shared" ref="N22:N44" si="3">IF(SUM(B22:M22)&gt;0,SUM(B22:M22)," ")</f>
        <v>967801.69</v>
      </c>
      <c r="O22" s="34">
        <f t="shared" si="0"/>
        <v>9.5</v>
      </c>
      <c r="P22" s="62"/>
      <c r="Q22" s="37"/>
    </row>
    <row r="23" spans="1:17" x14ac:dyDescent="0.3">
      <c r="A23" s="100">
        <f t="shared" si="1"/>
        <v>10</v>
      </c>
      <c r="B23" s="122"/>
      <c r="C23" s="67"/>
      <c r="D23" s="67"/>
      <c r="E23" s="67"/>
      <c r="F23" s="67">
        <v>812460.21</v>
      </c>
      <c r="G23" s="67">
        <v>140366.51</v>
      </c>
      <c r="H23" s="67"/>
      <c r="I23" s="67"/>
      <c r="J23" s="67"/>
      <c r="K23" s="67"/>
      <c r="L23" s="67"/>
      <c r="M23" s="123"/>
      <c r="N23" s="122">
        <f t="shared" si="3"/>
        <v>952826.72</v>
      </c>
      <c r="O23" s="34">
        <f t="shared" si="0"/>
        <v>10</v>
      </c>
      <c r="P23" s="62"/>
      <c r="Q23" s="37"/>
    </row>
    <row r="24" spans="1:17" x14ac:dyDescent="0.3">
      <c r="A24" s="100">
        <f t="shared" si="1"/>
        <v>10.5</v>
      </c>
      <c r="B24" s="122"/>
      <c r="C24" s="67"/>
      <c r="D24" s="67"/>
      <c r="E24" s="67"/>
      <c r="F24" s="67">
        <v>1010943.15</v>
      </c>
      <c r="G24" s="67">
        <v>146469.4</v>
      </c>
      <c r="H24" s="67"/>
      <c r="I24" s="67"/>
      <c r="J24" s="67"/>
      <c r="K24" s="67"/>
      <c r="L24" s="67"/>
      <c r="M24" s="123"/>
      <c r="N24" s="122">
        <f t="shared" si="3"/>
        <v>1157412.55</v>
      </c>
      <c r="O24" s="34">
        <f t="shared" si="0"/>
        <v>10.5</v>
      </c>
      <c r="P24" s="62"/>
      <c r="Q24" s="37"/>
    </row>
    <row r="25" spans="1:17" x14ac:dyDescent="0.3">
      <c r="A25" s="100">
        <f t="shared" si="1"/>
        <v>11</v>
      </c>
      <c r="B25" s="122"/>
      <c r="C25" s="67"/>
      <c r="D25" s="67"/>
      <c r="E25" s="67"/>
      <c r="F25" s="67">
        <v>1013603.66</v>
      </c>
      <c r="G25" s="67">
        <v>109852.04</v>
      </c>
      <c r="H25" s="67"/>
      <c r="I25" s="67"/>
      <c r="J25" s="67"/>
      <c r="K25" s="67"/>
      <c r="L25" s="67"/>
      <c r="M25" s="123"/>
      <c r="N25" s="122">
        <f t="shared" si="3"/>
        <v>1123455.7</v>
      </c>
      <c r="O25" s="34">
        <f t="shared" si="0"/>
        <v>11</v>
      </c>
      <c r="P25" s="62"/>
      <c r="Q25" s="37"/>
    </row>
    <row r="26" spans="1:17" x14ac:dyDescent="0.3">
      <c r="A26" s="102">
        <f t="shared" si="1"/>
        <v>11.5</v>
      </c>
      <c r="B26" s="124"/>
      <c r="C26" s="38"/>
      <c r="D26" s="38"/>
      <c r="E26" s="38"/>
      <c r="F26" s="38">
        <v>876663.66</v>
      </c>
      <c r="G26" s="38">
        <v>91543.37</v>
      </c>
      <c r="H26" s="38"/>
      <c r="I26" s="63"/>
      <c r="J26" s="38"/>
      <c r="K26" s="38"/>
      <c r="L26" s="38"/>
      <c r="M26" s="125"/>
      <c r="N26" s="124">
        <f t="shared" si="3"/>
        <v>968207.03</v>
      </c>
      <c r="O26" s="34">
        <f t="shared" si="0"/>
        <v>11.5</v>
      </c>
      <c r="P26" s="62"/>
      <c r="Q26" s="37"/>
    </row>
    <row r="27" spans="1:17" x14ac:dyDescent="0.3">
      <c r="A27" s="100">
        <f t="shared" si="1"/>
        <v>12</v>
      </c>
      <c r="B27" s="122"/>
      <c r="C27" s="67"/>
      <c r="D27" s="67"/>
      <c r="E27" s="67"/>
      <c r="F27" s="67">
        <v>897664.4</v>
      </c>
      <c r="G27" s="67">
        <v>67131.820000000007</v>
      </c>
      <c r="H27" s="67"/>
      <c r="I27" s="86"/>
      <c r="J27" s="67"/>
      <c r="K27" s="67"/>
      <c r="L27" s="67"/>
      <c r="M27" s="123"/>
      <c r="N27" s="122">
        <f t="shared" si="3"/>
        <v>964796.22</v>
      </c>
      <c r="O27" s="34">
        <f t="shared" si="0"/>
        <v>12</v>
      </c>
      <c r="P27" s="62"/>
      <c r="Q27" s="37"/>
    </row>
    <row r="28" spans="1:17" x14ac:dyDescent="0.3">
      <c r="A28" s="100">
        <f t="shared" si="1"/>
        <v>12.5</v>
      </c>
      <c r="B28" s="122"/>
      <c r="C28" s="67"/>
      <c r="D28" s="67"/>
      <c r="E28" s="67"/>
      <c r="F28" s="67">
        <v>957300.89</v>
      </c>
      <c r="G28" s="67">
        <v>48823.14</v>
      </c>
      <c r="H28" s="67"/>
      <c r="I28" s="86"/>
      <c r="J28" s="67"/>
      <c r="K28" s="67"/>
      <c r="L28" s="67"/>
      <c r="M28" s="123"/>
      <c r="N28" s="122">
        <f t="shared" si="3"/>
        <v>1006124.03</v>
      </c>
      <c r="O28" s="34">
        <f t="shared" si="0"/>
        <v>12.5</v>
      </c>
      <c r="P28" s="62"/>
      <c r="Q28" s="37"/>
    </row>
    <row r="29" spans="1:17" x14ac:dyDescent="0.3">
      <c r="A29" s="100">
        <f t="shared" si="1"/>
        <v>13</v>
      </c>
      <c r="B29" s="122"/>
      <c r="C29" s="67"/>
      <c r="D29" s="67">
        <v>9330.3824978864523</v>
      </c>
      <c r="E29" s="67"/>
      <c r="F29" s="67">
        <v>564478.93000000005</v>
      </c>
      <c r="G29" s="67">
        <v>18308.68</v>
      </c>
      <c r="H29" s="67"/>
      <c r="I29" s="86"/>
      <c r="J29" s="67"/>
      <c r="K29" s="67"/>
      <c r="L29" s="67"/>
      <c r="M29" s="123"/>
      <c r="N29" s="122">
        <f t="shared" si="3"/>
        <v>592117.99249788653</v>
      </c>
      <c r="O29" s="34">
        <f t="shared" si="0"/>
        <v>13</v>
      </c>
      <c r="P29" s="62"/>
      <c r="Q29" s="37"/>
    </row>
    <row r="30" spans="1:17" x14ac:dyDescent="0.3">
      <c r="A30" s="100">
        <f t="shared" si="1"/>
        <v>13.5</v>
      </c>
      <c r="B30" s="122"/>
      <c r="C30" s="67"/>
      <c r="D30" s="67">
        <v>9330.3824978864523</v>
      </c>
      <c r="E30" s="67"/>
      <c r="F30" s="67">
        <v>615425.82999999996</v>
      </c>
      <c r="G30" s="67">
        <v>21716.27</v>
      </c>
      <c r="H30" s="67"/>
      <c r="I30" s="86"/>
      <c r="J30" s="67"/>
      <c r="K30" s="67"/>
      <c r="L30" s="67"/>
      <c r="M30" s="123"/>
      <c r="N30" s="122">
        <f t="shared" si="3"/>
        <v>646472.48249788641</v>
      </c>
      <c r="O30" s="34">
        <f t="shared" si="0"/>
        <v>13.5</v>
      </c>
      <c r="P30" s="62"/>
      <c r="Q30" s="37"/>
    </row>
    <row r="31" spans="1:17" x14ac:dyDescent="0.3">
      <c r="A31" s="100">
        <f t="shared" si="1"/>
        <v>14</v>
      </c>
      <c r="B31" s="122"/>
      <c r="C31" s="67"/>
      <c r="D31" s="67">
        <v>11196.458997463744</v>
      </c>
      <c r="E31" s="67"/>
      <c r="F31" s="67">
        <v>650494.22</v>
      </c>
      <c r="G31" s="67">
        <v>67131.820000000007</v>
      </c>
      <c r="H31" s="67"/>
      <c r="I31" s="86"/>
      <c r="J31" s="67"/>
      <c r="K31" s="67"/>
      <c r="L31" s="67"/>
      <c r="M31" s="123"/>
      <c r="N31" s="122">
        <f t="shared" si="3"/>
        <v>728822.49899746361</v>
      </c>
      <c r="O31" s="34">
        <f t="shared" si="0"/>
        <v>14</v>
      </c>
      <c r="P31" s="62"/>
      <c r="Q31" s="37"/>
    </row>
    <row r="32" spans="1:17" x14ac:dyDescent="0.3">
      <c r="A32" s="100">
        <f t="shared" si="1"/>
        <v>14.5</v>
      </c>
      <c r="B32" s="122"/>
      <c r="C32" s="67"/>
      <c r="D32" s="67">
        <v>26125.070994082063</v>
      </c>
      <c r="E32" s="67"/>
      <c r="F32" s="67">
        <v>601102.94999999995</v>
      </c>
      <c r="G32" s="67">
        <v>37329.620000000003</v>
      </c>
      <c r="H32" s="67"/>
      <c r="I32" s="86"/>
      <c r="J32" s="67"/>
      <c r="K32" s="67"/>
      <c r="L32" s="67"/>
      <c r="M32" s="123"/>
      <c r="N32" s="122">
        <f t="shared" si="3"/>
        <v>664557.64099408197</v>
      </c>
      <c r="O32" s="34">
        <f t="shared" si="0"/>
        <v>14.5</v>
      </c>
      <c r="P32" s="62"/>
      <c r="Q32" s="37"/>
    </row>
    <row r="33" spans="1:17" x14ac:dyDescent="0.3">
      <c r="A33" s="100">
        <f t="shared" si="1"/>
        <v>15</v>
      </c>
      <c r="B33" s="122"/>
      <c r="C33" s="67"/>
      <c r="D33" s="67">
        <v>18660.764995772905</v>
      </c>
      <c r="E33" s="67"/>
      <c r="F33" s="67">
        <v>713190.15</v>
      </c>
      <c r="G33" s="67">
        <v>92967.94</v>
      </c>
      <c r="H33" s="67"/>
      <c r="I33" s="86"/>
      <c r="J33" s="67"/>
      <c r="K33" s="67"/>
      <c r="L33" s="67"/>
      <c r="M33" s="123"/>
      <c r="N33" s="122">
        <f t="shared" si="3"/>
        <v>824818.85499577294</v>
      </c>
      <c r="O33" s="34">
        <f t="shared" si="0"/>
        <v>15</v>
      </c>
      <c r="P33" s="62"/>
      <c r="Q33" s="37"/>
    </row>
    <row r="34" spans="1:17" x14ac:dyDescent="0.3">
      <c r="A34" s="100">
        <f t="shared" si="1"/>
        <v>15.5</v>
      </c>
      <c r="B34" s="122"/>
      <c r="C34" s="67"/>
      <c r="D34" s="67">
        <v>20526.841495350196</v>
      </c>
      <c r="E34" s="67"/>
      <c r="F34" s="67">
        <v>798841.21</v>
      </c>
      <c r="G34" s="67">
        <v>74813.070000000007</v>
      </c>
      <c r="H34" s="67"/>
      <c r="I34" s="86"/>
      <c r="J34" s="67"/>
      <c r="K34" s="67"/>
      <c r="L34" s="67"/>
      <c r="M34" s="123"/>
      <c r="N34" s="122">
        <f t="shared" si="3"/>
        <v>894181.12149535026</v>
      </c>
      <c r="O34" s="34">
        <f t="shared" si="0"/>
        <v>15.5</v>
      </c>
      <c r="P34" s="62"/>
      <c r="Q34" s="37"/>
    </row>
    <row r="35" spans="1:17" x14ac:dyDescent="0.3">
      <c r="A35" s="100">
        <f t="shared" si="1"/>
        <v>16</v>
      </c>
      <c r="B35" s="122"/>
      <c r="C35" s="67"/>
      <c r="D35" s="67">
        <v>14928.611996618323</v>
      </c>
      <c r="E35" s="67"/>
      <c r="F35" s="67">
        <v>783798.37</v>
      </c>
      <c r="G35" s="67">
        <v>140827.94</v>
      </c>
      <c r="H35" s="67"/>
      <c r="I35" s="86"/>
      <c r="J35" s="67"/>
      <c r="K35" s="67"/>
      <c r="L35" s="67"/>
      <c r="M35" s="123"/>
      <c r="N35" s="122">
        <f t="shared" si="3"/>
        <v>939554.92199661839</v>
      </c>
      <c r="O35" s="34">
        <f t="shared" si="0"/>
        <v>16</v>
      </c>
      <c r="P35" s="62"/>
      <c r="Q35" s="37"/>
    </row>
    <row r="36" spans="1:17" x14ac:dyDescent="0.3">
      <c r="A36" s="100">
        <f t="shared" si="1"/>
        <v>16.5</v>
      </c>
      <c r="B36" s="122"/>
      <c r="C36" s="67"/>
      <c r="D36" s="67">
        <v>14928.611996618323</v>
      </c>
      <c r="E36" s="67"/>
      <c r="F36" s="67">
        <v>534210.54</v>
      </c>
      <c r="G36" s="67">
        <v>109601.21</v>
      </c>
      <c r="H36" s="67"/>
      <c r="I36" s="67"/>
      <c r="J36" s="67"/>
      <c r="K36" s="67"/>
      <c r="L36" s="67"/>
      <c r="M36" s="123"/>
      <c r="N36" s="122">
        <f t="shared" si="3"/>
        <v>658740.36199661833</v>
      </c>
      <c r="O36" s="34">
        <f t="shared" si="0"/>
        <v>16.5</v>
      </c>
      <c r="P36" s="62"/>
      <c r="Q36" s="37"/>
    </row>
    <row r="37" spans="1:17" x14ac:dyDescent="0.3">
      <c r="A37" s="100">
        <f t="shared" si="1"/>
        <v>17</v>
      </c>
      <c r="B37" s="122"/>
      <c r="C37" s="67"/>
      <c r="D37" s="67">
        <v>13062.535497041032</v>
      </c>
      <c r="E37" s="67"/>
      <c r="F37" s="67">
        <v>618361.23</v>
      </c>
      <c r="G37" s="67">
        <v>74813.070000000007</v>
      </c>
      <c r="H37" s="67"/>
      <c r="I37" s="67"/>
      <c r="J37" s="67"/>
      <c r="K37" s="67"/>
      <c r="L37" s="67"/>
      <c r="M37" s="123"/>
      <c r="N37" s="122">
        <f t="shared" si="3"/>
        <v>706236.835497041</v>
      </c>
      <c r="O37" s="34">
        <f t="shared" si="0"/>
        <v>17</v>
      </c>
      <c r="P37" s="62"/>
      <c r="Q37" s="37"/>
    </row>
    <row r="38" spans="1:17" x14ac:dyDescent="0.3">
      <c r="A38" s="100">
        <f t="shared" si="1"/>
        <v>17.5</v>
      </c>
      <c r="B38" s="122"/>
      <c r="C38" s="67"/>
      <c r="D38" s="67">
        <v>18660.764995772905</v>
      </c>
      <c r="E38" s="67"/>
      <c r="F38" s="67">
        <v>613845.63</v>
      </c>
      <c r="G38" s="67">
        <v>44857.09</v>
      </c>
      <c r="H38" s="67"/>
      <c r="I38" s="67"/>
      <c r="J38" s="67"/>
      <c r="K38" s="67"/>
      <c r="L38" s="67"/>
      <c r="M38" s="123"/>
      <c r="N38" s="122">
        <f t="shared" si="3"/>
        <v>677363.48499577283</v>
      </c>
      <c r="O38" s="34">
        <f t="shared" si="0"/>
        <v>17.5</v>
      </c>
      <c r="P38" s="62"/>
    </row>
    <row r="39" spans="1:17" x14ac:dyDescent="0.3">
      <c r="A39" s="100">
        <f t="shared" si="1"/>
        <v>18</v>
      </c>
      <c r="B39" s="122"/>
      <c r="C39" s="67"/>
      <c r="D39" s="67">
        <v>13062.535497041032</v>
      </c>
      <c r="E39" s="67"/>
      <c r="F39" s="67">
        <v>632815.89</v>
      </c>
      <c r="G39" s="67">
        <v>31939.02</v>
      </c>
      <c r="H39" s="67"/>
      <c r="I39" s="67"/>
      <c r="J39" s="67"/>
      <c r="K39" s="67"/>
      <c r="L39" s="67"/>
      <c r="M39" s="123"/>
      <c r="N39" s="122">
        <f t="shared" si="3"/>
        <v>677817.4454970411</v>
      </c>
      <c r="O39" s="34">
        <f t="shared" si="0"/>
        <v>18</v>
      </c>
      <c r="P39" s="62"/>
    </row>
    <row r="40" spans="1:17" x14ac:dyDescent="0.3">
      <c r="A40" s="100">
        <f t="shared" si="1"/>
        <v>18.5</v>
      </c>
      <c r="B40" s="122"/>
      <c r="C40" s="67"/>
      <c r="D40" s="67">
        <v>1866.0764995772904</v>
      </c>
      <c r="E40" s="67"/>
      <c r="F40" s="67">
        <v>323499.25</v>
      </c>
      <c r="G40" s="67">
        <v>25123.84</v>
      </c>
      <c r="H40" s="67"/>
      <c r="I40" s="67"/>
      <c r="J40" s="67"/>
      <c r="K40" s="67"/>
      <c r="L40" s="67"/>
      <c r="M40" s="123"/>
      <c r="N40" s="122">
        <f t="shared" si="3"/>
        <v>350489.16649957729</v>
      </c>
      <c r="O40" s="34">
        <f t="shared" si="0"/>
        <v>18.5</v>
      </c>
      <c r="P40" s="62"/>
    </row>
    <row r="41" spans="1:17" x14ac:dyDescent="0.3">
      <c r="A41" s="100">
        <f t="shared" si="1"/>
        <v>19</v>
      </c>
      <c r="B41" s="122"/>
      <c r="C41" s="67"/>
      <c r="D41" s="67"/>
      <c r="E41" s="67"/>
      <c r="F41" s="67">
        <v>118034.97</v>
      </c>
      <c r="G41" s="67">
        <v>9510.48</v>
      </c>
      <c r="H41" s="67"/>
      <c r="I41" s="67"/>
      <c r="J41" s="67"/>
      <c r="K41" s="67"/>
      <c r="L41" s="67"/>
      <c r="M41" s="123"/>
      <c r="N41" s="122">
        <f t="shared" si="3"/>
        <v>127545.45</v>
      </c>
      <c r="O41" s="34">
        <f t="shared" si="0"/>
        <v>19</v>
      </c>
    </row>
    <row r="42" spans="1:17" x14ac:dyDescent="0.3">
      <c r="A42" s="100">
        <f t="shared" si="1"/>
        <v>19.5</v>
      </c>
      <c r="B42" s="122"/>
      <c r="C42" s="67"/>
      <c r="D42" s="67"/>
      <c r="E42" s="67"/>
      <c r="F42" s="67">
        <v>22312.76</v>
      </c>
      <c r="G42" s="67"/>
      <c r="H42" s="67"/>
      <c r="I42" s="67"/>
      <c r="J42" s="67"/>
      <c r="K42" s="67"/>
      <c r="L42" s="67"/>
      <c r="M42" s="123"/>
      <c r="N42" s="122">
        <f t="shared" si="3"/>
        <v>22312.76</v>
      </c>
      <c r="O42" s="34">
        <f t="shared" si="0"/>
        <v>19.5</v>
      </c>
    </row>
    <row r="43" spans="1:17" x14ac:dyDescent="0.3">
      <c r="A43" s="100">
        <f t="shared" si="1"/>
        <v>20</v>
      </c>
      <c r="B43" s="12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 t="str">
        <f t="shared" si="3"/>
        <v xml:space="preserve"> </v>
      </c>
      <c r="O43" s="47"/>
    </row>
    <row r="44" spans="1:17" x14ac:dyDescent="0.3">
      <c r="A44" s="100">
        <f t="shared" si="1"/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 t="str">
        <f t="shared" si="3"/>
        <v xml:space="preserve"> </v>
      </c>
      <c r="O44" s="47"/>
    </row>
    <row r="45" spans="1:17" x14ac:dyDescent="0.3">
      <c r="A45" s="99" t="s">
        <v>13</v>
      </c>
      <c r="B45" s="126" t="str">
        <f>IF(SUM(B11:B44)&gt;0,SUM(B11:B44)," ")</f>
        <v xml:space="preserve"> </v>
      </c>
      <c r="C45" s="71" t="str">
        <f t="shared" ref="C45:M45" si="4">IF(SUM(C11:C44)&gt;0,SUM(C11:C44)," ")</f>
        <v xml:space="preserve"> </v>
      </c>
      <c r="D45" s="71">
        <f>SUM(D9:D44)</f>
        <v>171679.03796111073</v>
      </c>
      <c r="E45" s="71"/>
      <c r="F45" s="71">
        <f t="shared" ref="F45:G45" si="5">SUM(F9:F44)</f>
        <v>14890658.540000001</v>
      </c>
      <c r="G45" s="71">
        <f t="shared" si="5"/>
        <v>1664373.7900000005</v>
      </c>
      <c r="H45" s="71" t="str">
        <f t="shared" si="4"/>
        <v xml:space="preserve"> </v>
      </c>
      <c r="I45" s="71"/>
      <c r="J45" s="71"/>
      <c r="K45" s="71"/>
      <c r="L45" s="71" t="str">
        <f t="shared" si="4"/>
        <v xml:space="preserve"> </v>
      </c>
      <c r="M45" s="127" t="str">
        <f t="shared" si="4"/>
        <v xml:space="preserve"> </v>
      </c>
      <c r="N45" s="126">
        <f>SUM(N11:N44)</f>
        <v>16726711.367961107</v>
      </c>
    </row>
    <row r="46" spans="1:17" x14ac:dyDescent="0.3">
      <c r="A46" s="100" t="s">
        <v>24</v>
      </c>
      <c r="B46" s="122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123"/>
      <c r="N46" s="122">
        <f>SUM(B46:M46)</f>
        <v>0</v>
      </c>
    </row>
    <row r="47" spans="1:17" x14ac:dyDescent="0.3">
      <c r="A47" s="100" t="s">
        <v>17</v>
      </c>
      <c r="B47" s="122"/>
      <c r="C47" s="67"/>
      <c r="D47" s="67"/>
      <c r="E47" s="67"/>
      <c r="F47" s="67"/>
      <c r="G47" s="67"/>
      <c r="H47" s="67"/>
      <c r="I47" s="67"/>
      <c r="J47" s="67"/>
      <c r="K47" s="77"/>
      <c r="L47" s="67"/>
      <c r="M47" s="123"/>
      <c r="N47" s="122">
        <f>SUM(B47:M47)</f>
        <v>0</v>
      </c>
    </row>
    <row r="48" spans="1:17" ht="14" x14ac:dyDescent="0.3">
      <c r="A48" s="101" t="s">
        <v>21</v>
      </c>
      <c r="B48" s="129"/>
      <c r="C48" s="72"/>
      <c r="D48" s="72">
        <f t="shared" ref="D48:E48" si="6">SUM(D9:D26)*100/D45</f>
        <v>0</v>
      </c>
      <c r="E48" s="72"/>
      <c r="F48" s="72">
        <f>SUM(F9:F26)*100/F45</f>
        <v>36.568438564168432</v>
      </c>
      <c r="G48" s="72">
        <f>SUM(G9:G26)*100/G45</f>
        <v>48.034809536384238</v>
      </c>
      <c r="H48" s="72"/>
      <c r="I48" s="72"/>
      <c r="J48" s="72"/>
      <c r="K48" s="72"/>
      <c r="L48" s="72" t="e">
        <f>SUM(L9:L26)*100/L45</f>
        <v>#VALUE!</v>
      </c>
      <c r="M48" s="130"/>
      <c r="N48" s="129">
        <f>SUM(N9:N26)*100/N45</f>
        <v>37.334057858865307</v>
      </c>
    </row>
    <row r="49" spans="1:14" x14ac:dyDescent="0.3">
      <c r="A49" s="102" t="s">
        <v>19</v>
      </c>
      <c r="B49" s="131"/>
      <c r="C49" s="73"/>
      <c r="D49" s="73"/>
      <c r="E49" s="73"/>
      <c r="F49" s="73"/>
      <c r="G49" s="79"/>
      <c r="H49" s="73"/>
      <c r="I49" s="73"/>
      <c r="J49" s="73"/>
      <c r="K49" s="73"/>
      <c r="L49" s="73"/>
      <c r="M49" s="132"/>
      <c r="N49" s="155"/>
    </row>
    <row r="50" spans="1:14" x14ac:dyDescent="0.3">
      <c r="A50" s="40" t="s">
        <v>14</v>
      </c>
      <c r="J50" s="41"/>
      <c r="K50" s="41"/>
      <c r="L50" s="41"/>
      <c r="M50" s="41"/>
    </row>
    <row r="51" spans="1:14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4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4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</row>
    <row r="54" spans="1:14" x14ac:dyDescent="0.3">
      <c r="A54" s="49">
        <v>14</v>
      </c>
      <c r="B54" s="50" t="e">
        <f>+VLOOKUP(MAX(B9:B44),B9:$O$44,14,0)</f>
        <v>#N/A</v>
      </c>
      <c r="C54" s="51" t="e">
        <f>+VLOOKUP(MAX(C9:C44),C9:$O$44,+$A$54-C53,0)</f>
        <v>#N/A</v>
      </c>
      <c r="D54" s="51">
        <f>+VLOOKUP(MAX(D9:D44),D9:$O$44,+$A$54-D53,0)</f>
        <v>14.5</v>
      </c>
      <c r="E54" s="51" t="e">
        <f>+VLOOKUP(MAX(E9:E44),E9:$O$44,+$A$54-E53,0)</f>
        <v>#N/A</v>
      </c>
      <c r="F54" s="51">
        <f>+VLOOKUP(MAX(F9:F44),F9:$O$44,+$A$54-F53,0)</f>
        <v>11</v>
      </c>
      <c r="G54" s="51">
        <f>+VLOOKUP(MAX(G9:G44),G9:$O$44,+$A$54-G53,0)</f>
        <v>10.5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>
        <f>+VLOOKUP(MAX(N9:N44),N9:$O$44,+$A$54-N53,0)</f>
        <v>10.5</v>
      </c>
    </row>
    <row r="55" spans="1:14" x14ac:dyDescent="0.3">
      <c r="A55" s="47"/>
    </row>
    <row r="56" spans="1:14" x14ac:dyDescent="0.3">
      <c r="A56" s="49"/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</row>
    <row r="57" spans="1:14" x14ac:dyDescent="0.3">
      <c r="A57" s="47">
        <v>0</v>
      </c>
    </row>
    <row r="58" spans="1:14" x14ac:dyDescent="0.3">
      <c r="A58" s="27" t="s">
        <v>22</v>
      </c>
      <c r="B58" s="35">
        <f>-SUM(B9:B26)</f>
        <v>0</v>
      </c>
      <c r="C58" s="35">
        <f t="shared" ref="C58:M58" si="7">-SUM(C9:C26)</f>
        <v>0</v>
      </c>
      <c r="D58" s="35">
        <f t="shared" si="7"/>
        <v>0</v>
      </c>
      <c r="E58" s="35">
        <f t="shared" si="7"/>
        <v>0</v>
      </c>
      <c r="F58" s="35">
        <f t="shared" si="7"/>
        <v>-5445281.3200000003</v>
      </c>
      <c r="G58" s="35">
        <f t="shared" si="7"/>
        <v>-799478.78</v>
      </c>
      <c r="H58" s="35">
        <f t="shared" si="7"/>
        <v>0</v>
      </c>
      <c r="I58" s="35">
        <f t="shared" si="7"/>
        <v>0</v>
      </c>
      <c r="J58" s="35">
        <f t="shared" si="7"/>
        <v>0</v>
      </c>
      <c r="K58" s="35">
        <f t="shared" si="7"/>
        <v>0</v>
      </c>
      <c r="L58" s="35">
        <f t="shared" si="7"/>
        <v>0</v>
      </c>
      <c r="M58" s="35">
        <f t="shared" si="7"/>
        <v>0</v>
      </c>
    </row>
    <row r="59" spans="1:14" x14ac:dyDescent="0.3">
      <c r="A59" s="27" t="s">
        <v>23</v>
      </c>
      <c r="B59" s="35">
        <f>SUM(B27:B42)</f>
        <v>0</v>
      </c>
      <c r="C59" s="35">
        <f t="shared" ref="C59:M59" si="8">SUM(C27:C42)</f>
        <v>0</v>
      </c>
      <c r="D59" s="35">
        <f t="shared" si="8"/>
        <v>171679.03796111073</v>
      </c>
      <c r="E59" s="35">
        <f t="shared" si="8"/>
        <v>0</v>
      </c>
      <c r="F59" s="35">
        <f t="shared" si="8"/>
        <v>9445377.2200000007</v>
      </c>
      <c r="G59" s="35">
        <f t="shared" si="8"/>
        <v>864895.01</v>
      </c>
      <c r="H59" s="35">
        <f t="shared" si="8"/>
        <v>0</v>
      </c>
      <c r="I59" s="35">
        <f t="shared" si="8"/>
        <v>0</v>
      </c>
      <c r="J59" s="35">
        <f t="shared" si="8"/>
        <v>0</v>
      </c>
      <c r="K59" s="35">
        <f t="shared" si="8"/>
        <v>0</v>
      </c>
      <c r="L59" s="35">
        <f t="shared" si="8"/>
        <v>0</v>
      </c>
      <c r="M59" s="35">
        <f t="shared" si="8"/>
        <v>0</v>
      </c>
    </row>
  </sheetData>
  <mergeCells count="4">
    <mergeCell ref="A3:N3"/>
    <mergeCell ref="A4:N4"/>
    <mergeCell ref="B7:M7"/>
    <mergeCell ref="A1:N1"/>
  </mergeCells>
  <phoneticPr fontId="2" type="noConversion"/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ignoredErrors>
    <ignoredError sqref="N9" formulaRange="1"/>
    <ignoredError sqref="F48 L48" evalError="1" formulaRange="1"/>
    <ignoredError sqref="F54:N54 N48" evalError="1"/>
  </ignoredError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7253-03D0-4754-B91B-90F07046B3DF}">
  <sheetPr codeName="Hoja5">
    <tabColor theme="6" tint="-0.249977111117893"/>
  </sheetPr>
  <dimension ref="A1:Q59"/>
  <sheetViews>
    <sheetView topLeftCell="A22" zoomScale="70" zoomScaleNormal="70" zoomScalePageLayoutView="60" workbookViewId="0">
      <selection activeCell="D48" sqref="D48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7" s="28" customFormat="1" ht="20" x14ac:dyDescent="0.4">
      <c r="A1" s="206" t="s">
        <v>31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</row>
    <row r="2" spans="1:17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7" s="28" customFormat="1" ht="20" x14ac:dyDescent="0.4">
      <c r="A3" s="206" t="s">
        <v>20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</row>
    <row r="4" spans="1:17" s="28" customFormat="1" ht="20" x14ac:dyDescent="0.4">
      <c r="A4" s="204" t="s">
        <v>86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7" s="28" customFormat="1" ht="20" x14ac:dyDescent="0.4">
      <c r="A5" s="203" t="s">
        <v>58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7" spans="1:17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7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7" x14ac:dyDescent="0.3">
      <c r="A9" s="103">
        <v>3</v>
      </c>
      <c r="B9" s="126"/>
      <c r="C9" s="71"/>
      <c r="D9" s="71"/>
      <c r="E9" s="71"/>
      <c r="F9" s="71"/>
      <c r="G9" s="71"/>
      <c r="H9" s="71"/>
      <c r="I9" s="71"/>
      <c r="J9" s="71"/>
      <c r="K9" s="71"/>
      <c r="L9" s="71"/>
      <c r="M9" s="127"/>
      <c r="N9" s="126" t="str">
        <f>IF(SUM(B9:M9)&gt;0,SUM(B9:M9)," ")</f>
        <v xml:space="preserve"> </v>
      </c>
      <c r="O9" s="33">
        <f>+A9</f>
        <v>3</v>
      </c>
    </row>
    <row r="10" spans="1:17" x14ac:dyDescent="0.3">
      <c r="A10" s="100">
        <f>+A9+0.5</f>
        <v>3.5</v>
      </c>
      <c r="B10" s="122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123"/>
      <c r="N10" s="122"/>
      <c r="O10" s="34">
        <f t="shared" ref="O10:O42" si="0">+A10</f>
        <v>3.5</v>
      </c>
    </row>
    <row r="11" spans="1:17" x14ac:dyDescent="0.3">
      <c r="A11" s="100">
        <f t="shared" ref="A11:A44" si="1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 t="str">
        <f t="shared" ref="N11:N20" si="2">IF(SUM(B11:M11)&gt;0,SUM(B11:M11)," ")</f>
        <v xml:space="preserve"> </v>
      </c>
      <c r="O11" s="34">
        <f t="shared" si="0"/>
        <v>4</v>
      </c>
    </row>
    <row r="12" spans="1:17" x14ac:dyDescent="0.3">
      <c r="A12" s="100">
        <f t="shared" si="1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 t="str">
        <f t="shared" si="2"/>
        <v xml:space="preserve"> </v>
      </c>
      <c r="O12" s="34">
        <f t="shared" si="0"/>
        <v>4.5</v>
      </c>
    </row>
    <row r="13" spans="1:17" x14ac:dyDescent="0.3">
      <c r="A13" s="100">
        <f t="shared" si="1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 t="str">
        <f t="shared" si="2"/>
        <v xml:space="preserve"> </v>
      </c>
      <c r="O13" s="34">
        <f t="shared" si="0"/>
        <v>5</v>
      </c>
    </row>
    <row r="14" spans="1:17" x14ac:dyDescent="0.3">
      <c r="A14" s="100">
        <f t="shared" si="1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 t="str">
        <f t="shared" si="2"/>
        <v xml:space="preserve"> </v>
      </c>
      <c r="O14" s="34">
        <f t="shared" si="0"/>
        <v>5.5</v>
      </c>
    </row>
    <row r="15" spans="1:17" x14ac:dyDescent="0.3">
      <c r="A15" s="100">
        <f t="shared" si="1"/>
        <v>6</v>
      </c>
      <c r="B15" s="122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23"/>
      <c r="N15" s="122" t="str">
        <f t="shared" si="2"/>
        <v xml:space="preserve"> </v>
      </c>
      <c r="O15" s="34">
        <f t="shared" si="0"/>
        <v>6</v>
      </c>
      <c r="Q15" s="37"/>
    </row>
    <row r="16" spans="1:17" x14ac:dyDescent="0.3">
      <c r="A16" s="100">
        <f t="shared" si="1"/>
        <v>6.5</v>
      </c>
      <c r="B16" s="122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23"/>
      <c r="N16" s="122" t="str">
        <f t="shared" si="2"/>
        <v xml:space="preserve"> </v>
      </c>
      <c r="O16" s="34">
        <f t="shared" si="0"/>
        <v>6.5</v>
      </c>
      <c r="Q16" s="37"/>
    </row>
    <row r="17" spans="1:17" x14ac:dyDescent="0.3">
      <c r="A17" s="100">
        <f t="shared" si="1"/>
        <v>7</v>
      </c>
      <c r="B17" s="12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23"/>
      <c r="N17" s="122" t="str">
        <f t="shared" si="2"/>
        <v xml:space="preserve"> </v>
      </c>
      <c r="O17" s="34">
        <f t="shared" si="0"/>
        <v>7</v>
      </c>
      <c r="Q17" s="37"/>
    </row>
    <row r="18" spans="1:17" x14ac:dyDescent="0.3">
      <c r="A18" s="100">
        <f t="shared" si="1"/>
        <v>7.5</v>
      </c>
      <c r="B18" s="122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23"/>
      <c r="N18" s="122" t="str">
        <f>IF(SUM(B18:M18)&gt;0,SUM(B18:M18)," ")</f>
        <v xml:space="preserve"> </v>
      </c>
      <c r="O18" s="34">
        <f t="shared" si="0"/>
        <v>7.5</v>
      </c>
      <c r="Q18" s="37"/>
    </row>
    <row r="19" spans="1:17" x14ac:dyDescent="0.3">
      <c r="A19" s="100">
        <f t="shared" si="1"/>
        <v>8</v>
      </c>
      <c r="B19" s="122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23"/>
      <c r="N19" s="122" t="str">
        <f t="shared" si="2"/>
        <v xml:space="preserve"> </v>
      </c>
      <c r="O19" s="34">
        <f t="shared" si="0"/>
        <v>8</v>
      </c>
      <c r="P19" s="62"/>
      <c r="Q19" s="37"/>
    </row>
    <row r="20" spans="1:17" x14ac:dyDescent="0.3">
      <c r="A20" s="100">
        <f t="shared" si="1"/>
        <v>8.5</v>
      </c>
      <c r="B20" s="122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123"/>
      <c r="N20" s="122" t="str">
        <f t="shared" si="2"/>
        <v xml:space="preserve"> </v>
      </c>
      <c r="O20" s="34">
        <f t="shared" si="0"/>
        <v>8.5</v>
      </c>
      <c r="P20" s="62"/>
      <c r="Q20" s="37"/>
    </row>
    <row r="21" spans="1:17" x14ac:dyDescent="0.3">
      <c r="A21" s="100">
        <f t="shared" si="1"/>
        <v>9</v>
      </c>
      <c r="B21" s="122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123"/>
      <c r="N21" s="122" t="str">
        <f>IF(SUM(B21:M21)&gt;0,SUM(B21:M21)," ")</f>
        <v xml:space="preserve"> </v>
      </c>
      <c r="O21" s="34">
        <f t="shared" si="0"/>
        <v>9</v>
      </c>
      <c r="P21" s="62"/>
      <c r="Q21" s="37"/>
    </row>
    <row r="22" spans="1:17" x14ac:dyDescent="0.3">
      <c r="A22" s="100">
        <f t="shared" si="1"/>
        <v>9.5</v>
      </c>
      <c r="B22" s="122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123"/>
      <c r="N22" s="122" t="str">
        <f t="shared" ref="N22:N44" si="3">IF(SUM(B22:M22)&gt;0,SUM(B22:M22)," ")</f>
        <v xml:space="preserve"> </v>
      </c>
      <c r="O22" s="34">
        <f t="shared" si="0"/>
        <v>9.5</v>
      </c>
      <c r="P22" s="62"/>
      <c r="Q22" s="37"/>
    </row>
    <row r="23" spans="1:17" x14ac:dyDescent="0.3">
      <c r="A23" s="100">
        <f t="shared" si="1"/>
        <v>10</v>
      </c>
      <c r="B23" s="122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123"/>
      <c r="N23" s="122" t="str">
        <f t="shared" si="3"/>
        <v xml:space="preserve"> </v>
      </c>
      <c r="O23" s="34">
        <f t="shared" si="0"/>
        <v>10</v>
      </c>
      <c r="P23" s="62"/>
      <c r="Q23" s="37"/>
    </row>
    <row r="24" spans="1:17" x14ac:dyDescent="0.3">
      <c r="A24" s="100">
        <f t="shared" si="1"/>
        <v>10.5</v>
      </c>
      <c r="B24" s="122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123"/>
      <c r="N24" s="122" t="str">
        <f t="shared" si="3"/>
        <v xml:space="preserve"> </v>
      </c>
      <c r="O24" s="34">
        <f t="shared" si="0"/>
        <v>10.5</v>
      </c>
      <c r="P24" s="62"/>
      <c r="Q24" s="37"/>
    </row>
    <row r="25" spans="1:17" x14ac:dyDescent="0.3">
      <c r="A25" s="100">
        <f t="shared" si="1"/>
        <v>11</v>
      </c>
      <c r="B25" s="122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123"/>
      <c r="N25" s="122" t="str">
        <f t="shared" si="3"/>
        <v xml:space="preserve"> </v>
      </c>
      <c r="O25" s="34">
        <f t="shared" si="0"/>
        <v>11</v>
      </c>
      <c r="P25" s="62"/>
      <c r="Q25" s="37"/>
    </row>
    <row r="26" spans="1:17" x14ac:dyDescent="0.3">
      <c r="A26" s="102">
        <f t="shared" si="1"/>
        <v>11.5</v>
      </c>
      <c r="B26" s="124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125"/>
      <c r="N26" s="124" t="str">
        <f t="shared" si="3"/>
        <v xml:space="preserve"> </v>
      </c>
      <c r="O26" s="34">
        <f t="shared" si="0"/>
        <v>11.5</v>
      </c>
      <c r="P26" s="62"/>
      <c r="Q26" s="37"/>
    </row>
    <row r="27" spans="1:17" x14ac:dyDescent="0.3">
      <c r="A27" s="100">
        <f t="shared" si="1"/>
        <v>12</v>
      </c>
      <c r="B27" s="122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123"/>
      <c r="N27" s="122" t="str">
        <f t="shared" si="3"/>
        <v xml:space="preserve"> </v>
      </c>
      <c r="O27" s="34">
        <f t="shared" si="0"/>
        <v>12</v>
      </c>
      <c r="P27" s="62"/>
      <c r="Q27" s="37"/>
    </row>
    <row r="28" spans="1:17" x14ac:dyDescent="0.3">
      <c r="A28" s="100">
        <f t="shared" si="1"/>
        <v>12.5</v>
      </c>
      <c r="B28" s="122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123"/>
      <c r="N28" s="122" t="str">
        <f t="shared" si="3"/>
        <v xml:space="preserve"> </v>
      </c>
      <c r="O28" s="34">
        <f t="shared" si="0"/>
        <v>12.5</v>
      </c>
      <c r="P28" s="62"/>
      <c r="Q28" s="37"/>
    </row>
    <row r="29" spans="1:17" x14ac:dyDescent="0.3">
      <c r="A29" s="100">
        <f t="shared" si="1"/>
        <v>13</v>
      </c>
      <c r="B29" s="122"/>
      <c r="C29" s="67">
        <v>5.76</v>
      </c>
      <c r="D29" s="67"/>
      <c r="E29" s="67"/>
      <c r="F29" s="67"/>
      <c r="G29" s="67"/>
      <c r="H29" s="67"/>
      <c r="I29" s="67"/>
      <c r="J29" s="67"/>
      <c r="K29" s="67"/>
      <c r="L29" s="67"/>
      <c r="M29" s="123"/>
      <c r="N29" s="122">
        <f t="shared" si="3"/>
        <v>5.76</v>
      </c>
      <c r="O29" s="34">
        <f t="shared" si="0"/>
        <v>13</v>
      </c>
      <c r="P29" s="62"/>
      <c r="Q29" s="37"/>
    </row>
    <row r="30" spans="1:17" x14ac:dyDescent="0.3">
      <c r="A30" s="100">
        <f t="shared" si="1"/>
        <v>13.5</v>
      </c>
      <c r="B30" s="122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123"/>
      <c r="N30" s="122" t="str">
        <f t="shared" si="3"/>
        <v xml:space="preserve"> </v>
      </c>
      <c r="O30" s="34">
        <f t="shared" si="0"/>
        <v>13.5</v>
      </c>
      <c r="P30" s="62"/>
      <c r="Q30" s="37"/>
    </row>
    <row r="31" spans="1:17" x14ac:dyDescent="0.3">
      <c r="A31" s="100">
        <f t="shared" si="1"/>
        <v>14</v>
      </c>
      <c r="B31" s="122"/>
      <c r="C31" s="67">
        <v>5.76</v>
      </c>
      <c r="D31" s="67"/>
      <c r="E31" s="67"/>
      <c r="F31" s="67"/>
      <c r="G31" s="67"/>
      <c r="H31" s="67"/>
      <c r="I31" s="67"/>
      <c r="J31" s="67"/>
      <c r="K31" s="67"/>
      <c r="L31" s="67"/>
      <c r="M31" s="123"/>
      <c r="N31" s="122">
        <f t="shared" si="3"/>
        <v>5.76</v>
      </c>
      <c r="O31" s="34">
        <f t="shared" si="0"/>
        <v>14</v>
      </c>
      <c r="P31" s="62"/>
      <c r="Q31" s="37"/>
    </row>
    <row r="32" spans="1:17" x14ac:dyDescent="0.3">
      <c r="A32" s="100">
        <f t="shared" si="1"/>
        <v>14.5</v>
      </c>
      <c r="B32" s="122"/>
      <c r="C32" s="67">
        <v>29.74</v>
      </c>
      <c r="D32" s="67"/>
      <c r="E32" s="67"/>
      <c r="F32" s="67"/>
      <c r="G32" s="67"/>
      <c r="H32" s="67"/>
      <c r="I32" s="67"/>
      <c r="J32" s="67"/>
      <c r="K32" s="67"/>
      <c r="L32" s="67"/>
      <c r="M32" s="123"/>
      <c r="N32" s="122">
        <f t="shared" si="3"/>
        <v>29.74</v>
      </c>
      <c r="O32" s="34">
        <f t="shared" si="0"/>
        <v>14.5</v>
      </c>
      <c r="P32" s="62"/>
      <c r="Q32" s="37"/>
    </row>
    <row r="33" spans="1:17" x14ac:dyDescent="0.3">
      <c r="A33" s="100">
        <f t="shared" si="1"/>
        <v>15</v>
      </c>
      <c r="B33" s="122"/>
      <c r="C33" s="67">
        <v>35.770000000000003</v>
      </c>
      <c r="D33" s="67"/>
      <c r="E33" s="67"/>
      <c r="F33" s="67"/>
      <c r="G33" s="67"/>
      <c r="H33" s="67"/>
      <c r="I33" s="67"/>
      <c r="J33" s="67"/>
      <c r="K33" s="67"/>
      <c r="L33" s="67"/>
      <c r="M33" s="123"/>
      <c r="N33" s="122">
        <f t="shared" si="3"/>
        <v>35.770000000000003</v>
      </c>
      <c r="O33" s="34">
        <f t="shared" si="0"/>
        <v>15</v>
      </c>
      <c r="P33" s="62"/>
      <c r="Q33" s="37"/>
    </row>
    <row r="34" spans="1:17" x14ac:dyDescent="0.3">
      <c r="A34" s="100">
        <f t="shared" si="1"/>
        <v>15.5</v>
      </c>
      <c r="B34" s="122"/>
      <c r="C34" s="67">
        <v>107.03</v>
      </c>
      <c r="D34" s="67"/>
      <c r="E34" s="67"/>
      <c r="F34" s="67"/>
      <c r="G34" s="67"/>
      <c r="H34" s="67"/>
      <c r="I34" s="67"/>
      <c r="J34" s="67"/>
      <c r="K34" s="67"/>
      <c r="L34" s="67"/>
      <c r="M34" s="123"/>
      <c r="N34" s="122">
        <f t="shared" si="3"/>
        <v>107.03</v>
      </c>
      <c r="O34" s="34">
        <f t="shared" si="0"/>
        <v>15.5</v>
      </c>
      <c r="P34" s="62"/>
      <c r="Q34" s="37"/>
    </row>
    <row r="35" spans="1:17" x14ac:dyDescent="0.3">
      <c r="A35" s="100">
        <f t="shared" si="1"/>
        <v>16</v>
      </c>
      <c r="B35" s="122"/>
      <c r="C35" s="67">
        <v>190.26</v>
      </c>
      <c r="D35" s="67"/>
      <c r="E35" s="67"/>
      <c r="F35" s="67"/>
      <c r="G35" s="67"/>
      <c r="H35" s="67"/>
      <c r="I35" s="67"/>
      <c r="J35" s="67"/>
      <c r="K35" s="67"/>
      <c r="L35" s="67"/>
      <c r="M35" s="123"/>
      <c r="N35" s="122">
        <f t="shared" si="3"/>
        <v>190.26</v>
      </c>
      <c r="O35" s="34">
        <f t="shared" si="0"/>
        <v>16</v>
      </c>
      <c r="P35" s="62"/>
      <c r="Q35" s="37"/>
    </row>
    <row r="36" spans="1:17" x14ac:dyDescent="0.3">
      <c r="A36" s="100">
        <f t="shared" si="1"/>
        <v>16.5</v>
      </c>
      <c r="B36" s="122"/>
      <c r="C36" s="67">
        <v>285.24</v>
      </c>
      <c r="D36" s="67"/>
      <c r="E36" s="67"/>
      <c r="F36" s="67"/>
      <c r="G36" s="67"/>
      <c r="H36" s="67"/>
      <c r="I36" s="67"/>
      <c r="J36" s="67"/>
      <c r="K36" s="67"/>
      <c r="L36" s="67"/>
      <c r="M36" s="123"/>
      <c r="N36" s="122">
        <f t="shared" si="3"/>
        <v>285.24</v>
      </c>
      <c r="O36" s="34">
        <f t="shared" si="0"/>
        <v>16.5</v>
      </c>
      <c r="P36" s="62"/>
      <c r="Q36" s="37"/>
    </row>
    <row r="37" spans="1:17" x14ac:dyDescent="0.3">
      <c r="A37" s="100">
        <f t="shared" si="1"/>
        <v>17</v>
      </c>
      <c r="B37" s="122"/>
      <c r="C37" s="67">
        <v>528.27</v>
      </c>
      <c r="D37" s="67"/>
      <c r="E37" s="67"/>
      <c r="F37" s="67"/>
      <c r="G37" s="67"/>
      <c r="H37" s="67"/>
      <c r="I37" s="67"/>
      <c r="J37" s="67"/>
      <c r="K37" s="67"/>
      <c r="L37" s="67"/>
      <c r="M37" s="123"/>
      <c r="N37" s="122">
        <f t="shared" si="3"/>
        <v>528.27</v>
      </c>
      <c r="O37" s="34">
        <f t="shared" si="0"/>
        <v>17</v>
      </c>
      <c r="P37" s="62"/>
      <c r="Q37" s="37"/>
    </row>
    <row r="38" spans="1:17" x14ac:dyDescent="0.3">
      <c r="A38" s="100">
        <f t="shared" si="1"/>
        <v>17.5</v>
      </c>
      <c r="B38" s="122"/>
      <c r="C38" s="67">
        <v>652.09</v>
      </c>
      <c r="D38" s="67"/>
      <c r="E38" s="67"/>
      <c r="F38" s="67"/>
      <c r="G38" s="67"/>
      <c r="H38" s="67"/>
      <c r="I38" s="67"/>
      <c r="J38" s="67"/>
      <c r="K38" s="67"/>
      <c r="L38" s="67"/>
      <c r="M38" s="123"/>
      <c r="N38" s="122">
        <f t="shared" si="3"/>
        <v>652.09</v>
      </c>
      <c r="O38" s="34">
        <f t="shared" si="0"/>
        <v>17.5</v>
      </c>
      <c r="P38" s="62"/>
    </row>
    <row r="39" spans="1:17" x14ac:dyDescent="0.3">
      <c r="A39" s="100">
        <f t="shared" si="1"/>
        <v>18</v>
      </c>
      <c r="B39" s="122"/>
      <c r="C39" s="67">
        <v>856.61</v>
      </c>
      <c r="D39" s="67"/>
      <c r="E39" s="67"/>
      <c r="F39" s="67"/>
      <c r="G39" s="67"/>
      <c r="H39" s="67"/>
      <c r="I39" s="67"/>
      <c r="J39" s="67"/>
      <c r="K39" s="67"/>
      <c r="L39" s="67"/>
      <c r="M39" s="123"/>
      <c r="N39" s="122">
        <f t="shared" si="3"/>
        <v>856.61</v>
      </c>
      <c r="O39" s="34">
        <f t="shared" si="0"/>
        <v>18</v>
      </c>
      <c r="P39" s="62"/>
    </row>
    <row r="40" spans="1:17" x14ac:dyDescent="0.3">
      <c r="A40" s="100">
        <f t="shared" si="1"/>
        <v>18.5</v>
      </c>
      <c r="B40" s="122"/>
      <c r="C40" s="67">
        <v>804.61</v>
      </c>
      <c r="D40" s="67"/>
      <c r="E40" s="67"/>
      <c r="F40" s="67"/>
      <c r="G40" s="67"/>
      <c r="H40" s="67"/>
      <c r="I40" s="67"/>
      <c r="J40" s="67"/>
      <c r="K40" s="67"/>
      <c r="L40" s="67"/>
      <c r="M40" s="123"/>
      <c r="N40" s="122">
        <f t="shared" si="3"/>
        <v>804.61</v>
      </c>
      <c r="O40" s="34">
        <f t="shared" si="0"/>
        <v>18.5</v>
      </c>
      <c r="P40" s="62"/>
    </row>
    <row r="41" spans="1:17" x14ac:dyDescent="0.3">
      <c r="A41" s="100">
        <f t="shared" si="1"/>
        <v>19</v>
      </c>
      <c r="B41" s="122"/>
      <c r="C41" s="67">
        <v>331.44</v>
      </c>
      <c r="D41" s="67"/>
      <c r="E41" s="67"/>
      <c r="F41" s="67"/>
      <c r="G41" s="67"/>
      <c r="H41" s="67"/>
      <c r="I41" s="67"/>
      <c r="J41" s="67"/>
      <c r="K41" s="67"/>
      <c r="L41" s="67"/>
      <c r="M41" s="123"/>
      <c r="N41" s="122">
        <f t="shared" si="3"/>
        <v>331.44</v>
      </c>
      <c r="O41" s="34">
        <f t="shared" si="0"/>
        <v>19</v>
      </c>
    </row>
    <row r="42" spans="1:17" x14ac:dyDescent="0.3">
      <c r="A42" s="100">
        <f t="shared" si="1"/>
        <v>19.5</v>
      </c>
      <c r="B42" s="122"/>
      <c r="C42" s="67">
        <v>64.7</v>
      </c>
      <c r="D42" s="67"/>
      <c r="E42" s="67"/>
      <c r="F42" s="67"/>
      <c r="G42" s="67"/>
      <c r="H42" s="67"/>
      <c r="I42" s="67"/>
      <c r="J42" s="67"/>
      <c r="K42" s="67"/>
      <c r="L42" s="67"/>
      <c r="M42" s="123"/>
      <c r="N42" s="122">
        <f t="shared" si="3"/>
        <v>64.7</v>
      </c>
      <c r="O42" s="34">
        <f t="shared" si="0"/>
        <v>19.5</v>
      </c>
    </row>
    <row r="43" spans="1:17" x14ac:dyDescent="0.3">
      <c r="A43" s="100">
        <f t="shared" si="1"/>
        <v>20</v>
      </c>
      <c r="B43" s="12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 t="str">
        <f t="shared" si="3"/>
        <v xml:space="preserve"> </v>
      </c>
      <c r="O43" s="47"/>
    </row>
    <row r="44" spans="1:17" x14ac:dyDescent="0.3">
      <c r="A44" s="100">
        <f t="shared" si="1"/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 t="str">
        <f t="shared" si="3"/>
        <v xml:space="preserve"> </v>
      </c>
      <c r="O44" s="47"/>
    </row>
    <row r="45" spans="1:17" x14ac:dyDescent="0.3">
      <c r="A45" s="99" t="s">
        <v>13</v>
      </c>
      <c r="B45" s="126" t="str">
        <f>IF(SUM(B11:B44)&gt;0,SUM(B11:B44)," ")</f>
        <v xml:space="preserve"> </v>
      </c>
      <c r="C45" s="71">
        <f t="shared" ref="C45:M45" si="4">IF(SUM(C11:C44)&gt;0,SUM(C11:C44)," ")</f>
        <v>3897.28</v>
      </c>
      <c r="D45" s="71" t="str">
        <f t="shared" si="4"/>
        <v xml:space="preserve"> </v>
      </c>
      <c r="E45" s="71" t="str">
        <f t="shared" si="4"/>
        <v xml:space="preserve"> </v>
      </c>
      <c r="F45" s="71" t="str">
        <f t="shared" si="4"/>
        <v xml:space="preserve"> </v>
      </c>
      <c r="G45" s="71" t="str">
        <f t="shared" si="4"/>
        <v xml:space="preserve"> </v>
      </c>
      <c r="H45" s="71" t="str">
        <f t="shared" si="4"/>
        <v xml:space="preserve"> </v>
      </c>
      <c r="I45" s="71" t="str">
        <f t="shared" si="4"/>
        <v xml:space="preserve"> </v>
      </c>
      <c r="J45" s="71" t="str">
        <f t="shared" si="4"/>
        <v xml:space="preserve"> </v>
      </c>
      <c r="K45" s="71" t="str">
        <f t="shared" si="4"/>
        <v xml:space="preserve"> </v>
      </c>
      <c r="L45" s="71" t="str">
        <f t="shared" si="4"/>
        <v xml:space="preserve"> </v>
      </c>
      <c r="M45" s="127" t="str">
        <f t="shared" si="4"/>
        <v xml:space="preserve"> </v>
      </c>
      <c r="N45" s="126">
        <f>SUM(N11:N44)</f>
        <v>3897.28</v>
      </c>
    </row>
    <row r="46" spans="1:17" x14ac:dyDescent="0.3">
      <c r="A46" s="100" t="s">
        <v>24</v>
      </c>
      <c r="B46" s="122"/>
      <c r="C46" s="77"/>
      <c r="D46" s="77"/>
      <c r="E46" s="67"/>
      <c r="F46" s="67"/>
      <c r="G46" s="67"/>
      <c r="H46" s="67"/>
      <c r="I46" s="77"/>
      <c r="J46" s="77"/>
      <c r="K46" s="77"/>
      <c r="L46" s="77"/>
      <c r="M46" s="128"/>
      <c r="N46" s="134">
        <f>SUM(B46:M46)</f>
        <v>0</v>
      </c>
    </row>
    <row r="47" spans="1:17" x14ac:dyDescent="0.3">
      <c r="A47" s="100" t="s">
        <v>17</v>
      </c>
      <c r="B47" s="134"/>
      <c r="C47" s="77"/>
      <c r="D47" s="77"/>
      <c r="E47" s="67"/>
      <c r="F47" s="67"/>
      <c r="G47" s="67"/>
      <c r="H47" s="67"/>
      <c r="I47" s="77"/>
      <c r="J47" s="77"/>
      <c r="K47" s="77"/>
      <c r="L47" s="77"/>
      <c r="M47" s="128"/>
      <c r="N47" s="134">
        <f>SUM(B47:M47)</f>
        <v>0</v>
      </c>
    </row>
    <row r="48" spans="1:17" ht="14" x14ac:dyDescent="0.3">
      <c r="A48" s="101" t="s">
        <v>21</v>
      </c>
      <c r="B48" s="129"/>
      <c r="C48" s="72">
        <f>SUM(C9:C26)*100/C45</f>
        <v>0</v>
      </c>
      <c r="D48" s="72"/>
      <c r="E48" s="72"/>
      <c r="F48" s="72"/>
      <c r="G48" s="72"/>
      <c r="H48" s="72"/>
      <c r="I48" s="72" t="e">
        <f>SUM(I9:I26)*100/I45</f>
        <v>#VALUE!</v>
      </c>
      <c r="J48" s="72" t="e">
        <f>SUM(J9:J26)*100/J45</f>
        <v>#VALUE!</v>
      </c>
      <c r="K48" s="72" t="e">
        <f>SUM(K9:K26)*100/K45</f>
        <v>#VALUE!</v>
      </c>
      <c r="L48" s="72" t="e">
        <f t="shared" ref="L48:M48" si="5">SUM(L9:L26)*100/L45</f>
        <v>#VALUE!</v>
      </c>
      <c r="M48" s="72" t="e">
        <f t="shared" si="5"/>
        <v>#VALUE!</v>
      </c>
      <c r="N48" s="129">
        <f>SUM(N9:N26)*100/N45</f>
        <v>0</v>
      </c>
    </row>
    <row r="49" spans="1:14" x14ac:dyDescent="0.3">
      <c r="A49" s="102" t="s">
        <v>19</v>
      </c>
      <c r="B49" s="131"/>
      <c r="C49" s="79"/>
      <c r="D49" s="73"/>
      <c r="E49" s="73"/>
      <c r="F49" s="73"/>
      <c r="G49" s="73"/>
      <c r="H49" s="73"/>
      <c r="I49" s="73"/>
      <c r="J49" s="73"/>
      <c r="K49" s="73"/>
      <c r="L49" s="73"/>
      <c r="M49" s="132"/>
      <c r="N49" s="131"/>
    </row>
    <row r="50" spans="1:14" x14ac:dyDescent="0.3">
      <c r="A50" s="40" t="s">
        <v>14</v>
      </c>
      <c r="J50" s="41"/>
      <c r="K50" s="41"/>
      <c r="L50" s="41"/>
      <c r="M50" s="41"/>
    </row>
    <row r="51" spans="1:14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4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4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</row>
    <row r="54" spans="1:14" x14ac:dyDescent="0.3">
      <c r="A54" s="49">
        <v>14</v>
      </c>
      <c r="B54" s="50" t="e">
        <f>+VLOOKUP(MAX(B9:B44),B9:$O$44,14,0)</f>
        <v>#N/A</v>
      </c>
      <c r="C54" s="51">
        <f>+VLOOKUP(MAX(C9:C44),C9:$O$44,+$A$54-C53,0)</f>
        <v>18</v>
      </c>
      <c r="D54" s="51" t="e">
        <f>+VLOOKUP(MAX(D9:D44),D9:$O$44,+$A$54-D53,0)</f>
        <v>#N/A</v>
      </c>
      <c r="E54" s="51" t="e">
        <f>+VLOOKUP(MAX(E9:E44),E9:$O$44,+$A$54-E53,0)</f>
        <v>#N/A</v>
      </c>
      <c r="F54" s="51" t="e">
        <f>+VLOOKUP(MAX(F9:F44),F9:$O$44,+$A$54-F53,0)</f>
        <v>#N/A</v>
      </c>
      <c r="G54" s="51" t="e">
        <f>+VLOOKUP(MAX(G9:G44),G9:$O$44,+$A$54-G53,0)</f>
        <v>#N/A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>
        <f>+VLOOKUP(MAX(N9:N44),N9:$O$44,+$A$54-N53,0)</f>
        <v>18</v>
      </c>
    </row>
    <row r="55" spans="1:14" x14ac:dyDescent="0.3">
      <c r="A55" s="47"/>
    </row>
    <row r="56" spans="1:14" x14ac:dyDescent="0.3">
      <c r="A56" s="49"/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</row>
    <row r="57" spans="1:14" x14ac:dyDescent="0.3">
      <c r="A57" s="47">
        <v>0</v>
      </c>
    </row>
    <row r="58" spans="1:14" x14ac:dyDescent="0.3">
      <c r="A58" s="27" t="s">
        <v>22</v>
      </c>
      <c r="B58" s="35">
        <f>-SUM(B9:B26)</f>
        <v>0</v>
      </c>
      <c r="C58" s="35">
        <f t="shared" ref="C58:M58" si="6">-SUM(C9:C26)</f>
        <v>0</v>
      </c>
      <c r="D58" s="35">
        <f t="shared" si="6"/>
        <v>0</v>
      </c>
      <c r="E58" s="35">
        <f t="shared" si="6"/>
        <v>0</v>
      </c>
      <c r="F58" s="35">
        <f t="shared" si="6"/>
        <v>0</v>
      </c>
      <c r="G58" s="35">
        <f t="shared" si="6"/>
        <v>0</v>
      </c>
      <c r="H58" s="35">
        <f t="shared" si="6"/>
        <v>0</v>
      </c>
      <c r="I58" s="35">
        <f t="shared" si="6"/>
        <v>0</v>
      </c>
      <c r="J58" s="35">
        <f t="shared" si="6"/>
        <v>0</v>
      </c>
      <c r="K58" s="35">
        <f t="shared" si="6"/>
        <v>0</v>
      </c>
      <c r="L58" s="35">
        <f t="shared" si="6"/>
        <v>0</v>
      </c>
      <c r="M58" s="35">
        <f t="shared" si="6"/>
        <v>0</v>
      </c>
    </row>
    <row r="59" spans="1:14" x14ac:dyDescent="0.3">
      <c r="A59" s="27" t="s">
        <v>23</v>
      </c>
      <c r="B59" s="35">
        <f>SUM(B27:B42)</f>
        <v>0</v>
      </c>
      <c r="C59" s="35">
        <f t="shared" ref="C59:M59" si="7">SUM(C27:C42)</f>
        <v>3897.28</v>
      </c>
      <c r="D59" s="35">
        <f t="shared" si="7"/>
        <v>0</v>
      </c>
      <c r="E59" s="35">
        <f t="shared" si="7"/>
        <v>0</v>
      </c>
      <c r="F59" s="35">
        <f t="shared" si="7"/>
        <v>0</v>
      </c>
      <c r="G59" s="35">
        <f t="shared" si="7"/>
        <v>0</v>
      </c>
      <c r="H59" s="35">
        <f t="shared" si="7"/>
        <v>0</v>
      </c>
      <c r="I59" s="35">
        <f t="shared" si="7"/>
        <v>0</v>
      </c>
      <c r="J59" s="35">
        <f t="shared" si="7"/>
        <v>0</v>
      </c>
      <c r="K59" s="35">
        <f t="shared" si="7"/>
        <v>0</v>
      </c>
      <c r="L59" s="35">
        <f t="shared" si="7"/>
        <v>0</v>
      </c>
      <c r="M59" s="35">
        <f t="shared" si="7"/>
        <v>0</v>
      </c>
    </row>
  </sheetData>
  <mergeCells count="5">
    <mergeCell ref="A1:N1"/>
    <mergeCell ref="A3:N3"/>
    <mergeCell ref="A4:N4"/>
    <mergeCell ref="B7:M7"/>
    <mergeCell ref="A5:N5"/>
  </mergeCells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ignoredErrors>
    <ignoredError sqref="C48 E48:M48" formulaRange="1"/>
  </ignoredError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1">
    <tabColor theme="6" tint="-0.249977111117893"/>
  </sheetPr>
  <dimension ref="A1:O75"/>
  <sheetViews>
    <sheetView zoomScale="70" zoomScaleNormal="70" zoomScalePageLayoutView="60" workbookViewId="0">
      <selection activeCell="Q19" sqref="Q19:Q20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5" s="28" customFormat="1" ht="20" x14ac:dyDescent="0.4">
      <c r="A1" s="203" t="s">
        <v>32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s="28" customFormat="1" ht="20" x14ac:dyDescent="0.4">
      <c r="A4" s="204" t="s">
        <v>85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5" s="28" customFormat="1" ht="20" x14ac:dyDescent="0.4">
      <c r="A5" s="176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7" spans="1:15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5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5" x14ac:dyDescent="0.3">
      <c r="A9" s="103">
        <v>3</v>
      </c>
      <c r="B9" s="126"/>
      <c r="C9" s="71"/>
      <c r="D9" s="71"/>
      <c r="E9" s="71"/>
      <c r="F9" s="71"/>
      <c r="G9" s="71"/>
      <c r="H9" s="71"/>
      <c r="I9" s="71"/>
      <c r="J9" s="71"/>
      <c r="K9" s="71"/>
      <c r="L9" s="71"/>
      <c r="M9" s="127"/>
      <c r="N9" s="126" t="str">
        <f>IF(SUM(B9:M9)&gt;0,SUM(B9:M9)," ")</f>
        <v xml:space="preserve"> </v>
      </c>
      <c r="O9" s="33">
        <f>+A9</f>
        <v>3</v>
      </c>
    </row>
    <row r="10" spans="1:15" x14ac:dyDescent="0.3">
      <c r="A10" s="100">
        <f>+A9+0.5</f>
        <v>3.5</v>
      </c>
      <c r="B10" s="122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123"/>
      <c r="N10" s="122" t="str">
        <f t="shared" ref="N10:N44" si="0">IF(SUM(B10:M10)&gt;0,SUM(B10:M10)," ")</f>
        <v xml:space="preserve"> </v>
      </c>
      <c r="O10" s="34">
        <f t="shared" ref="O10:O42" si="1">+A10</f>
        <v>3.5</v>
      </c>
    </row>
    <row r="11" spans="1:15" x14ac:dyDescent="0.3">
      <c r="A11" s="100">
        <f t="shared" ref="A11:A44" si="2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 t="str">
        <f t="shared" si="0"/>
        <v xml:space="preserve"> </v>
      </c>
      <c r="O11" s="34">
        <f t="shared" si="1"/>
        <v>4</v>
      </c>
    </row>
    <row r="12" spans="1:15" x14ac:dyDescent="0.3">
      <c r="A12" s="100">
        <f t="shared" si="2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 t="str">
        <f t="shared" si="0"/>
        <v xml:space="preserve"> </v>
      </c>
      <c r="O12" s="34">
        <f t="shared" si="1"/>
        <v>4.5</v>
      </c>
    </row>
    <row r="13" spans="1:15" x14ac:dyDescent="0.3">
      <c r="A13" s="100">
        <f t="shared" si="2"/>
        <v>5</v>
      </c>
      <c r="B13" s="122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3"/>
      <c r="N13" s="122" t="str">
        <f t="shared" si="0"/>
        <v xml:space="preserve"> </v>
      </c>
      <c r="O13" s="34">
        <f t="shared" si="1"/>
        <v>5</v>
      </c>
    </row>
    <row r="14" spans="1:15" x14ac:dyDescent="0.3">
      <c r="A14" s="100">
        <f t="shared" si="2"/>
        <v>5.5</v>
      </c>
      <c r="B14" s="122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3"/>
      <c r="N14" s="122" t="str">
        <f t="shared" si="0"/>
        <v xml:space="preserve"> </v>
      </c>
      <c r="O14" s="34">
        <f t="shared" si="1"/>
        <v>5.5</v>
      </c>
    </row>
    <row r="15" spans="1:15" x14ac:dyDescent="0.3">
      <c r="A15" s="100">
        <f t="shared" si="2"/>
        <v>6</v>
      </c>
      <c r="B15" s="122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123"/>
      <c r="N15" s="122" t="str">
        <f t="shared" si="0"/>
        <v xml:space="preserve"> </v>
      </c>
      <c r="O15" s="34">
        <f t="shared" si="1"/>
        <v>6</v>
      </c>
    </row>
    <row r="16" spans="1:15" x14ac:dyDescent="0.3">
      <c r="A16" s="100">
        <f t="shared" si="2"/>
        <v>6.5</v>
      </c>
      <c r="B16" s="122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123"/>
      <c r="N16" s="122" t="str">
        <f t="shared" si="0"/>
        <v xml:space="preserve"> </v>
      </c>
      <c r="O16" s="34">
        <f t="shared" si="1"/>
        <v>6.5</v>
      </c>
    </row>
    <row r="17" spans="1:15" x14ac:dyDescent="0.3">
      <c r="A17" s="100">
        <f t="shared" si="2"/>
        <v>7</v>
      </c>
      <c r="B17" s="12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123"/>
      <c r="N17" s="122" t="str">
        <f t="shared" si="0"/>
        <v xml:space="preserve"> </v>
      </c>
      <c r="O17" s="34">
        <f t="shared" si="1"/>
        <v>7</v>
      </c>
    </row>
    <row r="18" spans="1:15" x14ac:dyDescent="0.3">
      <c r="A18" s="100">
        <f t="shared" si="2"/>
        <v>7.5</v>
      </c>
      <c r="B18" s="122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123"/>
      <c r="N18" s="122" t="str">
        <f t="shared" si="0"/>
        <v xml:space="preserve"> </v>
      </c>
      <c r="O18" s="34">
        <f t="shared" si="1"/>
        <v>7.5</v>
      </c>
    </row>
    <row r="19" spans="1:15" x14ac:dyDescent="0.3">
      <c r="A19" s="100">
        <f t="shared" si="2"/>
        <v>8</v>
      </c>
      <c r="B19" s="122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123"/>
      <c r="N19" s="122" t="str">
        <f t="shared" si="0"/>
        <v xml:space="preserve"> </v>
      </c>
      <c r="O19" s="34">
        <f t="shared" si="1"/>
        <v>8</v>
      </c>
    </row>
    <row r="20" spans="1:15" x14ac:dyDescent="0.3">
      <c r="A20" s="100">
        <f t="shared" si="2"/>
        <v>8.5</v>
      </c>
      <c r="B20" s="122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123"/>
      <c r="N20" s="122" t="str">
        <f t="shared" si="0"/>
        <v xml:space="preserve"> </v>
      </c>
      <c r="O20" s="34">
        <f t="shared" si="1"/>
        <v>8.5</v>
      </c>
    </row>
    <row r="21" spans="1:15" x14ac:dyDescent="0.3">
      <c r="A21" s="100">
        <f t="shared" si="2"/>
        <v>9</v>
      </c>
      <c r="B21" s="122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123"/>
      <c r="N21" s="122" t="str">
        <f t="shared" si="0"/>
        <v xml:space="preserve"> </v>
      </c>
      <c r="O21" s="34">
        <f t="shared" si="1"/>
        <v>9</v>
      </c>
    </row>
    <row r="22" spans="1:15" x14ac:dyDescent="0.3">
      <c r="A22" s="100">
        <f t="shared" si="2"/>
        <v>9.5</v>
      </c>
      <c r="B22" s="122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123"/>
      <c r="N22" s="122" t="str">
        <f t="shared" si="0"/>
        <v xml:space="preserve"> </v>
      </c>
      <c r="O22" s="34">
        <f t="shared" si="1"/>
        <v>9.5</v>
      </c>
    </row>
    <row r="23" spans="1:15" x14ac:dyDescent="0.3">
      <c r="A23" s="100">
        <f t="shared" si="2"/>
        <v>10</v>
      </c>
      <c r="B23" s="122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123"/>
      <c r="N23" s="122" t="str">
        <f t="shared" si="0"/>
        <v xml:space="preserve"> </v>
      </c>
      <c r="O23" s="34">
        <f t="shared" si="1"/>
        <v>10</v>
      </c>
    </row>
    <row r="24" spans="1:15" x14ac:dyDescent="0.3">
      <c r="A24" s="100">
        <f t="shared" si="2"/>
        <v>10.5</v>
      </c>
      <c r="B24" s="122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123"/>
      <c r="N24" s="122" t="str">
        <f t="shared" si="0"/>
        <v xml:space="preserve"> </v>
      </c>
      <c r="O24" s="34">
        <f t="shared" si="1"/>
        <v>10.5</v>
      </c>
    </row>
    <row r="25" spans="1:15" x14ac:dyDescent="0.3">
      <c r="A25" s="100">
        <f t="shared" si="2"/>
        <v>11</v>
      </c>
      <c r="B25" s="122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123"/>
      <c r="N25" s="122" t="str">
        <f t="shared" si="0"/>
        <v xml:space="preserve"> </v>
      </c>
      <c r="O25" s="34">
        <f t="shared" si="1"/>
        <v>11</v>
      </c>
    </row>
    <row r="26" spans="1:15" x14ac:dyDescent="0.3">
      <c r="A26" s="102">
        <f t="shared" si="2"/>
        <v>11.5</v>
      </c>
      <c r="B26" s="124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125"/>
      <c r="N26" s="124" t="str">
        <f t="shared" si="0"/>
        <v xml:space="preserve"> </v>
      </c>
      <c r="O26" s="34">
        <f t="shared" si="1"/>
        <v>11.5</v>
      </c>
    </row>
    <row r="27" spans="1:15" x14ac:dyDescent="0.3">
      <c r="A27" s="100">
        <f t="shared" si="2"/>
        <v>12</v>
      </c>
      <c r="B27" s="122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123"/>
      <c r="N27" s="122" t="str">
        <f t="shared" si="0"/>
        <v xml:space="preserve"> </v>
      </c>
      <c r="O27" s="34">
        <f t="shared" si="1"/>
        <v>12</v>
      </c>
    </row>
    <row r="28" spans="1:15" x14ac:dyDescent="0.3">
      <c r="A28" s="100">
        <f t="shared" si="2"/>
        <v>12.5</v>
      </c>
      <c r="B28" s="122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123"/>
      <c r="N28" s="122" t="str">
        <f t="shared" si="0"/>
        <v xml:space="preserve"> </v>
      </c>
      <c r="O28" s="34">
        <f t="shared" si="1"/>
        <v>12.5</v>
      </c>
    </row>
    <row r="29" spans="1:15" x14ac:dyDescent="0.3">
      <c r="A29" s="100">
        <f t="shared" si="2"/>
        <v>13</v>
      </c>
      <c r="B29" s="122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123"/>
      <c r="N29" s="122" t="str">
        <f t="shared" si="0"/>
        <v xml:space="preserve"> </v>
      </c>
      <c r="O29" s="34">
        <f t="shared" si="1"/>
        <v>13</v>
      </c>
    </row>
    <row r="30" spans="1:15" x14ac:dyDescent="0.3">
      <c r="A30" s="100">
        <f t="shared" si="2"/>
        <v>13.5</v>
      </c>
      <c r="B30" s="122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123"/>
      <c r="N30" s="122" t="str">
        <f t="shared" si="0"/>
        <v xml:space="preserve"> </v>
      </c>
      <c r="O30" s="34">
        <f t="shared" si="1"/>
        <v>13.5</v>
      </c>
    </row>
    <row r="31" spans="1:15" x14ac:dyDescent="0.3">
      <c r="A31" s="100">
        <f t="shared" si="2"/>
        <v>14</v>
      </c>
      <c r="B31" s="122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123"/>
      <c r="N31" s="122" t="str">
        <f t="shared" si="0"/>
        <v xml:space="preserve"> </v>
      </c>
      <c r="O31" s="34">
        <f t="shared" si="1"/>
        <v>14</v>
      </c>
    </row>
    <row r="32" spans="1:15" x14ac:dyDescent="0.3">
      <c r="A32" s="100">
        <f t="shared" si="2"/>
        <v>14.5</v>
      </c>
      <c r="B32" s="122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123"/>
      <c r="N32" s="122" t="str">
        <f t="shared" si="0"/>
        <v xml:space="preserve"> </v>
      </c>
      <c r="O32" s="34">
        <f t="shared" si="1"/>
        <v>14.5</v>
      </c>
    </row>
    <row r="33" spans="1:15" x14ac:dyDescent="0.3">
      <c r="A33" s="100">
        <f t="shared" si="2"/>
        <v>15</v>
      </c>
      <c r="B33" s="122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123"/>
      <c r="N33" s="122" t="str">
        <f t="shared" si="0"/>
        <v xml:space="preserve"> </v>
      </c>
      <c r="O33" s="34">
        <f t="shared" si="1"/>
        <v>15</v>
      </c>
    </row>
    <row r="34" spans="1:15" x14ac:dyDescent="0.3">
      <c r="A34" s="100">
        <f t="shared" si="2"/>
        <v>15.5</v>
      </c>
      <c r="B34" s="122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123"/>
      <c r="N34" s="122" t="str">
        <f t="shared" si="0"/>
        <v xml:space="preserve"> </v>
      </c>
      <c r="O34" s="34">
        <f t="shared" si="1"/>
        <v>15.5</v>
      </c>
    </row>
    <row r="35" spans="1:15" x14ac:dyDescent="0.3">
      <c r="A35" s="100">
        <f t="shared" si="2"/>
        <v>16</v>
      </c>
      <c r="B35" s="122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123"/>
      <c r="N35" s="122" t="str">
        <f t="shared" si="0"/>
        <v xml:space="preserve"> </v>
      </c>
      <c r="O35" s="34">
        <f t="shared" si="1"/>
        <v>16</v>
      </c>
    </row>
    <row r="36" spans="1:15" x14ac:dyDescent="0.3">
      <c r="A36" s="100">
        <f t="shared" si="2"/>
        <v>16.5</v>
      </c>
      <c r="B36" s="122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123"/>
      <c r="N36" s="122" t="str">
        <f t="shared" si="0"/>
        <v xml:space="preserve"> </v>
      </c>
      <c r="O36" s="34">
        <f t="shared" si="1"/>
        <v>16.5</v>
      </c>
    </row>
    <row r="37" spans="1:15" x14ac:dyDescent="0.3">
      <c r="A37" s="100">
        <f t="shared" si="2"/>
        <v>17</v>
      </c>
      <c r="B37" s="122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123"/>
      <c r="N37" s="122" t="str">
        <f t="shared" si="0"/>
        <v xml:space="preserve"> </v>
      </c>
      <c r="O37" s="34">
        <f t="shared" si="1"/>
        <v>17</v>
      </c>
    </row>
    <row r="38" spans="1:15" x14ac:dyDescent="0.3">
      <c r="A38" s="100">
        <f t="shared" si="2"/>
        <v>17.5</v>
      </c>
      <c r="B38" s="122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123"/>
      <c r="N38" s="122" t="str">
        <f t="shared" si="0"/>
        <v xml:space="preserve"> </v>
      </c>
      <c r="O38" s="34">
        <f t="shared" si="1"/>
        <v>17.5</v>
      </c>
    </row>
    <row r="39" spans="1:15" x14ac:dyDescent="0.3">
      <c r="A39" s="100">
        <f t="shared" si="2"/>
        <v>18</v>
      </c>
      <c r="B39" s="122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123"/>
      <c r="N39" s="122" t="str">
        <f t="shared" si="0"/>
        <v xml:space="preserve"> </v>
      </c>
      <c r="O39" s="34">
        <f t="shared" si="1"/>
        <v>18</v>
      </c>
    </row>
    <row r="40" spans="1:15" x14ac:dyDescent="0.3">
      <c r="A40" s="100">
        <f t="shared" si="2"/>
        <v>18.5</v>
      </c>
      <c r="B40" s="122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123"/>
      <c r="N40" s="122" t="str">
        <f t="shared" si="0"/>
        <v xml:space="preserve"> </v>
      </c>
      <c r="O40" s="34">
        <f t="shared" si="1"/>
        <v>18.5</v>
      </c>
    </row>
    <row r="41" spans="1:15" x14ac:dyDescent="0.3">
      <c r="A41" s="100">
        <f t="shared" si="2"/>
        <v>19</v>
      </c>
      <c r="B41" s="122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123"/>
      <c r="N41" s="122" t="str">
        <f t="shared" si="0"/>
        <v xml:space="preserve"> </v>
      </c>
      <c r="O41" s="34">
        <f t="shared" si="1"/>
        <v>19</v>
      </c>
    </row>
    <row r="42" spans="1:15" x14ac:dyDescent="0.3">
      <c r="A42" s="100">
        <f t="shared" si="2"/>
        <v>19.5</v>
      </c>
      <c r="B42" s="122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123"/>
      <c r="N42" s="122" t="str">
        <f t="shared" si="0"/>
        <v xml:space="preserve"> </v>
      </c>
      <c r="O42" s="34">
        <f t="shared" si="1"/>
        <v>19.5</v>
      </c>
    </row>
    <row r="43" spans="1:15" x14ac:dyDescent="0.3">
      <c r="A43" s="100">
        <f t="shared" si="2"/>
        <v>20</v>
      </c>
      <c r="B43" s="122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123"/>
      <c r="N43" s="122"/>
      <c r="O43" s="47"/>
    </row>
    <row r="44" spans="1:15" x14ac:dyDescent="0.3">
      <c r="A44" s="100">
        <f t="shared" si="2"/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 t="str">
        <f t="shared" si="0"/>
        <v xml:space="preserve"> </v>
      </c>
      <c r="O44" s="47"/>
    </row>
    <row r="45" spans="1:15" x14ac:dyDescent="0.3">
      <c r="A45" s="99" t="s">
        <v>13</v>
      </c>
      <c r="B45" s="126" t="str">
        <f>IF(SUM(B11:B44)&gt;0,SUM(B11:B44)," ")</f>
        <v xml:space="preserve"> </v>
      </c>
      <c r="C45" s="71" t="str">
        <f t="shared" ref="C45:M45" si="3">IF(SUM(C11:C44)&gt;0,SUM(C11:C44)," ")</f>
        <v xml:space="preserve"> </v>
      </c>
      <c r="D45" s="71" t="str">
        <f t="shared" si="3"/>
        <v xml:space="preserve"> </v>
      </c>
      <c r="E45" s="71" t="str">
        <f t="shared" si="3"/>
        <v xml:space="preserve"> </v>
      </c>
      <c r="F45" s="71" t="str">
        <f t="shared" si="3"/>
        <v xml:space="preserve"> </v>
      </c>
      <c r="G45" s="71" t="str">
        <f t="shared" si="3"/>
        <v xml:space="preserve"> </v>
      </c>
      <c r="H45" s="71" t="str">
        <f t="shared" si="3"/>
        <v xml:space="preserve"> </v>
      </c>
      <c r="I45" s="71" t="str">
        <f t="shared" si="3"/>
        <v xml:space="preserve"> </v>
      </c>
      <c r="J45" s="71" t="str">
        <f t="shared" si="3"/>
        <v xml:space="preserve"> </v>
      </c>
      <c r="K45" s="71" t="str">
        <f t="shared" si="3"/>
        <v xml:space="preserve"> </v>
      </c>
      <c r="L45" s="71" t="str">
        <f t="shared" si="3"/>
        <v xml:space="preserve"> </v>
      </c>
      <c r="M45" s="127" t="str">
        <f t="shared" si="3"/>
        <v xml:space="preserve"> </v>
      </c>
      <c r="N45" s="126"/>
    </row>
    <row r="46" spans="1:15" ht="14" x14ac:dyDescent="0.3">
      <c r="A46" s="101" t="s">
        <v>24</v>
      </c>
      <c r="B46" s="152"/>
      <c r="C46" s="81"/>
      <c r="D46" s="81"/>
      <c r="E46" s="67"/>
      <c r="F46" s="67"/>
      <c r="G46" s="67"/>
      <c r="H46" s="67"/>
      <c r="I46" s="81"/>
      <c r="J46" s="81"/>
      <c r="K46" s="81"/>
      <c r="L46" s="81"/>
      <c r="M46" s="173"/>
      <c r="N46" s="122"/>
    </row>
    <row r="47" spans="1:15" x14ac:dyDescent="0.3">
      <c r="A47" s="100" t="s">
        <v>17</v>
      </c>
      <c r="B47" s="152"/>
      <c r="C47" s="81"/>
      <c r="D47" s="81"/>
      <c r="E47" s="67"/>
      <c r="F47" s="67"/>
      <c r="G47" s="67"/>
      <c r="H47" s="67"/>
      <c r="I47" s="81"/>
      <c r="J47" s="81"/>
      <c r="K47" s="81"/>
      <c r="L47" s="81"/>
      <c r="M47" s="173"/>
      <c r="N47" s="122"/>
    </row>
    <row r="48" spans="1:15" ht="14" x14ac:dyDescent="0.3">
      <c r="A48" s="101" t="s">
        <v>21</v>
      </c>
      <c r="B48" s="129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130"/>
      <c r="N48" s="129"/>
    </row>
    <row r="49" spans="1:15" x14ac:dyDescent="0.3">
      <c r="A49" s="102" t="s">
        <v>19</v>
      </c>
      <c r="B49" s="139"/>
      <c r="C49" s="63"/>
      <c r="D49" s="63"/>
      <c r="E49" s="78"/>
      <c r="F49" s="63"/>
      <c r="G49" s="63"/>
      <c r="H49" s="73"/>
      <c r="I49" s="63"/>
      <c r="J49" s="63"/>
      <c r="K49" s="63"/>
      <c r="L49" s="63"/>
      <c r="M49" s="138"/>
      <c r="N49" s="174"/>
    </row>
    <row r="50" spans="1:15" x14ac:dyDescent="0.3">
      <c r="A50" s="40" t="s">
        <v>14</v>
      </c>
    </row>
    <row r="51" spans="1:15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5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5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</row>
    <row r="54" spans="1:15" x14ac:dyDescent="0.3">
      <c r="A54" s="49">
        <v>14</v>
      </c>
      <c r="B54" s="50" t="e">
        <f>+VLOOKUP(MAX(B9:B44),B9:$O$44,14,0)</f>
        <v>#N/A</v>
      </c>
      <c r="C54" s="51" t="e">
        <f>+VLOOKUP(MAX(C9:C44),C9:$O$44,+$A$54-C53,0)</f>
        <v>#N/A</v>
      </c>
      <c r="D54" s="51" t="e">
        <f>+VLOOKUP(MAX(D9:D44),D9:$O$44,+$A$54-D53,0)</f>
        <v>#N/A</v>
      </c>
      <c r="E54" s="51" t="e">
        <f>+VLOOKUP(MAX(E9:E44),E9:$O$44,+$A$54-E53,0)</f>
        <v>#N/A</v>
      </c>
      <c r="F54" s="51" t="e">
        <f>+VLOOKUP(MAX(F9:F44),F9:$O$44,+$A$54-F53,0)</f>
        <v>#N/A</v>
      </c>
      <c r="G54" s="51" t="e">
        <f>+VLOOKUP(MAX(G9:M44),G9:$O$44,+$A$54-G53,0)</f>
        <v>#N/A</v>
      </c>
      <c r="H54" s="51" t="e">
        <f>+VLOOKUP(MAX(H7:H40),H7:$O$42,+$A$56-H53,0)</f>
        <v>#N/A</v>
      </c>
      <c r="I54" s="51" t="e">
        <f>+VLOOKUP(MAX(I7:I40),I7:$O$42,+$A$56-I53,0)</f>
        <v>#N/A</v>
      </c>
      <c r="J54" s="51" t="e">
        <f>+VLOOKUP(MAX(J7:J40),J7:$O$42,+$A$56-J53,0)</f>
        <v>#N/A</v>
      </c>
      <c r="K54" s="51" t="e">
        <f>+VLOOKUP(MAX(K7:K40),K7:$O$42,+$A$56-K53,0)</f>
        <v>#N/A</v>
      </c>
      <c r="L54" s="51" t="e">
        <f>+VLOOKUP(MAX(L7:L40),L7:$O$42,+$A$56-L53,0)</f>
        <v>#N/A</v>
      </c>
      <c r="M54" s="51" t="e">
        <f>+VLOOKUP(MAX(M7:M40),M7:$O$42,+$A$56-M53,0)</f>
        <v>#N/A</v>
      </c>
      <c r="N54" s="51" t="e">
        <f>+VLOOKUP(MAX(N9:N44),N9:$O$44,+$A$54-N53,0)</f>
        <v>#N/A</v>
      </c>
    </row>
    <row r="55" spans="1:15" x14ac:dyDescent="0.3">
      <c r="A55" s="47"/>
    </row>
    <row r="56" spans="1:15" x14ac:dyDescent="0.3">
      <c r="A56" s="49"/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</row>
    <row r="57" spans="1:15" x14ac:dyDescent="0.3">
      <c r="A57" s="47"/>
    </row>
    <row r="58" spans="1:15" x14ac:dyDescent="0.3">
      <c r="A58" s="27" t="s">
        <v>22</v>
      </c>
      <c r="B58" s="35">
        <f>-SUM(B9:B26)</f>
        <v>0</v>
      </c>
      <c r="C58" s="35">
        <f t="shared" ref="C58:M58" si="4">-SUM(C9:C26)</f>
        <v>0</v>
      </c>
      <c r="D58" s="35">
        <f t="shared" si="4"/>
        <v>0</v>
      </c>
      <c r="E58" s="35">
        <f t="shared" si="4"/>
        <v>0</v>
      </c>
      <c r="F58" s="35">
        <f t="shared" si="4"/>
        <v>0</v>
      </c>
      <c r="G58" s="35">
        <f t="shared" si="4"/>
        <v>0</v>
      </c>
      <c r="H58" s="35">
        <f t="shared" si="4"/>
        <v>0</v>
      </c>
      <c r="I58" s="35">
        <f t="shared" si="4"/>
        <v>0</v>
      </c>
      <c r="J58" s="35">
        <f t="shared" si="4"/>
        <v>0</v>
      </c>
      <c r="K58" s="35">
        <f t="shared" si="4"/>
        <v>0</v>
      </c>
      <c r="L58" s="35">
        <f t="shared" si="4"/>
        <v>0</v>
      </c>
      <c r="M58" s="35">
        <f t="shared" si="4"/>
        <v>0</v>
      </c>
    </row>
    <row r="59" spans="1:15" x14ac:dyDescent="0.3">
      <c r="A59" s="27" t="s">
        <v>23</v>
      </c>
      <c r="B59" s="35">
        <f>SUM(B27:B42)</f>
        <v>0</v>
      </c>
      <c r="C59" s="35">
        <f t="shared" ref="C59:M59" si="5">SUM(C27:C42)</f>
        <v>0</v>
      </c>
      <c r="D59" s="35">
        <f t="shared" si="5"/>
        <v>0</v>
      </c>
      <c r="E59" s="35">
        <f t="shared" si="5"/>
        <v>0</v>
      </c>
      <c r="F59" s="35">
        <f t="shared" si="5"/>
        <v>0</v>
      </c>
      <c r="G59" s="35">
        <f t="shared" si="5"/>
        <v>0</v>
      </c>
      <c r="H59" s="35">
        <f t="shared" si="5"/>
        <v>0</v>
      </c>
      <c r="I59" s="35">
        <f t="shared" si="5"/>
        <v>0</v>
      </c>
      <c r="J59" s="35">
        <f t="shared" si="5"/>
        <v>0</v>
      </c>
      <c r="K59" s="35">
        <f t="shared" si="5"/>
        <v>0</v>
      </c>
      <c r="L59" s="35">
        <f t="shared" si="5"/>
        <v>0</v>
      </c>
      <c r="M59" s="35">
        <f t="shared" si="5"/>
        <v>0</v>
      </c>
    </row>
    <row r="61" spans="1:15" x14ac:dyDescent="0.3">
      <c r="N61" s="64" t="e">
        <f>(N46*1000000)/N45</f>
        <v>#DIV/0!</v>
      </c>
      <c r="O61" s="177" t="s">
        <v>15</v>
      </c>
    </row>
    <row r="63" spans="1:15" x14ac:dyDescent="0.3">
      <c r="N63" s="64" t="e">
        <f>(N47*1000000)/N45</f>
        <v>#DIV/0!</v>
      </c>
      <c r="O63" s="177" t="s">
        <v>16</v>
      </c>
    </row>
    <row r="66" spans="3:3" ht="10.5" customHeight="1" x14ac:dyDescent="0.3"/>
    <row r="67" spans="3:3" ht="14" x14ac:dyDescent="0.3">
      <c r="C67" s="52"/>
    </row>
    <row r="68" spans="3:3" ht="14" x14ac:dyDescent="0.3">
      <c r="C68" s="52"/>
    </row>
    <row r="69" spans="3:3" ht="14" x14ac:dyDescent="0.3">
      <c r="C69" s="52"/>
    </row>
    <row r="70" spans="3:3" ht="14" x14ac:dyDescent="0.3">
      <c r="C70" s="52"/>
    </row>
    <row r="71" spans="3:3" ht="14" x14ac:dyDescent="0.3">
      <c r="C71" s="52"/>
    </row>
    <row r="72" spans="3:3" ht="14" x14ac:dyDescent="0.3">
      <c r="C72" s="52"/>
    </row>
    <row r="73" spans="3:3" ht="14" x14ac:dyDescent="0.3">
      <c r="C73" s="52"/>
    </row>
    <row r="74" spans="3:3" ht="14" x14ac:dyDescent="0.3">
      <c r="C74" s="52"/>
    </row>
    <row r="75" spans="3:3" ht="14" x14ac:dyDescent="0.3">
      <c r="C75" s="52"/>
    </row>
  </sheetData>
  <mergeCells count="4">
    <mergeCell ref="A3:N3"/>
    <mergeCell ref="A4:N4"/>
    <mergeCell ref="B7:M7"/>
    <mergeCell ref="A1:N1"/>
  </mergeCells>
  <phoneticPr fontId="2" type="noConversion"/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2">
    <tabColor theme="6" tint="-0.249977111117893"/>
  </sheetPr>
  <dimension ref="A1:R67"/>
  <sheetViews>
    <sheetView topLeftCell="A25" zoomScale="70" zoomScaleNormal="70" zoomScalePageLayoutView="60" workbookViewId="0">
      <selection activeCell="M2" sqref="H1:M1048576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7" s="28" customFormat="1" ht="20" x14ac:dyDescent="0.4">
      <c r="A1" s="203" t="s">
        <v>33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7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7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7" s="28" customFormat="1" ht="20" x14ac:dyDescent="0.4">
      <c r="A4" s="207" t="s">
        <v>84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</row>
    <row r="5" spans="1:17" s="28" customFormat="1" ht="20" x14ac:dyDescent="0.4">
      <c r="A5" s="203" t="s">
        <v>53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7" spans="1:17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7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7" x14ac:dyDescent="0.3">
      <c r="A9" s="103">
        <v>3</v>
      </c>
      <c r="B9" s="126" t="str">
        <f>IF(+'XVI R Ind'!B9+'XVI R Art'!B9+'XVI R MONITOREO'!B9&gt;0,+'XVI R Ind'!B9+'XVI R Art'!B9+'XVI R MONITOREO'!B9," ")</f>
        <v xml:space="preserve"> </v>
      </c>
      <c r="C9" s="71" t="str">
        <f>IF(+'XVI R Ind'!C9+'XVI R Art'!C9+'XVI R MONITOREO'!C9&gt;0,+'XVI R Ind'!C9+'XVI R Art'!C9+'XVI R MONITOREO'!C9," ")</f>
        <v xml:space="preserve"> </v>
      </c>
      <c r="D9" s="71" t="str">
        <f>IF(+'XVI R Ind'!D9+'XVI R Art'!D9+'XVI R MONITOREO'!D9&gt;0,+'XVI R Ind'!D9+'XVI R Art'!D9+'XVI R MONITOREO'!D9," ")</f>
        <v xml:space="preserve"> </v>
      </c>
      <c r="E9" s="71" t="str">
        <f>IF(+'XVI R Ind'!E9+'XVI R Art'!E9+'XVI R MONITOREO'!E9&gt;0,+'XVI R Ind'!E9+'XVI R Art'!E9+'XVI R MONITOREO'!E9," ")</f>
        <v xml:space="preserve"> </v>
      </c>
      <c r="F9" s="71" t="str">
        <f>IF(+'XVI R Ind'!F9+'XVI R Art'!F9+'XVI R MONITOREO'!F9&gt;0,+'XVI R Ind'!F9+'XVI R Art'!F9+'XVI R MONITOREO'!F9," ")</f>
        <v xml:space="preserve"> </v>
      </c>
      <c r="G9" s="71" t="str">
        <f>IF(+'XVI R Ind'!G9+'XVI R Art'!G9+'XVI R MONITOREO'!G9&gt;0,+'XVI R Ind'!G9+'XVI R Art'!G9+'XVI R MONITOREO'!G9," ")</f>
        <v xml:space="preserve"> </v>
      </c>
      <c r="H9" s="71" t="str">
        <f>IF(+'XVI R Ind'!H9+'XVI R Art'!H9+'XVI R MONITOREO'!H9&gt;0,+'XVI R Ind'!H9+'XVI R Art'!H9+'XVI R MONITOREO'!H9," ")</f>
        <v xml:space="preserve"> </v>
      </c>
      <c r="I9" s="71" t="str">
        <f>IF(+'XVI R Ind'!I9+'XVI R Art'!I9+'XVI R MONITOREO'!I9&gt;0,+'XVI R Ind'!I9+'XVI R Art'!I9+'XVI R MONITOREO'!I9," ")</f>
        <v xml:space="preserve"> </v>
      </c>
      <c r="J9" s="71" t="str">
        <f>IF(+'XVI R Ind'!J9+'XVI R Art'!J9+'XVI R MONITOREO'!J9&gt;0,+'XVI R Ind'!J9+'XVI R Art'!J9+'XVI R MONITOREO'!J9," ")</f>
        <v xml:space="preserve"> </v>
      </c>
      <c r="K9" s="71" t="str">
        <f>IF(+'XVI R Ind'!K9+'XVI R Art'!K9+'XVI R MONITOREO'!K9&gt;0,+'XVI R Ind'!K9+'XVI R Art'!K9+'XVI R MONITOREO'!K9," ")</f>
        <v xml:space="preserve"> </v>
      </c>
      <c r="L9" s="71" t="str">
        <f>IF(+'XVI R Ind'!L9+'XVI R Art'!L9+'XVI R MONITOREO'!L9&gt;0,+'XVI R Ind'!L9+'XVI R Art'!L9+'XVI R MONITOREO'!L9," ")</f>
        <v xml:space="preserve"> </v>
      </c>
      <c r="M9" s="127" t="str">
        <f>IF(+'XVI R Ind'!M9+'XVI R Art'!M9+'XVI R MONITOREO'!M9&gt;0,+'XVI R Ind'!M9+'XVI R Art'!M9+'XVI R MONITOREO'!M9," ")</f>
        <v xml:space="preserve"> </v>
      </c>
      <c r="N9" s="126"/>
      <c r="O9" s="33">
        <f>+A9</f>
        <v>3</v>
      </c>
    </row>
    <row r="10" spans="1:17" x14ac:dyDescent="0.3">
      <c r="A10" s="100">
        <f>+A9+0.5</f>
        <v>3.5</v>
      </c>
      <c r="B10" s="122" t="str">
        <f>IF(+'XVI R Ind'!B10+'XVI R Art'!B10+'XVI R MONITOREO'!B10&gt;0,+'XVI R Ind'!B10+'XVI R Art'!B10+'XVI R MONITOREO'!B10," ")</f>
        <v xml:space="preserve"> </v>
      </c>
      <c r="C10" s="67" t="str">
        <f>IF(+'XVI R Ind'!C10+'XVI R Art'!C10+'XVI R MONITOREO'!C10&gt;0,+'XVI R Ind'!C10+'XVI R Art'!C10+'XVI R MONITOREO'!C10," ")</f>
        <v xml:space="preserve"> </v>
      </c>
      <c r="D10" s="67" t="str">
        <f>IF(+'XVI R Ind'!D10+'XVI R Art'!D10+'XVI R MONITOREO'!D10&gt;0,+'XVI R Ind'!D10+'XVI R Art'!D10+'XVI R MONITOREO'!D10," ")</f>
        <v xml:space="preserve"> </v>
      </c>
      <c r="E10" s="67" t="str">
        <f>IF(+'XVI R Ind'!E10+'XVI R Art'!E10+'XVI R MONITOREO'!E10&gt;0,+'XVI R Ind'!E10+'XVI R Art'!E10+'XVI R MONITOREO'!E10," ")</f>
        <v xml:space="preserve"> </v>
      </c>
      <c r="F10" s="67" t="str">
        <f>IF(+'XVI R Ind'!F10+'XVI R Art'!F10+'XVI R MONITOREO'!F10&gt;0,+'XVI R Ind'!F10+'XVI R Art'!F10+'XVI R MONITOREO'!F10," ")</f>
        <v xml:space="preserve"> </v>
      </c>
      <c r="G10" s="67" t="str">
        <f>IF(+'XVI R Ind'!G10+'XVI R Art'!G10+'XVI R MONITOREO'!G10&gt;0,+'XVI R Ind'!G10+'XVI R Art'!G10+'XVI R MONITOREO'!G10," ")</f>
        <v xml:space="preserve"> </v>
      </c>
      <c r="H10" s="67" t="str">
        <f>IF(+'XVI R Ind'!H10+'XVI R Art'!H10+'XVI R MONITOREO'!H10&gt;0,+'XVI R Ind'!H10+'XVI R Art'!H10+'XVI R MONITOREO'!H10," ")</f>
        <v xml:space="preserve"> </v>
      </c>
      <c r="I10" s="67" t="str">
        <f>IF(+'XVI R Ind'!I10+'XVI R Art'!I10+'XVI R MONITOREO'!I10&gt;0,+'XVI R Ind'!I10+'XVI R Art'!I10+'XVI R MONITOREO'!I10," ")</f>
        <v xml:space="preserve"> </v>
      </c>
      <c r="J10" s="67" t="str">
        <f>IF(+'XVI R Ind'!J10+'XVI R Art'!J10+'XVI R MONITOREO'!J10&gt;0,+'XVI R Ind'!J10+'XVI R Art'!J10+'XVI R MONITOREO'!J10," ")</f>
        <v xml:space="preserve"> </v>
      </c>
      <c r="K10" s="67" t="str">
        <f>IF(+'XVI R Ind'!K10+'XVI R Art'!K10+'XVI R MONITOREO'!K10&gt;0,+'XVI R Ind'!K10+'XVI R Art'!K10+'XVI R MONITOREO'!K10," ")</f>
        <v xml:space="preserve"> </v>
      </c>
      <c r="L10" s="67" t="str">
        <f>IF(+'XVI R Ind'!L10+'XVI R Art'!L10+'XVI R MONITOREO'!L10&gt;0,+'XVI R Ind'!L10+'XVI R Art'!L10+'XVI R MONITOREO'!L10," ")</f>
        <v xml:space="preserve"> </v>
      </c>
      <c r="M10" s="123" t="str">
        <f>IF(+'XVI R Ind'!M10+'XVI R Art'!M10+'XVI R MONITOREO'!M10&gt;0,+'XVI R Ind'!M10+'XVI R Art'!M10+'XVI R MONITOREO'!M10," ")</f>
        <v xml:space="preserve"> </v>
      </c>
      <c r="N10" s="122"/>
      <c r="O10" s="34">
        <f t="shared" ref="O10:O43" si="0">+A10</f>
        <v>3.5</v>
      </c>
    </row>
    <row r="11" spans="1:17" x14ac:dyDescent="0.3">
      <c r="A11" s="100">
        <f t="shared" ref="A11:A44" si="1">+A10+0.5</f>
        <v>4</v>
      </c>
      <c r="B11" s="122" t="str">
        <f>IF(+'XVI R Ind'!B11+'XVI R Art'!B11+'XVI R MONITOREO'!B11&gt;0,+'XVI R Ind'!B11+'XVI R Art'!B11+'XVI R MONITOREO'!B11," ")</f>
        <v xml:space="preserve"> </v>
      </c>
      <c r="C11" s="67" t="str">
        <f>IF(+'XVI R Ind'!C11+'XVI R Art'!C11+'XVI R MONITOREO'!C11&gt;0,+'XVI R Ind'!C11+'XVI R Art'!C11+'XVI R MONITOREO'!C11," ")</f>
        <v xml:space="preserve"> </v>
      </c>
      <c r="D11" s="67" t="str">
        <f>IF(+'XVI R Ind'!D11+'XVI R Art'!D11+'XVI R MONITOREO'!D11&gt;0,+'XVI R Ind'!D11+'XVI R Art'!D11+'XVI R MONITOREO'!D11," ")</f>
        <v xml:space="preserve"> </v>
      </c>
      <c r="E11" s="67" t="str">
        <f>IF(+'XVI R Ind'!E11+'XVI R Art'!E11+'XVI R MONITOREO'!E11&gt;0,+'XVI R Ind'!E11+'XVI R Art'!E11+'XVI R MONITOREO'!E11," ")</f>
        <v xml:space="preserve"> </v>
      </c>
      <c r="F11" s="67" t="str">
        <f>IF(+'XVI R Ind'!F11+'XVI R Art'!F11+'XVI R MONITOREO'!F11&gt;0,+'XVI R Ind'!F11+'XVI R Art'!F11+'XVI R MONITOREO'!F11," ")</f>
        <v xml:space="preserve"> </v>
      </c>
      <c r="G11" s="67" t="str">
        <f>IF(+'XVI R Ind'!G11+'XVI R Art'!G11+'XVI R MONITOREO'!G11&gt;0,+'XVI R Ind'!G11+'XVI R Art'!G11+'XVI R MONITOREO'!G11," ")</f>
        <v xml:space="preserve"> </v>
      </c>
      <c r="H11" s="67" t="str">
        <f>IF(+'XVI R Ind'!H11+'XVI R Art'!H11+'XVI R MONITOREO'!H11&gt;0,+'XVI R Ind'!H11+'XVI R Art'!H11+'XVI R MONITOREO'!H11," ")</f>
        <v xml:space="preserve"> </v>
      </c>
      <c r="I11" s="67" t="str">
        <f>IF(+'XVI R Ind'!I11+'XVI R Art'!I11+'XVI R MONITOREO'!I11&gt;0,+'XVI R Ind'!I11+'XVI R Art'!I11+'XVI R MONITOREO'!I11," ")</f>
        <v xml:space="preserve"> </v>
      </c>
      <c r="J11" s="67" t="str">
        <f>IF(+'XVI R Ind'!J11+'XVI R Art'!J11+'XVI R MONITOREO'!J11&gt;0,+'XVI R Ind'!J11+'XVI R Art'!J11+'XVI R MONITOREO'!J11," ")</f>
        <v xml:space="preserve"> </v>
      </c>
      <c r="K11" s="67" t="str">
        <f>IF(+'XVI R Ind'!K11+'XVI R Art'!K11+'XVI R MONITOREO'!K11&gt;0,+'XVI R Ind'!K11+'XVI R Art'!K11+'XVI R MONITOREO'!K11," ")</f>
        <v xml:space="preserve"> </v>
      </c>
      <c r="L11" s="67" t="str">
        <f>IF(+'XVI R Ind'!L11+'XVI R Art'!L11+'XVI R MONITOREO'!L11&gt;0,+'XVI R Ind'!L11+'XVI R Art'!L11+'XVI R MONITOREO'!L11," ")</f>
        <v xml:space="preserve"> </v>
      </c>
      <c r="M11" s="123" t="str">
        <f>IF(+'XVI R Ind'!M11+'XVI R Art'!M11+'XVI R MONITOREO'!M11&gt;0,+'XVI R Ind'!M11+'XVI R Art'!M11+'XVI R MONITOREO'!M11," ")</f>
        <v xml:space="preserve"> </v>
      </c>
      <c r="N11" s="122"/>
      <c r="O11" s="34">
        <f t="shared" si="0"/>
        <v>4</v>
      </c>
    </row>
    <row r="12" spans="1:17" x14ac:dyDescent="0.3">
      <c r="A12" s="100">
        <f t="shared" si="1"/>
        <v>4.5</v>
      </c>
      <c r="B12" s="122" t="str">
        <f>IF(+'XVI R Ind'!B12+'XVI R Art'!B12+'XVI R MONITOREO'!B12&gt;0,+'XVI R Ind'!B12+'XVI R Art'!B12+'XVI R MONITOREO'!B12," ")</f>
        <v xml:space="preserve"> </v>
      </c>
      <c r="C12" s="67" t="str">
        <f>IF(+'XVI R Ind'!C12+'XVI R Art'!C12+'XVI R MONITOREO'!C12&gt;0,+'XVI R Ind'!C12+'XVI R Art'!C12+'XVI R MONITOREO'!C12," ")</f>
        <v xml:space="preserve"> </v>
      </c>
      <c r="D12" s="67" t="str">
        <f>IF(+'XVI R Ind'!D12+'XVI R Art'!D12+'XVI R MONITOREO'!D12&gt;0,+'XVI R Ind'!D12+'XVI R Art'!D12+'XVI R MONITOREO'!D12," ")</f>
        <v xml:space="preserve"> </v>
      </c>
      <c r="E12" s="67" t="str">
        <f>IF(+'XVI R Ind'!E12+'XVI R Art'!E12+'XVI R MONITOREO'!E12&gt;0,+'XVI R Ind'!E12+'XVI R Art'!E12+'XVI R MONITOREO'!E12," ")</f>
        <v xml:space="preserve"> </v>
      </c>
      <c r="F12" s="67" t="str">
        <f>IF(+'XVI R Ind'!F12+'XVI R Art'!F12+'XVI R MONITOREO'!F12&gt;0,+'XVI R Ind'!F12+'XVI R Art'!F12+'XVI R MONITOREO'!F12," ")</f>
        <v xml:space="preserve"> </v>
      </c>
      <c r="G12" s="67" t="str">
        <f>IF(+'XVI R Ind'!G12+'XVI R Art'!G12+'XVI R MONITOREO'!G12&gt;0,+'XVI R Ind'!G12+'XVI R Art'!G12+'XVI R MONITOREO'!G12," ")</f>
        <v xml:space="preserve"> </v>
      </c>
      <c r="H12" s="67" t="str">
        <f>IF(+'XVI R Ind'!H12+'XVI R Art'!H12+'XVI R MONITOREO'!H12&gt;0,+'XVI R Ind'!H12+'XVI R Art'!H12+'XVI R MONITOREO'!H12," ")</f>
        <v xml:space="preserve"> </v>
      </c>
      <c r="I12" s="67" t="str">
        <f>IF(+'XVI R Ind'!I12+'XVI R Art'!I12+'XVI R MONITOREO'!I12&gt;0,+'XVI R Ind'!I12+'XVI R Art'!I12+'XVI R MONITOREO'!I12," ")</f>
        <v xml:space="preserve"> </v>
      </c>
      <c r="J12" s="67" t="str">
        <f>IF(+'XVI R Ind'!J12+'XVI R Art'!J12+'XVI R MONITOREO'!J12&gt;0,+'XVI R Ind'!J12+'XVI R Art'!J12+'XVI R MONITOREO'!J12," ")</f>
        <v xml:space="preserve"> </v>
      </c>
      <c r="K12" s="67" t="str">
        <f>IF(+'XVI R Ind'!K12+'XVI R Art'!K12+'XVI R MONITOREO'!K12&gt;0,+'XVI R Ind'!K12+'XVI R Art'!K12+'XVI R MONITOREO'!K12," ")</f>
        <v xml:space="preserve"> </v>
      </c>
      <c r="L12" s="67" t="str">
        <f>IF(+'XVI R Ind'!L12+'XVI R Art'!L12+'XVI R MONITOREO'!L12&gt;0,+'XVI R Ind'!L12+'XVI R Art'!L12+'XVI R MONITOREO'!L12," ")</f>
        <v xml:space="preserve"> </v>
      </c>
      <c r="M12" s="123" t="str">
        <f>IF(+'XVI R Ind'!M12+'XVI R Art'!M12+'XVI R MONITOREO'!M12&gt;0,+'XVI R Ind'!M12+'XVI R Art'!M12+'XVI R MONITOREO'!M12," ")</f>
        <v xml:space="preserve"> </v>
      </c>
      <c r="N12" s="122"/>
      <c r="O12" s="34">
        <f t="shared" si="0"/>
        <v>4.5</v>
      </c>
    </row>
    <row r="13" spans="1:17" x14ac:dyDescent="0.3">
      <c r="A13" s="100">
        <f t="shared" si="1"/>
        <v>5</v>
      </c>
      <c r="B13" s="122" t="str">
        <f>IF(+'XVI R Ind'!B13+'XVI R Art'!B13+'XVI R MONITOREO'!B13&gt;0,+'XVI R Ind'!B13+'XVI R Art'!B13+'XVI R MONITOREO'!B13," ")</f>
        <v xml:space="preserve"> </v>
      </c>
      <c r="C13" s="67" t="str">
        <f>IF(+'XVI R Ind'!C13+'XVI R Art'!C13+'XVI R MONITOREO'!C13&gt;0,+'XVI R Ind'!C13+'XVI R Art'!C13+'XVI R MONITOREO'!C13," ")</f>
        <v xml:space="preserve"> </v>
      </c>
      <c r="D13" s="67" t="str">
        <f>IF(+'XVI R Ind'!D13+'XVI R Art'!D13+'XVI R MONITOREO'!D13&gt;0,+'XVI R Ind'!D13+'XVI R Art'!D13+'XVI R MONITOREO'!D13," ")</f>
        <v xml:space="preserve"> </v>
      </c>
      <c r="E13" s="67" t="str">
        <f>IF(+'XVI R Ind'!E13+'XVI R Art'!E13+'XVI R MONITOREO'!E13&gt;0,+'XVI R Ind'!E13+'XVI R Art'!E13+'XVI R MONITOREO'!E13," ")</f>
        <v xml:space="preserve"> </v>
      </c>
      <c r="F13" s="67" t="str">
        <f>IF(+'XVI R Ind'!F13+'XVI R Art'!F13+'XVI R MONITOREO'!F13&gt;0,+'XVI R Ind'!F13+'XVI R Art'!F13+'XVI R MONITOREO'!F13," ")</f>
        <v xml:space="preserve"> </v>
      </c>
      <c r="G13" s="67" t="str">
        <f>IF(+'XVI R Ind'!G13+'XVI R Art'!G13+'XVI R MONITOREO'!G13&gt;0,+'XVI R Ind'!G13+'XVI R Art'!G13+'XVI R MONITOREO'!G13," ")</f>
        <v xml:space="preserve"> </v>
      </c>
      <c r="H13" s="67" t="str">
        <f>IF(+'XVI R Ind'!H13+'XVI R Art'!H13+'XVI R MONITOREO'!H13&gt;0,+'XVI R Ind'!H13+'XVI R Art'!H13+'XVI R MONITOREO'!H13," ")</f>
        <v xml:space="preserve"> </v>
      </c>
      <c r="I13" s="67" t="str">
        <f>IF(+'XVI R Ind'!I13+'XVI R Art'!I13+'XVI R MONITOREO'!I13&gt;0,+'XVI R Ind'!I13+'XVI R Art'!I13+'XVI R MONITOREO'!I13," ")</f>
        <v xml:space="preserve"> </v>
      </c>
      <c r="J13" s="67" t="str">
        <f>IF(+'XVI R Ind'!J13+'XVI R Art'!J13+'XVI R MONITOREO'!J13&gt;0,+'XVI R Ind'!J13+'XVI R Art'!J13+'XVI R MONITOREO'!J13," ")</f>
        <v xml:space="preserve"> </v>
      </c>
      <c r="K13" s="67" t="str">
        <f>IF(+'XVI R Ind'!K13+'XVI R Art'!K13+'XVI R MONITOREO'!K13&gt;0,+'XVI R Ind'!K13+'XVI R Art'!K13+'XVI R MONITOREO'!K13," ")</f>
        <v xml:space="preserve"> </v>
      </c>
      <c r="L13" s="67" t="str">
        <f>IF(+'XVI R Ind'!L13+'XVI R Art'!L13+'XVI R MONITOREO'!L13&gt;0,+'XVI R Ind'!L13+'XVI R Art'!L13+'XVI R MONITOREO'!L13," ")</f>
        <v xml:space="preserve"> </v>
      </c>
      <c r="M13" s="123" t="str">
        <f>IF(+'XVI R Ind'!M13+'XVI R Art'!M13+'XVI R MONITOREO'!M13&gt;0,+'XVI R Ind'!M13+'XVI R Art'!M13+'XVI R MONITOREO'!M13," ")</f>
        <v xml:space="preserve"> </v>
      </c>
      <c r="N13" s="122"/>
      <c r="O13" s="34">
        <f t="shared" si="0"/>
        <v>5</v>
      </c>
    </row>
    <row r="14" spans="1:17" x14ac:dyDescent="0.3">
      <c r="A14" s="100">
        <f t="shared" si="1"/>
        <v>5.5</v>
      </c>
      <c r="B14" s="122" t="str">
        <f>IF(+'XVI R Ind'!B14+'XVI R Art'!B14+'XVI R MONITOREO'!B14&gt;0,+'XVI R Ind'!B14+'XVI R Art'!B14+'XVI R MONITOREO'!B14," ")</f>
        <v xml:space="preserve"> </v>
      </c>
      <c r="C14" s="67" t="str">
        <f>IF(+'XVI R Ind'!C14+'XVI R Art'!C14+'XVI R MONITOREO'!C14&gt;0,+'XVI R Ind'!C14+'XVI R Art'!C14+'XVI R MONITOREO'!C14," ")</f>
        <v xml:space="preserve"> </v>
      </c>
      <c r="D14" s="67" t="str">
        <f>IF(+'XVI R Ind'!D14+'XVI R Art'!D14+'XVI R MONITOREO'!D14&gt;0,+'XVI R Ind'!D14+'XVI R Art'!D14+'XVI R MONITOREO'!D14," ")</f>
        <v xml:space="preserve"> </v>
      </c>
      <c r="E14" s="67" t="str">
        <f>IF(+'XVI R Ind'!E14+'XVI R Art'!E14+'XVI R MONITOREO'!E14&gt;0,+'XVI R Ind'!E14+'XVI R Art'!E14+'XVI R MONITOREO'!E14," ")</f>
        <v xml:space="preserve"> </v>
      </c>
      <c r="F14" s="67" t="str">
        <f>IF(+'XVI R Ind'!F14+'XVI R Art'!F14+'XVI R MONITOREO'!F14&gt;0,+'XVI R Ind'!F14+'XVI R Art'!F14+'XVI R MONITOREO'!F14," ")</f>
        <v xml:space="preserve"> </v>
      </c>
      <c r="G14" s="67" t="str">
        <f>IF(+'XVI R Ind'!G14+'XVI R Art'!G14+'XVI R MONITOREO'!G14&gt;0,+'XVI R Ind'!G14+'XVI R Art'!G14+'XVI R MONITOREO'!G14," ")</f>
        <v xml:space="preserve"> </v>
      </c>
      <c r="H14" s="67" t="str">
        <f>IF(+'XVI R Ind'!H14+'XVI R Art'!H14+'XVI R MONITOREO'!H14&gt;0,+'XVI R Ind'!H14+'XVI R Art'!H14+'XVI R MONITOREO'!H14," ")</f>
        <v xml:space="preserve"> </v>
      </c>
      <c r="I14" s="67" t="str">
        <f>IF(+'XVI R Ind'!I14+'XVI R Art'!I14+'XVI R MONITOREO'!I14&gt;0,+'XVI R Ind'!I14+'XVI R Art'!I14+'XVI R MONITOREO'!I14," ")</f>
        <v xml:space="preserve"> </v>
      </c>
      <c r="J14" s="67" t="str">
        <f>IF(+'XVI R Ind'!J14+'XVI R Art'!J14+'XVI R MONITOREO'!J14&gt;0,+'XVI R Ind'!J14+'XVI R Art'!J14+'XVI R MONITOREO'!J14," ")</f>
        <v xml:space="preserve"> </v>
      </c>
      <c r="K14" s="67" t="str">
        <f>IF(+'XVI R Ind'!K14+'XVI R Art'!K14+'XVI R MONITOREO'!K14&gt;0,+'XVI R Ind'!K14+'XVI R Art'!K14+'XVI R MONITOREO'!K14," ")</f>
        <v xml:space="preserve"> </v>
      </c>
      <c r="L14" s="67" t="str">
        <f>IF(+'XVI R Ind'!L14+'XVI R Art'!L14+'XVI R MONITOREO'!L14&gt;0,+'XVI R Ind'!L14+'XVI R Art'!L14+'XVI R MONITOREO'!L14," ")</f>
        <v xml:space="preserve"> </v>
      </c>
      <c r="M14" s="123" t="str">
        <f>IF(+'XVI R Ind'!M14+'XVI R Art'!M14+'XVI R MONITOREO'!M14&gt;0,+'XVI R Ind'!M14+'XVI R Art'!M14+'XVI R MONITOREO'!M14," ")</f>
        <v xml:space="preserve"> </v>
      </c>
      <c r="N14" s="122"/>
      <c r="O14" s="34">
        <f t="shared" si="0"/>
        <v>5.5</v>
      </c>
    </row>
    <row r="15" spans="1:17" x14ac:dyDescent="0.3">
      <c r="A15" s="100">
        <f t="shared" si="1"/>
        <v>6</v>
      </c>
      <c r="B15" s="122" t="str">
        <f>IF(+'XVI R Ind'!B15+'XVI R Art'!B15+'XVI R MONITOREO'!B15&gt;0,+'XVI R Ind'!B15+'XVI R Art'!B15+'XVI R MONITOREO'!B15," ")</f>
        <v xml:space="preserve"> </v>
      </c>
      <c r="C15" s="67" t="str">
        <f>IF(+'XVI R Ind'!C15+'XVI R Art'!C15+'XVI R MONITOREO'!C15&gt;0,+'XVI R Ind'!C15+'XVI R Art'!C15+'XVI R MONITOREO'!C15," ")</f>
        <v xml:space="preserve"> </v>
      </c>
      <c r="D15" s="67" t="str">
        <f>IF(+'XVI R Ind'!D15+'XVI R Art'!D15+'XVI R MONITOREO'!D15&gt;0,+'XVI R Ind'!D15+'XVI R Art'!D15+'XVI R MONITOREO'!D15," ")</f>
        <v xml:space="preserve"> </v>
      </c>
      <c r="E15" s="67" t="str">
        <f>IF(+'XVI R Ind'!E15+'XVI R Art'!E15+'XVI R MONITOREO'!E15&gt;0,+'XVI R Ind'!E15+'XVI R Art'!E15+'XVI R MONITOREO'!E15," ")</f>
        <v xml:space="preserve"> </v>
      </c>
      <c r="F15" s="67" t="str">
        <f>IF(+'XVI R Ind'!F15+'XVI R Art'!F15+'XVI R MONITOREO'!F15&gt;0,+'XVI R Ind'!F15+'XVI R Art'!F15+'XVI R MONITOREO'!F15," ")</f>
        <v xml:space="preserve"> </v>
      </c>
      <c r="G15" s="67">
        <f>IF(+'XVI R Ind'!G15+'XVI R Art'!G15+'XVI R MONITOREO'!G15&gt;0,+'XVI R Ind'!G15+'XVI R Art'!G15+'XVI R MONITOREO'!G15," ")</f>
        <v>6102.89</v>
      </c>
      <c r="H15" s="67" t="str">
        <f>IF(+'XVI R Ind'!H15+'XVI R Art'!H15+'XVI R MONITOREO'!H15&gt;0,+'XVI R Ind'!H15+'XVI R Art'!H15+'XVI R MONITOREO'!H15," ")</f>
        <v xml:space="preserve"> </v>
      </c>
      <c r="I15" s="67" t="str">
        <f>IF(+'XVI R Ind'!I15+'XVI R Art'!I15+'XVI R MONITOREO'!I15&gt;0,+'XVI R Ind'!I15+'XVI R Art'!I15+'XVI R MONITOREO'!I15," ")</f>
        <v xml:space="preserve"> </v>
      </c>
      <c r="J15" s="67" t="str">
        <f>IF(+'XVI R Ind'!J15+'XVI R Art'!J15+'XVI R MONITOREO'!J15&gt;0,+'XVI R Ind'!J15+'XVI R Art'!J15+'XVI R MONITOREO'!J15," ")</f>
        <v xml:space="preserve"> </v>
      </c>
      <c r="K15" s="67" t="str">
        <f>IF(+'XVI R Ind'!K15+'XVI R Art'!K15+'XVI R MONITOREO'!K15&gt;0,+'XVI R Ind'!K15+'XVI R Art'!K15+'XVI R MONITOREO'!K15," ")</f>
        <v xml:space="preserve"> </v>
      </c>
      <c r="L15" s="67" t="str">
        <f>IF(+'XVI R Ind'!L15+'XVI R Art'!L15+'XVI R MONITOREO'!L15&gt;0,+'XVI R Ind'!L15+'XVI R Art'!L15+'XVI R MONITOREO'!L15," ")</f>
        <v xml:space="preserve"> </v>
      </c>
      <c r="M15" s="123" t="str">
        <f>IF(+'XVI R Ind'!M15+'XVI R Art'!M15+'XVI R MONITOREO'!M15&gt;0,+'XVI R Ind'!M15+'XVI R Art'!M15+'XVI R MONITOREO'!M15," ")</f>
        <v xml:space="preserve"> </v>
      </c>
      <c r="N15" s="122"/>
      <c r="O15" s="34">
        <f t="shared" si="0"/>
        <v>6</v>
      </c>
      <c r="Q15" s="37"/>
    </row>
    <row r="16" spans="1:17" x14ac:dyDescent="0.3">
      <c r="A16" s="100">
        <f t="shared" si="1"/>
        <v>6.5</v>
      </c>
      <c r="B16" s="122" t="str">
        <f>IF(+'XVI R Ind'!B16+'XVI R Art'!B16+'XVI R MONITOREO'!B16&gt;0,+'XVI R Ind'!B16+'XVI R Art'!B16+'XVI R MONITOREO'!B16," ")</f>
        <v xml:space="preserve"> </v>
      </c>
      <c r="C16" s="67" t="str">
        <f>IF(+'XVI R Ind'!C16+'XVI R Art'!C16+'XVI R MONITOREO'!C16&gt;0,+'XVI R Ind'!C16+'XVI R Art'!C16+'XVI R MONITOREO'!C16," ")</f>
        <v xml:space="preserve"> </v>
      </c>
      <c r="D16" s="67" t="str">
        <f>IF(+'XVI R Ind'!D16+'XVI R Art'!D16+'XVI R MONITOREO'!D16&gt;0,+'XVI R Ind'!D16+'XVI R Art'!D16+'XVI R MONITOREO'!D16," ")</f>
        <v xml:space="preserve"> </v>
      </c>
      <c r="E16" s="67" t="str">
        <f>IF(+'XVI R Ind'!E16+'XVI R Art'!E16+'XVI R MONITOREO'!E16&gt;0,+'XVI R Ind'!E16+'XVI R Art'!E16+'XVI R MONITOREO'!E16," ")</f>
        <v xml:space="preserve"> </v>
      </c>
      <c r="F16" s="67">
        <f>IF(+'XVI R Ind'!F16+'XVI R Art'!F16+'XVI R MONITOREO'!F16&gt;0,+'XVI R Ind'!F16+'XVI R Art'!F16+'XVI R MONITOREO'!F16," ")</f>
        <v>5491.08</v>
      </c>
      <c r="G16" s="67" t="str">
        <f>IF(+'XVI R Ind'!G16+'XVI R Art'!G16+'XVI R MONITOREO'!G16&gt;0,+'XVI R Ind'!G16+'XVI R Art'!G16+'XVI R MONITOREO'!G16," ")</f>
        <v xml:space="preserve"> </v>
      </c>
      <c r="H16" s="67" t="str">
        <f>IF(+'XVI R Ind'!H16+'XVI R Art'!H16+'XVI R MONITOREO'!H16&gt;0,+'XVI R Ind'!H16+'XVI R Art'!H16+'XVI R MONITOREO'!H16," ")</f>
        <v xml:space="preserve"> </v>
      </c>
      <c r="I16" s="67" t="str">
        <f>IF(+'XVI R Ind'!I16+'XVI R Art'!I16+'XVI R MONITOREO'!I16&gt;0,+'XVI R Ind'!I16+'XVI R Art'!I16+'XVI R MONITOREO'!I16," ")</f>
        <v xml:space="preserve"> </v>
      </c>
      <c r="J16" s="67" t="str">
        <f>IF(+'XVI R Ind'!J16+'XVI R Art'!J16+'XVI R MONITOREO'!J16&gt;0,+'XVI R Ind'!J16+'XVI R Art'!J16+'XVI R MONITOREO'!J16," ")</f>
        <v xml:space="preserve"> </v>
      </c>
      <c r="K16" s="67" t="str">
        <f>IF(+'XVI R Ind'!K16+'XVI R Art'!K16+'XVI R MONITOREO'!K16&gt;0,+'XVI R Ind'!K16+'XVI R Art'!K16+'XVI R MONITOREO'!K16," ")</f>
        <v xml:space="preserve"> </v>
      </c>
      <c r="L16" s="67" t="str">
        <f>IF(+'XVI R Ind'!L16+'XVI R Art'!L16+'XVI R MONITOREO'!L16&gt;0,+'XVI R Ind'!L16+'XVI R Art'!L16+'XVI R MONITOREO'!L16," ")</f>
        <v xml:space="preserve"> </v>
      </c>
      <c r="M16" s="123" t="str">
        <f>IF(+'XVI R Ind'!M16+'XVI R Art'!M16+'XVI R MONITOREO'!M16&gt;0,+'XVI R Ind'!M16+'XVI R Art'!M16+'XVI R MONITOREO'!M16," ")</f>
        <v xml:space="preserve"> </v>
      </c>
      <c r="N16" s="122"/>
      <c r="O16" s="34">
        <f t="shared" si="0"/>
        <v>6.5</v>
      </c>
      <c r="Q16" s="37"/>
    </row>
    <row r="17" spans="1:17" x14ac:dyDescent="0.3">
      <c r="A17" s="100">
        <f t="shared" si="1"/>
        <v>7</v>
      </c>
      <c r="B17" s="122" t="str">
        <f>IF(+'XVI R Ind'!B17+'XVI R Art'!B17+'XVI R MONITOREO'!B17&gt;0,+'XVI R Ind'!B17+'XVI R Art'!B17+'XVI R MONITOREO'!B17," ")</f>
        <v xml:space="preserve"> </v>
      </c>
      <c r="C17" s="67" t="str">
        <f>IF(+'XVI R Ind'!C17+'XVI R Art'!C17+'XVI R MONITOREO'!C17&gt;0,+'XVI R Ind'!C17+'XVI R Art'!C17+'XVI R MONITOREO'!C17," ")</f>
        <v xml:space="preserve"> </v>
      </c>
      <c r="D17" s="67" t="str">
        <f>IF(+'XVI R Ind'!D17+'XVI R Art'!D17+'XVI R MONITOREO'!D17&gt;0,+'XVI R Ind'!D17+'XVI R Art'!D17+'XVI R MONITOREO'!D17," ")</f>
        <v xml:space="preserve"> </v>
      </c>
      <c r="E17" s="67" t="str">
        <f>IF(+'XVI R Ind'!E17+'XVI R Art'!E17+'XVI R MONITOREO'!E17&gt;0,+'XVI R Ind'!E17+'XVI R Art'!E17+'XVI R MONITOREO'!E17," ")</f>
        <v xml:space="preserve"> </v>
      </c>
      <c r="F17" s="67">
        <f>IF(+'XVI R Ind'!F17+'XVI R Art'!F17+'XVI R MONITOREO'!F17&gt;0,+'XVI R Ind'!F17+'XVI R Art'!F17+'XVI R MONITOREO'!F17," ")</f>
        <v>6881.87</v>
      </c>
      <c r="G17" s="67">
        <f>IF(+'XVI R Ind'!G17+'XVI R Art'!G17+'XVI R MONITOREO'!G17&gt;0,+'XVI R Ind'!G17+'XVI R Art'!G17+'XVI R MONITOREO'!G17," ")</f>
        <v>6102.89</v>
      </c>
      <c r="H17" s="67" t="str">
        <f>IF(+'XVI R Ind'!H17+'XVI R Art'!H17+'XVI R MONITOREO'!H17&gt;0,+'XVI R Ind'!H17+'XVI R Art'!H17+'XVI R MONITOREO'!H17," ")</f>
        <v xml:space="preserve"> </v>
      </c>
      <c r="I17" s="67" t="str">
        <f>IF(+'XVI R Ind'!I17+'XVI R Art'!I17+'XVI R MONITOREO'!I17&gt;0,+'XVI R Ind'!I17+'XVI R Art'!I17+'XVI R MONITOREO'!I17," ")</f>
        <v xml:space="preserve"> </v>
      </c>
      <c r="J17" s="67" t="str">
        <f>IF(+'XVI R Ind'!J17+'XVI R Art'!J17+'XVI R MONITOREO'!J17&gt;0,+'XVI R Ind'!J17+'XVI R Art'!J17+'XVI R MONITOREO'!J17," ")</f>
        <v xml:space="preserve"> </v>
      </c>
      <c r="K17" s="67" t="str">
        <f>IF(+'XVI R Ind'!K17+'XVI R Art'!K17+'XVI R MONITOREO'!K17&gt;0,+'XVI R Ind'!K17+'XVI R Art'!K17+'XVI R MONITOREO'!K17," ")</f>
        <v xml:space="preserve"> </v>
      </c>
      <c r="L17" s="67" t="str">
        <f>IF(+'XVI R Ind'!L17+'XVI R Art'!L17+'XVI R MONITOREO'!L17&gt;0,+'XVI R Ind'!L17+'XVI R Art'!L17+'XVI R MONITOREO'!L17," ")</f>
        <v xml:space="preserve"> </v>
      </c>
      <c r="M17" s="123" t="str">
        <f>IF(+'XVI R Ind'!M17+'XVI R Art'!M17+'XVI R MONITOREO'!M17&gt;0,+'XVI R Ind'!M17+'XVI R Art'!M17+'XVI R MONITOREO'!M17," ")</f>
        <v xml:space="preserve"> </v>
      </c>
      <c r="N17" s="122"/>
      <c r="O17" s="34">
        <f t="shared" si="0"/>
        <v>7</v>
      </c>
      <c r="Q17" s="37"/>
    </row>
    <row r="18" spans="1:17" x14ac:dyDescent="0.3">
      <c r="A18" s="100">
        <f t="shared" si="1"/>
        <v>7.5</v>
      </c>
      <c r="B18" s="122" t="str">
        <f>IF(+'XVI R Ind'!B18+'XVI R Art'!B18+'XVI R MONITOREO'!B18&gt;0,+'XVI R Ind'!B18+'XVI R Art'!B18+'XVI R MONITOREO'!B18," ")</f>
        <v xml:space="preserve"> </v>
      </c>
      <c r="C18" s="67" t="str">
        <f>IF(+'XVI R Ind'!C18+'XVI R Art'!C18+'XVI R MONITOREO'!C18&gt;0,+'XVI R Ind'!C18+'XVI R Art'!C18+'XVI R MONITOREO'!C18," ")</f>
        <v xml:space="preserve"> </v>
      </c>
      <c r="D18" s="67" t="str">
        <f>IF(+'XVI R Ind'!D18+'XVI R Art'!D18+'XVI R MONITOREO'!D18&gt;0,+'XVI R Ind'!D18+'XVI R Art'!D18+'XVI R MONITOREO'!D18," ")</f>
        <v xml:space="preserve"> </v>
      </c>
      <c r="E18" s="67" t="str">
        <f>IF(+'XVI R Ind'!E18+'XVI R Art'!E18+'XVI R MONITOREO'!E18&gt;0,+'XVI R Ind'!E18+'XVI R Art'!E18+'XVI R MONITOREO'!E18," ")</f>
        <v xml:space="preserve"> </v>
      </c>
      <c r="F18" s="67">
        <f>IF(+'XVI R Ind'!F18+'XVI R Art'!F18+'XVI R MONITOREO'!F18&gt;0,+'XVI R Ind'!F18+'XVI R Art'!F18+'XVI R MONITOREO'!F18," ")</f>
        <v>28846.33</v>
      </c>
      <c r="G18" s="67">
        <f>IF(+'XVI R Ind'!G18+'XVI R Art'!G18+'XVI R MONITOREO'!G18&gt;0,+'XVI R Ind'!G18+'XVI R Art'!G18+'XVI R MONITOREO'!G18," ")</f>
        <v>12205.78</v>
      </c>
      <c r="H18" s="67" t="str">
        <f>IF(+'XVI R Ind'!H18+'XVI R Art'!H18+'XVI R MONITOREO'!H18&gt;0,+'XVI R Ind'!H18+'XVI R Art'!H18+'XVI R MONITOREO'!H18," ")</f>
        <v xml:space="preserve"> </v>
      </c>
      <c r="I18" s="67" t="str">
        <f>IF(+'XVI R Ind'!I18+'XVI R Art'!I18+'XVI R MONITOREO'!I18&gt;0,+'XVI R Ind'!I18+'XVI R Art'!I18+'XVI R MONITOREO'!I18," ")</f>
        <v xml:space="preserve"> </v>
      </c>
      <c r="J18" s="67" t="str">
        <f>IF(+'XVI R Ind'!J18+'XVI R Art'!J18+'XVI R MONITOREO'!J18&gt;0,+'XVI R Ind'!J18+'XVI R Art'!J18+'XVI R MONITOREO'!J18," ")</f>
        <v xml:space="preserve"> </v>
      </c>
      <c r="K18" s="67" t="str">
        <f>IF(+'XVI R Ind'!K18+'XVI R Art'!K18+'XVI R MONITOREO'!K18&gt;0,+'XVI R Ind'!K18+'XVI R Art'!K18+'XVI R MONITOREO'!K18," ")</f>
        <v xml:space="preserve"> </v>
      </c>
      <c r="L18" s="67" t="str">
        <f>IF(+'XVI R Ind'!L18+'XVI R Art'!L18+'XVI R MONITOREO'!L18&gt;0,+'XVI R Ind'!L18+'XVI R Art'!L18+'XVI R MONITOREO'!L18," ")</f>
        <v xml:space="preserve"> </v>
      </c>
      <c r="M18" s="123" t="str">
        <f>IF(+'XVI R Ind'!M18+'XVI R Art'!M18+'XVI R MONITOREO'!M18&gt;0,+'XVI R Ind'!M18+'XVI R Art'!M18+'XVI R MONITOREO'!M18," ")</f>
        <v xml:space="preserve"> </v>
      </c>
      <c r="N18" s="122">
        <f t="shared" ref="N18:N42" si="2">IF(SUM(B18:M18)&gt;0,SUM(B18:M18)," ")</f>
        <v>41052.11</v>
      </c>
      <c r="O18" s="34">
        <f t="shared" si="0"/>
        <v>7.5</v>
      </c>
      <c r="Q18" s="37"/>
    </row>
    <row r="19" spans="1:17" x14ac:dyDescent="0.3">
      <c r="A19" s="100">
        <f t="shared" si="1"/>
        <v>8</v>
      </c>
      <c r="B19" s="122" t="str">
        <f>IF(+'XVI R Ind'!B19+'XVI R Art'!B19+'XVI R MONITOREO'!B19&gt;0,+'XVI R Ind'!B19+'XVI R Art'!B19+'XVI R MONITOREO'!B19," ")</f>
        <v xml:space="preserve"> </v>
      </c>
      <c r="C19" s="67" t="str">
        <f>IF(+'XVI R Ind'!C19+'XVI R Art'!C19+'XVI R MONITOREO'!C19&gt;0,+'XVI R Ind'!C19+'XVI R Art'!C19+'XVI R MONITOREO'!C19," ")</f>
        <v xml:space="preserve"> </v>
      </c>
      <c r="D19" s="67" t="str">
        <f>IF(+'XVI R Ind'!D19+'XVI R Art'!D19+'XVI R MONITOREO'!D19&gt;0,+'XVI R Ind'!D19+'XVI R Art'!D19+'XVI R MONITOREO'!D19," ")</f>
        <v xml:space="preserve"> </v>
      </c>
      <c r="E19" s="67" t="str">
        <f>IF(+'XVI R Ind'!E19+'XVI R Art'!E19+'XVI R MONITOREO'!E19&gt;0,+'XVI R Ind'!E19+'XVI R Art'!E19+'XVI R MONITOREO'!E19," ")</f>
        <v xml:space="preserve"> </v>
      </c>
      <c r="F19" s="67">
        <f>IF(+'XVI R Ind'!F19+'XVI R Art'!F19+'XVI R MONITOREO'!F19&gt;0,+'XVI R Ind'!F19+'XVI R Art'!F19+'XVI R MONITOREO'!F19," ")</f>
        <v>99580.38</v>
      </c>
      <c r="G19" s="67">
        <f>IF(+'XVI R Ind'!G19+'XVI R Art'!G19+'XVI R MONITOREO'!G19&gt;0,+'XVI R Ind'!G19+'XVI R Art'!G19+'XVI R MONITOREO'!G19," ")</f>
        <v>54926.03</v>
      </c>
      <c r="H19" s="67" t="str">
        <f>IF(+'XVI R Ind'!H19+'XVI R Art'!H19+'XVI R MONITOREO'!H19&gt;0,+'XVI R Ind'!H19+'XVI R Art'!H19+'XVI R MONITOREO'!H19," ")</f>
        <v xml:space="preserve"> </v>
      </c>
      <c r="I19" s="67" t="str">
        <f>IF(+'XVI R Ind'!I19+'XVI R Art'!I19+'XVI R MONITOREO'!I19&gt;0,+'XVI R Ind'!I19+'XVI R Art'!I19+'XVI R MONITOREO'!I19," ")</f>
        <v xml:space="preserve"> </v>
      </c>
      <c r="J19" s="67" t="str">
        <f>IF(+'XVI R Ind'!J19+'XVI R Art'!J19+'XVI R MONITOREO'!J19&gt;0,+'XVI R Ind'!J19+'XVI R Art'!J19+'XVI R MONITOREO'!J19," ")</f>
        <v xml:space="preserve"> </v>
      </c>
      <c r="K19" s="67" t="str">
        <f>IF(+'XVI R Ind'!K19+'XVI R Art'!K19+'XVI R MONITOREO'!K19&gt;0,+'XVI R Ind'!K19+'XVI R Art'!K19+'XVI R MONITOREO'!K19," ")</f>
        <v xml:space="preserve"> </v>
      </c>
      <c r="L19" s="67" t="str">
        <f>IF(+'XVI R Ind'!L19+'XVI R Art'!L19+'XVI R MONITOREO'!L19&gt;0,+'XVI R Ind'!L19+'XVI R Art'!L19+'XVI R MONITOREO'!L19," ")</f>
        <v xml:space="preserve"> </v>
      </c>
      <c r="M19" s="123" t="str">
        <f>IF(+'XVI R Ind'!M19+'XVI R Art'!M19+'XVI R MONITOREO'!M19&gt;0,+'XVI R Ind'!M19+'XVI R Art'!M19+'XVI R MONITOREO'!M19," ")</f>
        <v xml:space="preserve"> </v>
      </c>
      <c r="N19" s="122">
        <f t="shared" si="2"/>
        <v>154506.41</v>
      </c>
      <c r="O19" s="34">
        <f t="shared" si="0"/>
        <v>8</v>
      </c>
      <c r="Q19" s="37"/>
    </row>
    <row r="20" spans="1:17" x14ac:dyDescent="0.3">
      <c r="A20" s="100">
        <f t="shared" si="1"/>
        <v>8.5</v>
      </c>
      <c r="B20" s="122" t="str">
        <f>IF(+'XVI R Ind'!B20+'XVI R Art'!B20+'XVI R MONITOREO'!B20&gt;0,+'XVI R Ind'!B20+'XVI R Art'!B20+'XVI R MONITOREO'!B20," ")</f>
        <v xml:space="preserve"> </v>
      </c>
      <c r="C20" s="67" t="str">
        <f>IF(+'XVI R Ind'!C20+'XVI R Art'!C20+'XVI R MONITOREO'!C20&gt;0,+'XVI R Ind'!C20+'XVI R Art'!C20+'XVI R MONITOREO'!C20," ")</f>
        <v xml:space="preserve"> </v>
      </c>
      <c r="D20" s="67" t="str">
        <f>IF(+'XVI R Ind'!D20+'XVI R Art'!D20+'XVI R MONITOREO'!D20&gt;0,+'XVI R Ind'!D20+'XVI R Art'!D20+'XVI R MONITOREO'!D20," ")</f>
        <v xml:space="preserve"> </v>
      </c>
      <c r="E20" s="67" t="str">
        <f>IF(+'XVI R Ind'!E20+'XVI R Art'!E20+'XVI R MONITOREO'!E20&gt;0,+'XVI R Ind'!E20+'XVI R Art'!E20+'XVI R MONITOREO'!E20," ")</f>
        <v xml:space="preserve"> </v>
      </c>
      <c r="F20" s="67">
        <f>IF(+'XVI R Ind'!F20+'XVI R Art'!F20+'XVI R MONITOREO'!F20&gt;0,+'XVI R Ind'!F20+'XVI R Art'!F20+'XVI R MONITOREO'!F20," ")</f>
        <v>233280.62</v>
      </c>
      <c r="G20" s="67">
        <f>IF(+'XVI R Ind'!G20+'XVI R Art'!G20+'XVI R MONITOREO'!G20&gt;0,+'XVI R Ind'!G20+'XVI R Art'!G20+'XVI R MONITOREO'!G20," ")</f>
        <v>18308.68</v>
      </c>
      <c r="H20" s="67" t="str">
        <f>IF(+'XVI R Ind'!H20+'XVI R Art'!H20+'XVI R MONITOREO'!H20&gt;0,+'XVI R Ind'!H20+'XVI R Art'!H20+'XVI R MONITOREO'!H20," ")</f>
        <v xml:space="preserve"> </v>
      </c>
      <c r="I20" s="67" t="str">
        <f>IF(+'XVI R Ind'!I20+'XVI R Art'!I20+'XVI R MONITOREO'!I20&gt;0,+'XVI R Ind'!I20+'XVI R Art'!I20+'XVI R MONITOREO'!I20," ")</f>
        <v xml:space="preserve"> </v>
      </c>
      <c r="J20" s="67" t="str">
        <f>IF(+'XVI R Ind'!J20+'XVI R Art'!J20+'XVI R MONITOREO'!J20&gt;0,+'XVI R Ind'!J20+'XVI R Art'!J20+'XVI R MONITOREO'!J20," ")</f>
        <v xml:space="preserve"> </v>
      </c>
      <c r="K20" s="67" t="str">
        <f>IF(+'XVI R Ind'!K20+'XVI R Art'!K20+'XVI R MONITOREO'!K20&gt;0,+'XVI R Ind'!K20+'XVI R Art'!K20+'XVI R MONITOREO'!K20," ")</f>
        <v xml:space="preserve"> </v>
      </c>
      <c r="L20" s="67" t="str">
        <f>IF(+'XVI R Ind'!L20+'XVI R Art'!L20+'XVI R MONITOREO'!L20&gt;0,+'XVI R Ind'!L20+'XVI R Art'!L20+'XVI R MONITOREO'!L20," ")</f>
        <v xml:space="preserve"> </v>
      </c>
      <c r="M20" s="123" t="str">
        <f>IF(+'XVI R Ind'!M20+'XVI R Art'!M20+'XVI R MONITOREO'!M20&gt;0,+'XVI R Ind'!M20+'XVI R Art'!M20+'XVI R MONITOREO'!M20," ")</f>
        <v xml:space="preserve"> </v>
      </c>
      <c r="N20" s="122">
        <f t="shared" si="2"/>
        <v>251589.3</v>
      </c>
      <c r="O20" s="34">
        <f t="shared" si="0"/>
        <v>8.5</v>
      </c>
      <c r="Q20" s="37"/>
    </row>
    <row r="21" spans="1:17" x14ac:dyDescent="0.3">
      <c r="A21" s="100">
        <f t="shared" si="1"/>
        <v>9</v>
      </c>
      <c r="B21" s="122" t="str">
        <f>IF(+'XVI R Ind'!B21+'XVI R Art'!B21+'XVI R MONITOREO'!B21&gt;0,+'XVI R Ind'!B21+'XVI R Art'!B21+'XVI R MONITOREO'!B21," ")</f>
        <v xml:space="preserve"> </v>
      </c>
      <c r="C21" s="67" t="str">
        <f>IF(+'XVI R Ind'!C21+'XVI R Art'!C21+'XVI R MONITOREO'!C21&gt;0,+'XVI R Ind'!C21+'XVI R Art'!C21+'XVI R MONITOREO'!C21," ")</f>
        <v xml:space="preserve"> </v>
      </c>
      <c r="D21" s="67" t="str">
        <f>IF(+'XVI R Ind'!D21+'XVI R Art'!D21+'XVI R MONITOREO'!D21&gt;0,+'XVI R Ind'!D21+'XVI R Art'!D21+'XVI R MONITOREO'!D21," ")</f>
        <v xml:space="preserve"> </v>
      </c>
      <c r="E21" s="67" t="str">
        <f>IF(+'XVI R Ind'!E21+'XVI R Art'!E21+'XVI R MONITOREO'!E21&gt;0,+'XVI R Ind'!E21+'XVI R Art'!E21+'XVI R MONITOREO'!E21," ")</f>
        <v xml:space="preserve"> </v>
      </c>
      <c r="F21" s="67">
        <f>IF(+'XVI R Ind'!F21+'XVI R Art'!F21+'XVI R MONITOREO'!F21&gt;0,+'XVI R Ind'!F21+'XVI R Art'!F21+'XVI R MONITOREO'!F21," ")</f>
        <v>523992.28</v>
      </c>
      <c r="G21" s="67">
        <f>IF(+'XVI R Ind'!G21+'XVI R Art'!G21+'XVI R MONITOREO'!G21&gt;0,+'XVI R Ind'!G21+'XVI R Art'!G21+'XVI R MONITOREO'!G21," ")</f>
        <v>79337.58</v>
      </c>
      <c r="H21" s="67" t="str">
        <f>IF(+'XVI R Ind'!H21+'XVI R Art'!H21+'XVI R MONITOREO'!H21&gt;0,+'XVI R Ind'!H21+'XVI R Art'!H21+'XVI R MONITOREO'!H21," ")</f>
        <v xml:space="preserve"> </v>
      </c>
      <c r="I21" s="67" t="str">
        <f>IF(+'XVI R Ind'!I21+'XVI R Art'!I21+'XVI R MONITOREO'!I21&gt;0,+'XVI R Ind'!I21+'XVI R Art'!I21+'XVI R MONITOREO'!I21," ")</f>
        <v xml:space="preserve"> </v>
      </c>
      <c r="J21" s="67" t="str">
        <f>IF(+'XVI R Ind'!J21+'XVI R Art'!J21+'XVI R MONITOREO'!J21&gt;0,+'XVI R Ind'!J21+'XVI R Art'!J21+'XVI R MONITOREO'!J21," ")</f>
        <v xml:space="preserve"> </v>
      </c>
      <c r="K21" s="67" t="str">
        <f>IF(+'XVI R Ind'!K21+'XVI R Art'!K21+'XVI R MONITOREO'!K21&gt;0,+'XVI R Ind'!K21+'XVI R Art'!K21+'XVI R MONITOREO'!K21," ")</f>
        <v xml:space="preserve"> </v>
      </c>
      <c r="L21" s="67" t="str">
        <f>IF(+'XVI R Ind'!L21+'XVI R Art'!L21+'XVI R MONITOREO'!L21&gt;0,+'XVI R Ind'!L21+'XVI R Art'!L21+'XVI R MONITOREO'!L21," ")</f>
        <v xml:space="preserve"> </v>
      </c>
      <c r="M21" s="123" t="str">
        <f>IF(+'XVI R Ind'!M21+'XVI R Art'!M21+'XVI R MONITOREO'!M21&gt;0,+'XVI R Ind'!M21+'XVI R Art'!M21+'XVI R MONITOREO'!M21," ")</f>
        <v xml:space="preserve"> </v>
      </c>
      <c r="N21" s="122">
        <f t="shared" si="2"/>
        <v>603329.86</v>
      </c>
      <c r="O21" s="34">
        <f t="shared" si="0"/>
        <v>9</v>
      </c>
      <c r="Q21" s="37"/>
    </row>
    <row r="22" spans="1:17" x14ac:dyDescent="0.3">
      <c r="A22" s="100">
        <f t="shared" si="1"/>
        <v>9.5</v>
      </c>
      <c r="B22" s="122" t="str">
        <f>IF(+'XVI R Ind'!B22+'XVI R Art'!B22+'XVI R MONITOREO'!B22&gt;0,+'XVI R Ind'!B22+'XVI R Art'!B22+'XVI R MONITOREO'!B22," ")</f>
        <v xml:space="preserve"> </v>
      </c>
      <c r="C22" s="67" t="str">
        <f>IF(+'XVI R Ind'!C22+'XVI R Art'!C22+'XVI R MONITOREO'!C22&gt;0,+'XVI R Ind'!C22+'XVI R Art'!C22+'XVI R MONITOREO'!C22," ")</f>
        <v xml:space="preserve"> </v>
      </c>
      <c r="D22" s="67" t="str">
        <f>IF(+'XVI R Ind'!D22+'XVI R Art'!D22+'XVI R MONITOREO'!D22&gt;0,+'XVI R Ind'!D22+'XVI R Art'!D22+'XVI R MONITOREO'!D22," ")</f>
        <v xml:space="preserve"> </v>
      </c>
      <c r="E22" s="67" t="str">
        <f>IF(+'XVI R Ind'!E22+'XVI R Art'!E22+'XVI R MONITOREO'!E22&gt;0,+'XVI R Ind'!E22+'XVI R Art'!E22+'XVI R MONITOREO'!E22," ")</f>
        <v xml:space="preserve"> </v>
      </c>
      <c r="F22" s="67">
        <f>IF(+'XVI R Ind'!F22+'XVI R Art'!F22+'XVI R MONITOREO'!F22&gt;0,+'XVI R Ind'!F22+'XVI R Art'!F22+'XVI R MONITOREO'!F22," ")</f>
        <v>833538.08</v>
      </c>
      <c r="G22" s="67">
        <f>IF(+'XVI R Ind'!G22+'XVI R Art'!G22+'XVI R MONITOREO'!G22&gt;0,+'XVI R Ind'!G22+'XVI R Art'!G22+'XVI R MONITOREO'!G22," ")</f>
        <v>134263.60999999999</v>
      </c>
      <c r="H22" s="67" t="str">
        <f>IF(+'XVI R Ind'!H22+'XVI R Art'!H22+'XVI R MONITOREO'!H22&gt;0,+'XVI R Ind'!H22+'XVI R Art'!H22+'XVI R MONITOREO'!H22," ")</f>
        <v xml:space="preserve"> </v>
      </c>
      <c r="I22" s="67" t="str">
        <f>IF(+'XVI R Ind'!I22+'XVI R Art'!I22+'XVI R MONITOREO'!I22&gt;0,+'XVI R Ind'!I22+'XVI R Art'!I22+'XVI R MONITOREO'!I22," ")</f>
        <v xml:space="preserve"> </v>
      </c>
      <c r="J22" s="67" t="str">
        <f>IF(+'XVI R Ind'!J22+'XVI R Art'!J22+'XVI R MONITOREO'!J22&gt;0,+'XVI R Ind'!J22+'XVI R Art'!J22+'XVI R MONITOREO'!J22," ")</f>
        <v xml:space="preserve"> </v>
      </c>
      <c r="K22" s="67" t="str">
        <f>IF(+'XVI R Ind'!K22+'XVI R Art'!K22+'XVI R MONITOREO'!K22&gt;0,+'XVI R Ind'!K22+'XVI R Art'!K22+'XVI R MONITOREO'!K22," ")</f>
        <v xml:space="preserve"> </v>
      </c>
      <c r="L22" s="67" t="str">
        <f>IF(+'XVI R Ind'!L22+'XVI R Art'!L22+'XVI R MONITOREO'!L22&gt;0,+'XVI R Ind'!L22+'XVI R Art'!L22+'XVI R MONITOREO'!L22," ")</f>
        <v xml:space="preserve"> </v>
      </c>
      <c r="M22" s="123" t="str">
        <f>IF(+'XVI R Ind'!M22+'XVI R Art'!M22+'XVI R MONITOREO'!M22&gt;0,+'XVI R Ind'!M22+'XVI R Art'!M22+'XVI R MONITOREO'!M22," ")</f>
        <v xml:space="preserve"> </v>
      </c>
      <c r="N22" s="122">
        <f t="shared" si="2"/>
        <v>967801.69</v>
      </c>
      <c r="O22" s="34">
        <f t="shared" si="0"/>
        <v>9.5</v>
      </c>
      <c r="Q22" s="37"/>
    </row>
    <row r="23" spans="1:17" x14ac:dyDescent="0.3">
      <c r="A23" s="100">
        <f t="shared" si="1"/>
        <v>10</v>
      </c>
      <c r="B23" s="122" t="str">
        <f>IF(+'XVI R Ind'!B23+'XVI R Art'!B23+'XVI R MONITOREO'!B23&gt;0,+'XVI R Ind'!B23+'XVI R Art'!B23+'XVI R MONITOREO'!B23," ")</f>
        <v xml:space="preserve"> </v>
      </c>
      <c r="C23" s="67" t="str">
        <f>IF(+'XVI R Ind'!C23+'XVI R Art'!C23+'XVI R MONITOREO'!C23&gt;0,+'XVI R Ind'!C23+'XVI R Art'!C23+'XVI R MONITOREO'!C23," ")</f>
        <v xml:space="preserve"> </v>
      </c>
      <c r="D23" s="67" t="str">
        <f>IF(+'XVI R Ind'!D23+'XVI R Art'!D23+'XVI R MONITOREO'!D23&gt;0,+'XVI R Ind'!D23+'XVI R Art'!D23+'XVI R MONITOREO'!D23," ")</f>
        <v xml:space="preserve"> </v>
      </c>
      <c r="E23" s="67" t="str">
        <f>IF(+'XVI R Ind'!E23+'XVI R Art'!E23+'XVI R MONITOREO'!E23&gt;0,+'XVI R Ind'!E23+'XVI R Art'!E23+'XVI R MONITOREO'!E23," ")</f>
        <v xml:space="preserve"> </v>
      </c>
      <c r="F23" s="67">
        <f>IF(+'XVI R Ind'!F23+'XVI R Art'!F23+'XVI R MONITOREO'!F23&gt;0,+'XVI R Ind'!F23+'XVI R Art'!F23+'XVI R MONITOREO'!F23," ")</f>
        <v>812460.21</v>
      </c>
      <c r="G23" s="67">
        <f>IF(+'XVI R Ind'!G23+'XVI R Art'!G23+'XVI R MONITOREO'!G23&gt;0,+'XVI R Ind'!G23+'XVI R Art'!G23+'XVI R MONITOREO'!G23," ")</f>
        <v>140366.51</v>
      </c>
      <c r="H23" s="67" t="str">
        <f>IF(+'XVI R Ind'!H23+'XVI R Art'!H23+'XVI R MONITOREO'!H23&gt;0,+'XVI R Ind'!H23+'XVI R Art'!H23+'XVI R MONITOREO'!H23," ")</f>
        <v xml:space="preserve"> </v>
      </c>
      <c r="I23" s="67" t="str">
        <f>IF(+'XVI R Ind'!I23+'XVI R Art'!I23+'XVI R MONITOREO'!I23&gt;0,+'XVI R Ind'!I23+'XVI R Art'!I23+'XVI R MONITOREO'!I23," ")</f>
        <v xml:space="preserve"> </v>
      </c>
      <c r="J23" s="67" t="str">
        <f>IF(+'XVI R Ind'!J23+'XVI R Art'!J23+'XVI R MONITOREO'!J23&gt;0,+'XVI R Ind'!J23+'XVI R Art'!J23+'XVI R MONITOREO'!J23," ")</f>
        <v xml:space="preserve"> </v>
      </c>
      <c r="K23" s="67" t="str">
        <f>IF(+'XVI R Ind'!K23+'XVI R Art'!K23+'XVI R MONITOREO'!K23&gt;0,+'XVI R Ind'!K23+'XVI R Art'!K23+'XVI R MONITOREO'!K23," ")</f>
        <v xml:space="preserve"> </v>
      </c>
      <c r="L23" s="67" t="str">
        <f>IF(+'XVI R Ind'!L23+'XVI R Art'!L23+'XVI R MONITOREO'!L23&gt;0,+'XVI R Ind'!L23+'XVI R Art'!L23+'XVI R MONITOREO'!L23," ")</f>
        <v xml:space="preserve"> </v>
      </c>
      <c r="M23" s="123" t="str">
        <f>IF(+'XVI R Ind'!M23+'XVI R Art'!M23+'XVI R MONITOREO'!M23&gt;0,+'XVI R Ind'!M23+'XVI R Art'!M23+'XVI R MONITOREO'!M23," ")</f>
        <v xml:space="preserve"> </v>
      </c>
      <c r="N23" s="122">
        <f t="shared" si="2"/>
        <v>952826.72</v>
      </c>
      <c r="O23" s="34">
        <f t="shared" si="0"/>
        <v>10</v>
      </c>
      <c r="Q23" s="37"/>
    </row>
    <row r="24" spans="1:17" x14ac:dyDescent="0.3">
      <c r="A24" s="100">
        <f t="shared" si="1"/>
        <v>10.5</v>
      </c>
      <c r="B24" s="122" t="str">
        <f>IF(+'XVI R Ind'!B24+'XVI R Art'!B24+'XVI R MONITOREO'!B24&gt;0,+'XVI R Ind'!B24+'XVI R Art'!B24+'XVI R MONITOREO'!B24," ")</f>
        <v xml:space="preserve"> </v>
      </c>
      <c r="C24" s="67" t="str">
        <f>IF(+'XVI R Ind'!C24+'XVI R Art'!C24+'XVI R MONITOREO'!C24&gt;0,+'XVI R Ind'!C24+'XVI R Art'!C24+'XVI R MONITOREO'!C24," ")</f>
        <v xml:space="preserve"> </v>
      </c>
      <c r="D24" s="67" t="str">
        <f>IF(+'XVI R Ind'!D24+'XVI R Art'!D24+'XVI R MONITOREO'!D24&gt;0,+'XVI R Ind'!D24+'XVI R Art'!D24+'XVI R MONITOREO'!D24," ")</f>
        <v xml:space="preserve"> </v>
      </c>
      <c r="E24" s="67" t="str">
        <f>IF(+'XVI R Ind'!E24+'XVI R Art'!E24+'XVI R MONITOREO'!E24&gt;0,+'XVI R Ind'!E24+'XVI R Art'!E24+'XVI R MONITOREO'!E24," ")</f>
        <v xml:space="preserve"> </v>
      </c>
      <c r="F24" s="67">
        <f>IF(+'XVI R Ind'!F24+'XVI R Art'!F24+'XVI R MONITOREO'!F24&gt;0,+'XVI R Ind'!F24+'XVI R Art'!F24+'XVI R MONITOREO'!F24," ")</f>
        <v>1010943.15</v>
      </c>
      <c r="G24" s="67">
        <f>IF(+'XVI R Ind'!G24+'XVI R Art'!G24+'XVI R MONITOREO'!G24&gt;0,+'XVI R Ind'!G24+'XVI R Art'!G24+'XVI R MONITOREO'!G24," ")</f>
        <v>146469.4</v>
      </c>
      <c r="H24" s="67" t="str">
        <f>IF(+'XVI R Ind'!H24+'XVI R Art'!H24+'XVI R MONITOREO'!H24&gt;0,+'XVI R Ind'!H24+'XVI R Art'!H24+'XVI R MONITOREO'!H24," ")</f>
        <v xml:space="preserve"> </v>
      </c>
      <c r="I24" s="67" t="str">
        <f>IF(+'XVI R Ind'!I24+'XVI R Art'!I24+'XVI R MONITOREO'!I24&gt;0,+'XVI R Ind'!I24+'XVI R Art'!I24+'XVI R MONITOREO'!I24," ")</f>
        <v xml:space="preserve"> </v>
      </c>
      <c r="J24" s="67" t="str">
        <f>IF(+'XVI R Ind'!J24+'XVI R Art'!J24+'XVI R MONITOREO'!J24&gt;0,+'XVI R Ind'!J24+'XVI R Art'!J24+'XVI R MONITOREO'!J24," ")</f>
        <v xml:space="preserve"> </v>
      </c>
      <c r="K24" s="67" t="str">
        <f>IF(+'XVI R Ind'!K24+'XVI R Art'!K24+'XVI R MONITOREO'!K24&gt;0,+'XVI R Ind'!K24+'XVI R Art'!K24+'XVI R MONITOREO'!K24," ")</f>
        <v xml:space="preserve"> </v>
      </c>
      <c r="L24" s="67" t="str">
        <f>IF(+'XVI R Ind'!L24+'XVI R Art'!L24+'XVI R MONITOREO'!L24&gt;0,+'XVI R Ind'!L24+'XVI R Art'!L24+'XVI R MONITOREO'!L24," ")</f>
        <v xml:space="preserve"> </v>
      </c>
      <c r="M24" s="123" t="str">
        <f>IF(+'XVI R Ind'!M24+'XVI R Art'!M24+'XVI R MONITOREO'!M24&gt;0,+'XVI R Ind'!M24+'XVI R Art'!M24+'XVI R MONITOREO'!M24," ")</f>
        <v xml:space="preserve"> </v>
      </c>
      <c r="N24" s="122">
        <f t="shared" si="2"/>
        <v>1157412.55</v>
      </c>
      <c r="O24" s="34">
        <f t="shared" si="0"/>
        <v>10.5</v>
      </c>
      <c r="Q24" s="37"/>
    </row>
    <row r="25" spans="1:17" x14ac:dyDescent="0.3">
      <c r="A25" s="100">
        <f t="shared" si="1"/>
        <v>11</v>
      </c>
      <c r="B25" s="122" t="str">
        <f>IF(+'XVI R Ind'!B25+'XVI R Art'!B25+'XVI R MONITOREO'!B25&gt;0,+'XVI R Ind'!B25+'XVI R Art'!B25+'XVI R MONITOREO'!B25," ")</f>
        <v xml:space="preserve"> </v>
      </c>
      <c r="C25" s="67" t="str">
        <f>IF(+'XVI R Ind'!C25+'XVI R Art'!C25+'XVI R MONITOREO'!C25&gt;0,+'XVI R Ind'!C25+'XVI R Art'!C25+'XVI R MONITOREO'!C25," ")</f>
        <v xml:space="preserve"> </v>
      </c>
      <c r="D25" s="67" t="str">
        <f>IF(+'XVI R Ind'!D25+'XVI R Art'!D25+'XVI R MONITOREO'!D25&gt;0,+'XVI R Ind'!D25+'XVI R Art'!D25+'XVI R MONITOREO'!D25," ")</f>
        <v xml:space="preserve"> </v>
      </c>
      <c r="E25" s="67" t="str">
        <f>IF(+'XVI R Ind'!E25+'XVI R Art'!E25+'XVI R MONITOREO'!E25&gt;0,+'XVI R Ind'!E25+'XVI R Art'!E25+'XVI R MONITOREO'!E25," ")</f>
        <v xml:space="preserve"> </v>
      </c>
      <c r="F25" s="67">
        <f>IF(+'XVI R Ind'!F25+'XVI R Art'!F25+'XVI R MONITOREO'!F25&gt;0,+'XVI R Ind'!F25+'XVI R Art'!F25+'XVI R MONITOREO'!F25," ")</f>
        <v>1013603.66</v>
      </c>
      <c r="G25" s="67">
        <f>IF(+'XVI R Ind'!G25+'XVI R Art'!G25+'XVI R MONITOREO'!G25&gt;0,+'XVI R Ind'!G25+'XVI R Art'!G25+'XVI R MONITOREO'!G25," ")</f>
        <v>109852.04</v>
      </c>
      <c r="H25" s="67" t="str">
        <f>IF(+'XVI R Ind'!H25+'XVI R Art'!H25+'XVI R MONITOREO'!H25&gt;0,+'XVI R Ind'!H25+'XVI R Art'!H25+'XVI R MONITOREO'!H25," ")</f>
        <v xml:space="preserve"> </v>
      </c>
      <c r="I25" s="67" t="str">
        <f>IF(+'XVI R Ind'!I25+'XVI R Art'!I25+'XVI R MONITOREO'!I25&gt;0,+'XVI R Ind'!I25+'XVI R Art'!I25+'XVI R MONITOREO'!I25," ")</f>
        <v xml:space="preserve"> </v>
      </c>
      <c r="J25" s="67" t="str">
        <f>IF(+'XVI R Ind'!J25+'XVI R Art'!J25+'XVI R MONITOREO'!J25&gt;0,+'XVI R Ind'!J25+'XVI R Art'!J25+'XVI R MONITOREO'!J25," ")</f>
        <v xml:space="preserve"> </v>
      </c>
      <c r="K25" s="67" t="str">
        <f>IF(+'XVI R Ind'!K25+'XVI R Art'!K25+'XVI R MONITOREO'!K25&gt;0,+'XVI R Ind'!K25+'XVI R Art'!K25+'XVI R MONITOREO'!K25," ")</f>
        <v xml:space="preserve"> </v>
      </c>
      <c r="L25" s="67" t="str">
        <f>IF(+'XVI R Ind'!L25+'XVI R Art'!L25+'XVI R MONITOREO'!L25&gt;0,+'XVI R Ind'!L25+'XVI R Art'!L25+'XVI R MONITOREO'!L25," ")</f>
        <v xml:space="preserve"> </v>
      </c>
      <c r="M25" s="123" t="str">
        <f>IF(+'XVI R Ind'!M25+'XVI R Art'!M25+'XVI R MONITOREO'!M25&gt;0,+'XVI R Ind'!M25+'XVI R Art'!M25+'XVI R MONITOREO'!M25," ")</f>
        <v xml:space="preserve"> </v>
      </c>
      <c r="N25" s="122">
        <f t="shared" si="2"/>
        <v>1123455.7</v>
      </c>
      <c r="O25" s="34">
        <f t="shared" si="0"/>
        <v>11</v>
      </c>
      <c r="Q25" s="37"/>
    </row>
    <row r="26" spans="1:17" x14ac:dyDescent="0.3">
      <c r="A26" s="102">
        <f t="shared" si="1"/>
        <v>11.5</v>
      </c>
      <c r="B26" s="124" t="str">
        <f>IF(+'XVI R Ind'!B26+'XVI R Art'!B26+'XVI R MONITOREO'!B26&gt;0,+'XVI R Ind'!B26+'XVI R Art'!B26+'XVI R MONITOREO'!B26," ")</f>
        <v xml:space="preserve"> </v>
      </c>
      <c r="C26" s="38" t="str">
        <f>IF(+'XVI R Ind'!C26+'XVI R Art'!C26+'XVI R MONITOREO'!C26&gt;0,+'XVI R Ind'!C26+'XVI R Art'!C26+'XVI R MONITOREO'!C26," ")</f>
        <v xml:space="preserve"> </v>
      </c>
      <c r="D26" s="38" t="str">
        <f>IF(+'XVI R Ind'!D26+'XVI R Art'!D26+'XVI R MONITOREO'!D26&gt;0,+'XVI R Ind'!D26+'XVI R Art'!D26+'XVI R MONITOREO'!D26," ")</f>
        <v xml:space="preserve"> </v>
      </c>
      <c r="E26" s="38" t="str">
        <f>IF(+'XVI R Ind'!E26+'XVI R Art'!E26+'XVI R MONITOREO'!E26&gt;0,+'XVI R Ind'!E26+'XVI R Art'!E26+'XVI R MONITOREO'!E26," ")</f>
        <v xml:space="preserve"> </v>
      </c>
      <c r="F26" s="38">
        <f>IF(+'XVI R Ind'!F26+'XVI R Art'!F26+'XVI R MONITOREO'!F26&gt;0,+'XVI R Ind'!F26+'XVI R Art'!F26+'XVI R MONITOREO'!F26," ")</f>
        <v>876663.66</v>
      </c>
      <c r="G26" s="38">
        <f>IF(+'XVI R Ind'!G26+'XVI R Art'!G26+'XVI R MONITOREO'!G26&gt;0,+'XVI R Ind'!G26+'XVI R Art'!G26+'XVI R MONITOREO'!G26," ")</f>
        <v>91543.37</v>
      </c>
      <c r="H26" s="38" t="str">
        <f>IF(+'XVI R Ind'!H26+'XVI R Art'!H26+'XVI R MONITOREO'!H26&gt;0,+'XVI R Ind'!H26+'XVI R Art'!H26+'XVI R MONITOREO'!H26," ")</f>
        <v xml:space="preserve"> </v>
      </c>
      <c r="I26" s="38" t="str">
        <f>IF(+'XVI R Ind'!I26+'XVI R Art'!I26+'XVI R MONITOREO'!I26&gt;0,+'XVI R Ind'!I26+'XVI R Art'!I26+'XVI R MONITOREO'!I26," ")</f>
        <v xml:space="preserve"> </v>
      </c>
      <c r="J26" s="38" t="str">
        <f>IF(+'XVI R Ind'!J26+'XVI R Art'!J26+'XVI R MONITOREO'!J26&gt;0,+'XVI R Ind'!J26+'XVI R Art'!J26+'XVI R MONITOREO'!J26," ")</f>
        <v xml:space="preserve"> </v>
      </c>
      <c r="K26" s="38" t="str">
        <f>IF(+'XVI R Ind'!K26+'XVI R Art'!K26+'XVI R MONITOREO'!K26&gt;0,+'XVI R Ind'!K26+'XVI R Art'!K26+'XVI R MONITOREO'!K26," ")</f>
        <v xml:space="preserve"> </v>
      </c>
      <c r="L26" s="38" t="str">
        <f>IF(+'XVI R Ind'!L26+'XVI R Art'!L26+'XVI R MONITOREO'!L26&gt;0,+'XVI R Ind'!L26+'XVI R Art'!L26+'XVI R MONITOREO'!L26," ")</f>
        <v xml:space="preserve"> </v>
      </c>
      <c r="M26" s="125" t="str">
        <f>IF(+'XVI R Ind'!M26+'XVI R Art'!M26+'XVI R MONITOREO'!M26&gt;0,+'XVI R Ind'!M26+'XVI R Art'!M26+'XVI R MONITOREO'!M26," ")</f>
        <v xml:space="preserve"> </v>
      </c>
      <c r="N26" s="124">
        <f t="shared" si="2"/>
        <v>968207.03</v>
      </c>
      <c r="O26" s="34">
        <f t="shared" si="0"/>
        <v>11.5</v>
      </c>
      <c r="Q26" s="37"/>
    </row>
    <row r="27" spans="1:17" x14ac:dyDescent="0.3">
      <c r="A27" s="100">
        <f t="shared" si="1"/>
        <v>12</v>
      </c>
      <c r="B27" s="122" t="str">
        <f>IF(+'XVI R Ind'!B27+'XVI R Art'!B27+'XVI R MONITOREO'!B27&gt;0,+'XVI R Ind'!B27+'XVI R Art'!B27+'XVI R MONITOREO'!B27," ")</f>
        <v xml:space="preserve"> </v>
      </c>
      <c r="C27" s="67" t="str">
        <f>IF(+'XVI R Ind'!C27+'XVI R Art'!C27+'XVI R MONITOREO'!C27&gt;0,+'XVI R Ind'!C27+'XVI R Art'!C27+'XVI R MONITOREO'!C27," ")</f>
        <v xml:space="preserve"> </v>
      </c>
      <c r="D27" s="67" t="str">
        <f>IF(+'XVI R Ind'!D27+'XVI R Art'!D27+'XVI R MONITOREO'!D27&gt;0,+'XVI R Ind'!D27+'XVI R Art'!D27+'XVI R MONITOREO'!D27," ")</f>
        <v xml:space="preserve"> </v>
      </c>
      <c r="E27" s="67" t="str">
        <f>IF(+'XVI R Ind'!E27+'XVI R Art'!E27+'XVI R MONITOREO'!E27&gt;0,+'XVI R Ind'!E27+'XVI R Art'!E27+'XVI R MONITOREO'!E27," ")</f>
        <v xml:space="preserve"> </v>
      </c>
      <c r="F27" s="67">
        <f>IF(+'XVI R Ind'!F27+'XVI R Art'!F27+'XVI R MONITOREO'!F27&gt;0,+'XVI R Ind'!F27+'XVI R Art'!F27+'XVI R MONITOREO'!F27," ")</f>
        <v>897664.4</v>
      </c>
      <c r="G27" s="67">
        <f>IF(+'XVI R Ind'!G27+'XVI R Art'!G27+'XVI R MONITOREO'!G27&gt;0,+'XVI R Ind'!G27+'XVI R Art'!G27+'XVI R MONITOREO'!G27," ")</f>
        <v>67131.820000000007</v>
      </c>
      <c r="H27" s="67" t="str">
        <f>IF(+'XVI R Ind'!H27+'XVI R Art'!H27+'XVI R MONITOREO'!H27&gt;0,+'XVI R Ind'!H27+'XVI R Art'!H27+'XVI R MONITOREO'!H27," ")</f>
        <v xml:space="preserve"> </v>
      </c>
      <c r="I27" s="67" t="str">
        <f>IF(+'XVI R Ind'!I27+'XVI R Art'!I27+'XVI R MONITOREO'!I27&gt;0,+'XVI R Ind'!I27+'XVI R Art'!I27+'XVI R MONITOREO'!I27," ")</f>
        <v xml:space="preserve"> </v>
      </c>
      <c r="J27" s="67" t="str">
        <f>IF(+'XVI R Ind'!J27+'XVI R Art'!J27+'XVI R MONITOREO'!J27&gt;0,+'XVI R Ind'!J27+'XVI R Art'!J27+'XVI R MONITOREO'!J27," ")</f>
        <v xml:space="preserve"> </v>
      </c>
      <c r="K27" s="67" t="str">
        <f>IF(+'XVI R Ind'!K27+'XVI R Art'!K27+'XVI R MONITOREO'!K27&gt;0,+'XVI R Ind'!K27+'XVI R Art'!K27+'XVI R MONITOREO'!K27," ")</f>
        <v xml:space="preserve"> </v>
      </c>
      <c r="L27" s="67" t="str">
        <f>IF(+'XVI R Ind'!L27+'XVI R Art'!L27+'XVI R MONITOREO'!L27&gt;0,+'XVI R Ind'!L27+'XVI R Art'!L27+'XVI R MONITOREO'!L27," ")</f>
        <v xml:space="preserve"> </v>
      </c>
      <c r="M27" s="123" t="str">
        <f>IF(+'XVI R Ind'!M27+'XVI R Art'!M27+'XVI R MONITOREO'!M27&gt;0,+'XVI R Ind'!M27+'XVI R Art'!M27+'XVI R MONITOREO'!M27," ")</f>
        <v xml:space="preserve"> </v>
      </c>
      <c r="N27" s="122">
        <f t="shared" si="2"/>
        <v>964796.22</v>
      </c>
      <c r="O27" s="34">
        <f t="shared" si="0"/>
        <v>12</v>
      </c>
      <c r="Q27" s="37"/>
    </row>
    <row r="28" spans="1:17" x14ac:dyDescent="0.3">
      <c r="A28" s="100">
        <f t="shared" si="1"/>
        <v>12.5</v>
      </c>
      <c r="B28" s="122" t="str">
        <f>IF(+'XVI R Ind'!B28+'XVI R Art'!B28+'XVI R MONITOREO'!B28&gt;0,+'XVI R Ind'!B28+'XVI R Art'!B28+'XVI R MONITOREO'!B28," ")</f>
        <v xml:space="preserve"> </v>
      </c>
      <c r="C28" s="67" t="str">
        <f>IF(+'XVI R Ind'!C28+'XVI R Art'!C28+'XVI R MONITOREO'!C28&gt;0,+'XVI R Ind'!C28+'XVI R Art'!C28+'XVI R MONITOREO'!C28," ")</f>
        <v xml:space="preserve"> </v>
      </c>
      <c r="D28" s="67" t="str">
        <f>IF(+'XVI R Ind'!D28+'XVI R Art'!D28+'XVI R MONITOREO'!D28&gt;0,+'XVI R Ind'!D28+'XVI R Art'!D28+'XVI R MONITOREO'!D28," ")</f>
        <v xml:space="preserve"> </v>
      </c>
      <c r="E28" s="67" t="str">
        <f>IF(+'XVI R Ind'!E28+'XVI R Art'!E28+'XVI R MONITOREO'!E28&gt;0,+'XVI R Ind'!E28+'XVI R Art'!E28+'XVI R MONITOREO'!E28," ")</f>
        <v xml:space="preserve"> </v>
      </c>
      <c r="F28" s="67">
        <f>IF(+'XVI R Ind'!F28+'XVI R Art'!F28+'XVI R MONITOREO'!F28&gt;0,+'XVI R Ind'!F28+'XVI R Art'!F28+'XVI R MONITOREO'!F28," ")</f>
        <v>957300.89</v>
      </c>
      <c r="G28" s="67">
        <f>IF(+'XVI R Ind'!G28+'XVI R Art'!G28+'XVI R MONITOREO'!G28&gt;0,+'XVI R Ind'!G28+'XVI R Art'!G28+'XVI R MONITOREO'!G28," ")</f>
        <v>48823.14</v>
      </c>
      <c r="H28" s="67" t="str">
        <f>IF(+'XVI R Ind'!H28+'XVI R Art'!H28+'XVI R MONITOREO'!H28&gt;0,+'XVI R Ind'!H28+'XVI R Art'!H28+'XVI R MONITOREO'!H28," ")</f>
        <v xml:space="preserve"> </v>
      </c>
      <c r="I28" s="67" t="str">
        <f>IF(+'XVI R Ind'!I28+'XVI R Art'!I28+'XVI R MONITOREO'!I28&gt;0,+'XVI R Ind'!I28+'XVI R Art'!I28+'XVI R MONITOREO'!I28," ")</f>
        <v xml:space="preserve"> </v>
      </c>
      <c r="J28" s="67" t="str">
        <f>IF(+'XVI R Ind'!J28+'XVI R Art'!J28+'XVI R MONITOREO'!J28&gt;0,+'XVI R Ind'!J28+'XVI R Art'!J28+'XVI R MONITOREO'!J28," ")</f>
        <v xml:space="preserve"> </v>
      </c>
      <c r="K28" s="67" t="str">
        <f>IF(+'XVI R Ind'!K28+'XVI R Art'!K28+'XVI R MONITOREO'!K28&gt;0,+'XVI R Ind'!K28+'XVI R Art'!K28+'XVI R MONITOREO'!K28," ")</f>
        <v xml:space="preserve"> </v>
      </c>
      <c r="L28" s="67" t="str">
        <f>IF(+'XVI R Ind'!L28+'XVI R Art'!L28+'XVI R MONITOREO'!L28&gt;0,+'XVI R Ind'!L28+'XVI R Art'!L28+'XVI R MONITOREO'!L28," ")</f>
        <v xml:space="preserve"> </v>
      </c>
      <c r="M28" s="123" t="str">
        <f>IF(+'XVI R Ind'!M28+'XVI R Art'!M28+'XVI R MONITOREO'!M28&gt;0,+'XVI R Ind'!M28+'XVI R Art'!M28+'XVI R MONITOREO'!M28," ")</f>
        <v xml:space="preserve"> </v>
      </c>
      <c r="N28" s="122">
        <f t="shared" si="2"/>
        <v>1006124.03</v>
      </c>
      <c r="O28" s="34">
        <f t="shared" si="0"/>
        <v>12.5</v>
      </c>
      <c r="Q28" s="37"/>
    </row>
    <row r="29" spans="1:17" x14ac:dyDescent="0.3">
      <c r="A29" s="100">
        <f t="shared" si="1"/>
        <v>13</v>
      </c>
      <c r="B29" s="122" t="str">
        <f>IF(+'XVI R Ind'!B29+'XVI R Art'!B29+'XVI R MONITOREO'!B29&gt;0,+'XVI R Ind'!B29+'XVI R Art'!B29+'XVI R MONITOREO'!B29," ")</f>
        <v xml:space="preserve"> </v>
      </c>
      <c r="C29" s="67">
        <f>IF(+'XVI R Ind'!C29+'XVI R Art'!C29+'XVI R MONITOREO'!C29&gt;0,+'XVI R Ind'!C29+'XVI R Art'!C29+'XVI R MONITOREO'!C29," ")</f>
        <v>5.76</v>
      </c>
      <c r="D29" s="67">
        <f>IF(+'XVI R Ind'!D29+'XVI R Art'!D29+'XVI R MONITOREO'!D29&gt;0,+'XVI R Ind'!D29+'XVI R Art'!D29+'XVI R MONITOREO'!D29," ")</f>
        <v>9330.3824978864523</v>
      </c>
      <c r="E29" s="67" t="str">
        <f>IF(+'XVI R Ind'!E29+'XVI R Art'!E29+'XVI R MONITOREO'!E29&gt;0,+'XVI R Ind'!E29+'XVI R Art'!E29+'XVI R MONITOREO'!E29," ")</f>
        <v xml:space="preserve"> </v>
      </c>
      <c r="F29" s="67">
        <f>IF(+'XVI R Ind'!F29+'XVI R Art'!F29+'XVI R MONITOREO'!F29&gt;0,+'XVI R Ind'!F29+'XVI R Art'!F29+'XVI R MONITOREO'!F29," ")</f>
        <v>564478.93000000005</v>
      </c>
      <c r="G29" s="67">
        <f>IF(+'XVI R Ind'!G29+'XVI R Art'!G29+'XVI R MONITOREO'!G29&gt;0,+'XVI R Ind'!G29+'XVI R Art'!G29+'XVI R MONITOREO'!G29," ")</f>
        <v>18308.68</v>
      </c>
      <c r="H29" s="67" t="str">
        <f>IF(+'XVI R Ind'!H29+'XVI R Art'!H29+'XVI R MONITOREO'!H29&gt;0,+'XVI R Ind'!H29+'XVI R Art'!H29+'XVI R MONITOREO'!H29," ")</f>
        <v xml:space="preserve"> </v>
      </c>
      <c r="I29" s="67" t="str">
        <f>IF(+'XVI R Ind'!I29+'XVI R Art'!I29+'XVI R MONITOREO'!I29&gt;0,+'XVI R Ind'!I29+'XVI R Art'!I29+'XVI R MONITOREO'!I29," ")</f>
        <v xml:space="preserve"> </v>
      </c>
      <c r="J29" s="67" t="str">
        <f>IF(+'XVI R Ind'!J29+'XVI R Art'!J29+'XVI R MONITOREO'!J29&gt;0,+'XVI R Ind'!J29+'XVI R Art'!J29+'XVI R MONITOREO'!J29," ")</f>
        <v xml:space="preserve"> </v>
      </c>
      <c r="K29" s="67" t="str">
        <f>IF(+'XVI R Ind'!K29+'XVI R Art'!K29+'XVI R MONITOREO'!K29&gt;0,+'XVI R Ind'!K29+'XVI R Art'!K29+'XVI R MONITOREO'!K29," ")</f>
        <v xml:space="preserve"> </v>
      </c>
      <c r="L29" s="67" t="str">
        <f>IF(+'XVI R Ind'!L29+'XVI R Art'!L29+'XVI R MONITOREO'!L29&gt;0,+'XVI R Ind'!L29+'XVI R Art'!L29+'XVI R MONITOREO'!L29," ")</f>
        <v xml:space="preserve"> </v>
      </c>
      <c r="M29" s="123" t="str">
        <f>IF(+'XVI R Ind'!M29+'XVI R Art'!M29+'XVI R MONITOREO'!M29&gt;0,+'XVI R Ind'!M29+'XVI R Art'!M29+'XVI R MONITOREO'!M29," ")</f>
        <v xml:space="preserve"> </v>
      </c>
      <c r="N29" s="122">
        <f t="shared" si="2"/>
        <v>592123.75249788654</v>
      </c>
      <c r="O29" s="34">
        <f t="shared" si="0"/>
        <v>13</v>
      </c>
      <c r="Q29" s="37"/>
    </row>
    <row r="30" spans="1:17" x14ac:dyDescent="0.3">
      <c r="A30" s="100">
        <f t="shared" si="1"/>
        <v>13.5</v>
      </c>
      <c r="B30" s="122" t="str">
        <f>IF(+'XVI R Ind'!B30+'XVI R Art'!B30+'XVI R MONITOREO'!B30&gt;0,+'XVI R Ind'!B30+'XVI R Art'!B30+'XVI R MONITOREO'!B30," ")</f>
        <v xml:space="preserve"> </v>
      </c>
      <c r="C30" s="67" t="str">
        <f>IF(+'XVI R Ind'!C30+'XVI R Art'!C30+'XVI R MONITOREO'!C30&gt;0,+'XVI R Ind'!C30+'XVI R Art'!C30+'XVI R MONITOREO'!C30," ")</f>
        <v xml:space="preserve"> </v>
      </c>
      <c r="D30" s="67">
        <f>IF(+'XVI R Ind'!D30+'XVI R Art'!D30+'XVI R MONITOREO'!D30&gt;0,+'XVI R Ind'!D30+'XVI R Art'!D30+'XVI R MONITOREO'!D30," ")</f>
        <v>9330.3824978864523</v>
      </c>
      <c r="E30" s="67" t="str">
        <f>IF(+'XVI R Ind'!E30+'XVI R Art'!E30+'XVI R MONITOREO'!E30&gt;0,+'XVI R Ind'!E30+'XVI R Art'!E30+'XVI R MONITOREO'!E30," ")</f>
        <v xml:space="preserve"> </v>
      </c>
      <c r="F30" s="67">
        <f>IF(+'XVI R Ind'!F30+'XVI R Art'!F30+'XVI R MONITOREO'!F30&gt;0,+'XVI R Ind'!F30+'XVI R Art'!F30+'XVI R MONITOREO'!F30," ")</f>
        <v>615425.82999999996</v>
      </c>
      <c r="G30" s="67">
        <f>IF(+'XVI R Ind'!G30+'XVI R Art'!G30+'XVI R MONITOREO'!G30&gt;0,+'XVI R Ind'!G30+'XVI R Art'!G30+'XVI R MONITOREO'!G30," ")</f>
        <v>21716.27</v>
      </c>
      <c r="H30" s="67" t="str">
        <f>IF(+'XVI R Ind'!H30+'XVI R Art'!H30+'XVI R MONITOREO'!H30&gt;0,+'XVI R Ind'!H30+'XVI R Art'!H30+'XVI R MONITOREO'!H30," ")</f>
        <v xml:space="preserve"> </v>
      </c>
      <c r="I30" s="67" t="str">
        <f>IF(+'XVI R Ind'!I30+'XVI R Art'!I30+'XVI R MONITOREO'!I30&gt;0,+'XVI R Ind'!I30+'XVI R Art'!I30+'XVI R MONITOREO'!I30," ")</f>
        <v xml:space="preserve"> </v>
      </c>
      <c r="J30" s="67" t="str">
        <f>IF(+'XVI R Ind'!J30+'XVI R Art'!J30+'XVI R MONITOREO'!J30&gt;0,+'XVI R Ind'!J30+'XVI R Art'!J30+'XVI R MONITOREO'!J30," ")</f>
        <v xml:space="preserve"> </v>
      </c>
      <c r="K30" s="67" t="str">
        <f>IF(+'XVI R Ind'!K30+'XVI R Art'!K30+'XVI R MONITOREO'!K30&gt;0,+'XVI R Ind'!K30+'XVI R Art'!K30+'XVI R MONITOREO'!K30," ")</f>
        <v xml:space="preserve"> </v>
      </c>
      <c r="L30" s="67" t="str">
        <f>IF(+'XVI R Ind'!L30+'XVI R Art'!L30+'XVI R MONITOREO'!L30&gt;0,+'XVI R Ind'!L30+'XVI R Art'!L30+'XVI R MONITOREO'!L30," ")</f>
        <v xml:space="preserve"> </v>
      </c>
      <c r="M30" s="123" t="str">
        <f>IF(+'XVI R Ind'!M30+'XVI R Art'!M30+'XVI R MONITOREO'!M30&gt;0,+'XVI R Ind'!M30+'XVI R Art'!M30+'XVI R MONITOREO'!M30," ")</f>
        <v xml:space="preserve"> </v>
      </c>
      <c r="N30" s="122">
        <f t="shared" si="2"/>
        <v>646472.48249788641</v>
      </c>
      <c r="O30" s="34">
        <f t="shared" si="0"/>
        <v>13.5</v>
      </c>
      <c r="Q30" s="37"/>
    </row>
    <row r="31" spans="1:17" x14ac:dyDescent="0.3">
      <c r="A31" s="100">
        <f t="shared" si="1"/>
        <v>14</v>
      </c>
      <c r="B31" s="122" t="str">
        <f>IF(+'XVI R Ind'!B31+'XVI R Art'!B31+'XVI R MONITOREO'!B31&gt;0,+'XVI R Ind'!B31+'XVI R Art'!B31+'XVI R MONITOREO'!B31," ")</f>
        <v xml:space="preserve"> </v>
      </c>
      <c r="C31" s="67">
        <f>IF(+'XVI R Ind'!C31+'XVI R Art'!C31+'XVI R MONITOREO'!C31&gt;0,+'XVI R Ind'!C31+'XVI R Art'!C31+'XVI R MONITOREO'!C31," ")</f>
        <v>5.76</v>
      </c>
      <c r="D31" s="67">
        <f>IF(+'XVI R Ind'!D31+'XVI R Art'!D31+'XVI R MONITOREO'!D31&gt;0,+'XVI R Ind'!D31+'XVI R Art'!D31+'XVI R MONITOREO'!D31," ")</f>
        <v>11196.458997463744</v>
      </c>
      <c r="E31" s="67" t="str">
        <f>IF(+'XVI R Ind'!E31+'XVI R Art'!E31+'XVI R MONITOREO'!E31&gt;0,+'XVI R Ind'!E31+'XVI R Art'!E31+'XVI R MONITOREO'!E31," ")</f>
        <v xml:space="preserve"> </v>
      </c>
      <c r="F31" s="67">
        <f>IF(+'XVI R Ind'!F31+'XVI R Art'!F31+'XVI R MONITOREO'!F31&gt;0,+'XVI R Ind'!F31+'XVI R Art'!F31+'XVI R MONITOREO'!F31," ")</f>
        <v>650494.22</v>
      </c>
      <c r="G31" s="67">
        <f>IF(+'XVI R Ind'!G31+'XVI R Art'!G31+'XVI R MONITOREO'!G31&gt;0,+'XVI R Ind'!G31+'XVI R Art'!G31+'XVI R MONITOREO'!G31," ")</f>
        <v>67131.820000000007</v>
      </c>
      <c r="H31" s="67" t="str">
        <f>IF(+'XVI R Ind'!H31+'XVI R Art'!H31+'XVI R MONITOREO'!H31&gt;0,+'XVI R Ind'!H31+'XVI R Art'!H31+'XVI R MONITOREO'!H31," ")</f>
        <v xml:space="preserve"> </v>
      </c>
      <c r="I31" s="67" t="str">
        <f>IF(+'XVI R Ind'!I31+'XVI R Art'!I31+'XVI R MONITOREO'!I31&gt;0,+'XVI R Ind'!I31+'XVI R Art'!I31+'XVI R MONITOREO'!I31," ")</f>
        <v xml:space="preserve"> </v>
      </c>
      <c r="J31" s="67" t="str">
        <f>IF(+'XVI R Ind'!J31+'XVI R Art'!J31+'XVI R MONITOREO'!J31&gt;0,+'XVI R Ind'!J31+'XVI R Art'!J31+'XVI R MONITOREO'!J31," ")</f>
        <v xml:space="preserve"> </v>
      </c>
      <c r="K31" s="67" t="str">
        <f>IF(+'XVI R Ind'!K31+'XVI R Art'!K31+'XVI R MONITOREO'!K31&gt;0,+'XVI R Ind'!K31+'XVI R Art'!K31+'XVI R MONITOREO'!K31," ")</f>
        <v xml:space="preserve"> </v>
      </c>
      <c r="L31" s="67" t="str">
        <f>IF(+'XVI R Ind'!L31+'XVI R Art'!L31+'XVI R MONITOREO'!L31&gt;0,+'XVI R Ind'!L31+'XVI R Art'!L31+'XVI R MONITOREO'!L31," ")</f>
        <v xml:space="preserve"> </v>
      </c>
      <c r="M31" s="123" t="str">
        <f>IF(+'XVI R Ind'!M31+'XVI R Art'!M31+'XVI R MONITOREO'!M31&gt;0,+'XVI R Ind'!M31+'XVI R Art'!M31+'XVI R MONITOREO'!M31," ")</f>
        <v xml:space="preserve"> </v>
      </c>
      <c r="N31" s="122">
        <f t="shared" si="2"/>
        <v>728828.25899746362</v>
      </c>
      <c r="O31" s="34">
        <f t="shared" si="0"/>
        <v>14</v>
      </c>
      <c r="Q31" s="37"/>
    </row>
    <row r="32" spans="1:17" x14ac:dyDescent="0.3">
      <c r="A32" s="100">
        <f t="shared" si="1"/>
        <v>14.5</v>
      </c>
      <c r="B32" s="122" t="str">
        <f>IF(+'XVI R Ind'!B32+'XVI R Art'!B32+'XVI R MONITOREO'!B32&gt;0,+'XVI R Ind'!B32+'XVI R Art'!B32+'XVI R MONITOREO'!B32," ")</f>
        <v xml:space="preserve"> </v>
      </c>
      <c r="C32" s="67">
        <f>IF(+'XVI R Ind'!C32+'XVI R Art'!C32+'XVI R MONITOREO'!C32&gt;0,+'XVI R Ind'!C32+'XVI R Art'!C32+'XVI R MONITOREO'!C32," ")</f>
        <v>29.74</v>
      </c>
      <c r="D32" s="67">
        <f>IF(+'XVI R Ind'!D32+'XVI R Art'!D32+'XVI R MONITOREO'!D32&gt;0,+'XVI R Ind'!D32+'XVI R Art'!D32+'XVI R MONITOREO'!D32," ")</f>
        <v>26125.070994082063</v>
      </c>
      <c r="E32" s="67" t="str">
        <f>IF(+'XVI R Ind'!E32+'XVI R Art'!E32+'XVI R MONITOREO'!E32&gt;0,+'XVI R Ind'!E32+'XVI R Art'!E32+'XVI R MONITOREO'!E32," ")</f>
        <v xml:space="preserve"> </v>
      </c>
      <c r="F32" s="67">
        <f>IF(+'XVI R Ind'!F32+'XVI R Art'!F32+'XVI R MONITOREO'!F32&gt;0,+'XVI R Ind'!F32+'XVI R Art'!F32+'XVI R MONITOREO'!F32," ")</f>
        <v>601102.94999999995</v>
      </c>
      <c r="G32" s="67">
        <f>IF(+'XVI R Ind'!G32+'XVI R Art'!G32+'XVI R MONITOREO'!G32&gt;0,+'XVI R Ind'!G32+'XVI R Art'!G32+'XVI R MONITOREO'!G32," ")</f>
        <v>37329.620000000003</v>
      </c>
      <c r="H32" s="67" t="str">
        <f>IF(+'XVI R Ind'!H32+'XVI R Art'!H32+'XVI R MONITOREO'!H32&gt;0,+'XVI R Ind'!H32+'XVI R Art'!H32+'XVI R MONITOREO'!H32," ")</f>
        <v xml:space="preserve"> </v>
      </c>
      <c r="I32" s="67" t="str">
        <f>IF(+'XVI R Ind'!I32+'XVI R Art'!I32+'XVI R MONITOREO'!I32&gt;0,+'XVI R Ind'!I32+'XVI R Art'!I32+'XVI R MONITOREO'!I32," ")</f>
        <v xml:space="preserve"> </v>
      </c>
      <c r="J32" s="67" t="str">
        <f>IF(+'XVI R Ind'!J32+'XVI R Art'!J32+'XVI R MONITOREO'!J32&gt;0,+'XVI R Ind'!J32+'XVI R Art'!J32+'XVI R MONITOREO'!J32," ")</f>
        <v xml:space="preserve"> </v>
      </c>
      <c r="K32" s="67" t="str">
        <f>IF(+'XVI R Ind'!K32+'XVI R Art'!K32+'XVI R MONITOREO'!K32&gt;0,+'XVI R Ind'!K32+'XVI R Art'!K32+'XVI R MONITOREO'!K32," ")</f>
        <v xml:space="preserve"> </v>
      </c>
      <c r="L32" s="67" t="str">
        <f>IF(+'XVI R Ind'!L32+'XVI R Art'!L32+'XVI R MONITOREO'!L32&gt;0,+'XVI R Ind'!L32+'XVI R Art'!L32+'XVI R MONITOREO'!L32," ")</f>
        <v xml:space="preserve"> </v>
      </c>
      <c r="M32" s="123" t="str">
        <f>IF(+'XVI R Ind'!M32+'XVI R Art'!M32+'XVI R MONITOREO'!M32&gt;0,+'XVI R Ind'!M32+'XVI R Art'!M32+'XVI R MONITOREO'!M32," ")</f>
        <v xml:space="preserve"> </v>
      </c>
      <c r="N32" s="122">
        <f t="shared" si="2"/>
        <v>664587.38099408196</v>
      </c>
      <c r="O32" s="34">
        <f t="shared" si="0"/>
        <v>14.5</v>
      </c>
      <c r="Q32" s="37"/>
    </row>
    <row r="33" spans="1:18" x14ac:dyDescent="0.3">
      <c r="A33" s="100">
        <f t="shared" si="1"/>
        <v>15</v>
      </c>
      <c r="B33" s="122" t="str">
        <f>IF(+'XVI R Ind'!B33+'XVI R Art'!B33+'XVI R MONITOREO'!B33&gt;0,+'XVI R Ind'!B33+'XVI R Art'!B33+'XVI R MONITOREO'!B33," ")</f>
        <v xml:space="preserve"> </v>
      </c>
      <c r="C33" s="67">
        <f>IF(+'XVI R Ind'!C33+'XVI R Art'!C33+'XVI R MONITOREO'!C33&gt;0,+'XVI R Ind'!C33+'XVI R Art'!C33+'XVI R MONITOREO'!C33," ")</f>
        <v>35.770000000000003</v>
      </c>
      <c r="D33" s="67">
        <f>IF(+'XVI R Ind'!D33+'XVI R Art'!D33+'XVI R MONITOREO'!D33&gt;0,+'XVI R Ind'!D33+'XVI R Art'!D33+'XVI R MONITOREO'!D33," ")</f>
        <v>18660.764995772905</v>
      </c>
      <c r="E33" s="67" t="str">
        <f>IF(+'XVI R Ind'!E33+'XVI R Art'!E33+'XVI R MONITOREO'!E33&gt;0,+'XVI R Ind'!E33+'XVI R Art'!E33+'XVI R MONITOREO'!E33," ")</f>
        <v xml:space="preserve"> </v>
      </c>
      <c r="F33" s="67">
        <f>IF(+'XVI R Ind'!F33+'XVI R Art'!F33+'XVI R MONITOREO'!F33&gt;0,+'XVI R Ind'!F33+'XVI R Art'!F33+'XVI R MONITOREO'!F33," ")</f>
        <v>713190.15</v>
      </c>
      <c r="G33" s="67">
        <f>IF(+'XVI R Ind'!G33+'XVI R Art'!G33+'XVI R MONITOREO'!G33&gt;0,+'XVI R Ind'!G33+'XVI R Art'!G33+'XVI R MONITOREO'!G33," ")</f>
        <v>92967.94</v>
      </c>
      <c r="H33" s="67" t="str">
        <f>IF(+'XVI R Ind'!H33+'XVI R Art'!H33+'XVI R MONITOREO'!H33&gt;0,+'XVI R Ind'!H33+'XVI R Art'!H33+'XVI R MONITOREO'!H33," ")</f>
        <v xml:space="preserve"> </v>
      </c>
      <c r="I33" s="67" t="str">
        <f>IF(+'XVI R Ind'!I33+'XVI R Art'!I33+'XVI R MONITOREO'!I33&gt;0,+'XVI R Ind'!I33+'XVI R Art'!I33+'XVI R MONITOREO'!I33," ")</f>
        <v xml:space="preserve"> </v>
      </c>
      <c r="J33" s="67" t="str">
        <f>IF(+'XVI R Ind'!J33+'XVI R Art'!J33+'XVI R MONITOREO'!J33&gt;0,+'XVI R Ind'!J33+'XVI R Art'!J33+'XVI R MONITOREO'!J33," ")</f>
        <v xml:space="preserve"> </v>
      </c>
      <c r="K33" s="67" t="str">
        <f>IF(+'XVI R Ind'!K33+'XVI R Art'!K33+'XVI R MONITOREO'!K33&gt;0,+'XVI R Ind'!K33+'XVI R Art'!K33+'XVI R MONITOREO'!K33," ")</f>
        <v xml:space="preserve"> </v>
      </c>
      <c r="L33" s="67" t="str">
        <f>IF(+'XVI R Ind'!L33+'XVI R Art'!L33+'XVI R MONITOREO'!L33&gt;0,+'XVI R Ind'!L33+'XVI R Art'!L33+'XVI R MONITOREO'!L33," ")</f>
        <v xml:space="preserve"> </v>
      </c>
      <c r="M33" s="123" t="str">
        <f>IF(+'XVI R Ind'!M33+'XVI R Art'!M33+'XVI R MONITOREO'!M33&gt;0,+'XVI R Ind'!M33+'XVI R Art'!M33+'XVI R MONITOREO'!M33," ")</f>
        <v xml:space="preserve"> </v>
      </c>
      <c r="N33" s="122">
        <f t="shared" si="2"/>
        <v>824854.62499577296</v>
      </c>
      <c r="O33" s="34">
        <f t="shared" si="0"/>
        <v>15</v>
      </c>
      <c r="Q33" s="37"/>
    </row>
    <row r="34" spans="1:18" x14ac:dyDescent="0.3">
      <c r="A34" s="100">
        <f t="shared" si="1"/>
        <v>15.5</v>
      </c>
      <c r="B34" s="122" t="str">
        <f>IF(+'XVI R Ind'!B34+'XVI R Art'!B34+'XVI R MONITOREO'!B34&gt;0,+'XVI R Ind'!B34+'XVI R Art'!B34+'XVI R MONITOREO'!B34," ")</f>
        <v xml:space="preserve"> </v>
      </c>
      <c r="C34" s="67">
        <f>IF(+'XVI R Ind'!C34+'XVI R Art'!C34+'XVI R MONITOREO'!C34&gt;0,+'XVI R Ind'!C34+'XVI R Art'!C34+'XVI R MONITOREO'!C34," ")</f>
        <v>107.03</v>
      </c>
      <c r="D34" s="67">
        <f>IF(+'XVI R Ind'!D34+'XVI R Art'!D34+'XVI R MONITOREO'!D34&gt;0,+'XVI R Ind'!D34+'XVI R Art'!D34+'XVI R MONITOREO'!D34," ")</f>
        <v>20526.841495350196</v>
      </c>
      <c r="E34" s="67" t="str">
        <f>IF(+'XVI R Ind'!E34+'XVI R Art'!E34+'XVI R MONITOREO'!E34&gt;0,+'XVI R Ind'!E34+'XVI R Art'!E34+'XVI R MONITOREO'!E34," ")</f>
        <v xml:space="preserve"> </v>
      </c>
      <c r="F34" s="67">
        <f>IF(+'XVI R Ind'!F34+'XVI R Art'!F34+'XVI R MONITOREO'!F34&gt;0,+'XVI R Ind'!F34+'XVI R Art'!F34+'XVI R MONITOREO'!F34," ")</f>
        <v>798841.21</v>
      </c>
      <c r="G34" s="67">
        <f>IF(+'XVI R Ind'!G34+'XVI R Art'!G34+'XVI R MONITOREO'!G34&gt;0,+'XVI R Ind'!G34+'XVI R Art'!G34+'XVI R MONITOREO'!G34," ")</f>
        <v>74813.070000000007</v>
      </c>
      <c r="H34" s="67" t="str">
        <f>IF(+'XVI R Ind'!H34+'XVI R Art'!H34+'XVI R MONITOREO'!H34&gt;0,+'XVI R Ind'!H34+'XVI R Art'!H34+'XVI R MONITOREO'!H34," ")</f>
        <v xml:space="preserve"> </v>
      </c>
      <c r="I34" s="67" t="str">
        <f>IF(+'XVI R Ind'!I34+'XVI R Art'!I34+'XVI R MONITOREO'!I34&gt;0,+'XVI R Ind'!I34+'XVI R Art'!I34+'XVI R MONITOREO'!I34," ")</f>
        <v xml:space="preserve"> </v>
      </c>
      <c r="J34" s="67" t="str">
        <f>IF(+'XVI R Ind'!J34+'XVI R Art'!J34+'XVI R MONITOREO'!J34&gt;0,+'XVI R Ind'!J34+'XVI R Art'!J34+'XVI R MONITOREO'!J34," ")</f>
        <v xml:space="preserve"> </v>
      </c>
      <c r="K34" s="67" t="str">
        <f>IF(+'XVI R Ind'!K34+'XVI R Art'!K34+'XVI R MONITOREO'!K34&gt;0,+'XVI R Ind'!K34+'XVI R Art'!K34+'XVI R MONITOREO'!K34," ")</f>
        <v xml:space="preserve"> </v>
      </c>
      <c r="L34" s="67" t="str">
        <f>IF(+'XVI R Ind'!L34+'XVI R Art'!L34+'XVI R MONITOREO'!L34&gt;0,+'XVI R Ind'!L34+'XVI R Art'!L34+'XVI R MONITOREO'!L34," ")</f>
        <v xml:space="preserve"> </v>
      </c>
      <c r="M34" s="123" t="str">
        <f>IF(+'XVI R Ind'!M34+'XVI R Art'!M34+'XVI R MONITOREO'!M34&gt;0,+'XVI R Ind'!M34+'XVI R Art'!M34+'XVI R MONITOREO'!M34," ")</f>
        <v xml:space="preserve"> </v>
      </c>
      <c r="N34" s="122">
        <f t="shared" si="2"/>
        <v>894288.15149535006</v>
      </c>
      <c r="O34" s="34">
        <f t="shared" si="0"/>
        <v>15.5</v>
      </c>
      <c r="Q34" s="37"/>
    </row>
    <row r="35" spans="1:18" x14ac:dyDescent="0.3">
      <c r="A35" s="100">
        <f t="shared" si="1"/>
        <v>16</v>
      </c>
      <c r="B35" s="122" t="str">
        <f>IF(+'XVI R Ind'!B35+'XVI R Art'!B35+'XVI R MONITOREO'!B35&gt;0,+'XVI R Ind'!B35+'XVI R Art'!B35+'XVI R MONITOREO'!B35," ")</f>
        <v xml:space="preserve"> </v>
      </c>
      <c r="C35" s="67">
        <f>IF(+'XVI R Ind'!C35+'XVI R Art'!C35+'XVI R MONITOREO'!C35&gt;0,+'XVI R Ind'!C35+'XVI R Art'!C35+'XVI R MONITOREO'!C35," ")</f>
        <v>190.26</v>
      </c>
      <c r="D35" s="67">
        <f>IF(+'XVI R Ind'!D35+'XVI R Art'!D35+'XVI R MONITOREO'!D35&gt;0,+'XVI R Ind'!D35+'XVI R Art'!D35+'XVI R MONITOREO'!D35," ")</f>
        <v>14928.611996618323</v>
      </c>
      <c r="E35" s="67" t="str">
        <f>IF(+'XVI R Ind'!E35+'XVI R Art'!E35+'XVI R MONITOREO'!E35&gt;0,+'XVI R Ind'!E35+'XVI R Art'!E35+'XVI R MONITOREO'!E35," ")</f>
        <v xml:space="preserve"> </v>
      </c>
      <c r="F35" s="67">
        <f>IF(+'XVI R Ind'!F35+'XVI R Art'!F35+'XVI R MONITOREO'!F35&gt;0,+'XVI R Ind'!F35+'XVI R Art'!F35+'XVI R MONITOREO'!F35," ")</f>
        <v>783798.37</v>
      </c>
      <c r="G35" s="67">
        <f>IF(+'XVI R Ind'!G35+'XVI R Art'!G35+'XVI R MONITOREO'!G35&gt;0,+'XVI R Ind'!G35+'XVI R Art'!G35+'XVI R MONITOREO'!G35," ")</f>
        <v>140827.94</v>
      </c>
      <c r="H35" s="67" t="str">
        <f>IF(+'XVI R Ind'!H35+'XVI R Art'!H35+'XVI R MONITOREO'!H35&gt;0,+'XVI R Ind'!H35+'XVI R Art'!H35+'XVI R MONITOREO'!H35," ")</f>
        <v xml:space="preserve"> </v>
      </c>
      <c r="I35" s="67" t="str">
        <f>IF(+'XVI R Ind'!I35+'XVI R Art'!I35+'XVI R MONITOREO'!I35&gt;0,+'XVI R Ind'!I35+'XVI R Art'!I35+'XVI R MONITOREO'!I35," ")</f>
        <v xml:space="preserve"> </v>
      </c>
      <c r="J35" s="67" t="str">
        <f>IF(+'XVI R Ind'!J35+'XVI R Art'!J35+'XVI R MONITOREO'!J35&gt;0,+'XVI R Ind'!J35+'XVI R Art'!J35+'XVI R MONITOREO'!J35," ")</f>
        <v xml:space="preserve"> </v>
      </c>
      <c r="K35" s="67" t="str">
        <f>IF(+'XVI R Ind'!K35+'XVI R Art'!K35+'XVI R MONITOREO'!K35&gt;0,+'XVI R Ind'!K35+'XVI R Art'!K35+'XVI R MONITOREO'!K35," ")</f>
        <v xml:space="preserve"> </v>
      </c>
      <c r="L35" s="67" t="str">
        <f>IF(+'XVI R Ind'!L35+'XVI R Art'!L35+'XVI R MONITOREO'!L35&gt;0,+'XVI R Ind'!L35+'XVI R Art'!L35+'XVI R MONITOREO'!L35," ")</f>
        <v xml:space="preserve"> </v>
      </c>
      <c r="M35" s="123" t="str">
        <f>IF(+'XVI R Ind'!M35+'XVI R Art'!M35+'XVI R MONITOREO'!M35&gt;0,+'XVI R Ind'!M35+'XVI R Art'!M35+'XVI R MONITOREO'!M35," ")</f>
        <v xml:space="preserve"> </v>
      </c>
      <c r="N35" s="122">
        <f t="shared" si="2"/>
        <v>939745.1819966184</v>
      </c>
      <c r="O35" s="34">
        <f t="shared" si="0"/>
        <v>16</v>
      </c>
      <c r="Q35" s="37"/>
    </row>
    <row r="36" spans="1:18" x14ac:dyDescent="0.3">
      <c r="A36" s="100">
        <f t="shared" si="1"/>
        <v>16.5</v>
      </c>
      <c r="B36" s="122" t="str">
        <f>IF(+'XVI R Ind'!B36+'XVI R Art'!B36+'XVI R MONITOREO'!B36&gt;0,+'XVI R Ind'!B36+'XVI R Art'!B36+'XVI R MONITOREO'!B36," ")</f>
        <v xml:space="preserve"> </v>
      </c>
      <c r="C36" s="67">
        <f>IF(+'XVI R Ind'!C36+'XVI R Art'!C36+'XVI R MONITOREO'!C36&gt;0,+'XVI R Ind'!C36+'XVI R Art'!C36+'XVI R MONITOREO'!C36," ")</f>
        <v>285.24</v>
      </c>
      <c r="D36" s="67">
        <f>IF(+'XVI R Ind'!D36+'XVI R Art'!D36+'XVI R MONITOREO'!D36&gt;0,+'XVI R Ind'!D36+'XVI R Art'!D36+'XVI R MONITOREO'!D36," ")</f>
        <v>14928.611996618323</v>
      </c>
      <c r="E36" s="67" t="str">
        <f>IF(+'XVI R Ind'!E36+'XVI R Art'!E36+'XVI R MONITOREO'!E36&gt;0,+'XVI R Ind'!E36+'XVI R Art'!E36+'XVI R MONITOREO'!E36," ")</f>
        <v xml:space="preserve"> </v>
      </c>
      <c r="F36" s="67">
        <f>IF(+'XVI R Ind'!F36+'XVI R Art'!F36+'XVI R MONITOREO'!F36&gt;0,+'XVI R Ind'!F36+'XVI R Art'!F36+'XVI R MONITOREO'!F36," ")</f>
        <v>534210.54</v>
      </c>
      <c r="G36" s="67">
        <f>IF(+'XVI R Ind'!G36+'XVI R Art'!G36+'XVI R MONITOREO'!G36&gt;0,+'XVI R Ind'!G36+'XVI R Art'!G36+'XVI R MONITOREO'!G36," ")</f>
        <v>109601.21</v>
      </c>
      <c r="H36" s="67" t="str">
        <f>IF(+'XVI R Ind'!H36+'XVI R Art'!H36+'XVI R MONITOREO'!H36&gt;0,+'XVI R Ind'!H36+'XVI R Art'!H36+'XVI R MONITOREO'!H36," ")</f>
        <v xml:space="preserve"> </v>
      </c>
      <c r="I36" s="67" t="str">
        <f>IF(+'XVI R Ind'!I36+'XVI R Art'!I36+'XVI R MONITOREO'!I36&gt;0,+'XVI R Ind'!I36+'XVI R Art'!I36+'XVI R MONITOREO'!I36," ")</f>
        <v xml:space="preserve"> </v>
      </c>
      <c r="J36" s="67" t="str">
        <f>IF(+'XVI R Ind'!J36+'XVI R Art'!J36+'XVI R MONITOREO'!J36&gt;0,+'XVI R Ind'!J36+'XVI R Art'!J36+'XVI R MONITOREO'!J36," ")</f>
        <v xml:space="preserve"> </v>
      </c>
      <c r="K36" s="67" t="str">
        <f>IF(+'XVI R Ind'!K36+'XVI R Art'!K36+'XVI R MONITOREO'!K36&gt;0,+'XVI R Ind'!K36+'XVI R Art'!K36+'XVI R MONITOREO'!K36," ")</f>
        <v xml:space="preserve"> </v>
      </c>
      <c r="L36" s="67" t="str">
        <f>IF(+'XVI R Ind'!L36+'XVI R Art'!L36+'XVI R MONITOREO'!L36&gt;0,+'XVI R Ind'!L36+'XVI R Art'!L36+'XVI R MONITOREO'!L36," ")</f>
        <v xml:space="preserve"> </v>
      </c>
      <c r="M36" s="123" t="str">
        <f>IF(+'XVI R Ind'!M36+'XVI R Art'!M36+'XVI R MONITOREO'!M36&gt;0,+'XVI R Ind'!M36+'XVI R Art'!M36+'XVI R MONITOREO'!M36," ")</f>
        <v xml:space="preserve"> </v>
      </c>
      <c r="N36" s="122">
        <f t="shared" si="2"/>
        <v>659025.60199661832</v>
      </c>
      <c r="O36" s="34">
        <f t="shared" si="0"/>
        <v>16.5</v>
      </c>
      <c r="Q36" s="37"/>
    </row>
    <row r="37" spans="1:18" x14ac:dyDescent="0.3">
      <c r="A37" s="100">
        <f t="shared" si="1"/>
        <v>17</v>
      </c>
      <c r="B37" s="122" t="str">
        <f>IF(+'XVI R Ind'!B37+'XVI R Art'!B37+'XVI R MONITOREO'!B37&gt;0,+'XVI R Ind'!B37+'XVI R Art'!B37+'XVI R MONITOREO'!B37," ")</f>
        <v xml:space="preserve"> </v>
      </c>
      <c r="C37" s="67">
        <f>IF(+'XVI R Ind'!C37+'XVI R Art'!C37+'XVI R MONITOREO'!C37&gt;0,+'XVI R Ind'!C37+'XVI R Art'!C37+'XVI R MONITOREO'!C37," ")</f>
        <v>528.27</v>
      </c>
      <c r="D37" s="67">
        <f>IF(+'XVI R Ind'!D37+'XVI R Art'!D37+'XVI R MONITOREO'!D37&gt;0,+'XVI R Ind'!D37+'XVI R Art'!D37+'XVI R MONITOREO'!D37," ")</f>
        <v>13062.535497041032</v>
      </c>
      <c r="E37" s="67" t="str">
        <f>IF(+'XVI R Ind'!E37+'XVI R Art'!E37+'XVI R MONITOREO'!E37&gt;0,+'XVI R Ind'!E37+'XVI R Art'!E37+'XVI R MONITOREO'!E37," ")</f>
        <v xml:space="preserve"> </v>
      </c>
      <c r="F37" s="67">
        <f>IF(+'XVI R Ind'!F37+'XVI R Art'!F37+'XVI R MONITOREO'!F37&gt;0,+'XVI R Ind'!F37+'XVI R Art'!F37+'XVI R MONITOREO'!F37," ")</f>
        <v>618361.23</v>
      </c>
      <c r="G37" s="67">
        <f>IF(+'XVI R Ind'!G37+'XVI R Art'!G37+'XVI R MONITOREO'!G37&gt;0,+'XVI R Ind'!G37+'XVI R Art'!G37+'XVI R MONITOREO'!G37," ")</f>
        <v>74813.070000000007</v>
      </c>
      <c r="H37" s="67" t="str">
        <f>IF(+'XVI R Ind'!H37+'XVI R Art'!H37+'XVI R MONITOREO'!H37&gt;0,+'XVI R Ind'!H37+'XVI R Art'!H37+'XVI R MONITOREO'!H37," ")</f>
        <v xml:space="preserve"> </v>
      </c>
      <c r="I37" s="67" t="str">
        <f>IF(+'XVI R Ind'!I37+'XVI R Art'!I37+'XVI R MONITOREO'!I37&gt;0,+'XVI R Ind'!I37+'XVI R Art'!I37+'XVI R MONITOREO'!I37," ")</f>
        <v xml:space="preserve"> </v>
      </c>
      <c r="J37" s="67" t="str">
        <f>IF(+'XVI R Ind'!J37+'XVI R Art'!J37+'XVI R MONITOREO'!J37&gt;0,+'XVI R Ind'!J37+'XVI R Art'!J37+'XVI R MONITOREO'!J37," ")</f>
        <v xml:space="preserve"> </v>
      </c>
      <c r="K37" s="67" t="str">
        <f>IF(+'XVI R Ind'!K37+'XVI R Art'!K37+'XVI R MONITOREO'!K37&gt;0,+'XVI R Ind'!K37+'XVI R Art'!K37+'XVI R MONITOREO'!K37," ")</f>
        <v xml:space="preserve"> </v>
      </c>
      <c r="L37" s="67" t="str">
        <f>IF(+'XVI R Ind'!L37+'XVI R Art'!L37+'XVI R MONITOREO'!L37&gt;0,+'XVI R Ind'!L37+'XVI R Art'!L37+'XVI R MONITOREO'!L37," ")</f>
        <v xml:space="preserve"> </v>
      </c>
      <c r="M37" s="123" t="str">
        <f>IF(+'XVI R Ind'!M37+'XVI R Art'!M37+'XVI R MONITOREO'!M37&gt;0,+'XVI R Ind'!M37+'XVI R Art'!M37+'XVI R MONITOREO'!M37," ")</f>
        <v xml:space="preserve"> </v>
      </c>
      <c r="N37" s="122">
        <f t="shared" si="2"/>
        <v>706765.10549704102</v>
      </c>
      <c r="O37" s="34">
        <f t="shared" si="0"/>
        <v>17</v>
      </c>
      <c r="Q37" s="37"/>
    </row>
    <row r="38" spans="1:18" x14ac:dyDescent="0.3">
      <c r="A38" s="100">
        <f t="shared" si="1"/>
        <v>17.5</v>
      </c>
      <c r="B38" s="122" t="str">
        <f>IF(+'XVI R Ind'!B38+'XVI R Art'!B38+'XVI R MONITOREO'!B38&gt;0,+'XVI R Ind'!B38+'XVI R Art'!B38+'XVI R MONITOREO'!B38," ")</f>
        <v xml:space="preserve"> </v>
      </c>
      <c r="C38" s="67">
        <f>IF(+'XVI R Ind'!C38+'XVI R Art'!C38+'XVI R MONITOREO'!C38&gt;0,+'XVI R Ind'!C38+'XVI R Art'!C38+'XVI R MONITOREO'!C38," ")</f>
        <v>652.09</v>
      </c>
      <c r="D38" s="67">
        <f>IF(+'XVI R Ind'!D38+'XVI R Art'!D38+'XVI R MONITOREO'!D38&gt;0,+'XVI R Ind'!D38+'XVI R Art'!D38+'XVI R MONITOREO'!D38," ")</f>
        <v>18660.764995772905</v>
      </c>
      <c r="E38" s="67" t="str">
        <f>IF(+'XVI R Ind'!E38+'XVI R Art'!E38+'XVI R MONITOREO'!E38&gt;0,+'XVI R Ind'!E38+'XVI R Art'!E38+'XVI R MONITOREO'!E38," ")</f>
        <v xml:space="preserve"> </v>
      </c>
      <c r="F38" s="67">
        <f>IF(+'XVI R Ind'!F38+'XVI R Art'!F38+'XVI R MONITOREO'!F38&gt;0,+'XVI R Ind'!F38+'XVI R Art'!F38+'XVI R MONITOREO'!F38," ")</f>
        <v>613845.63</v>
      </c>
      <c r="G38" s="67">
        <f>IF(+'XVI R Ind'!G38+'XVI R Art'!G38+'XVI R MONITOREO'!G38&gt;0,+'XVI R Ind'!G38+'XVI R Art'!G38+'XVI R MONITOREO'!G38," ")</f>
        <v>44857.09</v>
      </c>
      <c r="H38" s="67" t="str">
        <f>IF(+'XVI R Ind'!H38+'XVI R Art'!H38+'XVI R MONITOREO'!H38&gt;0,+'XVI R Ind'!H38+'XVI R Art'!H38+'XVI R MONITOREO'!H38," ")</f>
        <v xml:space="preserve"> </v>
      </c>
      <c r="I38" s="67" t="str">
        <f>IF(+'XVI R Ind'!I38+'XVI R Art'!I38+'XVI R MONITOREO'!I38&gt;0,+'XVI R Ind'!I38+'XVI R Art'!I38+'XVI R MONITOREO'!I38," ")</f>
        <v xml:space="preserve"> </v>
      </c>
      <c r="J38" s="67" t="str">
        <f>IF(+'XVI R Ind'!J38+'XVI R Art'!J38+'XVI R MONITOREO'!J38&gt;0,+'XVI R Ind'!J38+'XVI R Art'!J38+'XVI R MONITOREO'!J38," ")</f>
        <v xml:space="preserve"> </v>
      </c>
      <c r="K38" s="67" t="str">
        <f>IF(+'XVI R Ind'!K38+'XVI R Art'!K38+'XVI R MONITOREO'!K38&gt;0,+'XVI R Ind'!K38+'XVI R Art'!K38+'XVI R MONITOREO'!K38," ")</f>
        <v xml:space="preserve"> </v>
      </c>
      <c r="L38" s="67" t="str">
        <f>IF(+'XVI R Ind'!L38+'XVI R Art'!L38+'XVI R MONITOREO'!L38&gt;0,+'XVI R Ind'!L38+'XVI R Art'!L38+'XVI R MONITOREO'!L38," ")</f>
        <v xml:space="preserve"> </v>
      </c>
      <c r="M38" s="123" t="str">
        <f>IF(+'XVI R Ind'!M38+'XVI R Art'!M38+'XVI R MONITOREO'!M38&gt;0,+'XVI R Ind'!M38+'XVI R Art'!M38+'XVI R MONITOREO'!M38," ")</f>
        <v xml:space="preserve"> </v>
      </c>
      <c r="N38" s="122">
        <f t="shared" si="2"/>
        <v>678015.57499577291</v>
      </c>
      <c r="O38" s="34">
        <f t="shared" si="0"/>
        <v>17.5</v>
      </c>
      <c r="Q38" s="37"/>
    </row>
    <row r="39" spans="1:18" x14ac:dyDescent="0.3">
      <c r="A39" s="100">
        <f t="shared" si="1"/>
        <v>18</v>
      </c>
      <c r="B39" s="122" t="str">
        <f>IF(+'XVI R Ind'!B39+'XVI R Art'!B39+'XVI R MONITOREO'!B39&gt;0,+'XVI R Ind'!B39+'XVI R Art'!B39+'XVI R MONITOREO'!B39," ")</f>
        <v xml:space="preserve"> </v>
      </c>
      <c r="C39" s="67">
        <f>IF(+'XVI R Ind'!C39+'XVI R Art'!C39+'XVI R MONITOREO'!C39&gt;0,+'XVI R Ind'!C39+'XVI R Art'!C39+'XVI R MONITOREO'!C39," ")</f>
        <v>856.61</v>
      </c>
      <c r="D39" s="67">
        <f>IF(+'XVI R Ind'!D39+'XVI R Art'!D39+'XVI R MONITOREO'!D39&gt;0,+'XVI R Ind'!D39+'XVI R Art'!D39+'XVI R MONITOREO'!D39," ")</f>
        <v>13062.535497041032</v>
      </c>
      <c r="E39" s="67" t="str">
        <f>IF(+'XVI R Ind'!E39+'XVI R Art'!E39+'XVI R MONITOREO'!E39&gt;0,+'XVI R Ind'!E39+'XVI R Art'!E39+'XVI R MONITOREO'!E39," ")</f>
        <v xml:space="preserve"> </v>
      </c>
      <c r="F39" s="67">
        <f>IF(+'XVI R Ind'!F39+'XVI R Art'!F39+'XVI R MONITOREO'!F39&gt;0,+'XVI R Ind'!F39+'XVI R Art'!F39+'XVI R MONITOREO'!F39," ")</f>
        <v>632815.89</v>
      </c>
      <c r="G39" s="67">
        <f>IF(+'XVI R Ind'!G39+'XVI R Art'!G39+'XVI R MONITOREO'!G39&gt;0,+'XVI R Ind'!G39+'XVI R Art'!G39+'XVI R MONITOREO'!G39," ")</f>
        <v>31939.02</v>
      </c>
      <c r="H39" s="67" t="str">
        <f>IF(+'XVI R Ind'!H39+'XVI R Art'!H39+'XVI R MONITOREO'!H39&gt;0,+'XVI R Ind'!H39+'XVI R Art'!H39+'XVI R MONITOREO'!H39," ")</f>
        <v xml:space="preserve"> </v>
      </c>
      <c r="I39" s="67" t="str">
        <f>IF(+'XVI R Ind'!I39+'XVI R Art'!I39+'XVI R MONITOREO'!I39&gt;0,+'XVI R Ind'!I39+'XVI R Art'!I39+'XVI R MONITOREO'!I39," ")</f>
        <v xml:space="preserve"> </v>
      </c>
      <c r="J39" s="67" t="str">
        <f>IF(+'XVI R Ind'!J39+'XVI R Art'!J39+'XVI R MONITOREO'!J39&gt;0,+'XVI R Ind'!J39+'XVI R Art'!J39+'XVI R MONITOREO'!J39," ")</f>
        <v xml:space="preserve"> </v>
      </c>
      <c r="K39" s="67" t="str">
        <f>IF(+'XVI R Ind'!K39+'XVI R Art'!K39+'XVI R MONITOREO'!K39&gt;0,+'XVI R Ind'!K39+'XVI R Art'!K39+'XVI R MONITOREO'!K39," ")</f>
        <v xml:space="preserve"> </v>
      </c>
      <c r="L39" s="67" t="str">
        <f>IF(+'XVI R Ind'!L39+'XVI R Art'!L39+'XVI R MONITOREO'!L39&gt;0,+'XVI R Ind'!L39+'XVI R Art'!L39+'XVI R MONITOREO'!L39," ")</f>
        <v xml:space="preserve"> </v>
      </c>
      <c r="M39" s="123" t="str">
        <f>IF(+'XVI R Ind'!M39+'XVI R Art'!M39+'XVI R MONITOREO'!M39&gt;0,+'XVI R Ind'!M39+'XVI R Art'!M39+'XVI R MONITOREO'!M39," ")</f>
        <v xml:space="preserve"> </v>
      </c>
      <c r="N39" s="122">
        <f t="shared" si="2"/>
        <v>678674.05549704109</v>
      </c>
      <c r="O39" s="34">
        <f t="shared" si="0"/>
        <v>18</v>
      </c>
      <c r="Q39" s="37"/>
    </row>
    <row r="40" spans="1:18" x14ac:dyDescent="0.3">
      <c r="A40" s="100">
        <f t="shared" si="1"/>
        <v>18.5</v>
      </c>
      <c r="B40" s="122" t="str">
        <f>IF(+'XVI R Ind'!B40+'XVI R Art'!B40+'XVI R MONITOREO'!B40&gt;0,+'XVI R Ind'!B40+'XVI R Art'!B40+'XVI R MONITOREO'!B40," ")</f>
        <v xml:space="preserve"> </v>
      </c>
      <c r="C40" s="67">
        <f>IF(+'XVI R Ind'!C40+'XVI R Art'!C40+'XVI R MONITOREO'!C40&gt;0,+'XVI R Ind'!C40+'XVI R Art'!C40+'XVI R MONITOREO'!C40," ")</f>
        <v>804.61</v>
      </c>
      <c r="D40" s="67">
        <f>IF(+'XVI R Ind'!D40+'XVI R Art'!D40+'XVI R MONITOREO'!D40&gt;0,+'XVI R Ind'!D40+'XVI R Art'!D40+'XVI R MONITOREO'!D40," ")</f>
        <v>1866.0764995772904</v>
      </c>
      <c r="E40" s="67" t="str">
        <f>IF(+'XVI R Ind'!E40+'XVI R Art'!E40+'XVI R MONITOREO'!E40&gt;0,+'XVI R Ind'!E40+'XVI R Art'!E40+'XVI R MONITOREO'!E40," ")</f>
        <v xml:space="preserve"> </v>
      </c>
      <c r="F40" s="67">
        <f>IF(+'XVI R Ind'!F40+'XVI R Art'!F40+'XVI R MONITOREO'!F40&gt;0,+'XVI R Ind'!F40+'XVI R Art'!F40+'XVI R MONITOREO'!F40," ")</f>
        <v>323499.25</v>
      </c>
      <c r="G40" s="67">
        <f>IF(+'XVI R Ind'!G40+'XVI R Art'!G40+'XVI R MONITOREO'!G40&gt;0,+'XVI R Ind'!G40+'XVI R Art'!G40+'XVI R MONITOREO'!G40," ")</f>
        <v>25123.84</v>
      </c>
      <c r="H40" s="67" t="str">
        <f>IF(+'XVI R Ind'!H40+'XVI R Art'!H40+'XVI R MONITOREO'!H40&gt;0,+'XVI R Ind'!H40+'XVI R Art'!H40+'XVI R MONITOREO'!H40," ")</f>
        <v xml:space="preserve"> </v>
      </c>
      <c r="I40" s="67" t="str">
        <f>IF(+'XVI R Ind'!I40+'XVI R Art'!I40+'XVI R MONITOREO'!I40&gt;0,+'XVI R Ind'!I40+'XVI R Art'!I40+'XVI R MONITOREO'!I40," ")</f>
        <v xml:space="preserve"> </v>
      </c>
      <c r="J40" s="67" t="str">
        <f>IF(+'XVI R Ind'!J40+'XVI R Art'!J40+'XVI R MONITOREO'!J40&gt;0,+'XVI R Ind'!J40+'XVI R Art'!J40+'XVI R MONITOREO'!J40," ")</f>
        <v xml:space="preserve"> </v>
      </c>
      <c r="K40" s="67" t="str">
        <f>IF(+'XVI R Ind'!K40+'XVI R Art'!K40+'XVI R MONITOREO'!K40&gt;0,+'XVI R Ind'!K40+'XVI R Art'!K40+'XVI R MONITOREO'!K40," ")</f>
        <v xml:space="preserve"> </v>
      </c>
      <c r="L40" s="67" t="str">
        <f>IF(+'XVI R Ind'!L40+'XVI R Art'!L40+'XVI R MONITOREO'!L40&gt;0,+'XVI R Ind'!L40+'XVI R Art'!L40+'XVI R MONITOREO'!L40," ")</f>
        <v xml:space="preserve"> </v>
      </c>
      <c r="M40" s="123" t="str">
        <f>IF(+'XVI R Ind'!M40+'XVI R Art'!M40+'XVI R MONITOREO'!M40&gt;0,+'XVI R Ind'!M40+'XVI R Art'!M40+'XVI R MONITOREO'!M40," ")</f>
        <v xml:space="preserve"> </v>
      </c>
      <c r="N40" s="122">
        <f t="shared" si="2"/>
        <v>351293.77649957733</v>
      </c>
      <c r="O40" s="34">
        <f t="shared" si="0"/>
        <v>18.5</v>
      </c>
      <c r="Q40" s="37"/>
    </row>
    <row r="41" spans="1:18" x14ac:dyDescent="0.3">
      <c r="A41" s="100">
        <f t="shared" si="1"/>
        <v>19</v>
      </c>
      <c r="B41" s="122" t="str">
        <f>IF(+'XVI R Ind'!B41+'XVI R Art'!B41+'XVI R MONITOREO'!B41&gt;0,+'XVI R Ind'!B41+'XVI R Art'!B41+'XVI R MONITOREO'!B41," ")</f>
        <v xml:space="preserve"> </v>
      </c>
      <c r="C41" s="67">
        <f>IF(+'XVI R Ind'!C41+'XVI R Art'!C41+'XVI R MONITOREO'!C41&gt;0,+'XVI R Ind'!C41+'XVI R Art'!C41+'XVI R MONITOREO'!C41," ")</f>
        <v>331.44</v>
      </c>
      <c r="D41" s="67" t="str">
        <f>IF(+'XVI R Ind'!D41+'XVI R Art'!D41+'XVI R MONITOREO'!D41&gt;0,+'XVI R Ind'!D41+'XVI R Art'!D41+'XVI R MONITOREO'!D41," ")</f>
        <v xml:space="preserve"> </v>
      </c>
      <c r="E41" s="67" t="str">
        <f>IF(+'XVI R Ind'!E41+'XVI R Art'!E41+'XVI R MONITOREO'!E41&gt;0,+'XVI R Ind'!E41+'XVI R Art'!E41+'XVI R MONITOREO'!E41," ")</f>
        <v xml:space="preserve"> </v>
      </c>
      <c r="F41" s="67">
        <f>IF(+'XVI R Ind'!F41+'XVI R Art'!F41+'XVI R MONITOREO'!F41&gt;0,+'XVI R Ind'!F41+'XVI R Art'!F41+'XVI R MONITOREO'!F41," ")</f>
        <v>118034.97</v>
      </c>
      <c r="G41" s="67">
        <f>IF(+'XVI R Ind'!G41+'XVI R Art'!G41+'XVI R MONITOREO'!G41&gt;0,+'XVI R Ind'!G41+'XVI R Art'!G41+'XVI R MONITOREO'!G41," ")</f>
        <v>9510.48</v>
      </c>
      <c r="H41" s="67" t="str">
        <f>IF(+'XVI R Ind'!H41+'XVI R Art'!H41+'XVI R MONITOREO'!H41&gt;0,+'XVI R Ind'!H41+'XVI R Art'!H41+'XVI R MONITOREO'!H41," ")</f>
        <v xml:space="preserve"> </v>
      </c>
      <c r="I41" s="67" t="str">
        <f>IF(+'XVI R Ind'!I41+'XVI R Art'!I41+'XVI R MONITOREO'!I41&gt;0,+'XVI R Ind'!I41+'XVI R Art'!I41+'XVI R MONITOREO'!I41," ")</f>
        <v xml:space="preserve"> </v>
      </c>
      <c r="J41" s="67" t="str">
        <f>IF(+'XVI R Ind'!J41+'XVI R Art'!J41+'XVI R MONITOREO'!J41&gt;0,+'XVI R Ind'!J41+'XVI R Art'!J41+'XVI R MONITOREO'!J41," ")</f>
        <v xml:space="preserve"> </v>
      </c>
      <c r="K41" s="67" t="str">
        <f>IF(+'XVI R Ind'!K41+'XVI R Art'!K41+'XVI R MONITOREO'!K41&gt;0,+'XVI R Ind'!K41+'XVI R Art'!K41+'XVI R MONITOREO'!K41," ")</f>
        <v xml:space="preserve"> </v>
      </c>
      <c r="L41" s="67" t="str">
        <f>IF(+'XVI R Ind'!L41+'XVI R Art'!L41+'XVI R MONITOREO'!L41&gt;0,+'XVI R Ind'!L41+'XVI R Art'!L41+'XVI R MONITOREO'!L41," ")</f>
        <v xml:space="preserve"> </v>
      </c>
      <c r="M41" s="123" t="str">
        <f>IF(+'XVI R Ind'!M41+'XVI R Art'!M41+'XVI R MONITOREO'!M41&gt;0,+'XVI R Ind'!M41+'XVI R Art'!M41+'XVI R MONITOREO'!M41," ")</f>
        <v xml:space="preserve"> </v>
      </c>
      <c r="N41" s="122">
        <f t="shared" si="2"/>
        <v>127876.89</v>
      </c>
      <c r="O41" s="34">
        <f t="shared" si="0"/>
        <v>19</v>
      </c>
      <c r="Q41" s="37"/>
    </row>
    <row r="42" spans="1:18" x14ac:dyDescent="0.3">
      <c r="A42" s="100">
        <f t="shared" si="1"/>
        <v>19.5</v>
      </c>
      <c r="B42" s="122" t="str">
        <f>IF(+'XVI R Ind'!B42+'XVI R Art'!B42+'XVI R MONITOREO'!B42&gt;0,+'XVI R Ind'!B42+'XVI R Art'!B42+'XVI R MONITOREO'!B42," ")</f>
        <v xml:space="preserve"> </v>
      </c>
      <c r="C42" s="67">
        <f>IF(+'XVI R Ind'!C42+'XVI R Art'!C42+'XVI R MONITOREO'!C42&gt;0,+'XVI R Ind'!C42+'XVI R Art'!C42+'XVI R MONITOREO'!C42," ")</f>
        <v>64.7</v>
      </c>
      <c r="D42" s="67" t="str">
        <f>IF(+'XVI R Ind'!D42+'XVI R Art'!D42+'XVI R MONITOREO'!D42&gt;0,+'XVI R Ind'!D42+'XVI R Art'!D42+'XVI R MONITOREO'!D42," ")</f>
        <v xml:space="preserve"> </v>
      </c>
      <c r="E42" s="67" t="str">
        <f>IF(+'XVI R Ind'!E42+'XVI R Art'!E42+'XVI R MONITOREO'!E42&gt;0,+'XVI R Ind'!E42+'XVI R Art'!E42+'XVI R MONITOREO'!E42," ")</f>
        <v xml:space="preserve"> </v>
      </c>
      <c r="F42" s="67">
        <f>IF(+'XVI R Ind'!F42+'XVI R Art'!F42+'XVI R MONITOREO'!F42&gt;0,+'XVI R Ind'!F42+'XVI R Art'!F42+'XVI R MONITOREO'!F42," ")</f>
        <v>22312.76</v>
      </c>
      <c r="G42" s="67" t="str">
        <f>IF(+'XVI R Ind'!G42+'XVI R Art'!G42+'XVI R MONITOREO'!G42&gt;0,+'XVI R Ind'!G42+'XVI R Art'!G42+'XVI R MONITOREO'!G42," ")</f>
        <v xml:space="preserve"> </v>
      </c>
      <c r="H42" s="67" t="str">
        <f>IF(+'XVI R Ind'!H42+'XVI R Art'!H42+'XVI R MONITOREO'!H42&gt;0,+'XVI R Ind'!H42+'XVI R Art'!H42+'XVI R MONITOREO'!H42," ")</f>
        <v xml:space="preserve"> </v>
      </c>
      <c r="I42" s="67" t="str">
        <f>IF(+'XVI R Ind'!I42+'XVI R Art'!I42+'XVI R MONITOREO'!I42&gt;0,+'XVI R Ind'!I42+'XVI R Art'!I42+'XVI R MONITOREO'!I42," ")</f>
        <v xml:space="preserve"> </v>
      </c>
      <c r="J42" s="67" t="str">
        <f>IF(+'XVI R Ind'!J42+'XVI R Art'!J42+'XVI R MONITOREO'!J42&gt;0,+'XVI R Ind'!J42+'XVI R Art'!J42+'XVI R MONITOREO'!J42," ")</f>
        <v xml:space="preserve"> </v>
      </c>
      <c r="K42" s="67" t="str">
        <f>IF(+'XVI R Ind'!K42+'XVI R Art'!K42+'XVI R MONITOREO'!K42&gt;0,+'XVI R Ind'!K42+'XVI R Art'!K42+'XVI R MONITOREO'!K42," ")</f>
        <v xml:space="preserve"> </v>
      </c>
      <c r="L42" s="67" t="str">
        <f>IF(+'XVI R Ind'!L42+'XVI R Art'!L42+'XVI R MONITOREO'!L42&gt;0,+'XVI R Ind'!L42+'XVI R Art'!L42+'XVI R MONITOREO'!L42," ")</f>
        <v xml:space="preserve"> </v>
      </c>
      <c r="M42" s="123" t="str">
        <f>IF(+'XVI R Ind'!M42+'XVI R Art'!M42+'XVI R MONITOREO'!M42&gt;0,+'XVI R Ind'!M42+'XVI R Art'!M42+'XVI R MONITOREO'!M42," ")</f>
        <v xml:space="preserve"> </v>
      </c>
      <c r="N42" s="122">
        <f t="shared" si="2"/>
        <v>22377.46</v>
      </c>
      <c r="O42" s="34">
        <f t="shared" si="0"/>
        <v>19.5</v>
      </c>
      <c r="Q42" s="37"/>
    </row>
    <row r="43" spans="1:18" x14ac:dyDescent="0.3">
      <c r="A43" s="100">
        <f t="shared" si="1"/>
        <v>20</v>
      </c>
      <c r="B43" s="122" t="str">
        <f>IF(+'XVI R Ind'!B43+'XVI R Art'!B43+'XVI R MONITOREO'!B43&gt;0,+'XVI R Ind'!B43+'XVI R Art'!B43+'XVI R MONITOREO'!B43," ")</f>
        <v xml:space="preserve"> </v>
      </c>
      <c r="C43" s="67" t="str">
        <f>IF(+'XVI R Ind'!C43+'XVI R Art'!C43+'XVI R MONITOREO'!C43&gt;0,+'XVI R Ind'!C43+'XVI R Art'!C43+'XVI R MONITOREO'!C43," ")</f>
        <v xml:space="preserve"> </v>
      </c>
      <c r="D43" s="67" t="str">
        <f>IF(+'XVI R Ind'!D43+'XVI R Art'!D43+'XVI R MONITOREO'!D43&gt;0,+'XVI R Ind'!D43+'XVI R Art'!D43+'XVI R MONITOREO'!D43," ")</f>
        <v xml:space="preserve"> </v>
      </c>
      <c r="E43" s="67" t="str">
        <f>IF(+'XVI R Ind'!E43+'XVI R Art'!E43+'XVI R MONITOREO'!E43&gt;0,+'XVI R Ind'!E43+'XVI R Art'!E43+'XVI R MONITOREO'!E43," ")</f>
        <v xml:space="preserve"> </v>
      </c>
      <c r="F43" s="67" t="str">
        <f>IF(+'XVI R Ind'!F43+'XVI R Art'!F43+'XVI R MONITOREO'!F43&gt;0,+'XVI R Ind'!F43+'XVI R Art'!F43+'XVI R MONITOREO'!F43," ")</f>
        <v xml:space="preserve"> </v>
      </c>
      <c r="G43" s="67" t="str">
        <f>IF(+'XVI R Ind'!G43+'XVI R Art'!G43+'XVI R MONITOREO'!G43&gt;0,+'XVI R Ind'!G43+'XVI R Art'!G43+'XVI R MONITOREO'!G43," ")</f>
        <v xml:space="preserve"> </v>
      </c>
      <c r="H43" s="67" t="str">
        <f>IF(+'XVI R Ind'!H43+'XVI R Art'!H43+'XVI R MONITOREO'!H43&gt;0,+'XVI R Ind'!H43+'XVI R Art'!H43+'XVI R MONITOREO'!H43," ")</f>
        <v xml:space="preserve"> </v>
      </c>
      <c r="I43" s="67" t="str">
        <f>IF(+'XVI R Ind'!I43+'XVI R Art'!I43+'XVI R MONITOREO'!I43&gt;0,+'XVI R Ind'!I43+'XVI R Art'!I43+'XVI R MONITOREO'!I43," ")</f>
        <v xml:space="preserve"> </v>
      </c>
      <c r="J43" s="67" t="str">
        <f>IF(+'XVI R Ind'!J43+'XVI R Art'!J43+'XVI R MONITOREO'!J43&gt;0,+'XVI R Ind'!J43+'XVI R Art'!J43+'XVI R MONITOREO'!J43," ")</f>
        <v xml:space="preserve"> </v>
      </c>
      <c r="K43" s="67" t="str">
        <f>IF(+'XVI R Ind'!K43+'XVI R Art'!K43+'XVI R MONITOREO'!K43&gt;0,+'XVI R Ind'!K43+'XVI R Art'!K43+'XVI R MONITOREO'!K43," ")</f>
        <v xml:space="preserve"> </v>
      </c>
      <c r="L43" s="67" t="str">
        <f>IF(+'XVI R Ind'!L43+'XVI R Art'!L43+'XVI R MONITOREO'!L43&gt;0,+'XVI R Ind'!L43+'XVI R Art'!L43+'XVI R MONITOREO'!L43," ")</f>
        <v xml:space="preserve"> </v>
      </c>
      <c r="M43" s="123" t="str">
        <f>IF(+'XVI R Ind'!M43+'XVI R Art'!M43+'XVI R MONITOREO'!M43&gt;0,+'XVI R Ind'!M43+'XVI R Art'!M43+'XVI R MONITOREO'!M43," ")</f>
        <v xml:space="preserve"> </v>
      </c>
      <c r="N43" s="122"/>
      <c r="O43" s="34">
        <f t="shared" si="0"/>
        <v>20</v>
      </c>
      <c r="Q43" s="37"/>
    </row>
    <row r="44" spans="1:18" x14ac:dyDescent="0.3">
      <c r="A44" s="100">
        <f t="shared" si="1"/>
        <v>20.5</v>
      </c>
      <c r="B44" s="122" t="str">
        <f>IF(+'XVI R Ind'!B44+'XVI R Art'!B44+'XVI R MONITOREO'!B44&gt;0,+'XVI R Ind'!B44+'XVI R Art'!B44+'XVI R MONITOREO'!B44," ")</f>
        <v xml:space="preserve"> </v>
      </c>
      <c r="C44" s="67" t="str">
        <f>IF(+'XVI R Ind'!C44+'XVI R Art'!C44+'XVI R MONITOREO'!C44&gt;0,+'XVI R Ind'!C44+'XVI R Art'!C44+'XVI R MONITOREO'!C44," ")</f>
        <v xml:space="preserve"> </v>
      </c>
      <c r="D44" s="67" t="str">
        <f>IF(+'XVI R Ind'!D44+'XVI R Art'!D44+'XVI R MONITOREO'!D44&gt;0,+'XVI R Ind'!D44+'XVI R Art'!D44+'XVI R MONITOREO'!D44," ")</f>
        <v xml:space="preserve"> </v>
      </c>
      <c r="E44" s="67" t="str">
        <f>IF(+'XVI R Ind'!E44+'XVI R Art'!E44+'XVI R MONITOREO'!E44&gt;0,+'XVI R Ind'!E44+'XVI R Art'!E44+'XVI R MONITOREO'!E44," ")</f>
        <v xml:space="preserve"> </v>
      </c>
      <c r="F44" s="67" t="str">
        <f>IF(+'XVI R Ind'!F44+'XVI R Art'!F44+'XVI R MONITOREO'!F44&gt;0,+'XVI R Ind'!F44+'XVI R Art'!F44+'XVI R MONITOREO'!F44," ")</f>
        <v xml:space="preserve"> </v>
      </c>
      <c r="G44" s="67" t="str">
        <f>IF(+'XVI R Ind'!G44+'XVI R Art'!G44+'XVI R MONITOREO'!G44&gt;0,+'XVI R Ind'!G44+'XVI R Art'!G44+'XVI R MONITOREO'!G44," ")</f>
        <v xml:space="preserve"> </v>
      </c>
      <c r="H44" s="67" t="str">
        <f>IF(+'XVI R Ind'!H44+'XVI R Art'!H44+'XVI R MONITOREO'!H44&gt;0,+'XVI R Ind'!H44+'XVI R Art'!H44+'XVI R MONITOREO'!H44," ")</f>
        <v xml:space="preserve"> </v>
      </c>
      <c r="I44" s="67" t="str">
        <f>IF(+'XVI R Ind'!I44+'XVI R Art'!I44+'XVI R MONITOREO'!I44&gt;0,+'XVI R Ind'!I44+'XVI R Art'!I44+'XVI R MONITOREO'!I44," ")</f>
        <v xml:space="preserve"> </v>
      </c>
      <c r="J44" s="67" t="str">
        <f>IF(+'XVI R Ind'!J44+'XVI R Art'!J44+'XVI R MONITOREO'!J44&gt;0,+'XVI R Ind'!J44+'XVI R Art'!J44+'XVI R MONITOREO'!J44," ")</f>
        <v xml:space="preserve"> </v>
      </c>
      <c r="K44" s="67" t="str">
        <f>IF(+'XVI R Ind'!K44+'XVI R Art'!K44+'XVI R MONITOREO'!K44&gt;0,+'XVI R Ind'!K44+'XVI R Art'!K44+'XVI R MONITOREO'!K44," ")</f>
        <v xml:space="preserve"> </v>
      </c>
      <c r="L44" s="67" t="str">
        <f>IF(+'XVI R Ind'!L44+'XVI R Art'!L44+'XVI R MONITOREO'!L44&gt;0,+'XVI R Ind'!L44+'XVI R Art'!L44+'XVI R MONITOREO'!L44," ")</f>
        <v xml:space="preserve"> </v>
      </c>
      <c r="M44" s="123" t="str">
        <f>IF(+'XVI R Ind'!M44+'XVI R Art'!M44+'XVI R MONITOREO'!M44&gt;0,+'XVI R Ind'!M44+'XVI R Art'!M44+'XVI R MONITOREO'!M44," ")</f>
        <v xml:space="preserve"> </v>
      </c>
      <c r="N44" s="122"/>
    </row>
    <row r="45" spans="1:18" x14ac:dyDescent="0.3">
      <c r="A45" s="99" t="s">
        <v>13</v>
      </c>
      <c r="B45" s="126" t="str">
        <f>IF(SUM(B11:B44)&gt;0,SUM(B11:B44)," ")</f>
        <v xml:space="preserve"> </v>
      </c>
      <c r="C45" s="71">
        <f t="shared" ref="C45:M45" si="3">IF(SUM(C11:C44)&gt;0,SUM(C11:C44)," ")</f>
        <v>3897.28</v>
      </c>
      <c r="D45" s="71">
        <f t="shared" si="3"/>
        <v>171679.03796111073</v>
      </c>
      <c r="E45" s="71" t="str">
        <f t="shared" si="3"/>
        <v xml:space="preserve"> </v>
      </c>
      <c r="F45" s="71">
        <f t="shared" si="3"/>
        <v>14890658.540000001</v>
      </c>
      <c r="G45" s="71">
        <f t="shared" si="3"/>
        <v>1664373.7900000005</v>
      </c>
      <c r="H45" s="71" t="str">
        <f t="shared" si="3"/>
        <v xml:space="preserve"> </v>
      </c>
      <c r="I45" s="71" t="str">
        <f t="shared" si="3"/>
        <v xml:space="preserve"> </v>
      </c>
      <c r="J45" s="71" t="str">
        <f t="shared" si="3"/>
        <v xml:space="preserve"> </v>
      </c>
      <c r="K45" s="71" t="str">
        <f t="shared" si="3"/>
        <v xml:space="preserve"> </v>
      </c>
      <c r="L45" s="71" t="str">
        <f t="shared" si="3"/>
        <v xml:space="preserve"> </v>
      </c>
      <c r="M45" s="127" t="str">
        <f t="shared" si="3"/>
        <v xml:space="preserve"> </v>
      </c>
      <c r="N45" s="126">
        <f>SUM(N11:N44)</f>
        <v>16706029.917961111</v>
      </c>
      <c r="P45" s="37">
        <f>'XVI R Art'!N45+'XVI R MONITOREO'!N45+'XVI R Ind'!N45</f>
        <v>16730608.647961106</v>
      </c>
      <c r="Q45" s="37">
        <f>+P45-N45</f>
        <v>24578.729999994859</v>
      </c>
    </row>
    <row r="46" spans="1:18" ht="14" x14ac:dyDescent="0.3">
      <c r="A46" s="101" t="s">
        <v>24</v>
      </c>
      <c r="B46" s="122" t="str">
        <f>IF(+'XVI R Ind'!B46+'XVI R Art'!B46+'XVI R MONITOREO'!B46&gt;0,+'XVI R Ind'!B46+'XVI R Art'!B46+'XVI R MONITOREO'!B46," ")</f>
        <v xml:space="preserve"> </v>
      </c>
      <c r="C46" s="77" t="str">
        <f>IF(+'XVI R Ind'!C46+'XVI R Art'!C46+'XVI R MONITOREO'!C46&gt;0,+'XVI R Ind'!C46+'XVI R Art'!C46+'XVI R MONITOREO'!C46," ")</f>
        <v xml:space="preserve"> </v>
      </c>
      <c r="D46" s="77" t="str">
        <f>IF(+'XVI R Ind'!D46+'XVI R Art'!D46+'XVI R MONITOREO'!D46&gt;0,+'XVI R Ind'!D46+'XVI R Art'!D46+'XVI R MONITOREO'!D46," ")</f>
        <v xml:space="preserve"> </v>
      </c>
      <c r="E46" s="67" t="str">
        <f>IF(+'XVI R Ind'!E46+'XVI R Art'!E46+'XVI R MONITOREO'!E46&gt;0,+'XVI R Ind'!E46+'XVI R Art'!E46+'XVI R MONITOREO'!E46," ")</f>
        <v xml:space="preserve"> </v>
      </c>
      <c r="F46" s="67" t="str">
        <f>IF(+'XVI R Ind'!F46+'XVI R Art'!F46+'XVI R MONITOREO'!F46&gt;0,+'XVI R Ind'!F46+'XVI R Art'!F46+'XVI R MONITOREO'!F46," ")</f>
        <v xml:space="preserve"> </v>
      </c>
      <c r="G46" s="67" t="str">
        <f>IF(+'XVI R Ind'!G46+'XVI R Art'!G46+'XVI R MONITOREO'!G46&gt;0,+'XVI R Ind'!G46+'XVI R Art'!G46+'XVI R MONITOREO'!G46," ")</f>
        <v xml:space="preserve"> </v>
      </c>
      <c r="H46" s="67" t="str">
        <f>IF(+'XVI R Ind'!H46+'XVI R Art'!H46+'XVI R MONITOREO'!H46&gt;0,+'XVI R Ind'!H46+'XVI R Art'!H46+'XVI R MONITOREO'!H46," ")</f>
        <v xml:space="preserve"> </v>
      </c>
      <c r="I46" s="77" t="str">
        <f>IF(+'XVI R Ind'!I46+'XVI R Art'!I46+'XVI R MONITOREO'!I46&gt;0,+'XVI R Ind'!I46+'XVI R Art'!I46+'XVI R MONITOREO'!I46," ")</f>
        <v xml:space="preserve"> </v>
      </c>
      <c r="J46" s="77" t="str">
        <f>IF(+'XVI R Ind'!J46+'XVI R Art'!J46+'XVI R MONITOREO'!J46&gt;0,+'XVI R Ind'!J46+'XVI R Art'!J46+'XVI R MONITOREO'!J46," ")</f>
        <v xml:space="preserve"> </v>
      </c>
      <c r="K46" s="77" t="str">
        <f>IF(+'XVI R Ind'!K46+'XVI R Art'!K46+'XVI R MONITOREO'!K46&gt;0,+'XVI R Ind'!K46+'XVI R Art'!K46+'XVI R MONITOREO'!K46," ")</f>
        <v xml:space="preserve"> </v>
      </c>
      <c r="L46" s="67" t="str">
        <f>IF(+'XVI R Ind'!L46+'XVI R Art'!L46+'XVI R MONITOREO'!L46&gt;0,+'XVI R Ind'!L46+'XVI R Art'!L46+'XVI R MONITOREO'!L46," ")</f>
        <v xml:space="preserve"> </v>
      </c>
      <c r="M46" s="128" t="str">
        <f>IF(+'XVI R Ind'!M46+'XVI R Art'!M46+'XVI R MONITOREO'!M46&gt;0,+'XVI R Ind'!M46+'XVI R Art'!M46+'XVI R MONITOREO'!M46," ")</f>
        <v xml:space="preserve"> </v>
      </c>
      <c r="N46" s="122">
        <f>SUM(B46:M46)</f>
        <v>0</v>
      </c>
      <c r="P46" s="37">
        <f>+'XVI R Ind'!N46+'XVI R Art'!N46+'XVI R MONITOREO'!N46</f>
        <v>0</v>
      </c>
      <c r="Q46" s="37">
        <f>+P46-N46</f>
        <v>0</v>
      </c>
    </row>
    <row r="47" spans="1:18" x14ac:dyDescent="0.3">
      <c r="A47" s="100" t="s">
        <v>17</v>
      </c>
      <c r="B47" s="122" t="str">
        <f>IF(+'XVI R Ind'!B47+'XVI R Art'!B47+'XVI R MONITOREO'!B47&gt;0,+'XVI R Ind'!B47+'XVI R Art'!B47+'XVI R MONITOREO'!B47," ")</f>
        <v xml:space="preserve"> </v>
      </c>
      <c r="C47" s="77" t="str">
        <f>IF(+'XVI R Ind'!C47+'XVI R Art'!C47+'XVI R MONITOREO'!C47&gt;0,+'XVI R Ind'!C47+'XVI R Art'!C47+'XVI R MONITOREO'!C47," ")</f>
        <v xml:space="preserve"> </v>
      </c>
      <c r="D47" s="77" t="str">
        <f>IF(+'XVI R Ind'!D47+'XVI R Art'!D47+'XVI R MONITOREO'!D47&gt;0,+'XVI R Ind'!D47+'XVI R Art'!D47+'XVI R MONITOREO'!D47," ")</f>
        <v xml:space="preserve"> </v>
      </c>
      <c r="E47" s="67" t="str">
        <f>IF(+'XVI R Ind'!E47+'XVI R Art'!E47+'XVI R MONITOREO'!E47&gt;0,+'XVI R Ind'!E47+'XVI R Art'!E47+'XVI R MONITOREO'!E47," ")</f>
        <v xml:space="preserve"> </v>
      </c>
      <c r="F47" s="67" t="str">
        <f>IF(+'XVI R Ind'!F47+'XVI R Art'!F47+'XVI R MONITOREO'!F47&gt;0,+'XVI R Ind'!F47+'XVI R Art'!F47+'XVI R MONITOREO'!F47," ")</f>
        <v xml:space="preserve"> </v>
      </c>
      <c r="G47" s="67" t="str">
        <f>IF(+'XVI R Ind'!G47+'XVI R Art'!G47+'XVI R MONITOREO'!G47&gt;0,+'XVI R Ind'!G47+'XVI R Art'!G47+'XVI R MONITOREO'!G47," ")</f>
        <v xml:space="preserve"> </v>
      </c>
      <c r="H47" s="67"/>
      <c r="I47" s="77" t="str">
        <f>IF(+'XVI R Ind'!I47+'XVI R Art'!I47+'XVI R MONITOREO'!I47&gt;0,+'XVI R Ind'!I47+'XVI R Art'!I47+'XVI R MONITOREO'!I47," ")</f>
        <v xml:space="preserve"> </v>
      </c>
      <c r="J47" s="77" t="str">
        <f>IF(+'XVI R Ind'!J47+'XVI R Art'!J47+'XVI R MONITOREO'!J47&gt;0,+'XVI R Ind'!J47+'XVI R Art'!J47+'XVI R MONITOREO'!J47," ")</f>
        <v xml:space="preserve"> </v>
      </c>
      <c r="K47" s="77" t="str">
        <f>IF(+'XVI R Ind'!K47+'XVI R Art'!K47+'XVI R MONITOREO'!K47&gt;0,+'XVI R Ind'!K47+'XVI R Art'!K47+'XVI R MONITOREO'!K47," ")</f>
        <v xml:space="preserve"> </v>
      </c>
      <c r="L47" s="67" t="str">
        <f>IF(+'XVI R Ind'!L47+'XVI R Art'!L47+'XVI R MONITOREO'!L47&gt;0,+'XVI R Ind'!L47+'XVI R Art'!L47+'XVI R MONITOREO'!L47," ")</f>
        <v xml:space="preserve"> </v>
      </c>
      <c r="M47" s="128" t="str">
        <f>IF(+'XVI R Ind'!M47+'XVI R Art'!M47+'XVI R MONITOREO'!M47&gt;0,+'XVI R Ind'!M47+'XVI R Art'!M47+'XVI R MONITOREO'!M47," ")</f>
        <v xml:space="preserve"> </v>
      </c>
      <c r="N47" s="122">
        <f>SUM(B47:M47)</f>
        <v>0</v>
      </c>
      <c r="P47" s="37">
        <f>+'XVI R Ind'!N47+'XVI R Art'!N47+'XVI R MONITOREO'!N47</f>
        <v>0</v>
      </c>
      <c r="Q47" s="37">
        <f>+P47-N47</f>
        <v>0</v>
      </c>
      <c r="R47" s="48">
        <f>+N47/1000</f>
        <v>0</v>
      </c>
    </row>
    <row r="48" spans="1:18" ht="14" x14ac:dyDescent="0.3">
      <c r="A48" s="101" t="s">
        <v>21</v>
      </c>
      <c r="B48" s="129"/>
      <c r="C48" s="72">
        <f>SUM(C9:C26)*100/C45</f>
        <v>0</v>
      </c>
      <c r="D48" s="72">
        <f>SUM(D9:D26)*100/D45</f>
        <v>0</v>
      </c>
      <c r="E48" s="72"/>
      <c r="F48" s="72">
        <f t="shared" ref="F48:L48" si="4">SUM(F9:F26)*100/F45</f>
        <v>36.568438564168432</v>
      </c>
      <c r="G48" s="72"/>
      <c r="H48" s="72"/>
      <c r="I48" s="72" t="e">
        <f t="shared" si="4"/>
        <v>#VALUE!</v>
      </c>
      <c r="J48" s="72" t="e">
        <f t="shared" si="4"/>
        <v>#VALUE!</v>
      </c>
      <c r="K48" s="72" t="e">
        <f t="shared" si="4"/>
        <v>#VALUE!</v>
      </c>
      <c r="L48" s="72" t="e">
        <f t="shared" si="4"/>
        <v>#VALUE!</v>
      </c>
      <c r="M48" s="130" t="e">
        <f>SUM(M9:M26)*100/M45</f>
        <v>#VALUE!</v>
      </c>
      <c r="N48" s="129">
        <f>SUM(N9:N26)*100/N45</f>
        <v>37.233151146895246</v>
      </c>
    </row>
    <row r="49" spans="1:15" x14ac:dyDescent="0.3">
      <c r="A49" s="102" t="s">
        <v>19</v>
      </c>
      <c r="B49" s="131"/>
      <c r="C49" s="79"/>
      <c r="D49" s="73"/>
      <c r="E49" s="73"/>
      <c r="F49" s="73"/>
      <c r="G49" s="79"/>
      <c r="H49" s="73"/>
      <c r="I49" s="73"/>
      <c r="J49" s="79"/>
      <c r="K49" s="73"/>
      <c r="L49" s="73"/>
      <c r="M49" s="132"/>
      <c r="N49" s="154"/>
    </row>
    <row r="50" spans="1:15" x14ac:dyDescent="0.3">
      <c r="A50" s="40" t="s">
        <v>14</v>
      </c>
      <c r="J50" s="41"/>
    </row>
    <row r="51" spans="1:15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5" s="42" customFormat="1" ht="14" x14ac:dyDescent="0.3">
      <c r="A52" s="44" t="s">
        <v>57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5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</row>
    <row r="54" spans="1:15" x14ac:dyDescent="0.3">
      <c r="A54" s="49">
        <v>14</v>
      </c>
      <c r="B54" s="50" t="e">
        <f>+VLOOKUP(MAX(B9:B44),B9:$O$44,14,0)</f>
        <v>#N/A</v>
      </c>
      <c r="C54" s="51">
        <f>+VLOOKUP(MAX(C9:C44),C9:$O$44,+$A$54-C53,0)</f>
        <v>18</v>
      </c>
      <c r="D54" s="51">
        <f>+VLOOKUP(MAX(D9:D44),D9:$O$44,+$A$54-D53,0)</f>
        <v>14.5</v>
      </c>
      <c r="E54" s="51" t="e">
        <f>+VLOOKUP(MAX(E9:E44),E9:$O$44,+$A$54-E53,0)</f>
        <v>#N/A</v>
      </c>
      <c r="F54" s="51">
        <f>+VLOOKUP(MAX(F9:F44),F9:$O$44,+$A$54-F53,0)</f>
        <v>11</v>
      </c>
      <c r="G54" s="51">
        <f>+VLOOKUP(MAX(G9:G44),G9:$O$44,+$A$54-G53,0)</f>
        <v>10.5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>
        <f>+VLOOKUP(MAX(N9:N44),N9:$O$44,+$A$54-N53,0)</f>
        <v>10.5</v>
      </c>
    </row>
    <row r="55" spans="1:15" x14ac:dyDescent="0.3">
      <c r="A55" s="47">
        <v>0</v>
      </c>
    </row>
    <row r="58" spans="1:15" x14ac:dyDescent="0.3">
      <c r="A58" s="27" t="s">
        <v>22</v>
      </c>
      <c r="B58" s="35">
        <f>-SUM(B9:B26)</f>
        <v>0</v>
      </c>
      <c r="C58" s="35">
        <f t="shared" ref="C58:M58" si="5">-SUM(C9:C26)</f>
        <v>0</v>
      </c>
      <c r="D58" s="35">
        <f t="shared" si="5"/>
        <v>0</v>
      </c>
      <c r="E58" s="35">
        <f t="shared" si="5"/>
        <v>0</v>
      </c>
      <c r="F58" s="35">
        <f t="shared" si="5"/>
        <v>-5445281.3200000003</v>
      </c>
      <c r="G58" s="35">
        <f t="shared" si="5"/>
        <v>-799478.78</v>
      </c>
      <c r="H58" s="35">
        <f t="shared" si="5"/>
        <v>0</v>
      </c>
      <c r="I58" s="35">
        <f t="shared" si="5"/>
        <v>0</v>
      </c>
      <c r="J58" s="35">
        <f t="shared" si="5"/>
        <v>0</v>
      </c>
      <c r="K58" s="35">
        <f t="shared" si="5"/>
        <v>0</v>
      </c>
      <c r="L58" s="35">
        <f t="shared" si="5"/>
        <v>0</v>
      </c>
      <c r="M58" s="35">
        <f t="shared" si="5"/>
        <v>0</v>
      </c>
    </row>
    <row r="59" spans="1:15" x14ac:dyDescent="0.3">
      <c r="A59" s="27" t="s">
        <v>23</v>
      </c>
      <c r="B59" s="35">
        <f>SUM(B27:B42)</f>
        <v>0</v>
      </c>
      <c r="C59" s="35">
        <f t="shared" ref="C59:M59" si="6">SUM(C27:C42)</f>
        <v>3897.28</v>
      </c>
      <c r="D59" s="35">
        <f t="shared" si="6"/>
        <v>171679.03796111073</v>
      </c>
      <c r="E59" s="35">
        <f t="shared" si="6"/>
        <v>0</v>
      </c>
      <c r="F59" s="35">
        <f t="shared" si="6"/>
        <v>9445377.2200000007</v>
      </c>
      <c r="G59" s="35">
        <f t="shared" si="6"/>
        <v>864895.01</v>
      </c>
      <c r="H59" s="35">
        <f t="shared" si="6"/>
        <v>0</v>
      </c>
      <c r="I59" s="35">
        <f t="shared" si="6"/>
        <v>0</v>
      </c>
      <c r="J59" s="35">
        <f t="shared" si="6"/>
        <v>0</v>
      </c>
      <c r="K59" s="35">
        <f t="shared" si="6"/>
        <v>0</v>
      </c>
      <c r="L59" s="35">
        <f t="shared" si="6"/>
        <v>0</v>
      </c>
      <c r="M59" s="35">
        <f t="shared" si="6"/>
        <v>0</v>
      </c>
    </row>
    <row r="61" spans="1:15" x14ac:dyDescent="0.3">
      <c r="N61" s="64" t="e">
        <f>(N46*1000000)/N44</f>
        <v>#DIV/0!</v>
      </c>
      <c r="O61" s="177" t="s">
        <v>15</v>
      </c>
    </row>
    <row r="63" spans="1:15" x14ac:dyDescent="0.3">
      <c r="N63" s="64" t="e">
        <f>(N47*1000000)/N44</f>
        <v>#DIV/0!</v>
      </c>
      <c r="O63" s="177" t="s">
        <v>16</v>
      </c>
    </row>
    <row r="65" spans="1:13" x14ac:dyDescent="0.3">
      <c r="A65" s="47">
        <v>14</v>
      </c>
      <c r="B65" s="30">
        <v>0</v>
      </c>
      <c r="C65" s="30">
        <v>1</v>
      </c>
      <c r="D65" s="30">
        <v>2</v>
      </c>
      <c r="E65" s="30">
        <v>3</v>
      </c>
      <c r="F65" s="30">
        <v>4</v>
      </c>
      <c r="G65" s="30">
        <v>5</v>
      </c>
      <c r="H65" s="30">
        <v>6</v>
      </c>
      <c r="I65" s="30">
        <v>7</v>
      </c>
      <c r="J65" s="30">
        <v>8</v>
      </c>
      <c r="K65" s="30">
        <v>9</v>
      </c>
      <c r="L65" s="30">
        <v>10</v>
      </c>
      <c r="M65" s="30">
        <v>11</v>
      </c>
    </row>
    <row r="66" spans="1:13" x14ac:dyDescent="0.3">
      <c r="A66" s="47"/>
    </row>
    <row r="67" spans="1:13" x14ac:dyDescent="0.3">
      <c r="A67" s="47"/>
      <c r="B67" s="30" t="e">
        <f>+VLOOKUP(MAX(B7:B40),B7:O40,$A$65-B65,0)</f>
        <v>#N/A</v>
      </c>
      <c r="C67" s="30">
        <f t="shared" ref="C67:M67" si="7">+VLOOKUP(MAX(C7:C40),C7:P40,$A$65-C65,0)</f>
        <v>18</v>
      </c>
      <c r="D67" s="30">
        <f t="shared" si="7"/>
        <v>14.5</v>
      </c>
      <c r="E67" s="30" t="e">
        <f t="shared" si="7"/>
        <v>#N/A</v>
      </c>
      <c r="F67" s="30">
        <f t="shared" si="7"/>
        <v>11</v>
      </c>
      <c r="G67" s="30">
        <f t="shared" si="7"/>
        <v>10.5</v>
      </c>
      <c r="H67" s="30" t="e">
        <f t="shared" si="7"/>
        <v>#N/A</v>
      </c>
      <c r="I67" s="30" t="e">
        <f t="shared" si="7"/>
        <v>#N/A</v>
      </c>
      <c r="J67" s="30" t="e">
        <f t="shared" si="7"/>
        <v>#N/A</v>
      </c>
      <c r="K67" s="30" t="e">
        <f t="shared" si="7"/>
        <v>#N/A</v>
      </c>
      <c r="L67" s="30" t="e">
        <f t="shared" si="7"/>
        <v>#N/A</v>
      </c>
      <c r="M67" s="30" t="e">
        <f t="shared" si="7"/>
        <v>#N/A</v>
      </c>
    </row>
  </sheetData>
  <mergeCells count="5">
    <mergeCell ref="A3:N3"/>
    <mergeCell ref="A4:N4"/>
    <mergeCell ref="B7:M7"/>
    <mergeCell ref="A1:N1"/>
    <mergeCell ref="A5:N5"/>
  </mergeCells>
  <phoneticPr fontId="2" type="noConversion"/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ignoredErrors>
    <ignoredError sqref="M48" formula="1"/>
  </ignoredError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9">
    <tabColor rgb="FFFFFF00"/>
  </sheetPr>
  <dimension ref="A1:R67"/>
  <sheetViews>
    <sheetView topLeftCell="A28" zoomScale="70" zoomScaleNormal="70" zoomScalePageLayoutView="60" workbookViewId="0">
      <selection activeCell="D13" sqref="D13:G43"/>
    </sheetView>
  </sheetViews>
  <sheetFormatPr baseColWidth="10" defaultRowHeight="13" x14ac:dyDescent="0.3"/>
  <cols>
    <col min="1" max="1" width="20.1796875" style="27" customWidth="1"/>
    <col min="2" max="7" width="14.1796875" style="30" customWidth="1"/>
    <col min="8" max="13" width="12.36328125" style="30" hidden="1" customWidth="1"/>
    <col min="14" max="14" width="14.26953125" style="30" customWidth="1"/>
    <col min="15" max="16384" width="10.90625" style="27"/>
  </cols>
  <sheetData>
    <row r="1" spans="1:15" s="28" customFormat="1" ht="20" x14ac:dyDescent="0.4">
      <c r="A1" s="203" t="s">
        <v>34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ht="20" x14ac:dyDescent="0.4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s="28" customFormat="1" ht="20" x14ac:dyDescent="0.4">
      <c r="A3" s="203" t="s">
        <v>20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5" s="28" customFormat="1" ht="20" x14ac:dyDescent="0.4">
      <c r="A4" s="204" t="s">
        <v>83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5" s="28" customFormat="1" ht="20" x14ac:dyDescent="0.4">
      <c r="A5" s="176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</row>
    <row r="7" spans="1:15" s="31" customFormat="1" ht="19.149999999999999" customHeight="1" thickBot="1" x14ac:dyDescent="0.35">
      <c r="B7" s="205" t="s">
        <v>12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66"/>
    </row>
    <row r="8" spans="1:15" s="31" customFormat="1" ht="19.149999999999999" customHeight="1" thickBot="1" x14ac:dyDescent="0.35">
      <c r="A8" s="95" t="s">
        <v>18</v>
      </c>
      <c r="B8" s="116" t="s">
        <v>0</v>
      </c>
      <c r="C8" s="69" t="s">
        <v>1</v>
      </c>
      <c r="D8" s="69" t="s">
        <v>2</v>
      </c>
      <c r="E8" s="69" t="s">
        <v>3</v>
      </c>
      <c r="F8" s="69" t="s">
        <v>4</v>
      </c>
      <c r="G8" s="69" t="s">
        <v>5</v>
      </c>
      <c r="H8" s="69" t="s">
        <v>6</v>
      </c>
      <c r="I8" s="69" t="s">
        <v>7</v>
      </c>
      <c r="J8" s="69" t="s">
        <v>8</v>
      </c>
      <c r="K8" s="69" t="s">
        <v>9</v>
      </c>
      <c r="L8" s="69" t="s">
        <v>10</v>
      </c>
      <c r="M8" s="117" t="s">
        <v>11</v>
      </c>
      <c r="N8" s="149" t="s">
        <v>13</v>
      </c>
      <c r="O8" s="32" t="s">
        <v>18</v>
      </c>
    </row>
    <row r="9" spans="1:15" x14ac:dyDescent="0.3">
      <c r="A9" s="103">
        <v>3</v>
      </c>
      <c r="B9" s="126"/>
      <c r="C9" s="71"/>
      <c r="D9" s="71"/>
      <c r="E9" s="71"/>
      <c r="F9" s="71"/>
      <c r="G9" s="71"/>
      <c r="H9" s="71"/>
      <c r="I9" s="71"/>
      <c r="J9" s="71"/>
      <c r="K9" s="71"/>
      <c r="L9" s="71"/>
      <c r="M9" s="127"/>
      <c r="N9" s="126" t="str">
        <f>IF(SUM(B9:M9)&gt;0,SUM(B9:M9)," ")</f>
        <v xml:space="preserve"> </v>
      </c>
      <c r="O9" s="33">
        <f>+A9</f>
        <v>3</v>
      </c>
    </row>
    <row r="10" spans="1:15" x14ac:dyDescent="0.3">
      <c r="A10" s="100">
        <f>+A9+0.5</f>
        <v>3.5</v>
      </c>
      <c r="B10" s="122"/>
      <c r="C10" s="67"/>
      <c r="D10" s="67"/>
      <c r="E10" s="67"/>
      <c r="F10" s="67"/>
      <c r="G10" s="67"/>
      <c r="H10" s="67"/>
      <c r="I10" s="86"/>
      <c r="J10" s="67"/>
      <c r="K10" s="67"/>
      <c r="L10" s="67"/>
      <c r="M10" s="123"/>
      <c r="N10" s="122" t="str">
        <f t="shared" ref="N10:N44" si="0">IF(SUM(B10:M10)&gt;0,SUM(B10:M10)," ")</f>
        <v xml:space="preserve"> </v>
      </c>
      <c r="O10" s="34">
        <f t="shared" ref="O10:O44" si="1">+A10</f>
        <v>3.5</v>
      </c>
    </row>
    <row r="11" spans="1:15" x14ac:dyDescent="0.3">
      <c r="A11" s="100">
        <f t="shared" ref="A11:A43" si="2">+A10+0.5</f>
        <v>4</v>
      </c>
      <c r="B11" s="122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123"/>
      <c r="N11" s="122" t="str">
        <f t="shared" si="0"/>
        <v xml:space="preserve"> </v>
      </c>
      <c r="O11" s="34">
        <f t="shared" si="1"/>
        <v>4</v>
      </c>
    </row>
    <row r="12" spans="1:15" x14ac:dyDescent="0.3">
      <c r="A12" s="100">
        <f t="shared" si="2"/>
        <v>4.5</v>
      </c>
      <c r="B12" s="122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3"/>
      <c r="N12" s="122" t="str">
        <f t="shared" si="0"/>
        <v xml:space="preserve"> </v>
      </c>
      <c r="O12" s="34">
        <f t="shared" si="1"/>
        <v>4.5</v>
      </c>
    </row>
    <row r="13" spans="1:15" x14ac:dyDescent="0.3">
      <c r="A13" s="100">
        <f t="shared" si="2"/>
        <v>5</v>
      </c>
      <c r="B13" s="122"/>
      <c r="C13" s="67"/>
      <c r="D13" s="67"/>
      <c r="E13" s="67">
        <v>74.400000000000006</v>
      </c>
      <c r="F13" s="67"/>
      <c r="G13" s="67"/>
      <c r="H13" s="67"/>
      <c r="I13" s="67"/>
      <c r="J13" s="67"/>
      <c r="K13" s="67"/>
      <c r="L13" s="67"/>
      <c r="M13" s="123"/>
      <c r="N13" s="122">
        <f t="shared" si="0"/>
        <v>74.400000000000006</v>
      </c>
      <c r="O13" s="34">
        <f t="shared" si="1"/>
        <v>5</v>
      </c>
    </row>
    <row r="14" spans="1:15" x14ac:dyDescent="0.3">
      <c r="A14" s="100">
        <f t="shared" si="2"/>
        <v>5.5</v>
      </c>
      <c r="B14" s="122"/>
      <c r="C14" s="67"/>
      <c r="D14" s="67"/>
      <c r="E14" s="67">
        <v>86.8</v>
      </c>
      <c r="F14" s="67"/>
      <c r="G14" s="67"/>
      <c r="H14" s="67"/>
      <c r="I14" s="67"/>
      <c r="J14" s="67"/>
      <c r="K14" s="67"/>
      <c r="L14" s="67"/>
      <c r="M14" s="123"/>
      <c r="N14" s="122">
        <f t="shared" si="0"/>
        <v>86.8</v>
      </c>
      <c r="O14" s="34">
        <f t="shared" si="1"/>
        <v>5.5</v>
      </c>
    </row>
    <row r="15" spans="1:15" x14ac:dyDescent="0.3">
      <c r="A15" s="100">
        <f t="shared" si="2"/>
        <v>6</v>
      </c>
      <c r="B15" s="122"/>
      <c r="C15" s="67"/>
      <c r="D15" s="67"/>
      <c r="E15" s="67">
        <v>85755.9</v>
      </c>
      <c r="F15" s="67"/>
      <c r="G15" s="67"/>
      <c r="H15" s="67"/>
      <c r="I15" s="67"/>
      <c r="J15" s="67"/>
      <c r="K15" s="67"/>
      <c r="L15" s="67"/>
      <c r="M15" s="123"/>
      <c r="N15" s="122">
        <f t="shared" si="0"/>
        <v>85755.9</v>
      </c>
      <c r="O15" s="34">
        <f t="shared" si="1"/>
        <v>6</v>
      </c>
    </row>
    <row r="16" spans="1:15" x14ac:dyDescent="0.3">
      <c r="A16" s="100">
        <f t="shared" si="2"/>
        <v>6.5</v>
      </c>
      <c r="B16" s="122"/>
      <c r="C16" s="67"/>
      <c r="D16" s="67"/>
      <c r="E16" s="67">
        <v>297.58999999999997</v>
      </c>
      <c r="F16" s="67"/>
      <c r="G16" s="67">
        <v>87596.97</v>
      </c>
      <c r="H16" s="67"/>
      <c r="I16" s="67"/>
      <c r="J16" s="67"/>
      <c r="K16" s="67"/>
      <c r="L16" s="67"/>
      <c r="M16" s="123"/>
      <c r="N16" s="122">
        <f t="shared" si="0"/>
        <v>87894.56</v>
      </c>
      <c r="O16" s="34">
        <f t="shared" si="1"/>
        <v>6.5</v>
      </c>
    </row>
    <row r="17" spans="1:18" x14ac:dyDescent="0.3">
      <c r="A17" s="100">
        <f t="shared" si="2"/>
        <v>7</v>
      </c>
      <c r="B17" s="122"/>
      <c r="C17" s="67"/>
      <c r="D17" s="67"/>
      <c r="E17" s="67">
        <v>234923.56</v>
      </c>
      <c r="F17" s="67">
        <v>34812.22</v>
      </c>
      <c r="G17" s="67">
        <v>648297.36</v>
      </c>
      <c r="H17" s="67"/>
      <c r="I17" s="67"/>
      <c r="J17" s="67"/>
      <c r="K17" s="67"/>
      <c r="L17" s="67"/>
      <c r="M17" s="123"/>
      <c r="N17" s="122">
        <f t="shared" si="0"/>
        <v>918033.14</v>
      </c>
      <c r="O17" s="34">
        <f t="shared" si="1"/>
        <v>7</v>
      </c>
      <c r="Q17" s="37"/>
    </row>
    <row r="18" spans="1:18" x14ac:dyDescent="0.3">
      <c r="A18" s="100">
        <f t="shared" si="2"/>
        <v>7.5</v>
      </c>
      <c r="B18" s="122"/>
      <c r="C18" s="67"/>
      <c r="D18" s="67"/>
      <c r="E18" s="67">
        <v>791270.57</v>
      </c>
      <c r="F18" s="67">
        <v>273964.71000000002</v>
      </c>
      <c r="G18" s="67">
        <v>1040388.56</v>
      </c>
      <c r="H18" s="67"/>
      <c r="I18" s="67"/>
      <c r="J18" s="67"/>
      <c r="K18" s="67"/>
      <c r="L18" s="67"/>
      <c r="M18" s="123"/>
      <c r="N18" s="122">
        <f t="shared" si="0"/>
        <v>2105623.84</v>
      </c>
      <c r="O18" s="34">
        <f t="shared" si="1"/>
        <v>7.5</v>
      </c>
      <c r="Q18" s="37"/>
    </row>
    <row r="19" spans="1:18" x14ac:dyDescent="0.3">
      <c r="A19" s="100">
        <f t="shared" si="2"/>
        <v>8</v>
      </c>
      <c r="B19" s="122"/>
      <c r="C19" s="67"/>
      <c r="D19" s="67"/>
      <c r="E19" s="67">
        <v>2536135.4</v>
      </c>
      <c r="F19" s="67">
        <v>712152.88</v>
      </c>
      <c r="G19" s="67">
        <v>4112739.6</v>
      </c>
      <c r="H19" s="67"/>
      <c r="I19" s="67"/>
      <c r="J19" s="67"/>
      <c r="K19" s="67"/>
      <c r="L19" s="67"/>
      <c r="M19" s="123"/>
      <c r="N19" s="122">
        <f t="shared" si="0"/>
        <v>7361027.8799999999</v>
      </c>
      <c r="O19" s="34">
        <f t="shared" si="1"/>
        <v>8</v>
      </c>
      <c r="Q19" s="37"/>
    </row>
    <row r="20" spans="1:18" x14ac:dyDescent="0.3">
      <c r="A20" s="100">
        <f t="shared" si="2"/>
        <v>8.5</v>
      </c>
      <c r="B20" s="122"/>
      <c r="C20" s="67"/>
      <c r="D20" s="67"/>
      <c r="E20" s="67">
        <v>3306500.18</v>
      </c>
      <c r="F20" s="67">
        <v>1633360.01</v>
      </c>
      <c r="G20" s="67">
        <v>8351980.4400000004</v>
      </c>
      <c r="H20" s="67"/>
      <c r="I20" s="67"/>
      <c r="J20" s="67"/>
      <c r="K20" s="67"/>
      <c r="L20" s="67"/>
      <c r="M20" s="123"/>
      <c r="N20" s="122">
        <f t="shared" si="0"/>
        <v>13291840.630000001</v>
      </c>
      <c r="O20" s="34">
        <f t="shared" si="1"/>
        <v>8.5</v>
      </c>
      <c r="Q20" s="37"/>
    </row>
    <row r="21" spans="1:18" x14ac:dyDescent="0.3">
      <c r="A21" s="100">
        <f t="shared" si="2"/>
        <v>9</v>
      </c>
      <c r="B21" s="122"/>
      <c r="C21" s="67"/>
      <c r="D21" s="67"/>
      <c r="E21" s="67">
        <v>6213744.3799999999</v>
      </c>
      <c r="F21" s="67">
        <v>3763183.95</v>
      </c>
      <c r="G21" s="67">
        <v>13183725.73</v>
      </c>
      <c r="H21" s="67"/>
      <c r="I21" s="67"/>
      <c r="J21" s="67"/>
      <c r="K21" s="67"/>
      <c r="L21" s="67"/>
      <c r="M21" s="123"/>
      <c r="N21" s="122">
        <f t="shared" si="0"/>
        <v>23160654.060000002</v>
      </c>
      <c r="O21" s="34">
        <f t="shared" si="1"/>
        <v>9</v>
      </c>
      <c r="Q21" s="37"/>
    </row>
    <row r="22" spans="1:18" x14ac:dyDescent="0.3">
      <c r="A22" s="100">
        <f t="shared" si="2"/>
        <v>9.5</v>
      </c>
      <c r="B22" s="122"/>
      <c r="C22" s="67"/>
      <c r="D22" s="67"/>
      <c r="E22" s="67">
        <v>9114962.3599999994</v>
      </c>
      <c r="F22" s="67">
        <v>3003460.22</v>
      </c>
      <c r="G22" s="67">
        <v>16551963.18</v>
      </c>
      <c r="H22" s="67"/>
      <c r="I22" s="67"/>
      <c r="J22" s="67"/>
      <c r="K22" s="67"/>
      <c r="L22" s="67"/>
      <c r="M22" s="123"/>
      <c r="N22" s="122">
        <f t="shared" si="0"/>
        <v>28670385.759999998</v>
      </c>
      <c r="O22" s="34">
        <f t="shared" si="1"/>
        <v>9.5</v>
      </c>
      <c r="Q22" s="37"/>
    </row>
    <row r="23" spans="1:18" x14ac:dyDescent="0.3">
      <c r="A23" s="100">
        <f t="shared" si="2"/>
        <v>10</v>
      </c>
      <c r="B23" s="122"/>
      <c r="C23" s="67"/>
      <c r="D23" s="67">
        <v>102119.7</v>
      </c>
      <c r="E23" s="67">
        <v>9096846.4800000004</v>
      </c>
      <c r="F23" s="67">
        <v>4836632.71</v>
      </c>
      <c r="G23" s="67">
        <v>19161525.780000001</v>
      </c>
      <c r="H23" s="67"/>
      <c r="I23" s="67"/>
      <c r="J23" s="67"/>
      <c r="K23" s="67"/>
      <c r="L23" s="67"/>
      <c r="M23" s="123"/>
      <c r="N23" s="122">
        <f t="shared" si="0"/>
        <v>33197124.670000002</v>
      </c>
      <c r="O23" s="34">
        <f t="shared" si="1"/>
        <v>10</v>
      </c>
      <c r="Q23" s="37"/>
    </row>
    <row r="24" spans="1:18" x14ac:dyDescent="0.3">
      <c r="A24" s="100">
        <f t="shared" si="2"/>
        <v>10.5</v>
      </c>
      <c r="B24" s="122"/>
      <c r="C24" s="67"/>
      <c r="D24" s="67">
        <v>760792.57</v>
      </c>
      <c r="E24" s="67">
        <v>13175397.800000001</v>
      </c>
      <c r="F24" s="67">
        <v>8128391.1500000004</v>
      </c>
      <c r="G24" s="67">
        <v>26391141</v>
      </c>
      <c r="H24" s="67"/>
      <c r="I24" s="67"/>
      <c r="J24" s="67"/>
      <c r="K24" s="67"/>
      <c r="L24" s="67"/>
      <c r="M24" s="123"/>
      <c r="N24" s="122">
        <f t="shared" si="0"/>
        <v>48455722.520000003</v>
      </c>
      <c r="O24" s="34">
        <f t="shared" si="1"/>
        <v>10.5</v>
      </c>
      <c r="Q24" s="37"/>
    </row>
    <row r="25" spans="1:18" x14ac:dyDescent="0.3">
      <c r="A25" s="100">
        <f t="shared" si="2"/>
        <v>11</v>
      </c>
      <c r="B25" s="122"/>
      <c r="C25" s="67"/>
      <c r="D25" s="67">
        <v>412288.85</v>
      </c>
      <c r="E25" s="67">
        <v>14601195.109999999</v>
      </c>
      <c r="F25" s="67">
        <v>12191578.48</v>
      </c>
      <c r="G25" s="67">
        <v>31193421.25</v>
      </c>
      <c r="H25" s="67"/>
      <c r="I25" s="67"/>
      <c r="J25" s="67"/>
      <c r="K25" s="67"/>
      <c r="L25" s="67"/>
      <c r="M25" s="123"/>
      <c r="N25" s="122">
        <f t="shared" si="0"/>
        <v>58398483.689999998</v>
      </c>
      <c r="O25" s="34">
        <f t="shared" si="1"/>
        <v>11</v>
      </c>
      <c r="Q25" s="37">
        <v>55</v>
      </c>
    </row>
    <row r="26" spans="1:18" x14ac:dyDescent="0.3">
      <c r="A26" s="102">
        <f t="shared" si="2"/>
        <v>11.5</v>
      </c>
      <c r="B26" s="124"/>
      <c r="C26" s="38"/>
      <c r="D26" s="38">
        <v>700115.66</v>
      </c>
      <c r="E26" s="38">
        <v>14545905.119999999</v>
      </c>
      <c r="F26" s="38">
        <v>18518023.309999999</v>
      </c>
      <c r="G26" s="38">
        <v>36775011.869999997</v>
      </c>
      <c r="H26" s="38"/>
      <c r="I26" s="38"/>
      <c r="J26" s="38"/>
      <c r="K26" s="38"/>
      <c r="L26" s="38"/>
      <c r="M26" s="125"/>
      <c r="N26" s="124">
        <f t="shared" si="0"/>
        <v>70539055.959999993</v>
      </c>
      <c r="O26" s="34">
        <f t="shared" si="1"/>
        <v>11.5</v>
      </c>
      <c r="Q26" s="37">
        <v>23</v>
      </c>
      <c r="R26" s="27">
        <v>11</v>
      </c>
    </row>
    <row r="27" spans="1:18" x14ac:dyDescent="0.3">
      <c r="A27" s="100">
        <f t="shared" si="2"/>
        <v>12</v>
      </c>
      <c r="B27" s="122"/>
      <c r="C27" s="67"/>
      <c r="D27" s="67">
        <v>611481.57999999996</v>
      </c>
      <c r="E27" s="67">
        <v>12276882.74</v>
      </c>
      <c r="F27" s="67">
        <v>25730182.030000001</v>
      </c>
      <c r="G27" s="67">
        <v>46712838.810000002</v>
      </c>
      <c r="H27" s="67"/>
      <c r="I27" s="67"/>
      <c r="J27" s="67"/>
      <c r="K27" s="67"/>
      <c r="L27" s="67"/>
      <c r="M27" s="123"/>
      <c r="N27" s="122">
        <f t="shared" si="0"/>
        <v>85331385.159999996</v>
      </c>
      <c r="O27" s="34">
        <f t="shared" si="1"/>
        <v>12</v>
      </c>
      <c r="Q27" s="37">
        <v>111</v>
      </c>
      <c r="R27" s="27">
        <v>11</v>
      </c>
    </row>
    <row r="28" spans="1:18" x14ac:dyDescent="0.3">
      <c r="A28" s="100">
        <f t="shared" si="2"/>
        <v>12.5</v>
      </c>
      <c r="B28" s="122"/>
      <c r="C28" s="67"/>
      <c r="D28" s="67">
        <v>1853043.85</v>
      </c>
      <c r="E28" s="67">
        <v>10396700.66</v>
      </c>
      <c r="F28" s="67">
        <v>19970895</v>
      </c>
      <c r="G28" s="67">
        <v>60455729.609999999</v>
      </c>
      <c r="H28" s="67"/>
      <c r="I28" s="67"/>
      <c r="J28" s="67"/>
      <c r="K28" s="67"/>
      <c r="L28" s="67"/>
      <c r="M28" s="123"/>
      <c r="N28" s="122">
        <f t="shared" si="0"/>
        <v>92676369.120000005</v>
      </c>
      <c r="O28" s="34">
        <f t="shared" si="1"/>
        <v>12.5</v>
      </c>
      <c r="Q28" s="37">
        <v>1079</v>
      </c>
      <c r="R28" s="27">
        <v>57</v>
      </c>
    </row>
    <row r="29" spans="1:18" x14ac:dyDescent="0.3">
      <c r="A29" s="100">
        <f t="shared" si="2"/>
        <v>13</v>
      </c>
      <c r="B29" s="122"/>
      <c r="C29" s="67"/>
      <c r="D29" s="67">
        <v>4488236.67</v>
      </c>
      <c r="E29" s="67">
        <v>7152421.8700000001</v>
      </c>
      <c r="F29" s="67">
        <v>15521410.619999999</v>
      </c>
      <c r="G29" s="67">
        <v>43876385.439999998</v>
      </c>
      <c r="H29" s="67"/>
      <c r="I29" s="67"/>
      <c r="J29" s="67"/>
      <c r="K29" s="67"/>
      <c r="L29" s="67"/>
      <c r="M29" s="123"/>
      <c r="N29" s="122">
        <f t="shared" si="0"/>
        <v>71038454.599999994</v>
      </c>
      <c r="O29" s="34">
        <f t="shared" si="1"/>
        <v>13</v>
      </c>
      <c r="Q29" s="37">
        <v>1258</v>
      </c>
      <c r="R29" s="27">
        <v>90</v>
      </c>
    </row>
    <row r="30" spans="1:18" x14ac:dyDescent="0.3">
      <c r="A30" s="100">
        <f t="shared" si="2"/>
        <v>13.5</v>
      </c>
      <c r="B30" s="122"/>
      <c r="C30" s="67"/>
      <c r="D30" s="67">
        <v>10408388.33</v>
      </c>
      <c r="E30" s="67">
        <v>7691483.7800000003</v>
      </c>
      <c r="F30" s="67">
        <v>20434967.550000001</v>
      </c>
      <c r="G30" s="67">
        <v>31839096.91</v>
      </c>
      <c r="H30" s="67"/>
      <c r="I30" s="67"/>
      <c r="J30" s="67"/>
      <c r="K30" s="67"/>
      <c r="L30" s="67"/>
      <c r="M30" s="123"/>
      <c r="N30" s="122">
        <f t="shared" si="0"/>
        <v>70373936.569999993</v>
      </c>
      <c r="O30" s="34">
        <f t="shared" si="1"/>
        <v>13.5</v>
      </c>
      <c r="Q30" s="37">
        <v>2047</v>
      </c>
      <c r="R30" s="27">
        <v>127</v>
      </c>
    </row>
    <row r="31" spans="1:18" x14ac:dyDescent="0.3">
      <c r="A31" s="100">
        <f t="shared" si="2"/>
        <v>14</v>
      </c>
      <c r="B31" s="122"/>
      <c r="C31" s="67"/>
      <c r="D31" s="67">
        <v>16619257.76</v>
      </c>
      <c r="E31" s="67">
        <v>14515067.210000001</v>
      </c>
      <c r="F31" s="67">
        <v>21208279.920000002</v>
      </c>
      <c r="G31" s="67">
        <v>20459423.030000001</v>
      </c>
      <c r="H31" s="67"/>
      <c r="I31" s="67"/>
      <c r="J31" s="67"/>
      <c r="K31" s="67"/>
      <c r="L31" s="67"/>
      <c r="M31" s="123"/>
      <c r="N31" s="122">
        <f t="shared" si="0"/>
        <v>72802027.920000002</v>
      </c>
      <c r="O31" s="34">
        <f t="shared" si="1"/>
        <v>14</v>
      </c>
      <c r="Q31" s="37">
        <v>2116</v>
      </c>
      <c r="R31" s="27">
        <v>80</v>
      </c>
    </row>
    <row r="32" spans="1:18" x14ac:dyDescent="0.3">
      <c r="A32" s="100">
        <f t="shared" si="2"/>
        <v>14.5</v>
      </c>
      <c r="B32" s="122"/>
      <c r="C32" s="67"/>
      <c r="D32" s="67">
        <v>26105978.649999999</v>
      </c>
      <c r="E32" s="67">
        <v>23018876.149999999</v>
      </c>
      <c r="F32" s="67">
        <v>24273048.600000001</v>
      </c>
      <c r="G32" s="67">
        <v>16888089.66</v>
      </c>
      <c r="H32" s="67"/>
      <c r="I32" s="67"/>
      <c r="J32" s="67"/>
      <c r="K32" s="67"/>
      <c r="L32" s="67"/>
      <c r="M32" s="123"/>
      <c r="N32" s="122">
        <f t="shared" si="0"/>
        <v>90285993.060000002</v>
      </c>
      <c r="O32" s="34">
        <f t="shared" si="1"/>
        <v>14.5</v>
      </c>
      <c r="Q32" s="37">
        <v>1811</v>
      </c>
      <c r="R32" s="27">
        <v>102</v>
      </c>
    </row>
    <row r="33" spans="1:18" x14ac:dyDescent="0.3">
      <c r="A33" s="100">
        <f t="shared" si="2"/>
        <v>15</v>
      </c>
      <c r="B33" s="122"/>
      <c r="C33" s="67"/>
      <c r="D33" s="67">
        <v>49149235.390000001</v>
      </c>
      <c r="E33" s="67">
        <v>37292100.799999997</v>
      </c>
      <c r="F33" s="67">
        <v>28974699.48</v>
      </c>
      <c r="G33" s="67">
        <v>11961242.57</v>
      </c>
      <c r="H33" s="67"/>
      <c r="I33" s="67"/>
      <c r="J33" s="67"/>
      <c r="K33" s="67"/>
      <c r="L33" s="67"/>
      <c r="M33" s="123"/>
      <c r="N33" s="122">
        <f t="shared" si="0"/>
        <v>127377278.24000001</v>
      </c>
      <c r="O33" s="34">
        <f t="shared" si="1"/>
        <v>15</v>
      </c>
      <c r="Q33" s="37">
        <v>1008</v>
      </c>
      <c r="R33" s="27">
        <v>121</v>
      </c>
    </row>
    <row r="34" spans="1:18" x14ac:dyDescent="0.3">
      <c r="A34" s="100">
        <f t="shared" si="2"/>
        <v>15.5</v>
      </c>
      <c r="B34" s="122"/>
      <c r="C34" s="67"/>
      <c r="D34" s="67">
        <v>87139232.819999993</v>
      </c>
      <c r="E34" s="67">
        <v>53856072</v>
      </c>
      <c r="F34" s="67">
        <v>29752576.859999999</v>
      </c>
      <c r="G34" s="67">
        <v>18939562.469999999</v>
      </c>
      <c r="H34" s="67"/>
      <c r="I34" s="67"/>
      <c r="J34" s="67"/>
      <c r="K34" s="67"/>
      <c r="L34" s="67"/>
      <c r="M34" s="123"/>
      <c r="N34" s="122">
        <f t="shared" si="0"/>
        <v>189687444.15000001</v>
      </c>
      <c r="O34" s="34">
        <f t="shared" si="1"/>
        <v>15.5</v>
      </c>
      <c r="Q34" s="37">
        <v>847</v>
      </c>
      <c r="R34" s="27">
        <v>191</v>
      </c>
    </row>
    <row r="35" spans="1:18" x14ac:dyDescent="0.3">
      <c r="A35" s="100">
        <f t="shared" si="2"/>
        <v>16</v>
      </c>
      <c r="B35" s="122"/>
      <c r="C35" s="67"/>
      <c r="D35" s="67">
        <v>143061472.22999999</v>
      </c>
      <c r="E35" s="67">
        <v>91449818.819999993</v>
      </c>
      <c r="F35" s="67">
        <v>34538946.530000001</v>
      </c>
      <c r="G35" s="67">
        <v>16487013.720000001</v>
      </c>
      <c r="H35" s="67"/>
      <c r="I35" s="67"/>
      <c r="J35" s="67"/>
      <c r="K35" s="67"/>
      <c r="L35" s="67"/>
      <c r="M35" s="123"/>
      <c r="N35" s="122">
        <f t="shared" si="0"/>
        <v>285537251.30000001</v>
      </c>
      <c r="O35" s="34">
        <f t="shared" si="1"/>
        <v>16</v>
      </c>
      <c r="Q35" s="37">
        <v>465</v>
      </c>
      <c r="R35" s="27">
        <v>194</v>
      </c>
    </row>
    <row r="36" spans="1:18" x14ac:dyDescent="0.3">
      <c r="A36" s="100">
        <f t="shared" si="2"/>
        <v>16.5</v>
      </c>
      <c r="B36" s="122"/>
      <c r="C36" s="67"/>
      <c r="D36" s="67">
        <v>203098461.94999999</v>
      </c>
      <c r="E36" s="67">
        <v>134460410.02000001</v>
      </c>
      <c r="F36" s="67">
        <v>45033882.619999997</v>
      </c>
      <c r="G36" s="67">
        <v>13217491.91</v>
      </c>
      <c r="H36" s="67"/>
      <c r="I36" s="67"/>
      <c r="J36" s="67"/>
      <c r="K36" s="67"/>
      <c r="L36" s="67"/>
      <c r="M36" s="123"/>
      <c r="N36" s="122">
        <f t="shared" si="0"/>
        <v>395810246.50000006</v>
      </c>
      <c r="O36" s="34">
        <f t="shared" si="1"/>
        <v>16.5</v>
      </c>
      <c r="Q36" s="37">
        <v>364</v>
      </c>
      <c r="R36" s="27">
        <v>314</v>
      </c>
    </row>
    <row r="37" spans="1:18" x14ac:dyDescent="0.3">
      <c r="A37" s="100">
        <f t="shared" si="2"/>
        <v>17</v>
      </c>
      <c r="B37" s="122"/>
      <c r="C37" s="67"/>
      <c r="D37" s="67">
        <v>324352791.99000001</v>
      </c>
      <c r="E37" s="67">
        <v>213319970.02000001</v>
      </c>
      <c r="F37" s="67">
        <v>57185525.200000003</v>
      </c>
      <c r="G37" s="67">
        <v>24611682.149999999</v>
      </c>
      <c r="H37" s="67"/>
      <c r="I37" s="67"/>
      <c r="J37" s="67"/>
      <c r="K37" s="67"/>
      <c r="L37" s="67"/>
      <c r="M37" s="123"/>
      <c r="N37" s="122">
        <f t="shared" si="0"/>
        <v>619469969.36000001</v>
      </c>
      <c r="O37" s="34">
        <f t="shared" si="1"/>
        <v>17</v>
      </c>
      <c r="Q37" s="37">
        <v>124</v>
      </c>
      <c r="R37" s="27">
        <v>138</v>
      </c>
    </row>
    <row r="38" spans="1:18" x14ac:dyDescent="0.3">
      <c r="A38" s="100">
        <f t="shared" si="2"/>
        <v>17.5</v>
      </c>
      <c r="B38" s="122"/>
      <c r="C38" s="67"/>
      <c r="D38" s="67">
        <v>355563652.52999997</v>
      </c>
      <c r="E38" s="67">
        <v>244034694.62</v>
      </c>
      <c r="F38" s="67">
        <v>60356800.240000002</v>
      </c>
      <c r="G38" s="67">
        <v>25740997.920000002</v>
      </c>
      <c r="H38" s="67"/>
      <c r="I38" s="67"/>
      <c r="J38" s="67"/>
      <c r="K38" s="67"/>
      <c r="L38" s="67"/>
      <c r="M38" s="123"/>
      <c r="N38" s="122">
        <f t="shared" si="0"/>
        <v>685696145.30999994</v>
      </c>
      <c r="O38" s="34">
        <f t="shared" si="1"/>
        <v>17.5</v>
      </c>
      <c r="Q38" s="37">
        <v>55</v>
      </c>
      <c r="R38" s="27">
        <v>72</v>
      </c>
    </row>
    <row r="39" spans="1:18" x14ac:dyDescent="0.3">
      <c r="A39" s="100">
        <f t="shared" si="2"/>
        <v>18</v>
      </c>
      <c r="B39" s="122"/>
      <c r="C39" s="67"/>
      <c r="D39" s="67">
        <v>258501981.43000001</v>
      </c>
      <c r="E39" s="67">
        <v>183688701.08000001</v>
      </c>
      <c r="F39" s="67">
        <v>57283667.689999998</v>
      </c>
      <c r="G39" s="67">
        <v>34185630.270000003</v>
      </c>
      <c r="H39" s="67"/>
      <c r="I39" s="67"/>
      <c r="J39" s="67"/>
      <c r="K39" s="67"/>
      <c r="L39" s="67"/>
      <c r="M39" s="123"/>
      <c r="N39" s="122">
        <f t="shared" si="0"/>
        <v>533659980.46999997</v>
      </c>
      <c r="O39" s="34">
        <f t="shared" si="1"/>
        <v>18</v>
      </c>
      <c r="Q39" s="37">
        <v>23</v>
      </c>
      <c r="R39" s="27">
        <v>17</v>
      </c>
    </row>
    <row r="40" spans="1:18" x14ac:dyDescent="0.3">
      <c r="A40" s="100">
        <f t="shared" si="2"/>
        <v>18.5</v>
      </c>
      <c r="B40" s="122"/>
      <c r="C40" s="67"/>
      <c r="D40" s="67">
        <v>139149925.25</v>
      </c>
      <c r="E40" s="67">
        <v>94760175.290000007</v>
      </c>
      <c r="F40" s="67">
        <v>27966836.879999999</v>
      </c>
      <c r="G40" s="67">
        <v>21331612.559999999</v>
      </c>
      <c r="H40" s="67"/>
      <c r="I40" s="67"/>
      <c r="J40" s="67"/>
      <c r="K40" s="67"/>
      <c r="L40" s="67"/>
      <c r="M40" s="123"/>
      <c r="N40" s="122">
        <f t="shared" si="0"/>
        <v>283208549.98000002</v>
      </c>
      <c r="O40" s="34">
        <f t="shared" si="1"/>
        <v>18.5</v>
      </c>
      <c r="Q40" s="37">
        <v>55</v>
      </c>
      <c r="R40" s="27">
        <v>12</v>
      </c>
    </row>
    <row r="41" spans="1:18" x14ac:dyDescent="0.3">
      <c r="A41" s="100">
        <f t="shared" si="2"/>
        <v>19</v>
      </c>
      <c r="B41" s="122"/>
      <c r="C41" s="67"/>
      <c r="D41" s="67">
        <v>40178092.799999997</v>
      </c>
      <c r="E41" s="67">
        <v>31417002.969999999</v>
      </c>
      <c r="F41" s="67">
        <v>8917691.7100000009</v>
      </c>
      <c r="G41" s="67">
        <v>8180843.7699999996</v>
      </c>
      <c r="H41" s="67"/>
      <c r="I41" s="67"/>
      <c r="J41" s="67"/>
      <c r="K41" s="67"/>
      <c r="L41" s="67"/>
      <c r="M41" s="123"/>
      <c r="N41" s="122">
        <f t="shared" si="0"/>
        <v>88693631.249999985</v>
      </c>
      <c r="O41" s="34">
        <f t="shared" si="1"/>
        <v>19</v>
      </c>
      <c r="Q41" s="37"/>
      <c r="R41" s="27">
        <v>21</v>
      </c>
    </row>
    <row r="42" spans="1:18" x14ac:dyDescent="0.3">
      <c r="A42" s="100">
        <f>+A41+0.5</f>
        <v>19.5</v>
      </c>
      <c r="B42" s="122"/>
      <c r="C42" s="67"/>
      <c r="D42" s="67">
        <v>8593829.4499999993</v>
      </c>
      <c r="E42" s="67">
        <v>6719872.8499999996</v>
      </c>
      <c r="F42" s="67">
        <v>1430743.6</v>
      </c>
      <c r="G42" s="67">
        <v>1885407.73</v>
      </c>
      <c r="H42" s="67"/>
      <c r="I42" s="67"/>
      <c r="J42" s="67"/>
      <c r="K42" s="67"/>
      <c r="L42" s="67"/>
      <c r="M42" s="123"/>
      <c r="N42" s="122">
        <f t="shared" si="0"/>
        <v>18629853.629999999</v>
      </c>
      <c r="O42" s="34">
        <f t="shared" si="1"/>
        <v>19.5</v>
      </c>
      <c r="Q42" s="37"/>
    </row>
    <row r="43" spans="1:18" x14ac:dyDescent="0.3">
      <c r="A43" s="100">
        <f t="shared" si="2"/>
        <v>20</v>
      </c>
      <c r="B43" s="122"/>
      <c r="C43" s="67"/>
      <c r="D43" s="67">
        <v>228937.95</v>
      </c>
      <c r="E43" s="67">
        <v>210384.68</v>
      </c>
      <c r="F43" s="67">
        <v>377246.83</v>
      </c>
      <c r="G43" s="67"/>
      <c r="H43" s="67"/>
      <c r="I43" s="67"/>
      <c r="J43" s="67"/>
      <c r="K43" s="67"/>
      <c r="L43" s="67"/>
      <c r="M43" s="123"/>
      <c r="N43" s="122">
        <f t="shared" si="0"/>
        <v>816569.46</v>
      </c>
      <c r="O43" s="34">
        <f t="shared" si="1"/>
        <v>20</v>
      </c>
      <c r="Q43" s="37"/>
    </row>
    <row r="44" spans="1:18" x14ac:dyDescent="0.3">
      <c r="A44" s="100">
        <f>+A43+0.5</f>
        <v>20.5</v>
      </c>
      <c r="B44" s="122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123"/>
      <c r="N44" s="122" t="str">
        <f t="shared" si="0"/>
        <v xml:space="preserve"> </v>
      </c>
      <c r="O44" s="34">
        <f t="shared" si="1"/>
        <v>20.5</v>
      </c>
      <c r="Q44" s="37"/>
    </row>
    <row r="45" spans="1:18" x14ac:dyDescent="0.3">
      <c r="A45" s="99" t="s">
        <v>13</v>
      </c>
      <c r="B45" s="126" t="str">
        <f>IF(SUM(B11:B44)&gt;0,SUM(B11:B44)," ")</f>
        <v xml:space="preserve"> </v>
      </c>
      <c r="C45" s="71" t="str">
        <f t="shared" ref="C45:M45" si="3">IF(SUM(C11:C44)&gt;0,SUM(C11:C44)," ")</f>
        <v xml:space="preserve"> </v>
      </c>
      <c r="D45" s="71">
        <f t="shared" si="3"/>
        <v>1671079317.4100001</v>
      </c>
      <c r="E45" s="71">
        <f t="shared" si="3"/>
        <v>1239963731.21</v>
      </c>
      <c r="F45" s="71">
        <f t="shared" si="3"/>
        <v>532052961</v>
      </c>
      <c r="G45" s="71">
        <f t="shared" si="3"/>
        <v>554270840.2700001</v>
      </c>
      <c r="H45" s="71" t="str">
        <f t="shared" si="3"/>
        <v xml:space="preserve"> </v>
      </c>
      <c r="I45" s="71" t="str">
        <f t="shared" si="3"/>
        <v xml:space="preserve"> </v>
      </c>
      <c r="J45" s="71" t="str">
        <f t="shared" si="3"/>
        <v xml:space="preserve"> </v>
      </c>
      <c r="K45" s="71" t="str">
        <f t="shared" si="3"/>
        <v xml:space="preserve"> </v>
      </c>
      <c r="L45" s="71" t="str">
        <f t="shared" si="3"/>
        <v xml:space="preserve"> </v>
      </c>
      <c r="M45" s="127" t="str">
        <f t="shared" si="3"/>
        <v xml:space="preserve"> </v>
      </c>
      <c r="N45" s="126">
        <f>SUM(N11:N44)</f>
        <v>3997366849.8899999</v>
      </c>
      <c r="O45" s="185"/>
      <c r="Q45" s="37"/>
    </row>
    <row r="46" spans="1:18" x14ac:dyDescent="0.3">
      <c r="A46" s="100" t="s">
        <v>24</v>
      </c>
      <c r="B46" s="122"/>
      <c r="C46" s="67"/>
      <c r="D46" s="67"/>
      <c r="E46" s="67"/>
      <c r="F46" s="67"/>
      <c r="G46" s="67"/>
      <c r="H46" s="77"/>
      <c r="I46" s="87"/>
      <c r="J46" s="67"/>
      <c r="K46" s="67"/>
      <c r="L46" s="67"/>
      <c r="M46" s="123"/>
      <c r="N46" s="122">
        <f>SUM(B46:M46)</f>
        <v>0</v>
      </c>
      <c r="O46" s="185"/>
      <c r="Q46" s="37"/>
    </row>
    <row r="47" spans="1:18" x14ac:dyDescent="0.3">
      <c r="A47" s="100" t="s">
        <v>17</v>
      </c>
      <c r="B47" s="122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123"/>
      <c r="N47" s="122">
        <f>SUM(B47:M47)</f>
        <v>0</v>
      </c>
      <c r="O47" s="186"/>
      <c r="Q47" s="37"/>
    </row>
    <row r="48" spans="1:18" ht="14" x14ac:dyDescent="0.3">
      <c r="A48" s="101" t="s">
        <v>21</v>
      </c>
      <c r="B48" s="129"/>
      <c r="C48" s="72"/>
      <c r="D48" s="72">
        <f>SUM(D9:D26)*100/D45</f>
        <v>0.11820604560300203</v>
      </c>
      <c r="E48" s="72">
        <f>SUM(E9:E26)*100/E45</f>
        <v>5.9439718916679887</v>
      </c>
      <c r="F48" s="72">
        <f>SUM(F9:F26)*100/F45</f>
        <v>9.9793748991089632</v>
      </c>
      <c r="G48" s="72">
        <f>SUM(G9:G26)*100/G45</f>
        <v>28.415312568721571</v>
      </c>
      <c r="H48" s="72" t="e">
        <f>SUM(H9:H26)*100/H45</f>
        <v>#VALUE!</v>
      </c>
      <c r="I48" s="72"/>
      <c r="J48" s="72"/>
      <c r="K48" s="72"/>
      <c r="L48" s="72" t="e">
        <f>SUM(L9:L26)*100/L45</f>
        <v>#VALUE!</v>
      </c>
      <c r="M48" s="130" t="e">
        <f>SUM(M9:M26)*100/M45</f>
        <v>#VALUE!</v>
      </c>
      <c r="N48" s="172">
        <f>SUM(N9:N26)*100/N45</f>
        <v>7.1615084269255318</v>
      </c>
      <c r="O48" s="186"/>
    </row>
    <row r="49" spans="1:16" x14ac:dyDescent="0.3">
      <c r="A49" s="102" t="s">
        <v>19</v>
      </c>
      <c r="B49" s="131"/>
      <c r="C49" s="73"/>
      <c r="D49" s="73"/>
      <c r="E49" s="78"/>
      <c r="F49" s="82"/>
      <c r="G49" s="88"/>
      <c r="H49" s="79"/>
      <c r="I49" s="73"/>
      <c r="J49" s="63"/>
      <c r="K49" s="73"/>
      <c r="L49" s="73"/>
      <c r="M49" s="138"/>
      <c r="N49" s="154"/>
      <c r="O49" s="186"/>
    </row>
    <row r="50" spans="1:16" x14ac:dyDescent="0.3">
      <c r="A50" s="40" t="s">
        <v>14</v>
      </c>
      <c r="O50" s="186"/>
    </row>
    <row r="51" spans="1:16" s="42" customFormat="1" ht="14" x14ac:dyDescent="0.3">
      <c r="A51" s="42" t="s">
        <v>56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186"/>
    </row>
    <row r="52" spans="1:16" s="42" customFormat="1" ht="14" x14ac:dyDescent="0.3">
      <c r="A52" s="44" t="s">
        <v>57</v>
      </c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</row>
    <row r="53" spans="1:16" x14ac:dyDescent="0.3">
      <c r="A53" s="47"/>
      <c r="B53" s="30">
        <v>0</v>
      </c>
      <c r="C53" s="30">
        <v>1</v>
      </c>
      <c r="D53" s="30">
        <v>2</v>
      </c>
      <c r="E53" s="30">
        <v>3</v>
      </c>
      <c r="F53" s="30">
        <v>4</v>
      </c>
      <c r="G53" s="30">
        <v>5</v>
      </c>
      <c r="H53" s="30">
        <v>6</v>
      </c>
      <c r="I53" s="30">
        <v>7</v>
      </c>
      <c r="J53" s="30">
        <v>8</v>
      </c>
      <c r="K53" s="30">
        <v>9</v>
      </c>
      <c r="L53" s="30">
        <v>10</v>
      </c>
      <c r="M53" s="30">
        <v>11</v>
      </c>
      <c r="N53" s="30">
        <v>12</v>
      </c>
      <c r="P53" s="37">
        <f>+N47+'VIII R Art MONITOREO'!N47</f>
        <v>0</v>
      </c>
    </row>
    <row r="54" spans="1:16" x14ac:dyDescent="0.3">
      <c r="A54" s="49">
        <v>14</v>
      </c>
      <c r="B54" s="50" t="e">
        <f>+VLOOKUP(MAX(B9:B44),B9:$O$44,14,0)</f>
        <v>#N/A</v>
      </c>
      <c r="C54" s="51" t="e">
        <f>+VLOOKUP(MAX(C9:C44),C9:$O$44,+$A$54-C53,0)</f>
        <v>#N/A</v>
      </c>
      <c r="D54" s="51">
        <f>+VLOOKUP(MAX(D9:D44),D9:$O$44,+$A$54-D53,0)</f>
        <v>17.5</v>
      </c>
      <c r="E54" s="51">
        <f>+VLOOKUP(MAX(E9:E44),E9:$O$44,+$A$54-E53,0)</f>
        <v>17.5</v>
      </c>
      <c r="F54" s="51">
        <f>+VLOOKUP(MAX(F9:F44),F9:$O$44,+$A$54-F53,0)</f>
        <v>17.5</v>
      </c>
      <c r="G54" s="51">
        <f>+VLOOKUP(MAX(G9:G44),G9:$O$44,+$A$54-G53,0)</f>
        <v>12.5</v>
      </c>
      <c r="H54" s="51" t="e">
        <f>+VLOOKUP(MAX(H9:H44),H9:$O$44,+$A$54-H53,0)</f>
        <v>#N/A</v>
      </c>
      <c r="I54" s="51" t="e">
        <f>+VLOOKUP(MAX(I9:I44),I9:$O$44,+$A$54-I53,0)</f>
        <v>#N/A</v>
      </c>
      <c r="J54" s="51" t="e">
        <f>+VLOOKUP(MAX(J9:J44),J9:$O$44,+$A$54-J53,0)</f>
        <v>#N/A</v>
      </c>
      <c r="K54" s="51" t="e">
        <f>+VLOOKUP(MAX(K9:K44),K9:$O$44,+$A$54-K53,0)</f>
        <v>#N/A</v>
      </c>
      <c r="L54" s="51" t="e">
        <f>+VLOOKUP(MAX(L9:L44),L9:$O$44,+$A$54-L53,0)</f>
        <v>#N/A</v>
      </c>
      <c r="M54" s="51" t="e">
        <f>+VLOOKUP(MAX(M9:M44),M9:$O$44,+$A$54-M53,0)</f>
        <v>#N/A</v>
      </c>
      <c r="N54" s="51">
        <f>+VLOOKUP(MAX(N9:N44),N9:$O$44,+$A$54-N53,0)</f>
        <v>17.5</v>
      </c>
    </row>
    <row r="58" spans="1:16" x14ac:dyDescent="0.3">
      <c r="A58" s="27" t="s">
        <v>22</v>
      </c>
      <c r="B58" s="35">
        <f t="shared" ref="B58:M58" si="4">-SUM(B9:B26)</f>
        <v>0</v>
      </c>
      <c r="C58" s="35">
        <f t="shared" si="4"/>
        <v>0</v>
      </c>
      <c r="D58" s="35">
        <f t="shared" si="4"/>
        <v>-1975316.7799999998</v>
      </c>
      <c r="E58" s="35">
        <f t="shared" si="4"/>
        <v>-73703095.650000006</v>
      </c>
      <c r="F58" s="35">
        <f t="shared" si="4"/>
        <v>-53095559.640000001</v>
      </c>
      <c r="G58" s="35">
        <f t="shared" si="4"/>
        <v>-157497791.74000001</v>
      </c>
      <c r="H58" s="35">
        <f t="shared" si="4"/>
        <v>0</v>
      </c>
      <c r="I58" s="35">
        <f t="shared" si="4"/>
        <v>0</v>
      </c>
      <c r="J58" s="35">
        <f t="shared" si="4"/>
        <v>0</v>
      </c>
      <c r="K58" s="35">
        <f t="shared" si="4"/>
        <v>0</v>
      </c>
      <c r="L58" s="35">
        <f t="shared" si="4"/>
        <v>0</v>
      </c>
      <c r="M58" s="35">
        <f t="shared" si="4"/>
        <v>0</v>
      </c>
    </row>
    <row r="59" spans="1:16" x14ac:dyDescent="0.3">
      <c r="A59" s="27" t="s">
        <v>23</v>
      </c>
      <c r="B59" s="35">
        <f t="shared" ref="B59:M59" si="5">SUM(B27:B42)</f>
        <v>0</v>
      </c>
      <c r="C59" s="35">
        <f t="shared" si="5"/>
        <v>0</v>
      </c>
      <c r="D59" s="35">
        <f t="shared" si="5"/>
        <v>1668875062.6800001</v>
      </c>
      <c r="E59" s="35">
        <f t="shared" si="5"/>
        <v>1166050250.8799999</v>
      </c>
      <c r="F59" s="35">
        <f t="shared" si="5"/>
        <v>478580154.53000003</v>
      </c>
      <c r="G59" s="35">
        <f t="shared" si="5"/>
        <v>396773048.52999997</v>
      </c>
      <c r="H59" s="35">
        <f t="shared" si="5"/>
        <v>0</v>
      </c>
      <c r="I59" s="35">
        <f t="shared" si="5"/>
        <v>0</v>
      </c>
      <c r="J59" s="35">
        <f t="shared" si="5"/>
        <v>0</v>
      </c>
      <c r="K59" s="35">
        <f t="shared" si="5"/>
        <v>0</v>
      </c>
      <c r="L59" s="35">
        <f t="shared" si="5"/>
        <v>0</v>
      </c>
      <c r="M59" s="35">
        <f t="shared" si="5"/>
        <v>0</v>
      </c>
    </row>
    <row r="65" spans="1:13" x14ac:dyDescent="0.3">
      <c r="A65" s="47">
        <v>14</v>
      </c>
      <c r="B65" s="30">
        <v>0</v>
      </c>
      <c r="C65" s="30">
        <v>1</v>
      </c>
      <c r="D65" s="30">
        <v>2</v>
      </c>
      <c r="E65" s="30">
        <v>3</v>
      </c>
      <c r="F65" s="30">
        <v>4</v>
      </c>
      <c r="G65" s="30">
        <v>5</v>
      </c>
      <c r="H65" s="30">
        <v>6</v>
      </c>
      <c r="I65" s="30">
        <v>7</v>
      </c>
      <c r="J65" s="30">
        <v>8</v>
      </c>
      <c r="K65" s="30">
        <v>9</v>
      </c>
      <c r="L65" s="30">
        <v>10</v>
      </c>
      <c r="M65" s="30">
        <v>11</v>
      </c>
    </row>
    <row r="66" spans="1:13" x14ac:dyDescent="0.3">
      <c r="A66" s="47"/>
    </row>
    <row r="67" spans="1:13" x14ac:dyDescent="0.3">
      <c r="A67" s="47"/>
      <c r="B67" s="30" t="e">
        <f>+VLOOKUP(MAX(B9:B42),B9:N42,$A$65-B65,0)</f>
        <v>#N/A</v>
      </c>
      <c r="C67" s="30" t="e">
        <f>+VLOOKUP(MAX(C9:C42),C9:O42,$A$65-C65,0)</f>
        <v>#N/A</v>
      </c>
      <c r="D67" s="30">
        <f t="shared" ref="D67:M67" si="6">+VLOOKUP(MAX(D9:D42),D9:O42,$A$65-D65,0)</f>
        <v>17.5</v>
      </c>
      <c r="E67" s="30">
        <f t="shared" si="6"/>
        <v>17.5</v>
      </c>
      <c r="F67" s="30">
        <f t="shared" si="6"/>
        <v>17.5</v>
      </c>
      <c r="G67" s="30">
        <f t="shared" si="6"/>
        <v>12.5</v>
      </c>
      <c r="H67" s="30" t="e">
        <f t="shared" si="6"/>
        <v>#N/A</v>
      </c>
      <c r="I67" s="30" t="e">
        <f t="shared" si="6"/>
        <v>#N/A</v>
      </c>
      <c r="J67" s="30" t="e">
        <f t="shared" si="6"/>
        <v>#N/A</v>
      </c>
      <c r="K67" s="30" t="e">
        <f t="shared" si="6"/>
        <v>#N/A</v>
      </c>
      <c r="L67" s="30" t="e">
        <f t="shared" si="6"/>
        <v>#N/A</v>
      </c>
      <c r="M67" s="30" t="e">
        <f t="shared" si="6"/>
        <v>#N/A</v>
      </c>
    </row>
  </sheetData>
  <mergeCells count="4">
    <mergeCell ref="A3:N3"/>
    <mergeCell ref="A4:N4"/>
    <mergeCell ref="B7:M7"/>
    <mergeCell ref="A1:N1"/>
  </mergeCells>
  <phoneticPr fontId="2" type="noConversion"/>
  <printOptions horizontalCentered="1" verticalCentered="1"/>
  <pageMargins left="0.39370078740157483" right="0.39370078740157483" top="0.98425196850393704" bottom="0.59055118110236227" header="0.39370078740157483" footer="0.39370078740157483"/>
  <pageSetup scale="60" orientation="landscape" r:id="rId1"/>
  <headerFooter alignWithMargins="0">
    <oddHeader>&amp;C&amp;12
&amp;G
INSTITUTO DE FOMENTO PESQUERO / DIVISIÓN INVESTIGACIÓN PESQUERA</oddHeader>
    <oddFooter>&amp;C&amp;"Arial,Normal"CONVENIO DE DESEMPEÑO IFOP / SUBSECRETARIA DE ECONOMÍA Y EMT 2021: 
"PROGRAMA DE SEGUIMIENTO DE LAS PRINCIPALES PESQUERÍAS PELÁGICAS, ENTRE LAS REGIONES DE VALPARAÍSO Y AYSEN DEL GENERAL CARLOS IBAÑEZ DEL CAMPO, AÑO 2021".  ANEXO 3C</oddFooter>
  </headerFooter>
  <ignoredErrors>
    <ignoredError sqref="D48" formulaRange="1"/>
    <ignoredError sqref="E48:H48 L48:N48" evalError="1" formulaRange="1"/>
  </ignoredError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29</vt:i4>
      </vt:variant>
      <vt:variant>
        <vt:lpstr>Rangos con nombre</vt:lpstr>
      </vt:variant>
      <vt:variant>
        <vt:i4>29</vt:i4>
      </vt:variant>
    </vt:vector>
  </HeadingPairs>
  <TitlesOfParts>
    <vt:vector size="58" baseType="lpstr">
      <vt:lpstr>V R Art</vt:lpstr>
      <vt:lpstr>V R MONITOREO </vt:lpstr>
      <vt:lpstr>V R Ind</vt:lpstr>
      <vt:lpstr>V R FT</vt:lpstr>
      <vt:lpstr>XVI R Art</vt:lpstr>
      <vt:lpstr>XVI R MONITOREO</vt:lpstr>
      <vt:lpstr>XVI R Ind</vt:lpstr>
      <vt:lpstr>XVI R FT</vt:lpstr>
      <vt:lpstr>VIII R Art</vt:lpstr>
      <vt:lpstr>VIII R Art MONITOREO</vt:lpstr>
      <vt:lpstr>VIII R Ind</vt:lpstr>
      <vt:lpstr>VIII R FT </vt:lpstr>
      <vt:lpstr>IX R Art</vt:lpstr>
      <vt:lpstr>IX R Art MONITOREO</vt:lpstr>
      <vt:lpstr>IX R Ind</vt:lpstr>
      <vt:lpstr>IX R FT</vt:lpstr>
      <vt:lpstr>XIV R Art</vt:lpstr>
      <vt:lpstr>XIV R Art MONITOREO</vt:lpstr>
      <vt:lpstr>XIV R Ind</vt:lpstr>
      <vt:lpstr>XIV R FT</vt:lpstr>
      <vt:lpstr>V-XIV R ART</vt:lpstr>
      <vt:lpstr>V-XIV R ART (MONITOREOS)</vt:lpstr>
      <vt:lpstr>V-XIV R IND</vt:lpstr>
      <vt:lpstr>V-XIV R TOTAL</vt:lpstr>
      <vt:lpstr>X R Art</vt:lpstr>
      <vt:lpstr>X R Art MONITOREO</vt:lpstr>
      <vt:lpstr>X R FT</vt:lpstr>
      <vt:lpstr>XI R Art</vt:lpstr>
      <vt:lpstr>XVI-VIII R FT  no</vt:lpstr>
      <vt:lpstr>'IX R Art'!Área_de_impresión</vt:lpstr>
      <vt:lpstr>'IX R Art MONITOREO'!Área_de_impresión</vt:lpstr>
      <vt:lpstr>'IX R FT'!Área_de_impresión</vt:lpstr>
      <vt:lpstr>'IX R Ind'!Área_de_impresión</vt:lpstr>
      <vt:lpstr>'V R Art'!Área_de_impresión</vt:lpstr>
      <vt:lpstr>'V R FT'!Área_de_impresión</vt:lpstr>
      <vt:lpstr>'V R Ind'!Área_de_impresión</vt:lpstr>
      <vt:lpstr>'V R MONITOREO '!Área_de_impresión</vt:lpstr>
      <vt:lpstr>'VIII R Art'!Área_de_impresión</vt:lpstr>
      <vt:lpstr>'VIII R Art MONITOREO'!Área_de_impresión</vt:lpstr>
      <vt:lpstr>'VIII R FT '!Área_de_impresión</vt:lpstr>
      <vt:lpstr>'VIII R Ind'!Área_de_impresión</vt:lpstr>
      <vt:lpstr>'V-XIV R ART'!Área_de_impresión</vt:lpstr>
      <vt:lpstr>'V-XIV R ART (MONITOREOS)'!Área_de_impresión</vt:lpstr>
      <vt:lpstr>'V-XIV R IND'!Área_de_impresión</vt:lpstr>
      <vt:lpstr>'V-XIV R TOTAL'!Área_de_impresión</vt:lpstr>
      <vt:lpstr>'X R Art'!Área_de_impresión</vt:lpstr>
      <vt:lpstr>'X R Art MONITOREO'!Área_de_impresión</vt:lpstr>
      <vt:lpstr>'X R FT'!Área_de_impresión</vt:lpstr>
      <vt:lpstr>'XI R Art'!Área_de_impresión</vt:lpstr>
      <vt:lpstr>'XIV R Art'!Área_de_impresión</vt:lpstr>
      <vt:lpstr>'XIV R Art MONITOREO'!Área_de_impresión</vt:lpstr>
      <vt:lpstr>'XIV R FT'!Área_de_impresión</vt:lpstr>
      <vt:lpstr>'XIV R Ind'!Área_de_impresión</vt:lpstr>
      <vt:lpstr>'XVI R Art'!Área_de_impresión</vt:lpstr>
      <vt:lpstr>'XVI R FT'!Área_de_impresión</vt:lpstr>
      <vt:lpstr>'XVI R Ind'!Área_de_impresión</vt:lpstr>
      <vt:lpstr>'XVI R MONITOREO'!Área_de_impresión</vt:lpstr>
      <vt:lpstr>'XVI-VIII R FT  no'!Área_de_impresión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Aranis</dc:creator>
  <cp:lastModifiedBy>Alejandra Gomez</cp:lastModifiedBy>
  <cp:lastPrinted>2022-07-15T15:20:34Z</cp:lastPrinted>
  <dcterms:created xsi:type="dcterms:W3CDTF">2004-05-18T15:05:04Z</dcterms:created>
  <dcterms:modified xsi:type="dcterms:W3CDTF">2022-07-18T20:11:00Z</dcterms:modified>
</cp:coreProperties>
</file>