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TERCER_INFORME/Datos_junio2022/"/>
    </mc:Choice>
  </mc:AlternateContent>
  <xr:revisionPtr revIDLastSave="0" documentId="13_ncr:1_{7F6970DF-6F54-814F-9E1D-DB395B9FA545}" xr6:coauthVersionLast="47" xr6:coauthVersionMax="47" xr10:uidLastSave="{00000000-0000-0000-0000-000000000000}"/>
  <bookViews>
    <workbookView xWindow="0" yWindow="500" windowWidth="23260" windowHeight="21280" tabRatio="923" xr2:uid="{00000000-000D-0000-FFFF-FFFF00000000}"/>
  </bookViews>
  <sheets>
    <sheet name="AÑO_21-22" sheetId="11" r:id="rId1"/>
    <sheet name="CS3T" sheetId="12532" r:id="rId2"/>
    <sheet name="CS4T" sheetId="12533" r:id="rId3"/>
    <sheet name="CST1" sheetId="20" r:id="rId4"/>
    <sheet name="CST2" sheetId="12534" r:id="rId5"/>
  </sheets>
  <externalReferences>
    <externalReference r:id="rId6"/>
  </externalReferences>
  <definedNames>
    <definedName name="_Fill" hidden="1">#REF!</definedName>
    <definedName name="A_IMPRESIÓN_IM">#REF!</definedName>
    <definedName name="_xlnm.Print_Area" localSheetId="0">'AÑO_21-22'!$B$1:$J$49</definedName>
    <definedName name="_xlnm.Print_Area" localSheetId="1">CS3T!$B$1:$J$49</definedName>
    <definedName name="_xlnm.Print_Area" localSheetId="2">CS4T!$B$1:$J$49</definedName>
    <definedName name="_xlnm.Print_Area" localSheetId="3">'CST1'!$B$1:$J$49</definedName>
    <definedName name="_xlnm.Print_Area" localSheetId="4">'CST2'!$B$1:$J$49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1" l="1"/>
  <c r="F52" i="11"/>
  <c r="G52" i="11"/>
  <c r="H52" i="11"/>
  <c r="D52" i="11"/>
  <c r="M61" i="12534"/>
  <c r="C60" i="12534"/>
  <c r="I56" i="12534"/>
  <c r="H56" i="12534"/>
  <c r="G56" i="12534"/>
  <c r="F56" i="12534"/>
  <c r="E56" i="12534"/>
  <c r="D56" i="12534"/>
  <c r="I55" i="12534"/>
  <c r="H55" i="12534"/>
  <c r="G55" i="12534"/>
  <c r="F55" i="12534"/>
  <c r="E55" i="12534"/>
  <c r="D55" i="12534"/>
  <c r="I54" i="12534"/>
  <c r="H54" i="12534"/>
  <c r="G54" i="12534"/>
  <c r="F54" i="12534"/>
  <c r="E54" i="12534"/>
  <c r="D54" i="12534"/>
  <c r="I52" i="12534"/>
  <c r="H52" i="12534"/>
  <c r="G52" i="12534"/>
  <c r="F52" i="12534"/>
  <c r="E52" i="12534"/>
  <c r="L20" i="12534"/>
  <c r="L19" i="12534"/>
  <c r="L18" i="12534"/>
  <c r="T11" i="12534"/>
  <c r="U11" i="12534" s="1"/>
  <c r="V11" i="12534" s="1"/>
  <c r="R11" i="12534" s="1"/>
  <c r="T10" i="12534"/>
  <c r="U10" i="12534" s="1"/>
  <c r="T9" i="12534"/>
  <c r="U9" i="12534" s="1"/>
  <c r="V9" i="12534" s="1"/>
  <c r="T8" i="12534"/>
  <c r="U8" i="12534" s="1"/>
  <c r="S8" i="12534"/>
  <c r="J55" i="12534" l="1"/>
  <c r="J56" i="12534"/>
  <c r="V8" i="12534"/>
  <c r="R8" i="12534" s="1"/>
  <c r="R9" i="12534"/>
  <c r="J57" i="12534"/>
  <c r="K57" i="12534" s="1"/>
  <c r="V10" i="12534"/>
  <c r="R10" i="12534" s="1"/>
  <c r="K55" i="12534" l="1"/>
  <c r="K56" i="12534"/>
  <c r="M55" i="12534" l="1"/>
  <c r="L17" i="12534"/>
  <c r="L55" i="12534"/>
  <c r="C53" i="12534" s="1"/>
  <c r="C55" i="12534" s="1"/>
  <c r="C54" i="12534"/>
  <c r="M61" i="12533" l="1"/>
  <c r="C60" i="12533"/>
  <c r="I56" i="12533"/>
  <c r="H56" i="12533"/>
  <c r="G56" i="12533"/>
  <c r="F56" i="12533"/>
  <c r="E56" i="12533"/>
  <c r="D56" i="12533"/>
  <c r="I55" i="12533"/>
  <c r="H55" i="12533"/>
  <c r="G55" i="12533"/>
  <c r="F55" i="12533"/>
  <c r="E55" i="12533"/>
  <c r="D55" i="12533"/>
  <c r="I54" i="12533"/>
  <c r="H54" i="12533"/>
  <c r="G54" i="12533"/>
  <c r="F54" i="12533"/>
  <c r="E54" i="12533"/>
  <c r="D54" i="12533"/>
  <c r="I52" i="12533"/>
  <c r="H52" i="12533"/>
  <c r="G52" i="12533"/>
  <c r="F52" i="12533"/>
  <c r="E52" i="12533"/>
  <c r="D52" i="12533"/>
  <c r="L20" i="12533"/>
  <c r="L19" i="12533"/>
  <c r="L18" i="12533"/>
  <c r="T11" i="12533"/>
  <c r="U11" i="12533" s="1"/>
  <c r="V11" i="12533" s="1"/>
  <c r="R11" i="12533" s="1"/>
  <c r="T10" i="12533"/>
  <c r="U10" i="12533" s="1"/>
  <c r="T9" i="12533"/>
  <c r="U9" i="12533" s="1"/>
  <c r="T8" i="12533"/>
  <c r="U8" i="12533" s="1"/>
  <c r="S8" i="12533"/>
  <c r="C60" i="12532"/>
  <c r="I56" i="12532"/>
  <c r="H56" i="12532"/>
  <c r="G56" i="12532"/>
  <c r="F56" i="12532"/>
  <c r="E56" i="12532"/>
  <c r="D56" i="12532"/>
  <c r="I55" i="12532"/>
  <c r="H55" i="12532"/>
  <c r="G55" i="12532"/>
  <c r="F55" i="12532"/>
  <c r="E55" i="12532"/>
  <c r="D55" i="12532"/>
  <c r="I54" i="12532"/>
  <c r="H54" i="12532"/>
  <c r="G54" i="12532"/>
  <c r="F54" i="12532"/>
  <c r="E54" i="12532"/>
  <c r="D54" i="12532"/>
  <c r="I52" i="12532"/>
  <c r="H52" i="12532"/>
  <c r="G52" i="12532"/>
  <c r="F52" i="12532"/>
  <c r="E52" i="12532"/>
  <c r="D52" i="12532"/>
  <c r="L20" i="12532"/>
  <c r="L19" i="12532"/>
  <c r="L18" i="12532"/>
  <c r="T11" i="12532"/>
  <c r="U11" i="12532" s="1"/>
  <c r="T10" i="12532"/>
  <c r="U10" i="12532" s="1"/>
  <c r="T9" i="12532"/>
  <c r="U9" i="12532" s="1"/>
  <c r="T8" i="12532"/>
  <c r="U8" i="12532" s="1"/>
  <c r="S8" i="12532"/>
  <c r="V9" i="12532" l="1"/>
  <c r="V10" i="12532"/>
  <c r="R10" i="12532" s="1"/>
  <c r="V11" i="12532"/>
  <c r="R11" i="12532" s="1"/>
  <c r="V9" i="12533"/>
  <c r="V10" i="12533"/>
  <c r="R10" i="12533" s="1"/>
  <c r="J55" i="12533"/>
  <c r="J57" i="12533" s="1"/>
  <c r="K57" i="12533" s="1"/>
  <c r="J56" i="12533"/>
  <c r="J56" i="12532"/>
  <c r="J55" i="12532"/>
  <c r="J57" i="12532" s="1"/>
  <c r="K57" i="12532" s="1"/>
  <c r="R9" i="12533"/>
  <c r="V8" i="12533"/>
  <c r="R8" i="12533" s="1"/>
  <c r="R9" i="12532"/>
  <c r="V8" i="12532"/>
  <c r="R8" i="12532" s="1"/>
  <c r="D56" i="11"/>
  <c r="K56" i="12533" l="1"/>
  <c r="K55" i="12533"/>
  <c r="K55" i="12532"/>
  <c r="K56" i="12532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I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M55" i="12533" l="1"/>
  <c r="L17" i="12533"/>
  <c r="L55" i="12533"/>
  <c r="C53" i="12533" s="1"/>
  <c r="C55" i="12533" s="1"/>
  <c r="C54" i="12533"/>
  <c r="L55" i="12532"/>
  <c r="C53" i="12532" s="1"/>
  <c r="C55" i="12532" s="1"/>
  <c r="C54" i="12532"/>
  <c r="M55" i="12532"/>
  <c r="L17" i="12532"/>
  <c r="U9" i="20"/>
  <c r="V10" i="20"/>
  <c r="R10" i="20" s="1"/>
  <c r="V11" i="20"/>
  <c r="R11" i="20" s="1"/>
  <c r="V9" i="20"/>
  <c r="J56" i="20"/>
  <c r="T8" i="11"/>
  <c r="U8" i="11" s="1"/>
  <c r="V9" i="11" s="1"/>
  <c r="J55" i="20"/>
  <c r="J56" i="11"/>
  <c r="J55" i="11"/>
  <c r="J57" i="20" l="1"/>
  <c r="K57" i="20" s="1"/>
  <c r="V10" i="11"/>
  <c r="R10" i="11" s="1"/>
  <c r="J57" i="11"/>
  <c r="K56" i="11" s="1"/>
  <c r="V11" i="11"/>
  <c r="R11" i="11" s="1"/>
  <c r="V8" i="20"/>
  <c r="R8" i="20" s="1"/>
  <c r="R9" i="20"/>
  <c r="R9" i="11"/>
  <c r="V8" i="11"/>
  <c r="R8" i="11" s="1"/>
  <c r="K55" i="20" l="1"/>
  <c r="L55" i="20" s="1"/>
  <c r="C53" i="20" s="1"/>
  <c r="C55" i="20" s="1"/>
  <c r="K56" i="20"/>
  <c r="C54" i="20"/>
  <c r="K55" i="11"/>
  <c r="K57" i="11" s="1"/>
  <c r="L17" i="20" l="1"/>
  <c r="M55" i="20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<sst xmlns="http://schemas.openxmlformats.org/spreadsheetml/2006/main" count="224" uniqueCount="42">
  <si>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</si>
  <si>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</si>
  <si>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</si>
  <si>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</si>
  <si>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</si>
  <si>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</si>
  <si>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</si>
  <si>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</si>
  <si>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</si>
  <si>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</si>
  <si>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</si>
  <si>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</si>
  <si>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</si>
  <si>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</si>
  <si>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</si>
  <si>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</si>
  <si>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</si>
  <si>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</si>
  <si>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</si>
  <si>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</si>
  <si>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</si>
  <si>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</si>
  <si>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</si>
  <si>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</si>
  <si>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</si>
  <si>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</si>
  <si>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</si>
  <si>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</si>
  <si>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</si>
  <si>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</si>
  <si>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</si>
  <si>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</si>
  <si>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2016-2017</t>
  </si>
  <si>
    <t>Tabla  1.  Composición en numero por grupo de edad en la captura de sardina común en</t>
  </si>
  <si>
    <r>
      <rPr>
        <b/>
        <sz val="18"/>
        <color rgb="FF000000"/>
        <rFont val="Arial Narrow"/>
        <family val="2"/>
      </rPr>
      <t>Tabla   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</si>
  <si>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</si>
  <si>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</si>
  <si>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t>la zona Centro-Sur. Flota total cuarto trimestre de 2021.</t>
  </si>
  <si>
    <t>la zona Centro-Sur. Flota total tercer trimestre de 2021.</t>
  </si>
  <si>
    <t>la zona Centro-Sur. Flota total año 2021-2022.</t>
  </si>
  <si>
    <t>la zona Centro-Sur. Flota total primer trimestre de 2022.</t>
  </si>
  <si>
    <t>la zona Centro-Sur. Flota total segundo trimestre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</si>
</sst>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7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166" fontId="14" fillId="2" borderId="12" xfId="3" applyNumberFormat="1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 applyAlignment="1">
      <alignment horizontal="right"/>
    </xf>
    <xf numFmtId="0" fontId="14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2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" fontId="9" fillId="0" borderId="13" xfId="2" applyNumberFormat="1" applyFont="1" applyBorder="1"/>
    <xf numFmtId="166" fontId="15" fillId="2" borderId="11" xfId="3" applyNumberFormat="1" applyFont="1" applyFill="1" applyBorder="1" applyAlignment="1">
      <alignment horizontal="center"/>
    </xf>
    <xf numFmtId="0" fontId="15" fillId="2" borderId="10" xfId="3" applyFont="1" applyFill="1" applyBorder="1"/>
    <xf numFmtId="0" fontId="16" fillId="2" borderId="0" xfId="3" applyFont="1" applyFill="1" applyBorder="1" applyAlignment="1">
      <alignment horizontal="centerContinuous"/>
    </xf>
    <xf numFmtId="0" fontId="16" fillId="2" borderId="0" xfId="3" applyFont="1" applyFill="1" applyBorder="1"/>
    <xf numFmtId="1" fontId="12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3" fillId="2" borderId="15" xfId="3" applyNumberFormat="1" applyFont="1" applyFill="1" applyBorder="1"/>
    <xf numFmtId="1" fontId="14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5" fillId="2" borderId="15" xfId="3" applyNumberFormat="1" applyFont="1" applyFill="1" applyBorder="1"/>
    <xf numFmtId="0" fontId="11" fillId="0" borderId="0" xfId="0" applyFont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'AÑO_21-22'!$C$55</c:f>
              <c:strCache>
                <c:ptCount val="1"/>
                <c:pt idx="0">
                  <c:v>&lt; 11,5 cm =15%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'AÑO_21-22'!$D$6:$I$6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'AÑO_21-22'!$D$55:$I$55</c:f>
              <c:numCache>
                <c:formatCode>0.0</c:formatCode>
                <c:ptCount val="6"/>
                <c:pt idx="0">
                  <c:v>0.8923052536713667</c:v>
                </c:pt>
                <c:pt idx="1">
                  <c:v>6.6312926579162476E-2</c:v>
                </c:pt>
                <c:pt idx="2">
                  <c:v>2.9753750814712735E-3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'AÑO_21-22'!$C$56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'AÑO_21-22'!$D$6:$I$6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'AÑO_21-22'!$D$56:$I$56</c:f>
              <c:numCache>
                <c:formatCode>0.0</c:formatCode>
                <c:ptCount val="6"/>
                <c:pt idx="0">
                  <c:v>0.15435264192198983</c:v>
                </c:pt>
                <c:pt idx="1">
                  <c:v>1.8152531057368908</c:v>
                </c:pt>
                <c:pt idx="2">
                  <c:v>2.6024265456312277</c:v>
                </c:pt>
                <c:pt idx="3">
                  <c:v>0.78080727747380563</c:v>
                </c:pt>
                <c:pt idx="4">
                  <c:v>0.12884535430210892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CS3T!$C$55</c:f>
              <c:strCache>
                <c:ptCount val="1"/>
                <c:pt idx="0">
                  <c:v>&lt; 11,5 cm =20%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CS3T!$D$6:$I$6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CS3T!$D$55:$I$55</c:f>
              <c:numCache>
                <c:formatCode>0.0</c:formatCode>
                <c:ptCount val="6"/>
                <c:pt idx="0">
                  <c:v>0</c:v>
                </c:pt>
                <c:pt idx="1">
                  <c:v>8.3787300379037279E-3</c:v>
                </c:pt>
                <c:pt idx="2">
                  <c:v>2.3731495720962733E-3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5-4B01-8773-DAE179EFB561}"/>
            </c:ext>
          </c:extLst>
        </c:ser>
        <c:ser>
          <c:idx val="1"/>
          <c:order val="1"/>
          <c:tx>
            <c:strRef>
              <c:f>CS3T!$C$56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CS3T!$D$6:$I$6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CS3T!$D$56:$I$56</c:f>
              <c:numCache>
                <c:formatCode>0.0</c:formatCode>
                <c:ptCount val="6"/>
                <c:pt idx="0">
                  <c:v>0</c:v>
                </c:pt>
                <c:pt idx="1">
                  <c:v>2.7559472935166237E-3</c:v>
                </c:pt>
                <c:pt idx="2">
                  <c:v>1.9738975876358374E-2</c:v>
                </c:pt>
                <c:pt idx="3">
                  <c:v>1.4817731942353991E-2</c:v>
                </c:pt>
                <c:pt idx="4">
                  <c:v>4.6677594377710083E-3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5-4B01-8773-DAE179EF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CS4T!$C$55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CS4T!$D$6:$I$6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CS4T!$D$55:$I$55</c:f>
              <c:numCache>
                <c:formatCode>0.0</c:formatCode>
                <c:ptCount val="6"/>
                <c:pt idx="0">
                  <c:v>6.15721E-6</c:v>
                </c:pt>
                <c:pt idx="1">
                  <c:v>1.3251150806250001E-3</c:v>
                </c:pt>
                <c:pt idx="2">
                  <c:v>6.0222550937500004E-4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5-44E9-A645-5AB021D35F2C}"/>
            </c:ext>
          </c:extLst>
        </c:ser>
        <c:ser>
          <c:idx val="1"/>
          <c:order val="1"/>
          <c:tx>
            <c:strRef>
              <c:f>CS4T!$C$56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CS4T!$D$6:$I$6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CS4T!$D$56:$I$56</c:f>
              <c:numCache>
                <c:formatCode>0.0</c:formatCode>
                <c:ptCount val="6"/>
                <c:pt idx="0">
                  <c:v>0</c:v>
                </c:pt>
                <c:pt idx="1">
                  <c:v>0.14413947426715357</c:v>
                </c:pt>
                <c:pt idx="2">
                  <c:v>0.8522517174659745</c:v>
                </c:pt>
                <c:pt idx="3">
                  <c:v>0.20741663942418909</c:v>
                </c:pt>
                <c:pt idx="4">
                  <c:v>4.4217678492682856E-2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5-44E9-A645-5AB021D3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'CST1'!$C$55</c:f>
              <c:strCache>
                <c:ptCount val="1"/>
                <c:pt idx="0">
                  <c:v>&lt; 11,5 cm =19%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'CST1'!$D$55:$I$55</c:f>
              <c:numCache>
                <c:formatCode>0.0</c:formatCode>
                <c:ptCount val="6"/>
                <c:pt idx="0">
                  <c:v>0.64451660647265718</c:v>
                </c:pt>
                <c:pt idx="1">
                  <c:v>4.3371228376000003E-3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'CST1'!$C$56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'CST1'!$D$56:$I$56</c:f>
              <c:numCache>
                <c:formatCode>0.0</c:formatCode>
                <c:ptCount val="6"/>
                <c:pt idx="0">
                  <c:v>0.1244289485797349</c:v>
                </c:pt>
                <c:pt idx="1">
                  <c:v>1.3422517049294007</c:v>
                </c:pt>
                <c:pt idx="2">
                  <c:v>0.84982925915755247</c:v>
                </c:pt>
                <c:pt idx="3">
                  <c:v>0.37926639298904041</c:v>
                </c:pt>
                <c:pt idx="4">
                  <c:v>3.3236904136880414E-2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4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'CST2'!$C$55</c:f>
              <c:strCache>
                <c:ptCount val="1"/>
                <c:pt idx="0">
                  <c:v>&lt; 11,5 cm =17%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'CST2'!$D$55:$I$55</c:f>
              <c:numCache>
                <c:formatCode>0.0</c:formatCode>
                <c:ptCount val="6"/>
                <c:pt idx="0">
                  <c:v>0.24778248998870958</c:v>
                </c:pt>
                <c:pt idx="1">
                  <c:v>5.2271958623033757E-2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47B-9019-CD3E3BCA790E}"/>
            </c:ext>
          </c:extLst>
        </c:ser>
        <c:ser>
          <c:idx val="1"/>
          <c:order val="1"/>
          <c:tx>
            <c:strRef>
              <c:f>'CST2'!$C$56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'CST2'!$D$56:$I$56</c:f>
              <c:numCache>
                <c:formatCode>0.0</c:formatCode>
                <c:ptCount val="6"/>
                <c:pt idx="0">
                  <c:v>2.9923693342254885E-2</c:v>
                </c:pt>
                <c:pt idx="1">
                  <c:v>0.32610597924681944</c:v>
                </c:pt>
                <c:pt idx="2">
                  <c:v>0.88060659313134193</c:v>
                </c:pt>
                <c:pt idx="3">
                  <c:v>0.17930651311822218</c:v>
                </c:pt>
                <c:pt idx="4">
                  <c:v>4.6723012234774618E-2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0-447B-9019-CD3E3BCA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4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0.3165</cdr:x>
      <cdr:y>0.03224</cdr:y>
    </cdr:from>
    <cdr:to>
      <cdr:x>0.57727</cdr:x>
      <cdr:y>0.24761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9845" y="156104"/>
          <a:ext cx="2150291" cy="104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0.64076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3653" y="1049717"/>
          <a:ext cx="2962275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1.762 millones de ejem.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2021-2022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6.443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5038E39-900C-403F-AACB-7E81DC36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720AD612-9AA4-4EC6-A5A3-EABC2390D4F7}"/>
            </a:ext>
          </a:extLst>
        </xdr:cNvPr>
        <xdr:cNvSpPr txBox="1">
          <a:spLocks noChangeArrowheads="1"/>
        </xdr:cNvSpPr>
      </xdr:nvSpPr>
      <xdr:spPr bwMode="auto">
        <a:xfrm>
          <a:off x="11081113" y="2170884"/>
          <a:ext cx="657225" cy="408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EA9F5A06-2404-4BD6-83D8-E99B797F6EA5}"/>
            </a:ext>
          </a:extLst>
        </xdr:cNvPr>
        <xdr:cNvSpPr txBox="1">
          <a:spLocks noChangeArrowheads="1"/>
        </xdr:cNvSpPr>
      </xdr:nvSpPr>
      <xdr:spPr bwMode="auto">
        <a:xfrm>
          <a:off x="12275820" y="6318341"/>
          <a:ext cx="5743575" cy="344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52 millones de ejem.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" name="Gráfico 1026">
          <a:extLst>
            <a:ext uri="{FF2B5EF4-FFF2-40B4-BE49-F238E27FC236}">
              <a16:creationId xmlns:a16="http://schemas.microsoft.com/office/drawing/2014/main" id="{F6FC1904-EC89-498A-B1F0-2B42E9CC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3" name="Text Box 1029">
          <a:extLst>
            <a:ext uri="{FF2B5EF4-FFF2-40B4-BE49-F238E27FC236}">
              <a16:creationId xmlns:a16="http://schemas.microsoft.com/office/drawing/2014/main" id="{02133EBD-D28B-4616-A854-482AAC308036}"/>
            </a:ext>
          </a:extLst>
        </xdr:cNvPr>
        <xdr:cNvSpPr txBox="1">
          <a:spLocks noChangeArrowheads="1"/>
        </xdr:cNvSpPr>
      </xdr:nvSpPr>
      <xdr:spPr bwMode="auto">
        <a:xfrm>
          <a:off x="10630989" y="2222047"/>
          <a:ext cx="861060" cy="424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4" name="Text Box 1030">
          <a:extLst>
            <a:ext uri="{FF2B5EF4-FFF2-40B4-BE49-F238E27FC236}">
              <a16:creationId xmlns:a16="http://schemas.microsoft.com/office/drawing/2014/main" id="{1A85C175-CE69-41A1-B2FE-3F140E0593B8}"/>
            </a:ext>
          </a:extLst>
        </xdr:cNvPr>
        <xdr:cNvSpPr txBox="1">
          <a:spLocks noChangeArrowheads="1"/>
        </xdr:cNvSpPr>
      </xdr:nvSpPr>
      <xdr:spPr bwMode="auto">
        <a:xfrm>
          <a:off x="12018645" y="6907530"/>
          <a:ext cx="5743575" cy="344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1.249 millones de ejem.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0.3165</cdr:x>
      <cdr:y>0.03224</cdr:y>
    </cdr:from>
    <cdr:to>
      <cdr:x>0.57727</cdr:x>
      <cdr:y>0.24761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9845" y="156104"/>
          <a:ext cx="2150291" cy="104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0.64076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3653" y="1049717"/>
          <a:ext cx="2962275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3.377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" name="Gráfico 1026">
          <a:extLst>
            <a:ext uri="{FF2B5EF4-FFF2-40B4-BE49-F238E27FC236}">
              <a16:creationId xmlns:a16="http://schemas.microsoft.com/office/drawing/2014/main" id="{EA830396-EB9A-4D8B-87D0-F9B44421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3" name="Text Box 1029">
          <a:extLst>
            <a:ext uri="{FF2B5EF4-FFF2-40B4-BE49-F238E27FC236}">
              <a16:creationId xmlns:a16="http://schemas.microsoft.com/office/drawing/2014/main" id="{9D4C6F6F-188B-4C03-878E-F0F24D7D67ED}"/>
            </a:ext>
          </a:extLst>
        </xdr:cNvPr>
        <xdr:cNvSpPr txBox="1">
          <a:spLocks noChangeArrowheads="1"/>
        </xdr:cNvSpPr>
      </xdr:nvSpPr>
      <xdr:spPr bwMode="auto">
        <a:xfrm>
          <a:off x="10345239" y="1890848"/>
          <a:ext cx="718185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4" name="Text Box 1030">
          <a:extLst>
            <a:ext uri="{FF2B5EF4-FFF2-40B4-BE49-F238E27FC236}">
              <a16:creationId xmlns:a16="http://schemas.microsoft.com/office/drawing/2014/main" id="{A72C39F5-E212-4E7A-8CDF-3840A0D3947D}"/>
            </a:ext>
          </a:extLst>
        </xdr:cNvPr>
        <xdr:cNvSpPr txBox="1">
          <a:spLocks noChangeArrowheads="1"/>
        </xdr:cNvSpPr>
      </xdr:nvSpPr>
      <xdr:spPr bwMode="auto">
        <a:xfrm>
          <a:off x="11844474" y="6595382"/>
          <a:ext cx="5743575" cy="325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tabSelected="1" zoomScale="60" zoomScaleNormal="60" workbookViewId="0">
      <selection activeCell="L45" sqref="L45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68"/>
      <c r="B1" s="86" t="s">
        <v>33</v>
      </c>
      <c r="C1" s="86"/>
      <c r="D1" s="86"/>
      <c r="E1" s="86"/>
      <c r="F1" s="86"/>
      <c r="G1" s="86"/>
      <c r="H1" s="86"/>
      <c r="I1" s="86"/>
      <c r="J1" s="86"/>
      <c r="K1" s="27"/>
      <c r="L1" s="27"/>
      <c r="M1" s="27"/>
      <c r="N1" s="27"/>
    </row>
    <row r="2" spans="1:23" ht="23" x14ac:dyDescent="0.25">
      <c r="A2" s="68"/>
      <c r="B2" s="86" t="s">
        <v>39</v>
      </c>
      <c r="C2" s="86"/>
      <c r="D2" s="86"/>
      <c r="E2" s="86"/>
      <c r="F2" s="86"/>
      <c r="G2" s="86"/>
      <c r="H2" s="86"/>
      <c r="I2" s="86"/>
      <c r="J2" s="86"/>
      <c r="K2" s="27"/>
      <c r="L2" s="27"/>
      <c r="M2" s="27"/>
      <c r="N2" s="27"/>
    </row>
    <row r="3" spans="1:23" ht="23" x14ac:dyDescent="0.25">
      <c r="A3" s="62"/>
      <c r="B3" s="69"/>
      <c r="C3" s="63"/>
      <c r="D3" s="63"/>
      <c r="E3" s="63"/>
      <c r="F3" s="63"/>
      <c r="G3" s="63"/>
      <c r="H3" s="63"/>
      <c r="I3" s="63"/>
      <c r="J3" s="63"/>
      <c r="K3" s="27"/>
      <c r="L3" s="27"/>
      <c r="M3" s="27"/>
      <c r="N3" s="27"/>
    </row>
    <row r="4" spans="1:23" s="4" customFormat="1" ht="24" thickBot="1" x14ac:dyDescent="0.3">
      <c r="A4" s="70"/>
      <c r="B4" s="30"/>
      <c r="C4" s="73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6443278480.3980236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1.89</v>
      </c>
      <c r="D9" s="39">
        <v>1.89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17061.740000000002</v>
      </c>
      <c r="D10" s="39">
        <v>17061.740000000002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132756.92000000001</v>
      </c>
      <c r="D11" s="39">
        <v>132756.92000000001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103773.8</v>
      </c>
      <c r="D12" s="39">
        <v>103773.8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1044543.4697968557</v>
      </c>
      <c r="D13" s="39">
        <v>1044543.4697968557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1971045.2695937115</v>
      </c>
      <c r="D14" s="39">
        <v>1970967.0495937115</v>
      </c>
      <c r="E14" s="39">
        <v>78.22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3835393.8390244306</v>
      </c>
      <c r="D15" s="39">
        <v>3835171.4890244305</v>
      </c>
      <c r="E15" s="39">
        <v>222.35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12865443.680952653</v>
      </c>
      <c r="D16" s="39">
        <v>12865140.930952653</v>
      </c>
      <c r="E16" s="39">
        <v>302.75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13363972.396348264</v>
      </c>
      <c r="D17" s="39">
        <v>13363733.376348265</v>
      </c>
      <c r="E17" s="39">
        <v>239.01999999999998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14.923979434652642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36790618.458454438</v>
      </c>
      <c r="D18" s="39">
        <v>36790228.548454434</v>
      </c>
      <c r="E18" s="39">
        <v>389.90999999999997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162698.6450326262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70724174.717376754</v>
      </c>
      <c r="D19" s="39">
        <v>70723554.717376754</v>
      </c>
      <c r="E19" s="39">
        <v>620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6443278480.3980236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112529818.27468777</v>
      </c>
      <c r="D20" s="39">
        <v>107268929.29345769</v>
      </c>
      <c r="E20" s="39">
        <v>5260888.9812301071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165420278.5243324</v>
      </c>
      <c r="D21" s="39">
        <v>158442846.2459237</v>
      </c>
      <c r="E21" s="39">
        <v>6977432.2784087118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202781580.67711446</v>
      </c>
      <c r="D22" s="39">
        <v>191107509.79087207</v>
      </c>
      <c r="E22" s="39">
        <v>11245814.168385264</v>
      </c>
      <c r="F22" s="39">
        <v>428256.71785714285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190435035.26346463</v>
      </c>
      <c r="D23" s="39">
        <v>175894286.5662263</v>
      </c>
      <c r="E23" s="39">
        <v>14018292.094738344</v>
      </c>
      <c r="F23" s="39">
        <v>522456.60250000004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149578056.4108541</v>
      </c>
      <c r="D24" s="39">
        <v>118744747.84333993</v>
      </c>
      <c r="E24" s="39">
        <v>28808646.806400057</v>
      </c>
      <c r="F24" s="39">
        <v>2024661.7611141307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142044913.60865444</v>
      </c>
      <c r="D25" s="39">
        <v>78011480.07514821</v>
      </c>
      <c r="E25" s="39">
        <v>48171623.613532476</v>
      </c>
      <c r="F25" s="39">
        <v>15861809.91997377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155691558.16478702</v>
      </c>
      <c r="D26" s="39">
        <v>40537324.644753963</v>
      </c>
      <c r="E26" s="39">
        <v>56715206.07086508</v>
      </c>
      <c r="F26" s="39">
        <v>58439027.449167989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212521163.43599823</v>
      </c>
      <c r="D27" s="39">
        <v>11491973.734340472</v>
      </c>
      <c r="E27" s="39">
        <v>83836855.349176928</v>
      </c>
      <c r="F27" s="39">
        <v>117192334.35248081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345158197.16973162</v>
      </c>
      <c r="D28" s="39">
        <v>1941885.7435610534</v>
      </c>
      <c r="E28" s="39">
        <v>131892586.33774573</v>
      </c>
      <c r="F28" s="39">
        <v>211323725.08842477</v>
      </c>
      <c r="G28" s="39">
        <v>0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415474764.69068658</v>
      </c>
      <c r="D29" s="39">
        <v>12738955.213962184</v>
      </c>
      <c r="E29" s="39">
        <v>167752209.54572213</v>
      </c>
      <c r="F29" s="39">
        <v>230607931.88962978</v>
      </c>
      <c r="G29" s="39">
        <v>4375668.0413725488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515860097.86227435</v>
      </c>
      <c r="D30" s="39">
        <v>9631022.5102239158</v>
      </c>
      <c r="E30" s="39">
        <v>263888973.44126928</v>
      </c>
      <c r="F30" s="39">
        <v>242167699.97140616</v>
      </c>
      <c r="G30" s="39">
        <v>172401.93937500002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759026931.39741051</v>
      </c>
      <c r="D31" s="39">
        <v>0</v>
      </c>
      <c r="E31" s="39">
        <v>419031633.57883394</v>
      </c>
      <c r="F31" s="39">
        <v>326333907.75241977</v>
      </c>
      <c r="G31" s="39">
        <v>13661390.066156862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922907346.80785346</v>
      </c>
      <c r="D32" s="39">
        <v>0</v>
      </c>
      <c r="E32" s="39">
        <v>365946238.7326268</v>
      </c>
      <c r="F32" s="39">
        <v>473725195.99272859</v>
      </c>
      <c r="G32" s="39">
        <v>80745392.284954131</v>
      </c>
      <c r="H32" s="39">
        <v>2490519.7975438596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820735878.73785329</v>
      </c>
      <c r="D33" s="39">
        <v>0</v>
      </c>
      <c r="E33" s="39">
        <v>234491107.84450585</v>
      </c>
      <c r="F33" s="39">
        <v>457420698.00946772</v>
      </c>
      <c r="G33" s="39">
        <v>114232819.13959235</v>
      </c>
      <c r="H33" s="39">
        <v>14591253.744287279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591520033.70959246</v>
      </c>
      <c r="D34" s="39">
        <v>0</v>
      </c>
      <c r="E34" s="39">
        <v>43526671.222612321</v>
      </c>
      <c r="F34" s="39">
        <v>291353528.65493369</v>
      </c>
      <c r="G34" s="39">
        <v>215111174.76747584</v>
      </c>
      <c r="H34" s="39">
        <v>41528659.064570554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373604342.47984856</v>
      </c>
      <c r="D35" s="39">
        <v>0</v>
      </c>
      <c r="E35" s="39">
        <v>0</v>
      </c>
      <c r="F35" s="39">
        <v>128978528.17176673</v>
      </c>
      <c r="G35" s="39">
        <v>215476211.89361337</v>
      </c>
      <c r="H35" s="39">
        <v>29149602.414468497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163365477.33706522</v>
      </c>
      <c r="D36" s="39">
        <v>0</v>
      </c>
      <c r="E36" s="39">
        <v>0</v>
      </c>
      <c r="F36" s="39">
        <v>36070462.497442603</v>
      </c>
      <c r="G36" s="39">
        <v>105251575.20342451</v>
      </c>
      <c r="H36" s="39">
        <v>22043439.636198089</v>
      </c>
      <c r="I36" s="39">
        <v>0</v>
      </c>
      <c r="J36" s="39">
        <v>0</v>
      </c>
      <c r="K36" s="27"/>
      <c r="L36" s="43"/>
      <c r="M36" s="43"/>
      <c r="N36" s="43"/>
    </row>
    <row r="37" spans="1:14" ht="23" x14ac:dyDescent="0.25">
      <c r="A37" s="27"/>
      <c r="B37" s="38">
        <v>17.5</v>
      </c>
      <c r="C37" s="76">
        <v>52222405.579999998</v>
      </c>
      <c r="D37" s="39">
        <v>0</v>
      </c>
      <c r="E37" s="39">
        <v>0</v>
      </c>
      <c r="F37" s="39">
        <v>12951695.881384615</v>
      </c>
      <c r="G37" s="39">
        <v>24950543.656908091</v>
      </c>
      <c r="H37" s="39">
        <v>14320166.041707292</v>
      </c>
      <c r="I37" s="39">
        <v>0</v>
      </c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76">
        <v>8127357.5542663056</v>
      </c>
      <c r="D38" s="39">
        <v>0</v>
      </c>
      <c r="E38" s="39">
        <v>0</v>
      </c>
      <c r="F38" s="39">
        <v>0</v>
      </c>
      <c r="G38" s="39">
        <v>6830100.4809329724</v>
      </c>
      <c r="H38" s="39">
        <v>1297257.0733333332</v>
      </c>
      <c r="I38" s="39">
        <v>0</v>
      </c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76">
        <v>3368875.89</v>
      </c>
      <c r="D39" s="39">
        <v>0</v>
      </c>
      <c r="E39" s="39">
        <v>0</v>
      </c>
      <c r="F39" s="39">
        <v>0</v>
      </c>
      <c r="G39" s="39">
        <v>0</v>
      </c>
      <c r="H39" s="39">
        <v>3368875.89</v>
      </c>
      <c r="I39" s="39">
        <v>0</v>
      </c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76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76">
        <v>55580.639999999999</v>
      </c>
      <c r="D41" s="39">
        <v>0</v>
      </c>
      <c r="E41" s="39">
        <v>0</v>
      </c>
      <c r="F41" s="39">
        <v>0</v>
      </c>
      <c r="G41" s="39">
        <v>0</v>
      </c>
      <c r="H41" s="39">
        <v>55580.639999999999</v>
      </c>
      <c r="I41" s="39"/>
      <c r="J41" s="39">
        <v>0</v>
      </c>
      <c r="K41" s="27"/>
      <c r="L41" s="43"/>
      <c r="M41" s="43"/>
      <c r="N41" s="43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71" t="s">
        <v>23</v>
      </c>
      <c r="C43" s="78">
        <v>6443278480.3980236</v>
      </c>
      <c r="D43" s="72">
        <v>1046657895.5933564</v>
      </c>
      <c r="E43" s="72">
        <v>1881566032.3160529</v>
      </c>
      <c r="F43" s="72">
        <v>2605401920.7126989</v>
      </c>
      <c r="G43" s="72">
        <v>780807277.47380567</v>
      </c>
      <c r="H43" s="72">
        <v>128845354.30210891</v>
      </c>
      <c r="I43" s="72">
        <v>0</v>
      </c>
      <c r="J43" s="72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79">
        <v>99.999999999999986</v>
      </c>
      <c r="D44" s="48">
        <v>16.244182193545367</v>
      </c>
      <c r="E44" s="48">
        <v>29.201997679290464</v>
      </c>
      <c r="F44" s="48">
        <v>40.435966389454492</v>
      </c>
      <c r="G44" s="48">
        <v>12.118167480254129</v>
      </c>
      <c r="H44" s="48">
        <v>1.9996862574555321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0">
        <v>13.962348431701971</v>
      </c>
      <c r="D45" s="49">
        <v>10.054392231685732</v>
      </c>
      <c r="E45" s="49">
        <v>14.106656256367874</v>
      </c>
      <c r="F45" s="49">
        <v>14.657539438178974</v>
      </c>
      <c r="G45" s="49">
        <v>16.120948970873883</v>
      </c>
      <c r="H45" s="49">
        <v>16.46197691542999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1">
        <v>4.7466344271611067</v>
      </c>
      <c r="D46" s="52">
        <v>1.5822918846474594</v>
      </c>
      <c r="E46" s="52">
        <v>1.5546806979241941</v>
      </c>
      <c r="F46" s="52">
        <v>1.4623025909313541</v>
      </c>
      <c r="G46" s="52">
        <v>0.51131292437563014</v>
      </c>
      <c r="H46" s="52">
        <v>0.52090658460309092</v>
      </c>
      <c r="I46" s="52">
        <v>0</v>
      </c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2">
        <v>25.361479356322864</v>
      </c>
      <c r="D47" s="54">
        <v>8.5627455043138188</v>
      </c>
      <c r="E47" s="54">
        <v>24.790215274554441</v>
      </c>
      <c r="F47" s="54">
        <v>27.945202401190596</v>
      </c>
      <c r="G47" s="54">
        <v>37.321008486086406</v>
      </c>
      <c r="H47" s="54">
        <v>39.915710090342024</v>
      </c>
      <c r="I47" s="54">
        <v>0</v>
      </c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76">
        <v>162698.6450326262</v>
      </c>
      <c r="D48" s="55">
        <v>8962.2651900465735</v>
      </c>
      <c r="E48" s="55">
        <v>46644.42699440421</v>
      </c>
      <c r="F48" s="55">
        <v>72808.484010767104</v>
      </c>
      <c r="G48" s="55">
        <v>29140.515028597922</v>
      </c>
      <c r="H48" s="55">
        <v>5142.9538088103818</v>
      </c>
      <c r="I48" s="55">
        <v>0</v>
      </c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77">
        <v>100</v>
      </c>
      <c r="D49" s="56">
        <v>5.5085063481932242</v>
      </c>
      <c r="E49" s="56">
        <v>28.669216627495903</v>
      </c>
      <c r="F49" s="56">
        <v>44.750516512394256</v>
      </c>
      <c r="G49" s="56">
        <v>17.910730001933533</v>
      </c>
      <c r="H49" s="56">
        <v>3.1610305099830782</v>
      </c>
      <c r="I49" s="57">
        <v>0</v>
      </c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28.669216627495903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>D43/1000000</f>
        <v>1046.6578955933564</v>
      </c>
      <c r="E52" s="27">
        <f t="shared" ref="E52:H52" si="0">E43/1000000</f>
        <v>1881.566032316053</v>
      </c>
      <c r="F52" s="27">
        <f t="shared" si="0"/>
        <v>2605.4019207126989</v>
      </c>
      <c r="G52" s="27">
        <f t="shared" si="0"/>
        <v>780.8072774738057</v>
      </c>
      <c r="H52" s="27">
        <f t="shared" si="0"/>
        <v>128.84535430210892</v>
      </c>
      <c r="I52" s="27">
        <f t="shared" ref="D52:I52" si="1"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14.923979434652642</v>
      </c>
      <c r="D54" s="58" t="str">
        <f t="shared" ref="D54:I54" si="2">D6</f>
        <v>O</v>
      </c>
      <c r="E54" s="58" t="str">
        <f t="shared" si="2"/>
        <v>I</v>
      </c>
      <c r="F54" s="58" t="str">
        <f t="shared" si="2"/>
        <v>II</v>
      </c>
      <c r="G54" s="58" t="str">
        <f t="shared" si="2"/>
        <v>III</v>
      </c>
      <c r="H54" s="58" t="str">
        <f t="shared" si="2"/>
        <v>IV</v>
      </c>
      <c r="I54" s="58" t="str">
        <f t="shared" si="2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32</v>
      </c>
      <c r="C55" s="27" t="str">
        <f>CONCATENATE(C51,C53,C52)</f>
        <v>&lt; 11,5 cm =15%</v>
      </c>
      <c r="D55" s="47">
        <f t="shared" ref="D55:I55" si="3">SUM(D8:D24)/1000000000</f>
        <v>0.8923052536713667</v>
      </c>
      <c r="E55" s="47">
        <f t="shared" si="3"/>
        <v>6.6312926579162476E-2</v>
      </c>
      <c r="F55" s="47">
        <f t="shared" si="3"/>
        <v>2.9753750814712735E-3</v>
      </c>
      <c r="G55" s="47">
        <f t="shared" si="3"/>
        <v>0</v>
      </c>
      <c r="H55" s="47">
        <f t="shared" si="3"/>
        <v>0</v>
      </c>
      <c r="I55" s="47">
        <f t="shared" si="3"/>
        <v>0</v>
      </c>
      <c r="J55" s="47">
        <f>SUM(D55:I55)</f>
        <v>0.96159355533200042</v>
      </c>
      <c r="K55" s="47">
        <f>(J55/$J57)*100</f>
        <v>14.923979434652642</v>
      </c>
      <c r="L55" s="47">
        <f>ROUND(K55,0)</f>
        <v>15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0.15435264192198983</v>
      </c>
      <c r="E56" s="47">
        <f t="shared" ref="E56:I56" si="4">SUM(E25:E42)/1000000000</f>
        <v>1.8152531057368908</v>
      </c>
      <c r="F56" s="47">
        <f t="shared" si="4"/>
        <v>2.6024265456312277</v>
      </c>
      <c r="G56" s="47">
        <f t="shared" si="4"/>
        <v>0.78080727747380563</v>
      </c>
      <c r="H56" s="47">
        <f t="shared" si="4"/>
        <v>0.12884535430210892</v>
      </c>
      <c r="I56" s="47">
        <f t="shared" si="4"/>
        <v>0</v>
      </c>
      <c r="J56" s="47">
        <f>SUM(D56:I56)</f>
        <v>5.4816849250660233</v>
      </c>
      <c r="K56" s="47">
        <f>(J56/$J57)*100</f>
        <v>85.076020565347349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6.4432784803980239</v>
      </c>
      <c r="K57" s="47">
        <f>SUM(K55:K56)</f>
        <v>99.999999999999986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7054-BC7C-4EA9-9996-1716BAFE72F4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6.25" customHeight="1" x14ac:dyDescent="0.25">
      <c r="A1" s="27"/>
      <c r="B1" s="87" t="s">
        <v>34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38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6.25" customHeight="1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52732294.159999982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78.22</v>
      </c>
      <c r="D14" s="39">
        <v>0</v>
      </c>
      <c r="E14" s="39">
        <v>78.22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222.35</v>
      </c>
      <c r="D15" s="39">
        <v>0</v>
      </c>
      <c r="E15" s="39">
        <v>222.35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302.75</v>
      </c>
      <c r="D16" s="39">
        <v>0</v>
      </c>
      <c r="E16" s="39">
        <v>302.75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239.01999999999998</v>
      </c>
      <c r="D17" s="39">
        <v>0</v>
      </c>
      <c r="E17" s="39">
        <v>239.01999999999998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20.38955403187412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389.90999999999997</v>
      </c>
      <c r="D18" s="39">
        <v>0</v>
      </c>
      <c r="E18" s="39">
        <v>389.90999999999997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1256.4697027638449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620</v>
      </c>
      <c r="D19" s="39">
        <v>0</v>
      </c>
      <c r="E19" s="39">
        <v>620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52732294.159999982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324521.23000000004</v>
      </c>
      <c r="D20" s="39">
        <v>0</v>
      </c>
      <c r="E20" s="39">
        <v>324521.23000000004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612632.85</v>
      </c>
      <c r="D21" s="39">
        <v>0</v>
      </c>
      <c r="E21" s="39">
        <v>612632.85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1998531.35</v>
      </c>
      <c r="D22" s="39">
        <v>0</v>
      </c>
      <c r="E22" s="39">
        <v>1570274.6321428572</v>
      </c>
      <c r="F22" s="39">
        <v>428256.71785714285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4179027.22</v>
      </c>
      <c r="D23" s="39">
        <v>0</v>
      </c>
      <c r="E23" s="39">
        <v>3656648.8175000004</v>
      </c>
      <c r="F23" s="39">
        <v>522378.40250000003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3635314.7100000004</v>
      </c>
      <c r="D24" s="39">
        <v>0</v>
      </c>
      <c r="E24" s="39">
        <v>2212800.2582608699</v>
      </c>
      <c r="F24" s="39">
        <v>1422514.4517391305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4691435.26</v>
      </c>
      <c r="D25" s="39">
        <v>0</v>
      </c>
      <c r="E25" s="39">
        <v>2039754.4608695647</v>
      </c>
      <c r="F25" s="39">
        <v>2651680.7991304346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3888921.84</v>
      </c>
      <c r="D26" s="39">
        <v>0</v>
      </c>
      <c r="E26" s="39">
        <v>243057.61499999999</v>
      </c>
      <c r="F26" s="39">
        <v>3645864.2250000001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5088400.1899999995</v>
      </c>
      <c r="D27" s="39">
        <v>0</v>
      </c>
      <c r="E27" s="39">
        <v>299317.6582352941</v>
      </c>
      <c r="F27" s="39">
        <v>4789082.5317647057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2954898.51</v>
      </c>
      <c r="D28" s="39">
        <v>0</v>
      </c>
      <c r="E28" s="39">
        <v>173817.5594117647</v>
      </c>
      <c r="F28" s="39">
        <v>2781080.9505882352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1958087.04</v>
      </c>
      <c r="D29" s="39">
        <v>0</v>
      </c>
      <c r="E29" s="39">
        <v>0</v>
      </c>
      <c r="F29" s="39">
        <v>1958087.04</v>
      </c>
      <c r="G29" s="39">
        <v>0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919477.01</v>
      </c>
      <c r="D30" s="39">
        <v>0</v>
      </c>
      <c r="E30" s="39">
        <v>0</v>
      </c>
      <c r="F30" s="39">
        <v>747075.07062499993</v>
      </c>
      <c r="G30" s="39">
        <v>172401.93937500002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631975.57000000007</v>
      </c>
      <c r="D31" s="39">
        <v>0</v>
      </c>
      <c r="E31" s="39">
        <v>0</v>
      </c>
      <c r="F31" s="39">
        <v>505580.45600000006</v>
      </c>
      <c r="G31" s="39">
        <v>126395.11400000002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1425201.54</v>
      </c>
      <c r="D32" s="39">
        <v>0</v>
      </c>
      <c r="E32" s="39">
        <v>0</v>
      </c>
      <c r="F32" s="39">
        <v>855120.924</v>
      </c>
      <c r="G32" s="39">
        <v>570080.61599999992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3700562.7399999998</v>
      </c>
      <c r="D33" s="39">
        <v>0</v>
      </c>
      <c r="E33" s="39">
        <v>0</v>
      </c>
      <c r="F33" s="39">
        <v>1156425.85625</v>
      </c>
      <c r="G33" s="39">
        <v>1850281.3699999999</v>
      </c>
      <c r="H33" s="39">
        <v>693855.51375000004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5423246.4499999993</v>
      </c>
      <c r="D34" s="39">
        <v>0</v>
      </c>
      <c r="E34" s="39">
        <v>0</v>
      </c>
      <c r="F34" s="39">
        <v>0</v>
      </c>
      <c r="G34" s="39">
        <v>4147188.4617647054</v>
      </c>
      <c r="H34" s="39">
        <v>1276057.9882352941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6489780.2299999995</v>
      </c>
      <c r="D35" s="39">
        <v>0</v>
      </c>
      <c r="E35" s="39">
        <v>0</v>
      </c>
      <c r="F35" s="39">
        <v>648978.02300000004</v>
      </c>
      <c r="G35" s="39">
        <v>5516313.1954999994</v>
      </c>
      <c r="H35" s="39">
        <v>324489.01150000002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3578869.58</v>
      </c>
      <c r="D36" s="39">
        <v>0</v>
      </c>
      <c r="E36" s="39">
        <v>0</v>
      </c>
      <c r="F36" s="39">
        <v>0</v>
      </c>
      <c r="G36" s="39">
        <v>2045068.3314285714</v>
      </c>
      <c r="H36" s="39">
        <v>1533801.2485714285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910006.79999999993</v>
      </c>
      <c r="D37" s="39">
        <v>0</v>
      </c>
      <c r="E37" s="39">
        <v>0</v>
      </c>
      <c r="F37" s="39">
        <v>0</v>
      </c>
      <c r="G37" s="39">
        <v>390002.91428571427</v>
      </c>
      <c r="H37" s="39">
        <v>520003.88571428566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319551.78999999998</v>
      </c>
      <c r="D38" s="39">
        <v>0</v>
      </c>
      <c r="E38" s="39">
        <v>0</v>
      </c>
      <c r="F38" s="39">
        <v>0</v>
      </c>
      <c r="G38" s="39">
        <v>0</v>
      </c>
      <c r="H38" s="39">
        <v>319551.78999999998</v>
      </c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52732294.159999982</v>
      </c>
      <c r="D43" s="39">
        <v>0</v>
      </c>
      <c r="E43" s="39">
        <v>11134677.331420351</v>
      </c>
      <c r="F43" s="39">
        <v>22112125.448454648</v>
      </c>
      <c r="G43" s="39">
        <v>14817731.94235399</v>
      </c>
      <c r="H43" s="39">
        <v>4667759.4377710083</v>
      </c>
      <c r="I43" s="39"/>
      <c r="J43" s="39">
        <v>0</v>
      </c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100.00000000000003</v>
      </c>
      <c r="D44" s="48">
        <v>0</v>
      </c>
      <c r="E44" s="48">
        <v>21.115480577491251</v>
      </c>
      <c r="F44" s="48">
        <v>41.932796212814452</v>
      </c>
      <c r="G44" s="48">
        <v>28.099918993461813</v>
      </c>
      <c r="H44" s="48">
        <v>8.8518042162325106</v>
      </c>
      <c r="I44" s="48"/>
      <c r="J44" s="48">
        <v>0</v>
      </c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13.631573168881078</v>
      </c>
      <c r="D45" s="49">
        <v>0</v>
      </c>
      <c r="E45" s="49">
        <v>10.738366616959702</v>
      </c>
      <c r="F45" s="49">
        <v>12.724293672114921</v>
      </c>
      <c r="G45" s="49">
        <v>16.226661641803435</v>
      </c>
      <c r="H45" s="49">
        <v>16.593052714674553</v>
      </c>
      <c r="I45" s="49"/>
      <c r="J45" s="49">
        <v>0</v>
      </c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5.8735924439557587</v>
      </c>
      <c r="D46" s="52">
        <v>0</v>
      </c>
      <c r="E46" s="52">
        <v>0.58754288952934186</v>
      </c>
      <c r="F46" s="52">
        <v>1.9405687739567805</v>
      </c>
      <c r="G46" s="52">
        <v>0.37435100867478949</v>
      </c>
      <c r="H46" s="52">
        <v>0.55591962166847919</v>
      </c>
      <c r="I46" s="52"/>
      <c r="J46" s="52">
        <v>0</v>
      </c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23.824772239719906</v>
      </c>
      <c r="D47" s="54">
        <v>0</v>
      </c>
      <c r="E47" s="54">
        <v>9.8032973958172036</v>
      </c>
      <c r="F47" s="54">
        <v>17.673082524467855</v>
      </c>
      <c r="G47" s="54">
        <v>38.099890420594868</v>
      </c>
      <c r="H47" s="54">
        <v>41.126748477376111</v>
      </c>
      <c r="I47" s="54"/>
      <c r="J47" s="54">
        <v>0</v>
      </c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1256.4697027638449</v>
      </c>
      <c r="D48" s="55">
        <v>0</v>
      </c>
      <c r="E48" s="55">
        <v>109.15655328637799</v>
      </c>
      <c r="F48" s="55">
        <v>390.78941784192477</v>
      </c>
      <c r="G48" s="55">
        <v>564.55396328543532</v>
      </c>
      <c r="H48" s="55">
        <v>191.96976835010679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100</v>
      </c>
      <c r="D49" s="56">
        <v>0</v>
      </c>
      <c r="E49" s="56">
        <v>8.687559520636853</v>
      </c>
      <c r="F49" s="56">
        <v>31.102175960336243</v>
      </c>
      <c r="G49" s="56">
        <v>44.931760952420191</v>
      </c>
      <c r="H49" s="56">
        <v>15.278503566606711</v>
      </c>
      <c r="I49" s="56"/>
      <c r="J49" s="56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11.134677331420351</v>
      </c>
      <c r="F52" s="27">
        <f t="shared" si="0"/>
        <v>22.112125448454648</v>
      </c>
      <c r="G52" s="27">
        <f t="shared" si="0"/>
        <v>14.817731942353991</v>
      </c>
      <c r="H52" s="27">
        <f t="shared" si="0"/>
        <v>4.6677594377710081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20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20.38955403187412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=20%</v>
      </c>
      <c r="D55" s="47">
        <f t="shared" ref="D55:I55" si="2">SUM(D8:D24)/1000000000</f>
        <v>0</v>
      </c>
      <c r="E55" s="47">
        <f t="shared" si="2"/>
        <v>8.3787300379037279E-3</v>
      </c>
      <c r="F55" s="47">
        <f t="shared" si="2"/>
        <v>2.3731495720962733E-3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1.0751879610000001E-2</v>
      </c>
      <c r="K55" s="47">
        <f>(J55/$J$57)*100</f>
        <v>20.38955403187412</v>
      </c>
      <c r="L55" s="47">
        <f>ROUND(K55,0)</f>
        <v>20</v>
      </c>
      <c r="M55" s="27">
        <f>ROUND(K55,0)</f>
        <v>20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2.7559472935166237E-3</v>
      </c>
      <c r="F56" s="47">
        <f t="shared" si="3"/>
        <v>1.9738975876358374E-2</v>
      </c>
      <c r="G56" s="47">
        <f t="shared" si="3"/>
        <v>1.4817731942353991E-2</v>
      </c>
      <c r="H56" s="47">
        <f t="shared" si="3"/>
        <v>4.6677594377710083E-3</v>
      </c>
      <c r="I56" s="47">
        <f t="shared" si="3"/>
        <v>0</v>
      </c>
      <c r="J56" s="47">
        <f>SUM(D56:I56)</f>
        <v>4.1980414549999998E-2</v>
      </c>
      <c r="K56" s="47">
        <f>(J56/$J$57)*100</f>
        <v>79.610445968125873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5.2732294159999998E-2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7E2C-7A0F-4772-93F6-6EB37C778111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35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37</v>
      </c>
      <c r="C2" s="87"/>
      <c r="D2" s="87"/>
      <c r="E2" s="87"/>
      <c r="F2" s="87"/>
      <c r="G2" s="87"/>
      <c r="H2" s="87"/>
      <c r="I2" s="87"/>
      <c r="J2" s="87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66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7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1249959007.45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1.89</v>
      </c>
      <c r="D9" s="39">
        <v>1.89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3.79</v>
      </c>
      <c r="D10" s="39">
        <v>3.79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24.59</v>
      </c>
      <c r="D11" s="39">
        <v>24.59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105.66</v>
      </c>
      <c r="D12" s="39">
        <v>105.66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518.86</v>
      </c>
      <c r="D13" s="39">
        <v>518.86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1001.04</v>
      </c>
      <c r="D14" s="39">
        <v>1001.04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741.57999999999993</v>
      </c>
      <c r="D15" s="39">
        <v>741.57999999999993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333.62</v>
      </c>
      <c r="D16" s="39">
        <v>333.62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1022.39</v>
      </c>
      <c r="D17" s="39">
        <v>1022.39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0.15468489674269117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904.5</v>
      </c>
      <c r="D18" s="39">
        <v>904.5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31036.37001890612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60.66</v>
      </c>
      <c r="D19" s="39">
        <v>60.66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1249959007.45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666.65000000000009</v>
      </c>
      <c r="D20" s="39">
        <v>666.65000000000009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433.55</v>
      </c>
      <c r="D21" s="39">
        <v>433.55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338.43</v>
      </c>
      <c r="D22" s="39">
        <v>338.43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469.2</v>
      </c>
      <c r="D23" s="39">
        <v>0</v>
      </c>
      <c r="E23" s="39">
        <v>391</v>
      </c>
      <c r="F23" s="39">
        <v>78.199999999999989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1926871.3900000001</v>
      </c>
      <c r="D24" s="39">
        <v>0</v>
      </c>
      <c r="E24" s="39">
        <v>1324724.0806250002</v>
      </c>
      <c r="F24" s="39">
        <v>602147.30937500007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17066734.870000001</v>
      </c>
      <c r="D25" s="39">
        <v>0</v>
      </c>
      <c r="E25" s="39">
        <v>9846193.1942307688</v>
      </c>
      <c r="F25" s="39">
        <v>7220541.6757692313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71854819.579999998</v>
      </c>
      <c r="D26" s="39">
        <v>0</v>
      </c>
      <c r="E26" s="39">
        <v>26612896.140740737</v>
      </c>
      <c r="F26" s="39">
        <v>45241923.439259261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124362366.53999998</v>
      </c>
      <c r="D27" s="39">
        <v>0</v>
      </c>
      <c r="E27" s="39">
        <v>26029332.531627908</v>
      </c>
      <c r="F27" s="39">
        <v>98333034.008372068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218427313.19</v>
      </c>
      <c r="D28" s="39">
        <v>0</v>
      </c>
      <c r="E28" s="39">
        <v>37987358.815652177</v>
      </c>
      <c r="F28" s="39">
        <v>180439954.37434781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223159070.11000001</v>
      </c>
      <c r="D29" s="39">
        <v>0</v>
      </c>
      <c r="E29" s="39">
        <v>21878340.206862748</v>
      </c>
      <c r="F29" s="39">
        <v>196905061.86176473</v>
      </c>
      <c r="G29" s="39">
        <v>4375668.0413725488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154498122.96999997</v>
      </c>
      <c r="D30" s="39">
        <v>0</v>
      </c>
      <c r="E30" s="39">
        <v>12117499.840784313</v>
      </c>
      <c r="F30" s="39">
        <v>142380623.12921566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98612106.079999968</v>
      </c>
      <c r="D31" s="39">
        <v>0</v>
      </c>
      <c r="E31" s="39">
        <v>9667853.5372549016</v>
      </c>
      <c r="F31" s="39">
        <v>75409257.590588212</v>
      </c>
      <c r="G31" s="39">
        <v>13534994.952156862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70979814.230000004</v>
      </c>
      <c r="D32" s="39">
        <v>0</v>
      </c>
      <c r="E32" s="39">
        <v>0</v>
      </c>
      <c r="F32" s="39">
        <v>41093576.659473687</v>
      </c>
      <c r="G32" s="39">
        <v>27395717.77298246</v>
      </c>
      <c r="H32" s="39">
        <v>2490519.7975438596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76256512.079999998</v>
      </c>
      <c r="D33" s="39">
        <v>0</v>
      </c>
      <c r="E33" s="39">
        <v>0</v>
      </c>
      <c r="F33" s="39">
        <v>32108005.086315788</v>
      </c>
      <c r="G33" s="39">
        <v>36121505.722105265</v>
      </c>
      <c r="H33" s="39">
        <v>8027001.2715789471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98225557.229999989</v>
      </c>
      <c r="D34" s="39">
        <v>0</v>
      </c>
      <c r="E34" s="39">
        <v>0</v>
      </c>
      <c r="F34" s="39">
        <v>19323060.438688524</v>
      </c>
      <c r="G34" s="39">
        <v>61189691.389180332</v>
      </c>
      <c r="H34" s="39">
        <v>17712805.402131148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68586443.960000008</v>
      </c>
      <c r="D35" s="39">
        <v>0</v>
      </c>
      <c r="E35" s="39">
        <v>0</v>
      </c>
      <c r="F35" s="39">
        <v>11431073.993333332</v>
      </c>
      <c r="G35" s="39">
        <v>49153618.171333343</v>
      </c>
      <c r="H35" s="39">
        <v>8001751.7953333352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20501911.809999999</v>
      </c>
      <c r="D36" s="39">
        <v>0</v>
      </c>
      <c r="E36" s="39">
        <v>0</v>
      </c>
      <c r="F36" s="39">
        <v>2365605.2088461542</v>
      </c>
      <c r="G36" s="39">
        <v>12616561.113846153</v>
      </c>
      <c r="H36" s="39">
        <v>5519745.4873076919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5206136.1999999993</v>
      </c>
      <c r="D37" s="39">
        <v>0</v>
      </c>
      <c r="E37" s="39">
        <v>0</v>
      </c>
      <c r="F37" s="39">
        <v>0</v>
      </c>
      <c r="G37" s="39">
        <v>2839710.6545454538</v>
      </c>
      <c r="H37" s="39">
        <v>2366425.5454545449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283757.40999999997</v>
      </c>
      <c r="D38" s="39">
        <v>0</v>
      </c>
      <c r="E38" s="39">
        <v>0</v>
      </c>
      <c r="F38" s="39">
        <v>0</v>
      </c>
      <c r="G38" s="39">
        <v>189171.60666666666</v>
      </c>
      <c r="H38" s="39">
        <v>94585.80333333333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76">
        <v>4843.3899999999994</v>
      </c>
      <c r="D39" s="39">
        <v>0</v>
      </c>
      <c r="E39" s="39">
        <v>0</v>
      </c>
      <c r="F39" s="39">
        <v>0</v>
      </c>
      <c r="G39" s="39">
        <v>0</v>
      </c>
      <c r="H39" s="39">
        <v>4843.3899999999994</v>
      </c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83">
        <v>1249959007.45</v>
      </c>
      <c r="D43" s="39">
        <v>6157.21</v>
      </c>
      <c r="E43" s="39">
        <v>145464589.34777856</v>
      </c>
      <c r="F43" s="39">
        <v>852853942.97534943</v>
      </c>
      <c r="G43" s="39">
        <v>207416639.42418909</v>
      </c>
      <c r="H43" s="39">
        <v>44217678.492682859</v>
      </c>
      <c r="I43" s="39"/>
      <c r="J43" s="39"/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4.9259295411304088E-4</v>
      </c>
      <c r="E44" s="48">
        <v>11.637548790062807</v>
      </c>
      <c r="F44" s="48">
        <v>68.230552993512049</v>
      </c>
      <c r="G44" s="48">
        <v>16.593875334146588</v>
      </c>
      <c r="H44" s="48">
        <v>3.5375302893244376</v>
      </c>
      <c r="I44" s="48"/>
      <c r="J44" s="48"/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0">
        <v>13.979777067844354</v>
      </c>
      <c r="D45" s="49">
        <v>7.4057438352760423</v>
      </c>
      <c r="E45" s="49">
        <v>12.866023561497439</v>
      </c>
      <c r="F45" s="49">
        <v>13.606669909654086</v>
      </c>
      <c r="G45" s="49">
        <v>15.831899437442283</v>
      </c>
      <c r="H45" s="49">
        <v>16.153050082731262</v>
      </c>
      <c r="I45" s="49"/>
      <c r="J45" s="49"/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1">
        <v>1.8456146686144435</v>
      </c>
      <c r="D46" s="52">
        <v>1.8993098779154185</v>
      </c>
      <c r="E46" s="52">
        <v>0.66892029720803992</v>
      </c>
      <c r="F46" s="52">
        <v>0.99982407955912422</v>
      </c>
      <c r="G46" s="52">
        <v>0.58055912168770651</v>
      </c>
      <c r="H46" s="52">
        <v>0.37801071835634342</v>
      </c>
      <c r="I46" s="52"/>
      <c r="J46" s="52"/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2">
        <v>24.819325113833212</v>
      </c>
      <c r="D47" s="54">
        <v>3.5597137886420809</v>
      </c>
      <c r="E47" s="54">
        <v>18.706207957496932</v>
      </c>
      <c r="F47" s="54">
        <v>22.460594049846755</v>
      </c>
      <c r="G47" s="54">
        <v>36.002933257762855</v>
      </c>
      <c r="H47" s="54">
        <v>38.266224667817475</v>
      </c>
      <c r="I47" s="54"/>
      <c r="J47" s="54"/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76">
        <v>31036.37001890612</v>
      </c>
      <c r="D48" s="55">
        <v>2.1917905336564906E-2</v>
      </c>
      <c r="E48" s="55">
        <v>2721.0908587914387</v>
      </c>
      <c r="F48" s="55">
        <v>19155.606196980476</v>
      </c>
      <c r="G48" s="55">
        <v>7467.6074257385435</v>
      </c>
      <c r="H48" s="55">
        <v>1692.043619490323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84">
        <v>99.999999999999986</v>
      </c>
      <c r="D49" s="56">
        <v>7.0620067112273094E-5</v>
      </c>
      <c r="E49" s="56">
        <v>8.7674262716092706</v>
      </c>
      <c r="F49" s="56">
        <v>61.719866676778388</v>
      </c>
      <c r="G49" s="56">
        <v>24.06082741373935</v>
      </c>
      <c r="H49" s="56">
        <v>5.4518090178058749</v>
      </c>
      <c r="I49" s="56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6.1572099999999998E-3</v>
      </c>
      <c r="E52" s="27">
        <f t="shared" si="0"/>
        <v>145.46458934777857</v>
      </c>
      <c r="F52" s="27">
        <f t="shared" si="0"/>
        <v>852.85394297534947</v>
      </c>
      <c r="G52" s="27">
        <f t="shared" si="0"/>
        <v>207.4166394241891</v>
      </c>
      <c r="H52" s="27">
        <f t="shared" si="0"/>
        <v>44.217678492682857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0.15468489674269117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=0%</v>
      </c>
      <c r="D55" s="47">
        <f t="shared" ref="D55:I55" si="2">SUM(D8:D24)/1000000000</f>
        <v>6.15721E-6</v>
      </c>
      <c r="E55" s="47">
        <f t="shared" si="2"/>
        <v>1.3251150806250001E-3</v>
      </c>
      <c r="F55" s="47">
        <f t="shared" si="2"/>
        <v>6.0222550937500004E-4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1.9334978E-3</v>
      </c>
      <c r="K55" s="47">
        <f>(J55/$J$57)*100</f>
        <v>0.15468489674269117</v>
      </c>
      <c r="L55" s="47">
        <f>ROUND(K55,0)</f>
        <v>0</v>
      </c>
      <c r="M55" s="27">
        <f>ROUND(K55,0)</f>
        <v>0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0.14413947426715357</v>
      </c>
      <c r="F56" s="47">
        <f t="shared" si="3"/>
        <v>0.8522517174659745</v>
      </c>
      <c r="G56" s="47">
        <f t="shared" si="3"/>
        <v>0.20741663942418909</v>
      </c>
      <c r="H56" s="47">
        <f t="shared" si="3"/>
        <v>4.4217678492682856E-2</v>
      </c>
      <c r="I56" s="47">
        <f t="shared" si="3"/>
        <v>0</v>
      </c>
      <c r="J56" s="47">
        <f>SUM(D56:I56)</f>
        <v>1.2480255096499999</v>
      </c>
      <c r="K56" s="47">
        <f>(J56/$J$57)*100</f>
        <v>99.845315103257306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1.24995900745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36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40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3377866939.1028662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4.8</v>
      </c>
      <c r="D10" s="39">
        <v>4.8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4.8</v>
      </c>
      <c r="D11" s="39">
        <v>4.8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3.84</v>
      </c>
      <c r="D12" s="39">
        <v>3.84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65.39</v>
      </c>
      <c r="D13" s="39">
        <v>65.39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227.81</v>
      </c>
      <c r="D14" s="39">
        <v>227.81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778566.49596195645</v>
      </c>
      <c r="D15" s="39">
        <v>778566.49596195645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5457864.1511557968</v>
      </c>
      <c r="D16" s="39">
        <v>5457864.1511557968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7622164.449817027</v>
      </c>
      <c r="D17" s="39">
        <v>7622164.449817027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19.208978358472212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17964692.305010863</v>
      </c>
      <c r="D18" s="39">
        <v>17964692.305010863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87588.326314952035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39992644.197505437</v>
      </c>
      <c r="D19" s="39">
        <v>39992644.197505437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3377866939.1028662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70245504.50923188</v>
      </c>
      <c r="D20" s="39">
        <v>70245504.50923188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107524017.26865399</v>
      </c>
      <c r="D21" s="39">
        <v>107524017.26865399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150469905.30865395</v>
      </c>
      <c r="D22" s="39">
        <v>150469905.30865395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140369993.04426628</v>
      </c>
      <c r="D23" s="39">
        <v>140369993.04426628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108428070.94</v>
      </c>
      <c r="D24" s="39">
        <v>104090948.1024</v>
      </c>
      <c r="E24" s="39">
        <v>4337122.8376000002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94331864.550000012</v>
      </c>
      <c r="D25" s="39">
        <v>66032305.185000002</v>
      </c>
      <c r="E25" s="39">
        <v>28299559.365000002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57661590.579999991</v>
      </c>
      <c r="D26" s="39">
        <v>34169831.454814807</v>
      </c>
      <c r="E26" s="39">
        <v>23491759.125185184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51682987.739999995</v>
      </c>
      <c r="D27" s="39">
        <v>6080351.4988235291</v>
      </c>
      <c r="E27" s="39">
        <v>45602636.241176464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77170727.624266297</v>
      </c>
      <c r="D28" s="39">
        <v>0</v>
      </c>
      <c r="E28" s="39">
        <v>74312552.527071252</v>
      </c>
      <c r="F28" s="39">
        <v>2858175.0971950484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124893089.65279889</v>
      </c>
      <c r="D29" s="39">
        <v>8515437.9308726527</v>
      </c>
      <c r="E29" s="39">
        <v>107862213.79105359</v>
      </c>
      <c r="F29" s="39">
        <v>8515437.9308726527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240775562.75559786</v>
      </c>
      <c r="D30" s="39">
        <v>9631022.5102239158</v>
      </c>
      <c r="E30" s="39">
        <v>211882495.22492611</v>
      </c>
      <c r="F30" s="39">
        <v>19262045.020447832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444763166.38225549</v>
      </c>
      <c r="D31" s="39">
        <v>0</v>
      </c>
      <c r="E31" s="39">
        <v>337690552.25319397</v>
      </c>
      <c r="F31" s="39">
        <v>107072614.12906151</v>
      </c>
      <c r="G31" s="39">
        <v>0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550570797.96785343</v>
      </c>
      <c r="D32" s="39">
        <v>0</v>
      </c>
      <c r="E32" s="39">
        <v>298614670.08425945</v>
      </c>
      <c r="F32" s="39">
        <v>205297585.68292838</v>
      </c>
      <c r="G32" s="39">
        <v>46658542.200665541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458999749.88785326</v>
      </c>
      <c r="D33" s="39">
        <v>0</v>
      </c>
      <c r="E33" s="39">
        <v>175787138.25492251</v>
      </c>
      <c r="F33" s="39">
        <v>253914755.25711033</v>
      </c>
      <c r="G33" s="39">
        <v>29297856.375820421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290310960.46959245</v>
      </c>
      <c r="D34" s="39">
        <v>0</v>
      </c>
      <c r="E34" s="39">
        <v>38708128.062612325</v>
      </c>
      <c r="F34" s="39">
        <v>141929802.89624521</v>
      </c>
      <c r="G34" s="39">
        <v>96770320.156530812</v>
      </c>
      <c r="H34" s="39">
        <v>12902709.354204111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197585119.67105979</v>
      </c>
      <c r="D35" s="39">
        <v>0</v>
      </c>
      <c r="E35" s="39">
        <v>0</v>
      </c>
      <c r="F35" s="39">
        <v>74643267.431289256</v>
      </c>
      <c r="G35" s="39">
        <v>118551071.80263588</v>
      </c>
      <c r="H35" s="39">
        <v>4390780.4371346626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95705800.907065228</v>
      </c>
      <c r="D36" s="39">
        <v>0</v>
      </c>
      <c r="E36" s="39">
        <v>0</v>
      </c>
      <c r="F36" s="39">
        <v>25677166.097017497</v>
      </c>
      <c r="G36" s="39">
        <v>65360059.156044535</v>
      </c>
      <c r="H36" s="39">
        <v>4668575.6540031815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34639831.25</v>
      </c>
      <c r="D37" s="39">
        <v>0</v>
      </c>
      <c r="E37" s="39">
        <v>0</v>
      </c>
      <c r="F37" s="39">
        <v>10658409.615384614</v>
      </c>
      <c r="G37" s="39">
        <v>15987614.423076924</v>
      </c>
      <c r="H37" s="39">
        <v>7993807.211538462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6640928.8742663059</v>
      </c>
      <c r="D38" s="39">
        <v>0</v>
      </c>
      <c r="E38" s="39">
        <v>0</v>
      </c>
      <c r="F38" s="39">
        <v>0</v>
      </c>
      <c r="G38" s="39">
        <v>6640928.8742663059</v>
      </c>
      <c r="H38" s="39">
        <v>0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76">
        <v>3281031.48</v>
      </c>
      <c r="D39" s="39">
        <v>0</v>
      </c>
      <c r="E39" s="39">
        <v>0</v>
      </c>
      <c r="F39" s="39">
        <v>0</v>
      </c>
      <c r="G39" s="39">
        <v>0</v>
      </c>
      <c r="H39" s="39">
        <v>3281031.48</v>
      </c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76"/>
      <c r="D40" s="39"/>
      <c r="E40" s="39"/>
      <c r="F40" s="39"/>
      <c r="G40" s="39"/>
      <c r="H40" s="39"/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76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83">
        <v>3377866939.1028662</v>
      </c>
      <c r="D43" s="39">
        <v>768945555.05239201</v>
      </c>
      <c r="E43" s="39">
        <v>1346588827.7670009</v>
      </c>
      <c r="F43" s="39">
        <v>849829259.15755248</v>
      </c>
      <c r="G43" s="39">
        <v>379266392.98904043</v>
      </c>
      <c r="H43" s="39">
        <v>33236904.136880416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79">
        <v>100</v>
      </c>
      <c r="D44" s="48">
        <v>22.764234616554127</v>
      </c>
      <c r="E44" s="48">
        <v>39.865064315548317</v>
      </c>
      <c r="F44" s="48">
        <v>25.158754754953733</v>
      </c>
      <c r="G44" s="48">
        <v>11.227984992498564</v>
      </c>
      <c r="H44" s="48">
        <v>0.98396132044525908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0">
        <v>13.923781579939678</v>
      </c>
      <c r="D45" s="49">
        <v>10.21732609740825</v>
      </c>
      <c r="E45" s="49">
        <v>14.35732177546455</v>
      </c>
      <c r="F45" s="49">
        <v>15.432515796282328</v>
      </c>
      <c r="G45" s="49">
        <v>16.26522625234248</v>
      </c>
      <c r="H45" s="49">
        <v>16.814072672907429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1">
        <v>5.3585656444078538</v>
      </c>
      <c r="D46" s="52">
        <v>1.3652477673290135</v>
      </c>
      <c r="E46" s="52">
        <v>0.94699834657364224</v>
      </c>
      <c r="F46" s="52">
        <v>0.54166729531672808</v>
      </c>
      <c r="G46" s="52">
        <v>0.48735454588113164</v>
      </c>
      <c r="H46" s="52">
        <v>0.66890141451846097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2">
        <v>26.080012489245846</v>
      </c>
      <c r="D47" s="54">
        <v>8.8811475762959393</v>
      </c>
      <c r="E47" s="54">
        <v>26.566439338195121</v>
      </c>
      <c r="F47" s="54">
        <v>33.454566008628937</v>
      </c>
      <c r="G47" s="54">
        <v>39.752373263593938</v>
      </c>
      <c r="H47" s="54">
        <v>44.460479320157546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76">
        <v>87588.326314952035</v>
      </c>
      <c r="D48" s="55">
        <v>6829.1189525570871</v>
      </c>
      <c r="E48" s="55">
        <v>35774.070406363302</v>
      </c>
      <c r="F48" s="55">
        <v>28430.669046550567</v>
      </c>
      <c r="G48" s="55">
        <v>15076.739220437243</v>
      </c>
      <c r="H48" s="55">
        <v>1477.7286890438306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84">
        <v>100</v>
      </c>
      <c r="D49" s="56">
        <v>7.7968369072389745</v>
      </c>
      <c r="E49" s="56">
        <v>40.843422761300531</v>
      </c>
      <c r="F49" s="56">
        <v>32.459427234993555</v>
      </c>
      <c r="G49" s="56">
        <v>17.213183371290793</v>
      </c>
      <c r="H49" s="56">
        <v>1.6871297251761397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1346.588827767001</v>
      </c>
      <c r="F52" s="27">
        <f>F43/1000000</f>
        <v>849.82925915755243</v>
      </c>
      <c r="G52" s="27">
        <f>G43/1000000</f>
        <v>379.26639298904041</v>
      </c>
      <c r="H52" s="27">
        <f>H43/1000000</f>
        <v>33.236904136880419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19.208978358472212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=19%</v>
      </c>
      <c r="D55" s="47">
        <f t="shared" ref="D55:I55" si="1">SUM(D8:D24)/1000000000</f>
        <v>0.64451660647265718</v>
      </c>
      <c r="E55" s="47">
        <f t="shared" si="1"/>
        <v>4.3371228376000003E-3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0.6488537293102572</v>
      </c>
      <c r="K55" s="47">
        <f>(J55/$J$57)*100</f>
        <v>19.208978358472212</v>
      </c>
      <c r="L55" s="47">
        <f>ROUND(K55,0)</f>
        <v>19</v>
      </c>
      <c r="M55" s="27">
        <f>ROUND(K55,0)</f>
        <v>19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0.1244289485797349</v>
      </c>
      <c r="E56" s="47">
        <f t="shared" si="2"/>
        <v>1.3422517049294007</v>
      </c>
      <c r="F56" s="47">
        <f t="shared" si="2"/>
        <v>0.84982925915755247</v>
      </c>
      <c r="G56" s="47">
        <f t="shared" si="2"/>
        <v>0.37926639298904041</v>
      </c>
      <c r="H56" s="47">
        <f t="shared" si="2"/>
        <v>3.3236904136880414E-2</v>
      </c>
      <c r="I56" s="47">
        <f t="shared" si="2"/>
        <v>0</v>
      </c>
      <c r="J56" s="47">
        <f>SUM(D56:I56)</f>
        <v>2.7290132097926088</v>
      </c>
      <c r="K56" s="47">
        <f>(J56/$J$57)*100</f>
        <v>80.791021641527792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3.3778669391028657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A7BA-EC74-485D-80D1-885A86B44B4F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87" t="s">
        <v>36</v>
      </c>
      <c r="C1" s="87"/>
      <c r="D1" s="87"/>
      <c r="E1" s="87"/>
      <c r="F1" s="87"/>
      <c r="G1" s="87"/>
      <c r="H1" s="87"/>
      <c r="I1" s="87"/>
      <c r="J1" s="87"/>
      <c r="K1" s="27"/>
      <c r="L1" s="27"/>
      <c r="M1" s="27"/>
      <c r="N1" s="27"/>
    </row>
    <row r="2" spans="1:23" ht="23" x14ac:dyDescent="0.25">
      <c r="A2" s="27"/>
      <c r="B2" s="87" t="s">
        <v>41</v>
      </c>
      <c r="C2" s="87"/>
      <c r="D2" s="87"/>
      <c r="E2" s="87"/>
      <c r="F2" s="87"/>
      <c r="G2" s="87"/>
      <c r="H2" s="87"/>
      <c r="I2" s="87"/>
      <c r="J2" s="87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4"/>
      <c r="C4" s="85"/>
      <c r="D4" s="65"/>
      <c r="E4" s="65"/>
      <c r="F4" s="65"/>
      <c r="G4" s="65"/>
      <c r="H4" s="65"/>
      <c r="I4" s="65"/>
      <c r="J4" s="65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74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74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75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76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1762720239.6851563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76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76">
        <v>17053.150000000001</v>
      </c>
      <c r="D10" s="39">
        <v>17053.150000000001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76">
        <v>132727.53</v>
      </c>
      <c r="D11" s="39">
        <v>132727.53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76">
        <v>103664.3</v>
      </c>
      <c r="D12" s="39">
        <v>103664.3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76">
        <v>1043959.2197968557</v>
      </c>
      <c r="D13" s="39">
        <v>1043959.2197968557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76">
        <v>1969738.1995937114</v>
      </c>
      <c r="D14" s="39">
        <v>1969738.1995937114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76">
        <v>3055863.4130624742</v>
      </c>
      <c r="D15" s="39">
        <v>3055863.4130624742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76">
        <v>7406943.1597968554</v>
      </c>
      <c r="D16" s="39">
        <v>7406943.1597968554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76">
        <v>5740546.536531237</v>
      </c>
      <c r="D17" s="39">
        <v>5740546.536531237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17.022238802076544</v>
      </c>
      <c r="M17" s="41" t="s">
        <v>16</v>
      </c>
      <c r="N17" s="27"/>
    </row>
    <row r="18" spans="1:14" ht="23" x14ac:dyDescent="0.25">
      <c r="A18" s="27"/>
      <c r="B18" s="38">
        <v>8</v>
      </c>
      <c r="C18" s="76">
        <v>18824631.743443575</v>
      </c>
      <c r="D18" s="39">
        <v>18824631.743443575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42776.480364262337</v>
      </c>
      <c r="M18" s="41" t="s">
        <v>18</v>
      </c>
      <c r="N18" s="27"/>
    </row>
    <row r="19" spans="1:14" ht="23" x14ac:dyDescent="0.25">
      <c r="A19" s="27"/>
      <c r="B19" s="38">
        <v>8.5</v>
      </c>
      <c r="C19" s="76">
        <v>30730849.85987132</v>
      </c>
      <c r="D19" s="39">
        <v>30730849.85987132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1762720239.6851563</v>
      </c>
      <c r="M19" s="41" t="s">
        <v>20</v>
      </c>
      <c r="N19" s="27"/>
    </row>
    <row r="20" spans="1:14" ht="23" x14ac:dyDescent="0.25">
      <c r="A20" s="27"/>
      <c r="B20" s="38">
        <v>9</v>
      </c>
      <c r="C20" s="76">
        <v>41959125.885455899</v>
      </c>
      <c r="D20" s="39">
        <v>37022758.134225793</v>
      </c>
      <c r="E20" s="39">
        <v>4936367.7512301067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76">
        <v>57283194.855678409</v>
      </c>
      <c r="D21" s="39">
        <v>50918395.427269697</v>
      </c>
      <c r="E21" s="39">
        <v>6364799.4284087121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76">
        <v>50312805.588460505</v>
      </c>
      <c r="D22" s="39">
        <v>40637266.052218102</v>
      </c>
      <c r="E22" s="39">
        <v>9675539.5362424068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76">
        <v>45885545.799198374</v>
      </c>
      <c r="D23" s="39">
        <v>35524293.521960035</v>
      </c>
      <c r="E23" s="39">
        <v>10361252.277238343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76">
        <v>35587799.370854117</v>
      </c>
      <c r="D24" s="39">
        <v>14653799.740939928</v>
      </c>
      <c r="E24" s="39">
        <v>20933999.629914187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76">
        <v>25954878.928654447</v>
      </c>
      <c r="D25" s="39">
        <v>11979174.890148208</v>
      </c>
      <c r="E25" s="39">
        <v>7986116.5934321377</v>
      </c>
      <c r="F25" s="39">
        <v>5989587.4450741038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76">
        <v>22286226.164787032</v>
      </c>
      <c r="D26" s="39">
        <v>6367493.1899391524</v>
      </c>
      <c r="E26" s="39">
        <v>6367493.1899391524</v>
      </c>
      <c r="F26" s="39">
        <v>9551239.7849087287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76">
        <v>31387408.965998262</v>
      </c>
      <c r="D27" s="39">
        <v>5411622.235516943</v>
      </c>
      <c r="E27" s="39">
        <v>11905568.918137271</v>
      </c>
      <c r="F27" s="39">
        <v>14070217.81234405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76">
        <v>46605257.84546528</v>
      </c>
      <c r="D28" s="39">
        <v>1941885.7435610534</v>
      </c>
      <c r="E28" s="39">
        <v>19418857.435610536</v>
      </c>
      <c r="F28" s="39">
        <v>25244514.666293692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76">
        <v>65464517.887887746</v>
      </c>
      <c r="D29" s="39">
        <v>4223517.2830895316</v>
      </c>
      <c r="E29" s="39">
        <v>38011655.547805786</v>
      </c>
      <c r="F29" s="39">
        <v>23229345.056992423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76">
        <v>119666935.12667651</v>
      </c>
      <c r="D30" s="39">
        <v>0</v>
      </c>
      <c r="E30" s="39">
        <v>39888978.375558838</v>
      </c>
      <c r="F30" s="39">
        <v>79777956.751117676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76">
        <v>215019683.3651551</v>
      </c>
      <c r="D31" s="39">
        <v>0</v>
      </c>
      <c r="E31" s="39">
        <v>71673227.788385034</v>
      </c>
      <c r="F31" s="39">
        <v>143346455.57677007</v>
      </c>
      <c r="G31" s="39">
        <v>0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76">
        <v>299931533.06999999</v>
      </c>
      <c r="D32" s="39">
        <v>0</v>
      </c>
      <c r="E32" s="39">
        <v>67331568.648367345</v>
      </c>
      <c r="F32" s="39">
        <v>226478912.7263265</v>
      </c>
      <c r="G32" s="39">
        <v>6121051.6953061214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76">
        <v>281779054.02999997</v>
      </c>
      <c r="D33" s="39">
        <v>0</v>
      </c>
      <c r="E33" s="39">
        <v>58703969.58958333</v>
      </c>
      <c r="F33" s="39">
        <v>170241511.80979165</v>
      </c>
      <c r="G33" s="39">
        <v>46963175.671666659</v>
      </c>
      <c r="H33" s="39">
        <v>5870396.9589583324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76">
        <v>197560269.56</v>
      </c>
      <c r="D34" s="39">
        <v>0</v>
      </c>
      <c r="E34" s="39">
        <v>4818543.16</v>
      </c>
      <c r="F34" s="39">
        <v>130100665.31999999</v>
      </c>
      <c r="G34" s="39">
        <v>53003974.760000005</v>
      </c>
      <c r="H34" s="39">
        <v>9637086.3200000003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76">
        <v>100942998.61878878</v>
      </c>
      <c r="D35" s="39">
        <v>0</v>
      </c>
      <c r="E35" s="39">
        <v>0</v>
      </c>
      <c r="F35" s="39">
        <v>42255208.724144138</v>
      </c>
      <c r="G35" s="39">
        <v>42255208.724144138</v>
      </c>
      <c r="H35" s="39">
        <v>16432581.170500498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76">
        <v>43578895.039999992</v>
      </c>
      <c r="D36" s="39">
        <v>0</v>
      </c>
      <c r="E36" s="39">
        <v>0</v>
      </c>
      <c r="F36" s="39">
        <v>8027691.191578947</v>
      </c>
      <c r="G36" s="39">
        <v>25229886.60210526</v>
      </c>
      <c r="H36" s="39">
        <v>10321317.246315788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76">
        <v>11466431.329999998</v>
      </c>
      <c r="D37" s="39">
        <v>0</v>
      </c>
      <c r="E37" s="39">
        <v>0</v>
      </c>
      <c r="F37" s="39">
        <v>2293286.2659999998</v>
      </c>
      <c r="G37" s="39">
        <v>5733215.6649999991</v>
      </c>
      <c r="H37" s="39">
        <v>3439929.3990000002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76">
        <v>883119.48</v>
      </c>
      <c r="D38" s="39">
        <v>0</v>
      </c>
      <c r="E38" s="39">
        <v>0</v>
      </c>
      <c r="F38" s="39">
        <v>0</v>
      </c>
      <c r="G38" s="39">
        <v>0</v>
      </c>
      <c r="H38" s="39">
        <v>883119.48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76">
        <v>83001.02</v>
      </c>
      <c r="D39" s="39">
        <v>0</v>
      </c>
      <c r="E39" s="39">
        <v>0</v>
      </c>
      <c r="F39" s="39">
        <v>0</v>
      </c>
      <c r="G39" s="39">
        <v>0</v>
      </c>
      <c r="H39" s="39">
        <v>83001.02</v>
      </c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76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76">
        <v>55580.639999999999</v>
      </c>
      <c r="D41" s="39">
        <v>0</v>
      </c>
      <c r="E41" s="39">
        <v>0</v>
      </c>
      <c r="F41" s="39">
        <v>0</v>
      </c>
      <c r="G41" s="39">
        <v>0</v>
      </c>
      <c r="H41" s="39">
        <v>55580.639999999999</v>
      </c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77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83">
        <v>1762720239.6851563</v>
      </c>
      <c r="D43" s="39">
        <v>277706183.33096445</v>
      </c>
      <c r="E43" s="39">
        <v>378377937.8698532</v>
      </c>
      <c r="F43" s="39">
        <v>880606593.13134193</v>
      </c>
      <c r="G43" s="39">
        <v>179306513.11822218</v>
      </c>
      <c r="H43" s="39">
        <v>46723012.234774619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79">
        <v>99.999999999999986</v>
      </c>
      <c r="D44" s="48">
        <v>15.754410545632936</v>
      </c>
      <c r="E44" s="48">
        <v>21.465569484664009</v>
      </c>
      <c r="F44" s="48">
        <v>49.957252053146512</v>
      </c>
      <c r="G44" s="48">
        <v>10.172148085747772</v>
      </c>
      <c r="H44" s="48">
        <v>2.6506198308087692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0">
        <v>14.033789803057555</v>
      </c>
      <c r="D45" s="49">
        <v>9.6033004985890074</v>
      </c>
      <c r="E45" s="49">
        <v>13.790648287164338</v>
      </c>
      <c r="F45" s="49">
        <v>14.975943606138214</v>
      </c>
      <c r="G45" s="49">
        <v>16.141404093413051</v>
      </c>
      <c r="H45" s="49">
        <v>16.490776944888847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1">
        <v>5.5859827618235451</v>
      </c>
      <c r="D46" s="52">
        <v>1.9061151763944375</v>
      </c>
      <c r="E46" s="52">
        <v>2.8372511417908584</v>
      </c>
      <c r="F46" s="52">
        <v>0.94230565568156344</v>
      </c>
      <c r="G46" s="52">
        <v>0.35118643531904514</v>
      </c>
      <c r="H46" s="52">
        <v>0.36631203738958834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2">
        <v>24.412058412000089</v>
      </c>
      <c r="D47" s="54">
        <v>7.3162892173556351</v>
      </c>
      <c r="E47" s="54">
        <v>22.181486902821689</v>
      </c>
      <c r="F47" s="54">
        <v>27.711533369598158</v>
      </c>
      <c r="G47" s="54">
        <v>34.672631988789256</v>
      </c>
      <c r="H47" s="54">
        <v>37.063719139042426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76">
        <v>42776.480364262337</v>
      </c>
      <c r="D48" s="55">
        <v>2031.7787546973223</v>
      </c>
      <c r="E48" s="55">
        <v>8392.9852731768278</v>
      </c>
      <c r="F48" s="55">
        <v>24402.95899104733</v>
      </c>
      <c r="G48" s="55">
        <v>6217.0287425411307</v>
      </c>
      <c r="H48" s="55">
        <v>1731.7286027997295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84">
        <v>100</v>
      </c>
      <c r="D49" s="56">
        <v>4.7497567293890173</v>
      </c>
      <c r="E49" s="56">
        <v>19.620560648530489</v>
      </c>
      <c r="F49" s="56">
        <v>57.047608366196513</v>
      </c>
      <c r="G49" s="56">
        <v>14.533754739988273</v>
      </c>
      <c r="H49" s="56">
        <v>4.0483195158957122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378.37793786985321</v>
      </c>
      <c r="F52" s="27">
        <f>F43/1000000</f>
        <v>880.60659313134192</v>
      </c>
      <c r="G52" s="27">
        <f>G43/1000000</f>
        <v>179.30651311822217</v>
      </c>
      <c r="H52" s="27">
        <f>H43/1000000</f>
        <v>46.723012234774622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17.022238802076544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=17%</v>
      </c>
      <c r="D55" s="47">
        <f t="shared" ref="D55:I55" si="1">SUM(D8:D24)/1000000000</f>
        <v>0.24778248998870958</v>
      </c>
      <c r="E55" s="47">
        <f t="shared" si="1"/>
        <v>5.2271958623033757E-2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0.30005444861174335</v>
      </c>
      <c r="K55" s="47">
        <f>(J55/$J$57)*100</f>
        <v>17.022238802076544</v>
      </c>
      <c r="L55" s="47">
        <f>ROUND(K55,0)</f>
        <v>17</v>
      </c>
      <c r="M55" s="27">
        <f>ROUND(K55,0)</f>
        <v>17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2.9923693342254885E-2</v>
      </c>
      <c r="E56" s="47">
        <f t="shared" si="2"/>
        <v>0.32610597924681944</v>
      </c>
      <c r="F56" s="47">
        <f t="shared" si="2"/>
        <v>0.88060659313134193</v>
      </c>
      <c r="G56" s="47">
        <f t="shared" si="2"/>
        <v>0.17930651311822218</v>
      </c>
      <c r="H56" s="47">
        <f t="shared" si="2"/>
        <v>4.6723012234774618E-2</v>
      </c>
      <c r="I56" s="47">
        <f t="shared" si="2"/>
        <v>0</v>
      </c>
      <c r="J56" s="47">
        <f>SUM(D56:I56)</f>
        <v>1.4626657910734129</v>
      </c>
      <c r="K56" s="47">
        <f>(J56/$J$57)*100</f>
        <v>82.977761197923456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1.7627202396851562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AÑO_21-22</vt:lpstr>
      <vt:lpstr>CS3T</vt:lpstr>
      <vt:lpstr>CS4T</vt:lpstr>
      <vt:lpstr>CST1</vt:lpstr>
      <vt:lpstr>CST2</vt:lpstr>
      <vt:lpstr>'AÑO_21-22'!Área_de_impresión</vt:lpstr>
      <vt:lpstr>CS3T!Área_de_impresión</vt:lpstr>
      <vt:lpstr>CS4T!Área_de_impresión</vt:lpstr>
      <vt:lpstr>'CST1'!Área_de_impresión</vt:lpstr>
      <vt:lpstr>'CST2'!Área_de_impresión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Microsoft Office User</cp:lastModifiedBy>
  <cp:lastPrinted>2020-08-04T22:13:47Z</cp:lastPrinted>
  <dcterms:created xsi:type="dcterms:W3CDTF">2001-01-24T16:51:12Z</dcterms:created>
  <dcterms:modified xsi:type="dcterms:W3CDTF">2022-07-20T22:19:20Z</dcterms:modified>
</cp:coreProperties>
</file>