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BOQUERON/surveys_consistency/DATOS/ARSA/"/>
    </mc:Choice>
  </mc:AlternateContent>
  <xr:revisionPtr revIDLastSave="0" documentId="13_ncr:1_{AF8C7E6A-2A5B-2C40-8E70-D315D5497BD1}" xr6:coauthVersionLast="47" xr6:coauthVersionMax="47" xr10:uidLastSave="{00000000-0000-0000-0000-000000000000}"/>
  <bookViews>
    <workbookView xWindow="320" yWindow="13580" windowWidth="19360" windowHeight="13520" tabRatio="383" xr2:uid="{00000000-000D-0000-FFFF-FFFF00000000}"/>
  </bookViews>
  <sheets>
    <sheet name="4Q" sheetId="1" r:id="rId1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I78" i="1"/>
  <c r="H78" i="1"/>
  <c r="J78" i="1" s="1"/>
  <c r="B78" i="1"/>
  <c r="I77" i="1"/>
  <c r="H77" i="1"/>
  <c r="B77" i="1"/>
  <c r="L76" i="1"/>
  <c r="H76" i="1"/>
  <c r="E76" i="1"/>
  <c r="D76" i="1"/>
  <c r="H75" i="1"/>
  <c r="E75" i="1"/>
  <c r="L74" i="1"/>
  <c r="K74" i="1"/>
  <c r="J74" i="1"/>
  <c r="H74" i="1"/>
  <c r="D74" i="1"/>
  <c r="C74" i="1"/>
  <c r="B74" i="1"/>
  <c r="K73" i="1"/>
  <c r="H73" i="1"/>
  <c r="D73" i="1"/>
  <c r="C73" i="1"/>
  <c r="B73" i="1"/>
  <c r="H72" i="1"/>
  <c r="I72" i="1" s="1"/>
  <c r="C72" i="1"/>
  <c r="H71" i="1"/>
  <c r="I71" i="1" s="1"/>
  <c r="H70" i="1"/>
  <c r="L70" i="1" s="1"/>
  <c r="L69" i="1"/>
  <c r="K69" i="1"/>
  <c r="H69" i="1"/>
  <c r="E69" i="1"/>
  <c r="D69" i="1"/>
  <c r="H68" i="1"/>
  <c r="E68" i="1"/>
  <c r="K67" i="1"/>
  <c r="J67" i="1"/>
  <c r="I67" i="1"/>
  <c r="H67" i="1"/>
  <c r="C67" i="1"/>
  <c r="B67" i="1"/>
  <c r="J66" i="1"/>
  <c r="H66" i="1"/>
  <c r="C66" i="1"/>
  <c r="B66" i="1"/>
  <c r="H65" i="1"/>
  <c r="B65" i="1"/>
  <c r="H64" i="1"/>
  <c r="E64" i="1"/>
  <c r="L63" i="1"/>
  <c r="K63" i="1"/>
  <c r="J63" i="1"/>
  <c r="H63" i="1"/>
  <c r="L62" i="1"/>
  <c r="K62" i="1"/>
  <c r="H62" i="1"/>
  <c r="E62" i="1"/>
  <c r="D62" i="1"/>
  <c r="C62" i="1"/>
  <c r="H61" i="1"/>
  <c r="I61" i="1" s="1"/>
  <c r="H60" i="1"/>
  <c r="I60" i="1" s="1"/>
  <c r="B60" i="1"/>
  <c r="L59" i="1"/>
  <c r="I59" i="1"/>
  <c r="H59" i="1"/>
  <c r="B59" i="1"/>
  <c r="H58" i="1"/>
  <c r="H57" i="1"/>
  <c r="H56" i="1"/>
  <c r="H55" i="1"/>
  <c r="H54" i="1"/>
  <c r="H53" i="1"/>
  <c r="H52" i="1"/>
  <c r="H51" i="1"/>
  <c r="H50" i="1"/>
  <c r="H49" i="1"/>
  <c r="H48" i="1"/>
  <c r="H47" i="1"/>
  <c r="I38" i="1"/>
  <c r="E38" i="1"/>
  <c r="D38" i="1"/>
  <c r="C38" i="1"/>
  <c r="B38" i="1"/>
  <c r="O37" i="1"/>
  <c r="N37" i="1"/>
  <c r="M37" i="1"/>
  <c r="C78" i="1" s="1"/>
  <c r="F37" i="1"/>
  <c r="L37" i="1" s="1"/>
  <c r="O36" i="1"/>
  <c r="E77" i="1" s="1"/>
  <c r="N36" i="1"/>
  <c r="M36" i="1"/>
  <c r="F36" i="1"/>
  <c r="L36" i="1" s="1"/>
  <c r="O35" i="1"/>
  <c r="N35" i="1"/>
  <c r="K76" i="1" s="1"/>
  <c r="M35" i="1"/>
  <c r="F35" i="1"/>
  <c r="L35" i="1" s="1"/>
  <c r="O34" i="1"/>
  <c r="L75" i="1" s="1"/>
  <c r="N34" i="1"/>
  <c r="D75" i="1" s="1"/>
  <c r="M34" i="1"/>
  <c r="F34" i="1"/>
  <c r="L34" i="1" s="1"/>
  <c r="P33" i="1"/>
  <c r="O33" i="1"/>
  <c r="E74" i="1" s="1"/>
  <c r="N33" i="1"/>
  <c r="M33" i="1"/>
  <c r="F33" i="1"/>
  <c r="L33" i="1" s="1"/>
  <c r="I74" i="1" s="1"/>
  <c r="M74" i="1" s="1"/>
  <c r="O32" i="1"/>
  <c r="N32" i="1"/>
  <c r="M32" i="1"/>
  <c r="J73" i="1" s="1"/>
  <c r="F32" i="1"/>
  <c r="L32" i="1" s="1"/>
  <c r="I73" i="1" s="1"/>
  <c r="O31" i="1"/>
  <c r="N31" i="1"/>
  <c r="M31" i="1"/>
  <c r="J72" i="1" s="1"/>
  <c r="F31" i="1"/>
  <c r="L31" i="1" s="1"/>
  <c r="B72" i="1" s="1"/>
  <c r="O30" i="1"/>
  <c r="N30" i="1"/>
  <c r="M30" i="1"/>
  <c r="F30" i="1"/>
  <c r="L30" i="1" s="1"/>
  <c r="B71" i="1" s="1"/>
  <c r="O29" i="1"/>
  <c r="E70" i="1" s="1"/>
  <c r="N29" i="1"/>
  <c r="D70" i="1" s="1"/>
  <c r="M29" i="1"/>
  <c r="F29" i="1"/>
  <c r="L29" i="1" s="1"/>
  <c r="O28" i="1"/>
  <c r="N28" i="1"/>
  <c r="M28" i="1"/>
  <c r="J69" i="1" s="1"/>
  <c r="F28" i="1"/>
  <c r="L28" i="1" s="1"/>
  <c r="O27" i="1"/>
  <c r="L68" i="1" s="1"/>
  <c r="N27" i="1"/>
  <c r="D68" i="1" s="1"/>
  <c r="M27" i="1"/>
  <c r="J68" i="1" s="1"/>
  <c r="F27" i="1"/>
  <c r="L27" i="1" s="1"/>
  <c r="P26" i="1"/>
  <c r="O26" i="1"/>
  <c r="N26" i="1"/>
  <c r="D67" i="1" s="1"/>
  <c r="M26" i="1"/>
  <c r="F26" i="1"/>
  <c r="L26" i="1" s="1"/>
  <c r="O25" i="1"/>
  <c r="P25" i="1" s="1"/>
  <c r="N25" i="1"/>
  <c r="M25" i="1"/>
  <c r="F25" i="1"/>
  <c r="L25" i="1" s="1"/>
  <c r="I66" i="1" s="1"/>
  <c r="O24" i="1"/>
  <c r="L65" i="1" s="1"/>
  <c r="N24" i="1"/>
  <c r="M24" i="1"/>
  <c r="F24" i="1"/>
  <c r="L24" i="1" s="1"/>
  <c r="I65" i="1" s="1"/>
  <c r="O23" i="1"/>
  <c r="L64" i="1" s="1"/>
  <c r="N23" i="1"/>
  <c r="M23" i="1"/>
  <c r="F23" i="1"/>
  <c r="L23" i="1" s="1"/>
  <c r="O22" i="1"/>
  <c r="E63" i="1" s="1"/>
  <c r="N22" i="1"/>
  <c r="D63" i="1" s="1"/>
  <c r="M22" i="1"/>
  <c r="C63" i="1" s="1"/>
  <c r="F22" i="1"/>
  <c r="L22" i="1" s="1"/>
  <c r="P21" i="1"/>
  <c r="O21" i="1"/>
  <c r="N21" i="1"/>
  <c r="M21" i="1"/>
  <c r="J62" i="1" s="1"/>
  <c r="F21" i="1"/>
  <c r="L21" i="1" s="1"/>
  <c r="O20" i="1"/>
  <c r="F20" i="1"/>
  <c r="L20" i="1" s="1"/>
  <c r="B61" i="1" s="1"/>
  <c r="O19" i="1"/>
  <c r="N19" i="1"/>
  <c r="F19" i="1"/>
  <c r="L19" i="1" s="1"/>
  <c r="O18" i="1"/>
  <c r="E59" i="1" s="1"/>
  <c r="N18" i="1"/>
  <c r="M18" i="1"/>
  <c r="F18" i="1"/>
  <c r="L18" i="1" s="1"/>
  <c r="F17" i="1"/>
  <c r="F16" i="1"/>
  <c r="F15" i="1"/>
  <c r="F14" i="1"/>
  <c r="F13" i="1"/>
  <c r="F12" i="1"/>
  <c r="F11" i="1"/>
  <c r="F10" i="1"/>
  <c r="L10" i="1" s="1"/>
  <c r="F9" i="1"/>
  <c r="F8" i="1"/>
  <c r="F7" i="1"/>
  <c r="F6" i="1"/>
  <c r="L6" i="1" s="1"/>
  <c r="I51" i="1" l="1"/>
  <c r="B51" i="1"/>
  <c r="M65" i="1"/>
  <c r="I47" i="1"/>
  <c r="B47" i="1"/>
  <c r="J65" i="1"/>
  <c r="C65" i="1"/>
  <c r="P24" i="1"/>
  <c r="O14" i="1"/>
  <c r="N14" i="1"/>
  <c r="M14" i="1"/>
  <c r="I69" i="1"/>
  <c r="M69" i="1" s="1"/>
  <c r="B69" i="1"/>
  <c r="P28" i="1"/>
  <c r="J77" i="1"/>
  <c r="C77" i="1"/>
  <c r="F77" i="1" s="1"/>
  <c r="P36" i="1"/>
  <c r="K77" i="1"/>
  <c r="D77" i="1"/>
  <c r="O12" i="1"/>
  <c r="N12" i="1"/>
  <c r="M12" i="1"/>
  <c r="L14" i="1"/>
  <c r="K59" i="1"/>
  <c r="D59" i="1"/>
  <c r="K65" i="1"/>
  <c r="D65" i="1"/>
  <c r="F74" i="1"/>
  <c r="M67" i="1"/>
  <c r="O8" i="1"/>
  <c r="N8" i="1"/>
  <c r="M8" i="1"/>
  <c r="L78" i="1"/>
  <c r="E78" i="1"/>
  <c r="L16" i="1"/>
  <c r="N16" i="1"/>
  <c r="O16" i="1"/>
  <c r="L66" i="1"/>
  <c r="E66" i="1"/>
  <c r="L8" i="1"/>
  <c r="I64" i="1"/>
  <c r="B64" i="1"/>
  <c r="F64" i="1" s="1"/>
  <c r="P23" i="1"/>
  <c r="P37" i="1"/>
  <c r="L61" i="1"/>
  <c r="E61" i="1"/>
  <c r="O6" i="1"/>
  <c r="N6" i="1"/>
  <c r="P6" i="1" s="1"/>
  <c r="M6" i="1"/>
  <c r="O10" i="1"/>
  <c r="N10" i="1"/>
  <c r="M10" i="1"/>
  <c r="P10" i="1" s="1"/>
  <c r="J59" i="1"/>
  <c r="M59" i="1" s="1"/>
  <c r="C59" i="1"/>
  <c r="P18" i="1"/>
  <c r="F38" i="1"/>
  <c r="L12" i="1"/>
  <c r="M16" i="1"/>
  <c r="B68" i="1"/>
  <c r="I68" i="1"/>
  <c r="M68" i="1" s="1"/>
  <c r="I76" i="1"/>
  <c r="B76" i="1"/>
  <c r="P35" i="1"/>
  <c r="C69" i="1"/>
  <c r="L17" i="1"/>
  <c r="O17" i="1"/>
  <c r="J64" i="1"/>
  <c r="C64" i="1"/>
  <c r="K72" i="1"/>
  <c r="M72" i="1" s="1"/>
  <c r="D72" i="1"/>
  <c r="F72" i="1" s="1"/>
  <c r="L73" i="1"/>
  <c r="E73" i="1"/>
  <c r="J76" i="1"/>
  <c r="C76" i="1"/>
  <c r="F65" i="1"/>
  <c r="K70" i="1"/>
  <c r="F73" i="1"/>
  <c r="O7" i="1"/>
  <c r="M7" i="1"/>
  <c r="N7" i="1"/>
  <c r="O9" i="1"/>
  <c r="M9" i="1"/>
  <c r="N9" i="1"/>
  <c r="O11" i="1"/>
  <c r="M11" i="1"/>
  <c r="N11" i="1"/>
  <c r="O13" i="1"/>
  <c r="M13" i="1"/>
  <c r="N13" i="1"/>
  <c r="O15" i="1"/>
  <c r="N15" i="1"/>
  <c r="M15" i="1"/>
  <c r="M17" i="1"/>
  <c r="I63" i="1"/>
  <c r="M63" i="1" s="1"/>
  <c r="B63" i="1"/>
  <c r="F63" i="1" s="1"/>
  <c r="P22" i="1"/>
  <c r="D64" i="1"/>
  <c r="K64" i="1"/>
  <c r="J71" i="1"/>
  <c r="C71" i="1"/>
  <c r="F71" i="1" s="1"/>
  <c r="P30" i="1"/>
  <c r="L72" i="1"/>
  <c r="E72" i="1"/>
  <c r="P32" i="1"/>
  <c r="I75" i="1"/>
  <c r="B75" i="1"/>
  <c r="P34" i="1"/>
  <c r="E65" i="1"/>
  <c r="L77" i="1"/>
  <c r="M77" i="1" s="1"/>
  <c r="L7" i="1"/>
  <c r="L9" i="1"/>
  <c r="L11" i="1"/>
  <c r="L13" i="1"/>
  <c r="L15" i="1"/>
  <c r="N17" i="1"/>
  <c r="K60" i="1"/>
  <c r="D60" i="1"/>
  <c r="B62" i="1"/>
  <c r="F62" i="1" s="1"/>
  <c r="I62" i="1"/>
  <c r="M62" i="1" s="1"/>
  <c r="I70" i="1"/>
  <c r="B70" i="1"/>
  <c r="P29" i="1"/>
  <c r="K71" i="1"/>
  <c r="D71" i="1"/>
  <c r="P31" i="1"/>
  <c r="C75" i="1"/>
  <c r="J75" i="1"/>
  <c r="F59" i="1"/>
  <c r="L60" i="1"/>
  <c r="E60" i="1"/>
  <c r="K66" i="1"/>
  <c r="M66" i="1" s="1"/>
  <c r="D66" i="1"/>
  <c r="F66" i="1" s="1"/>
  <c r="L67" i="1"/>
  <c r="E67" i="1"/>
  <c r="P27" i="1"/>
  <c r="J70" i="1"/>
  <c r="C70" i="1"/>
  <c r="E71" i="1"/>
  <c r="L71" i="1"/>
  <c r="M71" i="1" s="1"/>
  <c r="M73" i="1"/>
  <c r="K78" i="1"/>
  <c r="M78" i="1" s="1"/>
  <c r="D78" i="1"/>
  <c r="F78" i="1" s="1"/>
  <c r="M20" i="1"/>
  <c r="C68" i="1"/>
  <c r="K68" i="1"/>
  <c r="K75" i="1"/>
  <c r="F67" i="1"/>
  <c r="M19" i="1"/>
  <c r="N20" i="1"/>
  <c r="I48" i="1" l="1"/>
  <c r="P7" i="1"/>
  <c r="P38" i="1" s="1"/>
  <c r="B48" i="1"/>
  <c r="K48" i="1"/>
  <c r="D48" i="1"/>
  <c r="J53" i="1"/>
  <c r="C53" i="1"/>
  <c r="C61" i="1"/>
  <c r="J61" i="1"/>
  <c r="M61" i="1" s="1"/>
  <c r="P20" i="1"/>
  <c r="F70" i="1"/>
  <c r="K58" i="1"/>
  <c r="D58" i="1"/>
  <c r="D56" i="1"/>
  <c r="K56" i="1"/>
  <c r="J52" i="1"/>
  <c r="C52" i="1"/>
  <c r="J48" i="1"/>
  <c r="C48" i="1"/>
  <c r="J57" i="1"/>
  <c r="C57" i="1"/>
  <c r="L47" i="1"/>
  <c r="O38" i="1"/>
  <c r="E47" i="1"/>
  <c r="M64" i="1"/>
  <c r="L57" i="1"/>
  <c r="E57" i="1"/>
  <c r="C49" i="1"/>
  <c r="J49" i="1"/>
  <c r="K53" i="1"/>
  <c r="D53" i="1"/>
  <c r="L55" i="1"/>
  <c r="E55" i="1"/>
  <c r="P15" i="1"/>
  <c r="B56" i="1"/>
  <c r="I56" i="1"/>
  <c r="E52" i="1"/>
  <c r="L52" i="1"/>
  <c r="L48" i="1"/>
  <c r="E48" i="1"/>
  <c r="F76" i="1"/>
  <c r="B53" i="1"/>
  <c r="I53" i="1"/>
  <c r="P12" i="1"/>
  <c r="J51" i="1"/>
  <c r="C51" i="1"/>
  <c r="I49" i="1"/>
  <c r="P8" i="1"/>
  <c r="B49" i="1"/>
  <c r="D57" i="1"/>
  <c r="K57" i="1"/>
  <c r="D49" i="1"/>
  <c r="K49" i="1"/>
  <c r="E53" i="1"/>
  <c r="L53" i="1"/>
  <c r="F47" i="1"/>
  <c r="D52" i="1"/>
  <c r="K52" i="1"/>
  <c r="K61" i="1"/>
  <c r="D61" i="1"/>
  <c r="D51" i="1"/>
  <c r="K51" i="1"/>
  <c r="L49" i="1"/>
  <c r="E49" i="1"/>
  <c r="F69" i="1"/>
  <c r="M47" i="1"/>
  <c r="C60" i="1"/>
  <c r="F60" i="1" s="1"/>
  <c r="J60" i="1"/>
  <c r="M60" i="1" s="1"/>
  <c r="P19" i="1"/>
  <c r="M70" i="1"/>
  <c r="K54" i="1"/>
  <c r="D54" i="1"/>
  <c r="C56" i="1"/>
  <c r="J56" i="1"/>
  <c r="K47" i="1"/>
  <c r="D47" i="1"/>
  <c r="N38" i="1"/>
  <c r="D55" i="1"/>
  <c r="K55" i="1"/>
  <c r="E56" i="1"/>
  <c r="L56" i="1"/>
  <c r="B54" i="1"/>
  <c r="I54" i="1"/>
  <c r="P13" i="1"/>
  <c r="D50" i="1"/>
  <c r="K50" i="1"/>
  <c r="M76" i="1"/>
  <c r="I57" i="1"/>
  <c r="B57" i="1"/>
  <c r="F57" i="1" s="1"/>
  <c r="P16" i="1"/>
  <c r="I52" i="1"/>
  <c r="M52" i="1" s="1"/>
  <c r="B52" i="1"/>
  <c r="P11" i="1"/>
  <c r="F75" i="1"/>
  <c r="J54" i="1"/>
  <c r="C54" i="1"/>
  <c r="C50" i="1"/>
  <c r="J50" i="1"/>
  <c r="E58" i="1"/>
  <c r="L58" i="1"/>
  <c r="E51" i="1"/>
  <c r="F51" i="1" s="1"/>
  <c r="L51" i="1"/>
  <c r="M51" i="1" s="1"/>
  <c r="I55" i="1"/>
  <c r="M55" i="1" s="1"/>
  <c r="P14" i="1"/>
  <c r="B55" i="1"/>
  <c r="L38" i="1"/>
  <c r="B50" i="1"/>
  <c r="P9" i="1"/>
  <c r="I50" i="1"/>
  <c r="M75" i="1"/>
  <c r="J58" i="1"/>
  <c r="C58" i="1"/>
  <c r="L54" i="1"/>
  <c r="E54" i="1"/>
  <c r="L50" i="1"/>
  <c r="E50" i="1"/>
  <c r="I58" i="1"/>
  <c r="B58" i="1"/>
  <c r="F58" i="1" s="1"/>
  <c r="P17" i="1"/>
  <c r="F68" i="1"/>
  <c r="M38" i="1"/>
  <c r="J47" i="1"/>
  <c r="C47" i="1"/>
  <c r="J55" i="1"/>
  <c r="C55" i="1"/>
  <c r="L79" i="1" l="1"/>
  <c r="M49" i="1"/>
  <c r="F48" i="1"/>
  <c r="F79" i="1" s="1"/>
  <c r="F80" i="1" s="1"/>
  <c r="C96" i="1" s="1"/>
  <c r="B94" i="1"/>
  <c r="F54" i="1"/>
  <c r="M50" i="1"/>
  <c r="B95" i="1"/>
  <c r="E95" i="1" s="1"/>
  <c r="F95" i="1" s="1"/>
  <c r="L80" i="1"/>
  <c r="D95" i="1" s="1"/>
  <c r="E80" i="1"/>
  <c r="C95" i="1" s="1"/>
  <c r="M57" i="1"/>
  <c r="J80" i="1"/>
  <c r="D93" i="1" s="1"/>
  <c r="B93" i="1"/>
  <c r="E93" i="1" s="1"/>
  <c r="F93" i="1" s="1"/>
  <c r="F56" i="1"/>
  <c r="F50" i="1"/>
  <c r="M54" i="1"/>
  <c r="B80" i="1"/>
  <c r="C92" i="1" s="1"/>
  <c r="I80" i="1"/>
  <c r="D92" i="1" s="1"/>
  <c r="B92" i="1"/>
  <c r="D79" i="1"/>
  <c r="D80" i="1" s="1"/>
  <c r="C94" i="1" s="1"/>
  <c r="I79" i="1"/>
  <c r="B79" i="1"/>
  <c r="F61" i="1"/>
  <c r="C79" i="1"/>
  <c r="C80" i="1" s="1"/>
  <c r="C93" i="1" s="1"/>
  <c r="M58" i="1"/>
  <c r="F55" i="1"/>
  <c r="K79" i="1"/>
  <c r="K80" i="1" s="1"/>
  <c r="D94" i="1" s="1"/>
  <c r="F49" i="1"/>
  <c r="M53" i="1"/>
  <c r="M48" i="1"/>
  <c r="M79" i="1" s="1"/>
  <c r="M80" i="1" s="1"/>
  <c r="D96" i="1" s="1"/>
  <c r="J79" i="1"/>
  <c r="F52" i="1"/>
  <c r="F53" i="1"/>
  <c r="M56" i="1"/>
  <c r="E79" i="1"/>
  <c r="E94" i="1" l="1"/>
  <c r="F94" i="1" s="1"/>
  <c r="B96" i="1"/>
  <c r="E92" i="1"/>
  <c r="E96" i="1" l="1"/>
  <c r="F92" i="1"/>
  <c r="B98" i="1" l="1"/>
  <c r="F96" i="1"/>
</calcChain>
</file>

<file path=xl/sharedStrings.xml><?xml version="1.0" encoding="utf-8"?>
<sst xmlns="http://schemas.openxmlformats.org/spreadsheetml/2006/main" count="40" uniqueCount="22">
  <si>
    <t>CUARTO TRIMESTRE</t>
  </si>
  <si>
    <t>DISTRIBUCION TALLAS</t>
  </si>
  <si>
    <t>CAPTURA (kg)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</si>
  <si>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</si>
  <si>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</si>
  <si>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</si>
  <si>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</si>
  <si>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</si>
  <si>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</si>
  <si>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</si>
  <si>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</si>
  <si>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</si>
  <si>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</si>
  <si>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</si>
  <si>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</si>
  <si>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</si>
  <si>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</si>
  <si>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</si>
  <si>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</si>
  <si>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</si>
  <si>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CAPTURA</t>
  </si>
  <si>
    <t>FACTOR
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</si>
</sst>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"/>
  </numFmts>
  <fonts count="12">
    <font>
      <sz val="10"/>
      <name val="Arial"/>
      <family val="2"/>
    </font>
    <font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141312"/>
      </left>
      <right/>
      <top style="thin">
        <color rgb="FF141312"/>
      </top>
      <bottom style="thin">
        <color rgb="FF141312"/>
      </bottom>
      <diagonal/>
    </border>
    <border>
      <left/>
      <right/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>
      <left style="thin">
        <color rgb="FF141312"/>
      </left>
      <right style="thin">
        <color rgb="FF141312"/>
      </right>
      <top style="thin">
        <color rgb="FF141312"/>
      </top>
      <bottom/>
      <diagonal/>
    </border>
    <border>
      <left style="thin">
        <color rgb="FF141312"/>
      </left>
      <right style="thin">
        <color rgb="FF141312"/>
      </right>
      <top/>
      <bottom/>
      <diagonal/>
    </border>
    <border>
      <left style="thin">
        <color rgb="FF141312"/>
      </left>
      <right/>
      <top/>
      <bottom/>
      <diagonal/>
    </border>
    <border>
      <left/>
      <right style="thin">
        <color rgb="FF141312"/>
      </right>
      <top style="thin">
        <color rgb="FF141312"/>
      </top>
      <bottom style="thin">
        <color rgb="FF141312"/>
      </bottom>
      <diagonal/>
    </border>
    <border>
      <left/>
      <right style="thin">
        <color rgb="FF141312"/>
      </right>
      <top/>
      <bottom/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40">
    <xf numFmtId="0" fontId="0" fillId="0" borderId="0" xfId="0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vertic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vertical="center"/>
    </xf>
    <xf numFmtId="0" fontId="7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6" fillId="0" borderId="0" xfId="1" applyFont="1" applyBorder="1" applyAlignment="1" applyProtection="1">
      <alignment horizontal="center"/>
    </xf>
    <xf numFmtId="1" fontId="3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abSelected="1" zoomScale="80" zoomScaleNormal="80" workbookViewId="0">
      <selection activeCell="K6" sqref="K6"/>
    </sheetView>
  </sheetViews>
  <sheetFormatPr baseColWidth="10" defaultColWidth="8.83203125" defaultRowHeight="13"/>
  <cols>
    <col min="1" max="1" width="9"/>
    <col min="2" max="2" width="12.1640625"/>
    <col min="3" max="3" width="11.33203125"/>
    <col min="4" max="4" width="9.6640625"/>
    <col min="5" max="5" width="12.1640625"/>
    <col min="6" max="6" width="11.33203125"/>
    <col min="7" max="7" width="11.5"/>
    <col min="8" max="8" width="8.5"/>
    <col min="9" max="9" width="10.5"/>
    <col min="10" max="10" width="11.33203125"/>
    <col min="11" max="12" width="9.6640625"/>
    <col min="13" max="13" width="10.5"/>
    <col min="15" max="15" width="11.33203125"/>
    <col min="16" max="16" width="11"/>
    <col min="17" max="1025" width="11.5"/>
  </cols>
  <sheetData>
    <row r="1" spans="1:18" ht="20">
      <c r="A1" s="6" t="s">
        <v>0</v>
      </c>
      <c r="B1" s="6"/>
      <c r="C1" s="6"/>
      <c r="D1" s="6"/>
      <c r="E1" s="6"/>
      <c r="F1" s="6"/>
      <c r="G1" s="7"/>
      <c r="H1" s="5" t="s">
        <v>1</v>
      </c>
      <c r="I1" s="5"/>
      <c r="J1" s="7"/>
      <c r="K1" s="7"/>
      <c r="M1" s="8"/>
      <c r="N1" s="8"/>
      <c r="O1" s="7"/>
      <c r="P1" s="9"/>
      <c r="Q1" s="9"/>
      <c r="R1" s="9"/>
    </row>
    <row r="2" spans="1:18">
      <c r="A2" s="7"/>
      <c r="B2" s="7"/>
      <c r="C2" s="7"/>
      <c r="D2" s="7"/>
      <c r="E2" s="7"/>
      <c r="F2" s="7"/>
      <c r="G2" s="7"/>
      <c r="H2" s="7" t="s">
        <v>2</v>
      </c>
      <c r="I2">
        <v>220534.48131484399</v>
      </c>
      <c r="J2" s="7"/>
      <c r="K2" s="7"/>
      <c r="L2" s="7"/>
      <c r="M2" s="7"/>
      <c r="N2" s="7"/>
      <c r="O2" s="7"/>
      <c r="P2" s="9"/>
      <c r="Q2" s="9"/>
      <c r="R2" s="9"/>
    </row>
    <row r="3" spans="1:18">
      <c r="A3" s="7"/>
      <c r="B3" s="7"/>
      <c r="C3" s="7"/>
      <c r="D3" s="7"/>
      <c r="E3" s="7"/>
      <c r="F3" s="7"/>
      <c r="G3" s="7"/>
      <c r="H3" s="7"/>
      <c r="J3" s="7"/>
      <c r="K3" s="7"/>
      <c r="L3" s="7"/>
      <c r="M3" s="7"/>
      <c r="N3" s="7"/>
      <c r="O3" s="7"/>
      <c r="P3" s="9"/>
      <c r="Q3" s="9"/>
      <c r="R3" s="9"/>
    </row>
    <row r="4" spans="1:18">
      <c r="A4" s="8" t="s">
        <v>3</v>
      </c>
      <c r="B4" s="4" t="s">
        <v>4</v>
      </c>
      <c r="C4" s="4"/>
      <c r="D4" s="4"/>
      <c r="E4" s="4"/>
      <c r="F4" s="4"/>
      <c r="G4" s="7"/>
      <c r="H4" s="8" t="s">
        <v>3</v>
      </c>
      <c r="J4" s="7"/>
      <c r="K4" s="8" t="s">
        <v>3</v>
      </c>
      <c r="L4" s="5" t="s">
        <v>5</v>
      </c>
      <c r="M4" s="5"/>
      <c r="N4" s="5"/>
      <c r="O4" s="5"/>
      <c r="P4" s="5"/>
      <c r="Q4" s="9"/>
      <c r="R4" s="9"/>
    </row>
    <row r="5" spans="1:18">
      <c r="A5" s="8" t="s">
        <v>6</v>
      </c>
      <c r="B5" s="10">
        <v>0</v>
      </c>
      <c r="C5" s="11">
        <v>1</v>
      </c>
      <c r="D5" s="11">
        <v>2</v>
      </c>
      <c r="E5" s="11">
        <v>3</v>
      </c>
      <c r="F5" s="12" t="s">
        <v>7</v>
      </c>
      <c r="G5" s="7"/>
      <c r="H5" s="8" t="s">
        <v>6</v>
      </c>
      <c r="I5" s="13" t="s">
        <v>8</v>
      </c>
      <c r="J5" s="7"/>
      <c r="K5" s="8" t="s">
        <v>6</v>
      </c>
      <c r="L5" s="10">
        <v>0</v>
      </c>
      <c r="M5" s="11">
        <v>1</v>
      </c>
      <c r="N5" s="11">
        <v>2</v>
      </c>
      <c r="O5" s="11">
        <v>3</v>
      </c>
      <c r="P5" s="14" t="s">
        <v>7</v>
      </c>
      <c r="Q5" s="9"/>
      <c r="R5" s="9"/>
    </row>
    <row r="6" spans="1:18">
      <c r="A6" s="15">
        <v>3.75</v>
      </c>
      <c r="B6" s="13"/>
      <c r="C6" s="13"/>
      <c r="D6" s="13"/>
      <c r="E6" s="16"/>
      <c r="F6" s="17">
        <f t="shared" ref="F6:F37" si="0">SUM(B6:E6)</f>
        <v>0</v>
      </c>
      <c r="G6" s="7"/>
      <c r="H6" s="15">
        <v>3.75</v>
      </c>
      <c r="I6" s="18"/>
      <c r="J6" s="7"/>
      <c r="K6" s="15">
        <v>3.75</v>
      </c>
      <c r="L6" s="7">
        <f t="shared" ref="L6:L37" si="1">IF($F6&gt;0,($I6/1000)*(B6/$F6),0)</f>
        <v>0</v>
      </c>
      <c r="M6" s="7">
        <f t="shared" ref="M6:M37" si="2">IF($F6&gt;0,($I6/1000)*(C6/$F6),0)</f>
        <v>0</v>
      </c>
      <c r="N6" s="7">
        <f t="shared" ref="N6:N37" si="3">IF($F6&gt;0,($I6/1000)*(D6/$F6),0)</f>
        <v>0</v>
      </c>
      <c r="O6" s="7">
        <f t="shared" ref="O6:O37" si="4">IF($F6&gt;0,($I6/1000)*(E6/$F6),0)</f>
        <v>0</v>
      </c>
      <c r="P6" s="19">
        <f t="shared" ref="P6:P37" si="5">SUM(L6:O6)</f>
        <v>0</v>
      </c>
      <c r="Q6" s="9"/>
      <c r="R6" s="9"/>
    </row>
    <row r="7" spans="1:18">
      <c r="A7" s="15">
        <v>4.25</v>
      </c>
      <c r="B7" s="13"/>
      <c r="C7" s="13"/>
      <c r="D7" s="13"/>
      <c r="E7" s="16"/>
      <c r="F7" s="17">
        <f t="shared" si="0"/>
        <v>0</v>
      </c>
      <c r="G7" s="7"/>
      <c r="H7" s="15">
        <v>4.25</v>
      </c>
      <c r="I7" s="18"/>
      <c r="J7" s="7"/>
      <c r="K7" s="15">
        <v>4.25</v>
      </c>
      <c r="L7" s="7">
        <f t="shared" si="1"/>
        <v>0</v>
      </c>
      <c r="M7" s="7">
        <f t="shared" si="2"/>
        <v>0</v>
      </c>
      <c r="N7" s="7">
        <f t="shared" si="3"/>
        <v>0</v>
      </c>
      <c r="O7" s="7">
        <f t="shared" si="4"/>
        <v>0</v>
      </c>
      <c r="P7" s="19">
        <f t="shared" si="5"/>
        <v>0</v>
      </c>
      <c r="Q7" s="9"/>
      <c r="R7" s="9"/>
    </row>
    <row r="8" spans="1:18">
      <c r="A8" s="15">
        <v>4.75</v>
      </c>
      <c r="B8" s="20">
        <v>1</v>
      </c>
      <c r="C8" s="13"/>
      <c r="D8" s="13"/>
      <c r="E8" s="16"/>
      <c r="F8" s="17">
        <f t="shared" si="0"/>
        <v>1</v>
      </c>
      <c r="G8" s="7"/>
      <c r="H8" s="15">
        <v>4.75</v>
      </c>
      <c r="I8" s="18"/>
      <c r="J8" s="7"/>
      <c r="K8" s="15">
        <v>4.75</v>
      </c>
      <c r="L8" s="7">
        <f t="shared" si="1"/>
        <v>0</v>
      </c>
      <c r="M8" s="7">
        <f t="shared" si="2"/>
        <v>0</v>
      </c>
      <c r="N8" s="7">
        <f t="shared" si="3"/>
        <v>0</v>
      </c>
      <c r="O8" s="7">
        <f t="shared" si="4"/>
        <v>0</v>
      </c>
      <c r="P8" s="19">
        <f t="shared" si="5"/>
        <v>0</v>
      </c>
      <c r="Q8" s="9"/>
      <c r="R8" s="9"/>
    </row>
    <row r="9" spans="1:18">
      <c r="A9" s="15">
        <v>5.25</v>
      </c>
      <c r="B9" s="20">
        <v>1</v>
      </c>
      <c r="C9" s="13"/>
      <c r="D9" s="13"/>
      <c r="E9" s="16"/>
      <c r="F9" s="17">
        <f t="shared" si="0"/>
        <v>1</v>
      </c>
      <c r="G9" s="7"/>
      <c r="H9" s="15">
        <v>5.25</v>
      </c>
      <c r="I9" s="18"/>
      <c r="J9" s="7"/>
      <c r="K9" s="15">
        <v>5.25</v>
      </c>
      <c r="L9" s="7">
        <f t="shared" si="1"/>
        <v>0</v>
      </c>
      <c r="M9" s="7">
        <f t="shared" si="2"/>
        <v>0</v>
      </c>
      <c r="N9" s="7">
        <f t="shared" si="3"/>
        <v>0</v>
      </c>
      <c r="O9" s="7">
        <f t="shared" si="4"/>
        <v>0</v>
      </c>
      <c r="P9" s="19">
        <f t="shared" si="5"/>
        <v>0</v>
      </c>
      <c r="Q9" s="9"/>
      <c r="R9" s="9"/>
    </row>
    <row r="10" spans="1:18">
      <c r="A10" s="15">
        <v>5.75</v>
      </c>
      <c r="B10" s="20">
        <v>1</v>
      </c>
      <c r="C10" s="13"/>
      <c r="D10" s="13"/>
      <c r="E10" s="16"/>
      <c r="F10" s="17">
        <f t="shared" si="0"/>
        <v>1</v>
      </c>
      <c r="G10" s="7"/>
      <c r="H10" s="15">
        <v>5.75</v>
      </c>
      <c r="I10" s="18"/>
      <c r="J10" s="7"/>
      <c r="K10" s="15">
        <v>5.75</v>
      </c>
      <c r="L10" s="7">
        <f t="shared" si="1"/>
        <v>0</v>
      </c>
      <c r="M10" s="7">
        <f t="shared" si="2"/>
        <v>0</v>
      </c>
      <c r="N10" s="7">
        <f t="shared" si="3"/>
        <v>0</v>
      </c>
      <c r="O10" s="7">
        <f t="shared" si="4"/>
        <v>0</v>
      </c>
      <c r="P10" s="19">
        <f t="shared" si="5"/>
        <v>0</v>
      </c>
      <c r="Q10" s="9"/>
      <c r="R10" s="9"/>
    </row>
    <row r="11" spans="1:18">
      <c r="A11" s="15">
        <v>6.25</v>
      </c>
      <c r="B11" s="20">
        <v>1</v>
      </c>
      <c r="C11" s="13"/>
      <c r="D11" s="13"/>
      <c r="E11" s="16"/>
      <c r="F11" s="17">
        <f t="shared" si="0"/>
        <v>1</v>
      </c>
      <c r="G11" s="7"/>
      <c r="H11" s="15">
        <v>6.25</v>
      </c>
      <c r="I11" s="18">
        <v>2314</v>
      </c>
      <c r="J11" s="7"/>
      <c r="K11" s="15">
        <v>6.25</v>
      </c>
      <c r="L11" s="7">
        <f t="shared" si="1"/>
        <v>2.3140000000000001</v>
      </c>
      <c r="M11" s="7">
        <f t="shared" si="2"/>
        <v>0</v>
      </c>
      <c r="N11" s="7">
        <f t="shared" si="3"/>
        <v>0</v>
      </c>
      <c r="O11" s="7">
        <f t="shared" si="4"/>
        <v>0</v>
      </c>
      <c r="P11" s="19">
        <f t="shared" si="5"/>
        <v>2.3140000000000001</v>
      </c>
      <c r="Q11" s="9"/>
      <c r="R11" s="9"/>
    </row>
    <row r="12" spans="1:18">
      <c r="A12" s="15">
        <v>6.75</v>
      </c>
      <c r="B12" s="20">
        <v>1</v>
      </c>
      <c r="C12" s="13"/>
      <c r="D12" s="13"/>
      <c r="E12" s="21"/>
      <c r="F12" s="17">
        <f t="shared" si="0"/>
        <v>1</v>
      </c>
      <c r="G12" s="7"/>
      <c r="H12" s="15">
        <v>6.75</v>
      </c>
      <c r="I12" s="18">
        <v>0</v>
      </c>
      <c r="J12" s="7"/>
      <c r="K12" s="15">
        <v>6.75</v>
      </c>
      <c r="L12" s="7">
        <f t="shared" si="1"/>
        <v>0</v>
      </c>
      <c r="M12" s="7">
        <f t="shared" si="2"/>
        <v>0</v>
      </c>
      <c r="N12" s="7">
        <f t="shared" si="3"/>
        <v>0</v>
      </c>
      <c r="O12" s="7">
        <f t="shared" si="4"/>
        <v>0</v>
      </c>
      <c r="P12" s="19">
        <f t="shared" si="5"/>
        <v>0</v>
      </c>
      <c r="Q12" s="9"/>
      <c r="R12" s="9"/>
    </row>
    <row r="13" spans="1:18">
      <c r="A13" s="15">
        <v>7.25</v>
      </c>
      <c r="B13">
        <v>1</v>
      </c>
      <c r="C13" s="13"/>
      <c r="D13" s="13"/>
      <c r="E13" s="22"/>
      <c r="F13" s="17">
        <f t="shared" si="0"/>
        <v>1</v>
      </c>
      <c r="G13" s="7"/>
      <c r="H13" s="15">
        <v>7.25</v>
      </c>
      <c r="I13" s="18">
        <v>160000</v>
      </c>
      <c r="J13" s="7"/>
      <c r="K13" s="15">
        <v>7.25</v>
      </c>
      <c r="L13" s="7">
        <f t="shared" si="1"/>
        <v>160</v>
      </c>
      <c r="M13" s="7">
        <f t="shared" si="2"/>
        <v>0</v>
      </c>
      <c r="N13" s="7">
        <f t="shared" si="3"/>
        <v>0</v>
      </c>
      <c r="O13" s="7">
        <f t="shared" si="4"/>
        <v>0</v>
      </c>
      <c r="P13" s="19">
        <f t="shared" si="5"/>
        <v>160</v>
      </c>
      <c r="Q13" s="9"/>
      <c r="R13" s="9"/>
    </row>
    <row r="14" spans="1:18">
      <c r="A14" s="15">
        <v>7.75</v>
      </c>
      <c r="B14">
        <v>1</v>
      </c>
      <c r="C14" s="13"/>
      <c r="D14" s="13"/>
      <c r="E14" s="22"/>
      <c r="F14" s="17">
        <f t="shared" si="0"/>
        <v>1</v>
      </c>
      <c r="G14" s="7"/>
      <c r="H14" s="15">
        <v>7.75</v>
      </c>
      <c r="I14" s="18">
        <v>0</v>
      </c>
      <c r="J14" s="7"/>
      <c r="K14" s="15">
        <v>7.75</v>
      </c>
      <c r="L14" s="7">
        <f t="shared" si="1"/>
        <v>0</v>
      </c>
      <c r="M14" s="7">
        <f t="shared" si="2"/>
        <v>0</v>
      </c>
      <c r="N14" s="7">
        <f t="shared" si="3"/>
        <v>0</v>
      </c>
      <c r="O14" s="7">
        <f t="shared" si="4"/>
        <v>0</v>
      </c>
      <c r="P14" s="19">
        <f t="shared" si="5"/>
        <v>0</v>
      </c>
      <c r="Q14" s="9"/>
      <c r="R14" s="9"/>
    </row>
    <row r="15" spans="1:18">
      <c r="A15" s="15">
        <v>8.25</v>
      </c>
      <c r="B15">
        <v>1</v>
      </c>
      <c r="C15" s="18"/>
      <c r="D15" s="18"/>
      <c r="E15" s="22"/>
      <c r="F15" s="17">
        <f t="shared" si="0"/>
        <v>1</v>
      </c>
      <c r="G15" s="7"/>
      <c r="H15" s="15">
        <v>8.25</v>
      </c>
      <c r="I15" s="18">
        <v>83626</v>
      </c>
      <c r="J15" s="7"/>
      <c r="K15" s="15">
        <v>8.25</v>
      </c>
      <c r="L15" s="7">
        <f t="shared" si="1"/>
        <v>83.626000000000005</v>
      </c>
      <c r="M15" s="7">
        <f t="shared" si="2"/>
        <v>0</v>
      </c>
      <c r="N15" s="7">
        <f t="shared" si="3"/>
        <v>0</v>
      </c>
      <c r="O15" s="7">
        <f t="shared" si="4"/>
        <v>0</v>
      </c>
      <c r="P15" s="19">
        <f t="shared" si="5"/>
        <v>83.626000000000005</v>
      </c>
      <c r="Q15" s="9"/>
      <c r="R15" s="9"/>
    </row>
    <row r="16" spans="1:18">
      <c r="A16" s="15">
        <v>8.75</v>
      </c>
      <c r="B16">
        <v>1</v>
      </c>
      <c r="C16" s="18"/>
      <c r="D16" s="18"/>
      <c r="E16" s="22"/>
      <c r="F16" s="17">
        <f t="shared" si="0"/>
        <v>1</v>
      </c>
      <c r="G16" s="7"/>
      <c r="H16" s="15">
        <v>8.75</v>
      </c>
      <c r="I16" s="18">
        <v>0</v>
      </c>
      <c r="J16" s="7"/>
      <c r="K16" s="15">
        <v>8.75</v>
      </c>
      <c r="L16" s="7">
        <f t="shared" si="1"/>
        <v>0</v>
      </c>
      <c r="M16" s="7">
        <f t="shared" si="2"/>
        <v>0</v>
      </c>
      <c r="N16" s="7">
        <f t="shared" si="3"/>
        <v>0</v>
      </c>
      <c r="O16" s="7">
        <f t="shared" si="4"/>
        <v>0</v>
      </c>
      <c r="P16" s="19">
        <f t="shared" si="5"/>
        <v>0</v>
      </c>
      <c r="Q16" s="9"/>
      <c r="R16" s="9"/>
    </row>
    <row r="17" spans="1:18">
      <c r="A17" s="15">
        <v>9.25</v>
      </c>
      <c r="B17">
        <v>2</v>
      </c>
      <c r="D17" s="18"/>
      <c r="E17" s="22"/>
      <c r="F17" s="17">
        <f t="shared" si="0"/>
        <v>2</v>
      </c>
      <c r="G17" s="7"/>
      <c r="H17" s="15">
        <v>9.25</v>
      </c>
      <c r="I17" s="18">
        <v>62198</v>
      </c>
      <c r="J17" s="7"/>
      <c r="K17" s="15">
        <v>9.25</v>
      </c>
      <c r="L17" s="7">
        <f t="shared" si="1"/>
        <v>62.198</v>
      </c>
      <c r="M17" s="7">
        <f t="shared" si="2"/>
        <v>0</v>
      </c>
      <c r="N17" s="7">
        <f t="shared" si="3"/>
        <v>0</v>
      </c>
      <c r="O17" s="7">
        <f t="shared" si="4"/>
        <v>0</v>
      </c>
      <c r="P17" s="19">
        <f t="shared" si="5"/>
        <v>62.198</v>
      </c>
      <c r="Q17" s="9"/>
      <c r="R17" s="9"/>
    </row>
    <row r="18" spans="1:18">
      <c r="A18" s="15">
        <v>9.75</v>
      </c>
      <c r="B18">
        <v>8</v>
      </c>
      <c r="D18" s="18"/>
      <c r="E18" s="22"/>
      <c r="F18" s="17">
        <f t="shared" si="0"/>
        <v>8</v>
      </c>
      <c r="G18" s="7"/>
      <c r="H18" s="15">
        <v>9.75</v>
      </c>
      <c r="I18" s="18">
        <v>0</v>
      </c>
      <c r="J18" s="7"/>
      <c r="K18" s="15">
        <v>9.75</v>
      </c>
      <c r="L18" s="7">
        <f t="shared" si="1"/>
        <v>0</v>
      </c>
      <c r="M18" s="7">
        <f t="shared" si="2"/>
        <v>0</v>
      </c>
      <c r="N18" s="7">
        <f t="shared" si="3"/>
        <v>0</v>
      </c>
      <c r="O18" s="7">
        <f t="shared" si="4"/>
        <v>0</v>
      </c>
      <c r="P18" s="19">
        <f t="shared" si="5"/>
        <v>0</v>
      </c>
      <c r="Q18" s="9"/>
      <c r="R18" s="9"/>
    </row>
    <row r="19" spans="1:18">
      <c r="A19" s="15">
        <v>10.25</v>
      </c>
      <c r="B19">
        <v>11</v>
      </c>
      <c r="D19" s="18"/>
      <c r="E19" s="22"/>
      <c r="F19" s="17">
        <f t="shared" si="0"/>
        <v>11</v>
      </c>
      <c r="G19" s="7"/>
      <c r="H19" s="15">
        <v>10.25</v>
      </c>
      <c r="I19" s="18">
        <v>604334</v>
      </c>
      <c r="J19" s="7"/>
      <c r="K19" s="15">
        <v>10.25</v>
      </c>
      <c r="L19" s="7">
        <f t="shared" si="1"/>
        <v>604.33399999999995</v>
      </c>
      <c r="M19" s="7">
        <f t="shared" si="2"/>
        <v>0</v>
      </c>
      <c r="N19" s="7">
        <f t="shared" si="3"/>
        <v>0</v>
      </c>
      <c r="O19" s="7">
        <f t="shared" si="4"/>
        <v>0</v>
      </c>
      <c r="P19" s="19">
        <f t="shared" si="5"/>
        <v>604.33399999999995</v>
      </c>
      <c r="Q19" s="9"/>
      <c r="R19" s="9"/>
    </row>
    <row r="20" spans="1:18">
      <c r="A20" s="15">
        <v>10.75</v>
      </c>
      <c r="B20">
        <v>18</v>
      </c>
      <c r="D20" s="18"/>
      <c r="E20" s="22"/>
      <c r="F20" s="17">
        <f t="shared" si="0"/>
        <v>18</v>
      </c>
      <c r="G20" s="7"/>
      <c r="H20" s="15">
        <v>10.75</v>
      </c>
      <c r="I20" s="18">
        <v>0</v>
      </c>
      <c r="J20" s="7"/>
      <c r="K20" s="15">
        <v>10.75</v>
      </c>
      <c r="L20" s="7">
        <f t="shared" si="1"/>
        <v>0</v>
      </c>
      <c r="M20" s="7">
        <f t="shared" si="2"/>
        <v>0</v>
      </c>
      <c r="N20" s="7">
        <f t="shared" si="3"/>
        <v>0</v>
      </c>
      <c r="O20" s="7">
        <f t="shared" si="4"/>
        <v>0</v>
      </c>
      <c r="P20" s="19">
        <f t="shared" si="5"/>
        <v>0</v>
      </c>
      <c r="Q20" s="9"/>
      <c r="R20" s="9"/>
    </row>
    <row r="21" spans="1:18">
      <c r="A21" s="15">
        <v>11.25</v>
      </c>
      <c r="B21">
        <v>15</v>
      </c>
      <c r="D21" s="18"/>
      <c r="E21" s="22"/>
      <c r="F21" s="17">
        <f t="shared" si="0"/>
        <v>15</v>
      </c>
      <c r="G21" s="7"/>
      <c r="H21" s="15">
        <v>11.25</v>
      </c>
      <c r="I21" s="18">
        <v>1692040</v>
      </c>
      <c r="J21" s="7"/>
      <c r="K21" s="15">
        <v>11.25</v>
      </c>
      <c r="L21" s="7">
        <f t="shared" si="1"/>
        <v>1692.04</v>
      </c>
      <c r="M21" s="7">
        <f t="shared" si="2"/>
        <v>0</v>
      </c>
      <c r="N21" s="7">
        <f t="shared" si="3"/>
        <v>0</v>
      </c>
      <c r="O21" s="7">
        <f t="shared" si="4"/>
        <v>0</v>
      </c>
      <c r="P21" s="19">
        <f t="shared" si="5"/>
        <v>1692.04</v>
      </c>
      <c r="Q21" s="9"/>
      <c r="R21" s="9"/>
    </row>
    <row r="22" spans="1:18">
      <c r="A22" s="15">
        <v>11.75</v>
      </c>
      <c r="B22">
        <v>11</v>
      </c>
      <c r="C22">
        <v>4</v>
      </c>
      <c r="D22" s="18"/>
      <c r="E22" s="22"/>
      <c r="F22" s="17">
        <f t="shared" si="0"/>
        <v>15</v>
      </c>
      <c r="G22" s="23"/>
      <c r="H22" s="15">
        <v>11.75</v>
      </c>
      <c r="I22" s="18">
        <v>0</v>
      </c>
      <c r="J22" s="7"/>
      <c r="K22" s="15">
        <v>11.75</v>
      </c>
      <c r="L22" s="7">
        <f t="shared" si="1"/>
        <v>0</v>
      </c>
      <c r="M22" s="7">
        <f t="shared" si="2"/>
        <v>0</v>
      </c>
      <c r="N22" s="7">
        <f t="shared" si="3"/>
        <v>0</v>
      </c>
      <c r="O22" s="7">
        <f t="shared" si="4"/>
        <v>0</v>
      </c>
      <c r="P22" s="19">
        <f t="shared" si="5"/>
        <v>0</v>
      </c>
      <c r="Q22" s="9"/>
      <c r="R22" s="9"/>
    </row>
    <row r="23" spans="1:18">
      <c r="A23" s="15">
        <v>12.25</v>
      </c>
      <c r="B23">
        <v>8</v>
      </c>
      <c r="C23">
        <v>6</v>
      </c>
      <c r="D23" s="18"/>
      <c r="E23" s="22"/>
      <c r="F23" s="17">
        <f t="shared" si="0"/>
        <v>14</v>
      </c>
      <c r="G23" s="23"/>
      <c r="H23" s="15">
        <v>12.25</v>
      </c>
      <c r="I23" s="18">
        <v>2964598</v>
      </c>
      <c r="J23" s="7"/>
      <c r="K23" s="15">
        <v>12.25</v>
      </c>
      <c r="L23" s="7">
        <f t="shared" si="1"/>
        <v>1694.0559999999998</v>
      </c>
      <c r="M23" s="7">
        <f t="shared" si="2"/>
        <v>1270.5419999999999</v>
      </c>
      <c r="N23" s="7">
        <f t="shared" si="3"/>
        <v>0</v>
      </c>
      <c r="O23" s="7">
        <f t="shared" si="4"/>
        <v>0</v>
      </c>
      <c r="P23" s="19">
        <f t="shared" si="5"/>
        <v>2964.598</v>
      </c>
      <c r="Q23" s="9"/>
      <c r="R23" s="9"/>
    </row>
    <row r="24" spans="1:18">
      <c r="A24" s="15">
        <v>12.75</v>
      </c>
      <c r="B24">
        <v>4</v>
      </c>
      <c r="C24">
        <v>11</v>
      </c>
      <c r="D24" s="18"/>
      <c r="E24" s="22"/>
      <c r="F24" s="17">
        <f t="shared" si="0"/>
        <v>15</v>
      </c>
      <c r="G24" s="23"/>
      <c r="H24" s="15">
        <v>12.75</v>
      </c>
      <c r="I24" s="18">
        <v>0</v>
      </c>
      <c r="J24" s="7"/>
      <c r="K24" s="15">
        <v>12.75</v>
      </c>
      <c r="L24" s="7">
        <f t="shared" si="1"/>
        <v>0</v>
      </c>
      <c r="M24" s="7">
        <f t="shared" si="2"/>
        <v>0</v>
      </c>
      <c r="N24" s="7">
        <f t="shared" si="3"/>
        <v>0</v>
      </c>
      <c r="O24" s="7">
        <f t="shared" si="4"/>
        <v>0</v>
      </c>
      <c r="P24" s="19">
        <f t="shared" si="5"/>
        <v>0</v>
      </c>
      <c r="Q24" s="9"/>
      <c r="R24" s="9"/>
    </row>
    <row r="25" spans="1:18">
      <c r="A25" s="15">
        <v>13.25</v>
      </c>
      <c r="C25">
        <v>14</v>
      </c>
      <c r="E25" s="22"/>
      <c r="F25" s="17">
        <f t="shared" si="0"/>
        <v>14</v>
      </c>
      <c r="G25" s="23"/>
      <c r="H25" s="15">
        <v>13.25</v>
      </c>
      <c r="I25" s="18">
        <v>3937069</v>
      </c>
      <c r="J25" s="7"/>
      <c r="K25" s="15">
        <v>13.25</v>
      </c>
      <c r="L25" s="7">
        <f t="shared" si="1"/>
        <v>0</v>
      </c>
      <c r="M25" s="7">
        <f t="shared" si="2"/>
        <v>3937.069</v>
      </c>
      <c r="N25" s="7">
        <f t="shared" si="3"/>
        <v>0</v>
      </c>
      <c r="O25" s="7">
        <f t="shared" si="4"/>
        <v>0</v>
      </c>
      <c r="P25" s="19">
        <f t="shared" si="5"/>
        <v>3937.069</v>
      </c>
      <c r="Q25" s="9"/>
      <c r="R25" s="9"/>
    </row>
    <row r="26" spans="1:18">
      <c r="A26" s="15">
        <v>13.75</v>
      </c>
      <c r="B26" s="13"/>
      <c r="C26">
        <v>15</v>
      </c>
      <c r="E26" s="22"/>
      <c r="F26" s="17">
        <f t="shared" si="0"/>
        <v>15</v>
      </c>
      <c r="G26" s="23"/>
      <c r="H26" s="15">
        <v>13.75</v>
      </c>
      <c r="I26" s="18">
        <v>0</v>
      </c>
      <c r="J26" s="7"/>
      <c r="K26" s="15">
        <v>13.75</v>
      </c>
      <c r="L26" s="7">
        <f t="shared" si="1"/>
        <v>0</v>
      </c>
      <c r="M26" s="7">
        <f t="shared" si="2"/>
        <v>0</v>
      </c>
      <c r="N26" s="7">
        <f t="shared" si="3"/>
        <v>0</v>
      </c>
      <c r="O26" s="7">
        <f t="shared" si="4"/>
        <v>0</v>
      </c>
      <c r="P26" s="19">
        <f t="shared" si="5"/>
        <v>0</v>
      </c>
      <c r="Q26" s="9"/>
      <c r="R26" s="9"/>
    </row>
    <row r="27" spans="1:18">
      <c r="A27" s="15">
        <v>14.25</v>
      </c>
      <c r="B27" s="13"/>
      <c r="C27">
        <v>17</v>
      </c>
      <c r="E27" s="22"/>
      <c r="F27" s="17">
        <f t="shared" si="0"/>
        <v>17</v>
      </c>
      <c r="G27" s="23"/>
      <c r="H27" s="15">
        <v>14.25</v>
      </c>
      <c r="I27" s="18">
        <v>2582104</v>
      </c>
      <c r="J27" s="7"/>
      <c r="K27" s="15">
        <v>14.25</v>
      </c>
      <c r="L27" s="7">
        <f t="shared" si="1"/>
        <v>0</v>
      </c>
      <c r="M27" s="7">
        <f t="shared" si="2"/>
        <v>2582.1039999999998</v>
      </c>
      <c r="N27" s="7">
        <f t="shared" si="3"/>
        <v>0</v>
      </c>
      <c r="O27" s="7">
        <f t="shared" si="4"/>
        <v>0</v>
      </c>
      <c r="P27" s="19">
        <f t="shared" si="5"/>
        <v>2582.1039999999998</v>
      </c>
      <c r="Q27" s="9"/>
      <c r="R27" s="9"/>
    </row>
    <row r="28" spans="1:18">
      <c r="A28" s="15">
        <v>14.75</v>
      </c>
      <c r="B28" s="13"/>
      <c r="C28">
        <v>14</v>
      </c>
      <c r="D28">
        <v>1</v>
      </c>
      <c r="E28" s="22"/>
      <c r="F28" s="17">
        <f t="shared" si="0"/>
        <v>15</v>
      </c>
      <c r="G28" s="7"/>
      <c r="H28" s="15">
        <v>14.75</v>
      </c>
      <c r="I28" s="18">
        <v>0</v>
      </c>
      <c r="J28" s="7"/>
      <c r="K28" s="15">
        <v>14.75</v>
      </c>
      <c r="L28" s="7">
        <f t="shared" si="1"/>
        <v>0</v>
      </c>
      <c r="M28" s="7">
        <f t="shared" si="2"/>
        <v>0</v>
      </c>
      <c r="N28" s="7">
        <f t="shared" si="3"/>
        <v>0</v>
      </c>
      <c r="O28" s="7">
        <f t="shared" si="4"/>
        <v>0</v>
      </c>
      <c r="P28" s="19">
        <f t="shared" si="5"/>
        <v>0</v>
      </c>
      <c r="Q28" s="9"/>
      <c r="R28" s="9"/>
    </row>
    <row r="29" spans="1:18">
      <c r="A29" s="15">
        <v>15.25</v>
      </c>
      <c r="B29" s="13"/>
      <c r="C29">
        <v>6</v>
      </c>
      <c r="D29">
        <v>6</v>
      </c>
      <c r="E29" s="22"/>
      <c r="F29" s="17">
        <f t="shared" si="0"/>
        <v>12</v>
      </c>
      <c r="G29" s="7"/>
      <c r="H29" s="15">
        <v>15.25</v>
      </c>
      <c r="I29" s="18">
        <v>355605</v>
      </c>
      <c r="J29" s="7"/>
      <c r="K29" s="15">
        <v>15.25</v>
      </c>
      <c r="L29" s="7">
        <f t="shared" si="1"/>
        <v>0</v>
      </c>
      <c r="M29" s="7">
        <f t="shared" si="2"/>
        <v>177.80250000000001</v>
      </c>
      <c r="N29" s="7">
        <f t="shared" si="3"/>
        <v>177.80250000000001</v>
      </c>
      <c r="O29" s="7">
        <f t="shared" si="4"/>
        <v>0</v>
      </c>
      <c r="P29" s="19">
        <f t="shared" si="5"/>
        <v>355.60500000000002</v>
      </c>
      <c r="Q29" s="9"/>
      <c r="R29" s="9"/>
    </row>
    <row r="30" spans="1:18">
      <c r="A30" s="15">
        <v>15.75</v>
      </c>
      <c r="B30" s="13"/>
      <c r="C30">
        <v>3</v>
      </c>
      <c r="D30">
        <v>4</v>
      </c>
      <c r="E30" s="22"/>
      <c r="F30" s="17">
        <f t="shared" si="0"/>
        <v>7</v>
      </c>
      <c r="G30" s="7"/>
      <c r="H30" s="15">
        <v>15.75</v>
      </c>
      <c r="I30" s="18">
        <v>0</v>
      </c>
      <c r="J30" s="7"/>
      <c r="K30" s="15">
        <v>15.75</v>
      </c>
      <c r="L30" s="7">
        <f t="shared" si="1"/>
        <v>0</v>
      </c>
      <c r="M30" s="7">
        <f t="shared" si="2"/>
        <v>0</v>
      </c>
      <c r="N30" s="7">
        <f t="shared" si="3"/>
        <v>0</v>
      </c>
      <c r="O30" s="7">
        <f t="shared" si="4"/>
        <v>0</v>
      </c>
      <c r="P30" s="19">
        <f t="shared" si="5"/>
        <v>0</v>
      </c>
      <c r="Q30" s="9"/>
      <c r="R30" s="9"/>
    </row>
    <row r="31" spans="1:18">
      <c r="A31" s="15">
        <v>16.25</v>
      </c>
      <c r="B31" s="13"/>
      <c r="C31">
        <v>1</v>
      </c>
      <c r="D31">
        <v>3</v>
      </c>
      <c r="E31" s="22"/>
      <c r="F31" s="17">
        <f t="shared" si="0"/>
        <v>4</v>
      </c>
      <c r="G31" s="7"/>
      <c r="H31" s="15">
        <v>16.25</v>
      </c>
      <c r="I31" s="18">
        <v>337417</v>
      </c>
      <c r="J31" s="7"/>
      <c r="K31" s="15">
        <v>16.25</v>
      </c>
      <c r="L31" s="7">
        <f t="shared" si="1"/>
        <v>0</v>
      </c>
      <c r="M31" s="7">
        <f t="shared" si="2"/>
        <v>84.354249999999993</v>
      </c>
      <c r="N31" s="7">
        <f t="shared" si="3"/>
        <v>253.06274999999999</v>
      </c>
      <c r="O31" s="7">
        <f t="shared" si="4"/>
        <v>0</v>
      </c>
      <c r="P31" s="19">
        <f t="shared" si="5"/>
        <v>337.41699999999997</v>
      </c>
      <c r="Q31" s="9"/>
      <c r="R31" s="9"/>
    </row>
    <row r="32" spans="1:18">
      <c r="A32" s="15">
        <v>16.75</v>
      </c>
      <c r="B32" s="13"/>
      <c r="C32" s="18"/>
      <c r="E32" s="22"/>
      <c r="F32" s="17">
        <f t="shared" si="0"/>
        <v>0</v>
      </c>
      <c r="G32" s="7"/>
      <c r="H32" s="15">
        <v>16.75</v>
      </c>
      <c r="I32" s="18"/>
      <c r="J32" s="7"/>
      <c r="K32" s="15">
        <v>16.75</v>
      </c>
      <c r="L32" s="7">
        <f t="shared" si="1"/>
        <v>0</v>
      </c>
      <c r="M32" s="7">
        <f t="shared" si="2"/>
        <v>0</v>
      </c>
      <c r="N32" s="7">
        <f t="shared" si="3"/>
        <v>0</v>
      </c>
      <c r="O32" s="7">
        <f t="shared" si="4"/>
        <v>0</v>
      </c>
      <c r="P32" s="19">
        <f t="shared" si="5"/>
        <v>0</v>
      </c>
      <c r="Q32" s="9"/>
      <c r="R32" s="9"/>
    </row>
    <row r="33" spans="1:18">
      <c r="A33" s="15">
        <v>17.25</v>
      </c>
      <c r="B33" s="13"/>
      <c r="C33" s="24"/>
      <c r="D33" s="18"/>
      <c r="E33" s="22"/>
      <c r="F33" s="17">
        <f t="shared" si="0"/>
        <v>0</v>
      </c>
      <c r="G33" s="7"/>
      <c r="H33" s="15">
        <v>17.25</v>
      </c>
      <c r="I33" s="18"/>
      <c r="J33" s="7"/>
      <c r="K33" s="15">
        <v>17.25</v>
      </c>
      <c r="L33" s="7">
        <f t="shared" si="1"/>
        <v>0</v>
      </c>
      <c r="M33" s="7">
        <f t="shared" si="2"/>
        <v>0</v>
      </c>
      <c r="N33" s="7">
        <f t="shared" si="3"/>
        <v>0</v>
      </c>
      <c r="O33" s="7">
        <f t="shared" si="4"/>
        <v>0</v>
      </c>
      <c r="P33" s="19">
        <f t="shared" si="5"/>
        <v>0</v>
      </c>
      <c r="Q33" s="9"/>
      <c r="R33" s="9"/>
    </row>
    <row r="34" spans="1:18">
      <c r="A34" s="15">
        <v>17.75</v>
      </c>
      <c r="B34" s="13"/>
      <c r="C34" s="24"/>
      <c r="D34" s="18"/>
      <c r="E34" s="22"/>
      <c r="F34" s="17">
        <f t="shared" si="0"/>
        <v>0</v>
      </c>
      <c r="G34" s="7"/>
      <c r="H34" s="15">
        <v>17.75</v>
      </c>
      <c r="J34" s="7"/>
      <c r="K34" s="15">
        <v>17.75</v>
      </c>
      <c r="L34" s="7">
        <f t="shared" si="1"/>
        <v>0</v>
      </c>
      <c r="M34" s="7">
        <f t="shared" si="2"/>
        <v>0</v>
      </c>
      <c r="N34" s="7">
        <f t="shared" si="3"/>
        <v>0</v>
      </c>
      <c r="O34" s="7">
        <f t="shared" si="4"/>
        <v>0</v>
      </c>
      <c r="P34" s="19">
        <f t="shared" si="5"/>
        <v>0</v>
      </c>
      <c r="Q34" s="9"/>
      <c r="R34" s="9"/>
    </row>
    <row r="35" spans="1:18">
      <c r="A35" s="15">
        <v>18.25</v>
      </c>
      <c r="B35" s="13"/>
      <c r="C35" s="18"/>
      <c r="D35" s="18"/>
      <c r="E35" s="16"/>
      <c r="F35" s="17">
        <f t="shared" si="0"/>
        <v>0</v>
      </c>
      <c r="G35" s="7"/>
      <c r="H35" s="15">
        <v>18.25</v>
      </c>
      <c r="I35" s="23"/>
      <c r="J35" s="7"/>
      <c r="K35" s="15">
        <v>18.25</v>
      </c>
      <c r="L35" s="7">
        <f t="shared" si="1"/>
        <v>0</v>
      </c>
      <c r="M35" s="7">
        <f t="shared" si="2"/>
        <v>0</v>
      </c>
      <c r="N35" s="7">
        <f t="shared" si="3"/>
        <v>0</v>
      </c>
      <c r="O35" s="7">
        <f t="shared" si="4"/>
        <v>0</v>
      </c>
      <c r="P35" s="19">
        <f t="shared" si="5"/>
        <v>0</v>
      </c>
      <c r="Q35" s="9"/>
      <c r="R35" s="9"/>
    </row>
    <row r="36" spans="1:18">
      <c r="A36" s="15">
        <v>18.75</v>
      </c>
      <c r="B36" s="13"/>
      <c r="C36" s="18"/>
      <c r="D36" s="18"/>
      <c r="E36" s="16"/>
      <c r="F36" s="17">
        <f t="shared" si="0"/>
        <v>0</v>
      </c>
      <c r="G36" s="7"/>
      <c r="H36" s="15">
        <v>18.75</v>
      </c>
      <c r="I36" s="23"/>
      <c r="J36" s="7"/>
      <c r="K36" s="15">
        <v>18.75</v>
      </c>
      <c r="L36" s="7">
        <f t="shared" si="1"/>
        <v>0</v>
      </c>
      <c r="M36" s="7">
        <f t="shared" si="2"/>
        <v>0</v>
      </c>
      <c r="N36" s="7">
        <f t="shared" si="3"/>
        <v>0</v>
      </c>
      <c r="O36" s="7">
        <f t="shared" si="4"/>
        <v>0</v>
      </c>
      <c r="P36" s="19">
        <f t="shared" si="5"/>
        <v>0</v>
      </c>
      <c r="Q36" s="9"/>
      <c r="R36" s="9"/>
    </row>
    <row r="37" spans="1:18">
      <c r="A37" s="15">
        <v>19.25</v>
      </c>
      <c r="B37" s="16"/>
      <c r="C37" s="21"/>
      <c r="D37" s="21"/>
      <c r="E37" s="21"/>
      <c r="F37" s="17">
        <f t="shared" si="0"/>
        <v>0</v>
      </c>
      <c r="G37" s="7"/>
      <c r="H37" s="15">
        <v>19.25</v>
      </c>
      <c r="I37" s="7"/>
      <c r="J37" s="7"/>
      <c r="K37" s="15">
        <v>19.25</v>
      </c>
      <c r="L37" s="7">
        <f t="shared" si="1"/>
        <v>0</v>
      </c>
      <c r="M37" s="7">
        <f t="shared" si="2"/>
        <v>0</v>
      </c>
      <c r="N37" s="7">
        <f t="shared" si="3"/>
        <v>0</v>
      </c>
      <c r="O37" s="7">
        <f t="shared" si="4"/>
        <v>0</v>
      </c>
      <c r="P37" s="19">
        <f t="shared" si="5"/>
        <v>0</v>
      </c>
      <c r="Q37" s="9"/>
      <c r="R37" s="9"/>
    </row>
    <row r="38" spans="1:18">
      <c r="A38" s="12" t="s">
        <v>7</v>
      </c>
      <c r="B38" s="25">
        <f>SUM(B6:B37)</f>
        <v>86</v>
      </c>
      <c r="C38" s="25">
        <f>SUM(C6:C37)</f>
        <v>91</v>
      </c>
      <c r="D38" s="25">
        <f>SUM(D6:D37)</f>
        <v>14</v>
      </c>
      <c r="E38" s="25">
        <f>SUM(E6:E37)</f>
        <v>0</v>
      </c>
      <c r="F38" s="26">
        <f>SUM(F6:F37)</f>
        <v>191</v>
      </c>
      <c r="G38" s="27"/>
      <c r="H38" s="12" t="s">
        <v>7</v>
      </c>
      <c r="I38" s="23">
        <f>SUM(I6:I37)</f>
        <v>12781305</v>
      </c>
      <c r="J38" s="7"/>
      <c r="K38" s="12" t="s">
        <v>7</v>
      </c>
      <c r="L38" s="25">
        <f>SUM(L6:L37)</f>
        <v>4298.5679999999993</v>
      </c>
      <c r="M38" s="25">
        <f>SUM(M6:M37)</f>
        <v>8051.8717500000002</v>
      </c>
      <c r="N38" s="25">
        <f>SUM(N6:N37)</f>
        <v>430.86525</v>
      </c>
      <c r="O38" s="25">
        <f>SUM(O6:O37)</f>
        <v>0</v>
      </c>
      <c r="P38" s="28">
        <f>SUM(P6:P37)</f>
        <v>12781.304999999998</v>
      </c>
      <c r="Q38" s="29"/>
      <c r="R38" s="9"/>
    </row>
    <row r="39" spans="1:1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9"/>
      <c r="Q39" s="9"/>
      <c r="R39" s="9"/>
    </row>
    <row r="40" spans="1:18">
      <c r="A40" s="7">
        <v>1</v>
      </c>
      <c r="B40" s="7">
        <v>2</v>
      </c>
      <c r="C40" s="7">
        <v>3</v>
      </c>
      <c r="D40" s="7">
        <v>4</v>
      </c>
      <c r="E40" s="7">
        <v>5</v>
      </c>
      <c r="F40" s="7">
        <v>6</v>
      </c>
      <c r="G40" s="7">
        <v>7</v>
      </c>
      <c r="H40" s="7">
        <v>8</v>
      </c>
      <c r="I40" s="7">
        <v>9</v>
      </c>
      <c r="J40" s="7">
        <v>10</v>
      </c>
      <c r="K40" s="7">
        <v>11</v>
      </c>
      <c r="L40" s="7">
        <v>12</v>
      </c>
      <c r="M40" s="7">
        <v>13</v>
      </c>
      <c r="N40" s="7">
        <v>14</v>
      </c>
      <c r="O40" s="7">
        <v>15</v>
      </c>
      <c r="P40" s="7">
        <v>16</v>
      </c>
      <c r="Q40" s="7">
        <v>17</v>
      </c>
      <c r="R40" s="9"/>
    </row>
    <row r="41" spans="1:18">
      <c r="A41" s="30"/>
      <c r="B41" s="7"/>
      <c r="C41" s="7"/>
      <c r="D41" s="7"/>
      <c r="E41" s="7"/>
      <c r="F41" s="30"/>
      <c r="G41" s="7"/>
      <c r="H41" s="7"/>
      <c r="I41" s="7"/>
      <c r="J41" s="30"/>
      <c r="K41" s="7"/>
      <c r="L41" s="7"/>
      <c r="M41" s="7"/>
      <c r="N41" s="30"/>
      <c r="O41" s="7"/>
      <c r="P41" s="9"/>
      <c r="Q41" s="9"/>
      <c r="R41" s="9"/>
    </row>
    <row r="42" spans="1:18">
      <c r="A42" s="7"/>
      <c r="B42" s="5" t="s">
        <v>9</v>
      </c>
      <c r="C42" s="5"/>
      <c r="D42" s="5"/>
      <c r="E42" s="7"/>
      <c r="F42" s="7"/>
      <c r="G42" s="23"/>
      <c r="H42" s="7"/>
      <c r="I42" s="5" t="s">
        <v>10</v>
      </c>
      <c r="J42" s="5"/>
      <c r="K42" s="5"/>
      <c r="L42" s="7"/>
      <c r="M42" s="7"/>
      <c r="N42" s="7"/>
      <c r="O42" s="7"/>
      <c r="P42" s="9"/>
      <c r="Q42" s="9"/>
      <c r="R42" s="9"/>
    </row>
    <row r="43" spans="1:1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9"/>
      <c r="Q43" s="9"/>
      <c r="R43" s="9"/>
    </row>
    <row r="44" spans="1:18">
      <c r="A44" s="7"/>
      <c r="B44" s="7"/>
      <c r="C44" s="7"/>
      <c r="D44" s="7"/>
      <c r="E44" s="7"/>
      <c r="F44" s="7"/>
      <c r="G44" s="7"/>
      <c r="H44" s="31" t="s">
        <v>11</v>
      </c>
      <c r="I44">
        <v>3.4638704203569198E-3</v>
      </c>
      <c r="J44" s="31" t="s">
        <v>12</v>
      </c>
      <c r="K44">
        <v>3.2093859153868798</v>
      </c>
      <c r="L44" s="7"/>
      <c r="M44" s="7"/>
      <c r="N44" s="7"/>
      <c r="O44" s="7"/>
      <c r="P44" s="9"/>
      <c r="Q44" s="9"/>
      <c r="R44" s="9"/>
    </row>
    <row r="45" spans="1:18">
      <c r="A45" s="8" t="s">
        <v>3</v>
      </c>
      <c r="B45" s="7"/>
      <c r="C45" s="7"/>
      <c r="D45" s="7"/>
      <c r="E45" s="7"/>
      <c r="F45" s="7"/>
      <c r="G45" s="7"/>
      <c r="H45" s="8" t="s">
        <v>3</v>
      </c>
      <c r="I45" s="7"/>
      <c r="J45" s="7"/>
      <c r="K45" s="7"/>
      <c r="L45" s="7"/>
      <c r="M45" s="7"/>
      <c r="N45" s="9"/>
      <c r="O45" s="9"/>
      <c r="P45" s="9"/>
    </row>
    <row r="46" spans="1:18">
      <c r="A46" s="8" t="s">
        <v>6</v>
      </c>
      <c r="B46" s="10">
        <v>0</v>
      </c>
      <c r="C46" s="11">
        <v>1</v>
      </c>
      <c r="D46" s="11">
        <v>2</v>
      </c>
      <c r="E46" s="11">
        <v>3</v>
      </c>
      <c r="F46" s="12" t="s">
        <v>7</v>
      </c>
      <c r="G46" s="7"/>
      <c r="H46" s="8" t="s">
        <v>6</v>
      </c>
      <c r="I46" s="10">
        <v>0</v>
      </c>
      <c r="J46" s="11">
        <v>1</v>
      </c>
      <c r="K46" s="11">
        <v>2</v>
      </c>
      <c r="L46" s="11">
        <v>3</v>
      </c>
      <c r="M46" s="32" t="s">
        <v>7</v>
      </c>
      <c r="N46" s="9"/>
      <c r="O46" s="9"/>
      <c r="P46" s="9"/>
    </row>
    <row r="47" spans="1:18">
      <c r="A47" s="15">
        <v>3.75</v>
      </c>
      <c r="B47" s="7">
        <f t="shared" ref="B47:B78" si="6">L6*($A47)</f>
        <v>0</v>
      </c>
      <c r="C47" s="7">
        <f t="shared" ref="C47:C78" si="7">M6*($A47)</f>
        <v>0</v>
      </c>
      <c r="D47" s="7">
        <f t="shared" ref="D47:D78" si="8">N6*($A47)</f>
        <v>0</v>
      </c>
      <c r="E47" s="7">
        <f t="shared" ref="E47:E78" si="9">O6*($A47)</f>
        <v>0</v>
      </c>
      <c r="F47" s="17">
        <f t="shared" ref="F47:F78" si="10">SUM(B47:E47)</f>
        <v>0</v>
      </c>
      <c r="G47" s="7"/>
      <c r="H47" s="15">
        <f t="shared" ref="H47:H78" si="11">$I$44*((A47)^$K$44)</f>
        <v>0.24090704625486173</v>
      </c>
      <c r="I47" s="7">
        <f t="shared" ref="I47:I78" si="12">L6*$H47</f>
        <v>0</v>
      </c>
      <c r="J47" s="7">
        <f t="shared" ref="J47:J78" si="13">M6*$H47</f>
        <v>0</v>
      </c>
      <c r="K47" s="7">
        <f t="shared" ref="K47:K78" si="14">N6*$H47</f>
        <v>0</v>
      </c>
      <c r="L47" s="7">
        <f t="shared" ref="L47:L78" si="15">O6*$H47</f>
        <v>0</v>
      </c>
      <c r="M47" s="33">
        <f t="shared" ref="M47:M78" si="16">SUM(I47:L47)</f>
        <v>0</v>
      </c>
      <c r="N47" s="9"/>
      <c r="O47" s="9"/>
      <c r="P47" s="9"/>
    </row>
    <row r="48" spans="1:18">
      <c r="A48" s="15">
        <v>4.25</v>
      </c>
      <c r="B48" s="7">
        <f t="shared" si="6"/>
        <v>0</v>
      </c>
      <c r="C48" s="7">
        <f t="shared" si="7"/>
        <v>0</v>
      </c>
      <c r="D48" s="7">
        <f t="shared" si="8"/>
        <v>0</v>
      </c>
      <c r="E48" s="7">
        <f t="shared" si="9"/>
        <v>0</v>
      </c>
      <c r="F48" s="17">
        <f t="shared" si="10"/>
        <v>0</v>
      </c>
      <c r="G48" s="7"/>
      <c r="H48" s="15">
        <f t="shared" si="11"/>
        <v>0.36000142400941876</v>
      </c>
      <c r="I48" s="7">
        <f t="shared" si="12"/>
        <v>0</v>
      </c>
      <c r="J48" s="7">
        <f t="shared" si="13"/>
        <v>0</v>
      </c>
      <c r="K48" s="7">
        <f t="shared" si="14"/>
        <v>0</v>
      </c>
      <c r="L48" s="7">
        <f t="shared" si="15"/>
        <v>0</v>
      </c>
      <c r="M48" s="33">
        <f t="shared" si="16"/>
        <v>0</v>
      </c>
      <c r="N48" s="9"/>
      <c r="O48" s="9"/>
      <c r="P48" s="9"/>
    </row>
    <row r="49" spans="1:16">
      <c r="A49" s="15">
        <v>4.75</v>
      </c>
      <c r="B49" s="7">
        <f t="shared" si="6"/>
        <v>0</v>
      </c>
      <c r="C49" s="7">
        <f t="shared" si="7"/>
        <v>0</v>
      </c>
      <c r="D49" s="7">
        <f t="shared" si="8"/>
        <v>0</v>
      </c>
      <c r="E49" s="7">
        <f t="shared" si="9"/>
        <v>0</v>
      </c>
      <c r="F49" s="17">
        <f t="shared" si="10"/>
        <v>0</v>
      </c>
      <c r="G49" s="7"/>
      <c r="H49" s="15">
        <f t="shared" si="11"/>
        <v>0.51443745012215092</v>
      </c>
      <c r="I49" s="7">
        <f t="shared" si="12"/>
        <v>0</v>
      </c>
      <c r="J49" s="7">
        <f t="shared" si="13"/>
        <v>0</v>
      </c>
      <c r="K49" s="7">
        <f t="shared" si="14"/>
        <v>0</v>
      </c>
      <c r="L49" s="7">
        <f t="shared" si="15"/>
        <v>0</v>
      </c>
      <c r="M49" s="33">
        <f t="shared" si="16"/>
        <v>0</v>
      </c>
      <c r="N49" s="9"/>
      <c r="O49" s="9"/>
      <c r="P49" s="9"/>
    </row>
    <row r="50" spans="1:16">
      <c r="A50" s="15">
        <v>5.25</v>
      </c>
      <c r="B50" s="7">
        <f t="shared" si="6"/>
        <v>0</v>
      </c>
      <c r="C50" s="7">
        <f t="shared" si="7"/>
        <v>0</v>
      </c>
      <c r="D50" s="7">
        <f t="shared" si="8"/>
        <v>0</v>
      </c>
      <c r="E50" s="7">
        <f t="shared" si="9"/>
        <v>0</v>
      </c>
      <c r="F50" s="17">
        <f t="shared" si="10"/>
        <v>0</v>
      </c>
      <c r="G50" s="7"/>
      <c r="H50" s="15">
        <f t="shared" si="11"/>
        <v>0.70930131066327895</v>
      </c>
      <c r="I50" s="7">
        <f t="shared" si="12"/>
        <v>0</v>
      </c>
      <c r="J50" s="7">
        <f t="shared" si="13"/>
        <v>0</v>
      </c>
      <c r="K50" s="7">
        <f t="shared" si="14"/>
        <v>0</v>
      </c>
      <c r="L50" s="7">
        <f t="shared" si="15"/>
        <v>0</v>
      </c>
      <c r="M50" s="33">
        <f t="shared" si="16"/>
        <v>0</v>
      </c>
      <c r="N50" s="9"/>
      <c r="O50" s="9"/>
      <c r="P50" s="9"/>
    </row>
    <row r="51" spans="1:16">
      <c r="A51" s="15">
        <v>5.75</v>
      </c>
      <c r="B51" s="7">
        <f t="shared" si="6"/>
        <v>0</v>
      </c>
      <c r="C51" s="7">
        <f t="shared" si="7"/>
        <v>0</v>
      </c>
      <c r="D51" s="7">
        <f t="shared" si="8"/>
        <v>0</v>
      </c>
      <c r="E51" s="7">
        <f t="shared" si="9"/>
        <v>0</v>
      </c>
      <c r="F51" s="17">
        <f t="shared" si="10"/>
        <v>0</v>
      </c>
      <c r="G51" s="7"/>
      <c r="H51" s="15">
        <f t="shared" si="11"/>
        <v>0.94979289893127306</v>
      </c>
      <c r="I51" s="7">
        <f t="shared" si="12"/>
        <v>0</v>
      </c>
      <c r="J51" s="7">
        <f t="shared" si="13"/>
        <v>0</v>
      </c>
      <c r="K51" s="7">
        <f t="shared" si="14"/>
        <v>0</v>
      </c>
      <c r="L51" s="7">
        <f t="shared" si="15"/>
        <v>0</v>
      </c>
      <c r="M51" s="33">
        <f t="shared" si="16"/>
        <v>0</v>
      </c>
      <c r="N51" s="9"/>
      <c r="O51" s="9"/>
      <c r="P51" s="9"/>
    </row>
    <row r="52" spans="1:16">
      <c r="A52" s="15">
        <v>6.25</v>
      </c>
      <c r="B52" s="7">
        <f t="shared" si="6"/>
        <v>14.4625</v>
      </c>
      <c r="C52" s="7">
        <f t="shared" si="7"/>
        <v>0</v>
      </c>
      <c r="D52" s="7">
        <f t="shared" si="8"/>
        <v>0</v>
      </c>
      <c r="E52" s="7">
        <f t="shared" si="9"/>
        <v>0</v>
      </c>
      <c r="F52" s="17">
        <f t="shared" si="10"/>
        <v>14.4625</v>
      </c>
      <c r="G52" s="7"/>
      <c r="H52" s="15">
        <f t="shared" si="11"/>
        <v>1.2412171143557504</v>
      </c>
      <c r="I52" s="7">
        <f t="shared" si="12"/>
        <v>2.8721764026192065</v>
      </c>
      <c r="J52" s="7">
        <f t="shared" si="13"/>
        <v>0</v>
      </c>
      <c r="K52" s="7">
        <f t="shared" si="14"/>
        <v>0</v>
      </c>
      <c r="L52" s="7">
        <f t="shared" si="15"/>
        <v>0</v>
      </c>
      <c r="M52" s="33">
        <f t="shared" si="16"/>
        <v>2.8721764026192065</v>
      </c>
      <c r="N52" s="9"/>
      <c r="O52" s="9"/>
      <c r="P52" s="9"/>
    </row>
    <row r="53" spans="1:16">
      <c r="A53" s="15">
        <v>6.75</v>
      </c>
      <c r="B53" s="7">
        <f t="shared" si="6"/>
        <v>0</v>
      </c>
      <c r="C53" s="7">
        <f t="shared" si="7"/>
        <v>0</v>
      </c>
      <c r="D53" s="7">
        <f t="shared" si="8"/>
        <v>0</v>
      </c>
      <c r="E53" s="7">
        <f t="shared" si="9"/>
        <v>0</v>
      </c>
      <c r="F53" s="17">
        <f t="shared" si="10"/>
        <v>0</v>
      </c>
      <c r="G53" s="7"/>
      <c r="H53" s="15">
        <f t="shared" si="11"/>
        <v>1.5889765401045379</v>
      </c>
      <c r="I53" s="7">
        <f t="shared" si="12"/>
        <v>0</v>
      </c>
      <c r="J53" s="7">
        <f t="shared" si="13"/>
        <v>0</v>
      </c>
      <c r="K53" s="7">
        <f t="shared" si="14"/>
        <v>0</v>
      </c>
      <c r="L53" s="7">
        <f t="shared" si="15"/>
        <v>0</v>
      </c>
      <c r="M53" s="33">
        <f t="shared" si="16"/>
        <v>0</v>
      </c>
      <c r="N53" s="9"/>
      <c r="O53" s="9"/>
      <c r="P53" s="9"/>
    </row>
    <row r="54" spans="1:16">
      <c r="A54" s="15">
        <v>7.25</v>
      </c>
      <c r="B54" s="7">
        <f t="shared" si="6"/>
        <v>1160</v>
      </c>
      <c r="C54" s="7">
        <f t="shared" si="7"/>
        <v>0</v>
      </c>
      <c r="D54" s="7">
        <f t="shared" si="8"/>
        <v>0</v>
      </c>
      <c r="E54" s="7">
        <f t="shared" si="9"/>
        <v>0</v>
      </c>
      <c r="F54" s="17">
        <f t="shared" si="10"/>
        <v>1160</v>
      </c>
      <c r="G54" s="7"/>
      <c r="H54" s="15">
        <f t="shared" si="11"/>
        <v>1.9985651858818752</v>
      </c>
      <c r="I54" s="7">
        <f t="shared" si="12"/>
        <v>319.77042974110003</v>
      </c>
      <c r="J54" s="7">
        <f t="shared" si="13"/>
        <v>0</v>
      </c>
      <c r="K54" s="7">
        <f t="shared" si="14"/>
        <v>0</v>
      </c>
      <c r="L54" s="7">
        <f t="shared" si="15"/>
        <v>0</v>
      </c>
      <c r="M54" s="33">
        <f t="shared" si="16"/>
        <v>319.77042974110003</v>
      </c>
      <c r="N54" s="9"/>
      <c r="O54" s="9"/>
      <c r="P54" s="9"/>
    </row>
    <row r="55" spans="1:16">
      <c r="A55" s="15">
        <v>7.75</v>
      </c>
      <c r="B55" s="7">
        <f t="shared" si="6"/>
        <v>0</v>
      </c>
      <c r="C55" s="7">
        <f t="shared" si="7"/>
        <v>0</v>
      </c>
      <c r="D55" s="7">
        <f t="shared" si="8"/>
        <v>0</v>
      </c>
      <c r="E55" s="7">
        <f t="shared" si="9"/>
        <v>0</v>
      </c>
      <c r="F55" s="17">
        <f t="shared" si="10"/>
        <v>0</v>
      </c>
      <c r="G55" s="7"/>
      <c r="H55" s="15">
        <f t="shared" si="11"/>
        <v>2.4755630721266564</v>
      </c>
      <c r="I55" s="7">
        <f t="shared" si="12"/>
        <v>0</v>
      </c>
      <c r="J55" s="7">
        <f t="shared" si="13"/>
        <v>0</v>
      </c>
      <c r="K55" s="7">
        <f t="shared" si="14"/>
        <v>0</v>
      </c>
      <c r="L55" s="7">
        <f t="shared" si="15"/>
        <v>0</v>
      </c>
      <c r="M55" s="33">
        <f t="shared" si="16"/>
        <v>0</v>
      </c>
      <c r="N55" s="9"/>
      <c r="O55" s="9"/>
      <c r="P55" s="9"/>
    </row>
    <row r="56" spans="1:16">
      <c r="A56" s="15">
        <v>8.25</v>
      </c>
      <c r="B56" s="7">
        <f t="shared" si="6"/>
        <v>689.91450000000009</v>
      </c>
      <c r="C56" s="7">
        <f t="shared" si="7"/>
        <v>0</v>
      </c>
      <c r="D56" s="7">
        <f t="shared" si="8"/>
        <v>0</v>
      </c>
      <c r="E56" s="7">
        <f t="shared" si="9"/>
        <v>0</v>
      </c>
      <c r="F56" s="17">
        <f t="shared" si="10"/>
        <v>689.91450000000009</v>
      </c>
      <c r="G56" s="7"/>
      <c r="H56" s="15">
        <f t="shared" si="11"/>
        <v>3.0256314913164402</v>
      </c>
      <c r="I56" s="7">
        <f t="shared" si="12"/>
        <v>253.02145909282865</v>
      </c>
      <c r="J56" s="7">
        <f t="shared" si="13"/>
        <v>0</v>
      </c>
      <c r="K56" s="7">
        <f t="shared" si="14"/>
        <v>0</v>
      </c>
      <c r="L56" s="7">
        <f t="shared" si="15"/>
        <v>0</v>
      </c>
      <c r="M56" s="33">
        <f t="shared" si="16"/>
        <v>253.02145909282865</v>
      </c>
      <c r="N56" s="9"/>
      <c r="O56" s="9"/>
      <c r="P56" s="9"/>
    </row>
    <row r="57" spans="1:16">
      <c r="A57" s="15">
        <v>8.75</v>
      </c>
      <c r="B57" s="7">
        <f t="shared" si="6"/>
        <v>0</v>
      </c>
      <c r="C57" s="7">
        <f t="shared" si="7"/>
        <v>0</v>
      </c>
      <c r="D57" s="7">
        <f t="shared" si="8"/>
        <v>0</v>
      </c>
      <c r="E57" s="7">
        <f t="shared" si="9"/>
        <v>0</v>
      </c>
      <c r="F57" s="17">
        <f t="shared" si="10"/>
        <v>0</v>
      </c>
      <c r="G57" s="7"/>
      <c r="H57" s="15">
        <f t="shared" si="11"/>
        <v>3.6545088228711755</v>
      </c>
      <c r="I57" s="7">
        <f t="shared" si="12"/>
        <v>0</v>
      </c>
      <c r="J57" s="7">
        <f t="shared" si="13"/>
        <v>0</v>
      </c>
      <c r="K57" s="7">
        <f t="shared" si="14"/>
        <v>0</v>
      </c>
      <c r="L57" s="7">
        <f t="shared" si="15"/>
        <v>0</v>
      </c>
      <c r="M57" s="33">
        <f t="shared" si="16"/>
        <v>0</v>
      </c>
      <c r="N57" s="9"/>
      <c r="O57" s="9"/>
      <c r="P57" s="9"/>
    </row>
    <row r="58" spans="1:16">
      <c r="A58" s="15">
        <v>9.25</v>
      </c>
      <c r="B58" s="7">
        <f t="shared" si="6"/>
        <v>575.33150000000001</v>
      </c>
      <c r="C58" s="7">
        <f t="shared" si="7"/>
        <v>0</v>
      </c>
      <c r="D58" s="7">
        <f t="shared" si="8"/>
        <v>0</v>
      </c>
      <c r="E58" s="7">
        <f t="shared" si="9"/>
        <v>0</v>
      </c>
      <c r="F58" s="17">
        <f t="shared" si="10"/>
        <v>575.33150000000001</v>
      </c>
      <c r="G58" s="7"/>
      <c r="H58" s="15">
        <f t="shared" si="11"/>
        <v>4.3680068069117164</v>
      </c>
      <c r="I58" s="7">
        <f t="shared" si="12"/>
        <v>271.68128737629496</v>
      </c>
      <c r="J58" s="7">
        <f t="shared" si="13"/>
        <v>0</v>
      </c>
      <c r="K58" s="7">
        <f t="shared" si="14"/>
        <v>0</v>
      </c>
      <c r="L58" s="7">
        <f t="shared" si="15"/>
        <v>0</v>
      </c>
      <c r="M58" s="33">
        <f t="shared" si="16"/>
        <v>271.68128737629496</v>
      </c>
      <c r="N58" s="9"/>
      <c r="O58" s="9"/>
      <c r="P58" s="9"/>
    </row>
    <row r="59" spans="1:16">
      <c r="A59" s="15">
        <v>9.75</v>
      </c>
      <c r="B59" s="7">
        <f t="shared" si="6"/>
        <v>0</v>
      </c>
      <c r="C59" s="7">
        <f t="shared" si="7"/>
        <v>0</v>
      </c>
      <c r="D59" s="7">
        <f t="shared" si="8"/>
        <v>0</v>
      </c>
      <c r="E59" s="7">
        <f t="shared" si="9"/>
        <v>0</v>
      </c>
      <c r="F59" s="17">
        <f t="shared" si="10"/>
        <v>0</v>
      </c>
      <c r="G59" s="7"/>
      <c r="H59" s="15">
        <f t="shared" si="11"/>
        <v>5.1720072029055393</v>
      </c>
      <c r="I59" s="7">
        <f t="shared" si="12"/>
        <v>0</v>
      </c>
      <c r="J59" s="7">
        <f t="shared" si="13"/>
        <v>0</v>
      </c>
      <c r="K59" s="7">
        <f t="shared" si="14"/>
        <v>0</v>
      </c>
      <c r="L59" s="7">
        <f t="shared" si="15"/>
        <v>0</v>
      </c>
      <c r="M59" s="33">
        <f t="shared" si="16"/>
        <v>0</v>
      </c>
      <c r="N59" s="9"/>
      <c r="O59" s="9"/>
      <c r="P59" s="9"/>
    </row>
    <row r="60" spans="1:16">
      <c r="A60" s="15">
        <v>10.25</v>
      </c>
      <c r="B60" s="7">
        <f t="shared" si="6"/>
        <v>6194.4234999999999</v>
      </c>
      <c r="C60" s="7">
        <f t="shared" si="7"/>
        <v>0</v>
      </c>
      <c r="D60" s="7">
        <f t="shared" si="8"/>
        <v>0</v>
      </c>
      <c r="E60" s="7">
        <f t="shared" si="9"/>
        <v>0</v>
      </c>
      <c r="F60" s="17">
        <f t="shared" si="10"/>
        <v>6194.4234999999999</v>
      </c>
      <c r="G60" s="7"/>
      <c r="H60" s="15">
        <f t="shared" si="11"/>
        <v>6.0724587745598342</v>
      </c>
      <c r="I60" s="7">
        <f t="shared" si="12"/>
        <v>3669.7933010648426</v>
      </c>
      <c r="J60" s="7">
        <f t="shared" si="13"/>
        <v>0</v>
      </c>
      <c r="K60" s="7">
        <f t="shared" si="14"/>
        <v>0</v>
      </c>
      <c r="L60" s="7">
        <f t="shared" si="15"/>
        <v>0</v>
      </c>
      <c r="M60" s="33">
        <f t="shared" si="16"/>
        <v>3669.7933010648426</v>
      </c>
      <c r="N60" s="9"/>
      <c r="O60" s="9"/>
      <c r="P60" s="9"/>
    </row>
    <row r="61" spans="1:16">
      <c r="A61" s="15">
        <v>10.75</v>
      </c>
      <c r="B61" s="7">
        <f t="shared" si="6"/>
        <v>0</v>
      </c>
      <c r="C61" s="7">
        <f t="shared" si="7"/>
        <v>0</v>
      </c>
      <c r="D61" s="7">
        <f t="shared" si="8"/>
        <v>0</v>
      </c>
      <c r="E61" s="7">
        <f t="shared" si="9"/>
        <v>0</v>
      </c>
      <c r="F61" s="17">
        <f t="shared" si="10"/>
        <v>0</v>
      </c>
      <c r="G61" s="7"/>
      <c r="H61" s="15">
        <f t="shared" si="11"/>
        <v>7.0753745538404633</v>
      </c>
      <c r="I61" s="7">
        <f t="shared" si="12"/>
        <v>0</v>
      </c>
      <c r="J61" s="7">
        <f t="shared" si="13"/>
        <v>0</v>
      </c>
      <c r="K61" s="7">
        <f t="shared" si="14"/>
        <v>0</v>
      </c>
      <c r="L61" s="7">
        <f t="shared" si="15"/>
        <v>0</v>
      </c>
      <c r="M61" s="33">
        <f t="shared" si="16"/>
        <v>0</v>
      </c>
      <c r="N61" s="9"/>
      <c r="O61" s="9"/>
      <c r="P61" s="9"/>
    </row>
    <row r="62" spans="1:16">
      <c r="A62" s="15">
        <v>11.25</v>
      </c>
      <c r="B62" s="7">
        <f t="shared" si="6"/>
        <v>19035.45</v>
      </c>
      <c r="C62" s="7">
        <f t="shared" si="7"/>
        <v>0</v>
      </c>
      <c r="D62" s="7">
        <f t="shared" si="8"/>
        <v>0</v>
      </c>
      <c r="E62" s="7">
        <f t="shared" si="9"/>
        <v>0</v>
      </c>
      <c r="F62" s="17">
        <f t="shared" si="10"/>
        <v>19035.45</v>
      </c>
      <c r="G62" s="7"/>
      <c r="H62" s="15">
        <f t="shared" si="11"/>
        <v>8.1868293457926899</v>
      </c>
      <c r="I62" s="7">
        <f t="shared" si="12"/>
        <v>13852.442726255063</v>
      </c>
      <c r="J62" s="7">
        <f t="shared" si="13"/>
        <v>0</v>
      </c>
      <c r="K62" s="7">
        <f t="shared" si="14"/>
        <v>0</v>
      </c>
      <c r="L62" s="7">
        <f t="shared" si="15"/>
        <v>0</v>
      </c>
      <c r="M62" s="33">
        <f t="shared" si="16"/>
        <v>13852.442726255063</v>
      </c>
      <c r="N62" s="9"/>
      <c r="O62" s="9"/>
      <c r="P62" s="9"/>
    </row>
    <row r="63" spans="1:16">
      <c r="A63" s="15">
        <v>11.75</v>
      </c>
      <c r="B63" s="7">
        <f t="shared" si="6"/>
        <v>0</v>
      </c>
      <c r="C63" s="7">
        <f t="shared" si="7"/>
        <v>0</v>
      </c>
      <c r="D63" s="7">
        <f t="shared" si="8"/>
        <v>0</v>
      </c>
      <c r="E63" s="7">
        <f t="shared" si="9"/>
        <v>0</v>
      </c>
      <c r="F63" s="17">
        <f t="shared" si="10"/>
        <v>0</v>
      </c>
      <c r="G63" s="7"/>
      <c r="H63" s="15">
        <f t="shared" si="11"/>
        <v>9.4129574426570315</v>
      </c>
      <c r="I63" s="7">
        <f t="shared" si="12"/>
        <v>0</v>
      </c>
      <c r="J63" s="7">
        <f t="shared" si="13"/>
        <v>0</v>
      </c>
      <c r="K63" s="7">
        <f t="shared" si="14"/>
        <v>0</v>
      </c>
      <c r="L63" s="7">
        <f t="shared" si="15"/>
        <v>0</v>
      </c>
      <c r="M63" s="33">
        <f t="shared" si="16"/>
        <v>0</v>
      </c>
      <c r="N63" s="9"/>
      <c r="O63" s="9"/>
      <c r="P63" s="9"/>
    </row>
    <row r="64" spans="1:16">
      <c r="A64" s="15">
        <v>12.25</v>
      </c>
      <c r="B64" s="7">
        <f t="shared" si="6"/>
        <v>20752.185999999998</v>
      </c>
      <c r="C64" s="7">
        <f t="shared" si="7"/>
        <v>15564.139499999999</v>
      </c>
      <c r="D64" s="7">
        <f t="shared" si="8"/>
        <v>0</v>
      </c>
      <c r="E64" s="7">
        <f t="shared" si="9"/>
        <v>0</v>
      </c>
      <c r="F64" s="17">
        <f t="shared" si="10"/>
        <v>36316.325499999999</v>
      </c>
      <c r="G64" s="7"/>
      <c r="H64" s="15">
        <f t="shared" si="11"/>
        <v>10.759950521126484</v>
      </c>
      <c r="I64" s="7">
        <f t="shared" si="12"/>
        <v>18227.958740017446</v>
      </c>
      <c r="J64" s="7">
        <f t="shared" si="13"/>
        <v>13670.969055013084</v>
      </c>
      <c r="K64" s="7">
        <f t="shared" si="14"/>
        <v>0</v>
      </c>
      <c r="L64" s="7">
        <f t="shared" si="15"/>
        <v>0</v>
      </c>
      <c r="M64" s="33">
        <f t="shared" si="16"/>
        <v>31898.92779503053</v>
      </c>
      <c r="N64" s="9"/>
      <c r="O64" s="9"/>
      <c r="P64" s="9"/>
    </row>
    <row r="65" spans="1:16">
      <c r="A65" s="15">
        <v>12.75</v>
      </c>
      <c r="B65" s="7">
        <f t="shared" si="6"/>
        <v>0</v>
      </c>
      <c r="C65" s="7">
        <f t="shared" si="7"/>
        <v>0</v>
      </c>
      <c r="D65" s="7">
        <f t="shared" si="8"/>
        <v>0</v>
      </c>
      <c r="E65" s="7">
        <f t="shared" si="9"/>
        <v>0</v>
      </c>
      <c r="F65" s="17">
        <f t="shared" si="10"/>
        <v>0</v>
      </c>
      <c r="G65" s="7"/>
      <c r="H65" s="15">
        <f t="shared" si="11"/>
        <v>12.234055700842706</v>
      </c>
      <c r="I65" s="7">
        <f t="shared" si="12"/>
        <v>0</v>
      </c>
      <c r="J65" s="7">
        <f t="shared" si="13"/>
        <v>0</v>
      </c>
      <c r="K65" s="7">
        <f t="shared" si="14"/>
        <v>0</v>
      </c>
      <c r="L65" s="7">
        <f t="shared" si="15"/>
        <v>0</v>
      </c>
      <c r="M65" s="33">
        <f t="shared" si="16"/>
        <v>0</v>
      </c>
      <c r="N65" s="9"/>
      <c r="O65" s="9"/>
      <c r="P65" s="9"/>
    </row>
    <row r="66" spans="1:16">
      <c r="A66" s="15">
        <v>13.25</v>
      </c>
      <c r="B66" s="7">
        <f t="shared" si="6"/>
        <v>0</v>
      </c>
      <c r="C66" s="7">
        <f t="shared" si="7"/>
        <v>52166.164250000002</v>
      </c>
      <c r="D66" s="7">
        <f t="shared" si="8"/>
        <v>0</v>
      </c>
      <c r="E66" s="7">
        <f t="shared" si="9"/>
        <v>0</v>
      </c>
      <c r="F66" s="17">
        <f t="shared" si="10"/>
        <v>52166.164250000002</v>
      </c>
      <c r="G66" s="7"/>
      <c r="H66" s="15">
        <f t="shared" si="11"/>
        <v>13.841573745642926</v>
      </c>
      <c r="I66" s="7">
        <f t="shared" si="12"/>
        <v>0</v>
      </c>
      <c r="J66" s="7">
        <f t="shared" si="13"/>
        <v>54495.230905184646</v>
      </c>
      <c r="K66" s="7">
        <f t="shared" si="14"/>
        <v>0</v>
      </c>
      <c r="L66" s="7">
        <f t="shared" si="15"/>
        <v>0</v>
      </c>
      <c r="M66" s="33">
        <f t="shared" si="16"/>
        <v>54495.230905184646</v>
      </c>
      <c r="N66" s="9"/>
      <c r="O66" s="9"/>
      <c r="P66" s="9"/>
    </row>
    <row r="67" spans="1:16">
      <c r="A67" s="15">
        <v>13.75</v>
      </c>
      <c r="B67" s="7">
        <f t="shared" si="6"/>
        <v>0</v>
      </c>
      <c r="C67" s="7">
        <f t="shared" si="7"/>
        <v>0</v>
      </c>
      <c r="D67" s="7">
        <f t="shared" si="8"/>
        <v>0</v>
      </c>
      <c r="E67" s="7">
        <f t="shared" si="9"/>
        <v>0</v>
      </c>
      <c r="F67" s="17">
        <f t="shared" si="10"/>
        <v>0</v>
      </c>
      <c r="G67" s="7"/>
      <c r="H67" s="15">
        <f t="shared" si="11"/>
        <v>15.588857391836825</v>
      </c>
      <c r="I67" s="7">
        <f t="shared" si="12"/>
        <v>0</v>
      </c>
      <c r="J67" s="7">
        <f t="shared" si="13"/>
        <v>0</v>
      </c>
      <c r="K67" s="7">
        <f t="shared" si="14"/>
        <v>0</v>
      </c>
      <c r="L67" s="7">
        <f t="shared" si="15"/>
        <v>0</v>
      </c>
      <c r="M67" s="33">
        <f t="shared" si="16"/>
        <v>0</v>
      </c>
      <c r="N67" s="9"/>
      <c r="O67" s="9"/>
      <c r="P67" s="9"/>
    </row>
    <row r="68" spans="1:16">
      <c r="A68" s="15">
        <v>14.25</v>
      </c>
      <c r="B68" s="7">
        <f t="shared" si="6"/>
        <v>0</v>
      </c>
      <c r="C68" s="7">
        <f t="shared" si="7"/>
        <v>36794.981999999996</v>
      </c>
      <c r="D68" s="7">
        <f t="shared" si="8"/>
        <v>0</v>
      </c>
      <c r="E68" s="7">
        <f t="shared" si="9"/>
        <v>0</v>
      </c>
      <c r="F68" s="17">
        <f t="shared" si="10"/>
        <v>36794.981999999996</v>
      </c>
      <c r="G68" s="7"/>
      <c r="H68" s="15">
        <f t="shared" si="11"/>
        <v>17.482309790055755</v>
      </c>
      <c r="I68" s="7">
        <f t="shared" si="12"/>
        <v>0</v>
      </c>
      <c r="J68" s="7">
        <f t="shared" si="13"/>
        <v>45141.142038142119</v>
      </c>
      <c r="K68" s="7">
        <f t="shared" si="14"/>
        <v>0</v>
      </c>
      <c r="L68" s="7">
        <f t="shared" si="15"/>
        <v>0</v>
      </c>
      <c r="M68" s="33">
        <f t="shared" si="16"/>
        <v>45141.142038142119</v>
      </c>
      <c r="N68" s="9"/>
      <c r="O68" s="9"/>
      <c r="P68" s="9"/>
    </row>
    <row r="69" spans="1:16">
      <c r="A69" s="15">
        <v>14.75</v>
      </c>
      <c r="B69" s="7">
        <f t="shared" si="6"/>
        <v>0</v>
      </c>
      <c r="C69" s="7">
        <f t="shared" si="7"/>
        <v>0</v>
      </c>
      <c r="D69" s="7">
        <f t="shared" si="8"/>
        <v>0</v>
      </c>
      <c r="E69" s="7">
        <f t="shared" si="9"/>
        <v>0</v>
      </c>
      <c r="F69" s="17">
        <f t="shared" si="10"/>
        <v>0</v>
      </c>
      <c r="G69" s="7"/>
      <c r="H69" s="15">
        <f t="shared" si="11"/>
        <v>19.528383049083796</v>
      </c>
      <c r="I69" s="7">
        <f t="shared" si="12"/>
        <v>0</v>
      </c>
      <c r="J69" s="7">
        <f t="shared" si="13"/>
        <v>0</v>
      </c>
      <c r="K69" s="7">
        <f t="shared" si="14"/>
        <v>0</v>
      </c>
      <c r="L69" s="7">
        <f t="shared" si="15"/>
        <v>0</v>
      </c>
      <c r="M69" s="33">
        <f t="shared" si="16"/>
        <v>0</v>
      </c>
      <c r="N69" s="9"/>
      <c r="O69" s="9"/>
      <c r="P69" s="9"/>
    </row>
    <row r="70" spans="1:16">
      <c r="A70" s="15">
        <v>15.25</v>
      </c>
      <c r="B70" s="7">
        <f t="shared" si="6"/>
        <v>0</v>
      </c>
      <c r="C70" s="7">
        <f t="shared" si="7"/>
        <v>2711.4881250000003</v>
      </c>
      <c r="D70" s="7">
        <f t="shared" si="8"/>
        <v>2711.4881250000003</v>
      </c>
      <c r="E70" s="7">
        <f t="shared" si="9"/>
        <v>0</v>
      </c>
      <c r="F70" s="17">
        <f t="shared" si="10"/>
        <v>5422.9762500000006</v>
      </c>
      <c r="G70" s="7"/>
      <c r="H70" s="15">
        <f t="shared" si="11"/>
        <v>21.733576871630767</v>
      </c>
      <c r="I70" s="7">
        <f t="shared" si="12"/>
        <v>0</v>
      </c>
      <c r="J70" s="7">
        <f t="shared" si="13"/>
        <v>3864.2843017181294</v>
      </c>
      <c r="K70" s="7">
        <f t="shared" si="14"/>
        <v>3864.2843017181294</v>
      </c>
      <c r="L70" s="7">
        <f t="shared" si="15"/>
        <v>0</v>
      </c>
      <c r="M70" s="33">
        <f t="shared" si="16"/>
        <v>7728.5686034362589</v>
      </c>
      <c r="N70" s="9"/>
      <c r="O70" s="9"/>
      <c r="P70" s="9"/>
    </row>
    <row r="71" spans="1:16">
      <c r="A71" s="15">
        <v>15.75</v>
      </c>
      <c r="B71" s="7">
        <f t="shared" si="6"/>
        <v>0</v>
      </c>
      <c r="C71" s="7">
        <f t="shared" si="7"/>
        <v>0</v>
      </c>
      <c r="D71" s="7">
        <f t="shared" si="8"/>
        <v>0</v>
      </c>
      <c r="E71" s="7">
        <f t="shared" si="9"/>
        <v>0</v>
      </c>
      <c r="F71" s="17">
        <f t="shared" si="10"/>
        <v>0</v>
      </c>
      <c r="G71" s="7"/>
      <c r="H71" s="15">
        <f t="shared" si="11"/>
        <v>24.104437273304367</v>
      </c>
      <c r="I71" s="7">
        <f t="shared" si="12"/>
        <v>0</v>
      </c>
      <c r="J71" s="7">
        <f t="shared" si="13"/>
        <v>0</v>
      </c>
      <c r="K71" s="7">
        <f t="shared" si="14"/>
        <v>0</v>
      </c>
      <c r="L71" s="7">
        <f t="shared" si="15"/>
        <v>0</v>
      </c>
      <c r="M71" s="33">
        <f t="shared" si="16"/>
        <v>0</v>
      </c>
      <c r="N71" s="9"/>
      <c r="O71" s="9"/>
      <c r="P71" s="9"/>
    </row>
    <row r="72" spans="1:16">
      <c r="A72" s="15">
        <v>16.25</v>
      </c>
      <c r="B72" s="7">
        <f t="shared" si="6"/>
        <v>0</v>
      </c>
      <c r="C72" s="7">
        <f t="shared" si="7"/>
        <v>1370.7565625</v>
      </c>
      <c r="D72" s="7">
        <f t="shared" si="8"/>
        <v>4112.2696875000001</v>
      </c>
      <c r="E72" s="7">
        <f t="shared" si="9"/>
        <v>0</v>
      </c>
      <c r="F72" s="17">
        <f t="shared" si="10"/>
        <v>5483.0262499999999</v>
      </c>
      <c r="G72" s="7"/>
      <c r="H72" s="15">
        <f t="shared" si="11"/>
        <v>26.647555377131315</v>
      </c>
      <c r="I72" s="7">
        <f t="shared" si="12"/>
        <v>0</v>
      </c>
      <c r="J72" s="7">
        <f t="shared" si="13"/>
        <v>2247.8345481713791</v>
      </c>
      <c r="K72" s="7">
        <f t="shared" si="14"/>
        <v>6743.5036445141377</v>
      </c>
      <c r="L72" s="7">
        <f t="shared" si="15"/>
        <v>0</v>
      </c>
      <c r="M72" s="33">
        <f t="shared" si="16"/>
        <v>8991.3381926855163</v>
      </c>
      <c r="N72" s="9"/>
      <c r="O72" s="9"/>
      <c r="P72" s="9"/>
    </row>
    <row r="73" spans="1:16">
      <c r="A73" s="15">
        <v>16.75</v>
      </c>
      <c r="B73" s="7">
        <f t="shared" si="6"/>
        <v>0</v>
      </c>
      <c r="C73" s="7">
        <f t="shared" si="7"/>
        <v>0</v>
      </c>
      <c r="D73" s="7">
        <f t="shared" si="8"/>
        <v>0</v>
      </c>
      <c r="E73" s="7">
        <f t="shared" si="9"/>
        <v>0</v>
      </c>
      <c r="F73" s="17">
        <f t="shared" si="10"/>
        <v>0</v>
      </c>
      <c r="G73" s="7"/>
      <c r="H73" s="15">
        <f t="shared" si="11"/>
        <v>29.369566276903139</v>
      </c>
      <c r="I73" s="7">
        <f t="shared" si="12"/>
        <v>0</v>
      </c>
      <c r="J73" s="7">
        <f t="shared" si="13"/>
        <v>0</v>
      </c>
      <c r="K73" s="7">
        <f t="shared" si="14"/>
        <v>0</v>
      </c>
      <c r="L73" s="7">
        <f t="shared" si="15"/>
        <v>0</v>
      </c>
      <c r="M73" s="33">
        <f t="shared" si="16"/>
        <v>0</v>
      </c>
      <c r="N73" s="9"/>
      <c r="O73" s="9"/>
      <c r="P73" s="9"/>
    </row>
    <row r="74" spans="1:16">
      <c r="A74" s="15">
        <v>17.25</v>
      </c>
      <c r="B74" s="7">
        <f t="shared" si="6"/>
        <v>0</v>
      </c>
      <c r="C74" s="7">
        <f t="shared" si="7"/>
        <v>0</v>
      </c>
      <c r="D74" s="7">
        <f t="shared" si="8"/>
        <v>0</v>
      </c>
      <c r="E74" s="7">
        <f t="shared" si="9"/>
        <v>0</v>
      </c>
      <c r="F74" s="17">
        <f t="shared" si="10"/>
        <v>0</v>
      </c>
      <c r="G74" s="7"/>
      <c r="H74" s="15">
        <f t="shared" si="11"/>
        <v>32.27714796340922</v>
      </c>
      <c r="I74" s="7">
        <f t="shared" si="12"/>
        <v>0</v>
      </c>
      <c r="J74" s="7">
        <f t="shared" si="13"/>
        <v>0</v>
      </c>
      <c r="K74" s="7">
        <f t="shared" si="14"/>
        <v>0</v>
      </c>
      <c r="L74" s="7">
        <f t="shared" si="15"/>
        <v>0</v>
      </c>
      <c r="M74" s="33">
        <f t="shared" si="16"/>
        <v>0</v>
      </c>
      <c r="N74" s="9"/>
      <c r="O74" s="9"/>
      <c r="P74" s="9"/>
    </row>
    <row r="75" spans="1:16">
      <c r="A75" s="15">
        <v>17.75</v>
      </c>
      <c r="B75" s="7">
        <f t="shared" si="6"/>
        <v>0</v>
      </c>
      <c r="C75" s="7">
        <f t="shared" si="7"/>
        <v>0</v>
      </c>
      <c r="D75" s="7">
        <f t="shared" si="8"/>
        <v>0</v>
      </c>
      <c r="E75" s="7">
        <f t="shared" si="9"/>
        <v>0</v>
      </c>
      <c r="F75" s="17">
        <f t="shared" si="10"/>
        <v>0</v>
      </c>
      <c r="G75" s="7"/>
      <c r="H75" s="15">
        <f t="shared" si="11"/>
        <v>35.377020308296274</v>
      </c>
      <c r="I75" s="7">
        <f t="shared" si="12"/>
        <v>0</v>
      </c>
      <c r="J75" s="7">
        <f t="shared" si="13"/>
        <v>0</v>
      </c>
      <c r="K75" s="7">
        <f t="shared" si="14"/>
        <v>0</v>
      </c>
      <c r="L75" s="7">
        <f t="shared" si="15"/>
        <v>0</v>
      </c>
      <c r="M75" s="33">
        <f t="shared" si="16"/>
        <v>0</v>
      </c>
      <c r="N75" s="9"/>
      <c r="O75" s="9"/>
      <c r="P75" s="9"/>
    </row>
    <row r="76" spans="1:16">
      <c r="A76" s="15">
        <v>18.25</v>
      </c>
      <c r="B76" s="7">
        <f t="shared" si="6"/>
        <v>0</v>
      </c>
      <c r="C76" s="7">
        <f t="shared" si="7"/>
        <v>0</v>
      </c>
      <c r="D76" s="7">
        <f t="shared" si="8"/>
        <v>0</v>
      </c>
      <c r="E76" s="7">
        <f t="shared" si="9"/>
        <v>0</v>
      </c>
      <c r="F76" s="17">
        <f t="shared" si="10"/>
        <v>0</v>
      </c>
      <c r="G76" s="7"/>
      <c r="H76" s="15">
        <f t="shared" si="11"/>
        <v>38.67594410087279</v>
      </c>
      <c r="I76" s="7">
        <f t="shared" si="12"/>
        <v>0</v>
      </c>
      <c r="J76" s="7">
        <f t="shared" si="13"/>
        <v>0</v>
      </c>
      <c r="K76" s="7">
        <f t="shared" si="14"/>
        <v>0</v>
      </c>
      <c r="L76" s="7">
        <f t="shared" si="15"/>
        <v>0</v>
      </c>
      <c r="M76" s="33">
        <f t="shared" si="16"/>
        <v>0</v>
      </c>
      <c r="N76" s="9"/>
      <c r="O76" s="9"/>
      <c r="P76" s="9"/>
    </row>
    <row r="77" spans="1:16">
      <c r="A77" s="15">
        <v>18.75</v>
      </c>
      <c r="B77" s="7">
        <f t="shared" si="6"/>
        <v>0</v>
      </c>
      <c r="C77" s="7">
        <f t="shared" si="7"/>
        <v>0</v>
      </c>
      <c r="D77" s="7">
        <f t="shared" si="8"/>
        <v>0</v>
      </c>
      <c r="E77" s="7">
        <f t="shared" si="9"/>
        <v>0</v>
      </c>
      <c r="F77" s="17">
        <f t="shared" si="10"/>
        <v>0</v>
      </c>
      <c r="G77" s="7"/>
      <c r="H77" s="15">
        <f t="shared" si="11"/>
        <v>42.180720133679721</v>
      </c>
      <c r="I77" s="7">
        <f t="shared" si="12"/>
        <v>0</v>
      </c>
      <c r="J77" s="7">
        <f t="shared" si="13"/>
        <v>0</v>
      </c>
      <c r="K77" s="7">
        <f t="shared" si="14"/>
        <v>0</v>
      </c>
      <c r="L77" s="7">
        <f t="shared" si="15"/>
        <v>0</v>
      </c>
      <c r="M77" s="33">
        <f t="shared" si="16"/>
        <v>0</v>
      </c>
      <c r="N77" s="9"/>
      <c r="O77" s="9"/>
      <c r="P77" s="9"/>
    </row>
    <row r="78" spans="1:16">
      <c r="A78" s="15">
        <v>19.25</v>
      </c>
      <c r="B78" s="7">
        <f t="shared" si="6"/>
        <v>0</v>
      </c>
      <c r="C78" s="7">
        <f t="shared" si="7"/>
        <v>0</v>
      </c>
      <c r="D78" s="7">
        <f t="shared" si="8"/>
        <v>0</v>
      </c>
      <c r="E78" s="7">
        <f t="shared" si="9"/>
        <v>0</v>
      </c>
      <c r="F78" s="17">
        <f t="shared" si="10"/>
        <v>0</v>
      </c>
      <c r="G78" s="7"/>
      <c r="H78" s="15">
        <f t="shared" si="11"/>
        <v>45.898188333084789</v>
      </c>
      <c r="I78" s="7">
        <f t="shared" si="12"/>
        <v>0</v>
      </c>
      <c r="J78" s="7">
        <f t="shared" si="13"/>
        <v>0</v>
      </c>
      <c r="K78" s="7">
        <f t="shared" si="14"/>
        <v>0</v>
      </c>
      <c r="L78" s="7">
        <f t="shared" si="15"/>
        <v>0</v>
      </c>
      <c r="M78" s="33">
        <f t="shared" si="16"/>
        <v>0</v>
      </c>
      <c r="N78" s="9"/>
      <c r="O78" s="9"/>
      <c r="P78" s="9"/>
    </row>
    <row r="79" spans="1:16">
      <c r="A79" s="12" t="s">
        <v>7</v>
      </c>
      <c r="B79" s="25">
        <f>SUM(B47:B78)</f>
        <v>48421.767999999996</v>
      </c>
      <c r="C79" s="25">
        <f>SUM(C47:C78)</f>
        <v>108607.53043750001</v>
      </c>
      <c r="D79" s="25">
        <f>SUM(D47:D78)</f>
        <v>6823.7578125</v>
      </c>
      <c r="E79" s="25">
        <f>SUM(E47:E78)</f>
        <v>0</v>
      </c>
      <c r="F79" s="25">
        <f>SUM(F47:F78)</f>
        <v>163853.05624999999</v>
      </c>
      <c r="G79" s="17"/>
      <c r="H79" s="12" t="s">
        <v>7</v>
      </c>
      <c r="I79" s="25">
        <f>SUM(I47:I78)</f>
        <v>36597.540119950194</v>
      </c>
      <c r="J79" s="25">
        <f>SUM(J47:J78)</f>
        <v>119419.46084822936</v>
      </c>
      <c r="K79" s="25">
        <f>SUM(K47:K78)</f>
        <v>10607.787946232267</v>
      </c>
      <c r="L79" s="25">
        <f>SUM(L47:L78)</f>
        <v>0</v>
      </c>
      <c r="M79" s="25">
        <f>SUM(M47:M78)</f>
        <v>166624.78891441182</v>
      </c>
      <c r="N79" s="9"/>
      <c r="O79" s="9"/>
      <c r="P79" s="9"/>
    </row>
    <row r="80" spans="1:16">
      <c r="A80" s="10" t="s">
        <v>13</v>
      </c>
      <c r="B80" s="26">
        <f>IF(L38&gt;0,B79/L38,0)</f>
        <v>11.264627662049316</v>
      </c>
      <c r="C80" s="26">
        <f>IF(M38&gt;0,C79/M38,0)</f>
        <v>13.488482406280255</v>
      </c>
      <c r="D80" s="26">
        <f>IF(N38&gt;0,D79/N38,0)</f>
        <v>15.837336179930965</v>
      </c>
      <c r="E80" s="26">
        <f>IF(O38&gt;0,E79/O38,0)</f>
        <v>0</v>
      </c>
      <c r="F80" s="26">
        <f>IF(P38&gt;0,F79/P38,0)</f>
        <v>12.819743856358956</v>
      </c>
      <c r="G80" s="17"/>
      <c r="H80" s="10" t="s">
        <v>13</v>
      </c>
      <c r="I80" s="26">
        <f>IF(L38&gt;0,I79/L38,0)</f>
        <v>8.5138911656044982</v>
      </c>
      <c r="J80" s="26">
        <f>IF(M38&gt;0,J79/M38,0)</f>
        <v>14.83126713341272</v>
      </c>
      <c r="K80" s="26">
        <f>IF(N38&gt;0,K79/N38,0)</f>
        <v>24.619734235314329</v>
      </c>
      <c r="L80" s="26">
        <f>IF(O38&gt;0,L79/O38,0)</f>
        <v>0</v>
      </c>
      <c r="M80" s="26">
        <f>IF(P38&gt;0,M79/P38,0)</f>
        <v>13.036602202545971</v>
      </c>
      <c r="N80" s="9"/>
      <c r="O80" s="9"/>
      <c r="P80" s="9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9"/>
      <c r="O81" s="9"/>
      <c r="P81" s="9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9"/>
      <c r="O82" s="9"/>
      <c r="P82" s="9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"/>
      <c r="O83" s="9"/>
      <c r="P83" s="9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9"/>
      <c r="O84" s="9"/>
      <c r="P84" s="9"/>
    </row>
    <row r="85" spans="1:18" ht="14" customHeight="1">
      <c r="A85" s="3" t="s">
        <v>14</v>
      </c>
      <c r="B85" s="3"/>
      <c r="C85" s="3"/>
      <c r="D85" s="3"/>
      <c r="E85" s="3"/>
      <c r="F85" s="7"/>
      <c r="G85" s="7"/>
      <c r="H85" s="7"/>
      <c r="I85" s="7"/>
      <c r="J85" s="7"/>
      <c r="K85" s="7"/>
      <c r="L85" s="7"/>
      <c r="M85" s="7"/>
      <c r="N85" s="9"/>
      <c r="O85" s="9"/>
      <c r="P85" s="9"/>
    </row>
    <row r="86" spans="1:18" ht="12.75" customHeight="1">
      <c r="A86" s="3"/>
      <c r="B86" s="3"/>
      <c r="C86" s="3"/>
      <c r="D86" s="3"/>
      <c r="E86" s="3"/>
      <c r="F86" s="7"/>
      <c r="G86" s="7"/>
      <c r="H86" s="7"/>
      <c r="I86" s="7"/>
      <c r="J86" s="7"/>
      <c r="K86" s="7"/>
      <c r="L86" s="7"/>
      <c r="M86" s="7"/>
      <c r="N86" s="9"/>
      <c r="O86" s="9"/>
      <c r="P86" s="9"/>
    </row>
    <row r="87" spans="1:18">
      <c r="A87" s="34"/>
      <c r="B87" s="3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9"/>
      <c r="O87" s="9"/>
      <c r="P87" s="9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9"/>
      <c r="O88" s="9"/>
      <c r="P88" s="9"/>
    </row>
    <row r="89" spans="1:18">
      <c r="A89" s="2" t="s">
        <v>15</v>
      </c>
      <c r="B89" s="1" t="s">
        <v>16</v>
      </c>
      <c r="C89" s="1" t="s">
        <v>17</v>
      </c>
      <c r="D89" s="1" t="s">
        <v>18</v>
      </c>
      <c r="E89" s="1" t="s">
        <v>19</v>
      </c>
      <c r="F89" s="7"/>
      <c r="G89" s="7"/>
      <c r="H89" s="7"/>
      <c r="I89" s="7"/>
      <c r="J89" s="7"/>
      <c r="K89" s="7"/>
      <c r="L89" s="7"/>
      <c r="M89" s="7"/>
      <c r="N89" s="9"/>
      <c r="O89" s="9"/>
      <c r="P89" s="9"/>
    </row>
    <row r="90" spans="1:18">
      <c r="A90" s="2"/>
      <c r="B90" s="2"/>
      <c r="C90" s="2"/>
      <c r="D90" s="2"/>
      <c r="E90" s="1"/>
      <c r="F90" s="7"/>
      <c r="G90" s="7"/>
      <c r="H90" s="7"/>
      <c r="I90" s="7"/>
      <c r="J90" s="7"/>
      <c r="K90" s="7"/>
      <c r="L90" s="7"/>
      <c r="M90" s="7"/>
      <c r="N90" s="9"/>
      <c r="O90" s="9"/>
      <c r="P90" s="9"/>
    </row>
    <row r="91" spans="1:18">
      <c r="A91" s="7"/>
      <c r="B91" s="8"/>
      <c r="C91" s="8"/>
      <c r="D91" s="8"/>
      <c r="E91" s="7"/>
      <c r="F91" s="7"/>
      <c r="G91" s="7"/>
      <c r="H91" s="7"/>
      <c r="I91" s="7"/>
      <c r="J91" s="7"/>
      <c r="K91" s="7"/>
      <c r="L91" s="7"/>
      <c r="M91" s="7"/>
      <c r="N91" s="9"/>
      <c r="O91" s="9"/>
      <c r="P91" s="9"/>
    </row>
    <row r="92" spans="1:18">
      <c r="A92" s="35">
        <v>0</v>
      </c>
      <c r="B92" s="36">
        <f>L$38</f>
        <v>4298.5679999999993</v>
      </c>
      <c r="C92" s="37">
        <f>$B$80</f>
        <v>11.264627662049316</v>
      </c>
      <c r="D92" s="37">
        <f>$I$80</f>
        <v>8.5138911656044982</v>
      </c>
      <c r="E92" s="36">
        <f>B92*D92</f>
        <v>36597.540119950194</v>
      </c>
      <c r="F92" s="7">
        <f>E92/1000</f>
        <v>36.597540119950196</v>
      </c>
      <c r="G92" s="7"/>
      <c r="H92" s="7"/>
      <c r="I92" s="7"/>
      <c r="J92" s="7"/>
      <c r="K92" s="7"/>
      <c r="L92" s="7"/>
      <c r="M92" s="7"/>
      <c r="N92" s="9"/>
      <c r="O92" s="9"/>
      <c r="P92" s="9"/>
    </row>
    <row r="93" spans="1:18">
      <c r="A93" s="35">
        <v>1</v>
      </c>
      <c r="B93" s="36">
        <f>M$38</f>
        <v>8051.8717500000002</v>
      </c>
      <c r="C93" s="37">
        <f>$C$80</f>
        <v>13.488482406280255</v>
      </c>
      <c r="D93" s="37">
        <f>$J$80</f>
        <v>14.83126713341272</v>
      </c>
      <c r="E93" s="36">
        <f>B93*D93</f>
        <v>119419.46084822936</v>
      </c>
      <c r="F93" s="7">
        <f>E93/1000</f>
        <v>119.41946084822935</v>
      </c>
      <c r="G93" s="7"/>
      <c r="H93" s="7"/>
      <c r="I93" s="7"/>
      <c r="J93" s="7"/>
      <c r="K93" s="7"/>
      <c r="L93" s="7"/>
      <c r="M93" s="7"/>
      <c r="N93" s="7"/>
      <c r="O93" s="7"/>
      <c r="P93" s="9"/>
      <c r="Q93" s="9"/>
      <c r="R93" s="9"/>
    </row>
    <row r="94" spans="1:18">
      <c r="A94" s="35">
        <v>2</v>
      </c>
      <c r="B94" s="36">
        <f>N$38</f>
        <v>430.86525</v>
      </c>
      <c r="C94" s="37">
        <f>$D$80</f>
        <v>15.837336179930965</v>
      </c>
      <c r="D94" s="37">
        <f>$K$80</f>
        <v>24.619734235314329</v>
      </c>
      <c r="E94" s="36">
        <f>B94*D94</f>
        <v>10607.787946232267</v>
      </c>
      <c r="F94" s="7">
        <f>E94/1000</f>
        <v>10.607787946232268</v>
      </c>
      <c r="G94" s="7"/>
      <c r="H94" s="7"/>
      <c r="I94" s="7"/>
      <c r="J94" s="7"/>
      <c r="K94" s="7"/>
      <c r="L94" s="7"/>
      <c r="M94" s="7"/>
      <c r="N94" s="7"/>
      <c r="O94" s="7"/>
      <c r="P94" s="9"/>
      <c r="Q94" s="9"/>
      <c r="R94" s="9"/>
    </row>
    <row r="95" spans="1:18">
      <c r="A95" s="35">
        <v>3</v>
      </c>
      <c r="B95" s="36">
        <f>O$38</f>
        <v>0</v>
      </c>
      <c r="C95" s="37">
        <f>$E$80</f>
        <v>0</v>
      </c>
      <c r="D95" s="37">
        <f>$L$80</f>
        <v>0</v>
      </c>
      <c r="E95" s="36">
        <f>B95*D95</f>
        <v>0</v>
      </c>
      <c r="F95" s="7">
        <f>E95/1000</f>
        <v>0</v>
      </c>
      <c r="G95" s="7"/>
      <c r="H95" s="7"/>
      <c r="I95" s="7"/>
      <c r="J95" s="7"/>
      <c r="K95" s="7"/>
      <c r="L95" s="7"/>
      <c r="M95" s="7"/>
      <c r="N95" s="7"/>
      <c r="O95" s="7"/>
      <c r="P95" s="9"/>
      <c r="Q95" s="9"/>
      <c r="R95" s="9"/>
    </row>
    <row r="96" spans="1:18">
      <c r="A96" s="35" t="s">
        <v>7</v>
      </c>
      <c r="B96" s="36">
        <f>SUM(B92:B95)</f>
        <v>12781.305</v>
      </c>
      <c r="C96" s="37">
        <f>$F$80</f>
        <v>12.819743856358956</v>
      </c>
      <c r="D96" s="37">
        <f>$M$80</f>
        <v>13.036602202545971</v>
      </c>
      <c r="E96" s="36">
        <f>SUM(E92:E95)</f>
        <v>166624.78891441182</v>
      </c>
      <c r="F96" s="7">
        <f>E96/1000</f>
        <v>166.62478891441182</v>
      </c>
      <c r="G96" s="7"/>
      <c r="H96" s="7"/>
      <c r="I96" s="7"/>
      <c r="J96" s="7"/>
      <c r="K96" s="7"/>
      <c r="L96" s="7"/>
      <c r="M96" s="7"/>
      <c r="N96" s="7"/>
      <c r="O96" s="7"/>
      <c r="P96" s="9"/>
      <c r="Q96" s="9"/>
      <c r="R96" s="9"/>
    </row>
    <row r="97" spans="1:18">
      <c r="A97" s="35" t="s">
        <v>20</v>
      </c>
      <c r="B97" s="38">
        <f>$I$2</f>
        <v>220534.48131484399</v>
      </c>
      <c r="C97" s="8"/>
      <c r="D97" s="8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9"/>
      <c r="Q97" s="9"/>
      <c r="R97" s="9"/>
    </row>
    <row r="98" spans="1:18" ht="24">
      <c r="A98" s="39" t="s">
        <v>21</v>
      </c>
      <c r="B98" s="36">
        <f>IF(E96&gt;0,$I$2/E96,"")</f>
        <v>1.3235394490319403</v>
      </c>
      <c r="C98" s="8"/>
      <c r="D98" s="8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9"/>
      <c r="Q98" s="9"/>
      <c r="R98" s="9"/>
    </row>
  </sheetData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maria jose zuñiga basualto</cp:lastModifiedBy>
  <cp:revision>0</cp:revision>
  <dcterms:created xsi:type="dcterms:W3CDTF">2017-12-13T11:57:55Z</dcterms:created>
  <dcterms:modified xsi:type="dcterms:W3CDTF">2024-02-09T10:39:00Z</dcterms:modified>
  <dc:language>nl-NL</dc:language>
</cp:coreProperties>
</file>