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BOQUERON/surveys_consistency/DATOS/ARSA/"/>
    </mc:Choice>
  </mc:AlternateContent>
  <xr:revisionPtr revIDLastSave="0" documentId="13_ncr:1_{9684BB9C-E63F-6B4E-ACC7-A18C9F97EAB2}" xr6:coauthVersionLast="47" xr6:coauthVersionMax="47" xr10:uidLastSave="{00000000-0000-0000-0000-000000000000}"/>
  <bookViews>
    <workbookView xWindow="260" yWindow="13640" windowWidth="17440" windowHeight="14140" tabRatio="383" xr2:uid="{00000000-000D-0000-FFFF-FFFF00000000}"/>
  </bookViews>
  <sheets>
    <sheet name="4Q" sheetId="4" r:id="rId1"/>
  </sheets>
  <calcPr calcId="191029" iterate="1" iterateCount="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8" i="4" l="1"/>
  <c r="L7" i="4"/>
  <c r="M7" i="4"/>
  <c r="N7" i="4"/>
  <c r="O7" i="4"/>
  <c r="L8" i="4"/>
  <c r="P8" i="4" s="1"/>
  <c r="M8" i="4"/>
  <c r="N8" i="4"/>
  <c r="O8" i="4"/>
  <c r="L9" i="4"/>
  <c r="M9" i="4"/>
  <c r="N9" i="4"/>
  <c r="O9" i="4"/>
  <c r="L10" i="4"/>
  <c r="M10" i="4"/>
  <c r="N10" i="4"/>
  <c r="O10" i="4"/>
  <c r="L11" i="4"/>
  <c r="M11" i="4"/>
  <c r="N11" i="4"/>
  <c r="O11" i="4"/>
  <c r="L12" i="4"/>
  <c r="M12" i="4"/>
  <c r="N12" i="4"/>
  <c r="O12" i="4"/>
  <c r="L13" i="4"/>
  <c r="M13" i="4"/>
  <c r="N13" i="4"/>
  <c r="O13" i="4"/>
  <c r="L14" i="4"/>
  <c r="M14" i="4"/>
  <c r="N14" i="4"/>
  <c r="O14" i="4"/>
  <c r="L15" i="4"/>
  <c r="M15" i="4"/>
  <c r="N15" i="4"/>
  <c r="O15" i="4"/>
  <c r="L16" i="4"/>
  <c r="M16" i="4"/>
  <c r="N16" i="4"/>
  <c r="O16" i="4"/>
  <c r="L17" i="4"/>
  <c r="M17" i="4"/>
  <c r="N17" i="4"/>
  <c r="O17" i="4"/>
  <c r="L18" i="4"/>
  <c r="M18" i="4"/>
  <c r="N18" i="4"/>
  <c r="O18" i="4"/>
  <c r="L19" i="4"/>
  <c r="M19" i="4"/>
  <c r="N19" i="4"/>
  <c r="O19" i="4"/>
  <c r="L20" i="4"/>
  <c r="M20" i="4"/>
  <c r="N20" i="4"/>
  <c r="O20" i="4"/>
  <c r="L21" i="4"/>
  <c r="M21" i="4"/>
  <c r="N21" i="4"/>
  <c r="O21" i="4"/>
  <c r="L22" i="4"/>
  <c r="M22" i="4"/>
  <c r="N22" i="4"/>
  <c r="O22" i="4"/>
  <c r="L23" i="4"/>
  <c r="M23" i="4"/>
  <c r="N23" i="4"/>
  <c r="O23" i="4"/>
  <c r="L24" i="4"/>
  <c r="M24" i="4"/>
  <c r="N24" i="4"/>
  <c r="O24" i="4"/>
  <c r="L25" i="4"/>
  <c r="M25" i="4"/>
  <c r="N25" i="4"/>
  <c r="O25" i="4"/>
  <c r="L26" i="4"/>
  <c r="M26" i="4"/>
  <c r="N26" i="4"/>
  <c r="O26" i="4"/>
  <c r="L27" i="4"/>
  <c r="M27" i="4"/>
  <c r="N27" i="4"/>
  <c r="O27" i="4"/>
  <c r="L28" i="4"/>
  <c r="M28" i="4"/>
  <c r="N28" i="4"/>
  <c r="O28" i="4"/>
  <c r="L29" i="4"/>
  <c r="M29" i="4"/>
  <c r="N29" i="4"/>
  <c r="O29" i="4"/>
  <c r="L30" i="4"/>
  <c r="M30" i="4"/>
  <c r="N30" i="4"/>
  <c r="O30" i="4"/>
  <c r="L31" i="4"/>
  <c r="M31" i="4"/>
  <c r="N31" i="4"/>
  <c r="O31" i="4"/>
  <c r="L32" i="4"/>
  <c r="M32" i="4"/>
  <c r="N32" i="4"/>
  <c r="O32" i="4"/>
  <c r="L33" i="4"/>
  <c r="M33" i="4"/>
  <c r="N33" i="4"/>
  <c r="O33" i="4"/>
  <c r="L34" i="4"/>
  <c r="M34" i="4"/>
  <c r="N34" i="4"/>
  <c r="O34" i="4"/>
  <c r="L35" i="4"/>
  <c r="M35" i="4"/>
  <c r="N35" i="4"/>
  <c r="O35" i="4"/>
  <c r="L36" i="4"/>
  <c r="M36" i="4"/>
  <c r="N36" i="4"/>
  <c r="K82" i="4" s="1"/>
  <c r="O36" i="4"/>
  <c r="L37" i="4"/>
  <c r="M37" i="4"/>
  <c r="N37" i="4"/>
  <c r="O37" i="4"/>
  <c r="M38" i="4"/>
  <c r="N38" i="4"/>
  <c r="O38" i="4"/>
  <c r="L39" i="4"/>
  <c r="M39" i="4"/>
  <c r="N39" i="4"/>
  <c r="O39" i="4"/>
  <c r="L40" i="4"/>
  <c r="M40" i="4"/>
  <c r="N40" i="4"/>
  <c r="O40" i="4"/>
  <c r="L41" i="4"/>
  <c r="M41" i="4"/>
  <c r="N41" i="4"/>
  <c r="O41" i="4"/>
  <c r="L42" i="4"/>
  <c r="M42" i="4"/>
  <c r="N42" i="4"/>
  <c r="O42" i="4"/>
  <c r="M6" i="4"/>
  <c r="N6" i="4"/>
  <c r="O6" i="4"/>
  <c r="L6" i="4"/>
  <c r="B43" i="4"/>
  <c r="F8" i="4"/>
  <c r="B54" i="4"/>
  <c r="F54" i="4" s="1"/>
  <c r="L54" i="4"/>
  <c r="K88" i="4"/>
  <c r="C54" i="4"/>
  <c r="D54" i="4"/>
  <c r="D82" i="4"/>
  <c r="E54" i="4"/>
  <c r="H52" i="4"/>
  <c r="H53" i="4"/>
  <c r="H54" i="4"/>
  <c r="H55" i="4"/>
  <c r="H56" i="4"/>
  <c r="F7" i="4"/>
  <c r="F9" i="4"/>
  <c r="F10" i="4"/>
  <c r="E43" i="4"/>
  <c r="C43" i="4"/>
  <c r="D43" i="4"/>
  <c r="F6" i="4"/>
  <c r="I43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H60" i="4"/>
  <c r="H62" i="4"/>
  <c r="H64" i="4"/>
  <c r="H68" i="4"/>
  <c r="H72" i="4"/>
  <c r="H76" i="4"/>
  <c r="H80" i="4"/>
  <c r="H57" i="4"/>
  <c r="H58" i="4"/>
  <c r="H59" i="4"/>
  <c r="H61" i="4"/>
  <c r="H63" i="4"/>
  <c r="H65" i="4"/>
  <c r="H66" i="4"/>
  <c r="H67" i="4"/>
  <c r="H69" i="4"/>
  <c r="H70" i="4"/>
  <c r="H71" i="4"/>
  <c r="H73" i="4"/>
  <c r="H74" i="4"/>
  <c r="H75" i="4"/>
  <c r="H77" i="4"/>
  <c r="H78" i="4"/>
  <c r="H79" i="4"/>
  <c r="H81" i="4"/>
  <c r="H82" i="4"/>
  <c r="H83" i="4"/>
  <c r="H84" i="4"/>
  <c r="H85" i="4"/>
  <c r="H86" i="4"/>
  <c r="H87" i="4"/>
  <c r="H88" i="4"/>
  <c r="B107" i="4"/>
  <c r="J86" i="4" l="1"/>
  <c r="C86" i="4"/>
  <c r="J80" i="4"/>
  <c r="C80" i="4"/>
  <c r="E84" i="4"/>
  <c r="L84" i="4"/>
  <c r="D88" i="4"/>
  <c r="E81" i="4"/>
  <c r="L81" i="4"/>
  <c r="J54" i="4"/>
  <c r="K54" i="4"/>
  <c r="I54" i="4"/>
  <c r="F43" i="4"/>
  <c r="E87" i="4"/>
  <c r="L87" i="4"/>
  <c r="K56" i="4" l="1"/>
  <c r="D56" i="4"/>
  <c r="E63" i="4"/>
  <c r="L63" i="4"/>
  <c r="B69" i="4"/>
  <c r="I69" i="4"/>
  <c r="P23" i="4"/>
  <c r="K81" i="4"/>
  <c r="D81" i="4"/>
  <c r="J83" i="4"/>
  <c r="C83" i="4"/>
  <c r="J64" i="4"/>
  <c r="C64" i="4"/>
  <c r="L70" i="4"/>
  <c r="E70" i="4"/>
  <c r="B82" i="4"/>
  <c r="F82" i="4" s="1"/>
  <c r="P36" i="4"/>
  <c r="I82" i="4"/>
  <c r="J72" i="4"/>
  <c r="C72" i="4"/>
  <c r="D74" i="4"/>
  <c r="K74" i="4"/>
  <c r="K58" i="4"/>
  <c r="D58" i="4"/>
  <c r="L88" i="4"/>
  <c r="E88" i="4"/>
  <c r="J60" i="4"/>
  <c r="C60" i="4"/>
  <c r="B86" i="4"/>
  <c r="I86" i="4"/>
  <c r="P40" i="4"/>
  <c r="J65" i="4"/>
  <c r="C65" i="4"/>
  <c r="E71" i="4"/>
  <c r="L71" i="4"/>
  <c r="I83" i="4"/>
  <c r="B83" i="4"/>
  <c r="P37" i="4"/>
  <c r="J66" i="4"/>
  <c r="C66" i="4"/>
  <c r="L79" i="4"/>
  <c r="E79" i="4"/>
  <c r="D61" i="4"/>
  <c r="K61" i="4"/>
  <c r="L67" i="4"/>
  <c r="E67" i="4"/>
  <c r="C85" i="4"/>
  <c r="J85" i="4"/>
  <c r="C55" i="4"/>
  <c r="J55" i="4"/>
  <c r="J62" i="4"/>
  <c r="C62" i="4"/>
  <c r="D68" i="4"/>
  <c r="K68" i="4"/>
  <c r="B56" i="4"/>
  <c r="I56" i="4"/>
  <c r="P10" i="4"/>
  <c r="K63" i="4"/>
  <c r="D63" i="4"/>
  <c r="C69" i="4"/>
  <c r="J69" i="4"/>
  <c r="B81" i="4"/>
  <c r="I81" i="4"/>
  <c r="M81" i="4" s="1"/>
  <c r="P35" i="4"/>
  <c r="D85" i="4"/>
  <c r="K85" i="4"/>
  <c r="I64" i="4"/>
  <c r="B64" i="4"/>
  <c r="P18" i="4"/>
  <c r="K76" i="4"/>
  <c r="D76" i="4"/>
  <c r="L82" i="4"/>
  <c r="E82" i="4"/>
  <c r="B84" i="4"/>
  <c r="I84" i="4"/>
  <c r="P38" i="4"/>
  <c r="B74" i="4"/>
  <c r="I74" i="4"/>
  <c r="P28" i="4"/>
  <c r="J58" i="4"/>
  <c r="C58" i="4"/>
  <c r="B78" i="4"/>
  <c r="I78" i="4"/>
  <c r="P32" i="4"/>
  <c r="I65" i="4"/>
  <c r="B65" i="4"/>
  <c r="P19" i="4"/>
  <c r="D71" i="4"/>
  <c r="K71" i="4"/>
  <c r="E83" i="4"/>
  <c r="L83" i="4"/>
  <c r="L80" i="4"/>
  <c r="E80" i="4"/>
  <c r="J53" i="4"/>
  <c r="C53" i="4"/>
  <c r="C61" i="4"/>
  <c r="J61" i="4"/>
  <c r="B73" i="4"/>
  <c r="P27" i="4"/>
  <c r="I73" i="4"/>
  <c r="L85" i="4"/>
  <c r="E85" i="4"/>
  <c r="L55" i="4"/>
  <c r="E55" i="4"/>
  <c r="L62" i="4"/>
  <c r="E62" i="4"/>
  <c r="B68" i="4"/>
  <c r="I68" i="4"/>
  <c r="P22" i="4"/>
  <c r="E57" i="4"/>
  <c r="L57" i="4"/>
  <c r="E75" i="4"/>
  <c r="L75" i="4"/>
  <c r="J76" i="4"/>
  <c r="C76" i="4"/>
  <c r="D79" i="4"/>
  <c r="K79" i="4"/>
  <c r="K84" i="4"/>
  <c r="D84" i="4"/>
  <c r="E78" i="4"/>
  <c r="L78" i="4"/>
  <c r="I58" i="4"/>
  <c r="B58" i="4"/>
  <c r="P12" i="4"/>
  <c r="K78" i="4"/>
  <c r="D78" i="4"/>
  <c r="J59" i="4"/>
  <c r="C59" i="4"/>
  <c r="E65" i="4"/>
  <c r="L65" i="4"/>
  <c r="J77" i="4"/>
  <c r="C77" i="4"/>
  <c r="D83" i="4"/>
  <c r="K83" i="4"/>
  <c r="D80" i="4"/>
  <c r="K80" i="4"/>
  <c r="E53" i="4"/>
  <c r="L53" i="4"/>
  <c r="L61" i="4"/>
  <c r="E61" i="4"/>
  <c r="D73" i="4"/>
  <c r="K73" i="4"/>
  <c r="K52" i="4"/>
  <c r="N43" i="4"/>
  <c r="D52" i="4"/>
  <c r="K62" i="4"/>
  <c r="D62" i="4"/>
  <c r="B63" i="4"/>
  <c r="I63" i="4"/>
  <c r="P17" i="4"/>
  <c r="C81" i="4"/>
  <c r="J81" i="4"/>
  <c r="L64" i="4"/>
  <c r="E64" i="4"/>
  <c r="K57" i="4"/>
  <c r="D57" i="4"/>
  <c r="J63" i="4"/>
  <c r="C63" i="4"/>
  <c r="K75" i="4"/>
  <c r="D75" i="4"/>
  <c r="K87" i="4"/>
  <c r="D87" i="4"/>
  <c r="K70" i="4"/>
  <c r="D70" i="4"/>
  <c r="B76" i="4"/>
  <c r="P30" i="4"/>
  <c r="I76" i="4"/>
  <c r="E72" i="4"/>
  <c r="L72" i="4"/>
  <c r="J84" i="4"/>
  <c r="C84" i="4"/>
  <c r="M54" i="4"/>
  <c r="L58" i="4"/>
  <c r="E58" i="4"/>
  <c r="E60" i="4"/>
  <c r="L60" i="4"/>
  <c r="J78" i="4"/>
  <c r="C78" i="4"/>
  <c r="I59" i="4"/>
  <c r="B59" i="4"/>
  <c r="P13" i="4"/>
  <c r="D65" i="4"/>
  <c r="K65" i="4"/>
  <c r="I77" i="4"/>
  <c r="B77" i="4"/>
  <c r="P31" i="4"/>
  <c r="E66" i="4"/>
  <c r="L66" i="4"/>
  <c r="B80" i="4"/>
  <c r="F80" i="4" s="1"/>
  <c r="I80" i="4"/>
  <c r="M80" i="4" s="1"/>
  <c r="P34" i="4"/>
  <c r="I53" i="4"/>
  <c r="B53" i="4"/>
  <c r="P7" i="4"/>
  <c r="B67" i="4"/>
  <c r="P21" i="4"/>
  <c r="I67" i="4"/>
  <c r="C73" i="4"/>
  <c r="J73" i="4"/>
  <c r="J52" i="4"/>
  <c r="C52" i="4"/>
  <c r="M43" i="4"/>
  <c r="B62" i="4"/>
  <c r="I62" i="4"/>
  <c r="P16" i="4"/>
  <c r="J56" i="4"/>
  <c r="C56" i="4"/>
  <c r="E69" i="4"/>
  <c r="L69" i="4"/>
  <c r="B87" i="4"/>
  <c r="I87" i="4"/>
  <c r="P41" i="4"/>
  <c r="J70" i="4"/>
  <c r="C70" i="4"/>
  <c r="L76" i="4"/>
  <c r="E76" i="4"/>
  <c r="J74" i="4"/>
  <c r="C74" i="4"/>
  <c r="J88" i="4"/>
  <c r="C88" i="4"/>
  <c r="B60" i="4"/>
  <c r="I60" i="4"/>
  <c r="P14" i="4"/>
  <c r="L86" i="4"/>
  <c r="E86" i="4"/>
  <c r="E59" i="4"/>
  <c r="L59" i="4"/>
  <c r="J71" i="4"/>
  <c r="C71" i="4"/>
  <c r="E77" i="4"/>
  <c r="L77" i="4"/>
  <c r="B66" i="4"/>
  <c r="I66" i="4"/>
  <c r="P20" i="4"/>
  <c r="B79" i="4"/>
  <c r="P33" i="4"/>
  <c r="I79" i="4"/>
  <c r="D53" i="4"/>
  <c r="K53" i="4"/>
  <c r="D67" i="4"/>
  <c r="K67" i="4"/>
  <c r="E73" i="4"/>
  <c r="L73" i="4"/>
  <c r="B55" i="4"/>
  <c r="F55" i="4" s="1"/>
  <c r="I55" i="4"/>
  <c r="P9" i="4"/>
  <c r="I52" i="4"/>
  <c r="L43" i="4"/>
  <c r="B52" i="4"/>
  <c r="P6" i="4"/>
  <c r="J68" i="4"/>
  <c r="C68" i="4"/>
  <c r="B57" i="4"/>
  <c r="I57" i="4"/>
  <c r="P11" i="4"/>
  <c r="B75" i="4"/>
  <c r="I75" i="4"/>
  <c r="P29" i="4"/>
  <c r="B72" i="4"/>
  <c r="I72" i="4"/>
  <c r="P26" i="4"/>
  <c r="L56" i="4"/>
  <c r="E56" i="4"/>
  <c r="J57" i="4"/>
  <c r="C57" i="4"/>
  <c r="K69" i="4"/>
  <c r="D69" i="4"/>
  <c r="C75" i="4"/>
  <c r="J75" i="4"/>
  <c r="C87" i="4"/>
  <c r="J87" i="4"/>
  <c r="K64" i="4"/>
  <c r="D64" i="4"/>
  <c r="B70" i="4"/>
  <c r="F70" i="4" s="1"/>
  <c r="I70" i="4"/>
  <c r="P24" i="4"/>
  <c r="J82" i="4"/>
  <c r="C82" i="4"/>
  <c r="K72" i="4"/>
  <c r="D72" i="4"/>
  <c r="L74" i="4"/>
  <c r="E74" i="4"/>
  <c r="B88" i="4"/>
  <c r="P42" i="4"/>
  <c r="I88" i="4"/>
  <c r="M88" i="4" s="1"/>
  <c r="K60" i="4"/>
  <c r="D60" i="4"/>
  <c r="D86" i="4"/>
  <c r="K86" i="4"/>
  <c r="D59" i="4"/>
  <c r="K59" i="4"/>
  <c r="I71" i="4"/>
  <c r="B71" i="4"/>
  <c r="P25" i="4"/>
  <c r="D77" i="4"/>
  <c r="K77" i="4"/>
  <c r="K66" i="4"/>
  <c r="D66" i="4"/>
  <c r="C79" i="4"/>
  <c r="J79" i="4"/>
  <c r="B61" i="4"/>
  <c r="I61" i="4"/>
  <c r="M61" i="4" s="1"/>
  <c r="P15" i="4"/>
  <c r="C67" i="4"/>
  <c r="J67" i="4"/>
  <c r="B85" i="4"/>
  <c r="F85" i="4" s="1"/>
  <c r="I85" i="4"/>
  <c r="P39" i="4"/>
  <c r="D55" i="4"/>
  <c r="K55" i="4"/>
  <c r="L52" i="4"/>
  <c r="E52" i="4"/>
  <c r="O43" i="4"/>
  <c r="L68" i="4"/>
  <c r="E68" i="4"/>
  <c r="E89" i="4" l="1"/>
  <c r="M60" i="4"/>
  <c r="M62" i="4"/>
  <c r="M53" i="4"/>
  <c r="F59" i="4"/>
  <c r="M83" i="4"/>
  <c r="M86" i="4"/>
  <c r="L89" i="4"/>
  <c r="F71" i="4"/>
  <c r="M70" i="4"/>
  <c r="M55" i="4"/>
  <c r="M66" i="4"/>
  <c r="F62" i="4"/>
  <c r="F77" i="4"/>
  <c r="M63" i="4"/>
  <c r="F87" i="4"/>
  <c r="B104" i="4"/>
  <c r="M68" i="4"/>
  <c r="M74" i="4"/>
  <c r="M82" i="4"/>
  <c r="M69" i="4"/>
  <c r="F60" i="4"/>
  <c r="M76" i="4"/>
  <c r="K89" i="4"/>
  <c r="K90" i="4" s="1"/>
  <c r="D104" i="4" s="1"/>
  <c r="F68" i="4"/>
  <c r="M78" i="4"/>
  <c r="F74" i="4"/>
  <c r="F86" i="4"/>
  <c r="F69" i="4"/>
  <c r="F66" i="4"/>
  <c r="M59" i="4"/>
  <c r="M71" i="4"/>
  <c r="F75" i="4"/>
  <c r="M77" i="4"/>
  <c r="F63" i="4"/>
  <c r="M73" i="4"/>
  <c r="F78" i="4"/>
  <c r="F52" i="4"/>
  <c r="B89" i="4"/>
  <c r="B90" i="4" s="1"/>
  <c r="C102" i="4" s="1"/>
  <c r="F67" i="4"/>
  <c r="F58" i="4"/>
  <c r="M57" i="4"/>
  <c r="J89" i="4"/>
  <c r="F64" i="4"/>
  <c r="M56" i="4"/>
  <c r="M75" i="4"/>
  <c r="M67" i="4"/>
  <c r="P43" i="4"/>
  <c r="J90" i="4"/>
  <c r="D103" i="4" s="1"/>
  <c r="B103" i="4"/>
  <c r="M79" i="4"/>
  <c r="C89" i="4"/>
  <c r="C90" i="4" s="1"/>
  <c r="C103" i="4" s="1"/>
  <c r="F76" i="4"/>
  <c r="M84" i="4"/>
  <c r="M72" i="4"/>
  <c r="B102" i="4"/>
  <c r="M58" i="4"/>
  <c r="F73" i="4"/>
  <c r="F65" i="4"/>
  <c r="F84" i="4"/>
  <c r="F81" i="4"/>
  <c r="B105" i="4"/>
  <c r="L90" i="4"/>
  <c r="D105" i="4" s="1"/>
  <c r="E90" i="4"/>
  <c r="C105" i="4" s="1"/>
  <c r="M85" i="4"/>
  <c r="F61" i="4"/>
  <c r="F88" i="4"/>
  <c r="F72" i="4"/>
  <c r="F57" i="4"/>
  <c r="M52" i="4"/>
  <c r="I89" i="4"/>
  <c r="I90" i="4" s="1"/>
  <c r="D102" i="4" s="1"/>
  <c r="F79" i="4"/>
  <c r="M87" i="4"/>
  <c r="F53" i="4"/>
  <c r="D89" i="4"/>
  <c r="D90" i="4" s="1"/>
  <c r="C104" i="4" s="1"/>
  <c r="M65" i="4"/>
  <c r="M64" i="4"/>
  <c r="F56" i="4"/>
  <c r="F83" i="4"/>
  <c r="M89" i="4" l="1"/>
  <c r="M90" i="4" s="1"/>
  <c r="D106" i="4" s="1"/>
  <c r="E105" i="4"/>
  <c r="F105" i="4" s="1"/>
  <c r="B106" i="4"/>
  <c r="E102" i="4"/>
  <c r="E104" i="4"/>
  <c r="F104" i="4" s="1"/>
  <c r="E103" i="4"/>
  <c r="F103" i="4" s="1"/>
  <c r="F89" i="4"/>
  <c r="F90" i="4" s="1"/>
  <c r="C106" i="4" s="1"/>
  <c r="F102" i="4" l="1"/>
  <c r="E106" i="4"/>
  <c r="F106" i="4" l="1"/>
  <c r="B108" i="4"/>
</calcChain>
</file>

<file path=xl/sharedStrings.xml><?xml version="1.0" encoding="utf-8"?>
<sst xmlns="http://schemas.openxmlformats.org/spreadsheetml/2006/main" count="40" uniqueCount="22">
  <si>
    <t>DISTRIBUCION TALLAS</t>
  </si>
  <si>
    <t>CAPTURA</t>
  </si>
  <si>
    <t>TALLA</t>
  </si>
  <si>
    <t>CLAVE TALLA- EDAD (Nº)</t>
  </si>
  <si>
    <t>CAPTURAS POR TALLA Y EDAD</t>
  </si>
  <si>
    <t>(cm)</t>
  </si>
  <si>
    <t>TOTAL</t>
  </si>
  <si>
    <t>Nº</t>
  </si>
  <si>
    <t>CALCULO DE LAS TALLAS MEDIAS</t>
  </si>
  <si>
    <t>CALCULO DE LOS PESOS MEDIOS</t>
  </si>
  <si>
    <t>a=</t>
  </si>
  <si>
    <t>b=</t>
  </si>
  <si>
    <t>MEDIA</t>
  </si>
  <si>
    <t xml:space="preserve"> CAPTURAS POR EDAD</t>
  </si>
  <si>
    <t>EDAD</t>
  </si>
  <si>
    <r>
      <t>C (N) x10</t>
    </r>
    <r>
      <rPr>
        <b/>
        <vertAlign val="superscript"/>
        <sz val="11"/>
        <rFont val="MS Sans"/>
        <family val="2"/>
      </rPr>
      <t>3</t>
    </r>
  </si>
  <si>
    <t>L (cm)</t>
  </si>
  <si>
    <t>W (g)</t>
  </si>
  <si>
    <t>SOP</t>
  </si>
  <si>
    <t>FACTOR
SOP</t>
  </si>
  <si>
    <t>CUARTO TRIMESTRE</t>
  </si>
  <si>
    <t>CAPTURA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</si>
</sst>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"/>
  </numFmts>
  <fonts count="12">
    <font>
      <sz val="10"/>
      <name val="Arial"/>
      <family val="2"/>
    </font>
    <font>
      <b/>
      <sz val="10"/>
      <name val="Arial"/>
      <family val="2"/>
    </font>
    <font>
      <sz val="16"/>
      <name val="MS Sans"/>
      <family val="2"/>
    </font>
    <font>
      <sz val="8"/>
      <name val="Arial"/>
      <family val="2"/>
    </font>
    <font>
      <sz val="8"/>
      <name val="MS Sans"/>
      <family val="2"/>
    </font>
    <font>
      <sz val="10"/>
      <name val="MS Sans"/>
      <family val="2"/>
    </font>
    <font>
      <b/>
      <sz val="12"/>
      <name val="MS Sans"/>
      <family val="2"/>
    </font>
    <font>
      <b/>
      <sz val="8"/>
      <name val="MS Sans"/>
      <family val="2"/>
    </font>
    <font>
      <b/>
      <sz val="8"/>
      <name val="Arial"/>
      <family val="2"/>
    </font>
    <font>
      <b/>
      <vertAlign val="superscript"/>
      <sz val="11"/>
      <name val="MS Sans"/>
      <family val="2"/>
    </font>
    <font>
      <sz val="8"/>
      <color indexed="8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  <border>
      <left/>
      <right style="thin">
        <color indexed="58"/>
      </right>
      <top/>
      <bottom/>
      <diagonal/>
    </border>
    <border>
      <left style="thin">
        <color indexed="58"/>
      </left>
      <right/>
      <top/>
      <bottom/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9" applyNumberFormat="1" applyFont="1" applyFill="1" applyBorder="1" applyAlignment="1" applyProtection="1">
      <alignment horizontal="center"/>
    </xf>
    <xf numFmtId="1" fontId="0" fillId="0" borderId="0" xfId="0" applyNumberFormat="1" applyAlignment="1">
      <alignment horizontal="right"/>
    </xf>
    <xf numFmtId="0" fontId="10" fillId="0" borderId="0" xfId="0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3">
    <cellStyle name="Campo de la tabla dinámica" xfId="1" xr:uid="{00000000-0005-0000-0000-000000000000}"/>
    <cellStyle name="Categoría de la tabla dinámica" xfId="2" xr:uid="{00000000-0005-0000-0000-000001000000}"/>
    <cellStyle name="Categoría del Piloto de Datos" xfId="3" xr:uid="{00000000-0005-0000-0000-000002000000}"/>
    <cellStyle name="Esquina de la tabla dinámica" xfId="4" xr:uid="{00000000-0005-0000-0000-000003000000}"/>
    <cellStyle name="Normal" xfId="0" builtinId="0"/>
    <cellStyle name="Piloto de Datos Ángulo" xfId="5" xr:uid="{00000000-0005-0000-0000-000005000000}"/>
    <cellStyle name="Piloto de Datos Campo" xfId="6" xr:uid="{00000000-0005-0000-0000-000006000000}"/>
    <cellStyle name="Piloto de Datos Resultado" xfId="7" xr:uid="{00000000-0005-0000-0000-000007000000}"/>
    <cellStyle name="Piloto de Datos Título" xfId="8" xr:uid="{00000000-0005-0000-0000-000008000000}"/>
    <cellStyle name="Piloto de Datos Valor" xfId="9" xr:uid="{00000000-0005-0000-0000-000009000000}"/>
    <cellStyle name="Resultado de la tabla dinámica" xfId="10" xr:uid="{00000000-0005-0000-0000-00000A000000}"/>
    <cellStyle name="Título de la tabla dinámica" xfId="11" xr:uid="{00000000-0005-0000-0000-00000B000000}"/>
    <cellStyle name="Valor de la tabla dinámica" xfId="12" xr:uid="{00000000-0005-0000-0000-00000C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33"/>
      <rgbColor rgb="00666699"/>
      <rgbColor rgb="00969696"/>
      <rgbColor rgb="00003366"/>
      <rgbColor rgb="00339966"/>
      <rgbColor rgb="00141312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8"/>
  <sheetViews>
    <sheetView tabSelected="1" zoomScale="80" zoomScaleNormal="80" workbookViewId="0">
      <selection activeCell="L39" sqref="L39"/>
    </sheetView>
  </sheetViews>
  <sheetFormatPr baseColWidth="10" defaultColWidth="11.5" defaultRowHeight="13"/>
  <cols>
    <col min="1" max="1" width="9" customWidth="1"/>
    <col min="2" max="2" width="12.1640625" customWidth="1"/>
    <col min="3" max="3" width="11.5" customWidth="1"/>
    <col min="4" max="4" width="9.6640625" customWidth="1"/>
    <col min="5" max="5" width="12.1640625" customWidth="1"/>
    <col min="6" max="6" width="11.5" customWidth="1"/>
    <col min="8" max="8" width="8.5" customWidth="1"/>
    <col min="9" max="9" width="10.5" customWidth="1"/>
    <col min="10" max="10" width="11.5" customWidth="1"/>
    <col min="11" max="12" width="9.6640625" customWidth="1"/>
    <col min="13" max="13" width="10.5" customWidth="1"/>
    <col min="14" max="14" width="8.83203125" customWidth="1"/>
    <col min="15" max="15" width="11.5" customWidth="1"/>
    <col min="16" max="16" width="11" customWidth="1"/>
  </cols>
  <sheetData>
    <row r="1" spans="1:18" ht="20">
      <c r="A1" s="38" t="s">
        <v>20</v>
      </c>
      <c r="B1" s="38"/>
      <c r="C1" s="38"/>
      <c r="D1" s="38"/>
      <c r="E1" s="38"/>
      <c r="F1" s="38"/>
      <c r="G1" s="1"/>
      <c r="H1" s="39" t="s">
        <v>0</v>
      </c>
      <c r="I1" s="39"/>
      <c r="J1" s="1"/>
      <c r="K1" s="1"/>
      <c r="M1" s="2"/>
      <c r="N1" s="2"/>
      <c r="O1" s="1"/>
      <c r="P1" s="3"/>
      <c r="Q1" s="3"/>
      <c r="R1" s="3"/>
    </row>
    <row r="2" spans="1:18">
      <c r="A2" s="1"/>
      <c r="B2" s="1"/>
      <c r="C2" s="1"/>
      <c r="D2" s="1"/>
      <c r="E2" s="1"/>
      <c r="F2" s="1"/>
      <c r="G2" s="1"/>
      <c r="H2" s="1" t="s">
        <v>21</v>
      </c>
      <c r="I2">
        <v>675473.48237994697</v>
      </c>
      <c r="J2" s="1"/>
      <c r="K2" s="1"/>
      <c r="L2" s="1"/>
      <c r="M2" s="1"/>
      <c r="N2" s="1"/>
      <c r="O2" s="1"/>
      <c r="P2" s="3"/>
      <c r="Q2" s="3"/>
      <c r="R2" s="3"/>
    </row>
    <row r="3" spans="1:18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1"/>
      <c r="O3" s="1"/>
      <c r="P3" s="3"/>
      <c r="Q3" s="3"/>
      <c r="R3" s="3"/>
    </row>
    <row r="4" spans="1:18">
      <c r="A4" s="2" t="s">
        <v>2</v>
      </c>
      <c r="B4" s="40" t="s">
        <v>3</v>
      </c>
      <c r="C4" s="40"/>
      <c r="D4" s="40"/>
      <c r="E4" s="40"/>
      <c r="F4" s="40"/>
      <c r="G4" s="1"/>
      <c r="H4" s="2" t="s">
        <v>2</v>
      </c>
      <c r="J4" s="1"/>
      <c r="K4" s="2" t="s">
        <v>2</v>
      </c>
      <c r="L4" s="39" t="s">
        <v>4</v>
      </c>
      <c r="M4" s="39"/>
      <c r="N4" s="39"/>
      <c r="O4" s="39"/>
      <c r="P4" s="39"/>
      <c r="Q4" s="3"/>
      <c r="R4" s="3"/>
    </row>
    <row r="5" spans="1:18">
      <c r="A5" s="2" t="s">
        <v>5</v>
      </c>
      <c r="B5" s="5">
        <v>0</v>
      </c>
      <c r="C5" s="6">
        <v>1</v>
      </c>
      <c r="D5" s="6">
        <v>2</v>
      </c>
      <c r="E5" s="6">
        <v>3</v>
      </c>
      <c r="F5" s="7" t="s">
        <v>6</v>
      </c>
      <c r="G5" s="1"/>
      <c r="H5" s="2" t="s">
        <v>5</v>
      </c>
      <c r="I5" s="10" t="s">
        <v>7</v>
      </c>
      <c r="J5" s="1"/>
      <c r="K5" s="2" t="s">
        <v>5</v>
      </c>
      <c r="L5" s="5">
        <v>0</v>
      </c>
      <c r="M5" s="6">
        <v>1</v>
      </c>
      <c r="N5" s="6">
        <v>2</v>
      </c>
      <c r="O5" s="6">
        <v>3</v>
      </c>
      <c r="P5" s="8" t="s">
        <v>6</v>
      </c>
      <c r="Q5" s="3"/>
      <c r="R5" s="3"/>
    </row>
    <row r="6" spans="1:18">
      <c r="A6" s="9">
        <v>1.25</v>
      </c>
      <c r="B6" s="33"/>
      <c r="C6" s="33"/>
      <c r="D6" s="33"/>
      <c r="E6" s="33"/>
      <c r="F6" s="12">
        <f>SUM(B6:E6)</f>
        <v>0</v>
      </c>
      <c r="G6" s="1"/>
      <c r="H6" s="9">
        <v>1.25</v>
      </c>
      <c r="I6" s="10">
        <v>0</v>
      </c>
      <c r="J6" s="1"/>
      <c r="K6" s="9">
        <v>1.25</v>
      </c>
      <c r="L6" s="1">
        <f>IF($F6&gt;0,($I6/1000)*(B6/$F6),0)</f>
        <v>0</v>
      </c>
      <c r="M6" s="1">
        <f t="shared" ref="M6:O6" si="0">IF($F6&gt;0,($I6/1000)*(C6/$F6),0)</f>
        <v>0</v>
      </c>
      <c r="N6" s="1">
        <f t="shared" si="0"/>
        <v>0</v>
      </c>
      <c r="O6" s="1">
        <f t="shared" si="0"/>
        <v>0</v>
      </c>
      <c r="P6" s="13">
        <f>SUM(L6:O6)</f>
        <v>0</v>
      </c>
      <c r="Q6" s="3"/>
      <c r="R6" s="3"/>
    </row>
    <row r="7" spans="1:18">
      <c r="A7" s="9">
        <v>1.75</v>
      </c>
      <c r="B7" s="33"/>
      <c r="C7" s="33"/>
      <c r="D7" s="33"/>
      <c r="E7" s="33"/>
      <c r="F7" s="12">
        <f t="shared" ref="F7:F10" si="1">SUM(B7:E7)</f>
        <v>0</v>
      </c>
      <c r="G7" s="1"/>
      <c r="H7" s="9">
        <v>1.75</v>
      </c>
      <c r="I7" s="10">
        <v>0</v>
      </c>
      <c r="J7" s="1"/>
      <c r="K7" s="9">
        <v>1.75</v>
      </c>
      <c r="L7" s="1">
        <f t="shared" ref="L7:L42" si="2">IF($F7&gt;0,($I7/1000)*(B7/$F7),0)</f>
        <v>0</v>
      </c>
      <c r="M7" s="1">
        <f t="shared" ref="M7:M42" si="3">IF($F7&gt;0,($I7/1000)*(C7/$F7),0)</f>
        <v>0</v>
      </c>
      <c r="N7" s="1">
        <f t="shared" ref="N7:N42" si="4">IF($F7&gt;0,($I7/1000)*(D7/$F7),0)</f>
        <v>0</v>
      </c>
      <c r="O7" s="1">
        <f t="shared" ref="O7:O42" si="5">IF($F7&gt;0,($I7/1000)*(E7/$F7),0)</f>
        <v>0</v>
      </c>
      <c r="P7" s="13">
        <f t="shared" ref="P7:P10" si="6">SUM(L7:O7)</f>
        <v>0</v>
      </c>
      <c r="Q7" s="3"/>
      <c r="R7" s="3"/>
    </row>
    <row r="8" spans="1:18">
      <c r="A8" s="9">
        <v>2.25</v>
      </c>
      <c r="B8" s="34">
        <v>1</v>
      </c>
      <c r="C8" s="33"/>
      <c r="D8" s="33"/>
      <c r="E8" s="33"/>
      <c r="F8" s="12">
        <f t="shared" si="1"/>
        <v>1</v>
      </c>
      <c r="G8" s="1"/>
      <c r="H8" s="9">
        <v>2.25</v>
      </c>
      <c r="I8" s="10">
        <v>1118.25954772513</v>
      </c>
      <c r="J8" s="1"/>
      <c r="K8" s="9">
        <v>2.25</v>
      </c>
      <c r="L8" s="1">
        <f t="shared" si="2"/>
        <v>1.11825954772513</v>
      </c>
      <c r="M8" s="1">
        <f t="shared" si="3"/>
        <v>0</v>
      </c>
      <c r="N8" s="1">
        <f t="shared" si="4"/>
        <v>0</v>
      </c>
      <c r="O8" s="1">
        <f t="shared" si="5"/>
        <v>0</v>
      </c>
      <c r="P8" s="13">
        <f t="shared" si="6"/>
        <v>1.11825954772513</v>
      </c>
      <c r="Q8" s="3"/>
      <c r="R8" s="3"/>
    </row>
    <row r="9" spans="1:18">
      <c r="A9" s="9">
        <v>2.75</v>
      </c>
      <c r="B9" s="33"/>
      <c r="C9" s="33"/>
      <c r="D9" s="33"/>
      <c r="E9" s="33"/>
      <c r="F9" s="12">
        <f t="shared" si="1"/>
        <v>0</v>
      </c>
      <c r="G9" s="1"/>
      <c r="H9" s="9">
        <v>2.75</v>
      </c>
      <c r="I9" s="10">
        <v>0</v>
      </c>
      <c r="J9" s="1"/>
      <c r="K9" s="9">
        <v>2.75</v>
      </c>
      <c r="L9" s="1">
        <f t="shared" si="2"/>
        <v>0</v>
      </c>
      <c r="M9" s="1">
        <f t="shared" si="3"/>
        <v>0</v>
      </c>
      <c r="N9" s="1">
        <f t="shared" si="4"/>
        <v>0</v>
      </c>
      <c r="O9" s="1">
        <f t="shared" si="5"/>
        <v>0</v>
      </c>
      <c r="P9" s="13">
        <f t="shared" si="6"/>
        <v>0</v>
      </c>
      <c r="Q9" s="3"/>
      <c r="R9" s="3"/>
    </row>
    <row r="10" spans="1:18">
      <c r="A10" s="9">
        <v>3.25</v>
      </c>
      <c r="B10" s="33"/>
      <c r="C10" s="33"/>
      <c r="D10" s="33"/>
      <c r="E10" s="33"/>
      <c r="F10" s="12">
        <f t="shared" si="1"/>
        <v>0</v>
      </c>
      <c r="G10" s="1"/>
      <c r="H10" s="9">
        <v>3.25</v>
      </c>
      <c r="I10" s="10">
        <v>0</v>
      </c>
      <c r="J10" s="1"/>
      <c r="K10" s="9">
        <v>3.25</v>
      </c>
      <c r="L10" s="1">
        <f t="shared" si="2"/>
        <v>0</v>
      </c>
      <c r="M10" s="1">
        <f t="shared" si="3"/>
        <v>0</v>
      </c>
      <c r="N10" s="1">
        <f t="shared" si="4"/>
        <v>0</v>
      </c>
      <c r="O10" s="1">
        <f t="shared" si="5"/>
        <v>0</v>
      </c>
      <c r="P10" s="13">
        <f t="shared" si="6"/>
        <v>0</v>
      </c>
      <c r="Q10" s="3"/>
      <c r="R10" s="3"/>
    </row>
    <row r="11" spans="1:18">
      <c r="A11" s="9">
        <v>3.75</v>
      </c>
      <c r="B11" s="10"/>
      <c r="C11" s="10"/>
      <c r="D11" s="10"/>
      <c r="E11" s="31"/>
      <c r="F11" s="12">
        <f t="shared" ref="F11:F42" si="7">SUM(B11:E11)</f>
        <v>0</v>
      </c>
      <c r="G11" s="1"/>
      <c r="H11" s="9">
        <v>3.75</v>
      </c>
      <c r="I11" s="11">
        <v>0</v>
      </c>
      <c r="J11" s="1"/>
      <c r="K11" s="9">
        <v>3.75</v>
      </c>
      <c r="L11" s="1">
        <f t="shared" si="2"/>
        <v>0</v>
      </c>
      <c r="M11" s="1">
        <f t="shared" si="3"/>
        <v>0</v>
      </c>
      <c r="N11" s="1">
        <f t="shared" si="4"/>
        <v>0</v>
      </c>
      <c r="O11" s="1">
        <f t="shared" si="5"/>
        <v>0</v>
      </c>
      <c r="P11" s="13">
        <f t="shared" ref="P11:P42" si="8">SUM(L11:O11)</f>
        <v>0</v>
      </c>
      <c r="Q11" s="3"/>
      <c r="R11" s="3"/>
    </row>
    <row r="12" spans="1:18">
      <c r="A12" s="9">
        <v>4.25</v>
      </c>
      <c r="B12" s="10"/>
      <c r="C12" s="10"/>
      <c r="D12" s="10"/>
      <c r="E12" s="31"/>
      <c r="F12" s="12">
        <f t="shared" si="7"/>
        <v>0</v>
      </c>
      <c r="G12" s="1"/>
      <c r="H12" s="9">
        <v>4.25</v>
      </c>
      <c r="I12" s="11">
        <v>0</v>
      </c>
      <c r="J12" s="1"/>
      <c r="K12" s="9">
        <v>4.25</v>
      </c>
      <c r="L12" s="1">
        <f t="shared" si="2"/>
        <v>0</v>
      </c>
      <c r="M12" s="1">
        <f t="shared" si="3"/>
        <v>0</v>
      </c>
      <c r="N12" s="1">
        <f t="shared" si="4"/>
        <v>0</v>
      </c>
      <c r="O12" s="1">
        <f t="shared" si="5"/>
        <v>0</v>
      </c>
      <c r="P12" s="13">
        <f t="shared" si="8"/>
        <v>0</v>
      </c>
      <c r="Q12" s="3"/>
      <c r="R12" s="3"/>
    </row>
    <row r="13" spans="1:18">
      <c r="A13" s="9">
        <v>4.75</v>
      </c>
      <c r="B13" s="10"/>
      <c r="C13" s="10"/>
      <c r="D13" s="10"/>
      <c r="E13" s="31"/>
      <c r="F13" s="12">
        <f t="shared" si="7"/>
        <v>0</v>
      </c>
      <c r="G13" s="1"/>
      <c r="H13" s="9">
        <v>4.75</v>
      </c>
      <c r="I13" s="11">
        <v>0</v>
      </c>
      <c r="J13" s="1"/>
      <c r="K13" s="9">
        <v>4.75</v>
      </c>
      <c r="L13" s="1">
        <f t="shared" si="2"/>
        <v>0</v>
      </c>
      <c r="M13" s="1">
        <f t="shared" si="3"/>
        <v>0</v>
      </c>
      <c r="N13" s="1">
        <f t="shared" si="4"/>
        <v>0</v>
      </c>
      <c r="O13" s="1">
        <f t="shared" si="5"/>
        <v>0</v>
      </c>
      <c r="P13" s="13">
        <f t="shared" si="8"/>
        <v>0</v>
      </c>
      <c r="Q13" s="3"/>
      <c r="R13" s="3"/>
    </row>
    <row r="14" spans="1:18">
      <c r="A14" s="9">
        <v>5.25</v>
      </c>
      <c r="B14" s="10"/>
      <c r="C14" s="10"/>
      <c r="D14" s="10"/>
      <c r="E14" s="31"/>
      <c r="F14" s="12">
        <f t="shared" si="7"/>
        <v>0</v>
      </c>
      <c r="G14" s="1"/>
      <c r="H14" s="9">
        <v>5.25</v>
      </c>
      <c r="I14" s="11">
        <v>0</v>
      </c>
      <c r="J14" s="1"/>
      <c r="K14" s="9">
        <v>5.25</v>
      </c>
      <c r="L14" s="1">
        <f t="shared" si="2"/>
        <v>0</v>
      </c>
      <c r="M14" s="1">
        <f t="shared" si="3"/>
        <v>0</v>
      </c>
      <c r="N14" s="1">
        <f t="shared" si="4"/>
        <v>0</v>
      </c>
      <c r="O14" s="1">
        <f t="shared" si="5"/>
        <v>0</v>
      </c>
      <c r="P14" s="13">
        <f t="shared" si="8"/>
        <v>0</v>
      </c>
      <c r="Q14" s="3"/>
      <c r="R14" s="3"/>
    </row>
    <row r="15" spans="1:18">
      <c r="A15" s="9">
        <v>5.75</v>
      </c>
      <c r="C15" s="10"/>
      <c r="D15" s="10"/>
      <c r="E15" s="31"/>
      <c r="F15" s="12">
        <f t="shared" si="7"/>
        <v>0</v>
      </c>
      <c r="G15" s="1"/>
      <c r="H15" s="9">
        <v>5.75</v>
      </c>
      <c r="I15" s="11">
        <v>0</v>
      </c>
      <c r="J15" s="1"/>
      <c r="K15" s="9">
        <v>5.75</v>
      </c>
      <c r="L15" s="1">
        <f t="shared" si="2"/>
        <v>0</v>
      </c>
      <c r="M15" s="1">
        <f t="shared" si="3"/>
        <v>0</v>
      </c>
      <c r="N15" s="1">
        <f t="shared" si="4"/>
        <v>0</v>
      </c>
      <c r="O15" s="1">
        <f t="shared" si="5"/>
        <v>0</v>
      </c>
      <c r="P15" s="13">
        <f t="shared" si="8"/>
        <v>0</v>
      </c>
      <c r="Q15" s="3"/>
      <c r="R15" s="3"/>
    </row>
    <row r="16" spans="1:18">
      <c r="A16" s="9">
        <v>6.25</v>
      </c>
      <c r="B16">
        <v>1</v>
      </c>
      <c r="C16" s="10"/>
      <c r="D16" s="10"/>
      <c r="E16" s="31"/>
      <c r="F16" s="12">
        <f t="shared" si="7"/>
        <v>1</v>
      </c>
      <c r="G16" s="1"/>
      <c r="H16" s="9">
        <v>6.25</v>
      </c>
      <c r="I16" s="11">
        <v>2237</v>
      </c>
      <c r="J16" s="1"/>
      <c r="K16" s="9">
        <v>6.25</v>
      </c>
      <c r="L16" s="1">
        <f t="shared" si="2"/>
        <v>2.2370000000000001</v>
      </c>
      <c r="M16" s="1">
        <f t="shared" si="3"/>
        <v>0</v>
      </c>
      <c r="N16" s="1">
        <f t="shared" si="4"/>
        <v>0</v>
      </c>
      <c r="O16" s="1">
        <f t="shared" si="5"/>
        <v>0</v>
      </c>
      <c r="P16" s="13">
        <f t="shared" si="8"/>
        <v>2.2370000000000001</v>
      </c>
      <c r="Q16" s="3"/>
      <c r="R16" s="3"/>
    </row>
    <row r="17" spans="1:18">
      <c r="A17" s="9">
        <v>6.75</v>
      </c>
      <c r="B17">
        <v>5</v>
      </c>
      <c r="D17" s="10"/>
      <c r="E17" s="32"/>
      <c r="F17" s="12">
        <f t="shared" si="7"/>
        <v>5</v>
      </c>
      <c r="G17" s="1"/>
      <c r="H17" s="9">
        <v>6.75</v>
      </c>
      <c r="I17" s="11">
        <v>0</v>
      </c>
      <c r="J17" s="1"/>
      <c r="K17" s="9">
        <v>6.75</v>
      </c>
      <c r="L17" s="1">
        <f t="shared" si="2"/>
        <v>0</v>
      </c>
      <c r="M17" s="1">
        <f t="shared" si="3"/>
        <v>0</v>
      </c>
      <c r="N17" s="1">
        <f t="shared" si="4"/>
        <v>0</v>
      </c>
      <c r="O17" s="1">
        <f t="shared" si="5"/>
        <v>0</v>
      </c>
      <c r="P17" s="13">
        <f t="shared" si="8"/>
        <v>0</v>
      </c>
      <c r="Q17" s="3"/>
      <c r="R17" s="3"/>
    </row>
    <row r="18" spans="1:18">
      <c r="A18" s="9">
        <v>7.25</v>
      </c>
      <c r="B18">
        <v>5</v>
      </c>
      <c r="D18" s="10"/>
      <c r="E18" s="29"/>
      <c r="F18" s="12">
        <f t="shared" si="7"/>
        <v>5</v>
      </c>
      <c r="G18" s="1"/>
      <c r="H18" s="9">
        <v>7.25</v>
      </c>
      <c r="I18" s="11">
        <v>156411</v>
      </c>
      <c r="J18" s="1"/>
      <c r="K18" s="9">
        <v>7.25</v>
      </c>
      <c r="L18" s="1">
        <f t="shared" si="2"/>
        <v>156.411</v>
      </c>
      <c r="M18" s="1">
        <f t="shared" si="3"/>
        <v>0</v>
      </c>
      <c r="N18" s="1">
        <f t="shared" si="4"/>
        <v>0</v>
      </c>
      <c r="O18" s="1">
        <f t="shared" si="5"/>
        <v>0</v>
      </c>
      <c r="P18" s="13">
        <f t="shared" si="8"/>
        <v>156.411</v>
      </c>
      <c r="Q18" s="3"/>
      <c r="R18" s="3"/>
    </row>
    <row r="19" spans="1:18">
      <c r="A19" s="9">
        <v>7.75</v>
      </c>
      <c r="B19">
        <v>5</v>
      </c>
      <c r="D19" s="10"/>
      <c r="E19" s="29"/>
      <c r="F19" s="12">
        <f t="shared" si="7"/>
        <v>5</v>
      </c>
      <c r="G19" s="1"/>
      <c r="H19" s="9">
        <v>7.75</v>
      </c>
      <c r="I19" s="11">
        <v>0</v>
      </c>
      <c r="J19" s="1"/>
      <c r="K19" s="9">
        <v>7.75</v>
      </c>
      <c r="L19" s="1">
        <f t="shared" si="2"/>
        <v>0</v>
      </c>
      <c r="M19" s="1">
        <f t="shared" si="3"/>
        <v>0</v>
      </c>
      <c r="N19" s="1">
        <f t="shared" si="4"/>
        <v>0</v>
      </c>
      <c r="O19" s="1">
        <f t="shared" si="5"/>
        <v>0</v>
      </c>
      <c r="P19" s="13">
        <f t="shared" si="8"/>
        <v>0</v>
      </c>
      <c r="Q19" s="3"/>
      <c r="R19" s="3"/>
    </row>
    <row r="20" spans="1:18">
      <c r="A20" s="9">
        <v>8.25</v>
      </c>
      <c r="B20">
        <v>10</v>
      </c>
      <c r="D20" s="11"/>
      <c r="E20" s="29"/>
      <c r="F20" s="12">
        <f t="shared" si="7"/>
        <v>10</v>
      </c>
      <c r="G20" s="1"/>
      <c r="H20" s="9">
        <v>8.25</v>
      </c>
      <c r="I20" s="11">
        <v>359405</v>
      </c>
      <c r="J20" s="1"/>
      <c r="K20" s="9">
        <v>8.25</v>
      </c>
      <c r="L20" s="1">
        <f t="shared" si="2"/>
        <v>359.40499999999997</v>
      </c>
      <c r="M20" s="1">
        <f t="shared" si="3"/>
        <v>0</v>
      </c>
      <c r="N20" s="1">
        <f t="shared" si="4"/>
        <v>0</v>
      </c>
      <c r="O20" s="1">
        <f t="shared" si="5"/>
        <v>0</v>
      </c>
      <c r="P20" s="13">
        <f t="shared" si="8"/>
        <v>359.40499999999997</v>
      </c>
      <c r="Q20" s="3"/>
      <c r="R20" s="3"/>
    </row>
    <row r="21" spans="1:18">
      <c r="A21" s="9">
        <v>8.75</v>
      </c>
      <c r="B21">
        <v>10</v>
      </c>
      <c r="D21" s="11"/>
      <c r="E21" s="29"/>
      <c r="F21" s="12">
        <f t="shared" si="7"/>
        <v>10</v>
      </c>
      <c r="G21" s="1"/>
      <c r="H21" s="9">
        <v>8.75</v>
      </c>
      <c r="I21" s="11">
        <v>0</v>
      </c>
      <c r="J21" s="1"/>
      <c r="K21" s="9">
        <v>8.75</v>
      </c>
      <c r="L21" s="1">
        <f t="shared" si="2"/>
        <v>0</v>
      </c>
      <c r="M21" s="1">
        <f t="shared" si="3"/>
        <v>0</v>
      </c>
      <c r="N21" s="1">
        <f t="shared" si="4"/>
        <v>0</v>
      </c>
      <c r="O21" s="1">
        <f t="shared" si="5"/>
        <v>0</v>
      </c>
      <c r="P21" s="13">
        <f t="shared" si="8"/>
        <v>0</v>
      </c>
      <c r="Q21" s="3"/>
      <c r="R21" s="3"/>
    </row>
    <row r="22" spans="1:18">
      <c r="A22" s="9">
        <v>9.25</v>
      </c>
      <c r="B22">
        <v>12</v>
      </c>
      <c r="D22" s="11"/>
      <c r="E22" s="29"/>
      <c r="F22" s="12">
        <f t="shared" si="7"/>
        <v>12</v>
      </c>
      <c r="G22" s="1"/>
      <c r="H22" s="9">
        <v>9.25</v>
      </c>
      <c r="I22" s="11">
        <v>309269</v>
      </c>
      <c r="J22" s="1"/>
      <c r="K22" s="9">
        <v>9.25</v>
      </c>
      <c r="L22" s="1">
        <f t="shared" si="2"/>
        <v>309.26900000000001</v>
      </c>
      <c r="M22" s="1">
        <f t="shared" si="3"/>
        <v>0</v>
      </c>
      <c r="N22" s="1">
        <f t="shared" si="4"/>
        <v>0</v>
      </c>
      <c r="O22" s="1">
        <f t="shared" si="5"/>
        <v>0</v>
      </c>
      <c r="P22" s="13">
        <f t="shared" si="8"/>
        <v>309.26900000000001</v>
      </c>
      <c r="Q22" s="3"/>
      <c r="R22" s="3"/>
    </row>
    <row r="23" spans="1:18">
      <c r="A23" s="9">
        <v>9.75</v>
      </c>
      <c r="B23">
        <v>20</v>
      </c>
      <c r="D23" s="11"/>
      <c r="E23" s="29"/>
      <c r="F23" s="12">
        <f t="shared" si="7"/>
        <v>20</v>
      </c>
      <c r="G23" s="1"/>
      <c r="H23" s="9">
        <v>9.75</v>
      </c>
      <c r="I23" s="11">
        <v>0</v>
      </c>
      <c r="J23" s="1"/>
      <c r="K23" s="9">
        <v>9.75</v>
      </c>
      <c r="L23" s="1">
        <f t="shared" si="2"/>
        <v>0</v>
      </c>
      <c r="M23" s="1">
        <f t="shared" si="3"/>
        <v>0</v>
      </c>
      <c r="N23" s="1">
        <f t="shared" si="4"/>
        <v>0</v>
      </c>
      <c r="O23" s="1">
        <f t="shared" si="5"/>
        <v>0</v>
      </c>
      <c r="P23" s="13">
        <f t="shared" si="8"/>
        <v>0</v>
      </c>
      <c r="Q23" s="3"/>
      <c r="R23" s="3"/>
    </row>
    <row r="24" spans="1:18">
      <c r="A24" s="9">
        <v>10.25</v>
      </c>
      <c r="B24">
        <v>20</v>
      </c>
      <c r="D24" s="11"/>
      <c r="E24" s="29"/>
      <c r="F24" s="12">
        <f t="shared" si="7"/>
        <v>20</v>
      </c>
      <c r="G24" s="1"/>
      <c r="H24" s="9">
        <v>10.25</v>
      </c>
      <c r="I24" s="11">
        <v>174980</v>
      </c>
      <c r="J24" s="1"/>
      <c r="K24" s="9">
        <v>10.25</v>
      </c>
      <c r="L24" s="1">
        <f t="shared" si="2"/>
        <v>174.98</v>
      </c>
      <c r="M24" s="1">
        <f t="shared" si="3"/>
        <v>0</v>
      </c>
      <c r="N24" s="1">
        <f t="shared" si="4"/>
        <v>0</v>
      </c>
      <c r="O24" s="1">
        <f t="shared" si="5"/>
        <v>0</v>
      </c>
      <c r="P24" s="13">
        <f t="shared" si="8"/>
        <v>174.98</v>
      </c>
      <c r="Q24" s="3"/>
      <c r="R24" s="3"/>
    </row>
    <row r="25" spans="1:18">
      <c r="A25" s="9">
        <v>10.75</v>
      </c>
      <c r="B25">
        <v>19</v>
      </c>
      <c r="C25">
        <v>1</v>
      </c>
      <c r="D25" s="11"/>
      <c r="E25" s="29"/>
      <c r="F25" s="12">
        <f t="shared" si="7"/>
        <v>20</v>
      </c>
      <c r="G25" s="1"/>
      <c r="H25" s="9">
        <v>10.75</v>
      </c>
      <c r="I25" s="11">
        <v>0</v>
      </c>
      <c r="J25" s="1"/>
      <c r="K25" s="9">
        <v>10.75</v>
      </c>
      <c r="L25" s="1">
        <f t="shared" si="2"/>
        <v>0</v>
      </c>
      <c r="M25" s="1">
        <f t="shared" si="3"/>
        <v>0</v>
      </c>
      <c r="N25" s="1">
        <f t="shared" si="4"/>
        <v>0</v>
      </c>
      <c r="O25" s="1">
        <f t="shared" si="5"/>
        <v>0</v>
      </c>
      <c r="P25" s="13">
        <f t="shared" si="8"/>
        <v>0</v>
      </c>
      <c r="Q25" s="3"/>
      <c r="R25" s="3"/>
    </row>
    <row r="26" spans="1:18">
      <c r="A26" s="9">
        <v>11.25</v>
      </c>
      <c r="B26">
        <v>20</v>
      </c>
      <c r="C26">
        <v>2</v>
      </c>
      <c r="D26" s="11"/>
      <c r="E26" s="29"/>
      <c r="F26" s="12">
        <f t="shared" si="7"/>
        <v>22</v>
      </c>
      <c r="G26" s="1"/>
      <c r="H26" s="9">
        <v>11.25</v>
      </c>
      <c r="I26" s="11">
        <v>3573128</v>
      </c>
      <c r="J26" s="1"/>
      <c r="K26" s="9">
        <v>11.25</v>
      </c>
      <c r="L26" s="1">
        <f t="shared" si="2"/>
        <v>3248.2981818181802</v>
      </c>
      <c r="M26" s="1">
        <f t="shared" si="3"/>
        <v>324.82981818181798</v>
      </c>
      <c r="N26" s="1">
        <f t="shared" si="4"/>
        <v>0</v>
      </c>
      <c r="O26" s="1">
        <f t="shared" si="5"/>
        <v>0</v>
      </c>
      <c r="P26" s="13">
        <f t="shared" si="8"/>
        <v>3573.1280000000002</v>
      </c>
      <c r="Q26" s="3"/>
      <c r="R26" s="3"/>
    </row>
    <row r="27" spans="1:18">
      <c r="A27" s="9">
        <v>11.75</v>
      </c>
      <c r="B27">
        <v>19</v>
      </c>
      <c r="C27">
        <v>6</v>
      </c>
      <c r="D27" s="11"/>
      <c r="E27" s="29"/>
      <c r="F27" s="12">
        <f t="shared" si="7"/>
        <v>25</v>
      </c>
      <c r="G27" s="4"/>
      <c r="H27" s="9">
        <v>11.75</v>
      </c>
      <c r="I27" s="11">
        <v>0</v>
      </c>
      <c r="J27" s="1"/>
      <c r="K27" s="9">
        <v>11.75</v>
      </c>
      <c r="L27" s="1">
        <f t="shared" si="2"/>
        <v>0</v>
      </c>
      <c r="M27" s="1">
        <f t="shared" si="3"/>
        <v>0</v>
      </c>
      <c r="N27" s="1">
        <f t="shared" si="4"/>
        <v>0</v>
      </c>
      <c r="O27" s="1">
        <f t="shared" si="5"/>
        <v>0</v>
      </c>
      <c r="P27" s="13">
        <f t="shared" si="8"/>
        <v>0</v>
      </c>
      <c r="Q27" s="3"/>
      <c r="R27" s="3"/>
    </row>
    <row r="28" spans="1:18">
      <c r="A28" s="9">
        <v>12.25</v>
      </c>
      <c r="B28">
        <v>6</v>
      </c>
      <c r="C28">
        <v>19</v>
      </c>
      <c r="D28" s="11"/>
      <c r="E28" s="29"/>
      <c r="F28" s="12">
        <f t="shared" si="7"/>
        <v>25</v>
      </c>
      <c r="G28" s="4"/>
      <c r="H28" s="9">
        <v>12.25</v>
      </c>
      <c r="I28" s="11">
        <v>14789452</v>
      </c>
      <c r="J28" s="1"/>
      <c r="K28" s="9">
        <v>12.25</v>
      </c>
      <c r="L28" s="1">
        <f t="shared" si="2"/>
        <v>3549.46848</v>
      </c>
      <c r="M28" s="1">
        <f t="shared" si="3"/>
        <v>11239.98352</v>
      </c>
      <c r="N28" s="1">
        <f t="shared" si="4"/>
        <v>0</v>
      </c>
      <c r="O28" s="1">
        <f t="shared" si="5"/>
        <v>0</v>
      </c>
      <c r="P28" s="13">
        <f t="shared" si="8"/>
        <v>14789.451999999999</v>
      </c>
      <c r="Q28" s="3"/>
      <c r="R28" s="3"/>
    </row>
    <row r="29" spans="1:18">
      <c r="A29" s="9">
        <v>12.75</v>
      </c>
      <c r="C29">
        <v>25</v>
      </c>
      <c r="D29" s="11"/>
      <c r="E29" s="29"/>
      <c r="F29" s="12">
        <f t="shared" si="7"/>
        <v>25</v>
      </c>
      <c r="G29" s="4"/>
      <c r="H29" s="9">
        <v>12.75</v>
      </c>
      <c r="I29" s="11">
        <v>0</v>
      </c>
      <c r="J29" s="1"/>
      <c r="K29" s="9">
        <v>12.75</v>
      </c>
      <c r="L29" s="1">
        <f t="shared" si="2"/>
        <v>0</v>
      </c>
      <c r="M29" s="1">
        <f t="shared" si="3"/>
        <v>0</v>
      </c>
      <c r="N29" s="1">
        <f t="shared" si="4"/>
        <v>0</v>
      </c>
      <c r="O29" s="1">
        <f t="shared" si="5"/>
        <v>0</v>
      </c>
      <c r="P29" s="13">
        <f t="shared" si="8"/>
        <v>0</v>
      </c>
      <c r="Q29" s="3"/>
      <c r="R29" s="3"/>
    </row>
    <row r="30" spans="1:18">
      <c r="A30" s="9">
        <v>13.25</v>
      </c>
      <c r="B30" s="10"/>
      <c r="C30">
        <v>25</v>
      </c>
      <c r="D30" s="11"/>
      <c r="E30" s="29"/>
      <c r="F30" s="12">
        <f t="shared" si="7"/>
        <v>25</v>
      </c>
      <c r="G30" s="4"/>
      <c r="H30" s="9">
        <v>13.25</v>
      </c>
      <c r="I30" s="11">
        <v>11854273</v>
      </c>
      <c r="J30" s="1"/>
      <c r="K30" s="9">
        <v>13.25</v>
      </c>
      <c r="L30" s="1">
        <f t="shared" si="2"/>
        <v>0</v>
      </c>
      <c r="M30" s="1">
        <f t="shared" si="3"/>
        <v>11854.272999999999</v>
      </c>
      <c r="N30" s="1">
        <f t="shared" si="4"/>
        <v>0</v>
      </c>
      <c r="O30" s="1">
        <f t="shared" si="5"/>
        <v>0</v>
      </c>
      <c r="P30" s="13">
        <f t="shared" si="8"/>
        <v>11854.272999999999</v>
      </c>
      <c r="Q30" s="3"/>
      <c r="R30" s="3"/>
    </row>
    <row r="31" spans="1:18">
      <c r="A31" s="9">
        <v>13.75</v>
      </c>
      <c r="B31" s="10"/>
      <c r="C31">
        <v>25</v>
      </c>
      <c r="D31" s="11"/>
      <c r="E31" s="29"/>
      <c r="F31" s="12">
        <f t="shared" si="7"/>
        <v>25</v>
      </c>
      <c r="G31" s="4"/>
      <c r="H31" s="9">
        <v>13.75</v>
      </c>
      <c r="I31" s="11">
        <v>0</v>
      </c>
      <c r="J31" s="1"/>
      <c r="K31" s="9">
        <v>13.75</v>
      </c>
      <c r="L31" s="1">
        <f t="shared" si="2"/>
        <v>0</v>
      </c>
      <c r="M31" s="1">
        <f t="shared" si="3"/>
        <v>0</v>
      </c>
      <c r="N31" s="1">
        <f t="shared" si="4"/>
        <v>0</v>
      </c>
      <c r="O31" s="1">
        <f t="shared" si="5"/>
        <v>0</v>
      </c>
      <c r="P31" s="13">
        <f t="shared" si="8"/>
        <v>0</v>
      </c>
      <c r="Q31" s="3"/>
      <c r="R31" s="3"/>
    </row>
    <row r="32" spans="1:18">
      <c r="A32" s="9">
        <v>14.25</v>
      </c>
      <c r="B32" s="10"/>
      <c r="C32">
        <v>22</v>
      </c>
      <c r="D32" s="11"/>
      <c r="E32" s="29"/>
      <c r="F32" s="12">
        <f t="shared" si="7"/>
        <v>22</v>
      </c>
      <c r="G32" s="4"/>
      <c r="H32" s="9">
        <v>14.25</v>
      </c>
      <c r="I32" s="11">
        <v>9974725</v>
      </c>
      <c r="J32" s="1"/>
      <c r="K32" s="9">
        <v>14.25</v>
      </c>
      <c r="L32" s="1">
        <f t="shared" si="2"/>
        <v>0</v>
      </c>
      <c r="M32" s="1">
        <f t="shared" si="3"/>
        <v>9974.7250000000004</v>
      </c>
      <c r="N32" s="1">
        <f t="shared" si="4"/>
        <v>0</v>
      </c>
      <c r="O32" s="1">
        <f t="shared" si="5"/>
        <v>0</v>
      </c>
      <c r="P32" s="13">
        <f t="shared" si="8"/>
        <v>9974.7250000000004</v>
      </c>
      <c r="Q32" s="3"/>
      <c r="R32" s="3"/>
    </row>
    <row r="33" spans="1:18">
      <c r="A33" s="9">
        <v>14.75</v>
      </c>
      <c r="B33" s="10"/>
      <c r="C33">
        <v>18</v>
      </c>
      <c r="D33">
        <v>3</v>
      </c>
      <c r="E33" s="29"/>
      <c r="F33" s="12">
        <f t="shared" si="7"/>
        <v>21</v>
      </c>
      <c r="G33" s="1"/>
      <c r="H33" s="9">
        <v>14.75</v>
      </c>
      <c r="I33" s="11">
        <v>0</v>
      </c>
      <c r="J33" s="1"/>
      <c r="K33" s="9">
        <v>14.75</v>
      </c>
      <c r="L33" s="1">
        <f t="shared" si="2"/>
        <v>0</v>
      </c>
      <c r="M33" s="1">
        <f t="shared" si="3"/>
        <v>0</v>
      </c>
      <c r="N33" s="1">
        <f t="shared" si="4"/>
        <v>0</v>
      </c>
      <c r="O33" s="1">
        <f t="shared" si="5"/>
        <v>0</v>
      </c>
      <c r="P33" s="13">
        <f t="shared" si="8"/>
        <v>0</v>
      </c>
      <c r="Q33" s="3"/>
      <c r="R33" s="3"/>
    </row>
    <row r="34" spans="1:18">
      <c r="A34" s="9">
        <v>15.25</v>
      </c>
      <c r="B34" s="10"/>
      <c r="C34">
        <v>8</v>
      </c>
      <c r="D34">
        <v>15</v>
      </c>
      <c r="E34" s="29"/>
      <c r="F34" s="12">
        <f t="shared" si="7"/>
        <v>23</v>
      </c>
      <c r="G34" s="1"/>
      <c r="H34" s="9">
        <v>15.25</v>
      </c>
      <c r="I34" s="11">
        <v>5394850</v>
      </c>
      <c r="J34" s="1"/>
      <c r="K34" s="9">
        <v>15.25</v>
      </c>
      <c r="L34" s="1">
        <f t="shared" si="2"/>
        <v>0</v>
      </c>
      <c r="M34" s="1">
        <f t="shared" si="3"/>
        <v>1876.46956521739</v>
      </c>
      <c r="N34" s="1">
        <f t="shared" si="4"/>
        <v>3518.3804347826099</v>
      </c>
      <c r="O34" s="1">
        <f t="shared" si="5"/>
        <v>0</v>
      </c>
      <c r="P34" s="13">
        <f t="shared" si="8"/>
        <v>5394.85</v>
      </c>
      <c r="Q34" s="3"/>
      <c r="R34" s="3"/>
    </row>
    <row r="35" spans="1:18">
      <c r="A35" s="9">
        <v>15.75</v>
      </c>
      <c r="B35" s="10"/>
      <c r="C35">
        <v>3</v>
      </c>
      <c r="D35">
        <v>17</v>
      </c>
      <c r="E35" s="29"/>
      <c r="F35" s="12">
        <f t="shared" si="7"/>
        <v>20</v>
      </c>
      <c r="G35" s="1"/>
      <c r="H35" s="9">
        <v>15.75</v>
      </c>
      <c r="I35" s="11">
        <v>0</v>
      </c>
      <c r="J35" s="1"/>
      <c r="K35" s="9">
        <v>15.75</v>
      </c>
      <c r="L35" s="1">
        <f t="shared" si="2"/>
        <v>0</v>
      </c>
      <c r="M35" s="1">
        <f t="shared" si="3"/>
        <v>0</v>
      </c>
      <c r="N35" s="1">
        <f t="shared" si="4"/>
        <v>0</v>
      </c>
      <c r="O35" s="1">
        <f t="shared" si="5"/>
        <v>0</v>
      </c>
      <c r="P35" s="13">
        <f t="shared" si="8"/>
        <v>0</v>
      </c>
      <c r="Q35" s="3"/>
      <c r="R35" s="3"/>
    </row>
    <row r="36" spans="1:18">
      <c r="A36" s="9">
        <v>16.25</v>
      </c>
      <c r="B36" s="10"/>
      <c r="C36">
        <v>2</v>
      </c>
      <c r="D36">
        <v>6</v>
      </c>
      <c r="E36" s="29"/>
      <c r="F36" s="12">
        <f t="shared" si="7"/>
        <v>8</v>
      </c>
      <c r="G36" s="1"/>
      <c r="H36" s="9">
        <v>16.25</v>
      </c>
      <c r="I36">
        <v>843567.99247527297</v>
      </c>
      <c r="J36" s="1"/>
      <c r="K36" s="9">
        <v>16.25</v>
      </c>
      <c r="L36" s="1">
        <f t="shared" si="2"/>
        <v>0</v>
      </c>
      <c r="M36" s="1">
        <f t="shared" si="3"/>
        <v>210.89199811881801</v>
      </c>
      <c r="N36" s="1">
        <f t="shared" si="4"/>
        <v>632.67599435645502</v>
      </c>
      <c r="O36" s="1">
        <f t="shared" si="5"/>
        <v>0</v>
      </c>
      <c r="P36" s="13">
        <f t="shared" si="8"/>
        <v>843.56799247527294</v>
      </c>
      <c r="Q36" s="3"/>
      <c r="R36" s="3"/>
    </row>
    <row r="37" spans="1:18">
      <c r="A37" s="9">
        <v>16.75</v>
      </c>
      <c r="B37" s="10"/>
      <c r="C37" s="11"/>
      <c r="D37">
        <v>3</v>
      </c>
      <c r="E37" s="29"/>
      <c r="F37" s="12">
        <f t="shared" si="7"/>
        <v>3</v>
      </c>
      <c r="G37" s="1"/>
      <c r="H37" s="9">
        <v>16.75</v>
      </c>
      <c r="I37">
        <v>0</v>
      </c>
      <c r="J37" s="1"/>
      <c r="K37" s="9">
        <v>16.75</v>
      </c>
      <c r="L37" s="1">
        <f t="shared" si="2"/>
        <v>0</v>
      </c>
      <c r="M37" s="1">
        <f t="shared" si="3"/>
        <v>0</v>
      </c>
      <c r="N37" s="1">
        <f t="shared" si="4"/>
        <v>0</v>
      </c>
      <c r="O37" s="1">
        <f t="shared" si="5"/>
        <v>0</v>
      </c>
      <c r="P37" s="13">
        <f t="shared" si="8"/>
        <v>0</v>
      </c>
      <c r="Q37" s="3"/>
      <c r="R37" s="3"/>
    </row>
    <row r="38" spans="1:18">
      <c r="A38" s="9">
        <v>17.25</v>
      </c>
      <c r="B38" s="10"/>
      <c r="C38" s="30"/>
      <c r="D38" s="11"/>
      <c r="E38" s="29"/>
      <c r="F38" s="12">
        <f t="shared" si="7"/>
        <v>0</v>
      </c>
      <c r="G38" s="1"/>
      <c r="H38" s="9">
        <v>17.25</v>
      </c>
      <c r="I38">
        <v>135896.762959516</v>
      </c>
      <c r="J38" s="1"/>
      <c r="K38" s="9">
        <v>17.25</v>
      </c>
      <c r="L38" s="1">
        <f>IF($F38&gt;0,($I38/1000)*(B38/$F38),0)</f>
        <v>0</v>
      </c>
      <c r="M38" s="1">
        <f t="shared" si="3"/>
        <v>0</v>
      </c>
      <c r="N38" s="1">
        <f t="shared" si="4"/>
        <v>0</v>
      </c>
      <c r="O38" s="1">
        <f t="shared" si="5"/>
        <v>0</v>
      </c>
      <c r="P38" s="13">
        <f t="shared" si="8"/>
        <v>0</v>
      </c>
      <c r="Q38" s="3"/>
      <c r="R38" s="3"/>
    </row>
    <row r="39" spans="1:18">
      <c r="A39" s="9">
        <v>17.75</v>
      </c>
      <c r="B39" s="10"/>
      <c r="C39" s="30"/>
      <c r="D39" s="11"/>
      <c r="E39" s="29"/>
      <c r="F39" s="12">
        <f t="shared" si="7"/>
        <v>0</v>
      </c>
      <c r="G39" s="1"/>
      <c r="H39" s="9">
        <v>17.75</v>
      </c>
      <c r="I39">
        <v>0</v>
      </c>
      <c r="J39" s="1"/>
      <c r="K39" s="9">
        <v>17.75</v>
      </c>
      <c r="L39" s="1">
        <f t="shared" si="2"/>
        <v>0</v>
      </c>
      <c r="M39" s="1">
        <f t="shared" si="3"/>
        <v>0</v>
      </c>
      <c r="N39" s="1">
        <f t="shared" si="4"/>
        <v>0</v>
      </c>
      <c r="O39" s="1">
        <f t="shared" si="5"/>
        <v>0</v>
      </c>
      <c r="P39" s="13">
        <f t="shared" si="8"/>
        <v>0</v>
      </c>
      <c r="Q39" s="3"/>
      <c r="R39" s="3"/>
    </row>
    <row r="40" spans="1:18">
      <c r="A40" s="9">
        <v>18.25</v>
      </c>
      <c r="B40" s="10"/>
      <c r="C40" s="11"/>
      <c r="D40" s="11"/>
      <c r="E40" s="31"/>
      <c r="F40" s="12">
        <f t="shared" si="7"/>
        <v>0</v>
      </c>
      <c r="G40" s="1"/>
      <c r="H40" s="9">
        <v>18.25</v>
      </c>
      <c r="I40">
        <v>0</v>
      </c>
      <c r="J40" s="1"/>
      <c r="K40" s="9">
        <v>18.25</v>
      </c>
      <c r="L40" s="1">
        <f t="shared" si="2"/>
        <v>0</v>
      </c>
      <c r="M40" s="1">
        <f t="shared" si="3"/>
        <v>0</v>
      </c>
      <c r="N40" s="1">
        <f t="shared" si="4"/>
        <v>0</v>
      </c>
      <c r="O40" s="1">
        <f t="shared" si="5"/>
        <v>0</v>
      </c>
      <c r="P40" s="13">
        <f t="shared" si="8"/>
        <v>0</v>
      </c>
      <c r="Q40" s="3"/>
      <c r="R40" s="3"/>
    </row>
    <row r="41" spans="1:18">
      <c r="A41" s="9">
        <v>18.75</v>
      </c>
      <c r="B41" s="10"/>
      <c r="C41" s="11"/>
      <c r="D41" s="11"/>
      <c r="E41" s="31"/>
      <c r="F41" s="12">
        <f t="shared" si="7"/>
        <v>0</v>
      </c>
      <c r="G41" s="1"/>
      <c r="H41" s="9">
        <v>18.75</v>
      </c>
      <c r="I41">
        <v>0</v>
      </c>
      <c r="J41" s="1"/>
      <c r="K41" s="9">
        <v>18.75</v>
      </c>
      <c r="L41" s="1">
        <f t="shared" si="2"/>
        <v>0</v>
      </c>
      <c r="M41" s="1">
        <f t="shared" si="3"/>
        <v>0</v>
      </c>
      <c r="N41" s="1">
        <f t="shared" si="4"/>
        <v>0</v>
      </c>
      <c r="O41" s="1">
        <f t="shared" si="5"/>
        <v>0</v>
      </c>
      <c r="P41" s="13">
        <f t="shared" si="8"/>
        <v>0</v>
      </c>
      <c r="Q41" s="3"/>
      <c r="R41" s="3"/>
    </row>
    <row r="42" spans="1:18">
      <c r="A42" s="9">
        <v>19.25</v>
      </c>
      <c r="B42" s="31"/>
      <c r="C42" s="32"/>
      <c r="D42" s="32"/>
      <c r="E42" s="32"/>
      <c r="F42" s="12">
        <f t="shared" si="7"/>
        <v>0</v>
      </c>
      <c r="G42" s="1"/>
      <c r="H42" s="9">
        <v>19.25</v>
      </c>
      <c r="I42">
        <v>0</v>
      </c>
      <c r="J42" s="1"/>
      <c r="K42" s="9">
        <v>19.25</v>
      </c>
      <c r="L42" s="1">
        <f t="shared" si="2"/>
        <v>0</v>
      </c>
      <c r="M42" s="1">
        <f t="shared" si="3"/>
        <v>0</v>
      </c>
      <c r="N42" s="1">
        <f t="shared" si="4"/>
        <v>0</v>
      </c>
      <c r="O42" s="1">
        <f t="shared" si="5"/>
        <v>0</v>
      </c>
      <c r="P42" s="13">
        <f t="shared" si="8"/>
        <v>0</v>
      </c>
      <c r="Q42" s="3"/>
      <c r="R42" s="3"/>
    </row>
    <row r="43" spans="1:18">
      <c r="A43" s="7" t="s">
        <v>6</v>
      </c>
      <c r="B43" s="14">
        <f>SUM(B6:B42)</f>
        <v>153</v>
      </c>
      <c r="C43" s="14">
        <f t="shared" ref="C43:D43" si="9">SUM(C6:C42)</f>
        <v>156</v>
      </c>
      <c r="D43" s="14">
        <f t="shared" si="9"/>
        <v>44</v>
      </c>
      <c r="E43" s="14">
        <f>SUM(E6:E42)</f>
        <v>0</v>
      </c>
      <c r="F43" s="14">
        <f>SUM(F6:F42)</f>
        <v>353</v>
      </c>
      <c r="G43" s="16"/>
      <c r="H43" s="7" t="s">
        <v>6</v>
      </c>
      <c r="I43" s="4">
        <f>SUM(I6:I42)</f>
        <v>47569313</v>
      </c>
      <c r="J43" s="1"/>
      <c r="K43" s="7" t="s">
        <v>6</v>
      </c>
      <c r="L43" s="14">
        <f>SUM(L6:L42)</f>
        <v>7801.1869213659002</v>
      </c>
      <c r="M43" s="14">
        <f t="shared" ref="M43:O43" si="10">SUM(M6:M42)</f>
        <v>35481.172901518003</v>
      </c>
      <c r="N43" s="14">
        <f t="shared" si="10"/>
        <v>4151.0564291390601</v>
      </c>
      <c r="O43" s="14">
        <f t="shared" si="10"/>
        <v>0</v>
      </c>
      <c r="P43" s="17">
        <f>SUM(P6:P42)</f>
        <v>47433.416252023002</v>
      </c>
      <c r="Q43" s="18"/>
      <c r="R43" s="3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"/>
      <c r="Q44" s="3"/>
      <c r="R44" s="3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/>
      <c r="Q45" s="3"/>
      <c r="R45" s="3"/>
    </row>
    <row r="46" spans="1:18">
      <c r="A46" s="19"/>
      <c r="B46" s="1"/>
      <c r="C46" s="1"/>
      <c r="D46" s="1"/>
      <c r="E46" s="1"/>
      <c r="F46" s="19"/>
      <c r="G46" s="1"/>
      <c r="H46" s="1"/>
      <c r="I46" s="1"/>
      <c r="J46" s="19"/>
      <c r="K46" s="1"/>
      <c r="L46" s="1"/>
      <c r="M46" s="1"/>
      <c r="N46" s="19"/>
      <c r="O46" s="1"/>
      <c r="P46" s="3"/>
      <c r="Q46" s="3"/>
      <c r="R46" s="3"/>
    </row>
    <row r="47" spans="1:18">
      <c r="A47" s="1"/>
      <c r="B47" s="39" t="s">
        <v>8</v>
      </c>
      <c r="C47" s="39"/>
      <c r="D47" s="39"/>
      <c r="E47" s="1"/>
      <c r="F47" s="1"/>
      <c r="G47" s="4"/>
      <c r="H47" s="1"/>
      <c r="I47" s="39" t="s">
        <v>9</v>
      </c>
      <c r="J47" s="39"/>
      <c r="K47" s="39"/>
      <c r="L47" s="1"/>
      <c r="M47" s="1"/>
      <c r="N47" s="1"/>
      <c r="O47" s="1"/>
      <c r="P47" s="3"/>
      <c r="Q47" s="3"/>
      <c r="R47" s="3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"/>
      <c r="Q48" s="3"/>
      <c r="R48" s="3"/>
    </row>
    <row r="49" spans="1:18">
      <c r="A49" s="1"/>
      <c r="B49" s="1"/>
      <c r="C49" s="1"/>
      <c r="D49" s="1"/>
      <c r="E49" s="1"/>
      <c r="F49" s="1"/>
      <c r="G49" s="1"/>
      <c r="H49" s="20" t="s">
        <v>10</v>
      </c>
      <c r="I49">
        <v>5.8871677074751813E-3</v>
      </c>
      <c r="J49" s="20" t="s">
        <v>11</v>
      </c>
      <c r="K49">
        <v>3.0064197439044751</v>
      </c>
      <c r="L49" s="1"/>
      <c r="M49" s="1"/>
      <c r="N49" s="1"/>
      <c r="O49" s="1"/>
      <c r="P49" s="3"/>
      <c r="Q49" s="3"/>
      <c r="R49" s="3"/>
    </row>
    <row r="50" spans="1:18">
      <c r="A50" s="2" t="s">
        <v>2</v>
      </c>
      <c r="B50" s="1"/>
      <c r="C50" s="1"/>
      <c r="D50" s="1"/>
      <c r="E50" s="1"/>
      <c r="F50" s="1"/>
      <c r="G50" s="1"/>
      <c r="H50" s="2" t="s">
        <v>2</v>
      </c>
      <c r="I50" s="1"/>
      <c r="J50" s="1"/>
      <c r="K50" s="1"/>
      <c r="L50" s="1"/>
      <c r="M50" s="1"/>
      <c r="N50" s="3"/>
      <c r="O50" s="3"/>
      <c r="P50" s="3"/>
    </row>
    <row r="51" spans="1:18">
      <c r="A51" s="2" t="s">
        <v>5</v>
      </c>
      <c r="B51" s="5">
        <v>0</v>
      </c>
      <c r="C51" s="6">
        <v>1</v>
      </c>
      <c r="D51" s="6">
        <v>2</v>
      </c>
      <c r="E51" s="6">
        <v>3</v>
      </c>
      <c r="F51" s="7" t="s">
        <v>6</v>
      </c>
      <c r="G51" s="1"/>
      <c r="H51" s="2" t="s">
        <v>5</v>
      </c>
      <c r="I51" s="5">
        <v>0</v>
      </c>
      <c r="J51" s="6">
        <v>1</v>
      </c>
      <c r="K51" s="6">
        <v>2</v>
      </c>
      <c r="L51" s="6">
        <v>3</v>
      </c>
      <c r="M51" s="21" t="s">
        <v>6</v>
      </c>
      <c r="N51" s="3"/>
      <c r="O51" s="3"/>
      <c r="P51" s="3"/>
    </row>
    <row r="52" spans="1:18">
      <c r="A52" s="9">
        <v>1.25</v>
      </c>
      <c r="B52" s="1">
        <f t="shared" ref="B52:E52" si="11">L6*($A52)</f>
        <v>0</v>
      </c>
      <c r="C52" s="1">
        <f t="shared" si="11"/>
        <v>0</v>
      </c>
      <c r="D52" s="1">
        <f t="shared" si="11"/>
        <v>0</v>
      </c>
      <c r="E52" s="1">
        <f t="shared" si="11"/>
        <v>0</v>
      </c>
      <c r="F52" s="12">
        <f t="shared" ref="F52:F56" si="12">SUM(B52:E52)</f>
        <v>0</v>
      </c>
      <c r="G52" s="1"/>
      <c r="H52" s="9">
        <f t="shared" ref="H52:H56" si="13">$I$49*((A52)^$K$49)</f>
        <v>1.15148579348996E-2</v>
      </c>
      <c r="I52" s="1">
        <f t="shared" ref="I52:L52" si="14">L6*$H52</f>
        <v>0</v>
      </c>
      <c r="J52" s="1">
        <f t="shared" si="14"/>
        <v>0</v>
      </c>
      <c r="K52" s="1">
        <f t="shared" si="14"/>
        <v>0</v>
      </c>
      <c r="L52" s="1">
        <f t="shared" si="14"/>
        <v>0</v>
      </c>
      <c r="M52" s="22">
        <f t="shared" ref="M52:M56" si="15">SUM(I52:L52)</f>
        <v>0</v>
      </c>
      <c r="N52" s="3"/>
      <c r="O52" s="3"/>
      <c r="P52" s="3"/>
    </row>
    <row r="53" spans="1:18">
      <c r="A53" s="9">
        <v>1.75</v>
      </c>
      <c r="B53" s="1">
        <f t="shared" ref="B53:E53" si="16">L7*($A53)</f>
        <v>0</v>
      </c>
      <c r="C53" s="1">
        <f t="shared" si="16"/>
        <v>0</v>
      </c>
      <c r="D53" s="1">
        <f t="shared" si="16"/>
        <v>0</v>
      </c>
      <c r="E53" s="1">
        <f t="shared" si="16"/>
        <v>0</v>
      </c>
      <c r="F53" s="12">
        <f t="shared" si="12"/>
        <v>0</v>
      </c>
      <c r="G53" s="1"/>
      <c r="H53" s="9">
        <f t="shared" si="13"/>
        <v>3.1665095035899302E-2</v>
      </c>
      <c r="I53" s="1">
        <f t="shared" ref="I53:L53" si="17">L7*$H53</f>
        <v>0</v>
      </c>
      <c r="J53" s="1">
        <f t="shared" si="17"/>
        <v>0</v>
      </c>
      <c r="K53" s="1">
        <f t="shared" si="17"/>
        <v>0</v>
      </c>
      <c r="L53" s="1">
        <f t="shared" si="17"/>
        <v>0</v>
      </c>
      <c r="M53" s="22">
        <f t="shared" si="15"/>
        <v>0</v>
      </c>
      <c r="N53" s="3"/>
      <c r="O53" s="3"/>
      <c r="P53" s="3"/>
    </row>
    <row r="54" spans="1:18">
      <c r="A54" s="9">
        <v>2.25</v>
      </c>
      <c r="B54" s="1">
        <f t="shared" ref="B54:E54" si="18">L8*($A54)</f>
        <v>2.5160839823815402</v>
      </c>
      <c r="C54" s="1">
        <f t="shared" si="18"/>
        <v>0</v>
      </c>
      <c r="D54" s="1">
        <f t="shared" si="18"/>
        <v>0</v>
      </c>
      <c r="E54" s="1">
        <f t="shared" si="18"/>
        <v>0</v>
      </c>
      <c r="F54" s="12">
        <f t="shared" si="12"/>
        <v>2.5160839823815402</v>
      </c>
      <c r="G54" s="1"/>
      <c r="H54" s="9">
        <f t="shared" si="13"/>
        <v>6.7408534219322802E-2</v>
      </c>
      <c r="I54" s="1">
        <f t="shared" ref="I54:L54" si="19">L8*$H54</f>
        <v>7.5380236988913898E-2</v>
      </c>
      <c r="J54" s="1">
        <f t="shared" si="19"/>
        <v>0</v>
      </c>
      <c r="K54" s="1">
        <f t="shared" si="19"/>
        <v>0</v>
      </c>
      <c r="L54" s="1">
        <f t="shared" si="19"/>
        <v>0</v>
      </c>
      <c r="M54" s="22">
        <f t="shared" si="15"/>
        <v>7.5380236988913898E-2</v>
      </c>
      <c r="N54" s="3"/>
      <c r="O54" s="3"/>
      <c r="P54" s="3"/>
    </row>
    <row r="55" spans="1:18">
      <c r="A55" s="9">
        <v>2.75</v>
      </c>
      <c r="B55" s="1">
        <f t="shared" ref="B55:E55" si="20">L9*($A55)</f>
        <v>0</v>
      </c>
      <c r="C55" s="1">
        <f t="shared" si="20"/>
        <v>0</v>
      </c>
      <c r="D55" s="1">
        <f t="shared" si="20"/>
        <v>0</v>
      </c>
      <c r="E55" s="1">
        <f t="shared" si="20"/>
        <v>0</v>
      </c>
      <c r="F55" s="12">
        <f t="shared" si="12"/>
        <v>0</v>
      </c>
      <c r="G55" s="1"/>
      <c r="H55" s="9">
        <f t="shared" si="13"/>
        <v>0.12323239601840601</v>
      </c>
      <c r="I55" s="1">
        <f t="shared" ref="I55:L55" si="21">L9*$H55</f>
        <v>0</v>
      </c>
      <c r="J55" s="1">
        <f t="shared" si="21"/>
        <v>0</v>
      </c>
      <c r="K55" s="1">
        <f t="shared" si="21"/>
        <v>0</v>
      </c>
      <c r="L55" s="1">
        <f t="shared" si="21"/>
        <v>0</v>
      </c>
      <c r="M55" s="22">
        <f t="shared" si="15"/>
        <v>0</v>
      </c>
      <c r="N55" s="3"/>
      <c r="O55" s="3"/>
      <c r="P55" s="3"/>
    </row>
    <row r="56" spans="1:18">
      <c r="A56" s="9">
        <v>3.25</v>
      </c>
      <c r="B56" s="1">
        <f t="shared" ref="B56:E56" si="22">L10*($A56)</f>
        <v>0</v>
      </c>
      <c r="C56" s="1">
        <f t="shared" si="22"/>
        <v>0</v>
      </c>
      <c r="D56" s="1">
        <f t="shared" si="22"/>
        <v>0</v>
      </c>
      <c r="E56" s="1">
        <f t="shared" si="22"/>
        <v>0</v>
      </c>
      <c r="F56" s="12">
        <f t="shared" si="12"/>
        <v>0</v>
      </c>
      <c r="G56" s="1"/>
      <c r="H56" s="9">
        <f t="shared" si="13"/>
        <v>0.20363041705432999</v>
      </c>
      <c r="I56" s="1">
        <f t="shared" ref="I56:L56" si="23">L10*$H56</f>
        <v>0</v>
      </c>
      <c r="J56" s="1">
        <f t="shared" si="23"/>
        <v>0</v>
      </c>
      <c r="K56" s="1">
        <f t="shared" si="23"/>
        <v>0</v>
      </c>
      <c r="L56" s="1">
        <f t="shared" si="23"/>
        <v>0</v>
      </c>
      <c r="M56" s="22">
        <f t="shared" si="15"/>
        <v>0</v>
      </c>
      <c r="N56" s="3"/>
      <c r="O56" s="3"/>
      <c r="P56" s="3"/>
    </row>
    <row r="57" spans="1:18">
      <c r="A57" s="9">
        <v>3.75</v>
      </c>
      <c r="B57" s="1">
        <f t="shared" ref="B57:B88" si="24">L11*($A57)</f>
        <v>0</v>
      </c>
      <c r="C57" s="1">
        <f t="shared" ref="C57:C88" si="25">M11*($A57)</f>
        <v>0</v>
      </c>
      <c r="D57" s="1">
        <f t="shared" ref="D57:D88" si="26">N11*($A57)</f>
        <v>0</v>
      </c>
      <c r="E57" s="1">
        <f t="shared" ref="E57:E88" si="27">O11*($A57)</f>
        <v>0</v>
      </c>
      <c r="F57" s="12">
        <f t="shared" ref="F57:F88" si="28">SUM(B57:E57)</f>
        <v>0</v>
      </c>
      <c r="G57" s="1"/>
      <c r="H57" s="9">
        <f t="shared" ref="H57:H88" si="29">$I$49*((A57)^$K$49)</f>
        <v>0.31310164159303</v>
      </c>
      <c r="I57" s="1">
        <f t="shared" ref="I57:I88" si="30">L11*$H57</f>
        <v>0</v>
      </c>
      <c r="J57" s="1">
        <f t="shared" ref="J57:J88" si="31">M11*$H57</f>
        <v>0</v>
      </c>
      <c r="K57" s="1">
        <f t="shared" ref="K57:K88" si="32">N11*$H57</f>
        <v>0</v>
      </c>
      <c r="L57" s="1">
        <f t="shared" ref="L57:L88" si="33">O11*$H57</f>
        <v>0</v>
      </c>
      <c r="M57" s="22">
        <f t="shared" ref="M57:M88" si="34">SUM(I57:L57)</f>
        <v>0</v>
      </c>
      <c r="N57" s="3"/>
      <c r="O57" s="3"/>
      <c r="P57" s="3"/>
    </row>
    <row r="58" spans="1:18">
      <c r="A58" s="9">
        <v>4.25</v>
      </c>
      <c r="B58" s="1">
        <f t="shared" si="24"/>
        <v>0</v>
      </c>
      <c r="C58" s="1">
        <f t="shared" si="25"/>
        <v>0</v>
      </c>
      <c r="D58" s="1">
        <f t="shared" si="26"/>
        <v>0</v>
      </c>
      <c r="E58" s="1">
        <f t="shared" si="27"/>
        <v>0</v>
      </c>
      <c r="F58" s="12">
        <f t="shared" si="28"/>
        <v>0</v>
      </c>
      <c r="G58" s="1"/>
      <c r="H58" s="9">
        <f t="shared" si="29"/>
        <v>0.45614959527847798</v>
      </c>
      <c r="I58" s="1">
        <f t="shared" si="30"/>
        <v>0</v>
      </c>
      <c r="J58" s="1">
        <f t="shared" si="31"/>
        <v>0</v>
      </c>
      <c r="K58" s="1">
        <f t="shared" si="32"/>
        <v>0</v>
      </c>
      <c r="L58" s="1">
        <f t="shared" si="33"/>
        <v>0</v>
      </c>
      <c r="M58" s="22">
        <f t="shared" si="34"/>
        <v>0</v>
      </c>
      <c r="N58" s="3"/>
      <c r="O58" s="3"/>
      <c r="P58" s="3"/>
    </row>
    <row r="59" spans="1:18">
      <c r="A59" s="9">
        <v>4.75</v>
      </c>
      <c r="B59" s="1">
        <f t="shared" si="24"/>
        <v>0</v>
      </c>
      <c r="C59" s="1">
        <f t="shared" si="25"/>
        <v>0</v>
      </c>
      <c r="D59" s="1">
        <f t="shared" si="26"/>
        <v>0</v>
      </c>
      <c r="E59" s="1">
        <f t="shared" si="27"/>
        <v>0</v>
      </c>
      <c r="F59" s="12">
        <f t="shared" si="28"/>
        <v>0</v>
      </c>
      <c r="G59" s="1"/>
      <c r="H59" s="9">
        <f t="shared" si="29"/>
        <v>0.63728168339398406</v>
      </c>
      <c r="I59" s="1">
        <f t="shared" si="30"/>
        <v>0</v>
      </c>
      <c r="J59" s="1">
        <f t="shared" si="31"/>
        <v>0</v>
      </c>
      <c r="K59" s="1">
        <f t="shared" si="32"/>
        <v>0</v>
      </c>
      <c r="L59" s="1">
        <f t="shared" si="33"/>
        <v>0</v>
      </c>
      <c r="M59" s="22">
        <f t="shared" si="34"/>
        <v>0</v>
      </c>
      <c r="N59" s="3"/>
      <c r="O59" s="3"/>
      <c r="P59" s="3"/>
    </row>
    <row r="60" spans="1:18">
      <c r="A60" s="9">
        <v>5.25</v>
      </c>
      <c r="B60" s="1">
        <f t="shared" si="24"/>
        <v>0</v>
      </c>
      <c r="C60" s="1">
        <f t="shared" si="25"/>
        <v>0</v>
      </c>
      <c r="D60" s="1">
        <f t="shared" si="26"/>
        <v>0</v>
      </c>
      <c r="E60" s="1">
        <f t="shared" si="27"/>
        <v>0</v>
      </c>
      <c r="F60" s="12">
        <f t="shared" si="28"/>
        <v>0</v>
      </c>
      <c r="G60" s="1"/>
      <c r="H60" s="9">
        <f t="shared" si="29"/>
        <v>0.86100873262973998</v>
      </c>
      <c r="I60" s="1">
        <f t="shared" si="30"/>
        <v>0</v>
      </c>
      <c r="J60" s="1">
        <f t="shared" si="31"/>
        <v>0</v>
      </c>
      <c r="K60" s="1">
        <f t="shared" si="32"/>
        <v>0</v>
      </c>
      <c r="L60" s="1">
        <f t="shared" si="33"/>
        <v>0</v>
      </c>
      <c r="M60" s="22">
        <f t="shared" si="34"/>
        <v>0</v>
      </c>
      <c r="N60" s="3"/>
      <c r="O60" s="3"/>
      <c r="P60" s="3"/>
    </row>
    <row r="61" spans="1:18">
      <c r="A61" s="9">
        <v>5.75</v>
      </c>
      <c r="B61" s="1">
        <f t="shared" si="24"/>
        <v>0</v>
      </c>
      <c r="C61" s="1">
        <f t="shared" si="25"/>
        <v>0</v>
      </c>
      <c r="D61" s="1">
        <f t="shared" si="26"/>
        <v>0</v>
      </c>
      <c r="E61" s="1">
        <f t="shared" si="27"/>
        <v>0</v>
      </c>
      <c r="F61" s="12">
        <f t="shared" si="28"/>
        <v>0</v>
      </c>
      <c r="G61" s="1"/>
      <c r="H61" s="9">
        <f t="shared" si="29"/>
        <v>1.13184463027872</v>
      </c>
      <c r="I61" s="1">
        <f t="shared" si="30"/>
        <v>0</v>
      </c>
      <c r="J61" s="1">
        <f t="shared" si="31"/>
        <v>0</v>
      </c>
      <c r="K61" s="1">
        <f t="shared" si="32"/>
        <v>0</v>
      </c>
      <c r="L61" s="1">
        <f t="shared" si="33"/>
        <v>0</v>
      </c>
      <c r="M61" s="22">
        <f t="shared" si="34"/>
        <v>0</v>
      </c>
      <c r="N61" s="3"/>
      <c r="O61" s="3"/>
      <c r="P61" s="3"/>
    </row>
    <row r="62" spans="1:18">
      <c r="A62" s="9">
        <v>6.25</v>
      </c>
      <c r="B62" s="1">
        <f t="shared" si="24"/>
        <v>13.981249999999999</v>
      </c>
      <c r="C62" s="1">
        <f t="shared" si="25"/>
        <v>0</v>
      </c>
      <c r="D62" s="1">
        <f t="shared" si="26"/>
        <v>0</v>
      </c>
      <c r="E62" s="1">
        <f t="shared" si="27"/>
        <v>0</v>
      </c>
      <c r="F62" s="12">
        <f t="shared" si="28"/>
        <v>13.981249999999999</v>
      </c>
      <c r="G62" s="1"/>
      <c r="H62" s="9">
        <f t="shared" si="29"/>
        <v>1.4543060326647601</v>
      </c>
      <c r="I62" s="1">
        <f t="shared" si="30"/>
        <v>3.2532825950710702</v>
      </c>
      <c r="J62" s="1">
        <f t="shared" si="31"/>
        <v>0</v>
      </c>
      <c r="K62" s="1">
        <f t="shared" si="32"/>
        <v>0</v>
      </c>
      <c r="L62" s="1">
        <f t="shared" si="33"/>
        <v>0</v>
      </c>
      <c r="M62" s="22">
        <f t="shared" si="34"/>
        <v>3.2532825950710702</v>
      </c>
      <c r="N62" s="3"/>
      <c r="O62" s="3"/>
      <c r="P62" s="3"/>
    </row>
    <row r="63" spans="1:18">
      <c r="A63" s="9">
        <v>6.75</v>
      </c>
      <c r="B63" s="1">
        <f t="shared" si="24"/>
        <v>0</v>
      </c>
      <c r="C63" s="1">
        <f t="shared" si="25"/>
        <v>0</v>
      </c>
      <c r="D63" s="1">
        <f t="shared" si="26"/>
        <v>0</v>
      </c>
      <c r="E63" s="1">
        <f t="shared" si="27"/>
        <v>0</v>
      </c>
      <c r="F63" s="12">
        <f t="shared" si="28"/>
        <v>0</v>
      </c>
      <c r="G63" s="1"/>
      <c r="H63" s="9">
        <f t="shared" si="29"/>
        <v>1.83291212455883</v>
      </c>
      <c r="I63" s="1">
        <f t="shared" si="30"/>
        <v>0</v>
      </c>
      <c r="J63" s="1">
        <f t="shared" si="31"/>
        <v>0</v>
      </c>
      <c r="K63" s="1">
        <f t="shared" si="32"/>
        <v>0</v>
      </c>
      <c r="L63" s="1">
        <f t="shared" si="33"/>
        <v>0</v>
      </c>
      <c r="M63" s="22">
        <f t="shared" si="34"/>
        <v>0</v>
      </c>
      <c r="N63" s="3"/>
      <c r="O63" s="3"/>
      <c r="P63" s="3"/>
    </row>
    <row r="64" spans="1:18">
      <c r="A64" s="9">
        <v>7.25</v>
      </c>
      <c r="B64" s="1">
        <f t="shared" si="24"/>
        <v>1133.97975</v>
      </c>
      <c r="C64" s="1">
        <f t="shared" si="25"/>
        <v>0</v>
      </c>
      <c r="D64" s="1">
        <f t="shared" si="26"/>
        <v>0</v>
      </c>
      <c r="E64" s="1">
        <f t="shared" si="27"/>
        <v>0</v>
      </c>
      <c r="F64" s="12">
        <f t="shared" si="28"/>
        <v>1133.97975</v>
      </c>
      <c r="G64" s="1"/>
      <c r="H64" s="9">
        <f t="shared" si="29"/>
        <v>2.2721844172473502</v>
      </c>
      <c r="I64" s="1">
        <f t="shared" si="30"/>
        <v>355.39463688607498</v>
      </c>
      <c r="J64" s="1">
        <f t="shared" si="31"/>
        <v>0</v>
      </c>
      <c r="K64" s="1">
        <f t="shared" si="32"/>
        <v>0</v>
      </c>
      <c r="L64" s="1">
        <f t="shared" si="33"/>
        <v>0</v>
      </c>
      <c r="M64" s="22">
        <f t="shared" si="34"/>
        <v>355.39463688607498</v>
      </c>
      <c r="N64" s="3"/>
      <c r="O64" s="3"/>
      <c r="P64" s="3"/>
    </row>
    <row r="65" spans="1:16">
      <c r="A65" s="9">
        <v>7.75</v>
      </c>
      <c r="B65" s="1">
        <f t="shared" si="24"/>
        <v>0</v>
      </c>
      <c r="C65" s="1">
        <f t="shared" si="25"/>
        <v>0</v>
      </c>
      <c r="D65" s="1">
        <f t="shared" si="26"/>
        <v>0</v>
      </c>
      <c r="E65" s="1">
        <f t="shared" si="27"/>
        <v>0</v>
      </c>
      <c r="F65" s="12">
        <f t="shared" si="28"/>
        <v>0</v>
      </c>
      <c r="G65" s="1"/>
      <c r="H65" s="9">
        <f t="shared" si="29"/>
        <v>2.7766465766070101</v>
      </c>
      <c r="I65" s="1">
        <f t="shared" si="30"/>
        <v>0</v>
      </c>
      <c r="J65" s="1">
        <f t="shared" si="31"/>
        <v>0</v>
      </c>
      <c r="K65" s="1">
        <f t="shared" si="32"/>
        <v>0</v>
      </c>
      <c r="L65" s="1">
        <f t="shared" si="33"/>
        <v>0</v>
      </c>
      <c r="M65" s="22">
        <f t="shared" si="34"/>
        <v>0</v>
      </c>
      <c r="N65" s="3"/>
      <c r="O65" s="3"/>
      <c r="P65" s="3"/>
    </row>
    <row r="66" spans="1:16">
      <c r="A66" s="9">
        <v>8.25</v>
      </c>
      <c r="B66" s="1">
        <f t="shared" si="24"/>
        <v>2965.0912499999999</v>
      </c>
      <c r="C66" s="1">
        <f t="shared" si="25"/>
        <v>0</v>
      </c>
      <c r="D66" s="1">
        <f t="shared" si="26"/>
        <v>0</v>
      </c>
      <c r="E66" s="1">
        <f t="shared" si="27"/>
        <v>0</v>
      </c>
      <c r="F66" s="12">
        <f t="shared" si="28"/>
        <v>2965.0912499999999</v>
      </c>
      <c r="G66" s="1"/>
      <c r="H66" s="9">
        <f t="shared" si="29"/>
        <v>3.3508242749450701</v>
      </c>
      <c r="I66" s="1">
        <f t="shared" si="30"/>
        <v>1204.30299853663</v>
      </c>
      <c r="J66" s="1">
        <f t="shared" si="31"/>
        <v>0</v>
      </c>
      <c r="K66" s="1">
        <f t="shared" si="32"/>
        <v>0</v>
      </c>
      <c r="L66" s="1">
        <f t="shared" si="33"/>
        <v>0</v>
      </c>
      <c r="M66" s="22">
        <f t="shared" si="34"/>
        <v>1204.30299853663</v>
      </c>
      <c r="N66" s="3"/>
      <c r="O66" s="3"/>
      <c r="P66" s="3"/>
    </row>
    <row r="67" spans="1:16">
      <c r="A67" s="9">
        <v>8.75</v>
      </c>
      <c r="B67" s="1">
        <f t="shared" si="24"/>
        <v>0</v>
      </c>
      <c r="C67" s="1">
        <f t="shared" si="25"/>
        <v>0</v>
      </c>
      <c r="D67" s="1">
        <f t="shared" si="26"/>
        <v>0</v>
      </c>
      <c r="E67" s="1">
        <f t="shared" si="27"/>
        <v>0</v>
      </c>
      <c r="F67" s="12">
        <f t="shared" si="28"/>
        <v>0</v>
      </c>
      <c r="G67" s="1"/>
      <c r="H67" s="9">
        <f t="shared" si="29"/>
        <v>3.9992450619854698</v>
      </c>
      <c r="I67" s="1">
        <f t="shared" si="30"/>
        <v>0</v>
      </c>
      <c r="J67" s="1">
        <f t="shared" si="31"/>
        <v>0</v>
      </c>
      <c r="K67" s="1">
        <f t="shared" si="32"/>
        <v>0</v>
      </c>
      <c r="L67" s="1">
        <f t="shared" si="33"/>
        <v>0</v>
      </c>
      <c r="M67" s="22">
        <f t="shared" si="34"/>
        <v>0</v>
      </c>
      <c r="N67" s="3"/>
      <c r="O67" s="3"/>
      <c r="P67" s="3"/>
    </row>
    <row r="68" spans="1:16">
      <c r="A68" s="9">
        <v>9.25</v>
      </c>
      <c r="B68" s="1">
        <f t="shared" si="24"/>
        <v>2860.7382499999999</v>
      </c>
      <c r="C68" s="1">
        <f t="shared" si="25"/>
        <v>0</v>
      </c>
      <c r="D68" s="1">
        <f t="shared" si="26"/>
        <v>0</v>
      </c>
      <c r="E68" s="1">
        <f t="shared" si="27"/>
        <v>0</v>
      </c>
      <c r="F68" s="12">
        <f t="shared" si="28"/>
        <v>2860.7382499999999</v>
      </c>
      <c r="G68" s="1"/>
      <c r="H68" s="9">
        <f t="shared" si="29"/>
        <v>4.7264382515073704</v>
      </c>
      <c r="I68" s="1">
        <f t="shared" si="30"/>
        <v>1461.74083160543</v>
      </c>
      <c r="J68" s="1">
        <f t="shared" si="31"/>
        <v>0</v>
      </c>
      <c r="K68" s="1">
        <f t="shared" si="32"/>
        <v>0</v>
      </c>
      <c r="L68" s="1">
        <f t="shared" si="33"/>
        <v>0</v>
      </c>
      <c r="M68" s="22">
        <f t="shared" si="34"/>
        <v>1461.74083160543</v>
      </c>
      <c r="N68" s="3"/>
      <c r="O68" s="3"/>
      <c r="P68" s="3"/>
    </row>
    <row r="69" spans="1:16">
      <c r="A69" s="9">
        <v>9.75</v>
      </c>
      <c r="B69" s="1">
        <f t="shared" si="24"/>
        <v>0</v>
      </c>
      <c r="C69" s="1">
        <f t="shared" si="25"/>
        <v>0</v>
      </c>
      <c r="D69" s="1">
        <f t="shared" si="26"/>
        <v>0</v>
      </c>
      <c r="E69" s="1">
        <f t="shared" si="27"/>
        <v>0</v>
      </c>
      <c r="F69" s="12">
        <f t="shared" si="28"/>
        <v>0</v>
      </c>
      <c r="G69" s="1"/>
      <c r="H69" s="9">
        <f t="shared" si="29"/>
        <v>5.5369348209453104</v>
      </c>
      <c r="I69" s="1">
        <f t="shared" si="30"/>
        <v>0</v>
      </c>
      <c r="J69" s="1">
        <f t="shared" si="31"/>
        <v>0</v>
      </c>
      <c r="K69" s="1">
        <f t="shared" si="32"/>
        <v>0</v>
      </c>
      <c r="L69" s="1">
        <f t="shared" si="33"/>
        <v>0</v>
      </c>
      <c r="M69" s="22">
        <f t="shared" si="34"/>
        <v>0</v>
      </c>
      <c r="N69" s="3"/>
      <c r="O69" s="3"/>
      <c r="P69" s="3"/>
    </row>
    <row r="70" spans="1:16">
      <c r="A70" s="9">
        <v>10.25</v>
      </c>
      <c r="B70" s="1">
        <f t="shared" si="24"/>
        <v>1793.5450000000001</v>
      </c>
      <c r="C70" s="1">
        <f t="shared" si="25"/>
        <v>0</v>
      </c>
      <c r="D70" s="1">
        <f t="shared" si="26"/>
        <v>0</v>
      </c>
      <c r="E70" s="1">
        <f t="shared" si="27"/>
        <v>0</v>
      </c>
      <c r="F70" s="12">
        <f t="shared" si="28"/>
        <v>1793.5450000000001</v>
      </c>
      <c r="G70" s="1"/>
      <c r="H70" s="9">
        <f t="shared" si="29"/>
        <v>6.4352673218440799</v>
      </c>
      <c r="I70" s="1">
        <f t="shared" si="30"/>
        <v>1126.0430759762801</v>
      </c>
      <c r="J70" s="1">
        <f t="shared" si="31"/>
        <v>0</v>
      </c>
      <c r="K70" s="1">
        <f t="shared" si="32"/>
        <v>0</v>
      </c>
      <c r="L70" s="1">
        <f t="shared" si="33"/>
        <v>0</v>
      </c>
      <c r="M70" s="22">
        <f t="shared" si="34"/>
        <v>1126.0430759762801</v>
      </c>
      <c r="N70" s="3"/>
      <c r="O70" s="3"/>
      <c r="P70" s="3"/>
    </row>
    <row r="71" spans="1:16">
      <c r="A71" s="9">
        <v>10.75</v>
      </c>
      <c r="B71" s="1">
        <f t="shared" si="24"/>
        <v>0</v>
      </c>
      <c r="C71" s="1">
        <f t="shared" si="25"/>
        <v>0</v>
      </c>
      <c r="D71" s="1">
        <f t="shared" si="26"/>
        <v>0</v>
      </c>
      <c r="E71" s="1">
        <f t="shared" si="27"/>
        <v>0</v>
      </c>
      <c r="F71" s="12">
        <f t="shared" si="28"/>
        <v>0</v>
      </c>
      <c r="G71" s="1"/>
      <c r="H71" s="9">
        <f t="shared" si="29"/>
        <v>7.42596979949532</v>
      </c>
      <c r="I71" s="1">
        <f t="shared" si="30"/>
        <v>0</v>
      </c>
      <c r="J71" s="1">
        <f t="shared" si="31"/>
        <v>0</v>
      </c>
      <c r="K71" s="1">
        <f t="shared" si="32"/>
        <v>0</v>
      </c>
      <c r="L71" s="1">
        <f t="shared" si="33"/>
        <v>0</v>
      </c>
      <c r="M71" s="22">
        <f t="shared" si="34"/>
        <v>0</v>
      </c>
      <c r="N71" s="3"/>
      <c r="O71" s="3"/>
      <c r="P71" s="3"/>
    </row>
    <row r="72" spans="1:16">
      <c r="A72" s="9">
        <v>11.25</v>
      </c>
      <c r="B72" s="1">
        <f t="shared" si="24"/>
        <v>36543.354545454502</v>
      </c>
      <c r="C72" s="1">
        <f t="shared" si="25"/>
        <v>3654.3354545454499</v>
      </c>
      <c r="D72" s="1">
        <f t="shared" si="26"/>
        <v>0</v>
      </c>
      <c r="E72" s="1">
        <f t="shared" si="27"/>
        <v>0</v>
      </c>
      <c r="F72" s="12">
        <f t="shared" si="28"/>
        <v>40197.69</v>
      </c>
      <c r="G72" s="1"/>
      <c r="H72" s="9">
        <f t="shared" si="29"/>
        <v>8.5135777204102396</v>
      </c>
      <c r="I72" s="1">
        <f t="shared" si="30"/>
        <v>27654.639029976301</v>
      </c>
      <c r="J72" s="1">
        <f t="shared" si="31"/>
        <v>2765.4639029976302</v>
      </c>
      <c r="K72" s="1">
        <f t="shared" si="32"/>
        <v>0</v>
      </c>
      <c r="L72" s="1">
        <f t="shared" si="33"/>
        <v>0</v>
      </c>
      <c r="M72" s="22">
        <f t="shared" si="34"/>
        <v>30420.102932973899</v>
      </c>
      <c r="N72" s="3"/>
      <c r="O72" s="3"/>
      <c r="P72" s="3"/>
    </row>
    <row r="73" spans="1:16">
      <c r="A73" s="9">
        <v>11.75</v>
      </c>
      <c r="B73" s="1">
        <f t="shared" si="24"/>
        <v>0</v>
      </c>
      <c r="C73" s="1">
        <f t="shared" si="25"/>
        <v>0</v>
      </c>
      <c r="D73" s="1">
        <f t="shared" si="26"/>
        <v>0</v>
      </c>
      <c r="E73" s="1">
        <f t="shared" si="27"/>
        <v>0</v>
      </c>
      <c r="F73" s="12">
        <f t="shared" si="28"/>
        <v>0</v>
      </c>
      <c r="G73" s="1"/>
      <c r="H73" s="9">
        <f t="shared" si="29"/>
        <v>9.7026279065335999</v>
      </c>
      <c r="I73" s="1">
        <f t="shared" si="30"/>
        <v>0</v>
      </c>
      <c r="J73" s="1">
        <f t="shared" si="31"/>
        <v>0</v>
      </c>
      <c r="K73" s="1">
        <f t="shared" si="32"/>
        <v>0</v>
      </c>
      <c r="L73" s="1">
        <f t="shared" si="33"/>
        <v>0</v>
      </c>
      <c r="M73" s="22">
        <f t="shared" si="34"/>
        <v>0</v>
      </c>
      <c r="N73" s="3"/>
      <c r="O73" s="3"/>
      <c r="P73" s="3"/>
    </row>
    <row r="74" spans="1:16">
      <c r="A74" s="9">
        <v>12.25</v>
      </c>
      <c r="B74" s="1">
        <f t="shared" si="24"/>
        <v>43480.988879999997</v>
      </c>
      <c r="C74" s="1">
        <f t="shared" si="25"/>
        <v>137689.79811999999</v>
      </c>
      <c r="D74" s="1">
        <f t="shared" si="26"/>
        <v>0</v>
      </c>
      <c r="E74" s="1">
        <f t="shared" si="27"/>
        <v>0</v>
      </c>
      <c r="F74" s="12">
        <f t="shared" si="28"/>
        <v>181170.78700000001</v>
      </c>
      <c r="G74" s="1"/>
      <c r="H74" s="9">
        <f t="shared" si="29"/>
        <v>10.997658475299801</v>
      </c>
      <c r="I74" s="1">
        <f t="shared" si="30"/>
        <v>39035.842111881502</v>
      </c>
      <c r="J74" s="1">
        <f t="shared" si="31"/>
        <v>123613.500020958</v>
      </c>
      <c r="K74" s="1">
        <f t="shared" si="32"/>
        <v>0</v>
      </c>
      <c r="L74" s="1">
        <f t="shared" si="33"/>
        <v>0</v>
      </c>
      <c r="M74" s="22">
        <f t="shared" si="34"/>
        <v>162649.342132839</v>
      </c>
      <c r="N74" s="3"/>
      <c r="O74" s="3"/>
      <c r="P74" s="3"/>
    </row>
    <row r="75" spans="1:16">
      <c r="A75" s="9">
        <v>12.75</v>
      </c>
      <c r="B75" s="1">
        <f t="shared" si="24"/>
        <v>0</v>
      </c>
      <c r="C75" s="1">
        <f t="shared" si="25"/>
        <v>0</v>
      </c>
      <c r="D75" s="1">
        <f t="shared" si="26"/>
        <v>0</v>
      </c>
      <c r="E75" s="1">
        <f t="shared" si="27"/>
        <v>0</v>
      </c>
      <c r="F75" s="12">
        <f t="shared" si="28"/>
        <v>0</v>
      </c>
      <c r="G75" s="1"/>
      <c r="H75" s="9">
        <f t="shared" si="29"/>
        <v>12.4032087847841</v>
      </c>
      <c r="I75" s="1">
        <f t="shared" si="30"/>
        <v>0</v>
      </c>
      <c r="J75" s="1">
        <f t="shared" si="31"/>
        <v>0</v>
      </c>
      <c r="K75" s="1">
        <f t="shared" si="32"/>
        <v>0</v>
      </c>
      <c r="L75" s="1">
        <f t="shared" si="33"/>
        <v>0</v>
      </c>
      <c r="M75" s="22">
        <f t="shared" si="34"/>
        <v>0</v>
      </c>
      <c r="N75" s="3"/>
      <c r="O75" s="3"/>
      <c r="P75" s="3"/>
    </row>
    <row r="76" spans="1:16">
      <c r="A76" s="9">
        <v>13.25</v>
      </c>
      <c r="B76" s="1">
        <f t="shared" si="24"/>
        <v>0</v>
      </c>
      <c r="C76" s="1">
        <f t="shared" si="25"/>
        <v>157069.11725000001</v>
      </c>
      <c r="D76" s="1">
        <f t="shared" si="26"/>
        <v>0</v>
      </c>
      <c r="E76" s="1">
        <f t="shared" si="27"/>
        <v>0</v>
      </c>
      <c r="F76" s="12">
        <f t="shared" si="28"/>
        <v>157069.11725000001</v>
      </c>
      <c r="G76" s="1"/>
      <c r="H76" s="9">
        <f t="shared" si="29"/>
        <v>13.9238193833261</v>
      </c>
      <c r="I76" s="1">
        <f t="shared" si="30"/>
        <v>0</v>
      </c>
      <c r="J76" s="1">
        <f t="shared" si="31"/>
        <v>165056.756172639</v>
      </c>
      <c r="K76" s="1">
        <f t="shared" si="32"/>
        <v>0</v>
      </c>
      <c r="L76" s="1">
        <f t="shared" si="33"/>
        <v>0</v>
      </c>
      <c r="M76" s="22">
        <f t="shared" si="34"/>
        <v>165056.756172639</v>
      </c>
      <c r="N76" s="3"/>
      <c r="O76" s="3"/>
      <c r="P76" s="3"/>
    </row>
    <row r="77" spans="1:16">
      <c r="A77" s="9">
        <v>13.75</v>
      </c>
      <c r="B77" s="1">
        <f t="shared" si="24"/>
        <v>0</v>
      </c>
      <c r="C77" s="1">
        <f t="shared" si="25"/>
        <v>0</v>
      </c>
      <c r="D77" s="1">
        <f t="shared" si="26"/>
        <v>0</v>
      </c>
      <c r="E77" s="1">
        <f t="shared" si="27"/>
        <v>0</v>
      </c>
      <c r="F77" s="12">
        <f t="shared" si="28"/>
        <v>0</v>
      </c>
      <c r="G77" s="1"/>
      <c r="H77" s="9">
        <f t="shared" si="29"/>
        <v>15.5640319630973</v>
      </c>
      <c r="I77" s="1">
        <f t="shared" si="30"/>
        <v>0</v>
      </c>
      <c r="J77" s="1">
        <f t="shared" si="31"/>
        <v>0</v>
      </c>
      <c r="K77" s="1">
        <f t="shared" si="32"/>
        <v>0</v>
      </c>
      <c r="L77" s="1">
        <f t="shared" si="33"/>
        <v>0</v>
      </c>
      <c r="M77" s="22">
        <f t="shared" si="34"/>
        <v>0</v>
      </c>
      <c r="N77" s="3"/>
      <c r="O77" s="3"/>
      <c r="P77" s="3"/>
    </row>
    <row r="78" spans="1:16">
      <c r="A78" s="9">
        <v>14.25</v>
      </c>
      <c r="B78" s="1">
        <f t="shared" si="24"/>
        <v>0</v>
      </c>
      <c r="C78" s="1">
        <f t="shared" si="25"/>
        <v>142139.83124999999</v>
      </c>
      <c r="D78" s="1">
        <f t="shared" si="26"/>
        <v>0</v>
      </c>
      <c r="E78" s="1">
        <f t="shared" si="27"/>
        <v>0</v>
      </c>
      <c r="F78" s="12">
        <f t="shared" si="28"/>
        <v>142139.83124999999</v>
      </c>
      <c r="G78" s="1"/>
      <c r="H78" s="9">
        <f t="shared" si="29"/>
        <v>17.328389317168401</v>
      </c>
      <c r="I78" s="1">
        <f t="shared" si="30"/>
        <v>0</v>
      </c>
      <c r="J78" s="1">
        <f t="shared" si="31"/>
        <v>172845.918131693</v>
      </c>
      <c r="K78" s="1">
        <f t="shared" si="32"/>
        <v>0</v>
      </c>
      <c r="L78" s="1">
        <f t="shared" si="33"/>
        <v>0</v>
      </c>
      <c r="M78" s="22">
        <f t="shared" si="34"/>
        <v>172845.918131693</v>
      </c>
      <c r="N78" s="3"/>
      <c r="O78" s="3"/>
      <c r="P78" s="3"/>
    </row>
    <row r="79" spans="1:16">
      <c r="A79" s="9">
        <v>14.75</v>
      </c>
      <c r="B79" s="1">
        <f t="shared" si="24"/>
        <v>0</v>
      </c>
      <c r="C79" s="1">
        <f t="shared" si="25"/>
        <v>0</v>
      </c>
      <c r="D79" s="1">
        <f t="shared" si="26"/>
        <v>0</v>
      </c>
      <c r="E79" s="1">
        <f t="shared" si="27"/>
        <v>0</v>
      </c>
      <c r="F79" s="12">
        <f t="shared" si="28"/>
        <v>0</v>
      </c>
      <c r="G79" s="1"/>
      <c r="H79" s="9">
        <f t="shared" si="29"/>
        <v>19.221435299693301</v>
      </c>
      <c r="I79" s="1">
        <f t="shared" si="30"/>
        <v>0</v>
      </c>
      <c r="J79" s="1">
        <f t="shared" si="31"/>
        <v>0</v>
      </c>
      <c r="K79" s="1">
        <f t="shared" si="32"/>
        <v>0</v>
      </c>
      <c r="L79" s="1">
        <f t="shared" si="33"/>
        <v>0</v>
      </c>
      <c r="M79" s="22">
        <f t="shared" si="34"/>
        <v>0</v>
      </c>
      <c r="N79" s="3"/>
      <c r="O79" s="3"/>
      <c r="P79" s="3"/>
    </row>
    <row r="80" spans="1:16">
      <c r="A80" s="9">
        <v>15.25</v>
      </c>
      <c r="B80" s="1">
        <f t="shared" si="24"/>
        <v>0</v>
      </c>
      <c r="C80" s="1">
        <f t="shared" si="25"/>
        <v>28616.160869565199</v>
      </c>
      <c r="D80" s="1">
        <f t="shared" si="26"/>
        <v>53655.301630434798</v>
      </c>
      <c r="E80" s="1">
        <f t="shared" si="27"/>
        <v>0</v>
      </c>
      <c r="F80" s="12">
        <f t="shared" si="28"/>
        <v>82271.462499999994</v>
      </c>
      <c r="G80" s="1"/>
      <c r="H80" s="9">
        <f t="shared" si="29"/>
        <v>21.247714788881702</v>
      </c>
      <c r="I80" s="1">
        <f t="shared" si="30"/>
        <v>0</v>
      </c>
      <c r="J80" s="1">
        <f t="shared" si="31"/>
        <v>39870.690131755997</v>
      </c>
      <c r="K80" s="1">
        <f t="shared" si="32"/>
        <v>74757.543997042507</v>
      </c>
      <c r="L80" s="1">
        <f t="shared" si="33"/>
        <v>0</v>
      </c>
      <c r="M80" s="22">
        <f t="shared" si="34"/>
        <v>114628.234128799</v>
      </c>
      <c r="N80" s="3"/>
      <c r="O80" s="3"/>
      <c r="P80" s="3"/>
    </row>
    <row r="81" spans="1:16">
      <c r="A81" s="9">
        <v>15.75</v>
      </c>
      <c r="B81" s="1">
        <f t="shared" si="24"/>
        <v>0</v>
      </c>
      <c r="C81" s="1">
        <f t="shared" si="25"/>
        <v>0</v>
      </c>
      <c r="D81" s="1">
        <f t="shared" si="26"/>
        <v>0</v>
      </c>
      <c r="E81" s="1">
        <f t="shared" si="27"/>
        <v>0</v>
      </c>
      <c r="F81" s="12">
        <f t="shared" si="28"/>
        <v>0</v>
      </c>
      <c r="G81" s="1"/>
      <c r="H81" s="9">
        <f t="shared" si="29"/>
        <v>23.411773652477699</v>
      </c>
      <c r="I81" s="1">
        <f t="shared" si="30"/>
        <v>0</v>
      </c>
      <c r="J81" s="1">
        <f t="shared" si="31"/>
        <v>0</v>
      </c>
      <c r="K81" s="1">
        <f t="shared" si="32"/>
        <v>0</v>
      </c>
      <c r="L81" s="1">
        <f t="shared" si="33"/>
        <v>0</v>
      </c>
      <c r="M81" s="22">
        <f t="shared" si="34"/>
        <v>0</v>
      </c>
      <c r="N81" s="3"/>
      <c r="O81" s="3"/>
      <c r="P81" s="3"/>
    </row>
    <row r="82" spans="1:16">
      <c r="A82" s="9">
        <v>16.25</v>
      </c>
      <c r="B82" s="1">
        <f t="shared" si="24"/>
        <v>0</v>
      </c>
      <c r="C82" s="1">
        <f t="shared" si="25"/>
        <v>3426.9949694307902</v>
      </c>
      <c r="D82" s="1">
        <f t="shared" si="26"/>
        <v>10280.984908292399</v>
      </c>
      <c r="E82" s="1">
        <f t="shared" si="27"/>
        <v>0</v>
      </c>
      <c r="F82" s="12">
        <f t="shared" si="28"/>
        <v>13707.979877723201</v>
      </c>
      <c r="G82" s="1"/>
      <c r="H82" s="9">
        <f t="shared" si="29"/>
        <v>25.718158715497399</v>
      </c>
      <c r="I82" s="1">
        <f t="shared" si="30"/>
        <v>0</v>
      </c>
      <c r="J82" s="1">
        <f t="shared" si="31"/>
        <v>5423.7538794481397</v>
      </c>
      <c r="K82" s="1">
        <f t="shared" si="32"/>
        <v>16271.2616383444</v>
      </c>
      <c r="L82" s="1">
        <f t="shared" si="33"/>
        <v>0</v>
      </c>
      <c r="M82" s="22">
        <f t="shared" si="34"/>
        <v>21695.015517792501</v>
      </c>
      <c r="N82" s="3"/>
      <c r="O82" s="3"/>
      <c r="P82" s="3"/>
    </row>
    <row r="83" spans="1:16">
      <c r="A83" s="9">
        <v>16.75</v>
      </c>
      <c r="B83" s="1">
        <f t="shared" si="24"/>
        <v>0</v>
      </c>
      <c r="C83" s="1">
        <f t="shared" si="25"/>
        <v>0</v>
      </c>
      <c r="D83" s="1">
        <f t="shared" si="26"/>
        <v>0</v>
      </c>
      <c r="E83" s="1">
        <f t="shared" si="27"/>
        <v>0</v>
      </c>
      <c r="F83" s="12">
        <f t="shared" si="28"/>
        <v>0</v>
      </c>
      <c r="G83" s="1"/>
      <c r="H83" s="9">
        <f t="shared" si="29"/>
        <v>28.171417730011001</v>
      </c>
      <c r="I83" s="1">
        <f t="shared" si="30"/>
        <v>0</v>
      </c>
      <c r="J83" s="1">
        <f t="shared" si="31"/>
        <v>0</v>
      </c>
      <c r="K83" s="1">
        <f t="shared" si="32"/>
        <v>0</v>
      </c>
      <c r="L83" s="1">
        <f t="shared" si="33"/>
        <v>0</v>
      </c>
      <c r="M83" s="22">
        <f t="shared" si="34"/>
        <v>0</v>
      </c>
      <c r="N83" s="3"/>
      <c r="O83" s="3"/>
      <c r="P83" s="3"/>
    </row>
    <row r="84" spans="1:16">
      <c r="A84" s="9">
        <v>17.25</v>
      </c>
      <c r="B84" s="1">
        <f t="shared" si="24"/>
        <v>0</v>
      </c>
      <c r="C84" s="1">
        <f t="shared" si="25"/>
        <v>0</v>
      </c>
      <c r="D84" s="1">
        <f t="shared" si="26"/>
        <v>0</v>
      </c>
      <c r="E84" s="1">
        <f t="shared" si="27"/>
        <v>0</v>
      </c>
      <c r="F84" s="12">
        <f t="shared" si="28"/>
        <v>0</v>
      </c>
      <c r="G84" s="1"/>
      <c r="H84" s="9">
        <f t="shared" si="29"/>
        <v>30.776099346779699</v>
      </c>
      <c r="I84" s="1">
        <f t="shared" si="30"/>
        <v>0</v>
      </c>
      <c r="J84" s="1">
        <f t="shared" si="31"/>
        <v>0</v>
      </c>
      <c r="K84" s="1">
        <f t="shared" si="32"/>
        <v>0</v>
      </c>
      <c r="L84" s="1">
        <f t="shared" si="33"/>
        <v>0</v>
      </c>
      <c r="M84" s="22">
        <f t="shared" si="34"/>
        <v>0</v>
      </c>
      <c r="N84" s="3"/>
      <c r="O84" s="3"/>
      <c r="P84" s="3"/>
    </row>
    <row r="85" spans="1:16">
      <c r="A85" s="9">
        <v>17.75</v>
      </c>
      <c r="B85" s="1">
        <f t="shared" si="24"/>
        <v>0</v>
      </c>
      <c r="C85" s="1">
        <f t="shared" si="25"/>
        <v>0</v>
      </c>
      <c r="D85" s="1">
        <f t="shared" si="26"/>
        <v>0</v>
      </c>
      <c r="E85" s="1">
        <f t="shared" si="27"/>
        <v>0</v>
      </c>
      <c r="F85" s="12">
        <f t="shared" si="28"/>
        <v>0</v>
      </c>
      <c r="G85" s="1"/>
      <c r="H85" s="9">
        <f t="shared" si="29"/>
        <v>33.536753088582898</v>
      </c>
      <c r="I85" s="1">
        <f t="shared" si="30"/>
        <v>0</v>
      </c>
      <c r="J85" s="1">
        <f t="shared" si="31"/>
        <v>0</v>
      </c>
      <c r="K85" s="1">
        <f t="shared" si="32"/>
        <v>0</v>
      </c>
      <c r="L85" s="1">
        <f t="shared" si="33"/>
        <v>0</v>
      </c>
      <c r="M85" s="22">
        <f t="shared" si="34"/>
        <v>0</v>
      </c>
      <c r="N85" s="3"/>
      <c r="O85" s="3"/>
      <c r="P85" s="3"/>
    </row>
    <row r="86" spans="1:16">
      <c r="A86" s="9">
        <v>18.25</v>
      </c>
      <c r="B86" s="1">
        <f t="shared" si="24"/>
        <v>0</v>
      </c>
      <c r="C86" s="1">
        <f t="shared" si="25"/>
        <v>0</v>
      </c>
      <c r="D86" s="1">
        <f t="shared" si="26"/>
        <v>0</v>
      </c>
      <c r="E86" s="1">
        <f t="shared" si="27"/>
        <v>0</v>
      </c>
      <c r="F86" s="12">
        <f t="shared" si="28"/>
        <v>0</v>
      </c>
      <c r="G86" s="1"/>
      <c r="H86" s="9">
        <f t="shared" si="29"/>
        <v>36.4579293250885</v>
      </c>
      <c r="I86" s="1">
        <f t="shared" si="30"/>
        <v>0</v>
      </c>
      <c r="J86" s="1">
        <f t="shared" si="31"/>
        <v>0</v>
      </c>
      <c r="K86" s="1">
        <f t="shared" si="32"/>
        <v>0</v>
      </c>
      <c r="L86" s="1">
        <f t="shared" si="33"/>
        <v>0</v>
      </c>
      <c r="M86" s="22">
        <f t="shared" si="34"/>
        <v>0</v>
      </c>
      <c r="N86" s="3"/>
      <c r="O86" s="3"/>
      <c r="P86" s="3"/>
    </row>
    <row r="87" spans="1:16">
      <c r="A87" s="9">
        <v>18.75</v>
      </c>
      <c r="B87" s="1">
        <f t="shared" si="24"/>
        <v>0</v>
      </c>
      <c r="C87" s="1">
        <f t="shared" si="25"/>
        <v>0</v>
      </c>
      <c r="D87" s="1">
        <f t="shared" si="26"/>
        <v>0</v>
      </c>
      <c r="E87" s="1">
        <f t="shared" si="27"/>
        <v>0</v>
      </c>
      <c r="F87" s="12">
        <f t="shared" si="28"/>
        <v>0</v>
      </c>
      <c r="G87" s="1"/>
      <c r="H87" s="9">
        <f t="shared" si="29"/>
        <v>39.544179249133997</v>
      </c>
      <c r="I87" s="1">
        <f t="shared" si="30"/>
        <v>0</v>
      </c>
      <c r="J87" s="1">
        <f t="shared" si="31"/>
        <v>0</v>
      </c>
      <c r="K87" s="1">
        <f t="shared" si="32"/>
        <v>0</v>
      </c>
      <c r="L87" s="1">
        <f t="shared" si="33"/>
        <v>0</v>
      </c>
      <c r="M87" s="22">
        <f t="shared" si="34"/>
        <v>0</v>
      </c>
      <c r="N87" s="3"/>
      <c r="O87" s="3"/>
      <c r="P87" s="3"/>
    </row>
    <row r="88" spans="1:16">
      <c r="A88" s="9">
        <v>19.25</v>
      </c>
      <c r="B88" s="1">
        <f t="shared" si="24"/>
        <v>0</v>
      </c>
      <c r="C88" s="1">
        <f t="shared" si="25"/>
        <v>0</v>
      </c>
      <c r="D88" s="1">
        <f t="shared" si="26"/>
        <v>0</v>
      </c>
      <c r="E88" s="1">
        <f t="shared" si="27"/>
        <v>0</v>
      </c>
      <c r="F88" s="12">
        <f t="shared" si="28"/>
        <v>0</v>
      </c>
      <c r="G88" s="1"/>
      <c r="H88" s="9">
        <f t="shared" si="29"/>
        <v>42.800054854306602</v>
      </c>
      <c r="I88" s="1">
        <f t="shared" si="30"/>
        <v>0</v>
      </c>
      <c r="J88" s="1">
        <f t="shared" si="31"/>
        <v>0</v>
      </c>
      <c r="K88" s="1">
        <f t="shared" si="32"/>
        <v>0</v>
      </c>
      <c r="L88" s="1">
        <f t="shared" si="33"/>
        <v>0</v>
      </c>
      <c r="M88" s="22">
        <f t="shared" si="34"/>
        <v>0</v>
      </c>
      <c r="N88" s="3"/>
      <c r="O88" s="3"/>
      <c r="P88" s="3"/>
    </row>
    <row r="89" spans="1:16">
      <c r="A89" s="7" t="s">
        <v>6</v>
      </c>
      <c r="B89" s="14">
        <f>SUM(B52:B88)</f>
        <v>88794.195009436895</v>
      </c>
      <c r="C89" s="14">
        <f t="shared" ref="C89:F89" si="35">SUM(C52:C88)</f>
        <v>472596.23791354097</v>
      </c>
      <c r="D89" s="14">
        <f t="shared" si="35"/>
        <v>63936.286538727203</v>
      </c>
      <c r="E89" s="14">
        <f t="shared" si="35"/>
        <v>0</v>
      </c>
      <c r="F89" s="14">
        <f t="shared" si="35"/>
        <v>625326.719461706</v>
      </c>
      <c r="G89" s="12"/>
      <c r="H89" s="7" t="s">
        <v>6</v>
      </c>
      <c r="I89" s="14">
        <f>SUM(I52:I88)</f>
        <v>70841.291347694307</v>
      </c>
      <c r="J89" s="14">
        <f t="shared" ref="J89:L89" si="36">SUM(J52:J88)</f>
        <v>509576.08223949198</v>
      </c>
      <c r="K89" s="14">
        <f t="shared" si="36"/>
        <v>91028.805635386903</v>
      </c>
      <c r="L89" s="14">
        <f t="shared" si="36"/>
        <v>0</v>
      </c>
      <c r="M89" s="14">
        <f>SUM(M52:M88)</f>
        <v>671446.17922257294</v>
      </c>
      <c r="N89" s="3"/>
      <c r="O89" s="3"/>
      <c r="P89" s="3"/>
    </row>
    <row r="90" spans="1:16">
      <c r="A90" s="5" t="s">
        <v>12</v>
      </c>
      <c r="B90" s="15">
        <f>IF(L43&gt;0,B89/L43,0)</f>
        <v>11.3821391417051</v>
      </c>
      <c r="C90" s="15">
        <f>IF(M43&gt;0,C89/M43,0)</f>
        <v>13.319634027468201</v>
      </c>
      <c r="D90" s="15">
        <f>IF(N43&gt;0,D89/N43,0)</f>
        <v>15.402413248327701</v>
      </c>
      <c r="E90" s="15">
        <f>IF(O43&gt;0,E89/O43,0)</f>
        <v>0</v>
      </c>
      <c r="F90" s="15">
        <f>IF(P43&gt;0,F89/P43,0)</f>
        <v>13.183252838868301</v>
      </c>
      <c r="G90" s="12"/>
      <c r="H90" s="5" t="s">
        <v>12</v>
      </c>
      <c r="I90" s="15">
        <f>IF(L43&gt;0,I89/L43,0)</f>
        <v>9.0808350141789393</v>
      </c>
      <c r="J90" s="15">
        <f>IF(M43&gt;0,J89/M43,0)</f>
        <v>14.3618725247296</v>
      </c>
      <c r="K90" s="15">
        <f>IF(N43&gt;0,K89/N43,0)</f>
        <v>21.929069669203798</v>
      </c>
      <c r="L90" s="15">
        <f>IF(O43&gt;0,L89/O43,0)</f>
        <v>0</v>
      </c>
      <c r="M90" s="15">
        <f>IF(P43&gt;0,M89/P43,0)</f>
        <v>14.1555517666079</v>
      </c>
      <c r="N90" s="3"/>
      <c r="O90" s="3"/>
      <c r="P90" s="3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3"/>
      <c r="P93" s="3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3"/>
      <c r="P94" s="3"/>
    </row>
    <row r="95" spans="1:16" ht="14" customHeight="1">
      <c r="A95" s="35" t="s">
        <v>13</v>
      </c>
      <c r="B95" s="35"/>
      <c r="C95" s="35"/>
      <c r="D95" s="35"/>
      <c r="E95" s="35"/>
      <c r="F95" s="1"/>
      <c r="G95" s="1"/>
      <c r="H95" s="1"/>
      <c r="I95" s="1"/>
      <c r="J95" s="1"/>
      <c r="K95" s="1"/>
      <c r="L95" s="1"/>
      <c r="M95" s="1"/>
      <c r="N95" s="3"/>
      <c r="O95" s="3"/>
      <c r="P95" s="3"/>
    </row>
    <row r="96" spans="1:16" ht="12.75" customHeight="1">
      <c r="A96" s="35"/>
      <c r="B96" s="35"/>
      <c r="C96" s="35"/>
      <c r="D96" s="35"/>
      <c r="E96" s="35"/>
      <c r="F96" s="1"/>
      <c r="G96" s="1"/>
      <c r="H96" s="1"/>
      <c r="I96" s="1"/>
      <c r="J96" s="1"/>
      <c r="K96" s="1"/>
      <c r="L96" s="1"/>
      <c r="M96" s="1"/>
      <c r="N96" s="3"/>
      <c r="O96" s="3"/>
      <c r="P96" s="3"/>
    </row>
    <row r="97" spans="1:18">
      <c r="A97" s="23"/>
      <c r="B97" s="2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3"/>
      <c r="P97" s="3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3"/>
      <c r="P98" s="3"/>
    </row>
    <row r="99" spans="1:18">
      <c r="A99" s="36" t="s">
        <v>14</v>
      </c>
      <c r="B99" s="37" t="s">
        <v>15</v>
      </c>
      <c r="C99" s="37" t="s">
        <v>16</v>
      </c>
      <c r="D99" s="37" t="s">
        <v>17</v>
      </c>
      <c r="E99" s="37" t="s">
        <v>18</v>
      </c>
      <c r="F99" s="1"/>
      <c r="G99" s="1"/>
      <c r="H99" s="1"/>
      <c r="I99" s="1"/>
      <c r="J99" s="1"/>
      <c r="K99" s="1"/>
      <c r="L99" s="1"/>
      <c r="M99" s="1"/>
      <c r="N99" s="3"/>
      <c r="O99" s="3"/>
      <c r="P99" s="3"/>
    </row>
    <row r="100" spans="1:18">
      <c r="A100" s="36"/>
      <c r="B100" s="36"/>
      <c r="C100" s="36"/>
      <c r="D100" s="36"/>
      <c r="E100" s="37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</row>
    <row r="101" spans="1:18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3"/>
      <c r="P101" s="3"/>
    </row>
    <row r="102" spans="1:18">
      <c r="A102" s="24">
        <v>0</v>
      </c>
      <c r="B102" s="25">
        <f>L$43</f>
        <v>7801.1869200000001</v>
      </c>
      <c r="C102" s="26">
        <f>$B$90</f>
        <v>11.4</v>
      </c>
      <c r="D102" s="26">
        <f>$I$90</f>
        <v>9.1</v>
      </c>
      <c r="E102" s="25">
        <f>B102*D102</f>
        <v>70990.800969999997</v>
      </c>
      <c r="F102" s="1">
        <f>E102/1000</f>
        <v>70.990800969999995</v>
      </c>
      <c r="G102" s="1"/>
      <c r="H102" s="1"/>
      <c r="I102" s="1"/>
      <c r="J102" s="1"/>
      <c r="K102" s="1"/>
      <c r="L102" s="1"/>
      <c r="M102" s="1"/>
      <c r="N102" s="3"/>
      <c r="O102" s="3"/>
      <c r="P102" s="3"/>
    </row>
    <row r="103" spans="1:18">
      <c r="A103" s="24">
        <v>1</v>
      </c>
      <c r="B103" s="25">
        <f>M$43</f>
        <v>35481.172899999998</v>
      </c>
      <c r="C103" s="26">
        <f>$C$90</f>
        <v>13.3</v>
      </c>
      <c r="D103" s="26">
        <f>$J$90</f>
        <v>14.4</v>
      </c>
      <c r="E103" s="25">
        <f>B103*D103</f>
        <v>510928.88975999999</v>
      </c>
      <c r="F103" s="1">
        <f>E103/1000</f>
        <v>510.92888976</v>
      </c>
      <c r="G103" s="1"/>
      <c r="H103" s="1"/>
      <c r="I103" s="1"/>
      <c r="J103" s="1"/>
      <c r="K103" s="1"/>
      <c r="L103" s="1"/>
      <c r="M103" s="1"/>
      <c r="N103" s="1"/>
      <c r="O103" s="1"/>
      <c r="P103" s="3"/>
      <c r="Q103" s="3"/>
      <c r="R103" s="3"/>
    </row>
    <row r="104" spans="1:18">
      <c r="A104" s="24">
        <v>2</v>
      </c>
      <c r="B104" s="25">
        <f>N$43</f>
        <v>4151.0564299999996</v>
      </c>
      <c r="C104" s="26">
        <f>$D$90</f>
        <v>15.4</v>
      </c>
      <c r="D104" s="26">
        <f>$K$90</f>
        <v>21.9</v>
      </c>
      <c r="E104" s="25">
        <f>B104*D104</f>
        <v>90908.135819999996</v>
      </c>
      <c r="F104" s="1">
        <f>E104/1000</f>
        <v>90.908135819999998</v>
      </c>
      <c r="G104" s="1"/>
      <c r="H104" s="1"/>
      <c r="I104" s="1"/>
      <c r="J104" s="1"/>
      <c r="K104" s="1"/>
      <c r="L104" s="1"/>
      <c r="M104" s="1"/>
      <c r="N104" s="1"/>
      <c r="O104" s="1"/>
      <c r="P104" s="3"/>
      <c r="Q104" s="3"/>
      <c r="R104" s="3"/>
    </row>
    <row r="105" spans="1:18">
      <c r="A105" s="24">
        <v>3</v>
      </c>
      <c r="B105" s="25">
        <f>O$43</f>
        <v>0</v>
      </c>
      <c r="C105" s="26">
        <f>$E$90</f>
        <v>0</v>
      </c>
      <c r="D105" s="26">
        <f>$L$90</f>
        <v>0</v>
      </c>
      <c r="E105" s="25">
        <f>B105*D105</f>
        <v>0</v>
      </c>
      <c r="F105" s="1">
        <f>E105/1000</f>
        <v>0</v>
      </c>
      <c r="G105" s="1"/>
      <c r="H105" s="1"/>
      <c r="I105" s="1"/>
      <c r="J105" s="1"/>
      <c r="K105" s="1"/>
      <c r="L105" s="1"/>
      <c r="M105" s="1"/>
      <c r="N105" s="1"/>
      <c r="O105" s="1"/>
      <c r="P105" s="3"/>
      <c r="Q105" s="3"/>
      <c r="R105" s="3"/>
    </row>
    <row r="106" spans="1:18">
      <c r="A106" s="24" t="s">
        <v>6</v>
      </c>
      <c r="B106" s="25">
        <f>SUM(B102:B105)</f>
        <v>47433.416250000002</v>
      </c>
      <c r="C106" s="26">
        <f>$F$90</f>
        <v>13.2</v>
      </c>
      <c r="D106" s="26">
        <f>$M$90</f>
        <v>14.2</v>
      </c>
      <c r="E106" s="25">
        <f>SUM(E102:E105)</f>
        <v>672827.82655</v>
      </c>
      <c r="F106" s="1">
        <f>E106/1000</f>
        <v>672.82782655000005</v>
      </c>
      <c r="G106" s="1"/>
      <c r="H106" s="1"/>
      <c r="I106" s="1"/>
      <c r="J106" s="1"/>
      <c r="K106" s="1"/>
      <c r="L106" s="1"/>
      <c r="M106" s="1"/>
      <c r="N106" s="1"/>
      <c r="O106" s="1"/>
      <c r="P106" s="3"/>
      <c r="Q106" s="3"/>
      <c r="R106" s="3"/>
    </row>
    <row r="107" spans="1:18">
      <c r="A107" s="24" t="s">
        <v>1</v>
      </c>
      <c r="B107" s="27">
        <f>$I$2</f>
        <v>675473.48199999996</v>
      </c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3"/>
      <c r="Q107" s="3"/>
      <c r="R107" s="3"/>
    </row>
    <row r="108" spans="1:18" ht="24">
      <c r="A108" s="28" t="s">
        <v>19</v>
      </c>
      <c r="B108" s="25">
        <f>IF(E106&gt;0,$I$2/E106,"")</f>
        <v>1.00393</v>
      </c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3"/>
      <c r="Q108" s="3"/>
      <c r="R108" s="3"/>
    </row>
  </sheetData>
  <sheetProtection selectLockedCells="1" selectUnlockedCells="1"/>
  <mergeCells count="12">
    <mergeCell ref="A1:F1"/>
    <mergeCell ref="H1:I1"/>
    <mergeCell ref="B4:F4"/>
    <mergeCell ref="L4:P4"/>
    <mergeCell ref="B47:D47"/>
    <mergeCell ref="I47:K47"/>
    <mergeCell ref="A95:E96"/>
    <mergeCell ref="A99:A100"/>
    <mergeCell ref="B99:B100"/>
    <mergeCell ref="C99:C100"/>
    <mergeCell ref="D99:D100"/>
    <mergeCell ref="E99:E100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Ramos</dc:creator>
  <cp:lastModifiedBy>maria jose zuñiga basualto</cp:lastModifiedBy>
  <dcterms:created xsi:type="dcterms:W3CDTF">2017-12-13T11:15:46Z</dcterms:created>
  <dcterms:modified xsi:type="dcterms:W3CDTF">2024-02-09T10:38:29Z</dcterms:modified>
</cp:coreProperties>
</file>