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83"/>
  </bookViews>
  <sheets>
    <sheet name="4Q" sheetId="4" r:id="rId1"/>
  </sheets>
  <calcPr calcId="125725" iterate="1" iterateCount="1" fullPrecision="0"/>
</workbook>
</file>

<file path=xl/calcChain.xml><?xml version="1.0" encoding="utf-8"?>
<calcChain xmlns="http://schemas.openxmlformats.org/spreadsheetml/2006/main">
  <c r="F6" i="4"/>
  <c r="L6"/>
  <c r="M6"/>
  <c r="N6"/>
  <c r="F7"/>
  <c r="N7"/>
  <c r="L7"/>
  <c r="M7"/>
  <c r="F8"/>
  <c r="L8"/>
  <c r="M8"/>
  <c r="J49"/>
  <c r="F9"/>
  <c r="N9"/>
  <c r="L9"/>
  <c r="B50"/>
  <c r="F10"/>
  <c r="L10"/>
  <c r="F11"/>
  <c r="N11"/>
  <c r="D52" s="1"/>
  <c r="F52" s="1"/>
  <c r="F12"/>
  <c r="L12"/>
  <c r="M12"/>
  <c r="N12"/>
  <c r="O12"/>
  <c r="E53" s="1"/>
  <c r="F13"/>
  <c r="N13"/>
  <c r="L13"/>
  <c r="P13"/>
  <c r="M13"/>
  <c r="O13"/>
  <c r="E54"/>
  <c r="F14"/>
  <c r="L14"/>
  <c r="M14"/>
  <c r="N14"/>
  <c r="K55"/>
  <c r="F15"/>
  <c r="N15"/>
  <c r="L15"/>
  <c r="M15"/>
  <c r="C56" s="1"/>
  <c r="F16"/>
  <c r="L16"/>
  <c r="M16"/>
  <c r="J57" s="1"/>
  <c r="F17"/>
  <c r="N17"/>
  <c r="L17"/>
  <c r="B58" s="1"/>
  <c r="F18"/>
  <c r="L18"/>
  <c r="I59"/>
  <c r="F19"/>
  <c r="N19"/>
  <c r="D60"/>
  <c r="F20"/>
  <c r="L20"/>
  <c r="M20"/>
  <c r="N20"/>
  <c r="O20"/>
  <c r="E61" s="1"/>
  <c r="F61" s="1"/>
  <c r="F21"/>
  <c r="N21"/>
  <c r="L21"/>
  <c r="P21" s="1"/>
  <c r="M21"/>
  <c r="O21"/>
  <c r="E62"/>
  <c r="F22"/>
  <c r="L22"/>
  <c r="M22"/>
  <c r="N22"/>
  <c r="K63" s="1"/>
  <c r="M63" s="1"/>
  <c r="F23"/>
  <c r="N23"/>
  <c r="L23"/>
  <c r="M23"/>
  <c r="C64" s="1"/>
  <c r="F64" s="1"/>
  <c r="F24"/>
  <c r="L24"/>
  <c r="M24"/>
  <c r="J65" s="1"/>
  <c r="F25"/>
  <c r="N25"/>
  <c r="L25"/>
  <c r="B66" s="1"/>
  <c r="F66" s="1"/>
  <c r="F26"/>
  <c r="L26"/>
  <c r="B67" s="1"/>
  <c r="F67" s="1"/>
  <c r="F27"/>
  <c r="N27"/>
  <c r="D68"/>
  <c r="F28"/>
  <c r="L28"/>
  <c r="M28"/>
  <c r="C69"/>
  <c r="N28"/>
  <c r="O28"/>
  <c r="E69"/>
  <c r="F29"/>
  <c r="N29"/>
  <c r="L29"/>
  <c r="P29"/>
  <c r="M29"/>
  <c r="O29"/>
  <c r="E70"/>
  <c r="F30"/>
  <c r="N30"/>
  <c r="L30"/>
  <c r="B71"/>
  <c r="M30"/>
  <c r="C71" s="1"/>
  <c r="F71" s="1"/>
  <c r="O30"/>
  <c r="F31"/>
  <c r="O31" s="1"/>
  <c r="F32"/>
  <c r="M32" s="1"/>
  <c r="F33"/>
  <c r="M33"/>
  <c r="C74" s="1"/>
  <c r="O33"/>
  <c r="E74" s="1"/>
  <c r="F34"/>
  <c r="N34"/>
  <c r="K75" s="1"/>
  <c r="L34"/>
  <c r="I75" s="1"/>
  <c r="M34"/>
  <c r="C75" s="1"/>
  <c r="O34"/>
  <c r="E75" s="1"/>
  <c r="F35"/>
  <c r="M35"/>
  <c r="O35"/>
  <c r="L76"/>
  <c r="F36"/>
  <c r="N36"/>
  <c r="L36"/>
  <c r="M36"/>
  <c r="J77"/>
  <c r="O36"/>
  <c r="F37"/>
  <c r="M37"/>
  <c r="B38"/>
  <c r="C38"/>
  <c r="D38"/>
  <c r="E38"/>
  <c r="I38"/>
  <c r="B47"/>
  <c r="C47"/>
  <c r="H47"/>
  <c r="I47"/>
  <c r="J47"/>
  <c r="B48"/>
  <c r="D48"/>
  <c r="H48"/>
  <c r="I48"/>
  <c r="K48"/>
  <c r="B49"/>
  <c r="C49"/>
  <c r="H49"/>
  <c r="I49"/>
  <c r="D50"/>
  <c r="H50"/>
  <c r="K50"/>
  <c r="I50"/>
  <c r="H51"/>
  <c r="H52"/>
  <c r="K52"/>
  <c r="B53"/>
  <c r="C53"/>
  <c r="D53"/>
  <c r="H53"/>
  <c r="J53"/>
  <c r="B54"/>
  <c r="C54"/>
  <c r="D54"/>
  <c r="H54"/>
  <c r="K54"/>
  <c r="I54"/>
  <c r="B55"/>
  <c r="C55"/>
  <c r="H55"/>
  <c r="I55"/>
  <c r="J55"/>
  <c r="B56"/>
  <c r="D56"/>
  <c r="H56"/>
  <c r="I56"/>
  <c r="K56"/>
  <c r="B57"/>
  <c r="C57"/>
  <c r="H57"/>
  <c r="I57"/>
  <c r="D58"/>
  <c r="H58"/>
  <c r="K58"/>
  <c r="I58"/>
  <c r="H59"/>
  <c r="H60"/>
  <c r="K60"/>
  <c r="B61"/>
  <c r="C61"/>
  <c r="D61"/>
  <c r="H61"/>
  <c r="J61"/>
  <c r="B62"/>
  <c r="C62"/>
  <c r="D62"/>
  <c r="H62"/>
  <c r="K62"/>
  <c r="I62"/>
  <c r="B63"/>
  <c r="C63"/>
  <c r="H63"/>
  <c r="I63"/>
  <c r="J63"/>
  <c r="B64"/>
  <c r="D64"/>
  <c r="H64"/>
  <c r="I64"/>
  <c r="K64"/>
  <c r="B65"/>
  <c r="C65"/>
  <c r="H65"/>
  <c r="I65"/>
  <c r="D66"/>
  <c r="H66"/>
  <c r="K66"/>
  <c r="I66"/>
  <c r="H67"/>
  <c r="H68"/>
  <c r="K68"/>
  <c r="B69"/>
  <c r="F69" s="1"/>
  <c r="D69"/>
  <c r="H69"/>
  <c r="J69"/>
  <c r="B70"/>
  <c r="C70"/>
  <c r="D70"/>
  <c r="F70" s="1"/>
  <c r="H70"/>
  <c r="K70"/>
  <c r="I70"/>
  <c r="E71"/>
  <c r="H71"/>
  <c r="I71"/>
  <c r="J71"/>
  <c r="L71"/>
  <c r="H72"/>
  <c r="H73"/>
  <c r="H74"/>
  <c r="H75"/>
  <c r="H76"/>
  <c r="B77"/>
  <c r="C77"/>
  <c r="E77"/>
  <c r="H77"/>
  <c r="L77"/>
  <c r="H78"/>
  <c r="B97"/>
  <c r="F62"/>
  <c r="F54"/>
  <c r="J78"/>
  <c r="C78"/>
  <c r="D77"/>
  <c r="K77"/>
  <c r="J74"/>
  <c r="C76"/>
  <c r="J76"/>
  <c r="K71"/>
  <c r="M71" s="1"/>
  <c r="D71"/>
  <c r="F77"/>
  <c r="E76"/>
  <c r="L70"/>
  <c r="K69"/>
  <c r="I67"/>
  <c r="J64"/>
  <c r="D63"/>
  <c r="L62"/>
  <c r="K61"/>
  <c r="J56"/>
  <c r="D55"/>
  <c r="L54"/>
  <c r="K53"/>
  <c r="I51"/>
  <c r="J48"/>
  <c r="D47"/>
  <c r="N37"/>
  <c r="P36"/>
  <c r="N35"/>
  <c r="N33"/>
  <c r="D74" s="1"/>
  <c r="P30"/>
  <c r="O27"/>
  <c r="O26"/>
  <c r="O19"/>
  <c r="O18"/>
  <c r="O11"/>
  <c r="O10"/>
  <c r="L53"/>
  <c r="I77"/>
  <c r="M77"/>
  <c r="J70"/>
  <c r="I69"/>
  <c r="J62"/>
  <c r="M62"/>
  <c r="I61"/>
  <c r="B59"/>
  <c r="J54"/>
  <c r="M54"/>
  <c r="I53"/>
  <c r="B51"/>
  <c r="C48"/>
  <c r="K47"/>
  <c r="L37"/>
  <c r="L35"/>
  <c r="L33"/>
  <c r="B74" s="1"/>
  <c r="L31"/>
  <c r="P28"/>
  <c r="L27"/>
  <c r="M26"/>
  <c r="M25"/>
  <c r="N24"/>
  <c r="O23"/>
  <c r="P23" s="1"/>
  <c r="O22"/>
  <c r="P22" s="1"/>
  <c r="P20"/>
  <c r="L19"/>
  <c r="M18"/>
  <c r="M17"/>
  <c r="P17" s="1"/>
  <c r="N16"/>
  <c r="O15"/>
  <c r="P15" s="1"/>
  <c r="O14"/>
  <c r="P12"/>
  <c r="L11"/>
  <c r="M10"/>
  <c r="P10" s="1"/>
  <c r="M9"/>
  <c r="N8"/>
  <c r="O7"/>
  <c r="O6"/>
  <c r="L69"/>
  <c r="L61"/>
  <c r="O37"/>
  <c r="M27"/>
  <c r="N26"/>
  <c r="O25"/>
  <c r="O24"/>
  <c r="L65" s="1"/>
  <c r="M19"/>
  <c r="N18"/>
  <c r="O17"/>
  <c r="E58" s="1"/>
  <c r="O16"/>
  <c r="P14"/>
  <c r="M11"/>
  <c r="N10"/>
  <c r="D51" s="1"/>
  <c r="O9"/>
  <c r="O8"/>
  <c r="P26"/>
  <c r="E50"/>
  <c r="L50"/>
  <c r="L48"/>
  <c r="M48"/>
  <c r="E48"/>
  <c r="F48"/>
  <c r="J66"/>
  <c r="C66"/>
  <c r="L51"/>
  <c r="E51"/>
  <c r="L67"/>
  <c r="E67"/>
  <c r="L58"/>
  <c r="E65"/>
  <c r="D49"/>
  <c r="K49"/>
  <c r="J58"/>
  <c r="M58" s="1"/>
  <c r="C58"/>
  <c r="L63"/>
  <c r="E63"/>
  <c r="F63"/>
  <c r="C67"/>
  <c r="J67"/>
  <c r="L52"/>
  <c r="E52"/>
  <c r="L60"/>
  <c r="E60"/>
  <c r="L68"/>
  <c r="E68"/>
  <c r="K78"/>
  <c r="D78"/>
  <c r="M69"/>
  <c r="M70"/>
  <c r="E57"/>
  <c r="L57"/>
  <c r="I52"/>
  <c r="P11"/>
  <c r="B52"/>
  <c r="I72"/>
  <c r="C68"/>
  <c r="J68"/>
  <c r="D57"/>
  <c r="F57" s="1"/>
  <c r="K57"/>
  <c r="L59"/>
  <c r="E59"/>
  <c r="E49"/>
  <c r="L49"/>
  <c r="C60"/>
  <c r="J60"/>
  <c r="K67"/>
  <c r="M67"/>
  <c r="D67"/>
  <c r="L47"/>
  <c r="E47"/>
  <c r="F47"/>
  <c r="C51"/>
  <c r="F51" s="1"/>
  <c r="J51"/>
  <c r="L56"/>
  <c r="M56" s="1"/>
  <c r="E56"/>
  <c r="I60"/>
  <c r="M60" s="1"/>
  <c r="P19"/>
  <c r="B60"/>
  <c r="D65"/>
  <c r="F65" s="1"/>
  <c r="K65"/>
  <c r="B78"/>
  <c r="P37"/>
  <c r="I78"/>
  <c r="D76"/>
  <c r="K76"/>
  <c r="M53"/>
  <c r="P9"/>
  <c r="P25"/>
  <c r="P7"/>
  <c r="C52"/>
  <c r="J52"/>
  <c r="K59"/>
  <c r="D59"/>
  <c r="F59" s="1"/>
  <c r="E66"/>
  <c r="L66"/>
  <c r="E78"/>
  <c r="L78"/>
  <c r="J50"/>
  <c r="M50"/>
  <c r="C50"/>
  <c r="F50"/>
  <c r="L55"/>
  <c r="M55"/>
  <c r="E55"/>
  <c r="F55"/>
  <c r="C59"/>
  <c r="J59"/>
  <c r="M59"/>
  <c r="L64"/>
  <c r="M64"/>
  <c r="E64"/>
  <c r="I68"/>
  <c r="M68"/>
  <c r="B68"/>
  <c r="P27"/>
  <c r="I76"/>
  <c r="M76"/>
  <c r="P35"/>
  <c r="B76"/>
  <c r="P6"/>
  <c r="M61"/>
  <c r="P18"/>
  <c r="P8"/>
  <c r="P16"/>
  <c r="P24"/>
  <c r="M47"/>
  <c r="M49"/>
  <c r="F78"/>
  <c r="M52"/>
  <c r="F60"/>
  <c r="M66"/>
  <c r="F76"/>
  <c r="F68"/>
  <c r="M78"/>
  <c r="F49"/>
  <c r="B75" l="1"/>
  <c r="C73"/>
  <c r="J73"/>
  <c r="O32"/>
  <c r="L32"/>
  <c r="L38" s="1"/>
  <c r="B92" s="1"/>
  <c r="N32"/>
  <c r="L72"/>
  <c r="O38"/>
  <c r="L80" s="1"/>
  <c r="D95" s="1"/>
  <c r="E72"/>
  <c r="B72"/>
  <c r="F38"/>
  <c r="N31"/>
  <c r="M31"/>
  <c r="P31" s="1"/>
  <c r="L74"/>
  <c r="K74"/>
  <c r="P33"/>
  <c r="J75"/>
  <c r="I74"/>
  <c r="L75"/>
  <c r="F74"/>
  <c r="E80"/>
  <c r="C95" s="1"/>
  <c r="M38"/>
  <c r="B93" s="1"/>
  <c r="D75"/>
  <c r="N38"/>
  <c r="B94" s="1"/>
  <c r="P34"/>
  <c r="F56"/>
  <c r="F53"/>
  <c r="F58"/>
  <c r="M65"/>
  <c r="M57"/>
  <c r="K51"/>
  <c r="D73" l="1"/>
  <c r="K73"/>
  <c r="E73"/>
  <c r="E79" s="1"/>
  <c r="L73"/>
  <c r="L79" s="1"/>
  <c r="P32"/>
  <c r="B73"/>
  <c r="I73"/>
  <c r="B95"/>
  <c r="E95" s="1"/>
  <c r="K72"/>
  <c r="D72"/>
  <c r="J72"/>
  <c r="J79" s="1"/>
  <c r="J80" s="1"/>
  <c r="D93" s="1"/>
  <c r="E93" s="1"/>
  <c r="C72"/>
  <c r="C79" s="1"/>
  <c r="C80" s="1"/>
  <c r="C93" s="1"/>
  <c r="D79"/>
  <c r="D80" s="1"/>
  <c r="C94" s="1"/>
  <c r="P38"/>
  <c r="F75"/>
  <c r="M75"/>
  <c r="M74"/>
  <c r="I79"/>
  <c r="I80" s="1"/>
  <c r="D92" s="1"/>
  <c r="E92" s="1"/>
  <c r="B96"/>
  <c r="M51"/>
  <c r="K79"/>
  <c r="K80" s="1"/>
  <c r="D94" s="1"/>
  <c r="E94" s="1"/>
  <c r="F73" l="1"/>
  <c r="B79"/>
  <c r="B80" s="1"/>
  <c r="C92" s="1"/>
  <c r="M73"/>
  <c r="F72"/>
  <c r="F79" s="1"/>
  <c r="F80" s="1"/>
  <c r="C96" s="1"/>
  <c r="M72"/>
  <c r="E96"/>
  <c r="B98" s="1"/>
  <c r="M79" l="1"/>
  <c r="M80" s="1"/>
  <c r="D96" s="1"/>
</calcChain>
</file>

<file path=xl/sharedStrings.xml><?xml version="1.0" encoding="utf-8"?>
<sst xmlns="http://schemas.openxmlformats.org/spreadsheetml/2006/main" count="40" uniqueCount="22">
  <si>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</si>
  <si>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</si>
  <si>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</si>
  <si>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</si>
  <si>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</si>
  <si>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</si>
  <si>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</si>
  <si>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</si>
  <si>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</si>
  <si>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</si>
  <si>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</si>
  <si>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</si>
  <si>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</si>
  <si>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</si>
  <si>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</si>
  <si>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</si>
  <si>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</si>
  <si>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</si>
  <si>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</si>
  <si>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</si>
  <si>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CUARTO TRIMESTRE</t>
  </si>
  <si>
    <t>CAPTURA (kg)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</si>
</sst>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"/>
    <numFmt numFmtId="166" formatCode="0.000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10"/>
      <color indexed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 applyProtection="1">
      <alignment vertical="center"/>
    </xf>
    <xf numFmtId="1" fontId="0" fillId="0" borderId="0" xfId="0" applyNumberFormat="1"/>
    <xf numFmtId="1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0" xfId="9" applyNumberFormat="1" applyFont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0" fontId="11" fillId="0" borderId="0" xfId="0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5" fillId="0" borderId="0" xfId="0" applyFont="1" applyAlignment="1">
      <alignment horizontal="right"/>
    </xf>
    <xf numFmtId="1" fontId="11" fillId="0" borderId="0" xfId="0" applyNumberFormat="1" applyFont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98"/>
  <sheetViews>
    <sheetView tabSelected="1" zoomScale="80" zoomScaleNormal="80" workbookViewId="0">
      <selection activeCell="H2" sqref="H2"/>
    </sheetView>
  </sheetViews>
  <sheetFormatPr baseColWidth="10" defaultColWidth="11.5703125" defaultRowHeight="12.75"/>
  <cols>
    <col min="1" max="1" width="9" customWidth="1"/>
    <col min="2" max="2" width="12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9" max="9" width="10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45" t="s">
        <v>20</v>
      </c>
      <c r="B1" s="45"/>
      <c r="C1" s="45"/>
      <c r="D1" s="45"/>
      <c r="E1" s="45"/>
      <c r="F1" s="45"/>
      <c r="G1" s="1"/>
      <c r="H1" s="46" t="s">
        <v>0</v>
      </c>
      <c r="I1" s="46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21</v>
      </c>
      <c r="I2">
        <v>610866.13769934699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2</v>
      </c>
      <c r="B4" s="47" t="s">
        <v>3</v>
      </c>
      <c r="C4" s="47"/>
      <c r="D4" s="47"/>
      <c r="E4" s="47"/>
      <c r="F4" s="47"/>
      <c r="G4" s="1"/>
      <c r="H4" s="5" t="s">
        <v>2</v>
      </c>
      <c r="J4" s="1"/>
      <c r="K4" s="5" t="s">
        <v>2</v>
      </c>
      <c r="L4" s="46" t="s">
        <v>4</v>
      </c>
      <c r="M4" s="46"/>
      <c r="N4" s="46"/>
      <c r="O4" s="46"/>
      <c r="P4" s="46"/>
      <c r="Q4" s="3"/>
      <c r="R4" s="3"/>
    </row>
    <row r="5" spans="1:18">
      <c r="A5" s="5" t="s">
        <v>5</v>
      </c>
      <c r="B5" s="6">
        <v>0</v>
      </c>
      <c r="C5" s="7">
        <v>1</v>
      </c>
      <c r="D5" s="7">
        <v>2</v>
      </c>
      <c r="E5" s="7">
        <v>3</v>
      </c>
      <c r="F5" s="8" t="s">
        <v>6</v>
      </c>
      <c r="G5" s="1"/>
      <c r="H5" s="5" t="s">
        <v>5</v>
      </c>
      <c r="I5" s="11" t="s">
        <v>7</v>
      </c>
      <c r="J5" s="1"/>
      <c r="K5" s="5" t="s">
        <v>5</v>
      </c>
      <c r="L5" s="6">
        <v>0</v>
      </c>
      <c r="M5" s="7">
        <v>1</v>
      </c>
      <c r="N5" s="7">
        <v>2</v>
      </c>
      <c r="O5" s="7">
        <v>3</v>
      </c>
      <c r="P5" s="9" t="s">
        <v>6</v>
      </c>
      <c r="Q5" s="3"/>
      <c r="R5" s="3"/>
    </row>
    <row r="6" spans="1:18">
      <c r="A6" s="10">
        <v>3.75</v>
      </c>
      <c r="B6" s="17"/>
      <c r="C6" s="11"/>
      <c r="D6" s="11"/>
      <c r="E6" s="40"/>
      <c r="F6" s="12">
        <f t="shared" ref="F6:F37" si="0">SUM(B6:E6)</f>
        <v>0</v>
      </c>
      <c r="G6" s="1"/>
      <c r="H6" s="13">
        <v>3.75</v>
      </c>
      <c r="I6" s="19"/>
      <c r="J6" s="1"/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0</v>
      </c>
      <c r="Q6" s="3"/>
      <c r="R6" s="3"/>
    </row>
    <row r="7" spans="1:18">
      <c r="A7" s="13">
        <v>4.25</v>
      </c>
      <c r="B7" s="17"/>
      <c r="C7" s="11"/>
      <c r="D7" s="11"/>
      <c r="E7" s="40"/>
      <c r="F7" s="12">
        <f t="shared" si="0"/>
        <v>0</v>
      </c>
      <c r="G7" s="1"/>
      <c r="H7" s="13">
        <v>4.25</v>
      </c>
      <c r="I7" s="19"/>
      <c r="J7" s="1"/>
      <c r="K7" s="13">
        <v>4.25</v>
      </c>
      <c r="L7" s="14">
        <f t="shared" si="1"/>
        <v>0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0</v>
      </c>
      <c r="Q7" s="3"/>
      <c r="R7" s="3"/>
    </row>
    <row r="8" spans="1:18">
      <c r="A8" s="10">
        <v>4.75</v>
      </c>
      <c r="B8" s="17"/>
      <c r="C8" s="11"/>
      <c r="D8" s="11"/>
      <c r="E8" s="40"/>
      <c r="F8" s="12">
        <f t="shared" si="0"/>
        <v>0</v>
      </c>
      <c r="G8" s="1"/>
      <c r="H8" s="13">
        <v>4.75</v>
      </c>
      <c r="I8" s="19"/>
      <c r="J8" s="1"/>
      <c r="K8" s="13">
        <v>4.75</v>
      </c>
      <c r="L8" s="14">
        <f t="shared" si="1"/>
        <v>0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0</v>
      </c>
      <c r="Q8" s="3"/>
      <c r="R8" s="3"/>
    </row>
    <row r="9" spans="1:18">
      <c r="A9" s="13">
        <v>5.25</v>
      </c>
      <c r="B9" s="17"/>
      <c r="C9" s="11"/>
      <c r="D9" s="11"/>
      <c r="E9" s="41"/>
      <c r="F9" s="12">
        <f t="shared" si="0"/>
        <v>0</v>
      </c>
      <c r="G9" s="18"/>
      <c r="H9" s="13">
        <v>5.25</v>
      </c>
      <c r="I9" s="19"/>
      <c r="J9" s="1"/>
      <c r="K9" s="13">
        <v>5.25</v>
      </c>
      <c r="L9" s="14">
        <f t="shared" si="1"/>
        <v>0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5">
        <f t="shared" si="5"/>
        <v>0</v>
      </c>
      <c r="Q9" s="3"/>
      <c r="R9" s="3"/>
    </row>
    <row r="10" spans="1:18">
      <c r="A10" s="10">
        <v>5.75</v>
      </c>
      <c r="B10" s="42">
        <v>6</v>
      </c>
      <c r="C10" s="11"/>
      <c r="D10" s="11"/>
      <c r="E10" s="40"/>
      <c r="F10" s="12">
        <f t="shared" si="0"/>
        <v>6</v>
      </c>
      <c r="G10" s="1"/>
      <c r="H10" s="13">
        <v>5.75</v>
      </c>
      <c r="I10" s="19">
        <v>358134</v>
      </c>
      <c r="J10" s="1"/>
      <c r="K10" s="13">
        <v>5.75</v>
      </c>
      <c r="L10" s="14">
        <f t="shared" si="1"/>
        <v>358.13400000000001</v>
      </c>
      <c r="M10" s="14">
        <f t="shared" si="2"/>
        <v>0</v>
      </c>
      <c r="N10" s="14">
        <f t="shared" si="3"/>
        <v>0</v>
      </c>
      <c r="O10" s="14">
        <f t="shared" si="4"/>
        <v>0</v>
      </c>
      <c r="P10" s="15">
        <f t="shared" si="5"/>
        <v>358.13400000000001</v>
      </c>
      <c r="Q10" s="3"/>
      <c r="R10" s="3"/>
    </row>
    <row r="11" spans="1:18">
      <c r="A11" s="13">
        <v>6.25</v>
      </c>
      <c r="B11" s="42">
        <v>24</v>
      </c>
      <c r="C11" s="11"/>
      <c r="D11" s="11"/>
      <c r="E11" s="40"/>
      <c r="F11" s="12">
        <f t="shared" si="0"/>
        <v>24</v>
      </c>
      <c r="G11" s="1"/>
      <c r="H11" s="13">
        <v>6.25</v>
      </c>
      <c r="I11" s="19">
        <v>1179036</v>
      </c>
      <c r="J11" s="1"/>
      <c r="K11" s="13">
        <v>6.25</v>
      </c>
      <c r="L11" s="14">
        <f t="shared" si="1"/>
        <v>1179.0360000000001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5">
        <f t="shared" si="5"/>
        <v>1179.0360000000001</v>
      </c>
      <c r="Q11" s="3"/>
      <c r="R11" s="3"/>
    </row>
    <row r="12" spans="1:18">
      <c r="A12" s="10">
        <v>6.75</v>
      </c>
      <c r="B12">
        <v>34</v>
      </c>
      <c r="E12" s="43"/>
      <c r="F12" s="12">
        <f t="shared" si="0"/>
        <v>34</v>
      </c>
      <c r="G12" s="1"/>
      <c r="H12" s="13">
        <v>6.75</v>
      </c>
      <c r="I12" s="19">
        <v>2647920</v>
      </c>
      <c r="J12" s="1"/>
      <c r="K12" s="13">
        <v>6.75</v>
      </c>
      <c r="L12" s="14">
        <f t="shared" si="1"/>
        <v>2647.92</v>
      </c>
      <c r="M12" s="14">
        <f t="shared" si="2"/>
        <v>0</v>
      </c>
      <c r="N12" s="14">
        <f t="shared" si="3"/>
        <v>0</v>
      </c>
      <c r="O12" s="14">
        <f t="shared" si="4"/>
        <v>0</v>
      </c>
      <c r="P12" s="15">
        <f t="shared" si="5"/>
        <v>2647.92</v>
      </c>
      <c r="Q12" s="3"/>
      <c r="R12" s="3"/>
    </row>
    <row r="13" spans="1:18">
      <c r="A13" s="13">
        <v>7.25</v>
      </c>
      <c r="B13">
        <v>31</v>
      </c>
      <c r="E13" s="37"/>
      <c r="F13" s="12">
        <f t="shared" si="0"/>
        <v>31</v>
      </c>
      <c r="G13" s="1"/>
      <c r="H13" s="13">
        <v>7.25</v>
      </c>
      <c r="I13" s="19">
        <v>1769470</v>
      </c>
      <c r="J13" s="1"/>
      <c r="K13" s="13">
        <v>7.25</v>
      </c>
      <c r="L13" s="14">
        <f t="shared" si="1"/>
        <v>1769.47</v>
      </c>
      <c r="M13" s="14">
        <f t="shared" si="2"/>
        <v>0</v>
      </c>
      <c r="N13" s="14">
        <f t="shared" si="3"/>
        <v>0</v>
      </c>
      <c r="O13" s="14">
        <f t="shared" si="4"/>
        <v>0</v>
      </c>
      <c r="P13" s="15">
        <f t="shared" si="5"/>
        <v>1769.47</v>
      </c>
      <c r="Q13" s="3"/>
      <c r="R13" s="3"/>
    </row>
    <row r="14" spans="1:18">
      <c r="A14" s="10">
        <v>7.75</v>
      </c>
      <c r="B14">
        <v>43</v>
      </c>
      <c r="E14" s="37"/>
      <c r="F14" s="12">
        <f t="shared" si="0"/>
        <v>43</v>
      </c>
      <c r="G14" s="1"/>
      <c r="H14" s="13">
        <v>7.75</v>
      </c>
      <c r="I14" s="19">
        <v>3429898</v>
      </c>
      <c r="J14" s="4"/>
      <c r="K14" s="13">
        <v>7.75</v>
      </c>
      <c r="L14" s="14">
        <f t="shared" si="1"/>
        <v>3429.8980000000001</v>
      </c>
      <c r="M14" s="14">
        <f t="shared" si="2"/>
        <v>0</v>
      </c>
      <c r="N14" s="14">
        <f t="shared" si="3"/>
        <v>0</v>
      </c>
      <c r="O14" s="14">
        <f t="shared" si="4"/>
        <v>0</v>
      </c>
      <c r="P14" s="15">
        <f t="shared" si="5"/>
        <v>3429.8980000000001</v>
      </c>
      <c r="Q14" s="3"/>
      <c r="R14" s="3"/>
    </row>
    <row r="15" spans="1:18">
      <c r="A15" s="13">
        <v>8.25</v>
      </c>
      <c r="B15">
        <v>22</v>
      </c>
      <c r="E15" s="37"/>
      <c r="F15" s="12">
        <f t="shared" si="0"/>
        <v>22</v>
      </c>
      <c r="G15" s="1"/>
      <c r="H15" s="13">
        <v>8.25</v>
      </c>
      <c r="I15" s="19">
        <v>2556279</v>
      </c>
      <c r="J15" s="4"/>
      <c r="K15" s="13">
        <v>8.25</v>
      </c>
      <c r="L15" s="14">
        <f t="shared" si="1"/>
        <v>2556.279</v>
      </c>
      <c r="M15" s="14">
        <f t="shared" si="2"/>
        <v>0</v>
      </c>
      <c r="N15" s="14">
        <f t="shared" si="3"/>
        <v>0</v>
      </c>
      <c r="O15" s="14">
        <f t="shared" si="4"/>
        <v>0</v>
      </c>
      <c r="P15" s="15">
        <f t="shared" si="5"/>
        <v>2556.279</v>
      </c>
      <c r="Q15" s="3"/>
      <c r="R15" s="3"/>
    </row>
    <row r="16" spans="1:18">
      <c r="A16" s="10">
        <v>8.75</v>
      </c>
      <c r="B16">
        <v>20</v>
      </c>
      <c r="E16" s="37"/>
      <c r="F16" s="12">
        <f t="shared" si="0"/>
        <v>20</v>
      </c>
      <c r="G16" s="1"/>
      <c r="H16" s="13">
        <v>8.75</v>
      </c>
      <c r="I16" s="19">
        <v>2312323</v>
      </c>
      <c r="J16" s="4"/>
      <c r="K16" s="13">
        <v>8.75</v>
      </c>
      <c r="L16" s="14">
        <f t="shared" si="1"/>
        <v>2312.3229999999999</v>
      </c>
      <c r="M16" s="14">
        <f t="shared" si="2"/>
        <v>0</v>
      </c>
      <c r="N16" s="14">
        <f t="shared" si="3"/>
        <v>0</v>
      </c>
      <c r="O16" s="14">
        <f t="shared" si="4"/>
        <v>0</v>
      </c>
      <c r="P16" s="15">
        <f t="shared" si="5"/>
        <v>2312.3229999999999</v>
      </c>
      <c r="Q16" s="3"/>
      <c r="R16" s="3"/>
    </row>
    <row r="17" spans="1:18">
      <c r="A17" s="13">
        <v>9.25</v>
      </c>
      <c r="B17">
        <v>9</v>
      </c>
      <c r="E17" s="37"/>
      <c r="F17" s="12">
        <f t="shared" si="0"/>
        <v>9</v>
      </c>
      <c r="G17" s="1"/>
      <c r="H17" s="13">
        <v>9.25</v>
      </c>
      <c r="I17" s="19">
        <v>2887321</v>
      </c>
      <c r="J17" s="4"/>
      <c r="K17" s="13">
        <v>9.25</v>
      </c>
      <c r="L17" s="14">
        <f t="shared" si="1"/>
        <v>2887.3209999999999</v>
      </c>
      <c r="M17" s="14">
        <f t="shared" si="2"/>
        <v>0</v>
      </c>
      <c r="N17" s="14">
        <f t="shared" si="3"/>
        <v>0</v>
      </c>
      <c r="O17" s="14">
        <f t="shared" si="4"/>
        <v>0</v>
      </c>
      <c r="P17" s="15">
        <f t="shared" si="5"/>
        <v>2887.3209999999999</v>
      </c>
      <c r="Q17" s="3"/>
      <c r="R17" s="3"/>
    </row>
    <row r="18" spans="1:18">
      <c r="A18" s="10">
        <v>9.75</v>
      </c>
      <c r="B18">
        <v>8</v>
      </c>
      <c r="C18">
        <v>1</v>
      </c>
      <c r="E18" s="37"/>
      <c r="F18" s="12">
        <f t="shared" si="0"/>
        <v>9</v>
      </c>
      <c r="G18" s="1"/>
      <c r="H18" s="13">
        <v>9.75</v>
      </c>
      <c r="I18" s="19">
        <v>2041120</v>
      </c>
      <c r="J18" s="4"/>
      <c r="K18" s="13">
        <v>9.75</v>
      </c>
      <c r="L18" s="14">
        <f t="shared" si="1"/>
        <v>1814.3288888888901</v>
      </c>
      <c r="M18" s="14">
        <f t="shared" si="2"/>
        <v>226.79111111111101</v>
      </c>
      <c r="N18" s="14">
        <f t="shared" si="3"/>
        <v>0</v>
      </c>
      <c r="O18" s="14">
        <f t="shared" si="4"/>
        <v>0</v>
      </c>
      <c r="P18" s="15">
        <f t="shared" si="5"/>
        <v>2041.12</v>
      </c>
      <c r="Q18" s="3"/>
      <c r="R18" s="3"/>
    </row>
    <row r="19" spans="1:18">
      <c r="A19" s="13">
        <v>10.25</v>
      </c>
      <c r="B19">
        <v>13</v>
      </c>
      <c r="C19">
        <v>1</v>
      </c>
      <c r="E19" s="37"/>
      <c r="F19" s="12">
        <f t="shared" si="0"/>
        <v>14</v>
      </c>
      <c r="G19" s="1"/>
      <c r="H19" s="13">
        <v>10.25</v>
      </c>
      <c r="I19" s="19">
        <v>1502823</v>
      </c>
      <c r="J19" s="4"/>
      <c r="K19" s="13">
        <v>10.25</v>
      </c>
      <c r="L19" s="14">
        <f t="shared" si="1"/>
        <v>1395.4784999999999</v>
      </c>
      <c r="M19" s="14">
        <f t="shared" si="2"/>
        <v>107.3445</v>
      </c>
      <c r="N19" s="14">
        <f t="shared" si="3"/>
        <v>0</v>
      </c>
      <c r="O19" s="14">
        <f t="shared" si="4"/>
        <v>0</v>
      </c>
      <c r="P19" s="15">
        <f t="shared" si="5"/>
        <v>1502.8230000000001</v>
      </c>
      <c r="Q19" s="3"/>
      <c r="R19" s="3"/>
    </row>
    <row r="20" spans="1:18">
      <c r="A20" s="10">
        <v>10.75</v>
      </c>
      <c r="B20">
        <v>25</v>
      </c>
      <c r="C20">
        <v>1</v>
      </c>
      <c r="E20" s="37"/>
      <c r="F20" s="12">
        <f t="shared" si="0"/>
        <v>26</v>
      </c>
      <c r="G20" s="1"/>
      <c r="H20" s="13">
        <v>10.75</v>
      </c>
      <c r="I20" s="19">
        <v>1820613</v>
      </c>
      <c r="J20" s="4"/>
      <c r="K20" s="13">
        <v>10.75</v>
      </c>
      <c r="L20" s="14">
        <f t="shared" si="1"/>
        <v>1750.58942307692</v>
      </c>
      <c r="M20" s="14">
        <f t="shared" si="2"/>
        <v>70.023576923076902</v>
      </c>
      <c r="N20" s="14">
        <f t="shared" si="3"/>
        <v>0</v>
      </c>
      <c r="O20" s="14">
        <f t="shared" si="4"/>
        <v>0</v>
      </c>
      <c r="P20" s="15">
        <f t="shared" si="5"/>
        <v>1820.6130000000001</v>
      </c>
      <c r="Q20" s="3"/>
      <c r="R20" s="3"/>
    </row>
    <row r="21" spans="1:18">
      <c r="A21" s="13">
        <v>11.25</v>
      </c>
      <c r="B21">
        <v>19</v>
      </c>
      <c r="C21">
        <v>11</v>
      </c>
      <c r="E21" s="37"/>
      <c r="F21" s="12">
        <f t="shared" si="0"/>
        <v>30</v>
      </c>
      <c r="G21" s="1"/>
      <c r="H21" s="13">
        <v>11.25</v>
      </c>
      <c r="I21" s="19">
        <v>1853586</v>
      </c>
      <c r="J21" s="4"/>
      <c r="K21" s="13">
        <v>11.25</v>
      </c>
      <c r="L21" s="14">
        <f t="shared" si="1"/>
        <v>1173.9377999999999</v>
      </c>
      <c r="M21" s="14">
        <f t="shared" si="2"/>
        <v>679.64819999999997</v>
      </c>
      <c r="N21" s="14">
        <f t="shared" si="3"/>
        <v>0</v>
      </c>
      <c r="O21" s="14">
        <f t="shared" si="4"/>
        <v>0</v>
      </c>
      <c r="P21" s="15">
        <f t="shared" si="5"/>
        <v>1853.586</v>
      </c>
      <c r="Q21" s="3"/>
      <c r="R21" s="3"/>
    </row>
    <row r="22" spans="1:18">
      <c r="A22" s="10">
        <v>11.75</v>
      </c>
      <c r="B22">
        <v>27</v>
      </c>
      <c r="C22">
        <v>26</v>
      </c>
      <c r="E22" s="37"/>
      <c r="F22" s="12">
        <f t="shared" si="0"/>
        <v>53</v>
      </c>
      <c r="G22" s="4"/>
      <c r="H22" s="13">
        <v>11.75</v>
      </c>
      <c r="I22" s="19">
        <v>2564786</v>
      </c>
      <c r="J22" s="4"/>
      <c r="K22" s="13">
        <v>11.75</v>
      </c>
      <c r="L22" s="14">
        <f t="shared" si="1"/>
        <v>1306.58909433962</v>
      </c>
      <c r="M22" s="14">
        <f t="shared" si="2"/>
        <v>1258.19690566038</v>
      </c>
      <c r="N22" s="14">
        <f t="shared" si="3"/>
        <v>0</v>
      </c>
      <c r="O22" s="14">
        <f t="shared" si="4"/>
        <v>0</v>
      </c>
      <c r="P22" s="15">
        <f t="shared" si="5"/>
        <v>2564.7860000000001</v>
      </c>
      <c r="Q22" s="3"/>
      <c r="R22" s="3"/>
    </row>
    <row r="23" spans="1:18">
      <c r="A23" s="13">
        <v>12.25</v>
      </c>
      <c r="B23">
        <v>14</v>
      </c>
      <c r="C23">
        <v>34</v>
      </c>
      <c r="E23" s="37"/>
      <c r="F23" s="12">
        <f t="shared" si="0"/>
        <v>48</v>
      </c>
      <c r="G23" s="4"/>
      <c r="H23" s="13">
        <v>12.25</v>
      </c>
      <c r="I23" s="19">
        <v>3587711</v>
      </c>
      <c r="J23" s="4"/>
      <c r="K23" s="13">
        <v>12.25</v>
      </c>
      <c r="L23" s="14">
        <f t="shared" si="1"/>
        <v>1046.41570833333</v>
      </c>
      <c r="M23" s="14">
        <f t="shared" si="2"/>
        <v>2541.29529166667</v>
      </c>
      <c r="N23" s="14">
        <f t="shared" si="3"/>
        <v>0</v>
      </c>
      <c r="O23" s="14">
        <f t="shared" si="4"/>
        <v>0</v>
      </c>
      <c r="P23" s="15">
        <f t="shared" si="5"/>
        <v>3587.7109999999998</v>
      </c>
      <c r="Q23" s="3"/>
      <c r="R23" s="3"/>
    </row>
    <row r="24" spans="1:18">
      <c r="A24" s="10">
        <v>12.75</v>
      </c>
      <c r="B24">
        <v>4</v>
      </c>
      <c r="C24">
        <v>38</v>
      </c>
      <c r="E24" s="37"/>
      <c r="F24" s="12">
        <f t="shared" si="0"/>
        <v>42</v>
      </c>
      <c r="G24" s="4"/>
      <c r="H24" s="13">
        <v>12.75</v>
      </c>
      <c r="I24" s="19">
        <v>4916876</v>
      </c>
      <c r="J24" s="4"/>
      <c r="K24" s="13">
        <v>12.75</v>
      </c>
      <c r="L24" s="14">
        <f t="shared" si="1"/>
        <v>468.27390476190499</v>
      </c>
      <c r="M24" s="14">
        <f t="shared" si="2"/>
        <v>4448.6020952381004</v>
      </c>
      <c r="N24" s="14">
        <f t="shared" si="3"/>
        <v>0</v>
      </c>
      <c r="O24" s="14">
        <f t="shared" si="4"/>
        <v>0</v>
      </c>
      <c r="P24" s="15">
        <f t="shared" si="5"/>
        <v>4916.8760000000102</v>
      </c>
      <c r="Q24" s="3"/>
      <c r="R24" s="3"/>
    </row>
    <row r="25" spans="1:18">
      <c r="A25" s="13">
        <v>13.25</v>
      </c>
      <c r="C25">
        <v>45</v>
      </c>
      <c r="E25" s="37"/>
      <c r="F25" s="12">
        <f t="shared" si="0"/>
        <v>45</v>
      </c>
      <c r="G25" s="4"/>
      <c r="H25" s="13">
        <v>13.25</v>
      </c>
      <c r="I25" s="19">
        <v>8938920</v>
      </c>
      <c r="J25" s="4"/>
      <c r="K25" s="13">
        <v>13.25</v>
      </c>
      <c r="L25" s="14">
        <f t="shared" si="1"/>
        <v>0</v>
      </c>
      <c r="M25" s="14">
        <f t="shared" si="2"/>
        <v>8938.92</v>
      </c>
      <c r="N25" s="14">
        <f t="shared" si="3"/>
        <v>0</v>
      </c>
      <c r="O25" s="14">
        <f t="shared" si="4"/>
        <v>0</v>
      </c>
      <c r="P25" s="15">
        <f t="shared" si="5"/>
        <v>8938.92</v>
      </c>
      <c r="Q25" s="3"/>
      <c r="R25" s="3"/>
    </row>
    <row r="26" spans="1:18">
      <c r="A26" s="10">
        <v>13.75</v>
      </c>
      <c r="C26">
        <v>41</v>
      </c>
      <c r="E26" s="37"/>
      <c r="F26" s="12">
        <f t="shared" si="0"/>
        <v>41</v>
      </c>
      <c r="G26" s="4"/>
      <c r="H26" s="13">
        <v>13.75</v>
      </c>
      <c r="I26" s="19">
        <v>8755721</v>
      </c>
      <c r="J26" s="4"/>
      <c r="K26" s="13">
        <v>13.75</v>
      </c>
      <c r="L26" s="14">
        <f t="shared" si="1"/>
        <v>0</v>
      </c>
      <c r="M26" s="14">
        <f t="shared" si="2"/>
        <v>8755.7209999999995</v>
      </c>
      <c r="N26" s="14">
        <f t="shared" si="3"/>
        <v>0</v>
      </c>
      <c r="O26" s="14">
        <f t="shared" si="4"/>
        <v>0</v>
      </c>
      <c r="P26" s="15">
        <f t="shared" si="5"/>
        <v>8755.7209999999995</v>
      </c>
      <c r="Q26" s="3"/>
      <c r="R26" s="3"/>
    </row>
    <row r="27" spans="1:18">
      <c r="A27" s="13">
        <v>14.25</v>
      </c>
      <c r="C27">
        <v>30</v>
      </c>
      <c r="D27">
        <v>1</v>
      </c>
      <c r="E27" s="37"/>
      <c r="F27" s="12">
        <f t="shared" si="0"/>
        <v>31</v>
      </c>
      <c r="G27" s="4"/>
      <c r="H27" s="13">
        <v>14.25</v>
      </c>
      <c r="I27" s="19">
        <v>7554603</v>
      </c>
      <c r="J27" s="4"/>
      <c r="K27" s="13">
        <v>14.25</v>
      </c>
      <c r="L27" s="14">
        <f t="shared" si="1"/>
        <v>0</v>
      </c>
      <c r="M27" s="14">
        <f t="shared" si="2"/>
        <v>7310.9061290322597</v>
      </c>
      <c r="N27" s="14">
        <f t="shared" si="3"/>
        <v>243.696870967742</v>
      </c>
      <c r="O27" s="14">
        <f t="shared" si="4"/>
        <v>0</v>
      </c>
      <c r="P27" s="15">
        <f t="shared" si="5"/>
        <v>7554.6030000000001</v>
      </c>
      <c r="Q27" s="3"/>
      <c r="R27" s="3"/>
    </row>
    <row r="28" spans="1:18">
      <c r="A28" s="10">
        <v>14.75</v>
      </c>
      <c r="C28">
        <v>13</v>
      </c>
      <c r="D28">
        <v>1</v>
      </c>
      <c r="E28" s="37"/>
      <c r="F28" s="12">
        <f t="shared" si="0"/>
        <v>14</v>
      </c>
      <c r="G28" s="1"/>
      <c r="H28" s="13">
        <v>14.75</v>
      </c>
      <c r="I28" s="19">
        <v>3892701</v>
      </c>
      <c r="J28" s="4"/>
      <c r="K28" s="13">
        <v>14.75</v>
      </c>
      <c r="L28" s="14">
        <f t="shared" si="1"/>
        <v>0</v>
      </c>
      <c r="M28" s="14">
        <f t="shared" si="2"/>
        <v>3614.6509285714301</v>
      </c>
      <c r="N28" s="14">
        <f t="shared" si="3"/>
        <v>278.05007142857102</v>
      </c>
      <c r="O28" s="14">
        <f t="shared" si="4"/>
        <v>0</v>
      </c>
      <c r="P28" s="15">
        <f t="shared" si="5"/>
        <v>3892.701</v>
      </c>
      <c r="Q28" s="3"/>
      <c r="R28" s="3"/>
    </row>
    <row r="29" spans="1:18">
      <c r="A29" s="13">
        <v>15.25</v>
      </c>
      <c r="C29">
        <v>3</v>
      </c>
      <c r="D29">
        <v>1</v>
      </c>
      <c r="E29" s="37"/>
      <c r="F29" s="12">
        <f t="shared" si="0"/>
        <v>4</v>
      </c>
      <c r="G29" s="1"/>
      <c r="H29" s="13">
        <v>15.25</v>
      </c>
      <c r="I29" s="19">
        <v>2008117</v>
      </c>
      <c r="J29" s="4"/>
      <c r="K29" s="13">
        <v>15.25</v>
      </c>
      <c r="L29" s="14">
        <f t="shared" si="1"/>
        <v>0</v>
      </c>
      <c r="M29" s="14">
        <f t="shared" si="2"/>
        <v>1506.0877499999999</v>
      </c>
      <c r="N29" s="14">
        <f t="shared" si="3"/>
        <v>502.02924999999999</v>
      </c>
      <c r="O29" s="14">
        <f t="shared" si="4"/>
        <v>0</v>
      </c>
      <c r="P29" s="15">
        <f t="shared" si="5"/>
        <v>2008.117</v>
      </c>
      <c r="Q29" s="3"/>
      <c r="R29" s="3"/>
    </row>
    <row r="30" spans="1:18">
      <c r="A30" s="10">
        <v>15.75</v>
      </c>
      <c r="C30">
        <v>1</v>
      </c>
      <c r="E30" s="37"/>
      <c r="F30" s="12">
        <f t="shared" si="0"/>
        <v>1</v>
      </c>
      <c r="G30" s="1"/>
      <c r="H30" s="13">
        <v>15.75</v>
      </c>
      <c r="I30" s="19">
        <v>389920</v>
      </c>
      <c r="J30" s="4"/>
      <c r="K30" s="13">
        <v>15.75</v>
      </c>
      <c r="L30" s="14">
        <f t="shared" si="1"/>
        <v>0</v>
      </c>
      <c r="M30" s="14">
        <f t="shared" si="2"/>
        <v>389.92</v>
      </c>
      <c r="N30" s="14">
        <f t="shared" si="3"/>
        <v>0</v>
      </c>
      <c r="O30" s="14">
        <f t="shared" si="4"/>
        <v>0</v>
      </c>
      <c r="P30" s="15">
        <f t="shared" si="5"/>
        <v>389.92</v>
      </c>
      <c r="Q30" s="3"/>
      <c r="R30" s="3"/>
    </row>
    <row r="31" spans="1:18">
      <c r="A31" s="13">
        <v>16.25</v>
      </c>
      <c r="B31" s="11"/>
      <c r="D31" s="44">
        <v>1</v>
      </c>
      <c r="E31" s="37"/>
      <c r="F31" s="12">
        <f t="shared" si="0"/>
        <v>1</v>
      </c>
      <c r="G31" s="1"/>
      <c r="H31" s="13">
        <v>16.25</v>
      </c>
      <c r="I31" s="19">
        <v>9983</v>
      </c>
      <c r="J31" s="4"/>
      <c r="K31" s="13">
        <v>16.25</v>
      </c>
      <c r="L31" s="14">
        <f t="shared" si="1"/>
        <v>0</v>
      </c>
      <c r="M31" s="14">
        <f t="shared" si="2"/>
        <v>0</v>
      </c>
      <c r="N31" s="14">
        <f t="shared" si="3"/>
        <v>9.9830000000000005</v>
      </c>
      <c r="O31" s="14">
        <f t="shared" si="4"/>
        <v>0</v>
      </c>
      <c r="P31" s="15">
        <f t="shared" si="5"/>
        <v>9.9830000000000005</v>
      </c>
      <c r="Q31" s="3"/>
      <c r="R31" s="3"/>
    </row>
    <row r="32" spans="1:18">
      <c r="A32" s="10">
        <v>16.75</v>
      </c>
      <c r="B32" s="11"/>
      <c r="D32" s="44">
        <v>1</v>
      </c>
      <c r="E32" s="37"/>
      <c r="F32" s="12">
        <f t="shared" si="0"/>
        <v>1</v>
      </c>
      <c r="G32" s="1"/>
      <c r="H32" s="13">
        <v>16.75</v>
      </c>
      <c r="I32">
        <v>0</v>
      </c>
      <c r="J32" s="20"/>
      <c r="K32" s="13">
        <v>16.75</v>
      </c>
      <c r="L32" s="14">
        <f t="shared" si="1"/>
        <v>0</v>
      </c>
      <c r="M32" s="14">
        <f t="shared" si="2"/>
        <v>0</v>
      </c>
      <c r="N32" s="14">
        <f t="shared" si="3"/>
        <v>0</v>
      </c>
      <c r="O32" s="14">
        <f t="shared" si="4"/>
        <v>0</v>
      </c>
      <c r="P32" s="15">
        <f t="shared" si="5"/>
        <v>0</v>
      </c>
      <c r="Q32" s="3"/>
      <c r="R32" s="3"/>
    </row>
    <row r="33" spans="1:18">
      <c r="A33" s="13">
        <v>17.25</v>
      </c>
      <c r="B33" s="11"/>
      <c r="C33" s="39"/>
      <c r="D33" s="44">
        <v>1</v>
      </c>
      <c r="E33" s="37"/>
      <c r="F33" s="12">
        <f t="shared" si="0"/>
        <v>1</v>
      </c>
      <c r="G33" s="1"/>
      <c r="H33" s="13">
        <v>17.25</v>
      </c>
      <c r="I33" s="19">
        <v>4197</v>
      </c>
      <c r="J33" s="20"/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4.1970000000000001</v>
      </c>
      <c r="O33" s="14">
        <f t="shared" si="4"/>
        <v>0</v>
      </c>
      <c r="P33" s="15">
        <f t="shared" si="5"/>
        <v>4.1970000000000001</v>
      </c>
      <c r="Q33" s="3"/>
      <c r="R33" s="3"/>
    </row>
    <row r="34" spans="1:18">
      <c r="A34" s="10">
        <v>17.75</v>
      </c>
      <c r="B34" s="11"/>
      <c r="C34" s="39"/>
      <c r="D34" s="44">
        <v>1</v>
      </c>
      <c r="E34" s="37"/>
      <c r="F34" s="12">
        <f t="shared" si="0"/>
        <v>1</v>
      </c>
      <c r="G34" s="1"/>
      <c r="H34" s="13">
        <v>17.75</v>
      </c>
      <c r="I34" s="19">
        <v>5116</v>
      </c>
      <c r="J34" s="20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5.1159999999999997</v>
      </c>
      <c r="O34" s="14">
        <f t="shared" si="4"/>
        <v>0</v>
      </c>
      <c r="P34" s="15">
        <f t="shared" si="5"/>
        <v>5.1159999999999997</v>
      </c>
      <c r="Q34" s="3"/>
      <c r="R34" s="3"/>
    </row>
    <row r="35" spans="1:18">
      <c r="A35" s="13">
        <v>18.25</v>
      </c>
      <c r="B35" s="11"/>
      <c r="C35" s="38"/>
      <c r="D35" s="38"/>
      <c r="E35" s="40"/>
      <c r="F35" s="12">
        <f t="shared" si="0"/>
        <v>0</v>
      </c>
      <c r="G35" s="1"/>
      <c r="H35" s="13">
        <v>18.25</v>
      </c>
      <c r="I35" s="4"/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11"/>
      <c r="C36" s="38"/>
      <c r="D36" s="38"/>
      <c r="E36" s="40"/>
      <c r="F36" s="12">
        <f t="shared" si="0"/>
        <v>0</v>
      </c>
      <c r="G36" s="1"/>
      <c r="H36" s="13">
        <v>18.75</v>
      </c>
      <c r="I36" s="4"/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40"/>
      <c r="C37" s="43"/>
      <c r="D37" s="43"/>
      <c r="E37" s="43"/>
      <c r="F37" s="12">
        <f t="shared" si="0"/>
        <v>0</v>
      </c>
      <c r="G37" s="1"/>
      <c r="H37" s="13">
        <v>19.25</v>
      </c>
      <c r="I37" s="1"/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21" t="s">
        <v>6</v>
      </c>
      <c r="B38" s="22">
        <f>SUM(B6:B37)</f>
        <v>299</v>
      </c>
      <c r="C38" s="22">
        <f>SUM(C6:C37)</f>
        <v>245</v>
      </c>
      <c r="D38" s="22">
        <f>SUM(D6:D37)</f>
        <v>7</v>
      </c>
      <c r="E38" s="22">
        <f>SUM(E6:E37)</f>
        <v>0</v>
      </c>
      <c r="F38" s="23">
        <f>SUM(F6:F37)</f>
        <v>551</v>
      </c>
      <c r="G38" s="24"/>
      <c r="H38" s="21" t="s">
        <v>6</v>
      </c>
      <c r="I38" s="4">
        <f>SUM(I6:I37)</f>
        <v>66987174</v>
      </c>
      <c r="J38" s="1"/>
      <c r="K38" s="21" t="s">
        <v>6</v>
      </c>
      <c r="L38" s="22">
        <f>SUM(L6:L37)</f>
        <v>26095.994319400699</v>
      </c>
      <c r="M38" s="22">
        <f>SUM(M6:M37)</f>
        <v>39848.107488203001</v>
      </c>
      <c r="N38" s="22">
        <f>SUM(N6:N37)</f>
        <v>1043.0721923963099</v>
      </c>
      <c r="O38" s="22">
        <f>SUM(O6:O37)</f>
        <v>0</v>
      </c>
      <c r="P38" s="25">
        <f>SUM(P6:P37)</f>
        <v>66987.173999999999</v>
      </c>
      <c r="Q38" s="26"/>
      <c r="R38" s="3"/>
    </row>
    <row r="39" spans="1:18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7"/>
      <c r="B41" s="1"/>
      <c r="C41" s="1"/>
      <c r="D41" s="1"/>
      <c r="E41" s="1"/>
      <c r="F41" s="27"/>
      <c r="G41" s="1"/>
      <c r="H41" s="1"/>
      <c r="I41" s="1"/>
      <c r="J41" s="27"/>
      <c r="K41" s="1"/>
      <c r="L41" s="1"/>
      <c r="M41" s="1"/>
      <c r="N41" s="27"/>
      <c r="O41" s="1"/>
      <c r="P41" s="3"/>
      <c r="Q41" s="3"/>
      <c r="R41" s="3"/>
    </row>
    <row r="42" spans="1:18">
      <c r="A42" s="1"/>
      <c r="B42" s="46" t="s">
        <v>8</v>
      </c>
      <c r="C42" s="46"/>
      <c r="D42" s="46"/>
      <c r="E42" s="1"/>
      <c r="F42" s="1"/>
      <c r="G42" s="28"/>
      <c r="H42" s="1"/>
      <c r="I42" s="46" t="s">
        <v>9</v>
      </c>
      <c r="J42" s="46"/>
      <c r="K42" s="46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10</v>
      </c>
      <c r="I44">
        <v>5.0603644723941641E-3</v>
      </c>
      <c r="J44" s="16" t="s">
        <v>11</v>
      </c>
      <c r="K44">
        <v>3.0677595180550465</v>
      </c>
      <c r="L44" s="1"/>
      <c r="M44" s="1"/>
      <c r="N44" s="14"/>
      <c r="O44" s="1"/>
      <c r="P44" s="3"/>
      <c r="Q44" s="3"/>
      <c r="R44" s="3"/>
    </row>
    <row r="45" spans="1:18">
      <c r="A45" s="5" t="s">
        <v>2</v>
      </c>
      <c r="B45" s="1"/>
      <c r="C45" s="1"/>
      <c r="D45" s="1"/>
      <c r="E45" s="1"/>
      <c r="F45" s="1"/>
      <c r="G45" s="1"/>
      <c r="H45" s="5" t="s">
        <v>2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5</v>
      </c>
      <c r="B46" s="6">
        <v>0</v>
      </c>
      <c r="C46" s="7">
        <v>1</v>
      </c>
      <c r="D46" s="7">
        <v>2</v>
      </c>
      <c r="E46" s="7">
        <v>3</v>
      </c>
      <c r="F46" s="8" t="s">
        <v>6</v>
      </c>
      <c r="G46" s="1"/>
      <c r="H46" s="5" t="s">
        <v>5</v>
      </c>
      <c r="I46" s="6">
        <v>0</v>
      </c>
      <c r="J46" s="7">
        <v>1</v>
      </c>
      <c r="K46" s="7">
        <v>2</v>
      </c>
      <c r="L46" s="7">
        <v>3</v>
      </c>
      <c r="M46" s="29" t="s">
        <v>6</v>
      </c>
      <c r="N46" s="3"/>
      <c r="O46" s="3"/>
      <c r="P46" s="3"/>
    </row>
    <row r="47" spans="1:18">
      <c r="A47" s="13">
        <v>3.75</v>
      </c>
      <c r="B47" s="14">
        <f t="shared" ref="B47:B78" si="6">L6*($A47)</f>
        <v>0</v>
      </c>
      <c r="C47" s="14">
        <f t="shared" ref="C47:C78" si="7">M6*($A47)</f>
        <v>0</v>
      </c>
      <c r="D47" s="14">
        <f t="shared" ref="D47:D78" si="8">N6*($A47)</f>
        <v>0</v>
      </c>
      <c r="E47" s="14">
        <f t="shared" ref="E47:E78" si="9">O6*($A47)</f>
        <v>0</v>
      </c>
      <c r="F47" s="12">
        <f t="shared" ref="F47:F78" si="10">SUM(B47:E47)</f>
        <v>0</v>
      </c>
      <c r="G47" s="1"/>
      <c r="H47" s="13">
        <f t="shared" ref="H47:H78" si="11">$I$44*((A47)^$K$44)</f>
        <v>0.29185805453594799</v>
      </c>
      <c r="I47" s="14">
        <f t="shared" ref="I47:I78" si="12">L6*$H47</f>
        <v>0</v>
      </c>
      <c r="J47" s="14">
        <f t="shared" ref="J47:J78" si="13">M6*$H47</f>
        <v>0</v>
      </c>
      <c r="K47" s="14">
        <f t="shared" ref="K47:K78" si="14">N6*$H47</f>
        <v>0</v>
      </c>
      <c r="L47" s="14">
        <f t="shared" ref="L47:L78" si="15">O6*$H47</f>
        <v>0</v>
      </c>
      <c r="M47" s="30">
        <f t="shared" ref="M47:M78" si="16">SUM(I47:L47)</f>
        <v>0</v>
      </c>
      <c r="N47" s="3"/>
      <c r="O47" s="3"/>
      <c r="P47" s="3"/>
    </row>
    <row r="48" spans="1:18">
      <c r="A48" s="13">
        <v>4.25</v>
      </c>
      <c r="B48" s="14">
        <f t="shared" si="6"/>
        <v>0</v>
      </c>
      <c r="C48" s="14">
        <f t="shared" si="7"/>
        <v>0</v>
      </c>
      <c r="D48" s="14">
        <f t="shared" si="8"/>
        <v>0</v>
      </c>
      <c r="E48" s="14">
        <f t="shared" si="9"/>
        <v>0</v>
      </c>
      <c r="F48" s="12">
        <f t="shared" si="10"/>
        <v>0</v>
      </c>
      <c r="G48" s="1"/>
      <c r="H48" s="13">
        <f t="shared" si="11"/>
        <v>0.42847739916745198</v>
      </c>
      <c r="I48" s="14">
        <f t="shared" si="12"/>
        <v>0</v>
      </c>
      <c r="J48" s="14">
        <f t="shared" si="13"/>
        <v>0</v>
      </c>
      <c r="K48" s="14">
        <f t="shared" si="14"/>
        <v>0</v>
      </c>
      <c r="L48" s="14">
        <f t="shared" si="15"/>
        <v>0</v>
      </c>
      <c r="M48" s="30">
        <f t="shared" si="16"/>
        <v>0</v>
      </c>
      <c r="N48" s="3"/>
      <c r="O48" s="3"/>
      <c r="P48" s="3"/>
    </row>
    <row r="49" spans="1:16">
      <c r="A49" s="13">
        <v>4.75</v>
      </c>
      <c r="B49" s="14">
        <f t="shared" si="6"/>
        <v>0</v>
      </c>
      <c r="C49" s="14">
        <f t="shared" si="7"/>
        <v>0</v>
      </c>
      <c r="D49" s="14">
        <f t="shared" si="8"/>
        <v>0</v>
      </c>
      <c r="E49" s="14">
        <f t="shared" si="9"/>
        <v>0</v>
      </c>
      <c r="F49" s="12">
        <f t="shared" si="10"/>
        <v>0</v>
      </c>
      <c r="G49" s="1"/>
      <c r="H49" s="13">
        <f t="shared" si="11"/>
        <v>0.60271924623737505</v>
      </c>
      <c r="I49" s="14">
        <f t="shared" si="12"/>
        <v>0</v>
      </c>
      <c r="J49" s="14">
        <f t="shared" si="13"/>
        <v>0</v>
      </c>
      <c r="K49" s="14">
        <f t="shared" si="14"/>
        <v>0</v>
      </c>
      <c r="L49" s="14">
        <f t="shared" si="15"/>
        <v>0</v>
      </c>
      <c r="M49" s="30">
        <f t="shared" si="16"/>
        <v>0</v>
      </c>
      <c r="N49" s="3"/>
      <c r="O49" s="3"/>
      <c r="P49" s="3"/>
    </row>
    <row r="50" spans="1:16">
      <c r="A50" s="13">
        <v>5.25</v>
      </c>
      <c r="B50" s="14">
        <f t="shared" si="6"/>
        <v>0</v>
      </c>
      <c r="C50" s="14">
        <f t="shared" si="7"/>
        <v>0</v>
      </c>
      <c r="D50" s="14">
        <f t="shared" si="8"/>
        <v>0</v>
      </c>
      <c r="E50" s="14">
        <f t="shared" si="9"/>
        <v>0</v>
      </c>
      <c r="F50" s="12">
        <f t="shared" si="10"/>
        <v>0</v>
      </c>
      <c r="G50" s="1"/>
      <c r="H50" s="13">
        <f t="shared" si="11"/>
        <v>0.81932716744016898</v>
      </c>
      <c r="I50" s="14">
        <f t="shared" si="12"/>
        <v>0</v>
      </c>
      <c r="J50" s="14">
        <f t="shared" si="13"/>
        <v>0</v>
      </c>
      <c r="K50" s="14">
        <f t="shared" si="14"/>
        <v>0</v>
      </c>
      <c r="L50" s="14">
        <f t="shared" si="15"/>
        <v>0</v>
      </c>
      <c r="M50" s="30">
        <f t="shared" si="16"/>
        <v>0</v>
      </c>
      <c r="N50" s="3"/>
      <c r="O50" s="3"/>
      <c r="P50" s="3"/>
    </row>
    <row r="51" spans="1:16">
      <c r="A51" s="13">
        <v>5.75</v>
      </c>
      <c r="B51" s="14">
        <f t="shared" si="6"/>
        <v>2059.2705000000001</v>
      </c>
      <c r="C51" s="14">
        <f t="shared" si="7"/>
        <v>0</v>
      </c>
      <c r="D51" s="14">
        <f t="shared" si="8"/>
        <v>0</v>
      </c>
      <c r="E51" s="14">
        <f t="shared" si="9"/>
        <v>0</v>
      </c>
      <c r="F51" s="12">
        <f t="shared" si="10"/>
        <v>2059.2705000000001</v>
      </c>
      <c r="G51" s="1"/>
      <c r="H51" s="13">
        <f t="shared" si="11"/>
        <v>1.08307880995439</v>
      </c>
      <c r="I51" s="14">
        <f t="shared" si="12"/>
        <v>387.88734652420499</v>
      </c>
      <c r="J51" s="14">
        <f t="shared" si="13"/>
        <v>0</v>
      </c>
      <c r="K51" s="14">
        <f t="shared" si="14"/>
        <v>0</v>
      </c>
      <c r="L51" s="14">
        <f t="shared" si="15"/>
        <v>0</v>
      </c>
      <c r="M51" s="30">
        <f t="shared" si="16"/>
        <v>387.88734652420499</v>
      </c>
      <c r="N51" s="3"/>
      <c r="O51" s="3"/>
      <c r="P51" s="3"/>
    </row>
    <row r="52" spans="1:16">
      <c r="A52" s="13">
        <v>6.25</v>
      </c>
      <c r="B52" s="14">
        <f t="shared" si="6"/>
        <v>7368.9750000000004</v>
      </c>
      <c r="C52" s="14">
        <f t="shared" si="7"/>
        <v>0</v>
      </c>
      <c r="D52" s="14">
        <f t="shared" si="8"/>
        <v>0</v>
      </c>
      <c r="E52" s="14">
        <f t="shared" si="9"/>
        <v>0</v>
      </c>
      <c r="F52" s="12">
        <f t="shared" si="10"/>
        <v>7368.9750000000004</v>
      </c>
      <c r="G52" s="1"/>
      <c r="H52" s="13">
        <f t="shared" si="11"/>
        <v>1.3987828419469699</v>
      </c>
      <c r="I52" s="14">
        <f t="shared" si="12"/>
        <v>1649.2153268377899</v>
      </c>
      <c r="J52" s="14">
        <f t="shared" si="13"/>
        <v>0</v>
      </c>
      <c r="K52" s="14">
        <f t="shared" si="14"/>
        <v>0</v>
      </c>
      <c r="L52" s="14">
        <f t="shared" si="15"/>
        <v>0</v>
      </c>
      <c r="M52" s="30">
        <f t="shared" si="16"/>
        <v>1649.2153268377899</v>
      </c>
      <c r="N52" s="3"/>
      <c r="O52" s="3"/>
      <c r="P52" s="3"/>
    </row>
    <row r="53" spans="1:16">
      <c r="A53" s="13">
        <v>6.75</v>
      </c>
      <c r="B53" s="14">
        <f t="shared" si="6"/>
        <v>17873.46</v>
      </c>
      <c r="C53" s="14">
        <f t="shared" si="7"/>
        <v>0</v>
      </c>
      <c r="D53" s="14">
        <f t="shared" si="8"/>
        <v>0</v>
      </c>
      <c r="E53" s="14">
        <f t="shared" si="9"/>
        <v>0</v>
      </c>
      <c r="F53" s="12">
        <f t="shared" si="10"/>
        <v>17873.46</v>
      </c>
      <c r="G53" s="1"/>
      <c r="H53" s="13">
        <f t="shared" si="11"/>
        <v>1.77127641716464</v>
      </c>
      <c r="I53" s="14">
        <f t="shared" si="12"/>
        <v>4690.1982505385904</v>
      </c>
      <c r="J53" s="14">
        <f t="shared" si="13"/>
        <v>0</v>
      </c>
      <c r="K53" s="14">
        <f t="shared" si="14"/>
        <v>0</v>
      </c>
      <c r="L53" s="14">
        <f t="shared" si="15"/>
        <v>0</v>
      </c>
      <c r="M53" s="30">
        <f t="shared" si="16"/>
        <v>4690.1982505385904</v>
      </c>
      <c r="N53" s="3"/>
      <c r="O53" s="3"/>
      <c r="P53" s="3"/>
    </row>
    <row r="54" spans="1:16">
      <c r="A54" s="13">
        <v>7.25</v>
      </c>
      <c r="B54" s="14">
        <f t="shared" si="6"/>
        <v>12828.657499999999</v>
      </c>
      <c r="C54" s="14">
        <f t="shared" si="7"/>
        <v>0</v>
      </c>
      <c r="D54" s="14">
        <f t="shared" si="8"/>
        <v>0</v>
      </c>
      <c r="E54" s="14">
        <f t="shared" si="9"/>
        <v>0</v>
      </c>
      <c r="F54" s="12">
        <f t="shared" si="10"/>
        <v>12828.657499999999</v>
      </c>
      <c r="G54" s="1"/>
      <c r="H54" s="13">
        <f t="shared" si="11"/>
        <v>2.2054230352909898</v>
      </c>
      <c r="I54" s="14">
        <f t="shared" si="12"/>
        <v>3902.42989825635</v>
      </c>
      <c r="J54" s="14">
        <f t="shared" si="13"/>
        <v>0</v>
      </c>
      <c r="K54" s="14">
        <f t="shared" si="14"/>
        <v>0</v>
      </c>
      <c r="L54" s="14">
        <f t="shared" si="15"/>
        <v>0</v>
      </c>
      <c r="M54" s="30">
        <f t="shared" si="16"/>
        <v>3902.42989825635</v>
      </c>
      <c r="N54" s="3"/>
      <c r="O54" s="3"/>
      <c r="P54" s="3"/>
    </row>
    <row r="55" spans="1:16">
      <c r="A55" s="13">
        <v>7.75</v>
      </c>
      <c r="B55" s="14">
        <f t="shared" si="6"/>
        <v>26581.709500000001</v>
      </c>
      <c r="C55" s="14">
        <f t="shared" si="7"/>
        <v>0</v>
      </c>
      <c r="D55" s="14">
        <f t="shared" si="8"/>
        <v>0</v>
      </c>
      <c r="E55" s="14">
        <f t="shared" si="9"/>
        <v>0</v>
      </c>
      <c r="F55" s="12">
        <f t="shared" si="10"/>
        <v>26581.709500000001</v>
      </c>
      <c r="G55" s="1"/>
      <c r="H55" s="13">
        <f t="shared" si="11"/>
        <v>2.70611071116224</v>
      </c>
      <c r="I55" s="14">
        <f t="shared" si="12"/>
        <v>9281.6837159939405</v>
      </c>
      <c r="J55" s="14">
        <f t="shared" si="13"/>
        <v>0</v>
      </c>
      <c r="K55" s="14">
        <f t="shared" si="14"/>
        <v>0</v>
      </c>
      <c r="L55" s="14">
        <f t="shared" si="15"/>
        <v>0</v>
      </c>
      <c r="M55" s="30">
        <f t="shared" si="16"/>
        <v>9281.6837159939405</v>
      </c>
      <c r="N55" s="3"/>
      <c r="O55" s="3"/>
      <c r="P55" s="3"/>
    </row>
    <row r="56" spans="1:16">
      <c r="A56" s="13">
        <v>8.25</v>
      </c>
      <c r="B56" s="14">
        <f t="shared" si="6"/>
        <v>21089.301749999999</v>
      </c>
      <c r="C56" s="14">
        <f t="shared" si="7"/>
        <v>0</v>
      </c>
      <c r="D56" s="14">
        <f t="shared" si="8"/>
        <v>0</v>
      </c>
      <c r="E56" s="14">
        <f t="shared" si="9"/>
        <v>0</v>
      </c>
      <c r="F56" s="12">
        <f t="shared" si="10"/>
        <v>21089.301749999999</v>
      </c>
      <c r="G56" s="1"/>
      <c r="H56" s="13">
        <f t="shared" si="11"/>
        <v>3.27825038978352</v>
      </c>
      <c r="I56" s="14">
        <f t="shared" si="12"/>
        <v>8380.1226281454292</v>
      </c>
      <c r="J56" s="14">
        <f t="shared" si="13"/>
        <v>0</v>
      </c>
      <c r="K56" s="14">
        <f t="shared" si="14"/>
        <v>0</v>
      </c>
      <c r="L56" s="14">
        <f t="shared" si="15"/>
        <v>0</v>
      </c>
      <c r="M56" s="30">
        <f t="shared" si="16"/>
        <v>8380.1226281454292</v>
      </c>
      <c r="N56" s="3"/>
      <c r="O56" s="3"/>
      <c r="P56" s="3"/>
    </row>
    <row r="57" spans="1:16">
      <c r="A57" s="13">
        <v>8.75</v>
      </c>
      <c r="B57" s="14">
        <f t="shared" si="6"/>
        <v>20232.826249999998</v>
      </c>
      <c r="C57" s="14">
        <f t="shared" si="7"/>
        <v>0</v>
      </c>
      <c r="D57" s="14">
        <f t="shared" si="8"/>
        <v>0</v>
      </c>
      <c r="E57" s="14">
        <f t="shared" si="9"/>
        <v>0</v>
      </c>
      <c r="F57" s="12">
        <f t="shared" si="10"/>
        <v>20232.826249999998</v>
      </c>
      <c r="G57" s="1"/>
      <c r="H57" s="13">
        <f t="shared" si="11"/>
        <v>3.9267745602517099</v>
      </c>
      <c r="I57" s="14">
        <f t="shared" si="12"/>
        <v>9079.9711314849101</v>
      </c>
      <c r="J57" s="14">
        <f t="shared" si="13"/>
        <v>0</v>
      </c>
      <c r="K57" s="14">
        <f t="shared" si="14"/>
        <v>0</v>
      </c>
      <c r="L57" s="14">
        <f t="shared" si="15"/>
        <v>0</v>
      </c>
      <c r="M57" s="30">
        <f t="shared" si="16"/>
        <v>9079.9711314849101</v>
      </c>
      <c r="N57" s="3"/>
      <c r="O57" s="3"/>
      <c r="P57" s="3"/>
    </row>
    <row r="58" spans="1:16">
      <c r="A58" s="13">
        <v>9.25</v>
      </c>
      <c r="B58" s="14">
        <f t="shared" si="6"/>
        <v>26707.719249999998</v>
      </c>
      <c r="C58" s="14">
        <f t="shared" si="7"/>
        <v>0</v>
      </c>
      <c r="D58" s="14">
        <f t="shared" si="8"/>
        <v>0</v>
      </c>
      <c r="E58" s="14">
        <f t="shared" si="9"/>
        <v>0</v>
      </c>
      <c r="F58" s="12">
        <f t="shared" si="10"/>
        <v>26707.719249999998</v>
      </c>
      <c r="G58" s="1"/>
      <c r="H58" s="13">
        <f t="shared" si="11"/>
        <v>4.6566360329698302</v>
      </c>
      <c r="I58" s="14">
        <f t="shared" si="12"/>
        <v>13445.203007350499</v>
      </c>
      <c r="J58" s="14">
        <f t="shared" si="13"/>
        <v>0</v>
      </c>
      <c r="K58" s="14">
        <f t="shared" si="14"/>
        <v>0</v>
      </c>
      <c r="L58" s="14">
        <f t="shared" si="15"/>
        <v>0</v>
      </c>
      <c r="M58" s="30">
        <f t="shared" si="16"/>
        <v>13445.203007350499</v>
      </c>
      <c r="N58" s="3"/>
      <c r="O58" s="3"/>
      <c r="P58" s="3"/>
    </row>
    <row r="59" spans="1:16">
      <c r="A59" s="13">
        <v>9.75</v>
      </c>
      <c r="B59" s="14">
        <f t="shared" si="6"/>
        <v>17689.706666666701</v>
      </c>
      <c r="C59" s="14">
        <f t="shared" si="7"/>
        <v>2211.21333333333</v>
      </c>
      <c r="D59" s="14">
        <f t="shared" si="8"/>
        <v>0</v>
      </c>
      <c r="E59" s="14">
        <f t="shared" si="9"/>
        <v>0</v>
      </c>
      <c r="F59" s="12">
        <f t="shared" si="10"/>
        <v>19900.919999999998</v>
      </c>
      <c r="G59" s="1"/>
      <c r="H59" s="13">
        <f t="shared" si="11"/>
        <v>5.4728068526067304</v>
      </c>
      <c r="I59" s="14">
        <f t="shared" si="12"/>
        <v>9929.4715759934697</v>
      </c>
      <c r="J59" s="14">
        <f t="shared" si="13"/>
        <v>1241.1839469991801</v>
      </c>
      <c r="K59" s="14">
        <f t="shared" si="14"/>
        <v>0</v>
      </c>
      <c r="L59" s="14">
        <f t="shared" si="15"/>
        <v>0</v>
      </c>
      <c r="M59" s="30">
        <f t="shared" si="16"/>
        <v>11170.6555229926</v>
      </c>
      <c r="N59" s="3"/>
      <c r="O59" s="3"/>
      <c r="P59" s="3"/>
    </row>
    <row r="60" spans="1:16">
      <c r="A60" s="13">
        <v>10.25</v>
      </c>
      <c r="B60" s="14">
        <f t="shared" si="6"/>
        <v>14303.654624999999</v>
      </c>
      <c r="C60" s="14">
        <f t="shared" si="7"/>
        <v>1100.281125</v>
      </c>
      <c r="D60" s="14">
        <f t="shared" si="8"/>
        <v>0</v>
      </c>
      <c r="E60" s="14">
        <f t="shared" si="9"/>
        <v>0</v>
      </c>
      <c r="F60" s="12">
        <f t="shared" si="10"/>
        <v>15403.935750000001</v>
      </c>
      <c r="G60" s="1"/>
      <c r="H60" s="13">
        <f t="shared" si="11"/>
        <v>6.3802773251543199</v>
      </c>
      <c r="I60" s="14">
        <f t="shared" si="12"/>
        <v>8903.5398312903599</v>
      </c>
      <c r="J60" s="14">
        <f t="shared" si="13"/>
        <v>684.88767933002805</v>
      </c>
      <c r="K60" s="14">
        <f t="shared" si="14"/>
        <v>0</v>
      </c>
      <c r="L60" s="14">
        <f t="shared" si="15"/>
        <v>0</v>
      </c>
      <c r="M60" s="30">
        <f t="shared" si="16"/>
        <v>9588.4275106203895</v>
      </c>
      <c r="N60" s="3"/>
      <c r="O60" s="3"/>
      <c r="P60" s="3"/>
    </row>
    <row r="61" spans="1:16">
      <c r="A61" s="13">
        <v>10.75</v>
      </c>
      <c r="B61" s="14">
        <f t="shared" si="6"/>
        <v>18818.836298076902</v>
      </c>
      <c r="C61" s="14">
        <f t="shared" si="7"/>
        <v>752.75345192307702</v>
      </c>
      <c r="D61" s="14">
        <f t="shared" si="8"/>
        <v>0</v>
      </c>
      <c r="E61" s="14">
        <f t="shared" si="9"/>
        <v>0</v>
      </c>
      <c r="F61" s="12">
        <f t="shared" si="10"/>
        <v>19571.589749999999</v>
      </c>
      <c r="G61" s="1"/>
      <c r="H61" s="13">
        <f t="shared" si="11"/>
        <v>7.3840551418293199</v>
      </c>
      <c r="I61" s="14">
        <f t="shared" si="12"/>
        <v>12926.448830703201</v>
      </c>
      <c r="J61" s="14">
        <f t="shared" si="13"/>
        <v>517.05795322812696</v>
      </c>
      <c r="K61" s="14">
        <f t="shared" si="14"/>
        <v>0</v>
      </c>
      <c r="L61" s="14">
        <f t="shared" si="15"/>
        <v>0</v>
      </c>
      <c r="M61" s="30">
        <f t="shared" si="16"/>
        <v>13443.5067839313</v>
      </c>
      <c r="N61" s="3"/>
      <c r="O61" s="3"/>
      <c r="P61" s="3"/>
    </row>
    <row r="62" spans="1:16">
      <c r="A62" s="13">
        <v>11.25</v>
      </c>
      <c r="B62" s="14">
        <f t="shared" si="6"/>
        <v>13206.80025</v>
      </c>
      <c r="C62" s="14">
        <f t="shared" si="7"/>
        <v>7646.0422500000004</v>
      </c>
      <c r="D62" s="14">
        <f t="shared" si="8"/>
        <v>0</v>
      </c>
      <c r="E62" s="14">
        <f t="shared" si="9"/>
        <v>0</v>
      </c>
      <c r="F62" s="12">
        <f t="shared" si="10"/>
        <v>20852.842499999999</v>
      </c>
      <c r="G62" s="1"/>
      <c r="H62" s="13">
        <f t="shared" si="11"/>
        <v>8.4891645858964306</v>
      </c>
      <c r="I62" s="14">
        <f t="shared" si="12"/>
        <v>9965.7511978051698</v>
      </c>
      <c r="J62" s="14">
        <f t="shared" si="13"/>
        <v>5769.6454303082501</v>
      </c>
      <c r="K62" s="14">
        <f t="shared" si="14"/>
        <v>0</v>
      </c>
      <c r="L62" s="14">
        <f t="shared" si="15"/>
        <v>0</v>
      </c>
      <c r="M62" s="30">
        <f t="shared" si="16"/>
        <v>15735.3966281134</v>
      </c>
      <c r="N62" s="3"/>
      <c r="O62" s="3"/>
      <c r="P62" s="3"/>
    </row>
    <row r="63" spans="1:16">
      <c r="A63" s="13">
        <v>11.75</v>
      </c>
      <c r="B63" s="14">
        <f t="shared" si="6"/>
        <v>15352.421858490499</v>
      </c>
      <c r="C63" s="14">
        <f t="shared" si="7"/>
        <v>14783.8136415095</v>
      </c>
      <c r="D63" s="14">
        <f t="shared" si="8"/>
        <v>0</v>
      </c>
      <c r="E63" s="14">
        <f t="shared" si="9"/>
        <v>0</v>
      </c>
      <c r="F63" s="12">
        <f t="shared" si="10"/>
        <v>30136.235499999999</v>
      </c>
      <c r="G63" s="1"/>
      <c r="H63" s="13">
        <f t="shared" si="11"/>
        <v>9.7006458110502205</v>
      </c>
      <c r="I63" s="14">
        <f t="shared" si="12"/>
        <v>12674.7580247695</v>
      </c>
      <c r="J63" s="14">
        <f t="shared" si="13"/>
        <v>12205.322542370701</v>
      </c>
      <c r="K63" s="14">
        <f t="shared" si="14"/>
        <v>0</v>
      </c>
      <c r="L63" s="14">
        <f t="shared" si="15"/>
        <v>0</v>
      </c>
      <c r="M63" s="30">
        <f t="shared" si="16"/>
        <v>24880.080567140201</v>
      </c>
      <c r="N63" s="3"/>
      <c r="O63" s="3"/>
      <c r="P63" s="3"/>
    </row>
    <row r="64" spans="1:16">
      <c r="A64" s="13">
        <v>12.25</v>
      </c>
      <c r="B64" s="14">
        <f t="shared" si="6"/>
        <v>12818.5924270833</v>
      </c>
      <c r="C64" s="14">
        <f t="shared" si="7"/>
        <v>31130.8673229167</v>
      </c>
      <c r="D64" s="14">
        <f t="shared" si="8"/>
        <v>0</v>
      </c>
      <c r="E64" s="14">
        <f t="shared" si="9"/>
        <v>0</v>
      </c>
      <c r="F64" s="12">
        <f t="shared" si="10"/>
        <v>43949.459750000002</v>
      </c>
      <c r="G64" s="1"/>
      <c r="H64" s="13">
        <f t="shared" si="11"/>
        <v>11.0235541819898</v>
      </c>
      <c r="I64" s="14">
        <f t="shared" si="12"/>
        <v>11535.2202576977</v>
      </c>
      <c r="J64" s="14">
        <f t="shared" si="13"/>
        <v>28014.1063401231</v>
      </c>
      <c r="K64" s="14">
        <f t="shared" si="14"/>
        <v>0</v>
      </c>
      <c r="L64" s="14">
        <f t="shared" si="15"/>
        <v>0</v>
      </c>
      <c r="M64" s="30">
        <f t="shared" si="16"/>
        <v>39549.3265978208</v>
      </c>
      <c r="N64" s="3"/>
      <c r="O64" s="3"/>
      <c r="P64" s="3"/>
    </row>
    <row r="65" spans="1:16">
      <c r="A65" s="13">
        <v>12.75</v>
      </c>
      <c r="B65" s="14">
        <f t="shared" si="6"/>
        <v>5970.4922857142901</v>
      </c>
      <c r="C65" s="14">
        <f t="shared" si="7"/>
        <v>56719.676714285801</v>
      </c>
      <c r="D65" s="14">
        <f t="shared" si="8"/>
        <v>0</v>
      </c>
      <c r="E65" s="14">
        <f t="shared" si="9"/>
        <v>0</v>
      </c>
      <c r="F65" s="12">
        <f t="shared" si="10"/>
        <v>62690.169000000104</v>
      </c>
      <c r="G65" s="1"/>
      <c r="H65" s="13">
        <f t="shared" si="11"/>
        <v>12.462959669394101</v>
      </c>
      <c r="I65" s="14">
        <f t="shared" si="12"/>
        <v>5836.0787892773196</v>
      </c>
      <c r="J65" s="14">
        <f t="shared" si="13"/>
        <v>55442.748498134497</v>
      </c>
      <c r="K65" s="14">
        <f t="shared" si="14"/>
        <v>0</v>
      </c>
      <c r="L65" s="14">
        <f t="shared" si="15"/>
        <v>0</v>
      </c>
      <c r="M65" s="30">
        <f t="shared" si="16"/>
        <v>61278.827287411797</v>
      </c>
      <c r="N65" s="3"/>
      <c r="O65" s="3"/>
      <c r="P65" s="3"/>
    </row>
    <row r="66" spans="1:16">
      <c r="A66" s="13">
        <v>13.25</v>
      </c>
      <c r="B66" s="14">
        <f t="shared" si="6"/>
        <v>0</v>
      </c>
      <c r="C66" s="14">
        <f t="shared" si="7"/>
        <v>118440.69</v>
      </c>
      <c r="D66" s="14">
        <f t="shared" si="8"/>
        <v>0</v>
      </c>
      <c r="E66" s="14">
        <f t="shared" si="9"/>
        <v>0</v>
      </c>
      <c r="F66" s="12">
        <f t="shared" si="10"/>
        <v>118440.69</v>
      </c>
      <c r="G66" s="1"/>
      <c r="H66" s="13">
        <f t="shared" si="11"/>
        <v>14.0239462927631</v>
      </c>
      <c r="I66" s="14">
        <f t="shared" si="12"/>
        <v>0</v>
      </c>
      <c r="J66" s="14">
        <f t="shared" si="13"/>
        <v>125358.933995306</v>
      </c>
      <c r="K66" s="14">
        <f t="shared" si="14"/>
        <v>0</v>
      </c>
      <c r="L66" s="14">
        <f t="shared" si="15"/>
        <v>0</v>
      </c>
      <c r="M66" s="30">
        <f t="shared" si="16"/>
        <v>125358.933995306</v>
      </c>
      <c r="N66" s="3"/>
      <c r="O66" s="3"/>
      <c r="P66" s="3"/>
    </row>
    <row r="67" spans="1:16">
      <c r="A67" s="13">
        <v>13.75</v>
      </c>
      <c r="B67" s="14">
        <f t="shared" si="6"/>
        <v>0</v>
      </c>
      <c r="C67" s="14">
        <f t="shared" si="7"/>
        <v>120391.16375000001</v>
      </c>
      <c r="D67" s="14">
        <f t="shared" si="8"/>
        <v>0</v>
      </c>
      <c r="E67" s="14">
        <f t="shared" si="9"/>
        <v>0</v>
      </c>
      <c r="F67" s="12">
        <f t="shared" si="10"/>
        <v>120391.16375000001</v>
      </c>
      <c r="G67" s="1"/>
      <c r="H67" s="13">
        <f t="shared" si="11"/>
        <v>15.711611605601099</v>
      </c>
      <c r="I67" s="14">
        <f t="shared" si="12"/>
        <v>0</v>
      </c>
      <c r="J67" s="14">
        <f t="shared" si="13"/>
        <v>137566.48767900499</v>
      </c>
      <c r="K67" s="14">
        <f t="shared" si="14"/>
        <v>0</v>
      </c>
      <c r="L67" s="14">
        <f t="shared" si="15"/>
        <v>0</v>
      </c>
      <c r="M67" s="30">
        <f t="shared" si="16"/>
        <v>137566.48767900499</v>
      </c>
      <c r="N67" s="3"/>
      <c r="O67" s="3"/>
      <c r="P67" s="3"/>
    </row>
    <row r="68" spans="1:16">
      <c r="A68" s="13">
        <v>14.25</v>
      </c>
      <c r="B68" s="14">
        <f t="shared" si="6"/>
        <v>0</v>
      </c>
      <c r="C68" s="14">
        <f t="shared" si="7"/>
        <v>104180.41233871</v>
      </c>
      <c r="D68" s="14">
        <f t="shared" si="8"/>
        <v>3472.6804112903201</v>
      </c>
      <c r="E68" s="14">
        <f t="shared" si="9"/>
        <v>0</v>
      </c>
      <c r="F68" s="12">
        <f t="shared" si="10"/>
        <v>107653.09275</v>
      </c>
      <c r="G68" s="1"/>
      <c r="H68" s="13">
        <f t="shared" si="11"/>
        <v>17.531066218240301</v>
      </c>
      <c r="I68" s="14">
        <f t="shared" si="12"/>
        <v>0</v>
      </c>
      <c r="J68" s="14">
        <f t="shared" si="13"/>
        <v>128167.979463403</v>
      </c>
      <c r="K68" s="14">
        <f t="shared" si="14"/>
        <v>4272.2659821134503</v>
      </c>
      <c r="L68" s="14">
        <f t="shared" si="15"/>
        <v>0</v>
      </c>
      <c r="M68" s="30">
        <f t="shared" si="16"/>
        <v>132440.24544551599</v>
      </c>
      <c r="N68" s="3"/>
      <c r="O68" s="3"/>
      <c r="P68" s="3"/>
    </row>
    <row r="69" spans="1:16">
      <c r="A69" s="13">
        <v>14.75</v>
      </c>
      <c r="B69" s="14">
        <f t="shared" si="6"/>
        <v>0</v>
      </c>
      <c r="C69" s="14">
        <f t="shared" si="7"/>
        <v>53316.101196428601</v>
      </c>
      <c r="D69" s="14">
        <f t="shared" si="8"/>
        <v>4101.2385535714202</v>
      </c>
      <c r="E69" s="14">
        <f t="shared" si="9"/>
        <v>0</v>
      </c>
      <c r="F69" s="12">
        <f t="shared" si="10"/>
        <v>57417.339749999999</v>
      </c>
      <c r="G69" s="1"/>
      <c r="H69" s="13">
        <f t="shared" si="11"/>
        <v>19.487433354281698</v>
      </c>
      <c r="I69" s="14">
        <f t="shared" si="12"/>
        <v>0</v>
      </c>
      <c r="J69" s="14">
        <f t="shared" si="13"/>
        <v>70440.269069528207</v>
      </c>
      <c r="K69" s="14">
        <f t="shared" si="14"/>
        <v>5418.4822361175402</v>
      </c>
      <c r="L69" s="14">
        <f t="shared" si="15"/>
        <v>0</v>
      </c>
      <c r="M69" s="30">
        <f t="shared" si="16"/>
        <v>75858.751305645797</v>
      </c>
      <c r="N69" s="3"/>
      <c r="O69" s="3"/>
      <c r="P69" s="3"/>
    </row>
    <row r="70" spans="1:16">
      <c r="A70" s="13">
        <v>15.25</v>
      </c>
      <c r="B70" s="14">
        <f t="shared" si="6"/>
        <v>0</v>
      </c>
      <c r="C70" s="14">
        <f t="shared" si="7"/>
        <v>22967.838187500001</v>
      </c>
      <c r="D70" s="14">
        <f t="shared" si="8"/>
        <v>7655.9460625000002</v>
      </c>
      <c r="E70" s="14">
        <f t="shared" si="9"/>
        <v>0</v>
      </c>
      <c r="F70" s="12">
        <f t="shared" si="10"/>
        <v>30623.784250000001</v>
      </c>
      <c r="G70" s="1"/>
      <c r="H70" s="13">
        <f t="shared" si="11"/>
        <v>21.585848437180601</v>
      </c>
      <c r="I70" s="14">
        <f t="shared" si="12"/>
        <v>0</v>
      </c>
      <c r="J70" s="14">
        <f t="shared" si="13"/>
        <v>32510.181904594301</v>
      </c>
      <c r="K70" s="14">
        <f t="shared" si="14"/>
        <v>10836.7273015314</v>
      </c>
      <c r="L70" s="14">
        <f t="shared" si="15"/>
        <v>0</v>
      </c>
      <c r="M70" s="30">
        <f t="shared" si="16"/>
        <v>43346.909206125703</v>
      </c>
      <c r="N70" s="3"/>
      <c r="O70" s="3"/>
      <c r="P70" s="3"/>
    </row>
    <row r="71" spans="1:16">
      <c r="A71" s="13">
        <v>15.75</v>
      </c>
      <c r="B71" s="14">
        <f t="shared" si="6"/>
        <v>0</v>
      </c>
      <c r="C71" s="14">
        <f t="shared" si="7"/>
        <v>6141.24</v>
      </c>
      <c r="D71" s="14">
        <f t="shared" si="8"/>
        <v>0</v>
      </c>
      <c r="E71" s="14">
        <f t="shared" si="9"/>
        <v>0</v>
      </c>
      <c r="F71" s="12">
        <f t="shared" si="10"/>
        <v>6141.24</v>
      </c>
      <c r="G71" s="1"/>
      <c r="H71" s="13">
        <f t="shared" si="11"/>
        <v>23.831458703974899</v>
      </c>
      <c r="I71" s="14">
        <f t="shared" si="12"/>
        <v>0</v>
      </c>
      <c r="J71" s="14">
        <f t="shared" si="13"/>
        <v>9292.3623778538895</v>
      </c>
      <c r="K71" s="14">
        <f t="shared" si="14"/>
        <v>0</v>
      </c>
      <c r="L71" s="14">
        <f t="shared" si="15"/>
        <v>0</v>
      </c>
      <c r="M71" s="30">
        <f t="shared" si="16"/>
        <v>9292.3623778538895</v>
      </c>
      <c r="N71" s="3"/>
      <c r="O71" s="3"/>
      <c r="P71" s="3"/>
    </row>
    <row r="72" spans="1:16">
      <c r="A72" s="13">
        <v>16.25</v>
      </c>
      <c r="B72" s="14">
        <f t="shared" si="6"/>
        <v>0</v>
      </c>
      <c r="C72" s="14">
        <f t="shared" si="7"/>
        <v>0</v>
      </c>
      <c r="D72" s="14">
        <f t="shared" si="8"/>
        <v>162.22375</v>
      </c>
      <c r="E72" s="14">
        <f t="shared" si="9"/>
        <v>0</v>
      </c>
      <c r="F72" s="12">
        <f t="shared" si="10"/>
        <v>162.22375</v>
      </c>
      <c r="G72" s="1"/>
      <c r="H72" s="13">
        <f t="shared" si="11"/>
        <v>26.229422843539101</v>
      </c>
      <c r="I72" s="14">
        <f t="shared" si="12"/>
        <v>0</v>
      </c>
      <c r="J72" s="14">
        <f t="shared" si="13"/>
        <v>0</v>
      </c>
      <c r="K72" s="14">
        <f t="shared" si="14"/>
        <v>261.84832824705097</v>
      </c>
      <c r="L72" s="14">
        <f t="shared" si="15"/>
        <v>0</v>
      </c>
      <c r="M72" s="30">
        <f t="shared" si="16"/>
        <v>261.84832824705097</v>
      </c>
      <c r="N72" s="3"/>
      <c r="O72" s="3"/>
      <c r="P72" s="3"/>
    </row>
    <row r="73" spans="1:16">
      <c r="A73" s="13">
        <v>16.75</v>
      </c>
      <c r="B73" s="14">
        <f t="shared" si="6"/>
        <v>0</v>
      </c>
      <c r="C73" s="14">
        <f t="shared" si="7"/>
        <v>0</v>
      </c>
      <c r="D73" s="14">
        <f t="shared" si="8"/>
        <v>0</v>
      </c>
      <c r="E73" s="14">
        <f t="shared" si="9"/>
        <v>0</v>
      </c>
      <c r="F73" s="12">
        <f t="shared" si="10"/>
        <v>0</v>
      </c>
      <c r="G73" s="1"/>
      <c r="H73" s="13">
        <f t="shared" si="11"/>
        <v>28.784910657074299</v>
      </c>
      <c r="I73" s="14">
        <f t="shared" si="12"/>
        <v>0</v>
      </c>
      <c r="J73" s="14">
        <f t="shared" si="13"/>
        <v>0</v>
      </c>
      <c r="K73" s="14">
        <f t="shared" si="14"/>
        <v>0</v>
      </c>
      <c r="L73" s="14">
        <f t="shared" si="15"/>
        <v>0</v>
      </c>
      <c r="M73" s="30">
        <f t="shared" si="16"/>
        <v>0</v>
      </c>
      <c r="N73" s="3"/>
      <c r="O73" s="3"/>
      <c r="P73" s="3"/>
    </row>
    <row r="74" spans="1:16">
      <c r="A74" s="13">
        <v>17.25</v>
      </c>
      <c r="B74" s="14">
        <f t="shared" si="6"/>
        <v>0</v>
      </c>
      <c r="C74" s="14">
        <f t="shared" si="7"/>
        <v>0</v>
      </c>
      <c r="D74" s="14">
        <f t="shared" si="8"/>
        <v>72.398250000000004</v>
      </c>
      <c r="E74" s="14">
        <f t="shared" si="9"/>
        <v>0</v>
      </c>
      <c r="F74" s="12">
        <f t="shared" si="10"/>
        <v>72.398250000000004</v>
      </c>
      <c r="G74" s="1"/>
      <c r="H74" s="13">
        <f t="shared" si="11"/>
        <v>31.503102738825099</v>
      </c>
      <c r="I74" s="14">
        <f t="shared" si="12"/>
        <v>0</v>
      </c>
      <c r="J74" s="14">
        <f t="shared" si="13"/>
        <v>0</v>
      </c>
      <c r="K74" s="14">
        <f t="shared" si="14"/>
        <v>132.21852219484899</v>
      </c>
      <c r="L74" s="14">
        <f t="shared" si="15"/>
        <v>0</v>
      </c>
      <c r="M74" s="30">
        <f t="shared" si="16"/>
        <v>132.21852219484899</v>
      </c>
      <c r="N74" s="3"/>
      <c r="O74" s="3"/>
      <c r="P74" s="3"/>
    </row>
    <row r="75" spans="1:16">
      <c r="A75" s="13">
        <v>17.75</v>
      </c>
      <c r="B75" s="14">
        <f t="shared" si="6"/>
        <v>0</v>
      </c>
      <c r="C75" s="14">
        <f t="shared" si="7"/>
        <v>0</v>
      </c>
      <c r="D75" s="14">
        <f t="shared" si="8"/>
        <v>90.808999999999997</v>
      </c>
      <c r="E75" s="14">
        <f t="shared" si="9"/>
        <v>0</v>
      </c>
      <c r="F75" s="12">
        <f t="shared" si="10"/>
        <v>90.808999999999997</v>
      </c>
      <c r="G75" s="1"/>
      <c r="H75" s="13">
        <f t="shared" si="11"/>
        <v>34.389190175246902</v>
      </c>
      <c r="I75" s="14">
        <f t="shared" si="12"/>
        <v>0</v>
      </c>
      <c r="J75" s="14">
        <f t="shared" si="13"/>
        <v>0</v>
      </c>
      <c r="K75" s="14">
        <f t="shared" si="14"/>
        <v>175.93509693656301</v>
      </c>
      <c r="L75" s="14">
        <f t="shared" si="15"/>
        <v>0</v>
      </c>
      <c r="M75" s="30">
        <f t="shared" si="16"/>
        <v>175.93509693656301</v>
      </c>
      <c r="N75" s="3"/>
      <c r="O75" s="3"/>
      <c r="P75" s="3"/>
    </row>
    <row r="76" spans="1:16">
      <c r="A76" s="13">
        <v>18.25</v>
      </c>
      <c r="B76" s="14">
        <f t="shared" si="6"/>
        <v>0</v>
      </c>
      <c r="C76" s="14">
        <f t="shared" si="7"/>
        <v>0</v>
      </c>
      <c r="D76" s="14">
        <f t="shared" si="8"/>
        <v>0</v>
      </c>
      <c r="E76" s="14">
        <f t="shared" si="9"/>
        <v>0</v>
      </c>
      <c r="F76" s="12">
        <f t="shared" si="10"/>
        <v>0</v>
      </c>
      <c r="G76" s="1"/>
      <c r="H76" s="13">
        <f t="shared" si="11"/>
        <v>37.448374261053402</v>
      </c>
      <c r="I76" s="14">
        <f t="shared" si="12"/>
        <v>0</v>
      </c>
      <c r="J76" s="14">
        <f t="shared" si="13"/>
        <v>0</v>
      </c>
      <c r="K76" s="14">
        <f t="shared" si="14"/>
        <v>0</v>
      </c>
      <c r="L76" s="14">
        <f t="shared" si="15"/>
        <v>0</v>
      </c>
      <c r="M76" s="30">
        <f t="shared" si="16"/>
        <v>0</v>
      </c>
      <c r="N76" s="3"/>
      <c r="O76" s="3"/>
      <c r="P76" s="3"/>
    </row>
    <row r="77" spans="1:16">
      <c r="A77" s="13">
        <v>18.75</v>
      </c>
      <c r="B77" s="14">
        <f t="shared" si="6"/>
        <v>0</v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2">
        <f t="shared" si="10"/>
        <v>0</v>
      </c>
      <c r="G77" s="1"/>
      <c r="H77" s="13">
        <f t="shared" si="11"/>
        <v>40.685866230747301</v>
      </c>
      <c r="I77" s="14">
        <f t="shared" si="12"/>
        <v>0</v>
      </c>
      <c r="J77" s="14">
        <f t="shared" si="13"/>
        <v>0</v>
      </c>
      <c r="K77" s="14">
        <f t="shared" si="14"/>
        <v>0</v>
      </c>
      <c r="L77" s="14">
        <f t="shared" si="15"/>
        <v>0</v>
      </c>
      <c r="M77" s="30">
        <f t="shared" si="16"/>
        <v>0</v>
      </c>
      <c r="N77" s="3"/>
      <c r="O77" s="3"/>
      <c r="P77" s="3"/>
    </row>
    <row r="78" spans="1:16">
      <c r="A78" s="13">
        <v>19.25</v>
      </c>
      <c r="B78" s="14">
        <f t="shared" si="6"/>
        <v>0</v>
      </c>
      <c r="C78" s="14">
        <f t="shared" si="7"/>
        <v>0</v>
      </c>
      <c r="D78" s="14">
        <f t="shared" si="8"/>
        <v>0</v>
      </c>
      <c r="E78" s="14">
        <f t="shared" si="9"/>
        <v>0</v>
      </c>
      <c r="F78" s="12">
        <f t="shared" si="10"/>
        <v>0</v>
      </c>
      <c r="G78" s="1"/>
      <c r="H78" s="13">
        <f t="shared" si="11"/>
        <v>44.106887004386699</v>
      </c>
      <c r="I78" s="14">
        <f t="shared" si="12"/>
        <v>0</v>
      </c>
      <c r="J78" s="14">
        <f t="shared" si="13"/>
        <v>0</v>
      </c>
      <c r="K78" s="14">
        <f t="shared" si="14"/>
        <v>0</v>
      </c>
      <c r="L78" s="14">
        <f t="shared" si="15"/>
        <v>0</v>
      </c>
      <c r="M78" s="30">
        <f t="shared" si="16"/>
        <v>0</v>
      </c>
      <c r="N78" s="3"/>
      <c r="O78" s="3"/>
      <c r="P78" s="3"/>
    </row>
    <row r="79" spans="1:16">
      <c r="A79" s="21" t="s">
        <v>6</v>
      </c>
      <c r="B79" s="22">
        <f>SUM(B47:B78)</f>
        <v>232902.42416103199</v>
      </c>
      <c r="C79" s="22">
        <f>SUM(C47:C78)</f>
        <v>539782.09331160702</v>
      </c>
      <c r="D79" s="22">
        <f>SUM(D47:D78)</f>
        <v>15555.296027361701</v>
      </c>
      <c r="E79" s="22">
        <f>SUM(E47:E78)</f>
        <v>0</v>
      </c>
      <c r="F79" s="22">
        <f>SUM(F47:F78)</f>
        <v>788239.81350000005</v>
      </c>
      <c r="G79" s="12"/>
      <c r="H79" s="21" t="s">
        <v>6</v>
      </c>
      <c r="I79" s="22">
        <f>SUM(I47:I78)</f>
        <v>122587.979812668</v>
      </c>
      <c r="J79" s="22">
        <f>SUM(J47:J78)</f>
        <v>607211.16688018397</v>
      </c>
      <c r="K79" s="22">
        <f>SUM(K47:K78)</f>
        <v>21097.4774671409</v>
      </c>
      <c r="L79" s="22">
        <f>SUM(L47:L78)</f>
        <v>0</v>
      </c>
      <c r="M79" s="22">
        <f>SUM(M47:M78)</f>
        <v>750896.62415999302</v>
      </c>
      <c r="N79" s="3"/>
      <c r="O79" s="3"/>
      <c r="P79" s="3"/>
    </row>
    <row r="80" spans="1:16">
      <c r="A80" s="6" t="s">
        <v>12</v>
      </c>
      <c r="B80" s="23">
        <f>IF(L38&gt;0,B79/L38,0)</f>
        <v>8.9248342604015694</v>
      </c>
      <c r="C80" s="23">
        <f>IF(M38&gt;0,C79/M38,0)</f>
        <v>13.5459906965822</v>
      </c>
      <c r="D80" s="23">
        <f>IF(N38&gt;0,D79/N38,0)</f>
        <v>14.9129620564667</v>
      </c>
      <c r="E80" s="23">
        <f>IF(O38&gt;0,E79/O38,0)</f>
        <v>0</v>
      </c>
      <c r="F80" s="23">
        <f>IF(P38&gt;0,F79/P38,0)</f>
        <v>11.767025930964</v>
      </c>
      <c r="G80" s="12"/>
      <c r="H80" s="6" t="s">
        <v>12</v>
      </c>
      <c r="I80" s="23">
        <f>IF(L38&gt;0,I79/L38,0)</f>
        <v>4.6975784218933399</v>
      </c>
      <c r="J80" s="23">
        <f>IF(M38&gt;0,J79/M38,0)</f>
        <v>15.238143168027401</v>
      </c>
      <c r="K80" s="23">
        <f>IF(N38&gt;0,K79/N38,0)</f>
        <v>20.2262869444084</v>
      </c>
      <c r="L80" s="23">
        <f>IF(O38&gt;0,L79/O38,0)</f>
        <v>0</v>
      </c>
      <c r="M80" s="23">
        <f>IF(P38&gt;0,M79/P38,0)</f>
        <v>11.2095581784058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.1" customHeight="1">
      <c r="A85" s="48" t="s">
        <v>13</v>
      </c>
      <c r="B85" s="48"/>
      <c r="C85" s="48"/>
      <c r="D85" s="48"/>
      <c r="E85" s="48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48"/>
      <c r="B86" s="48"/>
      <c r="C86" s="48"/>
      <c r="D86" s="48"/>
      <c r="E86" s="48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1"/>
      <c r="B87" s="3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9" t="s">
        <v>14</v>
      </c>
      <c r="B89" s="50" t="s">
        <v>15</v>
      </c>
      <c r="C89" s="50" t="s">
        <v>16</v>
      </c>
      <c r="D89" s="50" t="s">
        <v>17</v>
      </c>
      <c r="E89" s="50" t="s">
        <v>18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9"/>
      <c r="B90" s="49"/>
      <c r="C90" s="49"/>
      <c r="D90" s="49"/>
      <c r="E90" s="50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2">
        <v>0</v>
      </c>
      <c r="B92" s="33">
        <f>L$38</f>
        <v>26095.994320000002</v>
      </c>
      <c r="C92" s="34">
        <f>$B$80</f>
        <v>8.9</v>
      </c>
      <c r="D92" s="34">
        <f>$I$80</f>
        <v>4.7</v>
      </c>
      <c r="E92" s="33">
        <f>B92*D92</f>
        <v>122651.17329999999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2">
        <v>1</v>
      </c>
      <c r="B93" s="33">
        <f>M$38</f>
        <v>39848.107490000002</v>
      </c>
      <c r="C93" s="34">
        <f>$C$80</f>
        <v>13.5</v>
      </c>
      <c r="D93" s="34">
        <f>$J$80</f>
        <v>15.2</v>
      </c>
      <c r="E93" s="33">
        <f>B93*D93</f>
        <v>605691.23384999996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2">
        <v>2</v>
      </c>
      <c r="B94" s="33">
        <f>N$38</f>
        <v>1043.0721900000001</v>
      </c>
      <c r="C94" s="34">
        <f>$D$80</f>
        <v>14.9</v>
      </c>
      <c r="D94" s="34">
        <f>$K$80</f>
        <v>20.2</v>
      </c>
      <c r="E94" s="33">
        <f>B94*D94</f>
        <v>21070.058239999998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2">
        <v>3</v>
      </c>
      <c r="B95" s="33">
        <f>O$38</f>
        <v>0</v>
      </c>
      <c r="C95" s="34">
        <f>$E$80</f>
        <v>0</v>
      </c>
      <c r="D95" s="34">
        <f>$L$80</f>
        <v>0</v>
      </c>
      <c r="E95" s="33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2" t="s">
        <v>6</v>
      </c>
      <c r="B96" s="33">
        <f>SUM(B92:B95)</f>
        <v>66987.173999999999</v>
      </c>
      <c r="C96" s="34">
        <f>$F$80</f>
        <v>11.8</v>
      </c>
      <c r="D96" s="34">
        <f>$M$80</f>
        <v>11.2</v>
      </c>
      <c r="E96" s="33">
        <f>SUM(E92:E95)</f>
        <v>749412.46539000003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2" t="s">
        <v>1</v>
      </c>
      <c r="B97" s="35">
        <f>$I$2</f>
        <v>610866.13800000004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2.5">
      <c r="A98" s="36" t="s">
        <v>19</v>
      </c>
      <c r="B98" s="33">
        <f>IF(E96&gt;0,$I$2/E96,"")</f>
        <v>0.81513000000000002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Fernando Ramos</cp:lastModifiedBy>
  <dcterms:created xsi:type="dcterms:W3CDTF">2017-12-13T17:25:01Z</dcterms:created>
  <dcterms:modified xsi:type="dcterms:W3CDTF">2017-12-13T18:36:57Z</dcterms:modified>
</cp:coreProperties>
</file>