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83"/>
  </bookViews>
  <sheets>
    <sheet name="4Q" sheetId="4" r:id="rId1"/>
  </sheets>
  <calcPr calcId="125725" iterate="1" iterateCount="1" fullPrecision="0"/>
</workbook>
</file>

<file path=xl/calcChain.xml><?xml version="1.0" encoding="utf-8"?>
<calcChain xmlns="http://schemas.openxmlformats.org/spreadsheetml/2006/main">
  <c r="J79" i="4"/>
  <c r="M79"/>
  <c r="F79"/>
  <c r="B79"/>
  <c r="P38"/>
  <c r="I38"/>
  <c r="F6"/>
  <c r="N6"/>
  <c r="F7"/>
  <c r="N7"/>
  <c r="F8"/>
  <c r="N8"/>
  <c r="M8"/>
  <c r="C49"/>
  <c r="F9"/>
  <c r="N9"/>
  <c r="F10"/>
  <c r="N10"/>
  <c r="F11"/>
  <c r="N11"/>
  <c r="F12"/>
  <c r="N12"/>
  <c r="M12"/>
  <c r="F13"/>
  <c r="N13"/>
  <c r="F14"/>
  <c r="N14"/>
  <c r="M14"/>
  <c r="F15"/>
  <c r="N15"/>
  <c r="K56" s="1"/>
  <c r="F16"/>
  <c r="N16"/>
  <c r="M16"/>
  <c r="C57" s="1"/>
  <c r="F17"/>
  <c r="N17"/>
  <c r="F18"/>
  <c r="N18"/>
  <c r="M18"/>
  <c r="J59" s="1"/>
  <c r="F19"/>
  <c r="N19"/>
  <c r="K60" s="1"/>
  <c r="F20"/>
  <c r="N20"/>
  <c r="K61" s="1"/>
  <c r="F21"/>
  <c r="N21"/>
  <c r="F22"/>
  <c r="N22"/>
  <c r="K63" s="1"/>
  <c r="M22"/>
  <c r="C63" s="1"/>
  <c r="F23"/>
  <c r="N23"/>
  <c r="F24"/>
  <c r="N24"/>
  <c r="K65" s="1"/>
  <c r="F25"/>
  <c r="N25"/>
  <c r="K66" s="1"/>
  <c r="F26"/>
  <c r="N26"/>
  <c r="M26"/>
  <c r="C67" s="1"/>
  <c r="F27"/>
  <c r="N27"/>
  <c r="D68" s="1"/>
  <c r="F28"/>
  <c r="N28"/>
  <c r="D69" s="1"/>
  <c r="F29"/>
  <c r="N29"/>
  <c r="K70" s="1"/>
  <c r="F30"/>
  <c r="N30"/>
  <c r="M30"/>
  <c r="J71" s="1"/>
  <c r="M71" s="1"/>
  <c r="F31"/>
  <c r="N31"/>
  <c r="D72" s="1"/>
  <c r="F32"/>
  <c r="N32"/>
  <c r="D73" s="1"/>
  <c r="F33"/>
  <c r="N33"/>
  <c r="F34"/>
  <c r="N34"/>
  <c r="D75" s="1"/>
  <c r="M34"/>
  <c r="F35"/>
  <c r="N35"/>
  <c r="D76" s="1"/>
  <c r="F36"/>
  <c r="N36"/>
  <c r="D77"/>
  <c r="F37"/>
  <c r="N37"/>
  <c r="O37"/>
  <c r="E78"/>
  <c r="B38"/>
  <c r="C38"/>
  <c r="D38"/>
  <c r="E38"/>
  <c r="H47"/>
  <c r="H48"/>
  <c r="H49"/>
  <c r="J49"/>
  <c r="H50"/>
  <c r="H51"/>
  <c r="H52"/>
  <c r="C53"/>
  <c r="H53"/>
  <c r="H54"/>
  <c r="H55"/>
  <c r="H56"/>
  <c r="H57"/>
  <c r="H58"/>
  <c r="H59"/>
  <c r="H60"/>
  <c r="H61"/>
  <c r="H62"/>
  <c r="H63"/>
  <c r="H64"/>
  <c r="H65"/>
  <c r="D66"/>
  <c r="H66"/>
  <c r="H67"/>
  <c r="H68"/>
  <c r="H69"/>
  <c r="H70"/>
  <c r="C71"/>
  <c r="H71"/>
  <c r="H72"/>
  <c r="H73"/>
  <c r="D74"/>
  <c r="H74"/>
  <c r="H75"/>
  <c r="J75"/>
  <c r="H76"/>
  <c r="H77"/>
  <c r="K77"/>
  <c r="D78"/>
  <c r="H78"/>
  <c r="L78"/>
  <c r="B97"/>
  <c r="K74"/>
  <c r="K71"/>
  <c r="J57"/>
  <c r="M36"/>
  <c r="C77"/>
  <c r="M32"/>
  <c r="C73" s="1"/>
  <c r="M28"/>
  <c r="J69" s="1"/>
  <c r="M24"/>
  <c r="J65" s="1"/>
  <c r="C65"/>
  <c r="M20"/>
  <c r="C61" s="1"/>
  <c r="J77"/>
  <c r="K68"/>
  <c r="J63"/>
  <c r="M63" s="1"/>
  <c r="J61"/>
  <c r="O36"/>
  <c r="E77"/>
  <c r="O35"/>
  <c r="L76" s="1"/>
  <c r="L34"/>
  <c r="O32"/>
  <c r="E73" s="1"/>
  <c r="O31"/>
  <c r="E72" s="1"/>
  <c r="L30"/>
  <c r="P30" s="1"/>
  <c r="O28"/>
  <c r="L69" s="1"/>
  <c r="O27"/>
  <c r="L26"/>
  <c r="B67" s="1"/>
  <c r="O24"/>
  <c r="L65" s="1"/>
  <c r="O23"/>
  <c r="L22"/>
  <c r="O20"/>
  <c r="E61" s="1"/>
  <c r="O19"/>
  <c r="L18"/>
  <c r="P18" s="1"/>
  <c r="O16"/>
  <c r="P16" s="1"/>
  <c r="O15"/>
  <c r="L56" s="1"/>
  <c r="L14"/>
  <c r="I55" s="1"/>
  <c r="O12"/>
  <c r="P12"/>
  <c r="O11"/>
  <c r="L10"/>
  <c r="O8"/>
  <c r="O7"/>
  <c r="L6"/>
  <c r="M10"/>
  <c r="M6"/>
  <c r="C75"/>
  <c r="J73"/>
  <c r="K72"/>
  <c r="D71"/>
  <c r="J55"/>
  <c r="C55"/>
  <c r="J53"/>
  <c r="L36"/>
  <c r="B77"/>
  <c r="F77"/>
  <c r="O34"/>
  <c r="O33"/>
  <c r="L74" s="1"/>
  <c r="L32"/>
  <c r="O30"/>
  <c r="O29"/>
  <c r="E70" s="1"/>
  <c r="L28"/>
  <c r="O26"/>
  <c r="E67" s="1"/>
  <c r="O25"/>
  <c r="E66" s="1"/>
  <c r="L24"/>
  <c r="O22"/>
  <c r="O21"/>
  <c r="L62" s="1"/>
  <c r="L20"/>
  <c r="P20" s="1"/>
  <c r="O18"/>
  <c r="L59" s="1"/>
  <c r="O17"/>
  <c r="L58" s="1"/>
  <c r="L16"/>
  <c r="O14"/>
  <c r="L55" s="1"/>
  <c r="O13"/>
  <c r="L12"/>
  <c r="O10"/>
  <c r="O9"/>
  <c r="L8"/>
  <c r="O6"/>
  <c r="L77"/>
  <c r="D70"/>
  <c r="I77"/>
  <c r="I69"/>
  <c r="D67"/>
  <c r="K67"/>
  <c r="K64"/>
  <c r="D64"/>
  <c r="D60"/>
  <c r="D59"/>
  <c r="K59"/>
  <c r="D56"/>
  <c r="D55"/>
  <c r="K55"/>
  <c r="K52"/>
  <c r="D52"/>
  <c r="D51"/>
  <c r="K51"/>
  <c r="K48"/>
  <c r="D48"/>
  <c r="P6"/>
  <c r="D47"/>
  <c r="K47"/>
  <c r="L73"/>
  <c r="K69"/>
  <c r="P36"/>
  <c r="P24"/>
  <c r="P8"/>
  <c r="D65"/>
  <c r="F65" s="1"/>
  <c r="D62"/>
  <c r="K62"/>
  <c r="D61"/>
  <c r="D58"/>
  <c r="K58"/>
  <c r="K57"/>
  <c r="D57"/>
  <c r="D54"/>
  <c r="K54"/>
  <c r="K53"/>
  <c r="D53"/>
  <c r="D50"/>
  <c r="K50"/>
  <c r="K49"/>
  <c r="D49"/>
  <c r="K78"/>
  <c r="L37"/>
  <c r="L35"/>
  <c r="B76" s="1"/>
  <c r="L33"/>
  <c r="L31"/>
  <c r="I72" s="1"/>
  <c r="L29"/>
  <c r="L27"/>
  <c r="P27" s="1"/>
  <c r="L25"/>
  <c r="I66" s="1"/>
  <c r="L23"/>
  <c r="L21"/>
  <c r="L19"/>
  <c r="B60" s="1"/>
  <c r="L17"/>
  <c r="B58" s="1"/>
  <c r="F58" s="1"/>
  <c r="L15"/>
  <c r="P15" s="1"/>
  <c r="L13"/>
  <c r="L11"/>
  <c r="L9"/>
  <c r="L7"/>
  <c r="F38"/>
  <c r="M37"/>
  <c r="M35"/>
  <c r="M38" s="1"/>
  <c r="B93" s="1"/>
  <c r="M33"/>
  <c r="M31"/>
  <c r="M29"/>
  <c r="J70" s="1"/>
  <c r="M27"/>
  <c r="M25"/>
  <c r="M23"/>
  <c r="M21"/>
  <c r="P21" s="1"/>
  <c r="M19"/>
  <c r="J60" s="1"/>
  <c r="M60" s="1"/>
  <c r="M17"/>
  <c r="J58" s="1"/>
  <c r="M15"/>
  <c r="M13"/>
  <c r="C54" s="1"/>
  <c r="M11"/>
  <c r="M9"/>
  <c r="M7"/>
  <c r="P22"/>
  <c r="E51"/>
  <c r="L51"/>
  <c r="I57"/>
  <c r="B57"/>
  <c r="E62"/>
  <c r="L67"/>
  <c r="C47"/>
  <c r="J47"/>
  <c r="B51"/>
  <c r="I51"/>
  <c r="E56"/>
  <c r="I67"/>
  <c r="E50"/>
  <c r="L50"/>
  <c r="I61"/>
  <c r="L66"/>
  <c r="E71"/>
  <c r="L71"/>
  <c r="E49"/>
  <c r="L49"/>
  <c r="B55"/>
  <c r="L60"/>
  <c r="E60"/>
  <c r="E65"/>
  <c r="B71"/>
  <c r="F71" s="1"/>
  <c r="I71"/>
  <c r="E76"/>
  <c r="I49"/>
  <c r="M49"/>
  <c r="B49"/>
  <c r="F49"/>
  <c r="E54"/>
  <c r="L54"/>
  <c r="E59"/>
  <c r="I65"/>
  <c r="M65" s="1"/>
  <c r="B65"/>
  <c r="L70"/>
  <c r="E75"/>
  <c r="L75"/>
  <c r="L48"/>
  <c r="E48"/>
  <c r="E53"/>
  <c r="L53"/>
  <c r="I59"/>
  <c r="L64"/>
  <c r="E64"/>
  <c r="E69"/>
  <c r="B75"/>
  <c r="F75" s="1"/>
  <c r="E47"/>
  <c r="L47"/>
  <c r="I53"/>
  <c r="M53"/>
  <c r="B53"/>
  <c r="F53"/>
  <c r="E58"/>
  <c r="E63"/>
  <c r="L63"/>
  <c r="P10"/>
  <c r="C51"/>
  <c r="J51"/>
  <c r="B47"/>
  <c r="F47"/>
  <c r="I47"/>
  <c r="L52"/>
  <c r="E52"/>
  <c r="L57"/>
  <c r="B63"/>
  <c r="I63"/>
  <c r="L68"/>
  <c r="E68"/>
  <c r="C58"/>
  <c r="I62"/>
  <c r="B62"/>
  <c r="J48"/>
  <c r="C48"/>
  <c r="J56"/>
  <c r="C56"/>
  <c r="J64"/>
  <c r="C64"/>
  <c r="C72"/>
  <c r="J72"/>
  <c r="B52"/>
  <c r="I52"/>
  <c r="P11"/>
  <c r="I60"/>
  <c r="B68"/>
  <c r="I76"/>
  <c r="C66"/>
  <c r="J66"/>
  <c r="J54"/>
  <c r="C70"/>
  <c r="F70" s="1"/>
  <c r="J78"/>
  <c r="C78"/>
  <c r="I50"/>
  <c r="B50"/>
  <c r="P9"/>
  <c r="I58"/>
  <c r="P17"/>
  <c r="B66"/>
  <c r="B74"/>
  <c r="I74"/>
  <c r="M74" s="1"/>
  <c r="C50"/>
  <c r="J50"/>
  <c r="J74"/>
  <c r="C74"/>
  <c r="I54"/>
  <c r="B54"/>
  <c r="F54" s="1"/>
  <c r="B70"/>
  <c r="I70"/>
  <c r="B78"/>
  <c r="F78"/>
  <c r="P37"/>
  <c r="I78"/>
  <c r="J52"/>
  <c r="C52"/>
  <c r="C60"/>
  <c r="C68"/>
  <c r="J68"/>
  <c r="J76"/>
  <c r="B48"/>
  <c r="I48"/>
  <c r="P7"/>
  <c r="B56"/>
  <c r="I56"/>
  <c r="B64"/>
  <c r="I64"/>
  <c r="P23"/>
  <c r="P31"/>
  <c r="B72"/>
  <c r="M77"/>
  <c r="M78"/>
  <c r="M47"/>
  <c r="F51"/>
  <c r="M57"/>
  <c r="M51"/>
  <c r="F64"/>
  <c r="M50"/>
  <c r="F52"/>
  <c r="F48"/>
  <c r="M48"/>
  <c r="F50"/>
  <c r="M52"/>
  <c r="F76" l="1"/>
  <c r="C76"/>
  <c r="P35"/>
  <c r="K76"/>
  <c r="M76" s="1"/>
  <c r="M61"/>
  <c r="M67"/>
  <c r="M55"/>
  <c r="F62"/>
  <c r="M58"/>
  <c r="M59"/>
  <c r="L38"/>
  <c r="B92" s="1"/>
  <c r="F66"/>
  <c r="C62"/>
  <c r="P19"/>
  <c r="E57"/>
  <c r="L72"/>
  <c r="M72" s="1"/>
  <c r="L61"/>
  <c r="D63"/>
  <c r="F63" s="1"/>
  <c r="K73"/>
  <c r="K79" s="1"/>
  <c r="P14"/>
  <c r="P28"/>
  <c r="P32"/>
  <c r="P34"/>
  <c r="M70"/>
  <c r="F60"/>
  <c r="M69"/>
  <c r="M64"/>
  <c r="M56"/>
  <c r="J62"/>
  <c r="B69"/>
  <c r="K75"/>
  <c r="C59"/>
  <c r="F72"/>
  <c r="P13"/>
  <c r="P33"/>
  <c r="P25"/>
  <c r="I68"/>
  <c r="M68" s="1"/>
  <c r="O38"/>
  <c r="F59"/>
  <c r="B61"/>
  <c r="E55"/>
  <c r="F55" s="1"/>
  <c r="E74"/>
  <c r="F74" s="1"/>
  <c r="P29"/>
  <c r="M54"/>
  <c r="F56"/>
  <c r="I75"/>
  <c r="M75" s="1"/>
  <c r="B59"/>
  <c r="N38"/>
  <c r="B94" s="1"/>
  <c r="J67"/>
  <c r="J80" s="1"/>
  <c r="D93" s="1"/>
  <c r="E93" s="1"/>
  <c r="F61"/>
  <c r="M62"/>
  <c r="E79"/>
  <c r="F67"/>
  <c r="M66"/>
  <c r="F57"/>
  <c r="F68"/>
  <c r="D79"/>
  <c r="D80" s="1"/>
  <c r="C94" s="1"/>
  <c r="P26"/>
  <c r="B73"/>
  <c r="I79"/>
  <c r="I80" s="1"/>
  <c r="D92" s="1"/>
  <c r="E92" s="1"/>
  <c r="I73"/>
  <c r="C69"/>
  <c r="F69" s="1"/>
  <c r="K80" l="1"/>
  <c r="D94" s="1"/>
  <c r="E94" s="1"/>
  <c r="L80"/>
  <c r="D95" s="1"/>
  <c r="E95" s="1"/>
  <c r="E96" s="1"/>
  <c r="B98" s="1"/>
  <c r="B95"/>
  <c r="E80"/>
  <c r="C95" s="1"/>
  <c r="B96"/>
  <c r="M73"/>
  <c r="M80" s="1"/>
  <c r="D96" s="1"/>
  <c r="L79"/>
  <c r="F80"/>
  <c r="C96" s="1"/>
  <c r="F73"/>
  <c r="B80"/>
  <c r="C92" s="1"/>
  <c r="C79"/>
  <c r="C80" s="1"/>
  <c r="C93" s="1"/>
</calcChain>
</file>

<file path=xl/sharedStrings.xml><?xml version="1.0" encoding="utf-8"?>
<sst xmlns="http://schemas.openxmlformats.org/spreadsheetml/2006/main" count="40" uniqueCount="22">
  <si>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</si>
  <si>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</si>
  <si>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</si>
  <si>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</si>
  <si>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</si>
  <si>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</si>
  <si>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</si>
  <si>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</si>
  <si>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</si>
  <si>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</si>
  <si>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</si>
  <si>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</si>
  <si>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</si>
  <si>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 xml:space="preserve"> CAPTURAS POR EDAD</t>
  </si>
  <si>
    <t>EDAD</t>
  </si>
  <si>
    <r>
      <t>C (N) x10</t>
    </r>
    <r>
      <rPr>
        <b/>
        <vertAlign val="superscript"/>
        <sz val="11"/>
        <rFont val="MS Sans"/>
        <family val="2"/>
      </rPr>
      <t>3</t>
    </r>
  </si>
  <si>
    <t>L (cm)</t>
  </si>
  <si>
    <t>W (g)</t>
  </si>
  <si>
    <t>SOP</t>
  </si>
  <si>
    <t>FACTOR
SOP</t>
  </si>
  <si>
    <t>CUARTO TRIMESTRE</t>
  </si>
  <si>
    <t>CAPTURA (kg)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</si>
</sst>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"/>
  </numFmts>
  <fonts count="12">
    <font>
      <sz val="10"/>
      <name val="Arial"/>
      <family val="2"/>
    </font>
    <font>
      <b/>
      <sz val="10"/>
      <name val="Arial"/>
      <family val="2"/>
    </font>
    <font>
      <sz val="16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b/>
      <sz val="12"/>
      <name val="MS Sans"/>
      <family val="2"/>
    </font>
    <font>
      <b/>
      <sz val="8"/>
      <name val="MS Sans"/>
      <family val="2"/>
    </font>
    <font>
      <b/>
      <sz val="8"/>
      <name val="Arial"/>
      <family val="2"/>
    </font>
    <font>
      <b/>
      <vertAlign val="superscript"/>
      <sz val="11"/>
      <name val="MS Sans"/>
      <family val="2"/>
    </font>
    <font>
      <sz val="8"/>
      <color indexed="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 applyProtection="1">
      <alignment vertical="center"/>
    </xf>
    <xf numFmtId="1" fontId="3" fillId="0" borderId="6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 applyProtection="1">
      <alignment horizontal="left" vertical="center"/>
    </xf>
    <xf numFmtId="1" fontId="3" fillId="0" borderId="0" xfId="0" applyNumberFormat="1" applyFont="1" applyAlignment="1" applyProtection="1">
      <alignment vertical="center"/>
    </xf>
    <xf numFmtId="0" fontId="0" fillId="0" borderId="0" xfId="0" applyFont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9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3">
    <cellStyle name="Campo de la tabla dinámica" xfId="1"/>
    <cellStyle name="Categoría de la tabla dinámica" xfId="2"/>
    <cellStyle name="Categoría del Piloto de Datos" xfId="3"/>
    <cellStyle name="Esquina de la tabla dinámica" xfId="4"/>
    <cellStyle name="Normal" xfId="0" builtinId="0"/>
    <cellStyle name="Piloto de Datos Ángulo" xfId="5"/>
    <cellStyle name="Piloto de Datos Campo" xfId="6"/>
    <cellStyle name="Piloto de Datos Resultado" xfId="7"/>
    <cellStyle name="Piloto de Datos Título" xfId="8"/>
    <cellStyle name="Piloto de Datos Valor" xfId="9"/>
    <cellStyle name="Resultado de la tabla dinámica" xfId="10"/>
    <cellStyle name="Título de la tabla dinámica" xfId="11"/>
    <cellStyle name="Valor de la tabla dinámica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zoomScale="80" zoomScaleNormal="80" workbookViewId="0">
      <selection activeCell="H2" sqref="H2"/>
    </sheetView>
  </sheetViews>
  <sheetFormatPr baseColWidth="10" defaultColWidth="11.5703125" defaultRowHeight="12.75"/>
  <cols>
    <col min="1" max="1" width="9" customWidth="1"/>
    <col min="2" max="2" width="12.140625" customWidth="1"/>
    <col min="3" max="3" width="11.42578125" customWidth="1"/>
    <col min="4" max="4" width="9.7109375" customWidth="1"/>
    <col min="5" max="5" width="12.140625" customWidth="1"/>
    <col min="6" max="6" width="11.42578125" customWidth="1"/>
    <col min="8" max="8" width="8.5703125" customWidth="1"/>
    <col min="9" max="9" width="10.5703125" customWidth="1"/>
    <col min="10" max="10" width="11.42578125" customWidth="1"/>
    <col min="11" max="12" width="9.7109375" customWidth="1"/>
    <col min="13" max="13" width="10.5703125" customWidth="1"/>
    <col min="14" max="14" width="8.85546875" customWidth="1"/>
    <col min="15" max="15" width="11.42578125" customWidth="1"/>
    <col min="16" max="16" width="11" customWidth="1"/>
  </cols>
  <sheetData>
    <row r="1" spans="1:18" ht="20.25">
      <c r="A1" s="41" t="s">
        <v>20</v>
      </c>
      <c r="B1" s="41"/>
      <c r="C1" s="41"/>
      <c r="D1" s="41"/>
      <c r="E1" s="41"/>
      <c r="F1" s="41"/>
      <c r="G1" s="1"/>
      <c r="H1" s="42" t="s">
        <v>0</v>
      </c>
      <c r="I1" s="42"/>
      <c r="J1" s="1"/>
      <c r="K1" s="1"/>
      <c r="M1" s="2"/>
      <c r="N1" s="2"/>
      <c r="O1" s="1"/>
      <c r="P1" s="3"/>
      <c r="Q1" s="3"/>
      <c r="R1" s="3"/>
    </row>
    <row r="2" spans="1:18">
      <c r="A2" s="1"/>
      <c r="B2" s="1"/>
      <c r="C2" s="1"/>
      <c r="D2" s="1"/>
      <c r="E2" s="1"/>
      <c r="F2" s="1"/>
      <c r="G2" s="1"/>
      <c r="H2" s="1" t="s">
        <v>21</v>
      </c>
      <c r="I2" s="40">
        <v>2833313</v>
      </c>
      <c r="J2" s="1"/>
      <c r="K2" s="1"/>
      <c r="L2" s="1"/>
      <c r="M2" s="1"/>
      <c r="N2" s="1"/>
      <c r="O2" s="1"/>
      <c r="P2" s="3"/>
      <c r="Q2" s="3"/>
      <c r="R2" s="3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</row>
    <row r="4" spans="1:18">
      <c r="A4" s="5" t="s">
        <v>2</v>
      </c>
      <c r="B4" s="43" t="s">
        <v>3</v>
      </c>
      <c r="C4" s="43"/>
      <c r="D4" s="43"/>
      <c r="E4" s="43"/>
      <c r="F4" s="43"/>
      <c r="G4" s="1"/>
      <c r="H4" s="5" t="s">
        <v>2</v>
      </c>
      <c r="I4" s="1"/>
      <c r="J4" s="1"/>
      <c r="K4" s="5" t="s">
        <v>2</v>
      </c>
      <c r="L4" s="42" t="s">
        <v>4</v>
      </c>
      <c r="M4" s="42"/>
      <c r="N4" s="42"/>
      <c r="O4" s="42"/>
      <c r="P4" s="42"/>
      <c r="Q4" s="3"/>
      <c r="R4" s="3"/>
    </row>
    <row r="5" spans="1:18">
      <c r="A5" s="5" t="s">
        <v>5</v>
      </c>
      <c r="B5" s="6">
        <v>0</v>
      </c>
      <c r="C5" s="7">
        <v>1</v>
      </c>
      <c r="D5" s="7">
        <v>2</v>
      </c>
      <c r="E5" s="7">
        <v>3</v>
      </c>
      <c r="F5" s="8" t="s">
        <v>6</v>
      </c>
      <c r="G5" s="1"/>
      <c r="H5" s="5" t="s">
        <v>5</v>
      </c>
      <c r="I5" s="5" t="s">
        <v>7</v>
      </c>
      <c r="J5" s="1"/>
      <c r="K5" s="5" t="s">
        <v>5</v>
      </c>
      <c r="L5" s="6">
        <v>0</v>
      </c>
      <c r="M5" s="7">
        <v>1</v>
      </c>
      <c r="N5" s="7">
        <v>2</v>
      </c>
      <c r="O5" s="7">
        <v>3</v>
      </c>
      <c r="P5" s="9" t="s">
        <v>6</v>
      </c>
      <c r="Q5" s="3"/>
      <c r="R5" s="3"/>
    </row>
    <row r="6" spans="1:18">
      <c r="A6" s="10">
        <v>3.75</v>
      </c>
      <c r="B6" s="11"/>
      <c r="C6" s="11"/>
      <c r="D6" s="11"/>
      <c r="E6" s="37"/>
      <c r="F6" s="12">
        <f t="shared" ref="F6:F37" si="0">SUM(B6:E6)</f>
        <v>0</v>
      </c>
      <c r="G6" s="1"/>
      <c r="H6" s="13">
        <v>3.75</v>
      </c>
      <c r="I6" s="4"/>
      <c r="J6" s="1"/>
      <c r="K6" s="13">
        <v>3.75</v>
      </c>
      <c r="L6" s="14">
        <f t="shared" ref="L6:L37" si="1">IF($F6&gt;0,($I6/1000)*(B6/$F6),0)</f>
        <v>0</v>
      </c>
      <c r="M6" s="14">
        <f t="shared" ref="M6:M37" si="2">IF($F6&gt;0,($I6/1000)*(C6/$F6),0)</f>
        <v>0</v>
      </c>
      <c r="N6" s="14">
        <f t="shared" ref="N6:N37" si="3">IF($F6&gt;0,($I6/1000)*(D6/$F6),0)</f>
        <v>0</v>
      </c>
      <c r="O6" s="14">
        <f t="shared" ref="O6:O37" si="4">IF($F6&gt;0,($I6/1000)*(E6/$F6),0)</f>
        <v>0</v>
      </c>
      <c r="P6" s="15">
        <f t="shared" ref="P6:P37" si="5">SUM(L6:O6)</f>
        <v>0</v>
      </c>
      <c r="Q6" s="3"/>
      <c r="R6" s="3"/>
    </row>
    <row r="7" spans="1:18">
      <c r="A7" s="13">
        <v>4.25</v>
      </c>
      <c r="B7" s="11"/>
      <c r="C7" s="11"/>
      <c r="D7" s="11"/>
      <c r="E7" s="37"/>
      <c r="F7" s="12">
        <f t="shared" si="0"/>
        <v>0</v>
      </c>
      <c r="G7" s="1"/>
      <c r="H7" s="13">
        <v>4.25</v>
      </c>
      <c r="I7" s="4"/>
      <c r="J7" s="1"/>
      <c r="K7" s="13">
        <v>4.25</v>
      </c>
      <c r="L7" s="14">
        <f t="shared" si="1"/>
        <v>0</v>
      </c>
      <c r="M7" s="14">
        <f t="shared" si="2"/>
        <v>0</v>
      </c>
      <c r="N7" s="14">
        <f t="shared" si="3"/>
        <v>0</v>
      </c>
      <c r="O7" s="14">
        <f t="shared" si="4"/>
        <v>0</v>
      </c>
      <c r="P7" s="15">
        <f t="shared" si="5"/>
        <v>0</v>
      </c>
      <c r="Q7" s="3"/>
      <c r="R7" s="3"/>
    </row>
    <row r="8" spans="1:18">
      <c r="A8" s="10">
        <v>4.75</v>
      </c>
      <c r="B8" s="26"/>
      <c r="C8" s="11"/>
      <c r="D8" s="11"/>
      <c r="E8" s="37"/>
      <c r="F8" s="12">
        <f t="shared" si="0"/>
        <v>0</v>
      </c>
      <c r="G8" s="1"/>
      <c r="H8" s="13">
        <v>4.75</v>
      </c>
      <c r="I8" s="4"/>
      <c r="J8" s="1"/>
      <c r="K8" s="13">
        <v>4.75</v>
      </c>
      <c r="L8" s="14">
        <f t="shared" si="1"/>
        <v>0</v>
      </c>
      <c r="M8" s="14">
        <f t="shared" si="2"/>
        <v>0</v>
      </c>
      <c r="N8" s="14">
        <f t="shared" si="3"/>
        <v>0</v>
      </c>
      <c r="O8" s="14">
        <f t="shared" si="4"/>
        <v>0</v>
      </c>
      <c r="P8" s="15">
        <f t="shared" si="5"/>
        <v>0</v>
      </c>
      <c r="Q8" s="3"/>
      <c r="R8" s="3"/>
    </row>
    <row r="9" spans="1:18">
      <c r="A9" s="13">
        <v>5.25</v>
      </c>
      <c r="B9" s="26"/>
      <c r="C9" s="11"/>
      <c r="D9" s="11"/>
      <c r="E9" s="38"/>
      <c r="F9" s="12">
        <f t="shared" si="0"/>
        <v>0</v>
      </c>
      <c r="G9" s="16"/>
      <c r="H9" s="13">
        <v>5.25</v>
      </c>
      <c r="I9" s="4"/>
      <c r="J9" s="1"/>
      <c r="K9" s="13">
        <v>5.25</v>
      </c>
      <c r="L9" s="14">
        <f t="shared" si="1"/>
        <v>0</v>
      </c>
      <c r="M9" s="14">
        <f t="shared" si="2"/>
        <v>0</v>
      </c>
      <c r="N9" s="14">
        <f t="shared" si="3"/>
        <v>0</v>
      </c>
      <c r="O9" s="14">
        <f t="shared" si="4"/>
        <v>0</v>
      </c>
      <c r="P9" s="15">
        <f t="shared" si="5"/>
        <v>0</v>
      </c>
      <c r="Q9" s="3"/>
      <c r="R9" s="3"/>
    </row>
    <row r="10" spans="1:18">
      <c r="A10" s="10">
        <v>5.75</v>
      </c>
      <c r="B10" s="26"/>
      <c r="C10" s="11"/>
      <c r="D10" s="11"/>
      <c r="E10" s="37"/>
      <c r="F10" s="12">
        <f t="shared" si="0"/>
        <v>0</v>
      </c>
      <c r="G10" s="1"/>
      <c r="H10" s="13">
        <v>5.75</v>
      </c>
      <c r="I10" s="4"/>
      <c r="J10" s="1"/>
      <c r="K10" s="13">
        <v>5.75</v>
      </c>
      <c r="L10" s="14">
        <f t="shared" si="1"/>
        <v>0</v>
      </c>
      <c r="M10" s="14">
        <f t="shared" si="2"/>
        <v>0</v>
      </c>
      <c r="N10" s="14">
        <f t="shared" si="3"/>
        <v>0</v>
      </c>
      <c r="O10" s="14">
        <f t="shared" si="4"/>
        <v>0</v>
      </c>
      <c r="P10" s="15">
        <f t="shared" si="5"/>
        <v>0</v>
      </c>
      <c r="Q10" s="3"/>
      <c r="R10" s="3"/>
    </row>
    <row r="11" spans="1:18">
      <c r="A11" s="13">
        <v>6.25</v>
      </c>
      <c r="B11" s="26"/>
      <c r="C11" s="11"/>
      <c r="D11" s="11"/>
      <c r="E11" s="37"/>
      <c r="F11" s="12">
        <f t="shared" si="0"/>
        <v>0</v>
      </c>
      <c r="G11" s="1"/>
      <c r="H11" s="13">
        <v>6.25</v>
      </c>
      <c r="I11" s="4"/>
      <c r="J11" s="1"/>
      <c r="K11" s="13">
        <v>6.25</v>
      </c>
      <c r="L11" s="14">
        <f t="shared" si="1"/>
        <v>0</v>
      </c>
      <c r="M11" s="14">
        <f t="shared" si="2"/>
        <v>0</v>
      </c>
      <c r="N11" s="14">
        <f t="shared" si="3"/>
        <v>0</v>
      </c>
      <c r="O11" s="14">
        <f t="shared" si="4"/>
        <v>0</v>
      </c>
      <c r="P11" s="15">
        <f t="shared" si="5"/>
        <v>0</v>
      </c>
      <c r="Q11" s="3"/>
      <c r="R11" s="3"/>
    </row>
    <row r="12" spans="1:18">
      <c r="A12" s="10">
        <v>6.75</v>
      </c>
      <c r="C12" s="11"/>
      <c r="D12" s="11"/>
      <c r="E12" s="39"/>
      <c r="F12" s="12">
        <f t="shared" si="0"/>
        <v>0</v>
      </c>
      <c r="G12" s="1"/>
      <c r="H12" s="13">
        <v>6.75</v>
      </c>
      <c r="I12" s="4"/>
      <c r="J12" s="1"/>
      <c r="K12" s="13">
        <v>6.75</v>
      </c>
      <c r="L12" s="14">
        <f t="shared" si="1"/>
        <v>0</v>
      </c>
      <c r="M12" s="14">
        <f t="shared" si="2"/>
        <v>0</v>
      </c>
      <c r="N12" s="14">
        <f t="shared" si="3"/>
        <v>0</v>
      </c>
      <c r="O12" s="14">
        <f t="shared" si="4"/>
        <v>0</v>
      </c>
      <c r="P12" s="15">
        <f t="shared" si="5"/>
        <v>0</v>
      </c>
      <c r="Q12" s="3"/>
      <c r="R12" s="3"/>
    </row>
    <row r="13" spans="1:18">
      <c r="A13" s="13">
        <v>7.25</v>
      </c>
      <c r="B13">
        <v>10</v>
      </c>
      <c r="E13" s="35"/>
      <c r="F13" s="12">
        <f t="shared" si="0"/>
        <v>10</v>
      </c>
      <c r="G13" s="1"/>
      <c r="H13" s="13">
        <v>7.25</v>
      </c>
      <c r="I13" s="40">
        <v>7139874</v>
      </c>
      <c r="J13" s="1"/>
      <c r="K13" s="13">
        <v>7.25</v>
      </c>
      <c r="L13" s="14">
        <f t="shared" si="1"/>
        <v>7139.8739999999998</v>
      </c>
      <c r="M13" s="14">
        <f t="shared" si="2"/>
        <v>0</v>
      </c>
      <c r="N13" s="14">
        <f t="shared" si="3"/>
        <v>0</v>
      </c>
      <c r="O13" s="14">
        <f t="shared" si="4"/>
        <v>0</v>
      </c>
      <c r="P13" s="15">
        <f t="shared" si="5"/>
        <v>7139.8739999999998</v>
      </c>
      <c r="Q13" s="3"/>
      <c r="R13" s="3"/>
    </row>
    <row r="14" spans="1:18">
      <c r="A14" s="10">
        <v>7.75</v>
      </c>
      <c r="B14">
        <v>10</v>
      </c>
      <c r="E14" s="35"/>
      <c r="F14" s="12">
        <f t="shared" si="0"/>
        <v>10</v>
      </c>
      <c r="G14" s="1"/>
      <c r="H14" s="13">
        <v>7.75</v>
      </c>
      <c r="I14" s="40">
        <v>33538828</v>
      </c>
      <c r="J14" s="4"/>
      <c r="K14" s="13">
        <v>7.75</v>
      </c>
      <c r="L14" s="14">
        <f t="shared" si="1"/>
        <v>33538.828000000001</v>
      </c>
      <c r="M14" s="14">
        <f t="shared" si="2"/>
        <v>0</v>
      </c>
      <c r="N14" s="14">
        <f t="shared" si="3"/>
        <v>0</v>
      </c>
      <c r="O14" s="14">
        <f t="shared" si="4"/>
        <v>0</v>
      </c>
      <c r="P14" s="15">
        <f t="shared" si="5"/>
        <v>33538.828000000001</v>
      </c>
      <c r="Q14" s="3"/>
      <c r="R14" s="3"/>
    </row>
    <row r="15" spans="1:18">
      <c r="A15" s="13">
        <v>8.25</v>
      </c>
      <c r="B15">
        <v>3</v>
      </c>
      <c r="E15" s="35"/>
      <c r="F15" s="12">
        <f t="shared" si="0"/>
        <v>3</v>
      </c>
      <c r="G15" s="1"/>
      <c r="H15" s="13">
        <v>8.25</v>
      </c>
      <c r="I15" s="40">
        <v>38765874</v>
      </c>
      <c r="J15" s="4"/>
      <c r="K15" s="13">
        <v>8.25</v>
      </c>
      <c r="L15" s="14">
        <f t="shared" si="1"/>
        <v>38765.874000000003</v>
      </c>
      <c r="M15" s="14">
        <f t="shared" si="2"/>
        <v>0</v>
      </c>
      <c r="N15" s="14">
        <f t="shared" si="3"/>
        <v>0</v>
      </c>
      <c r="O15" s="14">
        <f t="shared" si="4"/>
        <v>0</v>
      </c>
      <c r="P15" s="15">
        <f t="shared" si="5"/>
        <v>38765.874000000003</v>
      </c>
      <c r="Q15" s="3"/>
      <c r="R15" s="3"/>
    </row>
    <row r="16" spans="1:18">
      <c r="A16" s="10">
        <v>8.75</v>
      </c>
      <c r="B16">
        <v>4</v>
      </c>
      <c r="E16" s="35"/>
      <c r="F16" s="12">
        <f t="shared" si="0"/>
        <v>4</v>
      </c>
      <c r="G16" s="1"/>
      <c r="H16" s="13">
        <v>8.75</v>
      </c>
      <c r="I16" s="40">
        <v>22820353</v>
      </c>
      <c r="J16" s="4"/>
      <c r="K16" s="13">
        <v>8.75</v>
      </c>
      <c r="L16" s="14">
        <f t="shared" si="1"/>
        <v>22820.352999999999</v>
      </c>
      <c r="M16" s="14">
        <f t="shared" si="2"/>
        <v>0</v>
      </c>
      <c r="N16" s="14">
        <f t="shared" si="3"/>
        <v>0</v>
      </c>
      <c r="O16" s="14">
        <f t="shared" si="4"/>
        <v>0</v>
      </c>
      <c r="P16" s="15">
        <f t="shared" si="5"/>
        <v>22820.352999999999</v>
      </c>
      <c r="Q16" s="3"/>
      <c r="R16" s="3"/>
    </row>
    <row r="17" spans="1:18">
      <c r="A17" s="13">
        <v>9.25</v>
      </c>
      <c r="B17">
        <v>2</v>
      </c>
      <c r="E17" s="35"/>
      <c r="F17" s="12">
        <f t="shared" si="0"/>
        <v>2</v>
      </c>
      <c r="G17" s="1"/>
      <c r="H17" s="13">
        <v>9.25</v>
      </c>
      <c r="I17" s="40">
        <v>24797905</v>
      </c>
      <c r="J17" s="4"/>
      <c r="K17" s="13">
        <v>9.25</v>
      </c>
      <c r="L17" s="14">
        <f t="shared" si="1"/>
        <v>24797.904999999999</v>
      </c>
      <c r="M17" s="14">
        <f t="shared" si="2"/>
        <v>0</v>
      </c>
      <c r="N17" s="14">
        <f t="shared" si="3"/>
        <v>0</v>
      </c>
      <c r="O17" s="14">
        <f t="shared" si="4"/>
        <v>0</v>
      </c>
      <c r="P17" s="15">
        <f t="shared" si="5"/>
        <v>24797.904999999999</v>
      </c>
      <c r="Q17" s="3"/>
      <c r="R17" s="3"/>
    </row>
    <row r="18" spans="1:18">
      <c r="A18" s="10">
        <v>9.75</v>
      </c>
      <c r="B18">
        <v>11</v>
      </c>
      <c r="E18" s="35"/>
      <c r="F18" s="12">
        <f t="shared" si="0"/>
        <v>11</v>
      </c>
      <c r="G18" s="1"/>
      <c r="H18" s="13">
        <v>9.75</v>
      </c>
      <c r="I18" s="40">
        <v>43463925</v>
      </c>
      <c r="J18" s="4"/>
      <c r="K18" s="13">
        <v>9.75</v>
      </c>
      <c r="L18" s="14">
        <f t="shared" si="1"/>
        <v>43463.925000000003</v>
      </c>
      <c r="M18" s="14">
        <f t="shared" si="2"/>
        <v>0</v>
      </c>
      <c r="N18" s="14">
        <f t="shared" si="3"/>
        <v>0</v>
      </c>
      <c r="O18" s="14">
        <f t="shared" si="4"/>
        <v>0</v>
      </c>
      <c r="P18" s="15">
        <f t="shared" si="5"/>
        <v>43463.925000000003</v>
      </c>
      <c r="Q18" s="3"/>
      <c r="R18" s="3"/>
    </row>
    <row r="19" spans="1:18">
      <c r="A19" s="13">
        <v>10.25</v>
      </c>
      <c r="B19">
        <v>29</v>
      </c>
      <c r="C19">
        <v>1</v>
      </c>
      <c r="E19" s="35"/>
      <c r="F19" s="12">
        <f t="shared" si="0"/>
        <v>30</v>
      </c>
      <c r="G19" s="1"/>
      <c r="H19" s="13">
        <v>10.25</v>
      </c>
      <c r="I19" s="40">
        <v>78372766</v>
      </c>
      <c r="J19" s="4"/>
      <c r="K19" s="13">
        <v>10.25</v>
      </c>
      <c r="L19" s="14">
        <f t="shared" si="1"/>
        <v>75760.340466666705</v>
      </c>
      <c r="M19" s="14">
        <f t="shared" si="2"/>
        <v>2612.4255333333299</v>
      </c>
      <c r="N19" s="14">
        <f t="shared" si="3"/>
        <v>0</v>
      </c>
      <c r="O19" s="14">
        <f t="shared" si="4"/>
        <v>0</v>
      </c>
      <c r="P19" s="15">
        <f t="shared" si="5"/>
        <v>78372.766000000003</v>
      </c>
      <c r="Q19" s="3"/>
      <c r="R19" s="3"/>
    </row>
    <row r="20" spans="1:18">
      <c r="A20" s="10">
        <v>10.75</v>
      </c>
      <c r="B20">
        <v>30</v>
      </c>
      <c r="E20" s="35"/>
      <c r="F20" s="12">
        <f t="shared" si="0"/>
        <v>30</v>
      </c>
      <c r="G20" s="1"/>
      <c r="H20" s="13">
        <v>10.75</v>
      </c>
      <c r="I20" s="40">
        <v>60479170</v>
      </c>
      <c r="J20" s="4"/>
      <c r="K20" s="13">
        <v>10.75</v>
      </c>
      <c r="L20" s="14">
        <f t="shared" si="1"/>
        <v>60479.17</v>
      </c>
      <c r="M20" s="14">
        <f t="shared" si="2"/>
        <v>0</v>
      </c>
      <c r="N20" s="14">
        <f t="shared" si="3"/>
        <v>0</v>
      </c>
      <c r="O20" s="14">
        <f t="shared" si="4"/>
        <v>0</v>
      </c>
      <c r="P20" s="15">
        <f t="shared" si="5"/>
        <v>60479.17</v>
      </c>
      <c r="Q20" s="3"/>
      <c r="R20" s="3"/>
    </row>
    <row r="21" spans="1:18">
      <c r="A21" s="13">
        <v>11.25</v>
      </c>
      <c r="B21">
        <v>22</v>
      </c>
      <c r="E21" s="35"/>
      <c r="F21" s="12">
        <f t="shared" si="0"/>
        <v>22</v>
      </c>
      <c r="G21" s="1"/>
      <c r="H21" s="13">
        <v>11.25</v>
      </c>
      <c r="I21" s="40">
        <v>37363466</v>
      </c>
      <c r="J21" s="4"/>
      <c r="K21" s="13">
        <v>11.25</v>
      </c>
      <c r="L21" s="14">
        <f t="shared" si="1"/>
        <v>37363.466</v>
      </c>
      <c r="M21" s="14">
        <f t="shared" si="2"/>
        <v>0</v>
      </c>
      <c r="N21" s="14">
        <f t="shared" si="3"/>
        <v>0</v>
      </c>
      <c r="O21" s="14">
        <f t="shared" si="4"/>
        <v>0</v>
      </c>
      <c r="P21" s="15">
        <f t="shared" si="5"/>
        <v>37363.466</v>
      </c>
      <c r="Q21" s="3"/>
      <c r="R21" s="3"/>
    </row>
    <row r="22" spans="1:18">
      <c r="A22" s="10">
        <v>11.75</v>
      </c>
      <c r="B22">
        <v>9</v>
      </c>
      <c r="C22">
        <v>2</v>
      </c>
      <c r="E22" s="35"/>
      <c r="F22" s="12">
        <f t="shared" si="0"/>
        <v>11</v>
      </c>
      <c r="G22" s="4"/>
      <c r="H22" s="13">
        <v>11.75</v>
      </c>
      <c r="I22" s="40">
        <v>18856765</v>
      </c>
      <c r="J22" s="4"/>
      <c r="K22" s="13">
        <v>11.75</v>
      </c>
      <c r="L22" s="14">
        <f t="shared" si="1"/>
        <v>15428.262272727299</v>
      </c>
      <c r="M22" s="14">
        <f t="shared" si="2"/>
        <v>3428.5027272727302</v>
      </c>
      <c r="N22" s="14">
        <f t="shared" si="3"/>
        <v>0</v>
      </c>
      <c r="O22" s="14">
        <f t="shared" si="4"/>
        <v>0</v>
      </c>
      <c r="P22" s="15">
        <f t="shared" si="5"/>
        <v>18856.764999999999</v>
      </c>
      <c r="Q22" s="3"/>
      <c r="R22" s="3"/>
    </row>
    <row r="23" spans="1:18">
      <c r="A23" s="13">
        <v>12.25</v>
      </c>
      <c r="B23">
        <v>6</v>
      </c>
      <c r="C23">
        <v>1</v>
      </c>
      <c r="E23" s="35"/>
      <c r="F23" s="12">
        <f t="shared" si="0"/>
        <v>7</v>
      </c>
      <c r="G23" s="4"/>
      <c r="H23" s="13">
        <v>12.25</v>
      </c>
      <c r="I23" s="40">
        <v>6859884</v>
      </c>
      <c r="J23" s="4"/>
      <c r="K23" s="13">
        <v>12.25</v>
      </c>
      <c r="L23" s="14">
        <f t="shared" si="1"/>
        <v>5879.9005714285704</v>
      </c>
      <c r="M23" s="14">
        <f t="shared" si="2"/>
        <v>979.98342857142802</v>
      </c>
      <c r="N23" s="14">
        <f t="shared" si="3"/>
        <v>0</v>
      </c>
      <c r="O23" s="14">
        <f t="shared" si="4"/>
        <v>0</v>
      </c>
      <c r="P23" s="15">
        <f t="shared" si="5"/>
        <v>6859.884</v>
      </c>
      <c r="Q23" s="3"/>
      <c r="R23" s="3"/>
    </row>
    <row r="24" spans="1:18">
      <c r="A24" s="10">
        <v>12.75</v>
      </c>
      <c r="B24">
        <v>4</v>
      </c>
      <c r="C24">
        <v>8</v>
      </c>
      <c r="E24" s="35"/>
      <c r="F24" s="12">
        <f t="shared" si="0"/>
        <v>12</v>
      </c>
      <c r="G24" s="4"/>
      <c r="H24" s="13">
        <v>12.75</v>
      </c>
      <c r="I24" s="40">
        <v>5622605</v>
      </c>
      <c r="J24" s="4"/>
      <c r="K24" s="13">
        <v>12.75</v>
      </c>
      <c r="L24" s="14">
        <f t="shared" si="1"/>
        <v>1874.20166666667</v>
      </c>
      <c r="M24" s="14">
        <f t="shared" si="2"/>
        <v>3748.40333333333</v>
      </c>
      <c r="N24" s="14">
        <f t="shared" si="3"/>
        <v>0</v>
      </c>
      <c r="O24" s="14">
        <f t="shared" si="4"/>
        <v>0</v>
      </c>
      <c r="P24" s="15">
        <f t="shared" si="5"/>
        <v>5622.6049999999996</v>
      </c>
      <c r="Q24" s="3"/>
      <c r="R24" s="3"/>
    </row>
    <row r="25" spans="1:18">
      <c r="A25" s="13">
        <v>13.25</v>
      </c>
      <c r="B25">
        <v>2</v>
      </c>
      <c r="C25">
        <v>10</v>
      </c>
      <c r="E25" s="35"/>
      <c r="F25" s="12">
        <f t="shared" si="0"/>
        <v>12</v>
      </c>
      <c r="G25" s="4"/>
      <c r="H25" s="13">
        <v>13.25</v>
      </c>
      <c r="I25" s="40">
        <v>3351083</v>
      </c>
      <c r="J25" s="4"/>
      <c r="K25" s="13">
        <v>13.25</v>
      </c>
      <c r="L25" s="14">
        <f t="shared" si="1"/>
        <v>558.51383333333297</v>
      </c>
      <c r="M25" s="14">
        <f t="shared" si="2"/>
        <v>2792.5691666666698</v>
      </c>
      <c r="N25" s="14">
        <f t="shared" si="3"/>
        <v>0</v>
      </c>
      <c r="O25" s="14">
        <f t="shared" si="4"/>
        <v>0</v>
      </c>
      <c r="P25" s="15">
        <f t="shared" si="5"/>
        <v>3351.0830000000001</v>
      </c>
      <c r="Q25" s="3"/>
      <c r="R25" s="3"/>
    </row>
    <row r="26" spans="1:18">
      <c r="A26" s="10">
        <v>13.75</v>
      </c>
      <c r="B26">
        <v>3</v>
      </c>
      <c r="C26">
        <v>16</v>
      </c>
      <c r="E26" s="35"/>
      <c r="F26" s="12">
        <f t="shared" si="0"/>
        <v>19</v>
      </c>
      <c r="G26" s="4"/>
      <c r="H26" s="13">
        <v>13.75</v>
      </c>
      <c r="I26" s="40">
        <v>7575300</v>
      </c>
      <c r="J26" s="4"/>
      <c r="K26" s="13">
        <v>13.75</v>
      </c>
      <c r="L26" s="14">
        <f t="shared" si="1"/>
        <v>1196.0999999999999</v>
      </c>
      <c r="M26" s="14">
        <f t="shared" si="2"/>
        <v>6379.2</v>
      </c>
      <c r="N26" s="14">
        <f t="shared" si="3"/>
        <v>0</v>
      </c>
      <c r="O26" s="14">
        <f t="shared" si="4"/>
        <v>0</v>
      </c>
      <c r="P26" s="15">
        <f t="shared" si="5"/>
        <v>7575.3</v>
      </c>
      <c r="Q26" s="3"/>
      <c r="R26" s="3"/>
    </row>
    <row r="27" spans="1:18">
      <c r="A27" s="13">
        <v>14.25</v>
      </c>
      <c r="B27">
        <v>2</v>
      </c>
      <c r="C27">
        <v>25</v>
      </c>
      <c r="E27" s="35"/>
      <c r="F27" s="12">
        <f t="shared" si="0"/>
        <v>27</v>
      </c>
      <c r="G27" s="4"/>
      <c r="H27" s="13">
        <v>14.25</v>
      </c>
      <c r="I27" s="40">
        <v>11362607</v>
      </c>
      <c r="J27" s="4"/>
      <c r="K27" s="13">
        <v>14.25</v>
      </c>
      <c r="L27" s="14">
        <f t="shared" si="1"/>
        <v>841.67459259259203</v>
      </c>
      <c r="M27" s="14">
        <f t="shared" si="2"/>
        <v>10520.932407407399</v>
      </c>
      <c r="N27" s="14">
        <f t="shared" si="3"/>
        <v>0</v>
      </c>
      <c r="O27" s="14">
        <f t="shared" si="4"/>
        <v>0</v>
      </c>
      <c r="P27" s="15">
        <f t="shared" si="5"/>
        <v>11362.607</v>
      </c>
      <c r="Q27" s="3"/>
      <c r="R27" s="3"/>
    </row>
    <row r="28" spans="1:18">
      <c r="A28" s="10">
        <v>14.75</v>
      </c>
      <c r="B28">
        <v>2</v>
      </c>
      <c r="C28">
        <v>24</v>
      </c>
      <c r="E28" s="35"/>
      <c r="F28" s="12">
        <f t="shared" si="0"/>
        <v>26</v>
      </c>
      <c r="G28" s="1"/>
      <c r="H28" s="13">
        <v>14.75</v>
      </c>
      <c r="I28" s="40">
        <v>13363827</v>
      </c>
      <c r="J28" s="4"/>
      <c r="K28" s="13">
        <v>14.75</v>
      </c>
      <c r="L28" s="14">
        <f t="shared" si="1"/>
        <v>1027.98669230769</v>
      </c>
      <c r="M28" s="14">
        <f t="shared" si="2"/>
        <v>12335.8403076923</v>
      </c>
      <c r="N28" s="14">
        <f t="shared" si="3"/>
        <v>0</v>
      </c>
      <c r="O28" s="14">
        <f t="shared" si="4"/>
        <v>0</v>
      </c>
      <c r="P28" s="15">
        <f t="shared" si="5"/>
        <v>13363.826999999999</v>
      </c>
      <c r="Q28" s="3"/>
      <c r="R28" s="3"/>
    </row>
    <row r="29" spans="1:18">
      <c r="A29" s="13">
        <v>15.25</v>
      </c>
      <c r="B29">
        <v>2</v>
      </c>
      <c r="C29">
        <v>31</v>
      </c>
      <c r="E29" s="35"/>
      <c r="F29" s="12">
        <f t="shared" si="0"/>
        <v>33</v>
      </c>
      <c r="G29" s="1"/>
      <c r="H29" s="13">
        <v>15.25</v>
      </c>
      <c r="I29" s="40">
        <v>13089051</v>
      </c>
      <c r="J29" s="4"/>
      <c r="K29" s="13">
        <v>15.25</v>
      </c>
      <c r="L29" s="14">
        <f t="shared" si="1"/>
        <v>793.27581818181795</v>
      </c>
      <c r="M29" s="14">
        <f t="shared" si="2"/>
        <v>12295.775181818201</v>
      </c>
      <c r="N29" s="14">
        <f t="shared" si="3"/>
        <v>0</v>
      </c>
      <c r="O29" s="14">
        <f t="shared" si="4"/>
        <v>0</v>
      </c>
      <c r="P29" s="15">
        <f t="shared" si="5"/>
        <v>13089.050999999999</v>
      </c>
      <c r="Q29" s="3"/>
      <c r="R29" s="3"/>
    </row>
    <row r="30" spans="1:18">
      <c r="A30" s="10">
        <v>15.75</v>
      </c>
      <c r="B30">
        <v>2</v>
      </c>
      <c r="C30">
        <v>21</v>
      </c>
      <c r="E30" s="35"/>
      <c r="F30" s="12">
        <f t="shared" si="0"/>
        <v>23</v>
      </c>
      <c r="G30" s="1"/>
      <c r="H30" s="13">
        <v>15.75</v>
      </c>
      <c r="I30" s="40">
        <v>6900324</v>
      </c>
      <c r="J30" s="4"/>
      <c r="K30" s="13">
        <v>15.75</v>
      </c>
      <c r="L30" s="14">
        <f t="shared" si="1"/>
        <v>600.02817391304302</v>
      </c>
      <c r="M30" s="14">
        <f t="shared" si="2"/>
        <v>6300.29582608696</v>
      </c>
      <c r="N30" s="14">
        <f t="shared" si="3"/>
        <v>0</v>
      </c>
      <c r="O30" s="14">
        <f t="shared" si="4"/>
        <v>0</v>
      </c>
      <c r="P30" s="15">
        <f t="shared" si="5"/>
        <v>6900.3239999999996</v>
      </c>
      <c r="Q30" s="3"/>
      <c r="R30" s="3"/>
    </row>
    <row r="31" spans="1:18">
      <c r="A31" s="13">
        <v>16.25</v>
      </c>
      <c r="C31">
        <v>17</v>
      </c>
      <c r="E31" s="35"/>
      <c r="F31" s="12">
        <f t="shared" si="0"/>
        <v>17</v>
      </c>
      <c r="G31" s="1"/>
      <c r="H31" s="13">
        <v>16.25</v>
      </c>
      <c r="I31" s="40">
        <v>2707704</v>
      </c>
      <c r="J31" s="4"/>
      <c r="K31" s="13">
        <v>16.25</v>
      </c>
      <c r="L31" s="14">
        <f t="shared" si="1"/>
        <v>0</v>
      </c>
      <c r="M31" s="14">
        <f t="shared" si="2"/>
        <v>2707.7040000000002</v>
      </c>
      <c r="N31" s="14">
        <f t="shared" si="3"/>
        <v>0</v>
      </c>
      <c r="O31" s="14">
        <f t="shared" si="4"/>
        <v>0</v>
      </c>
      <c r="P31" s="15">
        <f t="shared" si="5"/>
        <v>2707.7040000000002</v>
      </c>
      <c r="Q31" s="3"/>
      <c r="R31" s="3"/>
    </row>
    <row r="32" spans="1:18">
      <c r="A32" s="10">
        <v>16.75</v>
      </c>
      <c r="C32">
        <v>11</v>
      </c>
      <c r="D32">
        <v>1</v>
      </c>
      <c r="E32" s="35"/>
      <c r="F32" s="12">
        <f t="shared" si="0"/>
        <v>12</v>
      </c>
      <c r="G32" s="1"/>
      <c r="H32" s="13">
        <v>16.75</v>
      </c>
      <c r="I32" s="40">
        <v>1272426</v>
      </c>
      <c r="J32" s="17"/>
      <c r="K32" s="13">
        <v>16.75</v>
      </c>
      <c r="L32" s="14">
        <f t="shared" si="1"/>
        <v>0</v>
      </c>
      <c r="M32" s="14">
        <f t="shared" si="2"/>
        <v>1166.3905</v>
      </c>
      <c r="N32" s="14">
        <f t="shared" si="3"/>
        <v>106.0355</v>
      </c>
      <c r="O32" s="14">
        <f t="shared" si="4"/>
        <v>0</v>
      </c>
      <c r="P32" s="15">
        <f t="shared" si="5"/>
        <v>1272.4259999999999</v>
      </c>
      <c r="Q32" s="3"/>
      <c r="R32" s="3"/>
    </row>
    <row r="33" spans="1:18">
      <c r="A33" s="13">
        <v>17.25</v>
      </c>
      <c r="C33">
        <v>5</v>
      </c>
      <c r="E33" s="35"/>
      <c r="F33" s="12">
        <f t="shared" si="0"/>
        <v>5</v>
      </c>
      <c r="G33" s="1"/>
      <c r="H33" s="13">
        <v>17.25</v>
      </c>
      <c r="I33" s="40">
        <v>534881</v>
      </c>
      <c r="J33" s="17"/>
      <c r="K33" s="13">
        <v>17.25</v>
      </c>
      <c r="L33" s="14">
        <f t="shared" si="1"/>
        <v>0</v>
      </c>
      <c r="M33" s="14">
        <f t="shared" si="2"/>
        <v>534.88099999999997</v>
      </c>
      <c r="N33" s="14">
        <f t="shared" si="3"/>
        <v>0</v>
      </c>
      <c r="O33" s="14">
        <f t="shared" si="4"/>
        <v>0</v>
      </c>
      <c r="P33" s="15">
        <f t="shared" si="5"/>
        <v>534.88099999999997</v>
      </c>
      <c r="Q33" s="3"/>
      <c r="R33" s="3"/>
    </row>
    <row r="34" spans="1:18">
      <c r="A34" s="10">
        <v>17.75</v>
      </c>
      <c r="C34">
        <v>3</v>
      </c>
      <c r="E34" s="35"/>
      <c r="F34" s="12">
        <f t="shared" si="0"/>
        <v>3</v>
      </c>
      <c r="G34" s="1"/>
      <c r="H34" s="13">
        <v>17.75</v>
      </c>
      <c r="I34" s="40">
        <v>32305</v>
      </c>
      <c r="J34" s="17"/>
      <c r="K34" s="13">
        <v>17.75</v>
      </c>
      <c r="L34" s="14">
        <f t="shared" si="1"/>
        <v>0</v>
      </c>
      <c r="M34" s="14">
        <f t="shared" si="2"/>
        <v>32.305</v>
      </c>
      <c r="N34" s="14">
        <f t="shared" si="3"/>
        <v>0</v>
      </c>
      <c r="O34" s="14">
        <f t="shared" si="4"/>
        <v>0</v>
      </c>
      <c r="P34" s="15">
        <f t="shared" si="5"/>
        <v>32.305</v>
      </c>
      <c r="Q34" s="3"/>
      <c r="R34" s="3"/>
    </row>
    <row r="35" spans="1:18">
      <c r="A35" s="13">
        <v>18.25</v>
      </c>
      <c r="C35">
        <v>1</v>
      </c>
      <c r="E35" s="37"/>
      <c r="F35" s="12">
        <f t="shared" si="0"/>
        <v>1</v>
      </c>
      <c r="G35" s="1"/>
      <c r="H35" s="13">
        <v>18.25</v>
      </c>
      <c r="I35" s="40">
        <v>95548</v>
      </c>
      <c r="J35" s="1"/>
      <c r="K35" s="13">
        <v>18.25</v>
      </c>
      <c r="L35" s="14">
        <f t="shared" si="1"/>
        <v>0</v>
      </c>
      <c r="M35" s="14">
        <f t="shared" si="2"/>
        <v>95.548000000000002</v>
      </c>
      <c r="N35" s="14">
        <f t="shared" si="3"/>
        <v>0</v>
      </c>
      <c r="O35" s="14">
        <f t="shared" si="4"/>
        <v>0</v>
      </c>
      <c r="P35" s="15">
        <f t="shared" si="5"/>
        <v>95.548000000000002</v>
      </c>
      <c r="Q35" s="3"/>
      <c r="R35" s="3"/>
    </row>
    <row r="36" spans="1:18">
      <c r="A36" s="10">
        <v>18.75</v>
      </c>
      <c r="B36" s="11"/>
      <c r="C36" s="36"/>
      <c r="D36" s="36"/>
      <c r="E36" s="37"/>
      <c r="F36" s="12">
        <f t="shared" si="0"/>
        <v>0</v>
      </c>
      <c r="G36" s="1"/>
      <c r="H36" s="13">
        <v>18.75</v>
      </c>
      <c r="I36" s="4"/>
      <c r="J36" s="1"/>
      <c r="K36" s="13">
        <v>18.75</v>
      </c>
      <c r="L36" s="14">
        <f t="shared" si="1"/>
        <v>0</v>
      </c>
      <c r="M36" s="14">
        <f t="shared" si="2"/>
        <v>0</v>
      </c>
      <c r="N36" s="14">
        <f t="shared" si="3"/>
        <v>0</v>
      </c>
      <c r="O36" s="14">
        <f t="shared" si="4"/>
        <v>0</v>
      </c>
      <c r="P36" s="15">
        <f t="shared" si="5"/>
        <v>0</v>
      </c>
      <c r="Q36" s="3"/>
      <c r="R36" s="3"/>
    </row>
    <row r="37" spans="1:18">
      <c r="A37" s="13">
        <v>19.25</v>
      </c>
      <c r="B37" s="37"/>
      <c r="C37" s="39"/>
      <c r="D37" s="39"/>
      <c r="E37" s="39"/>
      <c r="F37" s="12">
        <f t="shared" si="0"/>
        <v>0</v>
      </c>
      <c r="G37" s="1"/>
      <c r="H37" s="13">
        <v>19.25</v>
      </c>
      <c r="I37" s="1"/>
      <c r="J37" s="1"/>
      <c r="K37" s="13">
        <v>19.25</v>
      </c>
      <c r="L37" s="14">
        <f t="shared" si="1"/>
        <v>0</v>
      </c>
      <c r="M37" s="14">
        <f t="shared" si="2"/>
        <v>0</v>
      </c>
      <c r="N37" s="14">
        <f t="shared" si="3"/>
        <v>0</v>
      </c>
      <c r="O37" s="14">
        <f t="shared" si="4"/>
        <v>0</v>
      </c>
      <c r="P37" s="15">
        <f t="shared" si="5"/>
        <v>0</v>
      </c>
      <c r="Q37" s="3"/>
      <c r="R37" s="3"/>
    </row>
    <row r="38" spans="1:18">
      <c r="A38" s="18" t="s">
        <v>6</v>
      </c>
      <c r="B38" s="19">
        <f>SUM(B6:B37)</f>
        <v>153</v>
      </c>
      <c r="C38" s="19">
        <f>SUM(C6:C37)</f>
        <v>176</v>
      </c>
      <c r="D38" s="19">
        <f>SUM(D6:D37)</f>
        <v>1</v>
      </c>
      <c r="E38" s="19">
        <f>SUM(E6:E37)</f>
        <v>0</v>
      </c>
      <c r="F38" s="20">
        <f>SUM(F6:F37)</f>
        <v>330</v>
      </c>
      <c r="G38" s="21"/>
      <c r="H38" s="18" t="s">
        <v>6</v>
      </c>
      <c r="I38" s="4">
        <f>SUM(I6:I37)</f>
        <v>438366471</v>
      </c>
      <c r="J38" s="1"/>
      <c r="K38" s="18" t="s">
        <v>6</v>
      </c>
      <c r="L38" s="19">
        <f>SUM(L6:L37)</f>
        <v>372329.67908781802</v>
      </c>
      <c r="M38" s="19">
        <f>SUM(M6:M37)</f>
        <v>65930.756412182294</v>
      </c>
      <c r="N38" s="19">
        <f>SUM(N6:N37)</f>
        <v>106.0355</v>
      </c>
      <c r="O38" s="19">
        <f>SUM(O6:O37)</f>
        <v>0</v>
      </c>
      <c r="P38" s="22">
        <f>SUM(P6:P37)</f>
        <v>438366.47100000002</v>
      </c>
      <c r="Q38" s="23"/>
      <c r="R38" s="3"/>
    </row>
    <row r="39" spans="1:18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3"/>
    </row>
    <row r="40" spans="1:18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</row>
    <row r="41" spans="1:18">
      <c r="A41" s="24"/>
      <c r="B41" s="1"/>
      <c r="C41" s="1"/>
      <c r="D41" s="1"/>
      <c r="E41" s="1"/>
      <c r="F41" s="24"/>
      <c r="G41" s="1"/>
      <c r="H41" s="1"/>
      <c r="I41" s="1"/>
      <c r="J41" s="24"/>
      <c r="K41" s="1"/>
      <c r="L41" s="1"/>
      <c r="M41" s="1"/>
      <c r="N41" s="24"/>
      <c r="O41" s="1"/>
      <c r="P41" s="3"/>
      <c r="Q41" s="3"/>
      <c r="R41" s="3"/>
    </row>
    <row r="42" spans="1:18">
      <c r="A42" s="1"/>
      <c r="B42" s="42" t="s">
        <v>8</v>
      </c>
      <c r="C42" s="42"/>
      <c r="D42" s="42"/>
      <c r="E42" s="1"/>
      <c r="F42" s="1"/>
      <c r="G42" s="25"/>
      <c r="H42" s="1"/>
      <c r="I42" s="42" t="s">
        <v>9</v>
      </c>
      <c r="J42" s="42"/>
      <c r="K42" s="42"/>
      <c r="L42" s="1"/>
      <c r="M42" s="1"/>
      <c r="N42" s="1"/>
      <c r="O42" s="1"/>
      <c r="P42" s="3"/>
      <c r="Q42" s="3"/>
      <c r="R42" s="3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3"/>
    </row>
    <row r="44" spans="1:18">
      <c r="A44" s="1"/>
      <c r="B44" s="1"/>
      <c r="C44" s="1"/>
      <c r="D44" s="1"/>
      <c r="E44" s="1"/>
      <c r="F44" s="1"/>
      <c r="G44" s="1"/>
      <c r="H44" s="26" t="s">
        <v>10</v>
      </c>
      <c r="I44">
        <v>6.5944300000000001E-3</v>
      </c>
      <c r="J44" s="26" t="s">
        <v>11</v>
      </c>
      <c r="K44">
        <v>2.9406105</v>
      </c>
      <c r="L44" s="1"/>
      <c r="M44" s="1"/>
      <c r="N44" s="14"/>
      <c r="O44" s="1"/>
      <c r="P44" s="3"/>
      <c r="Q44" s="3"/>
      <c r="R44" s="3"/>
    </row>
    <row r="45" spans="1:18">
      <c r="A45" s="5" t="s">
        <v>2</v>
      </c>
      <c r="B45" s="1"/>
      <c r="C45" s="1"/>
      <c r="D45" s="1"/>
      <c r="E45" s="1"/>
      <c r="F45" s="1"/>
      <c r="G45" s="1"/>
      <c r="H45" s="5" t="s">
        <v>2</v>
      </c>
      <c r="I45" s="1"/>
      <c r="J45" s="1"/>
      <c r="K45" s="1"/>
      <c r="L45" s="1"/>
      <c r="M45" s="1"/>
      <c r="N45" s="3"/>
      <c r="O45" s="3"/>
      <c r="P45" s="3"/>
    </row>
    <row r="46" spans="1:18">
      <c r="A46" s="5" t="s">
        <v>5</v>
      </c>
      <c r="B46" s="6">
        <v>0</v>
      </c>
      <c r="C46" s="7">
        <v>1</v>
      </c>
      <c r="D46" s="7">
        <v>2</v>
      </c>
      <c r="E46" s="7">
        <v>3</v>
      </c>
      <c r="F46" s="8" t="s">
        <v>6</v>
      </c>
      <c r="G46" s="1"/>
      <c r="H46" s="5" t="s">
        <v>5</v>
      </c>
      <c r="I46" s="6">
        <v>0</v>
      </c>
      <c r="J46" s="7">
        <v>1</v>
      </c>
      <c r="K46" s="7">
        <v>2</v>
      </c>
      <c r="L46" s="7">
        <v>3</v>
      </c>
      <c r="M46" s="27" t="s">
        <v>6</v>
      </c>
      <c r="N46" s="3"/>
      <c r="O46" s="3"/>
      <c r="P46" s="3"/>
    </row>
    <row r="47" spans="1:18">
      <c r="A47" s="13">
        <v>3.75</v>
      </c>
      <c r="B47" s="14">
        <f t="shared" ref="B47:B78" si="6">L6*($A47)</f>
        <v>0</v>
      </c>
      <c r="C47" s="14">
        <f t="shared" ref="C47:C78" si="7">M6*($A47)</f>
        <v>0</v>
      </c>
      <c r="D47" s="14">
        <f t="shared" ref="D47:D78" si="8">N6*($A47)</f>
        <v>0</v>
      </c>
      <c r="E47" s="14">
        <f t="shared" ref="E47:E78" si="9">O6*($A47)</f>
        <v>0</v>
      </c>
      <c r="F47" s="12">
        <f t="shared" ref="F47:F78" si="10">SUM(B47:E47)</f>
        <v>0</v>
      </c>
      <c r="G47" s="1"/>
      <c r="H47" s="13">
        <f t="shared" ref="H47:H78" si="11">$I$44*((A47)^$K$44)</f>
        <v>0.32149900693039402</v>
      </c>
      <c r="I47" s="14">
        <f t="shared" ref="I47:I78" si="12">L6*$H47</f>
        <v>0</v>
      </c>
      <c r="J47" s="14">
        <f t="shared" ref="J47:J78" si="13">M6*$H47</f>
        <v>0</v>
      </c>
      <c r="K47" s="14">
        <f t="shared" ref="K47:K78" si="14">N6*$H47</f>
        <v>0</v>
      </c>
      <c r="L47" s="14">
        <f t="shared" ref="L47:L78" si="15">O6*$H47</f>
        <v>0</v>
      </c>
      <c r="M47" s="28">
        <f t="shared" ref="M47:M78" si="16">SUM(I47:L47)</f>
        <v>0</v>
      </c>
      <c r="N47" s="3"/>
      <c r="O47" s="3"/>
      <c r="P47" s="3"/>
    </row>
    <row r="48" spans="1:18">
      <c r="A48" s="13">
        <v>4.25</v>
      </c>
      <c r="B48" s="14">
        <f t="shared" si="6"/>
        <v>0</v>
      </c>
      <c r="C48" s="14">
        <f t="shared" si="7"/>
        <v>0</v>
      </c>
      <c r="D48" s="14">
        <f t="shared" si="8"/>
        <v>0</v>
      </c>
      <c r="E48" s="14">
        <f t="shared" si="9"/>
        <v>0</v>
      </c>
      <c r="F48" s="12">
        <f t="shared" si="10"/>
        <v>0</v>
      </c>
      <c r="G48" s="1"/>
      <c r="H48" s="13">
        <f t="shared" si="11"/>
        <v>0.46454131861980302</v>
      </c>
      <c r="I48" s="14">
        <f t="shared" si="12"/>
        <v>0</v>
      </c>
      <c r="J48" s="14">
        <f t="shared" si="13"/>
        <v>0</v>
      </c>
      <c r="K48" s="14">
        <f t="shared" si="14"/>
        <v>0</v>
      </c>
      <c r="L48" s="14">
        <f t="shared" si="15"/>
        <v>0</v>
      </c>
      <c r="M48" s="28">
        <f t="shared" si="16"/>
        <v>0</v>
      </c>
      <c r="N48" s="3"/>
      <c r="O48" s="3"/>
      <c r="P48" s="3"/>
    </row>
    <row r="49" spans="1:16">
      <c r="A49" s="13">
        <v>4.75</v>
      </c>
      <c r="B49" s="14">
        <f t="shared" si="6"/>
        <v>0</v>
      </c>
      <c r="C49" s="14">
        <f t="shared" si="7"/>
        <v>0</v>
      </c>
      <c r="D49" s="14">
        <f t="shared" si="8"/>
        <v>0</v>
      </c>
      <c r="E49" s="14">
        <f t="shared" si="9"/>
        <v>0</v>
      </c>
      <c r="F49" s="12">
        <f t="shared" si="10"/>
        <v>0</v>
      </c>
      <c r="G49" s="1"/>
      <c r="H49" s="13">
        <f t="shared" si="11"/>
        <v>0.64427250284383597</v>
      </c>
      <c r="I49" s="14">
        <f t="shared" si="12"/>
        <v>0</v>
      </c>
      <c r="J49" s="14">
        <f t="shared" si="13"/>
        <v>0</v>
      </c>
      <c r="K49" s="14">
        <f t="shared" si="14"/>
        <v>0</v>
      </c>
      <c r="L49" s="14">
        <f t="shared" si="15"/>
        <v>0</v>
      </c>
      <c r="M49" s="28">
        <f t="shared" si="16"/>
        <v>0</v>
      </c>
      <c r="N49" s="3"/>
      <c r="O49" s="3"/>
      <c r="P49" s="3"/>
    </row>
    <row r="50" spans="1:16">
      <c r="A50" s="13">
        <v>5.25</v>
      </c>
      <c r="B50" s="14">
        <f t="shared" si="6"/>
        <v>0</v>
      </c>
      <c r="C50" s="14">
        <f t="shared" si="7"/>
        <v>0</v>
      </c>
      <c r="D50" s="14">
        <f t="shared" si="8"/>
        <v>0</v>
      </c>
      <c r="E50" s="14">
        <f t="shared" si="9"/>
        <v>0</v>
      </c>
      <c r="F50" s="12">
        <f t="shared" si="10"/>
        <v>0</v>
      </c>
      <c r="G50" s="1"/>
      <c r="H50" s="13">
        <f t="shared" si="11"/>
        <v>0.86473944921414003</v>
      </c>
      <c r="I50" s="14">
        <f t="shared" si="12"/>
        <v>0</v>
      </c>
      <c r="J50" s="14">
        <f t="shared" si="13"/>
        <v>0</v>
      </c>
      <c r="K50" s="14">
        <f t="shared" si="14"/>
        <v>0</v>
      </c>
      <c r="L50" s="14">
        <f t="shared" si="15"/>
        <v>0</v>
      </c>
      <c r="M50" s="28">
        <f t="shared" si="16"/>
        <v>0</v>
      </c>
      <c r="N50" s="3"/>
      <c r="O50" s="3"/>
      <c r="P50" s="3"/>
    </row>
    <row r="51" spans="1:16">
      <c r="A51" s="13">
        <v>5.75</v>
      </c>
      <c r="B51" s="14">
        <f t="shared" si="6"/>
        <v>0</v>
      </c>
      <c r="C51" s="14">
        <f t="shared" si="7"/>
        <v>0</v>
      </c>
      <c r="D51" s="14">
        <f t="shared" si="8"/>
        <v>0</v>
      </c>
      <c r="E51" s="14">
        <f t="shared" si="9"/>
        <v>0</v>
      </c>
      <c r="F51" s="12">
        <f t="shared" si="10"/>
        <v>0</v>
      </c>
      <c r="G51" s="1"/>
      <c r="H51" s="13">
        <f t="shared" si="11"/>
        <v>1.12996372901192</v>
      </c>
      <c r="I51" s="14">
        <f t="shared" si="12"/>
        <v>0</v>
      </c>
      <c r="J51" s="14">
        <f t="shared" si="13"/>
        <v>0</v>
      </c>
      <c r="K51" s="14">
        <f t="shared" si="14"/>
        <v>0</v>
      </c>
      <c r="L51" s="14">
        <f t="shared" si="15"/>
        <v>0</v>
      </c>
      <c r="M51" s="28">
        <f t="shared" si="16"/>
        <v>0</v>
      </c>
      <c r="N51" s="3"/>
      <c r="O51" s="3"/>
      <c r="P51" s="3"/>
    </row>
    <row r="52" spans="1:16">
      <c r="A52" s="13">
        <v>6.25</v>
      </c>
      <c r="B52" s="14">
        <f t="shared" si="6"/>
        <v>0</v>
      </c>
      <c r="C52" s="14">
        <f t="shared" si="7"/>
        <v>0</v>
      </c>
      <c r="D52" s="14">
        <f t="shared" si="8"/>
        <v>0</v>
      </c>
      <c r="E52" s="14">
        <f t="shared" si="9"/>
        <v>0</v>
      </c>
      <c r="F52" s="12">
        <f t="shared" si="10"/>
        <v>0</v>
      </c>
      <c r="G52" s="1"/>
      <c r="H52" s="13">
        <f t="shared" si="11"/>
        <v>1.4439441591044799</v>
      </c>
      <c r="I52" s="14">
        <f t="shared" si="12"/>
        <v>0</v>
      </c>
      <c r="J52" s="14">
        <f t="shared" si="13"/>
        <v>0</v>
      </c>
      <c r="K52" s="14">
        <f t="shared" si="14"/>
        <v>0</v>
      </c>
      <c r="L52" s="14">
        <f t="shared" si="15"/>
        <v>0</v>
      </c>
      <c r="M52" s="28">
        <f t="shared" si="16"/>
        <v>0</v>
      </c>
      <c r="N52" s="3"/>
      <c r="O52" s="3"/>
      <c r="P52" s="3"/>
    </row>
    <row r="53" spans="1:16">
      <c r="A53" s="13">
        <v>6.75</v>
      </c>
      <c r="B53" s="14">
        <f t="shared" si="6"/>
        <v>0</v>
      </c>
      <c r="C53" s="14">
        <f t="shared" si="7"/>
        <v>0</v>
      </c>
      <c r="D53" s="14">
        <f t="shared" si="8"/>
        <v>0</v>
      </c>
      <c r="E53" s="14">
        <f t="shared" si="9"/>
        <v>0</v>
      </c>
      <c r="F53" s="12">
        <f t="shared" si="10"/>
        <v>0</v>
      </c>
      <c r="G53" s="1"/>
      <c r="H53" s="13">
        <f t="shared" si="11"/>
        <v>1.8106589040115699</v>
      </c>
      <c r="I53" s="14">
        <f t="shared" si="12"/>
        <v>0</v>
      </c>
      <c r="J53" s="14">
        <f t="shared" si="13"/>
        <v>0</v>
      </c>
      <c r="K53" s="14">
        <f t="shared" si="14"/>
        <v>0</v>
      </c>
      <c r="L53" s="14">
        <f t="shared" si="15"/>
        <v>0</v>
      </c>
      <c r="M53" s="28">
        <f t="shared" si="16"/>
        <v>0</v>
      </c>
      <c r="N53" s="3"/>
      <c r="O53" s="3"/>
      <c r="P53" s="3"/>
    </row>
    <row r="54" spans="1:16">
      <c r="A54" s="13">
        <v>7.25</v>
      </c>
      <c r="B54" s="14">
        <f t="shared" si="6"/>
        <v>51764.086499999998</v>
      </c>
      <c r="C54" s="14">
        <f t="shared" si="7"/>
        <v>0</v>
      </c>
      <c r="D54" s="14">
        <f t="shared" si="8"/>
        <v>0</v>
      </c>
      <c r="E54" s="14">
        <f t="shared" si="9"/>
        <v>0</v>
      </c>
      <c r="F54" s="12">
        <f t="shared" si="10"/>
        <v>51764.086499999998</v>
      </c>
      <c r="G54" s="1"/>
      <c r="H54" s="13">
        <f t="shared" si="11"/>
        <v>2.2340672300167101</v>
      </c>
      <c r="I54" s="14">
        <f t="shared" si="12"/>
        <v>15950.9585298483</v>
      </c>
      <c r="J54" s="14">
        <f t="shared" si="13"/>
        <v>0</v>
      </c>
      <c r="K54" s="14">
        <f t="shared" si="14"/>
        <v>0</v>
      </c>
      <c r="L54" s="14">
        <f t="shared" si="15"/>
        <v>0</v>
      </c>
      <c r="M54" s="28">
        <f t="shared" si="16"/>
        <v>15950.9585298483</v>
      </c>
      <c r="N54" s="3"/>
      <c r="O54" s="3"/>
      <c r="P54" s="3"/>
    </row>
    <row r="55" spans="1:16">
      <c r="A55" s="13">
        <v>7.75</v>
      </c>
      <c r="B55" s="14">
        <f t="shared" si="6"/>
        <v>259925.91699999999</v>
      </c>
      <c r="C55" s="14">
        <f t="shared" si="7"/>
        <v>0</v>
      </c>
      <c r="D55" s="14">
        <f t="shared" si="8"/>
        <v>0</v>
      </c>
      <c r="E55" s="14">
        <f t="shared" si="9"/>
        <v>0</v>
      </c>
      <c r="F55" s="12">
        <f t="shared" si="10"/>
        <v>259925.91699999999</v>
      </c>
      <c r="G55" s="1"/>
      <c r="H55" s="13">
        <f t="shared" si="11"/>
        <v>2.7181109906674301</v>
      </c>
      <c r="I55" s="14">
        <f t="shared" si="12"/>
        <v>91162.257000904501</v>
      </c>
      <c r="J55" s="14">
        <f t="shared" si="13"/>
        <v>0</v>
      </c>
      <c r="K55" s="14">
        <f t="shared" si="14"/>
        <v>0</v>
      </c>
      <c r="L55" s="14">
        <f t="shared" si="15"/>
        <v>0</v>
      </c>
      <c r="M55" s="28">
        <f t="shared" si="16"/>
        <v>91162.257000904501</v>
      </c>
      <c r="N55" s="3"/>
      <c r="O55" s="3"/>
      <c r="P55" s="3"/>
    </row>
    <row r="56" spans="1:16">
      <c r="A56" s="13">
        <v>8.25</v>
      </c>
      <c r="B56" s="14">
        <f t="shared" si="6"/>
        <v>319818.46049999999</v>
      </c>
      <c r="C56" s="14">
        <f t="shared" si="7"/>
        <v>0</v>
      </c>
      <c r="D56" s="14">
        <f t="shared" si="8"/>
        <v>0</v>
      </c>
      <c r="E56" s="14">
        <f t="shared" si="9"/>
        <v>0</v>
      </c>
      <c r="F56" s="12">
        <f t="shared" si="10"/>
        <v>319818.46049999999</v>
      </c>
      <c r="G56" s="1"/>
      <c r="H56" s="13">
        <f t="shared" si="11"/>
        <v>3.2667159006315698</v>
      </c>
      <c r="I56" s="14">
        <f t="shared" si="12"/>
        <v>126637.09699768</v>
      </c>
      <c r="J56" s="14">
        <f t="shared" si="13"/>
        <v>0</v>
      </c>
      <c r="K56" s="14">
        <f t="shared" si="14"/>
        <v>0</v>
      </c>
      <c r="L56" s="14">
        <f t="shared" si="15"/>
        <v>0</v>
      </c>
      <c r="M56" s="28">
        <f t="shared" si="16"/>
        <v>126637.09699768</v>
      </c>
      <c r="N56" s="3"/>
      <c r="O56" s="3"/>
      <c r="P56" s="3"/>
    </row>
    <row r="57" spans="1:16">
      <c r="A57" s="13">
        <v>8.75</v>
      </c>
      <c r="B57" s="14">
        <f t="shared" si="6"/>
        <v>199678.08875</v>
      </c>
      <c r="C57" s="14">
        <f t="shared" si="7"/>
        <v>0</v>
      </c>
      <c r="D57" s="14">
        <f t="shared" si="8"/>
        <v>0</v>
      </c>
      <c r="E57" s="14">
        <f t="shared" si="9"/>
        <v>0</v>
      </c>
      <c r="F57" s="12">
        <f t="shared" si="10"/>
        <v>199678.08875</v>
      </c>
      <c r="G57" s="1"/>
      <c r="H57" s="13">
        <f t="shared" si="11"/>
        <v>3.8837926398644198</v>
      </c>
      <c r="I57" s="14">
        <f t="shared" si="12"/>
        <v>88629.519020507898</v>
      </c>
      <c r="J57" s="14">
        <f t="shared" si="13"/>
        <v>0</v>
      </c>
      <c r="K57" s="14">
        <f t="shared" si="14"/>
        <v>0</v>
      </c>
      <c r="L57" s="14">
        <f t="shared" si="15"/>
        <v>0</v>
      </c>
      <c r="M57" s="28">
        <f t="shared" si="16"/>
        <v>88629.519020507898</v>
      </c>
      <c r="N57" s="3"/>
      <c r="O57" s="3"/>
      <c r="P57" s="3"/>
    </row>
    <row r="58" spans="1:16">
      <c r="A58" s="13">
        <v>9.25</v>
      </c>
      <c r="B58" s="14">
        <f t="shared" si="6"/>
        <v>229380.62125</v>
      </c>
      <c r="C58" s="14">
        <f t="shared" si="7"/>
        <v>0</v>
      </c>
      <c r="D58" s="14">
        <f t="shared" si="8"/>
        <v>0</v>
      </c>
      <c r="E58" s="14">
        <f t="shared" si="9"/>
        <v>0</v>
      </c>
      <c r="F58" s="12">
        <f t="shared" si="10"/>
        <v>229380.62125</v>
      </c>
      <c r="G58" s="1"/>
      <c r="H58" s="13">
        <f t="shared" si="11"/>
        <v>4.5732378196653496</v>
      </c>
      <c r="I58" s="14">
        <f t="shared" si="12"/>
        <v>113406.71699446801</v>
      </c>
      <c r="J58" s="14">
        <f t="shared" si="13"/>
        <v>0</v>
      </c>
      <c r="K58" s="14">
        <f t="shared" si="14"/>
        <v>0</v>
      </c>
      <c r="L58" s="14">
        <f t="shared" si="15"/>
        <v>0</v>
      </c>
      <c r="M58" s="28">
        <f t="shared" si="16"/>
        <v>113406.71699446801</v>
      </c>
      <c r="N58" s="3"/>
      <c r="O58" s="3"/>
      <c r="P58" s="3"/>
    </row>
    <row r="59" spans="1:16">
      <c r="A59" s="13">
        <v>9.75</v>
      </c>
      <c r="B59" s="14">
        <f t="shared" si="6"/>
        <v>423773.26874999999</v>
      </c>
      <c r="C59" s="14">
        <f t="shared" si="7"/>
        <v>0</v>
      </c>
      <c r="D59" s="14">
        <f t="shared" si="8"/>
        <v>0</v>
      </c>
      <c r="E59" s="14">
        <f t="shared" si="9"/>
        <v>0</v>
      </c>
      <c r="F59" s="12">
        <f t="shared" si="10"/>
        <v>423773.26874999999</v>
      </c>
      <c r="G59" s="1"/>
      <c r="H59" s="13">
        <f t="shared" si="11"/>
        <v>5.3389348348439603</v>
      </c>
      <c r="I59" s="14">
        <f t="shared" si="12"/>
        <v>232051.06324154499</v>
      </c>
      <c r="J59" s="14">
        <f t="shared" si="13"/>
        <v>0</v>
      </c>
      <c r="K59" s="14">
        <f t="shared" si="14"/>
        <v>0</v>
      </c>
      <c r="L59" s="14">
        <f t="shared" si="15"/>
        <v>0</v>
      </c>
      <c r="M59" s="28">
        <f t="shared" si="16"/>
        <v>232051.06324154499</v>
      </c>
      <c r="N59" s="3"/>
      <c r="O59" s="3"/>
      <c r="P59" s="3"/>
    </row>
    <row r="60" spans="1:16">
      <c r="A60" s="13">
        <v>10.25</v>
      </c>
      <c r="B60" s="14">
        <f t="shared" si="6"/>
        <v>776543.48978333396</v>
      </c>
      <c r="C60" s="14">
        <f t="shared" si="7"/>
        <v>26777.361716666601</v>
      </c>
      <c r="D60" s="14">
        <f t="shared" si="8"/>
        <v>0</v>
      </c>
      <c r="E60" s="14">
        <f t="shared" si="9"/>
        <v>0</v>
      </c>
      <c r="F60" s="12">
        <f t="shared" si="10"/>
        <v>803320.85150000104</v>
      </c>
      <c r="G60" s="1"/>
      <c r="H60" s="13">
        <f t="shared" si="11"/>
        <v>6.1847546208804998</v>
      </c>
      <c r="I60" s="14">
        <f t="shared" si="12"/>
        <v>468559.11578069697</v>
      </c>
      <c r="J60" s="14">
        <f t="shared" si="13"/>
        <v>16157.210888989501</v>
      </c>
      <c r="K60" s="14">
        <f t="shared" si="14"/>
        <v>0</v>
      </c>
      <c r="L60" s="14">
        <f t="shared" si="15"/>
        <v>0</v>
      </c>
      <c r="M60" s="28">
        <f t="shared" si="16"/>
        <v>484716.32666968601</v>
      </c>
      <c r="N60" s="3"/>
      <c r="O60" s="3"/>
      <c r="P60" s="3"/>
    </row>
    <row r="61" spans="1:16">
      <c r="A61" s="13">
        <v>10.75</v>
      </c>
      <c r="B61" s="14">
        <f t="shared" si="6"/>
        <v>650151.07750000001</v>
      </c>
      <c r="C61" s="14">
        <f t="shared" si="7"/>
        <v>0</v>
      </c>
      <c r="D61" s="14">
        <f t="shared" si="8"/>
        <v>0</v>
      </c>
      <c r="E61" s="14">
        <f t="shared" si="9"/>
        <v>0</v>
      </c>
      <c r="F61" s="12">
        <f t="shared" si="10"/>
        <v>650151.07750000001</v>
      </c>
      <c r="G61" s="1"/>
      <c r="H61" s="13">
        <f t="shared" si="11"/>
        <v>7.1145563310206503</v>
      </c>
      <c r="I61" s="14">
        <f t="shared" si="12"/>
        <v>430282.46181837399</v>
      </c>
      <c r="J61" s="14">
        <f t="shared" si="13"/>
        <v>0</v>
      </c>
      <c r="K61" s="14">
        <f t="shared" si="14"/>
        <v>0</v>
      </c>
      <c r="L61" s="14">
        <f t="shared" si="15"/>
        <v>0</v>
      </c>
      <c r="M61" s="28">
        <f t="shared" si="16"/>
        <v>430282.46181837399</v>
      </c>
      <c r="N61" s="3"/>
      <c r="O61" s="3"/>
      <c r="P61" s="3"/>
    </row>
    <row r="62" spans="1:16">
      <c r="A62" s="13">
        <v>11.25</v>
      </c>
      <c r="B62" s="14">
        <f t="shared" si="6"/>
        <v>420338.99249999999</v>
      </c>
      <c r="C62" s="14">
        <f t="shared" si="7"/>
        <v>0</v>
      </c>
      <c r="D62" s="14">
        <f t="shared" si="8"/>
        <v>0</v>
      </c>
      <c r="E62" s="14">
        <f t="shared" si="9"/>
        <v>0</v>
      </c>
      <c r="F62" s="12">
        <f t="shared" si="10"/>
        <v>420338.99249999999</v>
      </c>
      <c r="G62" s="1"/>
      <c r="H62" s="13">
        <f t="shared" si="11"/>
        <v>8.1321879452774901</v>
      </c>
      <c r="I62" s="14">
        <f t="shared" si="12"/>
        <v>303846.72779898503</v>
      </c>
      <c r="J62" s="14">
        <f t="shared" si="13"/>
        <v>0</v>
      </c>
      <c r="K62" s="14">
        <f t="shared" si="14"/>
        <v>0</v>
      </c>
      <c r="L62" s="14">
        <f t="shared" si="15"/>
        <v>0</v>
      </c>
      <c r="M62" s="28">
        <f t="shared" si="16"/>
        <v>303846.72779898503</v>
      </c>
      <c r="N62" s="3"/>
      <c r="O62" s="3"/>
      <c r="P62" s="3"/>
    </row>
    <row r="63" spans="1:16">
      <c r="A63" s="13">
        <v>11.75</v>
      </c>
      <c r="B63" s="14">
        <f t="shared" si="6"/>
        <v>181282.081704546</v>
      </c>
      <c r="C63" s="14">
        <f t="shared" si="7"/>
        <v>40284.907045454602</v>
      </c>
      <c r="D63" s="14">
        <f t="shared" si="8"/>
        <v>0</v>
      </c>
      <c r="E63" s="14">
        <f t="shared" si="9"/>
        <v>0</v>
      </c>
      <c r="F63" s="12">
        <f t="shared" si="10"/>
        <v>221566.98875000101</v>
      </c>
      <c r="G63" s="1"/>
      <c r="H63" s="13">
        <f t="shared" si="11"/>
        <v>9.2414868210467205</v>
      </c>
      <c r="I63" s="14">
        <f t="shared" si="12"/>
        <v>142580.08246506201</v>
      </c>
      <c r="J63" s="14">
        <f t="shared" si="13"/>
        <v>31684.462770013699</v>
      </c>
      <c r="K63" s="14">
        <f t="shared" si="14"/>
        <v>0</v>
      </c>
      <c r="L63" s="14">
        <f t="shared" si="15"/>
        <v>0</v>
      </c>
      <c r="M63" s="28">
        <f t="shared" si="16"/>
        <v>174264.54523507599</v>
      </c>
      <c r="N63" s="3"/>
      <c r="O63" s="3"/>
      <c r="P63" s="3"/>
    </row>
    <row r="64" spans="1:16">
      <c r="A64" s="13">
        <v>12.25</v>
      </c>
      <c r="B64" s="14">
        <f t="shared" si="6"/>
        <v>72028.782000000007</v>
      </c>
      <c r="C64" s="14">
        <f t="shared" si="7"/>
        <v>12004.797</v>
      </c>
      <c r="D64" s="14">
        <f t="shared" si="8"/>
        <v>0</v>
      </c>
      <c r="E64" s="14">
        <f t="shared" si="9"/>
        <v>0</v>
      </c>
      <c r="F64" s="12">
        <f t="shared" si="10"/>
        <v>84033.578999999998</v>
      </c>
      <c r="G64" s="1"/>
      <c r="H64" s="13">
        <f t="shared" si="11"/>
        <v>10.446280193286601</v>
      </c>
      <c r="I64" s="14">
        <f t="shared" si="12"/>
        <v>61423.088877808797</v>
      </c>
      <c r="J64" s="14">
        <f t="shared" si="13"/>
        <v>10237.181479634801</v>
      </c>
      <c r="K64" s="14">
        <f t="shared" si="14"/>
        <v>0</v>
      </c>
      <c r="L64" s="14">
        <f t="shared" si="15"/>
        <v>0</v>
      </c>
      <c r="M64" s="28">
        <f t="shared" si="16"/>
        <v>71660.270357443602</v>
      </c>
      <c r="N64" s="3"/>
      <c r="O64" s="3"/>
      <c r="P64" s="3"/>
    </row>
    <row r="65" spans="1:16">
      <c r="A65" s="13">
        <v>12.75</v>
      </c>
      <c r="B65" s="14">
        <f t="shared" si="6"/>
        <v>23896.071250000001</v>
      </c>
      <c r="C65" s="14">
        <f t="shared" si="7"/>
        <v>47792.142500000002</v>
      </c>
      <c r="D65" s="14">
        <f t="shared" si="8"/>
        <v>0</v>
      </c>
      <c r="E65" s="14">
        <f t="shared" si="9"/>
        <v>0</v>
      </c>
      <c r="F65" s="12">
        <f t="shared" si="10"/>
        <v>71688.213749999995</v>
      </c>
      <c r="G65" s="1"/>
      <c r="H65" s="13">
        <f t="shared" si="11"/>
        <v>11.750385630837</v>
      </c>
      <c r="I65" s="14">
        <f t="shared" si="12"/>
        <v>22022.592333290799</v>
      </c>
      <c r="J65" s="14">
        <f t="shared" si="13"/>
        <v>44045.184666581503</v>
      </c>
      <c r="K65" s="14">
        <f t="shared" si="14"/>
        <v>0</v>
      </c>
      <c r="L65" s="14">
        <f t="shared" si="15"/>
        <v>0</v>
      </c>
      <c r="M65" s="28">
        <f t="shared" si="16"/>
        <v>66067.776999872294</v>
      </c>
      <c r="N65" s="3"/>
      <c r="O65" s="3"/>
      <c r="P65" s="3"/>
    </row>
    <row r="66" spans="1:16">
      <c r="A66" s="13">
        <v>13.25</v>
      </c>
      <c r="B66" s="14">
        <f t="shared" si="6"/>
        <v>7400.3082916666599</v>
      </c>
      <c r="C66" s="14">
        <f t="shared" si="7"/>
        <v>37001.541458333297</v>
      </c>
      <c r="D66" s="14">
        <f t="shared" si="8"/>
        <v>0</v>
      </c>
      <c r="E66" s="14">
        <f t="shared" si="9"/>
        <v>0</v>
      </c>
      <c r="F66" s="12">
        <f t="shared" si="10"/>
        <v>44401.849750000001</v>
      </c>
      <c r="G66" s="1"/>
      <c r="H66" s="13">
        <f t="shared" si="11"/>
        <v>13.157611454361099</v>
      </c>
      <c r="I66" s="14">
        <f t="shared" si="12"/>
        <v>7348.7080108857899</v>
      </c>
      <c r="J66" s="14">
        <f t="shared" si="13"/>
        <v>36743.540054429002</v>
      </c>
      <c r="K66" s="14">
        <f t="shared" si="14"/>
        <v>0</v>
      </c>
      <c r="L66" s="14">
        <f t="shared" si="15"/>
        <v>0</v>
      </c>
      <c r="M66" s="28">
        <f t="shared" si="16"/>
        <v>44092.248065314801</v>
      </c>
      <c r="N66" s="3"/>
      <c r="O66" s="3"/>
      <c r="P66" s="3"/>
    </row>
    <row r="67" spans="1:16">
      <c r="A67" s="13">
        <v>13.75</v>
      </c>
      <c r="B67" s="14">
        <f t="shared" si="6"/>
        <v>16446.375</v>
      </c>
      <c r="C67" s="14">
        <f t="shared" si="7"/>
        <v>87714</v>
      </c>
      <c r="D67" s="14">
        <f t="shared" si="8"/>
        <v>0</v>
      </c>
      <c r="E67" s="14">
        <f t="shared" si="9"/>
        <v>0</v>
      </c>
      <c r="F67" s="12">
        <f t="shared" si="10"/>
        <v>104160.375</v>
      </c>
      <c r="G67" s="1"/>
      <c r="H67" s="13">
        <f t="shared" si="11"/>
        <v>14.6717571205187</v>
      </c>
      <c r="I67" s="14">
        <f t="shared" si="12"/>
        <v>17548.8886918524</v>
      </c>
      <c r="J67" s="14">
        <f t="shared" si="13"/>
        <v>93594.073023212899</v>
      </c>
      <c r="K67" s="14">
        <f t="shared" si="14"/>
        <v>0</v>
      </c>
      <c r="L67" s="14">
        <f t="shared" si="15"/>
        <v>0</v>
      </c>
      <c r="M67" s="28">
        <f t="shared" si="16"/>
        <v>111142.961715065</v>
      </c>
      <c r="N67" s="3"/>
      <c r="O67" s="3"/>
      <c r="P67" s="3"/>
    </row>
    <row r="68" spans="1:16">
      <c r="A68" s="13">
        <v>14.25</v>
      </c>
      <c r="B68" s="14">
        <f t="shared" si="6"/>
        <v>11993.8629444444</v>
      </c>
      <c r="C68" s="14">
        <f t="shared" si="7"/>
        <v>149923.28680555499</v>
      </c>
      <c r="D68" s="14">
        <f t="shared" si="8"/>
        <v>0</v>
      </c>
      <c r="E68" s="14">
        <f t="shared" si="9"/>
        <v>0</v>
      </c>
      <c r="F68" s="12">
        <f t="shared" si="10"/>
        <v>161917.14974999899</v>
      </c>
      <c r="G68" s="1"/>
      <c r="H68" s="13">
        <f t="shared" si="11"/>
        <v>16.296613576273799</v>
      </c>
      <c r="I68" s="14">
        <f t="shared" si="12"/>
        <v>13716.445592449199</v>
      </c>
      <c r="J68" s="14">
        <f t="shared" si="13"/>
        <v>171455.56990561399</v>
      </c>
      <c r="K68" s="14">
        <f t="shared" si="14"/>
        <v>0</v>
      </c>
      <c r="L68" s="14">
        <f t="shared" si="15"/>
        <v>0</v>
      </c>
      <c r="M68" s="28">
        <f t="shared" si="16"/>
        <v>185172.015498063</v>
      </c>
      <c r="N68" s="3"/>
      <c r="O68" s="3"/>
      <c r="P68" s="3"/>
    </row>
    <row r="69" spans="1:16">
      <c r="A69" s="13">
        <v>14.75</v>
      </c>
      <c r="B69" s="14">
        <f t="shared" si="6"/>
        <v>15162.8037115384</v>
      </c>
      <c r="C69" s="14">
        <f t="shared" si="7"/>
        <v>181953.644538461</v>
      </c>
      <c r="D69" s="14">
        <f t="shared" si="8"/>
        <v>0</v>
      </c>
      <c r="E69" s="14">
        <f t="shared" si="9"/>
        <v>0</v>
      </c>
      <c r="F69" s="12">
        <f t="shared" si="10"/>
        <v>197116.448249999</v>
      </c>
      <c r="G69" s="1"/>
      <c r="H69" s="13">
        <f t="shared" si="11"/>
        <v>18.0359635866605</v>
      </c>
      <c r="I69" s="14">
        <f t="shared" si="12"/>
        <v>18540.730550033099</v>
      </c>
      <c r="J69" s="14">
        <f t="shared" si="13"/>
        <v>222488.76660039701</v>
      </c>
      <c r="K69" s="14">
        <f t="shared" si="14"/>
        <v>0</v>
      </c>
      <c r="L69" s="14">
        <f t="shared" si="15"/>
        <v>0</v>
      </c>
      <c r="M69" s="28">
        <f t="shared" si="16"/>
        <v>241029.49715042999</v>
      </c>
      <c r="N69" s="3"/>
      <c r="O69" s="3"/>
      <c r="P69" s="3"/>
    </row>
    <row r="70" spans="1:16">
      <c r="A70" s="13">
        <v>15.25</v>
      </c>
      <c r="B70" s="14">
        <f t="shared" si="6"/>
        <v>12097.4562272727</v>
      </c>
      <c r="C70" s="14">
        <f t="shared" si="7"/>
        <v>187510.57152272799</v>
      </c>
      <c r="D70" s="14">
        <f t="shared" si="8"/>
        <v>0</v>
      </c>
      <c r="E70" s="14">
        <f t="shared" si="9"/>
        <v>0</v>
      </c>
      <c r="F70" s="12">
        <f t="shared" si="10"/>
        <v>199608.027750001</v>
      </c>
      <c r="G70" s="1"/>
      <c r="H70" s="13">
        <f t="shared" si="11"/>
        <v>19.8935820388594</v>
      </c>
      <c r="I70" s="14">
        <f t="shared" si="12"/>
        <v>15781.0975684433</v>
      </c>
      <c r="J70" s="14">
        <f t="shared" si="13"/>
        <v>244607.012310872</v>
      </c>
      <c r="K70" s="14">
        <f t="shared" si="14"/>
        <v>0</v>
      </c>
      <c r="L70" s="14">
        <f t="shared" si="15"/>
        <v>0</v>
      </c>
      <c r="M70" s="28">
        <f t="shared" si="16"/>
        <v>260388.10987931499</v>
      </c>
      <c r="N70" s="3"/>
      <c r="O70" s="3"/>
      <c r="P70" s="3"/>
    </row>
    <row r="71" spans="1:16">
      <c r="A71" s="13">
        <v>15.75</v>
      </c>
      <c r="B71" s="14">
        <f t="shared" si="6"/>
        <v>9450.4437391304291</v>
      </c>
      <c r="C71" s="14">
        <f t="shared" si="7"/>
        <v>99229.659260869594</v>
      </c>
      <c r="D71" s="14">
        <f t="shared" si="8"/>
        <v>0</v>
      </c>
      <c r="E71" s="14">
        <f t="shared" si="9"/>
        <v>0</v>
      </c>
      <c r="F71" s="12">
        <f t="shared" si="10"/>
        <v>108680.103</v>
      </c>
      <c r="G71" s="1"/>
      <c r="H71" s="13">
        <f t="shared" si="11"/>
        <v>21.8732362250426</v>
      </c>
      <c r="I71" s="14">
        <f t="shared" si="12"/>
        <v>13124.557989680899</v>
      </c>
      <c r="J71" s="14">
        <f t="shared" si="13"/>
        <v>137807.85889164999</v>
      </c>
      <c r="K71" s="14">
        <f t="shared" si="14"/>
        <v>0</v>
      </c>
      <c r="L71" s="14">
        <f t="shared" si="15"/>
        <v>0</v>
      </c>
      <c r="M71" s="28">
        <f t="shared" si="16"/>
        <v>150932.41688133101</v>
      </c>
      <c r="N71" s="3"/>
      <c r="O71" s="3"/>
      <c r="P71" s="3"/>
    </row>
    <row r="72" spans="1:16">
      <c r="A72" s="13">
        <v>16.25</v>
      </c>
      <c r="B72" s="14">
        <f t="shared" si="6"/>
        <v>0</v>
      </c>
      <c r="C72" s="14">
        <f t="shared" si="7"/>
        <v>44000.19</v>
      </c>
      <c r="D72" s="14">
        <f t="shared" si="8"/>
        <v>0</v>
      </c>
      <c r="E72" s="14">
        <f t="shared" si="9"/>
        <v>0</v>
      </c>
      <c r="F72" s="12">
        <f t="shared" si="10"/>
        <v>44000.19</v>
      </c>
      <c r="G72" s="1"/>
      <c r="H72" s="13">
        <f t="shared" si="11"/>
        <v>23.978686106117401</v>
      </c>
      <c r="I72" s="14">
        <f t="shared" si="12"/>
        <v>0</v>
      </c>
      <c r="J72" s="14">
        <f t="shared" si="13"/>
        <v>64927.184284278497</v>
      </c>
      <c r="K72" s="14">
        <f t="shared" si="14"/>
        <v>0</v>
      </c>
      <c r="L72" s="14">
        <f t="shared" si="15"/>
        <v>0</v>
      </c>
      <c r="M72" s="28">
        <f t="shared" si="16"/>
        <v>64927.184284278497</v>
      </c>
      <c r="N72" s="3"/>
      <c r="O72" s="3"/>
      <c r="P72" s="3"/>
    </row>
    <row r="73" spans="1:16">
      <c r="A73" s="13">
        <v>16.75</v>
      </c>
      <c r="B73" s="14">
        <f t="shared" si="6"/>
        <v>0</v>
      </c>
      <c r="C73" s="14">
        <f t="shared" si="7"/>
        <v>19537.040874999999</v>
      </c>
      <c r="D73" s="14">
        <f t="shared" si="8"/>
        <v>1776.094625</v>
      </c>
      <c r="E73" s="14">
        <f t="shared" si="9"/>
        <v>0</v>
      </c>
      <c r="F73" s="12">
        <f t="shared" si="10"/>
        <v>21313.1355</v>
      </c>
      <c r="G73" s="1"/>
      <c r="H73" s="13">
        <f t="shared" si="11"/>
        <v>26.2136845582258</v>
      </c>
      <c r="I73" s="14">
        <f t="shared" si="12"/>
        <v>0</v>
      </c>
      <c r="J73" s="14">
        <f t="shared" si="13"/>
        <v>30575.392638711299</v>
      </c>
      <c r="K73" s="14">
        <f t="shared" si="14"/>
        <v>2779.5811489737498</v>
      </c>
      <c r="L73" s="14">
        <f t="shared" si="15"/>
        <v>0</v>
      </c>
      <c r="M73" s="28">
        <f t="shared" si="16"/>
        <v>33354.973787684998</v>
      </c>
      <c r="N73" s="3"/>
      <c r="O73" s="3"/>
      <c r="P73" s="3"/>
    </row>
    <row r="74" spans="1:16">
      <c r="A74" s="13">
        <v>17.25</v>
      </c>
      <c r="B74" s="14">
        <f t="shared" si="6"/>
        <v>0</v>
      </c>
      <c r="C74" s="14">
        <f t="shared" si="7"/>
        <v>9226.6972499999993</v>
      </c>
      <c r="D74" s="14">
        <f t="shared" si="8"/>
        <v>0</v>
      </c>
      <c r="E74" s="14">
        <f t="shared" si="9"/>
        <v>0</v>
      </c>
      <c r="F74" s="12">
        <f t="shared" si="10"/>
        <v>9226.6972499999993</v>
      </c>
      <c r="G74" s="1"/>
      <c r="H74" s="13">
        <f t="shared" si="11"/>
        <v>28.581977603622899</v>
      </c>
      <c r="I74" s="14">
        <f t="shared" si="12"/>
        <v>0</v>
      </c>
      <c r="J74" s="14">
        <f t="shared" si="13"/>
        <v>15287.9567626034</v>
      </c>
      <c r="K74" s="14">
        <f t="shared" si="14"/>
        <v>0</v>
      </c>
      <c r="L74" s="14">
        <f t="shared" si="15"/>
        <v>0</v>
      </c>
      <c r="M74" s="28">
        <f t="shared" si="16"/>
        <v>15287.9567626034</v>
      </c>
      <c r="N74" s="3"/>
      <c r="O74" s="3"/>
      <c r="P74" s="3"/>
    </row>
    <row r="75" spans="1:16">
      <c r="A75" s="13">
        <v>17.75</v>
      </c>
      <c r="B75" s="14">
        <f t="shared" si="6"/>
        <v>0</v>
      </c>
      <c r="C75" s="14">
        <f t="shared" si="7"/>
        <v>573.41375000000005</v>
      </c>
      <c r="D75" s="14">
        <f t="shared" si="8"/>
        <v>0</v>
      </c>
      <c r="E75" s="14">
        <f t="shared" si="9"/>
        <v>0</v>
      </c>
      <c r="F75" s="12">
        <f t="shared" si="10"/>
        <v>573.41375000000005</v>
      </c>
      <c r="G75" s="1"/>
      <c r="H75" s="13">
        <f t="shared" si="11"/>
        <v>31.087304627362201</v>
      </c>
      <c r="I75" s="14">
        <f t="shared" si="12"/>
        <v>0</v>
      </c>
      <c r="J75" s="14">
        <f t="shared" si="13"/>
        <v>1004.27537598694</v>
      </c>
      <c r="K75" s="14">
        <f t="shared" si="14"/>
        <v>0</v>
      </c>
      <c r="L75" s="14">
        <f t="shared" si="15"/>
        <v>0</v>
      </c>
      <c r="M75" s="28">
        <f t="shared" si="16"/>
        <v>1004.27537598694</v>
      </c>
      <c r="N75" s="3"/>
      <c r="O75" s="3"/>
      <c r="P75" s="3"/>
    </row>
    <row r="76" spans="1:16">
      <c r="A76" s="13">
        <v>18.25</v>
      </c>
      <c r="B76" s="14">
        <f t="shared" si="6"/>
        <v>0</v>
      </c>
      <c r="C76" s="14">
        <f t="shared" si="7"/>
        <v>1743.751</v>
      </c>
      <c r="D76" s="14">
        <f t="shared" si="8"/>
        <v>0</v>
      </c>
      <c r="E76" s="14">
        <f t="shared" si="9"/>
        <v>0</v>
      </c>
      <c r="F76" s="12">
        <f t="shared" si="10"/>
        <v>1743.751</v>
      </c>
      <c r="G76" s="1"/>
      <c r="H76" s="13">
        <f t="shared" si="11"/>
        <v>33.733398581046004</v>
      </c>
      <c r="I76" s="14">
        <f t="shared" si="12"/>
        <v>0</v>
      </c>
      <c r="J76" s="14">
        <f t="shared" si="13"/>
        <v>3223.15876762178</v>
      </c>
      <c r="K76" s="14">
        <f t="shared" si="14"/>
        <v>0</v>
      </c>
      <c r="L76" s="14">
        <f t="shared" si="15"/>
        <v>0</v>
      </c>
      <c r="M76" s="28">
        <f t="shared" si="16"/>
        <v>3223.15876762178</v>
      </c>
      <c r="N76" s="3"/>
      <c r="O76" s="3"/>
      <c r="P76" s="3"/>
    </row>
    <row r="77" spans="1:16">
      <c r="A77" s="13">
        <v>18.75</v>
      </c>
      <c r="B77" s="14">
        <f t="shared" si="6"/>
        <v>0</v>
      </c>
      <c r="C77" s="14">
        <f t="shared" si="7"/>
        <v>0</v>
      </c>
      <c r="D77" s="14">
        <f t="shared" si="8"/>
        <v>0</v>
      </c>
      <c r="E77" s="14">
        <f t="shared" si="9"/>
        <v>0</v>
      </c>
      <c r="F77" s="12">
        <f t="shared" si="10"/>
        <v>0</v>
      </c>
      <c r="G77" s="1"/>
      <c r="H77" s="13">
        <f t="shared" si="11"/>
        <v>36.5239861747554</v>
      </c>
      <c r="I77" s="14">
        <f t="shared" si="12"/>
        <v>0</v>
      </c>
      <c r="J77" s="14">
        <f t="shared" si="13"/>
        <v>0</v>
      </c>
      <c r="K77" s="14">
        <f t="shared" si="14"/>
        <v>0</v>
      </c>
      <c r="L77" s="14">
        <f t="shared" si="15"/>
        <v>0</v>
      </c>
      <c r="M77" s="28">
        <f t="shared" si="16"/>
        <v>0</v>
      </c>
      <c r="N77" s="3"/>
      <c r="O77" s="3"/>
      <c r="P77" s="3"/>
    </row>
    <row r="78" spans="1:16">
      <c r="A78" s="13">
        <v>19.25</v>
      </c>
      <c r="B78" s="14">
        <f t="shared" si="6"/>
        <v>0</v>
      </c>
      <c r="C78" s="14">
        <f t="shared" si="7"/>
        <v>0</v>
      </c>
      <c r="D78" s="14">
        <f t="shared" si="8"/>
        <v>0</v>
      </c>
      <c r="E78" s="14">
        <f t="shared" si="9"/>
        <v>0</v>
      </c>
      <c r="F78" s="12">
        <f t="shared" si="10"/>
        <v>0</v>
      </c>
      <c r="G78" s="1"/>
      <c r="H78" s="13">
        <f t="shared" si="11"/>
        <v>39.4627880581535</v>
      </c>
      <c r="I78" s="14">
        <f t="shared" si="12"/>
        <v>0</v>
      </c>
      <c r="J78" s="14">
        <f t="shared" si="13"/>
        <v>0</v>
      </c>
      <c r="K78" s="14">
        <f t="shared" si="14"/>
        <v>0</v>
      </c>
      <c r="L78" s="14">
        <f t="shared" si="15"/>
        <v>0</v>
      </c>
      <c r="M78" s="28">
        <f t="shared" si="16"/>
        <v>0</v>
      </c>
      <c r="N78" s="3"/>
      <c r="O78" s="3"/>
      <c r="P78" s="3"/>
    </row>
    <row r="79" spans="1:16">
      <c r="A79" s="18" t="s">
        <v>6</v>
      </c>
      <c r="B79" s="19">
        <f>SUM(B47:B78)</f>
        <v>3681132.1874019299</v>
      </c>
      <c r="C79" s="19">
        <f>SUM(C47:C78)</f>
        <v>945273.00472306798</v>
      </c>
      <c r="D79" s="19">
        <f>SUM(D47:D78)</f>
        <v>1776.094625</v>
      </c>
      <c r="E79" s="19">
        <f>SUM(E47:E78)</f>
        <v>0</v>
      </c>
      <c r="F79" s="19">
        <f>SUM(F47:F78)</f>
        <v>4628181.28675</v>
      </c>
      <c r="G79" s="12"/>
      <c r="H79" s="18" t="s">
        <v>6</v>
      </c>
      <c r="I79" s="19">
        <f>SUM(I47:I78)</f>
        <v>2182612.10926252</v>
      </c>
      <c r="J79" s="19">
        <f>SUM(J47:J78)</f>
        <v>1123838.8284205999</v>
      </c>
      <c r="K79" s="19">
        <f>SUM(K47:K78)</f>
        <v>2779.5811489737498</v>
      </c>
      <c r="L79" s="19">
        <f>SUM(L47:L78)</f>
        <v>0</v>
      </c>
      <c r="M79" s="19">
        <f>SUM(M47:M78)</f>
        <v>3309230.5188320801</v>
      </c>
      <c r="N79" s="3"/>
      <c r="O79" s="3"/>
      <c r="P79" s="3"/>
    </row>
    <row r="80" spans="1:16">
      <c r="A80" s="6" t="s">
        <v>12</v>
      </c>
      <c r="B80" s="20">
        <f>IF(L38&gt;0,B79/L38,0)</f>
        <v>9.8867546536189401</v>
      </c>
      <c r="C80" s="20">
        <f>IF(M38&gt;0,C79/M38,0)</f>
        <v>14.337360227045799</v>
      </c>
      <c r="D80" s="20">
        <f>IF(N38&gt;0,D79/N38,0)</f>
        <v>16.75</v>
      </c>
      <c r="E80" s="20">
        <f>IF(O38&gt;0,E79/O38,0)</f>
        <v>0</v>
      </c>
      <c r="F80" s="20">
        <f>IF(P38&gt;0,F79/P38,0)</f>
        <v>10.5577903259622</v>
      </c>
      <c r="G80" s="12"/>
      <c r="H80" s="6" t="s">
        <v>12</v>
      </c>
      <c r="I80" s="20">
        <f>IF(L38&gt;0,I79/L38,0)</f>
        <v>5.8620417115545802</v>
      </c>
      <c r="J80" s="20">
        <f>IF(M38&gt;0,J79/M38,0)</f>
        <v>17.0457444988898</v>
      </c>
      <c r="K80" s="20">
        <f>IF(N38&gt;0,K79/N38,0)</f>
        <v>26.2136845582258</v>
      </c>
      <c r="L80" s="20">
        <f>IF(O38&gt;0,L79/O38,0)</f>
        <v>0</v>
      </c>
      <c r="M80" s="20">
        <f>IF(P38&gt;0,M79/P38,0)</f>
        <v>7.5490046291247497</v>
      </c>
      <c r="N80" s="3"/>
      <c r="O80" s="3"/>
      <c r="P80" s="3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</row>
    <row r="85" spans="1:18" ht="14.1" customHeight="1">
      <c r="A85" s="44" t="s">
        <v>13</v>
      </c>
      <c r="B85" s="44"/>
      <c r="C85" s="44"/>
      <c r="D85" s="44"/>
      <c r="E85" s="44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</row>
    <row r="86" spans="1:18" ht="12.75" customHeight="1">
      <c r="A86" s="44"/>
      <c r="B86" s="44"/>
      <c r="C86" s="44"/>
      <c r="D86" s="44"/>
      <c r="E86" s="44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</row>
    <row r="87" spans="1:18">
      <c r="A87" s="29"/>
      <c r="B87" s="2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</row>
    <row r="89" spans="1:18">
      <c r="A89" s="45" t="s">
        <v>14</v>
      </c>
      <c r="B89" s="46" t="s">
        <v>15</v>
      </c>
      <c r="C89" s="46" t="s">
        <v>16</v>
      </c>
      <c r="D89" s="46" t="s">
        <v>17</v>
      </c>
      <c r="E89" s="46" t="s">
        <v>18</v>
      </c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</row>
    <row r="90" spans="1:18">
      <c r="A90" s="45"/>
      <c r="B90" s="45"/>
      <c r="C90" s="45"/>
      <c r="D90" s="45"/>
      <c r="E90" s="46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</row>
    <row r="91" spans="1:18">
      <c r="A91" s="1"/>
      <c r="B91" s="5"/>
      <c r="C91" s="5"/>
      <c r="D91" s="5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</row>
    <row r="92" spans="1:18">
      <c r="A92" s="30">
        <v>0</v>
      </c>
      <c r="B92" s="31">
        <f>L$38</f>
        <v>372329.67908999999</v>
      </c>
      <c r="C92" s="32">
        <f>$B$80</f>
        <v>9.9</v>
      </c>
      <c r="D92" s="32">
        <f>$I$80</f>
        <v>5.9</v>
      </c>
      <c r="E92" s="31">
        <f>B92*D92</f>
        <v>2196745.1066299998</v>
      </c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</row>
    <row r="93" spans="1:18">
      <c r="A93" s="30">
        <v>1</v>
      </c>
      <c r="B93" s="31">
        <f>M$38</f>
        <v>65930.756410000002</v>
      </c>
      <c r="C93" s="32">
        <f>$C$80</f>
        <v>14.3</v>
      </c>
      <c r="D93" s="32">
        <f>$J$80</f>
        <v>17</v>
      </c>
      <c r="E93" s="31">
        <f>B93*D93</f>
        <v>1120822.8589699999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  <c r="Q93" s="3"/>
      <c r="R93" s="3"/>
    </row>
    <row r="94" spans="1:18">
      <c r="A94" s="30">
        <v>2</v>
      </c>
      <c r="B94" s="31">
        <f>N$38</f>
        <v>106.0355</v>
      </c>
      <c r="C94" s="32">
        <f>$D$80</f>
        <v>16.8</v>
      </c>
      <c r="D94" s="32">
        <f>$K$80</f>
        <v>26.2</v>
      </c>
      <c r="E94" s="31">
        <f>B94*D94</f>
        <v>2778.1300999999999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  <c r="Q94" s="3"/>
      <c r="R94" s="3"/>
    </row>
    <row r="95" spans="1:18">
      <c r="A95" s="30">
        <v>3</v>
      </c>
      <c r="B95" s="31">
        <f>O$38</f>
        <v>0</v>
      </c>
      <c r="C95" s="32">
        <f>$E$80</f>
        <v>0</v>
      </c>
      <c r="D95" s="32">
        <f>$L$80</f>
        <v>0</v>
      </c>
      <c r="E95" s="31">
        <f>B95*D95</f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  <c r="Q95" s="3"/>
      <c r="R95" s="3"/>
    </row>
    <row r="96" spans="1:18">
      <c r="A96" s="30" t="s">
        <v>6</v>
      </c>
      <c r="B96" s="31">
        <f>SUM(B92:B95)</f>
        <v>438366.47100000002</v>
      </c>
      <c r="C96" s="32">
        <f>$F$80</f>
        <v>10.6</v>
      </c>
      <c r="D96" s="32">
        <f>$M$80</f>
        <v>7.5</v>
      </c>
      <c r="E96" s="31">
        <f>SUM(E92:E95)</f>
        <v>3320346.0956999999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3"/>
    </row>
    <row r="97" spans="1:18">
      <c r="A97" s="30" t="s">
        <v>1</v>
      </c>
      <c r="B97" s="33">
        <f>$I$2</f>
        <v>2833313</v>
      </c>
      <c r="C97" s="5"/>
      <c r="D97" s="5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3"/>
    </row>
    <row r="98" spans="1:18" ht="22.5">
      <c r="A98" s="34" t="s">
        <v>19</v>
      </c>
      <c r="B98" s="31">
        <f>IF(E96&gt;0,$I$2/E96,"")</f>
        <v>0.85331999999999997</v>
      </c>
      <c r="C98" s="5"/>
      <c r="D98" s="5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</row>
  </sheetData>
  <sheetProtection selectLockedCells="1" selectUnlockedCells="1"/>
  <mergeCells count="12">
    <mergeCell ref="A85:E86"/>
    <mergeCell ref="A89:A90"/>
    <mergeCell ref="B89:B90"/>
    <mergeCell ref="C89:C90"/>
    <mergeCell ref="D89:D90"/>
    <mergeCell ref="E89:E90"/>
    <mergeCell ref="A1:F1"/>
    <mergeCell ref="H1:I1"/>
    <mergeCell ref="B4:F4"/>
    <mergeCell ref="L4:P4"/>
    <mergeCell ref="B42:D42"/>
    <mergeCell ref="I42:K4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Ramos</dc:creator>
  <cp:lastModifiedBy>Fernando Ramos</cp:lastModifiedBy>
  <dcterms:created xsi:type="dcterms:W3CDTF">2017-12-13T18:04:00Z</dcterms:created>
  <dcterms:modified xsi:type="dcterms:W3CDTF">2017-12-13T18:39:01Z</dcterms:modified>
</cp:coreProperties>
</file>