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83"/>
  </bookViews>
  <sheets>
    <sheet name="4Q" sheetId="4" r:id="rId1"/>
  </sheets>
  <calcPr calcId="125725" iterate="1" iterateCount="1" fullPrecision="0"/>
</workbook>
</file>

<file path=xl/calcChain.xml><?xml version="1.0" encoding="utf-8"?>
<calcChain xmlns="http://schemas.openxmlformats.org/spreadsheetml/2006/main">
  <c r="M83" i="4"/>
  <c r="I83"/>
  <c r="F83"/>
  <c r="B83"/>
  <c r="F40"/>
  <c r="B40"/>
  <c r="P40"/>
  <c r="L40"/>
  <c r="I40"/>
  <c r="H81" l="1"/>
  <c r="H82"/>
  <c r="F16"/>
  <c r="C40"/>
  <c r="D40"/>
  <c r="E40"/>
  <c r="F38"/>
  <c r="L38" s="1"/>
  <c r="F39"/>
  <c r="O39" s="1"/>
  <c r="L39"/>
  <c r="M39"/>
  <c r="M38"/>
  <c r="N39"/>
  <c r="D82" s="1"/>
  <c r="F6"/>
  <c r="F7"/>
  <c r="N7" s="1"/>
  <c r="F8"/>
  <c r="F9"/>
  <c r="L9" s="1"/>
  <c r="F10"/>
  <c r="M10" s="1"/>
  <c r="F11"/>
  <c r="O11" s="1"/>
  <c r="E54" s="1"/>
  <c r="F12"/>
  <c r="M12" s="1"/>
  <c r="F13"/>
  <c r="M13" s="1"/>
  <c r="C56" s="1"/>
  <c r="F14"/>
  <c r="M14" s="1"/>
  <c r="F15"/>
  <c r="N15" s="1"/>
  <c r="F17"/>
  <c r="M17" s="1"/>
  <c r="F18"/>
  <c r="M18"/>
  <c r="F19"/>
  <c r="N19" s="1"/>
  <c r="O19"/>
  <c r="F20"/>
  <c r="M20" s="1"/>
  <c r="F21"/>
  <c r="M21" s="1"/>
  <c r="F22"/>
  <c r="M22" s="1"/>
  <c r="F23"/>
  <c r="M23" s="1"/>
  <c r="F24"/>
  <c r="F25"/>
  <c r="M25" s="1"/>
  <c r="N25"/>
  <c r="D68" s="1"/>
  <c r="F26"/>
  <c r="M26" s="1"/>
  <c r="C69" s="1"/>
  <c r="F27"/>
  <c r="N27" s="1"/>
  <c r="F28"/>
  <c r="L28" s="1"/>
  <c r="F29"/>
  <c r="N29"/>
  <c r="F30"/>
  <c r="M30" s="1"/>
  <c r="F31"/>
  <c r="L31"/>
  <c r="B74" s="1"/>
  <c r="F32"/>
  <c r="O32" s="1"/>
  <c r="F33"/>
  <c r="L33" s="1"/>
  <c r="F34"/>
  <c r="F35"/>
  <c r="L35" s="1"/>
  <c r="F36"/>
  <c r="O36" s="1"/>
  <c r="F37"/>
  <c r="L37" s="1"/>
  <c r="H49"/>
  <c r="H50"/>
  <c r="H51"/>
  <c r="H52"/>
  <c r="H53"/>
  <c r="H54"/>
  <c r="H55"/>
  <c r="H56"/>
  <c r="H57"/>
  <c r="H58"/>
  <c r="H59"/>
  <c r="H60"/>
  <c r="H61"/>
  <c r="J61" s="1"/>
  <c r="E62"/>
  <c r="H62"/>
  <c r="L62" s="1"/>
  <c r="H63"/>
  <c r="H64"/>
  <c r="H65"/>
  <c r="H66"/>
  <c r="H67"/>
  <c r="H68"/>
  <c r="H69"/>
  <c r="H70"/>
  <c r="H71"/>
  <c r="H72"/>
  <c r="K72" s="1"/>
  <c r="H73"/>
  <c r="H74"/>
  <c r="H75"/>
  <c r="H76"/>
  <c r="H77"/>
  <c r="H78"/>
  <c r="H79"/>
  <c r="H80"/>
  <c r="B101"/>
  <c r="M35"/>
  <c r="M33"/>
  <c r="C76" s="1"/>
  <c r="L19"/>
  <c r="B62" s="1"/>
  <c r="O35"/>
  <c r="E78" s="1"/>
  <c r="O33"/>
  <c r="L76" s="1"/>
  <c r="L25"/>
  <c r="N23"/>
  <c r="D66" s="1"/>
  <c r="O21"/>
  <c r="L64" s="1"/>
  <c r="M19"/>
  <c r="C62" s="1"/>
  <c r="O17"/>
  <c r="M6"/>
  <c r="O37"/>
  <c r="M29"/>
  <c r="O27"/>
  <c r="L70" s="1"/>
  <c r="O25"/>
  <c r="E68" s="1"/>
  <c r="L23"/>
  <c r="L22"/>
  <c r="B65" s="1"/>
  <c r="L21"/>
  <c r="L18"/>
  <c r="O15"/>
  <c r="L12"/>
  <c r="I55" s="1"/>
  <c r="O29"/>
  <c r="L72" s="1"/>
  <c r="N22"/>
  <c r="D65" s="1"/>
  <c r="N21"/>
  <c r="N12"/>
  <c r="K55" s="1"/>
  <c r="M37"/>
  <c r="M27"/>
  <c r="C70" s="1"/>
  <c r="M15"/>
  <c r="O13"/>
  <c r="L56" s="1"/>
  <c r="D72"/>
  <c r="O30"/>
  <c r="E73" s="1"/>
  <c r="L29"/>
  <c r="L27"/>
  <c r="B70" s="1"/>
  <c r="N17"/>
  <c r="D60" s="1"/>
  <c r="L15"/>
  <c r="L14"/>
  <c r="B57" s="1"/>
  <c r="N13"/>
  <c r="K56" s="1"/>
  <c r="N11"/>
  <c r="D54" s="1"/>
  <c r="L7"/>
  <c r="B50" s="1"/>
  <c r="L6"/>
  <c r="B49" s="1"/>
  <c r="M31"/>
  <c r="J74" s="1"/>
  <c r="L30"/>
  <c r="B73" s="1"/>
  <c r="N28"/>
  <c r="D71" s="1"/>
  <c r="L26"/>
  <c r="B69" s="1"/>
  <c r="L20"/>
  <c r="I63" s="1"/>
  <c r="L17"/>
  <c r="O14"/>
  <c r="E57" s="1"/>
  <c r="L13"/>
  <c r="P13" s="1"/>
  <c r="L11"/>
  <c r="N6"/>
  <c r="D49" s="1"/>
  <c r="O31"/>
  <c r="E74" s="1"/>
  <c r="N30"/>
  <c r="D73" s="1"/>
  <c r="N20"/>
  <c r="O6"/>
  <c r="E49" s="1"/>
  <c r="K73"/>
  <c r="C80"/>
  <c r="N34"/>
  <c r="K77" s="1"/>
  <c r="M34"/>
  <c r="L34"/>
  <c r="K60"/>
  <c r="N36"/>
  <c r="M36"/>
  <c r="C79" s="1"/>
  <c r="L36"/>
  <c r="M24"/>
  <c r="O24"/>
  <c r="N24"/>
  <c r="K67" s="1"/>
  <c r="L24"/>
  <c r="D63"/>
  <c r="M16"/>
  <c r="J59" s="1"/>
  <c r="O16"/>
  <c r="E59" s="1"/>
  <c r="N16"/>
  <c r="L16"/>
  <c r="M8"/>
  <c r="C51" s="1"/>
  <c r="O8"/>
  <c r="N8"/>
  <c r="L8"/>
  <c r="B51" s="1"/>
  <c r="L73"/>
  <c r="B72"/>
  <c r="O34"/>
  <c r="C78"/>
  <c r="N32"/>
  <c r="D75" s="1"/>
  <c r="M32"/>
  <c r="C75" s="1"/>
  <c r="L32"/>
  <c r="K68"/>
  <c r="I73"/>
  <c r="B63"/>
  <c r="N37"/>
  <c r="N35"/>
  <c r="N33"/>
  <c r="D76" s="1"/>
  <c r="N31"/>
  <c r="D74" s="1"/>
  <c r="O28"/>
  <c r="N26"/>
  <c r="D69" s="1"/>
  <c r="O20"/>
  <c r="L63" s="1"/>
  <c r="N18"/>
  <c r="K61" s="1"/>
  <c r="O12"/>
  <c r="O26"/>
  <c r="O18"/>
  <c r="E61" s="1"/>
  <c r="J62"/>
  <c r="E60"/>
  <c r="L60"/>
  <c r="I68"/>
  <c r="B68"/>
  <c r="E76"/>
  <c r="J70"/>
  <c r="E72"/>
  <c r="C49"/>
  <c r="L68"/>
  <c r="D64"/>
  <c r="K64"/>
  <c r="L58"/>
  <c r="E58"/>
  <c r="B66"/>
  <c r="L80"/>
  <c r="E80"/>
  <c r="C72"/>
  <c r="B60"/>
  <c r="I60"/>
  <c r="B58"/>
  <c r="I58"/>
  <c r="I72"/>
  <c r="D56"/>
  <c r="K54"/>
  <c r="I54"/>
  <c r="B54"/>
  <c r="I50"/>
  <c r="E69"/>
  <c r="J77"/>
  <c r="C77"/>
  <c r="E55"/>
  <c r="E71"/>
  <c r="D80"/>
  <c r="K80"/>
  <c r="B75"/>
  <c r="D51"/>
  <c r="K51"/>
  <c r="B59"/>
  <c r="C67"/>
  <c r="J67"/>
  <c r="D79"/>
  <c r="B77"/>
  <c r="P34"/>
  <c r="I77"/>
  <c r="E77"/>
  <c r="L77"/>
  <c r="E51"/>
  <c r="D59"/>
  <c r="D78"/>
  <c r="C59"/>
  <c r="L67"/>
  <c r="E67"/>
  <c r="K74"/>
  <c r="E63"/>
  <c r="K76"/>
  <c r="B79"/>
  <c r="D77"/>
  <c r="F77"/>
  <c r="M7" l="1"/>
  <c r="J50" s="1"/>
  <c r="O10"/>
  <c r="L53" s="1"/>
  <c r="L10"/>
  <c r="N9"/>
  <c r="M9"/>
  <c r="C52" s="1"/>
  <c r="N10"/>
  <c r="D53" s="1"/>
  <c r="O9"/>
  <c r="E52" s="1"/>
  <c r="D67"/>
  <c r="D61"/>
  <c r="B56"/>
  <c r="L74"/>
  <c r="F72"/>
  <c r="E56"/>
  <c r="B55"/>
  <c r="D55"/>
  <c r="L61"/>
  <c r="I56"/>
  <c r="E70"/>
  <c r="M77"/>
  <c r="P16"/>
  <c r="B76"/>
  <c r="F76" s="1"/>
  <c r="P33"/>
  <c r="F49"/>
  <c r="J64"/>
  <c r="C64"/>
  <c r="B78"/>
  <c r="F78" s="1"/>
  <c r="P35"/>
  <c r="F59"/>
  <c r="P8"/>
  <c r="F69"/>
  <c r="J80"/>
  <c r="J76"/>
  <c r="I66"/>
  <c r="I59"/>
  <c r="L55"/>
  <c r="J49"/>
  <c r="F51"/>
  <c r="I70"/>
  <c r="P24"/>
  <c r="J56"/>
  <c r="M56" s="1"/>
  <c r="M28"/>
  <c r="C71" s="1"/>
  <c r="M11"/>
  <c r="O7"/>
  <c r="E50" s="1"/>
  <c r="I78"/>
  <c r="J75"/>
  <c r="L71"/>
  <c r="K53"/>
  <c r="P18"/>
  <c r="P21"/>
  <c r="I79"/>
  <c r="I69"/>
  <c r="I65"/>
  <c r="L51"/>
  <c r="K78"/>
  <c r="L59"/>
  <c r="K75"/>
  <c r="K59"/>
  <c r="I75"/>
  <c r="L69"/>
  <c r="I62"/>
  <c r="L78"/>
  <c r="J78"/>
  <c r="K65"/>
  <c r="J69"/>
  <c r="I71"/>
  <c r="L52"/>
  <c r="L49"/>
  <c r="K71"/>
  <c r="J81"/>
  <c r="I51"/>
  <c r="J79"/>
  <c r="K79"/>
  <c r="K66"/>
  <c r="I49"/>
  <c r="I76"/>
  <c r="J58"/>
  <c r="J82"/>
  <c r="I53"/>
  <c r="I61"/>
  <c r="J72"/>
  <c r="M72" s="1"/>
  <c r="K63"/>
  <c r="K49"/>
  <c r="I74"/>
  <c r="M74" s="1"/>
  <c r="I82"/>
  <c r="P26"/>
  <c r="K69"/>
  <c r="E53"/>
  <c r="B67"/>
  <c r="F67" s="1"/>
  <c r="P11"/>
  <c r="P29"/>
  <c r="I64"/>
  <c r="M64" s="1"/>
  <c r="P31"/>
  <c r="E64"/>
  <c r="B71"/>
  <c r="F71" s="1"/>
  <c r="B53"/>
  <c r="B61"/>
  <c r="C58"/>
  <c r="C61"/>
  <c r="J51"/>
  <c r="I67"/>
  <c r="M67" s="1"/>
  <c r="P28"/>
  <c r="F56"/>
  <c r="B64"/>
  <c r="L57"/>
  <c r="P6"/>
  <c r="L54"/>
  <c r="I57"/>
  <c r="C74"/>
  <c r="F74" s="1"/>
  <c r="B80"/>
  <c r="F80" s="1"/>
  <c r="I80"/>
  <c r="M80" s="1"/>
  <c r="P37"/>
  <c r="E75"/>
  <c r="F75" s="1"/>
  <c r="L75"/>
  <c r="M75" s="1"/>
  <c r="P32"/>
  <c r="C65"/>
  <c r="J65"/>
  <c r="J60"/>
  <c r="M60" s="1"/>
  <c r="P17"/>
  <c r="C60"/>
  <c r="F60" s="1"/>
  <c r="K50"/>
  <c r="D50"/>
  <c r="I81"/>
  <c r="B81"/>
  <c r="J73"/>
  <c r="M73" s="1"/>
  <c r="C73"/>
  <c r="F73" s="1"/>
  <c r="P30"/>
  <c r="J66"/>
  <c r="C66"/>
  <c r="J63"/>
  <c r="C63"/>
  <c r="F63" s="1"/>
  <c r="P20"/>
  <c r="L82"/>
  <c r="E82"/>
  <c r="P39"/>
  <c r="C57"/>
  <c r="J57"/>
  <c r="P36"/>
  <c r="L79"/>
  <c r="E79"/>
  <c r="F79" s="1"/>
  <c r="D70"/>
  <c r="F70" s="1"/>
  <c r="K70"/>
  <c r="M70" s="1"/>
  <c r="P27"/>
  <c r="C68"/>
  <c r="F68" s="1"/>
  <c r="P25"/>
  <c r="J68"/>
  <c r="M68" s="1"/>
  <c r="K62"/>
  <c r="P19"/>
  <c r="D62"/>
  <c r="F62" s="1"/>
  <c r="P15"/>
  <c r="K58"/>
  <c r="D58"/>
  <c r="F58" s="1"/>
  <c r="C55"/>
  <c r="F55" s="1"/>
  <c r="P12"/>
  <c r="J55"/>
  <c r="M55" s="1"/>
  <c r="J53"/>
  <c r="P10"/>
  <c r="C53"/>
  <c r="B52"/>
  <c r="P9"/>
  <c r="I52"/>
  <c r="M59"/>
  <c r="O23"/>
  <c r="O22"/>
  <c r="N14"/>
  <c r="N40" s="1"/>
  <c r="N38"/>
  <c r="K82"/>
  <c r="O38"/>
  <c r="B82"/>
  <c r="C81"/>
  <c r="C82"/>
  <c r="M79" l="1"/>
  <c r="P7"/>
  <c r="C50"/>
  <c r="F50" s="1"/>
  <c r="M40"/>
  <c r="B97" s="1"/>
  <c r="D52"/>
  <c r="F52" s="1"/>
  <c r="K52"/>
  <c r="J52"/>
  <c r="M61"/>
  <c r="M76"/>
  <c r="M58"/>
  <c r="M62"/>
  <c r="F64"/>
  <c r="J71"/>
  <c r="M71" s="1"/>
  <c r="M69"/>
  <c r="L50"/>
  <c r="M50" s="1"/>
  <c r="F61"/>
  <c r="C54"/>
  <c r="F54" s="1"/>
  <c r="J54"/>
  <c r="M63"/>
  <c r="M78"/>
  <c r="M82"/>
  <c r="M53"/>
  <c r="M51"/>
  <c r="M49"/>
  <c r="O40"/>
  <c r="B99" s="1"/>
  <c r="B98"/>
  <c r="K81"/>
  <c r="D81"/>
  <c r="B96"/>
  <c r="P38"/>
  <c r="L66"/>
  <c r="M66" s="1"/>
  <c r="E66"/>
  <c r="C83"/>
  <c r="F53"/>
  <c r="P23"/>
  <c r="E81"/>
  <c r="L81"/>
  <c r="M81" s="1"/>
  <c r="L65"/>
  <c r="M65" s="1"/>
  <c r="E65"/>
  <c r="M52"/>
  <c r="I84"/>
  <c r="D96" s="1"/>
  <c r="F81"/>
  <c r="P22"/>
  <c r="K57"/>
  <c r="M57" s="1"/>
  <c r="D57"/>
  <c r="B84"/>
  <c r="C96" s="1"/>
  <c r="F82"/>
  <c r="P14"/>
  <c r="F66"/>
  <c r="C84" l="1"/>
  <c r="C97" s="1"/>
  <c r="D83"/>
  <c r="D84" s="1"/>
  <c r="C98" s="1"/>
  <c r="J83"/>
  <c r="J84" s="1"/>
  <c r="D97" s="1"/>
  <c r="E97" s="1"/>
  <c r="E83"/>
  <c r="E84"/>
  <c r="C99" s="1"/>
  <c r="L84"/>
  <c r="D99" s="1"/>
  <c r="E99" s="1"/>
  <c r="M54"/>
  <c r="K83"/>
  <c r="K84" s="1"/>
  <c r="D98" s="1"/>
  <c r="E98" s="1"/>
  <c r="F65"/>
  <c r="F57"/>
  <c r="L83"/>
  <c r="B100"/>
  <c r="E96"/>
  <c r="F84" l="1"/>
  <c r="C100" s="1"/>
  <c r="M84"/>
  <c r="D100" s="1"/>
  <c r="E100"/>
  <c r="B102" s="1"/>
</calcChain>
</file>

<file path=xl/sharedStrings.xml><?xml version="1.0" encoding="utf-8"?>
<sst xmlns="http://schemas.openxmlformats.org/spreadsheetml/2006/main" count="40" uniqueCount="22">
  <si>
    <t>DISTRIBUCION TALLAS</t>
  </si>
  <si>
    <t>CAPTURA</t>
  </si>
  <si>
    <t>TALLA</t>
  </si>
  <si>
    <t>CLAVE TALLA- EDAD (Nº)</t>
  </si>
  <si>
    <t>CAPTURAS POR TALLA Y EDAD</t>
  </si>
  <si>
    <t>(cm)</t>
  </si>
  <si>
    <t>TOTAL</t>
  </si>
  <si>
    <t>Nº</t>
  </si>
  <si>
    <t>CALCULO DE LAS TALLAS MEDIAS</t>
  </si>
  <si>
    <t>CALCULO DE LOS PESOS MEDIOS</t>
  </si>
  <si>
    <t>a=</t>
  </si>
  <si>
    <t>b=</t>
  </si>
  <si>
    <t>MEDIA</t>
  </si>
  <si>
    <t xml:space="preserve"> CAPTURAS POR EDAD</t>
  </si>
  <si>
    <t>EDAD</t>
  </si>
  <si>
    <r>
      <t>C (N) x10</t>
    </r>
    <r>
      <rPr>
        <b/>
        <vertAlign val="superscript"/>
        <sz val="11"/>
        <rFont val="MS Sans"/>
        <family val="2"/>
      </rPr>
      <t>3</t>
    </r>
  </si>
  <si>
    <t>L (cm)</t>
  </si>
  <si>
    <t>W (g)</t>
  </si>
  <si>
    <t>SOP</t>
  </si>
  <si>
    <t>FACTOR
SOP</t>
  </si>
  <si>
    <t>CUARTO TRIMESTRE</t>
  </si>
  <si>
    <t>CAPTURA (kg)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</si>
</sst>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"/>
    <numFmt numFmtId="166" formatCode="0.000"/>
    <numFmt numFmtId="167" formatCode="#"/>
    <numFmt numFmtId="168" formatCode="0.0000000"/>
  </numFmts>
  <fonts count="11">
    <font>
      <sz val="10"/>
      <name val="Arial"/>
      <family val="2"/>
    </font>
    <font>
      <b/>
      <sz val="10"/>
      <name val="Arial"/>
      <family val="2"/>
    </font>
    <font>
      <sz val="16"/>
      <name val="MS Sans"/>
      <family val="2"/>
    </font>
    <font>
      <sz val="8"/>
      <name val="Arial"/>
      <family val="2"/>
    </font>
    <font>
      <sz val="8"/>
      <name val="MS Sans"/>
      <family val="2"/>
    </font>
    <font>
      <sz val="10"/>
      <name val="MS Sans"/>
      <family val="2"/>
    </font>
    <font>
      <b/>
      <sz val="12"/>
      <name val="MS Sans"/>
      <family val="2"/>
    </font>
    <font>
      <b/>
      <sz val="8"/>
      <name val="MS Sans"/>
      <family val="2"/>
    </font>
    <font>
      <b/>
      <sz val="8"/>
      <name val="Arial"/>
      <family val="2"/>
    </font>
    <font>
      <b/>
      <vertAlign val="superscript"/>
      <sz val="11"/>
      <name val="MS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</fills>
  <borders count="9">
    <border>
      <left/>
      <right/>
      <top/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/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3">
    <xf numFmtId="0" fontId="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 applyProtection="1">
      <alignment vertical="center"/>
    </xf>
    <xf numFmtId="1" fontId="3" fillId="0" borderId="6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 applyProtection="1">
      <alignment horizontal="left" vertical="center"/>
    </xf>
    <xf numFmtId="1" fontId="3" fillId="0" borderId="0" xfId="0" applyNumberFormat="1" applyFont="1" applyAlignment="1" applyProtection="1">
      <alignment vertical="center"/>
    </xf>
    <xf numFmtId="0" fontId="0" fillId="0" borderId="0" xfId="0" applyFont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167" fontId="3" fillId="0" borderId="2" xfId="0" applyNumberFormat="1" applyFont="1" applyBorder="1" applyAlignment="1">
      <alignment vertical="center"/>
    </xf>
    <xf numFmtId="1" fontId="0" fillId="0" borderId="0" xfId="0" applyNumberFormat="1"/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3">
    <cellStyle name="Campo de la tabla dinámica" xfId="1"/>
    <cellStyle name="Categoría de la tabla dinámica" xfId="2"/>
    <cellStyle name="Categoría del Piloto de Datos" xfId="3"/>
    <cellStyle name="Esquina de la tabla dinámica" xfId="4"/>
    <cellStyle name="Normal" xfId="0" builtinId="0"/>
    <cellStyle name="Piloto de Datos Ángulo" xfId="5"/>
    <cellStyle name="Piloto de Datos Campo" xfId="6"/>
    <cellStyle name="Piloto de Datos Resultado" xfId="7"/>
    <cellStyle name="Piloto de Datos Título" xfId="8"/>
    <cellStyle name="Piloto de Datos Valor" xfId="9"/>
    <cellStyle name="Resultado de la tabla dinámica" xfId="10"/>
    <cellStyle name="Título de la tabla dinámica" xfId="11"/>
    <cellStyle name="Valor de la tabla dinámica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zoomScale="80" zoomScaleNormal="80" workbookViewId="0">
      <selection activeCell="H2" sqref="H2"/>
    </sheetView>
  </sheetViews>
  <sheetFormatPr baseColWidth="10" defaultColWidth="11.5703125" defaultRowHeight="12.75"/>
  <cols>
    <col min="1" max="1" width="9" customWidth="1"/>
    <col min="2" max="2" width="12.140625" customWidth="1"/>
    <col min="3" max="3" width="11.42578125" customWidth="1"/>
    <col min="4" max="4" width="9.7109375" customWidth="1"/>
    <col min="5" max="5" width="12.140625" customWidth="1"/>
    <col min="6" max="6" width="11.42578125" customWidth="1"/>
    <col min="8" max="8" width="8.5703125" customWidth="1"/>
    <col min="9" max="9" width="10.5703125" customWidth="1"/>
    <col min="10" max="10" width="11.42578125" customWidth="1"/>
    <col min="11" max="12" width="9.7109375" customWidth="1"/>
    <col min="13" max="13" width="10.5703125" customWidth="1"/>
    <col min="14" max="14" width="8.85546875" customWidth="1"/>
    <col min="15" max="15" width="11.42578125" customWidth="1"/>
    <col min="16" max="16" width="11" customWidth="1"/>
  </cols>
  <sheetData>
    <row r="1" spans="1:18" ht="20.25">
      <c r="A1" s="41" t="s">
        <v>20</v>
      </c>
      <c r="B1" s="41"/>
      <c r="C1" s="41"/>
      <c r="D1" s="41"/>
      <c r="E1" s="41"/>
      <c r="F1" s="41"/>
      <c r="G1" s="1"/>
      <c r="H1" s="42" t="s">
        <v>0</v>
      </c>
      <c r="I1" s="42"/>
      <c r="J1" s="1"/>
      <c r="K1" s="1"/>
      <c r="M1" s="2"/>
      <c r="N1" s="2"/>
      <c r="O1" s="1"/>
      <c r="P1" s="3"/>
      <c r="Q1" s="3"/>
      <c r="R1" s="3"/>
    </row>
    <row r="2" spans="1:18">
      <c r="A2" s="1"/>
      <c r="B2" s="1"/>
      <c r="C2" s="1"/>
      <c r="D2" s="1"/>
      <c r="E2" s="1"/>
      <c r="F2" s="1"/>
      <c r="G2" s="1"/>
      <c r="H2" s="1" t="s">
        <v>21</v>
      </c>
      <c r="I2">
        <v>2551356.4914315101</v>
      </c>
      <c r="J2" s="1"/>
      <c r="K2" s="1"/>
      <c r="L2" s="1"/>
      <c r="M2" s="1"/>
      <c r="N2" s="1"/>
      <c r="O2" s="1"/>
      <c r="P2" s="3"/>
      <c r="Q2" s="3"/>
      <c r="R2" s="3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</row>
    <row r="4" spans="1:18">
      <c r="A4" s="5" t="s">
        <v>2</v>
      </c>
      <c r="B4" s="43" t="s">
        <v>3</v>
      </c>
      <c r="C4" s="43"/>
      <c r="D4" s="43"/>
      <c r="E4" s="43"/>
      <c r="F4" s="43"/>
      <c r="G4" s="1"/>
      <c r="H4" s="5" t="s">
        <v>2</v>
      </c>
      <c r="I4" s="1"/>
      <c r="J4" s="1"/>
      <c r="K4" s="5" t="s">
        <v>2</v>
      </c>
      <c r="L4" s="42" t="s">
        <v>4</v>
      </c>
      <c r="M4" s="42"/>
      <c r="N4" s="42"/>
      <c r="O4" s="42"/>
      <c r="P4" s="42"/>
      <c r="Q4" s="3"/>
      <c r="R4" s="3"/>
    </row>
    <row r="5" spans="1:18">
      <c r="A5" s="5" t="s">
        <v>5</v>
      </c>
      <c r="B5" s="6">
        <v>0</v>
      </c>
      <c r="C5" s="7">
        <v>1</v>
      </c>
      <c r="D5" s="7">
        <v>2</v>
      </c>
      <c r="E5" s="7">
        <v>3</v>
      </c>
      <c r="F5" s="8" t="s">
        <v>6</v>
      </c>
      <c r="G5" s="1"/>
      <c r="H5" s="5" t="s">
        <v>5</v>
      </c>
      <c r="I5" s="5" t="s">
        <v>7</v>
      </c>
      <c r="J5" s="1"/>
      <c r="K5" s="5" t="s">
        <v>5</v>
      </c>
      <c r="L5" s="6">
        <v>0</v>
      </c>
      <c r="M5" s="7">
        <v>1</v>
      </c>
      <c r="N5" s="7">
        <v>2</v>
      </c>
      <c r="O5" s="7">
        <v>3</v>
      </c>
      <c r="P5" s="9" t="s">
        <v>6</v>
      </c>
      <c r="Q5" s="3"/>
      <c r="R5" s="3"/>
    </row>
    <row r="6" spans="1:18">
      <c r="A6" s="10">
        <v>3.75</v>
      </c>
      <c r="B6" s="33"/>
      <c r="C6" s="33"/>
      <c r="D6" s="33"/>
      <c r="F6" s="11">
        <f t="shared" ref="F6:F39" si="0">SUM(B6:E6)</f>
        <v>0</v>
      </c>
      <c r="G6" s="1"/>
      <c r="H6" s="12">
        <v>3.75</v>
      </c>
      <c r="I6" s="4"/>
      <c r="J6" s="1"/>
      <c r="K6" s="12">
        <v>3.75</v>
      </c>
      <c r="L6" s="13">
        <f t="shared" ref="L6:L37" si="1">IF($F6&gt;0,($I6/1000)*(B6/$F6),0)</f>
        <v>0</v>
      </c>
      <c r="M6" s="13">
        <f t="shared" ref="M6:M37" si="2">IF($F6&gt;0,($I6/1000)*(C6/$F6),0)</f>
        <v>0</v>
      </c>
      <c r="N6" s="13">
        <f t="shared" ref="N6:N37" si="3">IF($F6&gt;0,($I6/1000)*(D6/$F6),0)</f>
        <v>0</v>
      </c>
      <c r="O6" s="13">
        <f t="shared" ref="O6:O37" si="4">IF($F6&gt;0,($I6/1000)*(E6/$F6),0)</f>
        <v>0</v>
      </c>
      <c r="P6" s="14">
        <f t="shared" ref="P6:P37" si="5">SUM(L6:O6)</f>
        <v>0</v>
      </c>
      <c r="Q6" s="3"/>
      <c r="R6" s="3"/>
    </row>
    <row r="7" spans="1:18">
      <c r="A7" s="12">
        <v>4.25</v>
      </c>
      <c r="B7" s="35">
        <v>1</v>
      </c>
      <c r="C7" s="33"/>
      <c r="D7" s="33"/>
      <c r="F7" s="11">
        <f t="shared" si="0"/>
        <v>1</v>
      </c>
      <c r="G7" s="1"/>
      <c r="H7" s="12">
        <v>4.25</v>
      </c>
      <c r="I7" s="37">
        <v>11652</v>
      </c>
      <c r="J7" s="1"/>
      <c r="K7" s="12">
        <v>4.25</v>
      </c>
      <c r="L7" s="13">
        <f t="shared" si="1"/>
        <v>11.651999999999999</v>
      </c>
      <c r="M7" s="13">
        <f t="shared" si="2"/>
        <v>0</v>
      </c>
      <c r="N7" s="13">
        <f t="shared" si="3"/>
        <v>0</v>
      </c>
      <c r="O7" s="13">
        <f t="shared" si="4"/>
        <v>0</v>
      </c>
      <c r="P7" s="14">
        <f t="shared" si="5"/>
        <v>11.651999999999999</v>
      </c>
      <c r="Q7" s="3"/>
      <c r="R7" s="3"/>
    </row>
    <row r="8" spans="1:18">
      <c r="A8" s="10">
        <v>4.75</v>
      </c>
      <c r="B8" s="33"/>
      <c r="C8" s="33"/>
      <c r="D8" s="33"/>
      <c r="F8" s="11">
        <f t="shared" si="0"/>
        <v>0</v>
      </c>
      <c r="G8" s="1"/>
      <c r="H8" s="12">
        <v>4.75</v>
      </c>
      <c r="I8" s="37">
        <v>0</v>
      </c>
      <c r="J8" s="1"/>
      <c r="K8" s="12">
        <v>4.75</v>
      </c>
      <c r="L8" s="13">
        <f t="shared" si="1"/>
        <v>0</v>
      </c>
      <c r="M8" s="13">
        <f t="shared" si="2"/>
        <v>0</v>
      </c>
      <c r="N8" s="13">
        <f t="shared" si="3"/>
        <v>0</v>
      </c>
      <c r="O8" s="13">
        <f t="shared" si="4"/>
        <v>0</v>
      </c>
      <c r="P8" s="14">
        <f t="shared" si="5"/>
        <v>0</v>
      </c>
      <c r="Q8" s="3"/>
      <c r="R8" s="3"/>
    </row>
    <row r="9" spans="1:18">
      <c r="A9" s="12">
        <v>5.25</v>
      </c>
      <c r="B9" s="35">
        <v>1</v>
      </c>
      <c r="C9" s="33"/>
      <c r="D9" s="33"/>
      <c r="F9" s="11">
        <f t="shared" si="0"/>
        <v>1</v>
      </c>
      <c r="G9" s="15"/>
      <c r="H9" s="12">
        <v>5.25</v>
      </c>
      <c r="I9" s="37">
        <v>11652</v>
      </c>
      <c r="J9" s="1"/>
      <c r="K9" s="12">
        <v>5.25</v>
      </c>
      <c r="L9" s="13">
        <f t="shared" si="1"/>
        <v>11.651999999999999</v>
      </c>
      <c r="M9" s="13">
        <f t="shared" si="2"/>
        <v>0</v>
      </c>
      <c r="N9" s="13">
        <f t="shared" si="3"/>
        <v>0</v>
      </c>
      <c r="O9" s="13">
        <f t="shared" si="4"/>
        <v>0</v>
      </c>
      <c r="P9" s="14">
        <f t="shared" si="5"/>
        <v>11.651999999999999</v>
      </c>
      <c r="Q9" s="3"/>
      <c r="R9" s="3"/>
    </row>
    <row r="10" spans="1:18">
      <c r="A10" s="10">
        <v>5.75</v>
      </c>
      <c r="B10" s="35">
        <v>1</v>
      </c>
      <c r="C10" s="33"/>
      <c r="D10" s="33"/>
      <c r="F10" s="11">
        <f t="shared" si="0"/>
        <v>1</v>
      </c>
      <c r="G10" s="1"/>
      <c r="H10" s="12">
        <v>5.75</v>
      </c>
      <c r="I10" s="37">
        <v>92321</v>
      </c>
      <c r="J10" s="1"/>
      <c r="K10" s="12">
        <v>5.75</v>
      </c>
      <c r="L10" s="13">
        <f t="shared" si="1"/>
        <v>92.320999999999998</v>
      </c>
      <c r="M10" s="13">
        <f t="shared" si="2"/>
        <v>0</v>
      </c>
      <c r="N10" s="13">
        <f t="shared" si="3"/>
        <v>0</v>
      </c>
      <c r="O10" s="13">
        <f t="shared" si="4"/>
        <v>0</v>
      </c>
      <c r="P10" s="14">
        <f t="shared" si="5"/>
        <v>92.320999999999998</v>
      </c>
      <c r="Q10" s="3"/>
      <c r="R10" s="3"/>
    </row>
    <row r="11" spans="1:18">
      <c r="A11" s="12">
        <v>6.25</v>
      </c>
      <c r="B11" s="35">
        <v>1</v>
      </c>
      <c r="C11" s="33"/>
      <c r="D11" s="33"/>
      <c r="F11" s="11">
        <f t="shared" si="0"/>
        <v>1</v>
      </c>
      <c r="G11" s="1"/>
      <c r="H11" s="12">
        <v>6.25</v>
      </c>
      <c r="I11" s="37">
        <v>122796</v>
      </c>
      <c r="J11" s="1"/>
      <c r="K11" s="12">
        <v>6.25</v>
      </c>
      <c r="L11" s="13">
        <f t="shared" si="1"/>
        <v>122.79600000000001</v>
      </c>
      <c r="M11" s="13">
        <f t="shared" si="2"/>
        <v>0</v>
      </c>
      <c r="N11" s="13">
        <f t="shared" si="3"/>
        <v>0</v>
      </c>
      <c r="O11" s="13">
        <f t="shared" si="4"/>
        <v>0</v>
      </c>
      <c r="P11" s="14">
        <f t="shared" si="5"/>
        <v>122.79600000000001</v>
      </c>
      <c r="Q11" s="3"/>
      <c r="R11" s="3"/>
    </row>
    <row r="12" spans="1:18">
      <c r="A12" s="10">
        <v>6.75</v>
      </c>
      <c r="B12" s="35">
        <v>1</v>
      </c>
      <c r="C12" s="33"/>
      <c r="D12" s="33"/>
      <c r="F12" s="11">
        <f t="shared" si="0"/>
        <v>1</v>
      </c>
      <c r="G12" s="1"/>
      <c r="H12" s="12">
        <v>6.75</v>
      </c>
      <c r="I12" s="37">
        <v>221391</v>
      </c>
      <c r="J12" s="1"/>
      <c r="K12" s="12">
        <v>6.75</v>
      </c>
      <c r="L12" s="13">
        <f t="shared" si="1"/>
        <v>221.39099999999999</v>
      </c>
      <c r="M12" s="13">
        <f t="shared" si="2"/>
        <v>0</v>
      </c>
      <c r="N12" s="13">
        <f t="shared" si="3"/>
        <v>0</v>
      </c>
      <c r="O12" s="13">
        <f t="shared" si="4"/>
        <v>0</v>
      </c>
      <c r="P12" s="14">
        <f t="shared" si="5"/>
        <v>221.39099999999999</v>
      </c>
      <c r="Q12" s="3"/>
      <c r="R12" s="3"/>
    </row>
    <row r="13" spans="1:18">
      <c r="A13" s="12">
        <v>7.25</v>
      </c>
      <c r="B13" s="35">
        <v>1</v>
      </c>
      <c r="C13" s="33"/>
      <c r="D13" s="33"/>
      <c r="F13" s="11">
        <f t="shared" si="0"/>
        <v>1</v>
      </c>
      <c r="G13" s="1"/>
      <c r="H13" s="12">
        <v>7.25</v>
      </c>
      <c r="I13" s="37">
        <v>161338</v>
      </c>
      <c r="J13" s="1"/>
      <c r="K13" s="12">
        <v>7.25</v>
      </c>
      <c r="L13" s="13">
        <f t="shared" si="1"/>
        <v>161.33799999999999</v>
      </c>
      <c r="M13" s="13">
        <f t="shared" si="2"/>
        <v>0</v>
      </c>
      <c r="N13" s="13">
        <f t="shared" si="3"/>
        <v>0</v>
      </c>
      <c r="O13" s="13">
        <f t="shared" si="4"/>
        <v>0</v>
      </c>
      <c r="P13" s="14">
        <f t="shared" si="5"/>
        <v>161.33799999999999</v>
      </c>
      <c r="Q13" s="3"/>
      <c r="R13" s="3"/>
    </row>
    <row r="14" spans="1:18">
      <c r="A14" s="10">
        <v>7.75</v>
      </c>
      <c r="B14" s="35">
        <v>1</v>
      </c>
      <c r="C14" s="33"/>
      <c r="D14" s="33"/>
      <c r="F14" s="11">
        <f t="shared" si="0"/>
        <v>1</v>
      </c>
      <c r="G14" s="1"/>
      <c r="H14" s="12">
        <v>7.75</v>
      </c>
      <c r="I14" s="37">
        <v>295602</v>
      </c>
      <c r="J14" s="4"/>
      <c r="K14" s="12">
        <v>7.75</v>
      </c>
      <c r="L14" s="13">
        <f t="shared" si="1"/>
        <v>295.60199999999998</v>
      </c>
      <c r="M14" s="13">
        <f t="shared" si="2"/>
        <v>0</v>
      </c>
      <c r="N14" s="13">
        <f t="shared" si="3"/>
        <v>0</v>
      </c>
      <c r="O14" s="13">
        <f t="shared" si="4"/>
        <v>0</v>
      </c>
      <c r="P14" s="14">
        <f t="shared" si="5"/>
        <v>295.60199999999998</v>
      </c>
      <c r="Q14" s="3"/>
      <c r="R14" s="3"/>
    </row>
    <row r="15" spans="1:18">
      <c r="A15" s="12">
        <v>8.25</v>
      </c>
      <c r="B15" s="33">
        <v>2</v>
      </c>
      <c r="C15" s="33"/>
      <c r="D15" s="33"/>
      <c r="F15" s="11">
        <f t="shared" si="0"/>
        <v>2</v>
      </c>
      <c r="G15" s="1"/>
      <c r="H15" s="12">
        <v>8.25</v>
      </c>
      <c r="I15" s="37">
        <v>359111</v>
      </c>
      <c r="J15" s="4"/>
      <c r="K15" s="12">
        <v>8.25</v>
      </c>
      <c r="L15" s="13">
        <f t="shared" si="1"/>
        <v>359.11099999999999</v>
      </c>
      <c r="M15" s="13">
        <f t="shared" si="2"/>
        <v>0</v>
      </c>
      <c r="N15" s="13">
        <f t="shared" si="3"/>
        <v>0</v>
      </c>
      <c r="O15" s="13">
        <f t="shared" si="4"/>
        <v>0</v>
      </c>
      <c r="P15" s="14">
        <f t="shared" si="5"/>
        <v>359.11099999999999</v>
      </c>
      <c r="Q15" s="3"/>
      <c r="R15" s="3"/>
    </row>
    <row r="16" spans="1:18">
      <c r="A16" s="10">
        <v>8.75</v>
      </c>
      <c r="B16" s="33">
        <v>41</v>
      </c>
      <c r="C16" s="33"/>
      <c r="D16" s="33"/>
      <c r="F16" s="11">
        <f>SUM(B16:E16)</f>
        <v>41</v>
      </c>
      <c r="G16" s="1"/>
      <c r="H16" s="12">
        <v>8.75</v>
      </c>
      <c r="I16" s="37">
        <v>5730475</v>
      </c>
      <c r="J16" s="4"/>
      <c r="K16" s="12">
        <v>8.75</v>
      </c>
      <c r="L16" s="13">
        <f t="shared" si="1"/>
        <v>5730.4750000000004</v>
      </c>
      <c r="M16" s="13">
        <f t="shared" si="2"/>
        <v>0</v>
      </c>
      <c r="N16" s="13">
        <f t="shared" si="3"/>
        <v>0</v>
      </c>
      <c r="O16" s="13">
        <f t="shared" si="4"/>
        <v>0</v>
      </c>
      <c r="P16" s="14">
        <f t="shared" si="5"/>
        <v>5730.4750000000004</v>
      </c>
      <c r="Q16" s="3"/>
      <c r="R16" s="3"/>
    </row>
    <row r="17" spans="1:18">
      <c r="A17" s="12">
        <v>9.25</v>
      </c>
      <c r="B17" s="33">
        <v>174</v>
      </c>
      <c r="C17" s="33"/>
      <c r="D17" s="33"/>
      <c r="F17" s="11">
        <f t="shared" si="0"/>
        <v>174</v>
      </c>
      <c r="G17" s="1"/>
      <c r="H17" s="12">
        <v>9.25</v>
      </c>
      <c r="I17" s="37">
        <v>42515720</v>
      </c>
      <c r="J17" s="4"/>
      <c r="K17" s="12">
        <v>9.25</v>
      </c>
      <c r="L17" s="13">
        <f t="shared" si="1"/>
        <v>42515.72</v>
      </c>
      <c r="M17" s="13">
        <f t="shared" si="2"/>
        <v>0</v>
      </c>
      <c r="N17" s="13">
        <f t="shared" si="3"/>
        <v>0</v>
      </c>
      <c r="O17" s="13">
        <f t="shared" si="4"/>
        <v>0</v>
      </c>
      <c r="P17" s="14">
        <f t="shared" si="5"/>
        <v>42515.72</v>
      </c>
      <c r="Q17" s="3"/>
      <c r="R17" s="3"/>
    </row>
    <row r="18" spans="1:18">
      <c r="A18" s="10">
        <v>9.75</v>
      </c>
      <c r="B18" s="33">
        <v>185</v>
      </c>
      <c r="C18" s="33">
        <v>1</v>
      </c>
      <c r="D18" s="33"/>
      <c r="F18" s="11">
        <f t="shared" si="0"/>
        <v>186</v>
      </c>
      <c r="G18" s="1"/>
      <c r="H18" s="12">
        <v>9.75</v>
      </c>
      <c r="I18" s="37">
        <v>72070959</v>
      </c>
      <c r="J18" s="4"/>
      <c r="K18" s="12">
        <v>9.75</v>
      </c>
      <c r="L18" s="13">
        <f t="shared" si="1"/>
        <v>71683.480725806498</v>
      </c>
      <c r="M18" s="13">
        <f t="shared" si="2"/>
        <v>387.47827419354797</v>
      </c>
      <c r="N18" s="13">
        <f t="shared" si="3"/>
        <v>0</v>
      </c>
      <c r="O18" s="13">
        <f t="shared" si="4"/>
        <v>0</v>
      </c>
      <c r="P18" s="14">
        <f t="shared" si="5"/>
        <v>72070.959000000003</v>
      </c>
      <c r="Q18" s="3"/>
      <c r="R18" s="3"/>
    </row>
    <row r="19" spans="1:18">
      <c r="A19" s="12">
        <v>10.25</v>
      </c>
      <c r="B19" s="33">
        <v>131</v>
      </c>
      <c r="C19" s="33">
        <v>2</v>
      </c>
      <c r="D19" s="33"/>
      <c r="F19" s="11">
        <f t="shared" si="0"/>
        <v>133</v>
      </c>
      <c r="G19" s="1"/>
      <c r="H19" s="12">
        <v>10.25</v>
      </c>
      <c r="I19" s="37">
        <v>101115240</v>
      </c>
      <c r="J19" s="4"/>
      <c r="K19" s="12">
        <v>10.25</v>
      </c>
      <c r="L19" s="13">
        <f t="shared" si="1"/>
        <v>99594.710075188006</v>
      </c>
      <c r="M19" s="13">
        <f t="shared" si="2"/>
        <v>1520.52992481203</v>
      </c>
      <c r="N19" s="13">
        <f t="shared" si="3"/>
        <v>0</v>
      </c>
      <c r="O19" s="13">
        <f t="shared" si="4"/>
        <v>0</v>
      </c>
      <c r="P19" s="14">
        <f t="shared" si="5"/>
        <v>101115.24</v>
      </c>
      <c r="Q19" s="3"/>
      <c r="R19" s="3"/>
    </row>
    <row r="20" spans="1:18">
      <c r="A20" s="10">
        <v>10.75</v>
      </c>
      <c r="B20" s="33">
        <v>89</v>
      </c>
      <c r="C20" s="33">
        <v>1</v>
      </c>
      <c r="D20" s="33"/>
      <c r="F20" s="11">
        <f t="shared" si="0"/>
        <v>90</v>
      </c>
      <c r="G20" s="1"/>
      <c r="H20" s="12">
        <v>10.75</v>
      </c>
      <c r="I20" s="37">
        <v>70278933</v>
      </c>
      <c r="J20" s="4"/>
      <c r="K20" s="12">
        <v>10.75</v>
      </c>
      <c r="L20" s="13">
        <f t="shared" si="1"/>
        <v>69498.055966666696</v>
      </c>
      <c r="M20" s="13">
        <f t="shared" si="2"/>
        <v>780.87703333333297</v>
      </c>
      <c r="N20" s="13">
        <f t="shared" si="3"/>
        <v>0</v>
      </c>
      <c r="O20" s="13">
        <f t="shared" si="4"/>
        <v>0</v>
      </c>
      <c r="P20" s="14">
        <f t="shared" si="5"/>
        <v>70278.933000000005</v>
      </c>
      <c r="Q20" s="3"/>
      <c r="R20" s="3"/>
    </row>
    <row r="21" spans="1:18">
      <c r="A21" s="12">
        <v>11.25</v>
      </c>
      <c r="B21" s="33">
        <v>101</v>
      </c>
      <c r="C21" s="33">
        <v>2</v>
      </c>
      <c r="D21" s="33"/>
      <c r="F21" s="11">
        <f t="shared" si="0"/>
        <v>103</v>
      </c>
      <c r="G21" s="1"/>
      <c r="H21" s="12">
        <v>11.25</v>
      </c>
      <c r="I21" s="37">
        <v>50887360</v>
      </c>
      <c r="J21" s="4"/>
      <c r="K21" s="12">
        <v>11.25</v>
      </c>
      <c r="L21" s="13">
        <f t="shared" si="1"/>
        <v>49899.2559223301</v>
      </c>
      <c r="M21" s="13">
        <f t="shared" si="2"/>
        <v>988.10407766990295</v>
      </c>
      <c r="N21" s="13">
        <f t="shared" si="3"/>
        <v>0</v>
      </c>
      <c r="O21" s="13">
        <f t="shared" si="4"/>
        <v>0</v>
      </c>
      <c r="P21" s="14">
        <f t="shared" si="5"/>
        <v>50887.360000000001</v>
      </c>
      <c r="Q21" s="3"/>
      <c r="R21" s="3"/>
    </row>
    <row r="22" spans="1:18">
      <c r="A22" s="10">
        <v>11.75</v>
      </c>
      <c r="B22" s="33">
        <v>96</v>
      </c>
      <c r="C22" s="33">
        <v>4</v>
      </c>
      <c r="D22" s="33"/>
      <c r="F22" s="11">
        <f t="shared" si="0"/>
        <v>100</v>
      </c>
      <c r="G22" s="4"/>
      <c r="H22" s="12">
        <v>11.75</v>
      </c>
      <c r="I22" s="37">
        <v>25834864</v>
      </c>
      <c r="J22" s="4"/>
      <c r="K22" s="12">
        <v>11.75</v>
      </c>
      <c r="L22" s="13">
        <f t="shared" si="1"/>
        <v>24801.469440000001</v>
      </c>
      <c r="M22" s="13">
        <f t="shared" si="2"/>
        <v>1033.39456</v>
      </c>
      <c r="N22" s="13">
        <f t="shared" si="3"/>
        <v>0</v>
      </c>
      <c r="O22" s="13">
        <f t="shared" si="4"/>
        <v>0</v>
      </c>
      <c r="P22" s="14">
        <f t="shared" si="5"/>
        <v>25834.864000000001</v>
      </c>
      <c r="Q22" s="3"/>
      <c r="R22" s="3"/>
    </row>
    <row r="23" spans="1:18">
      <c r="A23" s="12">
        <v>12.25</v>
      </c>
      <c r="B23" s="33">
        <v>54</v>
      </c>
      <c r="C23" s="33">
        <v>6</v>
      </c>
      <c r="D23" s="33"/>
      <c r="F23" s="11">
        <f t="shared" si="0"/>
        <v>60</v>
      </c>
      <c r="G23" s="4"/>
      <c r="H23" s="12">
        <v>12.25</v>
      </c>
      <c r="I23" s="37">
        <v>9834983</v>
      </c>
      <c r="J23" s="4"/>
      <c r="K23" s="12">
        <v>12.25</v>
      </c>
      <c r="L23" s="13">
        <f t="shared" si="1"/>
        <v>8851.4847000000009</v>
      </c>
      <c r="M23" s="13">
        <f t="shared" si="2"/>
        <v>983.49829999999997</v>
      </c>
      <c r="N23" s="13">
        <f t="shared" si="3"/>
        <v>0</v>
      </c>
      <c r="O23" s="13">
        <f t="shared" si="4"/>
        <v>0</v>
      </c>
      <c r="P23" s="14">
        <f t="shared" si="5"/>
        <v>9834.9830000000002</v>
      </c>
      <c r="Q23" s="3"/>
      <c r="R23" s="3"/>
    </row>
    <row r="24" spans="1:18">
      <c r="A24" s="10">
        <v>12.75</v>
      </c>
      <c r="B24" s="33">
        <v>25</v>
      </c>
      <c r="C24" s="33">
        <v>10</v>
      </c>
      <c r="D24" s="33"/>
      <c r="F24" s="11">
        <f t="shared" si="0"/>
        <v>35</v>
      </c>
      <c r="G24" s="4"/>
      <c r="H24" s="12">
        <v>12.75</v>
      </c>
      <c r="I24" s="37">
        <v>4047245</v>
      </c>
      <c r="J24" s="4"/>
      <c r="K24" s="12">
        <v>12.75</v>
      </c>
      <c r="L24" s="13">
        <f t="shared" si="1"/>
        <v>2890.8892857142901</v>
      </c>
      <c r="M24" s="13">
        <f t="shared" si="2"/>
        <v>1156.3557142857101</v>
      </c>
      <c r="N24" s="13">
        <f t="shared" si="3"/>
        <v>0</v>
      </c>
      <c r="O24" s="13">
        <f t="shared" si="4"/>
        <v>0</v>
      </c>
      <c r="P24" s="14">
        <f t="shared" si="5"/>
        <v>4047.2449999999999</v>
      </c>
      <c r="Q24" s="3"/>
      <c r="R24" s="3"/>
    </row>
    <row r="25" spans="1:18">
      <c r="A25" s="12">
        <v>13.25</v>
      </c>
      <c r="B25" s="33">
        <v>11</v>
      </c>
      <c r="C25" s="33">
        <v>6</v>
      </c>
      <c r="D25" s="33"/>
      <c r="F25" s="11">
        <f t="shared" si="0"/>
        <v>17</v>
      </c>
      <c r="G25" s="4"/>
      <c r="H25" s="12">
        <v>13.25</v>
      </c>
      <c r="I25" s="37">
        <v>4137202</v>
      </c>
      <c r="J25" s="4"/>
      <c r="K25" s="12">
        <v>13.25</v>
      </c>
      <c r="L25" s="13">
        <f t="shared" si="1"/>
        <v>2677.0130588235302</v>
      </c>
      <c r="M25" s="13">
        <f t="shared" si="2"/>
        <v>1460.1889411764701</v>
      </c>
      <c r="N25" s="13">
        <f t="shared" si="3"/>
        <v>0</v>
      </c>
      <c r="O25" s="13">
        <f t="shared" si="4"/>
        <v>0</v>
      </c>
      <c r="P25" s="14">
        <f t="shared" si="5"/>
        <v>4137.2020000000002</v>
      </c>
      <c r="Q25" s="3"/>
      <c r="R25" s="3"/>
    </row>
    <row r="26" spans="1:18">
      <c r="A26" s="10">
        <v>13.75</v>
      </c>
      <c r="B26" s="33">
        <v>3</v>
      </c>
      <c r="C26" s="33">
        <v>3</v>
      </c>
      <c r="D26" s="33"/>
      <c r="F26" s="11">
        <f t="shared" si="0"/>
        <v>6</v>
      </c>
      <c r="G26" s="4"/>
      <c r="H26" s="12">
        <v>13.75</v>
      </c>
      <c r="I26" s="37">
        <v>2419490</v>
      </c>
      <c r="J26" s="4"/>
      <c r="K26" s="12">
        <v>13.75</v>
      </c>
      <c r="L26" s="13">
        <f t="shared" si="1"/>
        <v>1209.7449999999999</v>
      </c>
      <c r="M26" s="13">
        <f t="shared" si="2"/>
        <v>1209.7449999999999</v>
      </c>
      <c r="N26" s="13">
        <f t="shared" si="3"/>
        <v>0</v>
      </c>
      <c r="O26" s="13">
        <f t="shared" si="4"/>
        <v>0</v>
      </c>
      <c r="P26" s="14">
        <f t="shared" si="5"/>
        <v>2419.4899999999998</v>
      </c>
      <c r="Q26" s="3"/>
      <c r="R26" s="3"/>
    </row>
    <row r="27" spans="1:18">
      <c r="A27" s="12">
        <v>14.25</v>
      </c>
      <c r="B27" s="33">
        <v>1</v>
      </c>
      <c r="C27" s="33">
        <v>9</v>
      </c>
      <c r="D27" s="33"/>
      <c r="F27" s="11">
        <f t="shared" si="0"/>
        <v>10</v>
      </c>
      <c r="G27" s="4"/>
      <c r="H27" s="12">
        <v>14.25</v>
      </c>
      <c r="I27" s="37">
        <v>2205266</v>
      </c>
      <c r="J27" s="4"/>
      <c r="K27" s="12">
        <v>14.25</v>
      </c>
      <c r="L27" s="13">
        <f t="shared" si="1"/>
        <v>220.5266</v>
      </c>
      <c r="M27" s="13">
        <f t="shared" si="2"/>
        <v>1984.7393999999999</v>
      </c>
      <c r="N27" s="13">
        <f t="shared" si="3"/>
        <v>0</v>
      </c>
      <c r="O27" s="13">
        <f t="shared" si="4"/>
        <v>0</v>
      </c>
      <c r="P27" s="14">
        <f t="shared" si="5"/>
        <v>2205.2660000000001</v>
      </c>
      <c r="Q27" s="3"/>
      <c r="R27" s="3"/>
    </row>
    <row r="28" spans="1:18">
      <c r="A28" s="10">
        <v>14.75</v>
      </c>
      <c r="B28" s="33"/>
      <c r="C28" s="33">
        <v>12</v>
      </c>
      <c r="D28" s="33">
        <v>4</v>
      </c>
      <c r="F28" s="11">
        <f t="shared" si="0"/>
        <v>16</v>
      </c>
      <c r="G28" s="1"/>
      <c r="H28" s="12">
        <v>14.75</v>
      </c>
      <c r="I28" s="37">
        <v>1594939</v>
      </c>
      <c r="J28" s="4"/>
      <c r="K28" s="12">
        <v>14.75</v>
      </c>
      <c r="L28" s="13">
        <f t="shared" si="1"/>
        <v>0</v>
      </c>
      <c r="M28" s="13">
        <f t="shared" si="2"/>
        <v>1196.20425</v>
      </c>
      <c r="N28" s="13">
        <f t="shared" si="3"/>
        <v>398.73475000000002</v>
      </c>
      <c r="O28" s="13">
        <f t="shared" si="4"/>
        <v>0</v>
      </c>
      <c r="P28" s="14">
        <f t="shared" si="5"/>
        <v>1594.9390000000001</v>
      </c>
      <c r="Q28" s="3"/>
      <c r="R28" s="3"/>
    </row>
    <row r="29" spans="1:18">
      <c r="A29" s="12">
        <v>15.25</v>
      </c>
      <c r="B29" s="33"/>
      <c r="C29" s="33">
        <v>28</v>
      </c>
      <c r="D29" s="33">
        <v>2</v>
      </c>
      <c r="F29" s="11">
        <f t="shared" si="0"/>
        <v>30</v>
      </c>
      <c r="G29" s="1"/>
      <c r="H29" s="12">
        <v>15.25</v>
      </c>
      <c r="I29" s="37">
        <v>469022</v>
      </c>
      <c r="J29" s="4"/>
      <c r="K29" s="12">
        <v>15.25</v>
      </c>
      <c r="L29" s="13">
        <f t="shared" si="1"/>
        <v>0</v>
      </c>
      <c r="M29" s="13">
        <f t="shared" si="2"/>
        <v>437.75386666666702</v>
      </c>
      <c r="N29" s="13">
        <f t="shared" si="3"/>
        <v>31.268133333333299</v>
      </c>
      <c r="O29" s="13">
        <f t="shared" si="4"/>
        <v>0</v>
      </c>
      <c r="P29" s="14">
        <f t="shared" si="5"/>
        <v>469.02199999999999</v>
      </c>
      <c r="Q29" s="3"/>
      <c r="R29" s="3"/>
    </row>
    <row r="30" spans="1:18">
      <c r="A30" s="10">
        <v>15.75</v>
      </c>
      <c r="B30" s="33">
        <v>1</v>
      </c>
      <c r="C30" s="33">
        <v>14</v>
      </c>
      <c r="D30" s="33">
        <v>3</v>
      </c>
      <c r="F30" s="11">
        <f t="shared" si="0"/>
        <v>18</v>
      </c>
      <c r="G30" s="1"/>
      <c r="H30" s="12">
        <v>15.75</v>
      </c>
      <c r="I30" s="37">
        <v>220698</v>
      </c>
      <c r="J30" s="4"/>
      <c r="K30" s="12">
        <v>15.75</v>
      </c>
      <c r="L30" s="13">
        <f t="shared" si="1"/>
        <v>12.260999999999999</v>
      </c>
      <c r="M30" s="13">
        <f t="shared" si="2"/>
        <v>171.654</v>
      </c>
      <c r="N30" s="13">
        <f t="shared" si="3"/>
        <v>36.783000000000001</v>
      </c>
      <c r="O30" s="13">
        <f t="shared" si="4"/>
        <v>0</v>
      </c>
      <c r="P30" s="14">
        <f t="shared" si="5"/>
        <v>220.69800000000001</v>
      </c>
      <c r="Q30" s="3"/>
      <c r="R30" s="3"/>
    </row>
    <row r="31" spans="1:18">
      <c r="A31" s="12">
        <v>16.25</v>
      </c>
      <c r="B31" s="33">
        <v>1</v>
      </c>
      <c r="C31" s="33">
        <v>19</v>
      </c>
      <c r="D31" s="33">
        <v>7</v>
      </c>
      <c r="F31" s="11">
        <f t="shared" si="0"/>
        <v>27</v>
      </c>
      <c r="G31" s="1"/>
      <c r="H31" s="12">
        <v>16.25</v>
      </c>
      <c r="I31" s="37">
        <v>32800</v>
      </c>
      <c r="J31" s="4"/>
      <c r="K31" s="12">
        <v>16.25</v>
      </c>
      <c r="L31" s="13">
        <f t="shared" si="1"/>
        <v>1.2148148148148099</v>
      </c>
      <c r="M31" s="13">
        <f t="shared" si="2"/>
        <v>23.0814814814815</v>
      </c>
      <c r="N31" s="13">
        <f t="shared" si="3"/>
        <v>8.5037037037036995</v>
      </c>
      <c r="O31" s="13">
        <f t="shared" si="4"/>
        <v>0</v>
      </c>
      <c r="P31" s="14">
        <f t="shared" si="5"/>
        <v>32.799999999999997</v>
      </c>
      <c r="Q31" s="3"/>
      <c r="R31" s="3"/>
    </row>
    <row r="32" spans="1:18">
      <c r="A32" s="10">
        <v>16.75</v>
      </c>
      <c r="B32" s="33"/>
      <c r="C32" s="33">
        <v>14</v>
      </c>
      <c r="D32" s="33">
        <v>12</v>
      </c>
      <c r="F32" s="11">
        <f t="shared" si="0"/>
        <v>26</v>
      </c>
      <c r="G32" s="1"/>
      <c r="H32" s="12">
        <v>16.75</v>
      </c>
      <c r="I32" s="37">
        <v>327292</v>
      </c>
      <c r="J32" s="16"/>
      <c r="K32" s="12">
        <v>16.75</v>
      </c>
      <c r="L32" s="13">
        <f t="shared" si="1"/>
        <v>0</v>
      </c>
      <c r="M32" s="13">
        <f t="shared" si="2"/>
        <v>176.23415384615399</v>
      </c>
      <c r="N32" s="13">
        <f t="shared" si="3"/>
        <v>151.05784615384599</v>
      </c>
      <c r="O32" s="13">
        <f t="shared" si="4"/>
        <v>0</v>
      </c>
      <c r="P32" s="14">
        <f t="shared" si="5"/>
        <v>327.29199999999997</v>
      </c>
      <c r="Q32" s="3"/>
      <c r="R32" s="3"/>
    </row>
    <row r="33" spans="1:18">
      <c r="A33" s="12">
        <v>17.25</v>
      </c>
      <c r="B33" s="33"/>
      <c r="C33" s="33">
        <v>10</v>
      </c>
      <c r="D33" s="33">
        <v>1</v>
      </c>
      <c r="F33" s="11">
        <f t="shared" si="0"/>
        <v>11</v>
      </c>
      <c r="G33" s="1"/>
      <c r="H33" s="12">
        <v>17.25</v>
      </c>
      <c r="I33" s="37">
        <v>32800</v>
      </c>
      <c r="J33" s="16"/>
      <c r="K33" s="12">
        <v>17.25</v>
      </c>
      <c r="L33" s="13">
        <f t="shared" si="1"/>
        <v>0</v>
      </c>
      <c r="M33" s="13">
        <f t="shared" si="2"/>
        <v>29.818181818181799</v>
      </c>
      <c r="N33" s="13">
        <f t="shared" si="3"/>
        <v>2.9818181818181801</v>
      </c>
      <c r="O33" s="13">
        <f t="shared" si="4"/>
        <v>0</v>
      </c>
      <c r="P33" s="14">
        <f t="shared" si="5"/>
        <v>32.799999999999997</v>
      </c>
      <c r="Q33" s="3"/>
      <c r="R33" s="3"/>
    </row>
    <row r="34" spans="1:18">
      <c r="A34" s="10">
        <v>17.75</v>
      </c>
      <c r="B34" s="33"/>
      <c r="C34" s="33">
        <v>2</v>
      </c>
      <c r="D34" s="33"/>
      <c r="F34" s="11">
        <f t="shared" si="0"/>
        <v>2</v>
      </c>
      <c r="G34" s="1"/>
      <c r="H34" s="12">
        <v>17.75</v>
      </c>
      <c r="J34" s="16"/>
      <c r="K34" s="12">
        <v>17.75</v>
      </c>
      <c r="L34" s="13">
        <f t="shared" si="1"/>
        <v>0</v>
      </c>
      <c r="M34" s="13">
        <f t="shared" si="2"/>
        <v>0</v>
      </c>
      <c r="N34" s="13">
        <f t="shared" si="3"/>
        <v>0</v>
      </c>
      <c r="O34" s="13">
        <f t="shared" si="4"/>
        <v>0</v>
      </c>
      <c r="P34" s="14">
        <f t="shared" si="5"/>
        <v>0</v>
      </c>
      <c r="Q34" s="3"/>
      <c r="R34" s="3"/>
    </row>
    <row r="35" spans="1:18">
      <c r="A35" s="12">
        <v>18.25</v>
      </c>
      <c r="B35" s="33"/>
      <c r="C35" s="33"/>
      <c r="D35" s="33"/>
      <c r="F35" s="11">
        <f t="shared" si="0"/>
        <v>0</v>
      </c>
      <c r="G35" s="1"/>
      <c r="H35" s="12">
        <v>18.25</v>
      </c>
      <c r="I35" s="4"/>
      <c r="J35" s="1"/>
      <c r="K35" s="12">
        <v>18.25</v>
      </c>
      <c r="L35" s="13">
        <f t="shared" si="1"/>
        <v>0</v>
      </c>
      <c r="M35" s="13">
        <f t="shared" si="2"/>
        <v>0</v>
      </c>
      <c r="N35" s="13">
        <f t="shared" si="3"/>
        <v>0</v>
      </c>
      <c r="O35" s="13">
        <f t="shared" si="4"/>
        <v>0</v>
      </c>
      <c r="P35" s="14">
        <f t="shared" si="5"/>
        <v>0</v>
      </c>
      <c r="Q35" s="3"/>
      <c r="R35" s="3"/>
    </row>
    <row r="36" spans="1:18">
      <c r="A36" s="10">
        <v>18.75</v>
      </c>
      <c r="B36" s="33"/>
      <c r="C36" s="33"/>
      <c r="D36" s="33"/>
      <c r="F36" s="11">
        <f t="shared" si="0"/>
        <v>0</v>
      </c>
      <c r="G36" s="1"/>
      <c r="H36" s="12">
        <v>18.75</v>
      </c>
      <c r="I36" s="4"/>
      <c r="J36" s="1"/>
      <c r="K36" s="12">
        <v>18.75</v>
      </c>
      <c r="L36" s="13">
        <f t="shared" si="1"/>
        <v>0</v>
      </c>
      <c r="M36" s="13">
        <f t="shared" si="2"/>
        <v>0</v>
      </c>
      <c r="N36" s="13">
        <f t="shared" si="3"/>
        <v>0</v>
      </c>
      <c r="O36" s="13">
        <f t="shared" si="4"/>
        <v>0</v>
      </c>
      <c r="P36" s="14">
        <f t="shared" si="5"/>
        <v>0</v>
      </c>
      <c r="Q36" s="3"/>
      <c r="R36" s="3"/>
    </row>
    <row r="37" spans="1:18">
      <c r="A37" s="12">
        <v>19.25</v>
      </c>
      <c r="B37" s="33"/>
      <c r="C37" s="33"/>
      <c r="D37" s="33"/>
      <c r="F37" s="11">
        <f t="shared" si="0"/>
        <v>0</v>
      </c>
      <c r="G37" s="1"/>
      <c r="H37" s="12">
        <v>19.25</v>
      </c>
      <c r="I37" s="1"/>
      <c r="J37" s="1"/>
      <c r="K37" s="12">
        <v>19.25</v>
      </c>
      <c r="L37" s="13">
        <f t="shared" si="1"/>
        <v>0</v>
      </c>
      <c r="M37" s="13">
        <f t="shared" si="2"/>
        <v>0</v>
      </c>
      <c r="N37" s="13">
        <f t="shared" si="3"/>
        <v>0</v>
      </c>
      <c r="O37" s="13">
        <f t="shared" si="4"/>
        <v>0</v>
      </c>
      <c r="P37" s="14">
        <f t="shared" si="5"/>
        <v>0</v>
      </c>
      <c r="Q37" s="3"/>
      <c r="R37" s="3"/>
    </row>
    <row r="38" spans="1:18">
      <c r="A38" s="10">
        <v>19.75</v>
      </c>
      <c r="F38" s="11">
        <f t="shared" si="0"/>
        <v>0</v>
      </c>
      <c r="G38" s="1"/>
      <c r="H38" s="12">
        <v>19.75</v>
      </c>
      <c r="I38" s="1"/>
      <c r="J38" s="1"/>
      <c r="K38" s="12">
        <v>19.75</v>
      </c>
      <c r="L38" s="13">
        <f t="shared" ref="L38:O39" si="6">IF($F38&gt;0,($I38/1000)*(B38/$F38),0)</f>
        <v>0</v>
      </c>
      <c r="M38" s="13">
        <f t="shared" si="6"/>
        <v>0</v>
      </c>
      <c r="N38" s="13">
        <f t="shared" si="6"/>
        <v>0</v>
      </c>
      <c r="O38" s="13">
        <f t="shared" si="6"/>
        <v>0</v>
      </c>
      <c r="P38" s="14">
        <f>SUM(L38:O38)</f>
        <v>0</v>
      </c>
      <c r="Q38" s="3"/>
      <c r="R38" s="3"/>
    </row>
    <row r="39" spans="1:18">
      <c r="A39" s="12">
        <v>20.25</v>
      </c>
      <c r="F39" s="11">
        <f t="shared" si="0"/>
        <v>0</v>
      </c>
      <c r="G39" s="1"/>
      <c r="H39" s="12">
        <v>20.25</v>
      </c>
      <c r="I39" s="1"/>
      <c r="J39" s="1"/>
      <c r="K39" s="12">
        <v>20.25</v>
      </c>
      <c r="L39" s="13">
        <f t="shared" si="6"/>
        <v>0</v>
      </c>
      <c r="M39" s="13">
        <f t="shared" si="6"/>
        <v>0</v>
      </c>
      <c r="N39" s="13">
        <f t="shared" si="6"/>
        <v>0</v>
      </c>
      <c r="O39" s="13">
        <f t="shared" si="6"/>
        <v>0</v>
      </c>
      <c r="P39" s="14">
        <f>SUM(L39:O39)</f>
        <v>0</v>
      </c>
      <c r="Q39" s="3"/>
      <c r="R39" s="3"/>
    </row>
    <row r="40" spans="1:18">
      <c r="A40" s="17" t="s">
        <v>6</v>
      </c>
      <c r="B40" s="36">
        <f>SUM(B6:B39)</f>
        <v>922</v>
      </c>
      <c r="C40" s="18">
        <f>SUM(C6:C39)</f>
        <v>143</v>
      </c>
      <c r="D40" s="18">
        <f>SUM(D6:D39)</f>
        <v>29</v>
      </c>
      <c r="E40" s="18">
        <f>SUM(E6:E39)</f>
        <v>0</v>
      </c>
      <c r="F40" s="18">
        <f>SUM(F6:F39)</f>
        <v>1094</v>
      </c>
      <c r="G40" s="20"/>
      <c r="H40" s="17" t="s">
        <v>6</v>
      </c>
      <c r="I40" s="4">
        <f>SUM(I6:I39)</f>
        <v>395031151</v>
      </c>
      <c r="J40" s="1"/>
      <c r="K40" s="17" t="s">
        <v>6</v>
      </c>
      <c r="L40" s="18">
        <f>SUM(L6:L39)</f>
        <v>380862.164589344</v>
      </c>
      <c r="M40" s="18">
        <f>SUM(M6:M39)</f>
        <v>13539.657159283501</v>
      </c>
      <c r="N40" s="18">
        <f>SUM(N6:N39)</f>
        <v>629.32925137270104</v>
      </c>
      <c r="O40" s="18">
        <f>SUM(O6:O39)</f>
        <v>0</v>
      </c>
      <c r="P40" s="18">
        <f>SUM(P6:P39)</f>
        <v>395031.15100000001</v>
      </c>
      <c r="Q40" s="21"/>
      <c r="R40" s="3"/>
    </row>
    <row r="41" spans="1:18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3"/>
      <c r="R41" s="3"/>
    </row>
    <row r="42" spans="1:18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3"/>
      <c r="R42" s="3"/>
    </row>
    <row r="43" spans="1:18">
      <c r="A43" s="22"/>
      <c r="B43" s="1"/>
      <c r="C43" s="1"/>
      <c r="D43" s="1"/>
      <c r="E43" s="1"/>
      <c r="F43" s="22"/>
      <c r="G43" s="1"/>
      <c r="H43" s="1"/>
      <c r="I43" s="1"/>
      <c r="J43" s="22"/>
      <c r="K43" s="1"/>
      <c r="L43" s="1"/>
      <c r="M43" s="1"/>
      <c r="N43" s="22"/>
      <c r="O43" s="1"/>
      <c r="P43" s="3"/>
      <c r="Q43" s="3"/>
      <c r="R43" s="3"/>
    </row>
    <row r="44" spans="1:18">
      <c r="A44" s="1"/>
      <c r="B44" s="42" t="s">
        <v>8</v>
      </c>
      <c r="C44" s="42"/>
      <c r="D44" s="42"/>
      <c r="E44" s="1"/>
      <c r="F44" s="1"/>
      <c r="G44" s="23"/>
      <c r="H44" s="1"/>
      <c r="I44" s="42" t="s">
        <v>9</v>
      </c>
      <c r="J44" s="42"/>
      <c r="K44" s="42"/>
      <c r="L44" s="1"/>
      <c r="M44" s="1"/>
      <c r="N44" s="1"/>
      <c r="O44" s="1"/>
      <c r="P44" s="3"/>
      <c r="Q44" s="3"/>
      <c r="R44" s="3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3"/>
      <c r="R45" s="3"/>
    </row>
    <row r="46" spans="1:18">
      <c r="A46" s="1"/>
      <c r="B46" s="1"/>
      <c r="C46" s="1"/>
      <c r="D46" s="1"/>
      <c r="E46" s="1"/>
      <c r="F46" s="1"/>
      <c r="G46" s="1"/>
      <c r="H46" s="24" t="s">
        <v>10</v>
      </c>
      <c r="I46" s="34">
        <v>3.8695000000000001E-3</v>
      </c>
      <c r="J46" s="24" t="s">
        <v>11</v>
      </c>
      <c r="K46">
        <v>3.16602022356264</v>
      </c>
      <c r="L46" s="1"/>
      <c r="M46" s="1"/>
      <c r="N46" s="13"/>
      <c r="O46" s="1"/>
      <c r="P46" s="3"/>
      <c r="Q46" s="3"/>
      <c r="R46" s="3"/>
    </row>
    <row r="47" spans="1:18">
      <c r="A47" s="5" t="s">
        <v>2</v>
      </c>
      <c r="B47" s="1"/>
      <c r="C47" s="1"/>
      <c r="D47" s="1"/>
      <c r="E47" s="1"/>
      <c r="F47" s="1"/>
      <c r="G47" s="1"/>
      <c r="H47" s="5" t="s">
        <v>2</v>
      </c>
      <c r="I47" s="1"/>
      <c r="J47" s="1"/>
      <c r="K47" s="1"/>
      <c r="L47" s="1"/>
      <c r="M47" s="1"/>
      <c r="N47" s="3"/>
      <c r="O47" s="3"/>
      <c r="P47" s="3"/>
    </row>
    <row r="48" spans="1:18">
      <c r="A48" s="5" t="s">
        <v>5</v>
      </c>
      <c r="B48" s="6">
        <v>0</v>
      </c>
      <c r="C48" s="7">
        <v>1</v>
      </c>
      <c r="D48" s="7">
        <v>2</v>
      </c>
      <c r="E48" s="7">
        <v>3</v>
      </c>
      <c r="F48" s="8" t="s">
        <v>6</v>
      </c>
      <c r="G48" s="1"/>
      <c r="H48" s="5" t="s">
        <v>5</v>
      </c>
      <c r="I48" s="6">
        <v>0</v>
      </c>
      <c r="J48" s="7">
        <v>1</v>
      </c>
      <c r="K48" s="7">
        <v>2</v>
      </c>
      <c r="L48" s="7">
        <v>3</v>
      </c>
      <c r="M48" s="25" t="s">
        <v>6</v>
      </c>
      <c r="N48" s="3"/>
      <c r="O48" s="3"/>
      <c r="P48" s="3"/>
    </row>
    <row r="49" spans="1:16">
      <c r="A49" s="12">
        <v>3.75</v>
      </c>
      <c r="B49" s="13">
        <f t="shared" ref="B49:B82" si="7">L6*($A49)</f>
        <v>0</v>
      </c>
      <c r="C49" s="13">
        <f t="shared" ref="C49:C82" si="8">M6*($A49)</f>
        <v>0</v>
      </c>
      <c r="D49" s="13">
        <f t="shared" ref="D49:D82" si="9">N6*($A49)</f>
        <v>0</v>
      </c>
      <c r="E49" s="13">
        <f t="shared" ref="E49:E82" si="10">O6*($A49)</f>
        <v>0</v>
      </c>
      <c r="F49" s="11">
        <f t="shared" ref="F49:F80" si="11">SUM(B49:E49)</f>
        <v>0</v>
      </c>
      <c r="G49" s="1"/>
      <c r="H49" s="12">
        <f t="shared" ref="H49:H82" si="12">$I$46*((A49)^$K$46)</f>
        <v>0.25412620653141799</v>
      </c>
      <c r="I49" s="13">
        <f t="shared" ref="I49:I82" si="13">L6*$H49</f>
        <v>0</v>
      </c>
      <c r="J49" s="13">
        <f t="shared" ref="J49:J82" si="14">M6*$H49</f>
        <v>0</v>
      </c>
      <c r="K49" s="13">
        <f t="shared" ref="K49:K82" si="15">N6*$H49</f>
        <v>0</v>
      </c>
      <c r="L49" s="13">
        <f t="shared" ref="L49:L82" si="16">O6*$H49</f>
        <v>0</v>
      </c>
      <c r="M49" s="26">
        <f t="shared" ref="M49:M80" si="17">SUM(I49:L49)</f>
        <v>0</v>
      </c>
      <c r="N49" s="3"/>
      <c r="O49" s="3"/>
      <c r="P49" s="3"/>
    </row>
    <row r="50" spans="1:16">
      <c r="A50" s="12">
        <v>4.25</v>
      </c>
      <c r="B50" s="13">
        <f t="shared" si="7"/>
        <v>49.521000000000001</v>
      </c>
      <c r="C50" s="13">
        <f t="shared" si="8"/>
        <v>0</v>
      </c>
      <c r="D50" s="13">
        <f t="shared" si="9"/>
        <v>0</v>
      </c>
      <c r="E50" s="13">
        <f t="shared" si="10"/>
        <v>0</v>
      </c>
      <c r="F50" s="11">
        <f t="shared" si="11"/>
        <v>49.521000000000001</v>
      </c>
      <c r="G50" s="1"/>
      <c r="H50" s="12">
        <f t="shared" si="12"/>
        <v>0.37769993648712902</v>
      </c>
      <c r="I50" s="13">
        <f t="shared" si="13"/>
        <v>4.4009596599480298</v>
      </c>
      <c r="J50" s="13">
        <f t="shared" si="14"/>
        <v>0</v>
      </c>
      <c r="K50" s="13">
        <f t="shared" si="15"/>
        <v>0</v>
      </c>
      <c r="L50" s="13">
        <f t="shared" si="16"/>
        <v>0</v>
      </c>
      <c r="M50" s="26">
        <f t="shared" si="17"/>
        <v>4.4009596599480298</v>
      </c>
      <c r="N50" s="3"/>
      <c r="O50" s="3"/>
      <c r="P50" s="3"/>
    </row>
    <row r="51" spans="1:16">
      <c r="A51" s="12">
        <v>4.75</v>
      </c>
      <c r="B51" s="13">
        <f t="shared" si="7"/>
        <v>0</v>
      </c>
      <c r="C51" s="13">
        <f t="shared" si="8"/>
        <v>0</v>
      </c>
      <c r="D51" s="13">
        <f t="shared" si="9"/>
        <v>0</v>
      </c>
      <c r="E51" s="13">
        <f t="shared" si="10"/>
        <v>0</v>
      </c>
      <c r="F51" s="11">
        <f t="shared" si="11"/>
        <v>0</v>
      </c>
      <c r="G51" s="1"/>
      <c r="H51" s="12">
        <f t="shared" si="12"/>
        <v>0.53713135401356704</v>
      </c>
      <c r="I51" s="13">
        <f t="shared" si="13"/>
        <v>0</v>
      </c>
      <c r="J51" s="13">
        <f t="shared" si="14"/>
        <v>0</v>
      </c>
      <c r="K51" s="13">
        <f t="shared" si="15"/>
        <v>0</v>
      </c>
      <c r="L51" s="13">
        <f t="shared" si="16"/>
        <v>0</v>
      </c>
      <c r="M51" s="26">
        <f t="shared" si="17"/>
        <v>0</v>
      </c>
      <c r="N51" s="3"/>
      <c r="O51" s="3"/>
      <c r="P51" s="3"/>
    </row>
    <row r="52" spans="1:16">
      <c r="A52" s="12">
        <v>5.25</v>
      </c>
      <c r="B52" s="13">
        <f t="shared" si="7"/>
        <v>61.173000000000002</v>
      </c>
      <c r="C52" s="13">
        <f t="shared" si="8"/>
        <v>0</v>
      </c>
      <c r="D52" s="13">
        <f t="shared" si="9"/>
        <v>0</v>
      </c>
      <c r="E52" s="13">
        <f t="shared" si="10"/>
        <v>0</v>
      </c>
      <c r="F52" s="11">
        <f t="shared" si="11"/>
        <v>61.173000000000002</v>
      </c>
      <c r="G52" s="1"/>
      <c r="H52" s="12">
        <f t="shared" si="12"/>
        <v>0.73738410163160395</v>
      </c>
      <c r="I52" s="13">
        <f t="shared" si="13"/>
        <v>8.5919995522114494</v>
      </c>
      <c r="J52" s="13">
        <f t="shared" si="14"/>
        <v>0</v>
      </c>
      <c r="K52" s="13">
        <f t="shared" si="15"/>
        <v>0</v>
      </c>
      <c r="L52" s="13">
        <f t="shared" si="16"/>
        <v>0</v>
      </c>
      <c r="M52" s="26">
        <f t="shared" si="17"/>
        <v>8.5919995522114494</v>
      </c>
      <c r="N52" s="3"/>
      <c r="O52" s="3"/>
      <c r="P52" s="3"/>
    </row>
    <row r="53" spans="1:16">
      <c r="A53" s="12">
        <v>5.75</v>
      </c>
      <c r="B53" s="13">
        <f t="shared" si="7"/>
        <v>530.84574999999995</v>
      </c>
      <c r="C53" s="13">
        <f t="shared" si="8"/>
        <v>0</v>
      </c>
      <c r="D53" s="13">
        <f t="shared" si="9"/>
        <v>0</v>
      </c>
      <c r="E53" s="13">
        <f t="shared" si="10"/>
        <v>0</v>
      </c>
      <c r="F53" s="11">
        <f t="shared" si="11"/>
        <v>530.84574999999995</v>
      </c>
      <c r="G53" s="1"/>
      <c r="H53" s="12">
        <f t="shared" si="12"/>
        <v>0.98350961600012898</v>
      </c>
      <c r="I53" s="13">
        <f t="shared" si="13"/>
        <v>90.798591258747905</v>
      </c>
      <c r="J53" s="13">
        <f t="shared" si="14"/>
        <v>0</v>
      </c>
      <c r="K53" s="13">
        <f t="shared" si="15"/>
        <v>0</v>
      </c>
      <c r="L53" s="13">
        <f t="shared" si="16"/>
        <v>0</v>
      </c>
      <c r="M53" s="26">
        <f t="shared" si="17"/>
        <v>90.798591258747905</v>
      </c>
      <c r="N53" s="3"/>
      <c r="O53" s="3"/>
      <c r="P53" s="3"/>
    </row>
    <row r="54" spans="1:16">
      <c r="A54" s="12">
        <v>6.25</v>
      </c>
      <c r="B54" s="13">
        <f t="shared" si="7"/>
        <v>767.47500000000002</v>
      </c>
      <c r="C54" s="13">
        <f t="shared" si="8"/>
        <v>0</v>
      </c>
      <c r="D54" s="13">
        <f t="shared" si="9"/>
        <v>0</v>
      </c>
      <c r="E54" s="13">
        <f t="shared" si="10"/>
        <v>0</v>
      </c>
      <c r="F54" s="11">
        <f t="shared" si="11"/>
        <v>767.47500000000002</v>
      </c>
      <c r="G54" s="1"/>
      <c r="H54" s="12">
        <f t="shared" si="12"/>
        <v>1.2806400554853099</v>
      </c>
      <c r="I54" s="13">
        <f t="shared" si="13"/>
        <v>157.25747625337399</v>
      </c>
      <c r="J54" s="13">
        <f t="shared" si="14"/>
        <v>0</v>
      </c>
      <c r="K54" s="13">
        <f t="shared" si="15"/>
        <v>0</v>
      </c>
      <c r="L54" s="13">
        <f t="shared" si="16"/>
        <v>0</v>
      </c>
      <c r="M54" s="26">
        <f t="shared" si="17"/>
        <v>157.25747625337399</v>
      </c>
      <c r="N54" s="3"/>
      <c r="O54" s="3"/>
      <c r="P54" s="3"/>
    </row>
    <row r="55" spans="1:16">
      <c r="A55" s="12">
        <v>6.75</v>
      </c>
      <c r="B55" s="13">
        <f t="shared" si="7"/>
        <v>1494.3892499999999</v>
      </c>
      <c r="C55" s="13">
        <f t="shared" si="8"/>
        <v>0</v>
      </c>
      <c r="D55" s="13">
        <f t="shared" si="9"/>
        <v>0</v>
      </c>
      <c r="E55" s="13">
        <f t="shared" si="10"/>
        <v>0</v>
      </c>
      <c r="F55" s="11">
        <f t="shared" si="11"/>
        <v>1494.3892499999999</v>
      </c>
      <c r="G55" s="1"/>
      <c r="H55" s="12">
        <f t="shared" si="12"/>
        <v>1.63398237336096</v>
      </c>
      <c r="I55" s="13">
        <f t="shared" si="13"/>
        <v>361.74899162075599</v>
      </c>
      <c r="J55" s="13">
        <f t="shared" si="14"/>
        <v>0</v>
      </c>
      <c r="K55" s="13">
        <f t="shared" si="15"/>
        <v>0</v>
      </c>
      <c r="L55" s="13">
        <f t="shared" si="16"/>
        <v>0</v>
      </c>
      <c r="M55" s="26">
        <f t="shared" si="17"/>
        <v>361.74899162075599</v>
      </c>
      <c r="N55" s="3"/>
      <c r="O55" s="3"/>
      <c r="P55" s="3"/>
    </row>
    <row r="56" spans="1:16">
      <c r="A56" s="12">
        <v>7.25</v>
      </c>
      <c r="B56" s="13">
        <f t="shared" si="7"/>
        <v>1169.7004999999999</v>
      </c>
      <c r="C56" s="13">
        <f t="shared" si="8"/>
        <v>0</v>
      </c>
      <c r="D56" s="13">
        <f t="shared" si="9"/>
        <v>0</v>
      </c>
      <c r="E56" s="13">
        <f t="shared" si="10"/>
        <v>0</v>
      </c>
      <c r="F56" s="11">
        <f t="shared" si="11"/>
        <v>1169.7004999999999</v>
      </c>
      <c r="G56" s="1"/>
      <c r="H56" s="12">
        <f t="shared" si="12"/>
        <v>2.0488132725421901</v>
      </c>
      <c r="I56" s="13">
        <f t="shared" si="13"/>
        <v>330.55143576541201</v>
      </c>
      <c r="J56" s="13">
        <f t="shared" si="14"/>
        <v>0</v>
      </c>
      <c r="K56" s="13">
        <f t="shared" si="15"/>
        <v>0</v>
      </c>
      <c r="L56" s="13">
        <f t="shared" si="16"/>
        <v>0</v>
      </c>
      <c r="M56" s="26">
        <f t="shared" si="17"/>
        <v>330.55143576541201</v>
      </c>
      <c r="N56" s="3"/>
      <c r="O56" s="3"/>
      <c r="P56" s="3"/>
    </row>
    <row r="57" spans="1:16">
      <c r="A57" s="12">
        <v>7.75</v>
      </c>
      <c r="B57" s="13">
        <f t="shared" si="7"/>
        <v>2290.9155000000001</v>
      </c>
      <c r="C57" s="13">
        <f t="shared" si="8"/>
        <v>0</v>
      </c>
      <c r="D57" s="13">
        <f t="shared" si="9"/>
        <v>0</v>
      </c>
      <c r="E57" s="13">
        <f t="shared" si="10"/>
        <v>0</v>
      </c>
      <c r="F57" s="11">
        <f t="shared" si="11"/>
        <v>2290.9155000000001</v>
      </c>
      <c r="G57" s="1"/>
      <c r="H57" s="12">
        <f t="shared" si="12"/>
        <v>2.5304748540735602</v>
      </c>
      <c r="I57" s="13">
        <f t="shared" si="13"/>
        <v>748.01342781385199</v>
      </c>
      <c r="J57" s="13">
        <f t="shared" si="14"/>
        <v>0</v>
      </c>
      <c r="K57" s="13">
        <f t="shared" si="15"/>
        <v>0</v>
      </c>
      <c r="L57" s="13">
        <f t="shared" si="16"/>
        <v>0</v>
      </c>
      <c r="M57" s="26">
        <f t="shared" si="17"/>
        <v>748.01342781385199</v>
      </c>
      <c r="N57" s="3"/>
      <c r="O57" s="3"/>
      <c r="P57" s="3"/>
    </row>
    <row r="58" spans="1:16">
      <c r="A58" s="12">
        <v>8.25</v>
      </c>
      <c r="B58" s="13">
        <f t="shared" si="7"/>
        <v>2962.6657500000001</v>
      </c>
      <c r="C58" s="13">
        <f t="shared" si="8"/>
        <v>0</v>
      </c>
      <c r="D58" s="13">
        <f t="shared" si="9"/>
        <v>0</v>
      </c>
      <c r="E58" s="13">
        <f t="shared" si="10"/>
        <v>0</v>
      </c>
      <c r="F58" s="11">
        <f t="shared" si="11"/>
        <v>2962.6657500000001</v>
      </c>
      <c r="G58" s="1"/>
      <c r="H58" s="12">
        <f t="shared" si="12"/>
        <v>3.0843708220092299</v>
      </c>
      <c r="I58" s="13">
        <f t="shared" si="13"/>
        <v>1107.63149026256</v>
      </c>
      <c r="J58" s="13">
        <f t="shared" si="14"/>
        <v>0</v>
      </c>
      <c r="K58" s="13">
        <f t="shared" si="15"/>
        <v>0</v>
      </c>
      <c r="L58" s="13">
        <f t="shared" si="16"/>
        <v>0</v>
      </c>
      <c r="M58" s="26">
        <f t="shared" si="17"/>
        <v>1107.63149026256</v>
      </c>
      <c r="N58" s="3"/>
      <c r="O58" s="3"/>
      <c r="P58" s="3"/>
    </row>
    <row r="59" spans="1:16">
      <c r="A59" s="12">
        <v>8.75</v>
      </c>
      <c r="B59" s="13">
        <f t="shared" si="7"/>
        <v>50141.65625</v>
      </c>
      <c r="C59" s="13">
        <f t="shared" si="8"/>
        <v>0</v>
      </c>
      <c r="D59" s="13">
        <f t="shared" si="9"/>
        <v>0</v>
      </c>
      <c r="E59" s="13">
        <f t="shared" si="10"/>
        <v>0</v>
      </c>
      <c r="F59" s="11">
        <f t="shared" si="11"/>
        <v>50141.65625</v>
      </c>
      <c r="G59" s="1"/>
      <c r="H59" s="12">
        <f t="shared" si="12"/>
        <v>3.7159631417656902</v>
      </c>
      <c r="I59" s="13">
        <f t="shared" si="13"/>
        <v>21294.233884809699</v>
      </c>
      <c r="J59" s="13">
        <f t="shared" si="14"/>
        <v>0</v>
      </c>
      <c r="K59" s="13">
        <f t="shared" si="15"/>
        <v>0</v>
      </c>
      <c r="L59" s="13">
        <f t="shared" si="16"/>
        <v>0</v>
      </c>
      <c r="M59" s="26">
        <f t="shared" si="17"/>
        <v>21294.233884809699</v>
      </c>
      <c r="N59" s="3"/>
      <c r="O59" s="3"/>
      <c r="P59" s="3"/>
    </row>
    <row r="60" spans="1:16">
      <c r="A60" s="12">
        <v>9.25</v>
      </c>
      <c r="B60" s="13">
        <f t="shared" si="7"/>
        <v>393270.41</v>
      </c>
      <c r="C60" s="13">
        <f t="shared" si="8"/>
        <v>0</v>
      </c>
      <c r="D60" s="13">
        <f t="shared" si="9"/>
        <v>0</v>
      </c>
      <c r="E60" s="13">
        <f t="shared" si="10"/>
        <v>0</v>
      </c>
      <c r="F60" s="11">
        <f t="shared" si="11"/>
        <v>393270.41</v>
      </c>
      <c r="G60" s="1"/>
      <c r="H60" s="12">
        <f t="shared" si="12"/>
        <v>4.4307690732364096</v>
      </c>
      <c r="I60" s="13">
        <f t="shared" si="13"/>
        <v>188377.33730237899</v>
      </c>
      <c r="J60" s="13">
        <f t="shared" si="14"/>
        <v>0</v>
      </c>
      <c r="K60" s="13">
        <f t="shared" si="15"/>
        <v>0</v>
      </c>
      <c r="L60" s="13">
        <f t="shared" si="16"/>
        <v>0</v>
      </c>
      <c r="M60" s="26">
        <f t="shared" si="17"/>
        <v>188377.33730237899</v>
      </c>
      <c r="N60" s="3"/>
      <c r="O60" s="3"/>
      <c r="P60" s="3"/>
    </row>
    <row r="61" spans="1:16">
      <c r="A61" s="12">
        <v>9.75</v>
      </c>
      <c r="B61" s="13">
        <f t="shared" si="7"/>
        <v>698913.93707661296</v>
      </c>
      <c r="C61" s="13">
        <f t="shared" si="8"/>
        <v>3777.91317338709</v>
      </c>
      <c r="D61" s="13">
        <f t="shared" si="9"/>
        <v>0</v>
      </c>
      <c r="E61" s="13">
        <f t="shared" si="10"/>
        <v>0</v>
      </c>
      <c r="F61" s="11">
        <f t="shared" si="11"/>
        <v>702691.85025000002</v>
      </c>
      <c r="G61" s="1"/>
      <c r="H61" s="12">
        <f t="shared" si="12"/>
        <v>5.2343585173942602</v>
      </c>
      <c r="I61" s="13">
        <f t="shared" si="13"/>
        <v>375217.03789359197</v>
      </c>
      <c r="J61" s="13">
        <f t="shared" si="14"/>
        <v>2028.2002048302299</v>
      </c>
      <c r="K61" s="13">
        <f t="shared" si="15"/>
        <v>0</v>
      </c>
      <c r="L61" s="13">
        <f t="shared" si="16"/>
        <v>0</v>
      </c>
      <c r="M61" s="26">
        <f t="shared" si="17"/>
        <v>377245.23809842201</v>
      </c>
      <c r="N61" s="3"/>
      <c r="O61" s="3"/>
      <c r="P61" s="3"/>
    </row>
    <row r="62" spans="1:16">
      <c r="A62" s="12">
        <v>10.25</v>
      </c>
      <c r="B62" s="13">
        <f t="shared" si="7"/>
        <v>1020845.77827068</v>
      </c>
      <c r="C62" s="13">
        <f t="shared" si="8"/>
        <v>15585.4317293233</v>
      </c>
      <c r="D62" s="13">
        <f t="shared" si="9"/>
        <v>0</v>
      </c>
      <c r="E62" s="13">
        <f t="shared" si="10"/>
        <v>0</v>
      </c>
      <c r="F62" s="11">
        <f t="shared" si="11"/>
        <v>1036431.21</v>
      </c>
      <c r="G62" s="1"/>
      <c r="H62" s="12">
        <f t="shared" si="12"/>
        <v>6.13235162793488</v>
      </c>
      <c r="I62" s="13">
        <f t="shared" si="13"/>
        <v>610749.782463282</v>
      </c>
      <c r="J62" s="13">
        <f t="shared" si="14"/>
        <v>9324.4241597447508</v>
      </c>
      <c r="K62" s="13">
        <f t="shared" si="15"/>
        <v>0</v>
      </c>
      <c r="L62" s="13">
        <f t="shared" si="16"/>
        <v>0</v>
      </c>
      <c r="M62" s="26">
        <f t="shared" si="17"/>
        <v>620074.20662302698</v>
      </c>
      <c r="N62" s="3"/>
      <c r="O62" s="3"/>
      <c r="P62" s="3"/>
    </row>
    <row r="63" spans="1:16">
      <c r="A63" s="12">
        <v>10.75</v>
      </c>
      <c r="B63" s="13">
        <f t="shared" si="7"/>
        <v>747104.10164166696</v>
      </c>
      <c r="C63" s="13">
        <f t="shared" si="8"/>
        <v>8394.4281083333299</v>
      </c>
      <c r="D63" s="13">
        <f t="shared" si="9"/>
        <v>0</v>
      </c>
      <c r="E63" s="13">
        <f t="shared" si="10"/>
        <v>0</v>
      </c>
      <c r="F63" s="11">
        <f t="shared" si="11"/>
        <v>755498.52974999999</v>
      </c>
      <c r="G63" s="1"/>
      <c r="H63" s="12">
        <f t="shared" si="12"/>
        <v>7.1304166491284198</v>
      </c>
      <c r="I63" s="13">
        <f t="shared" si="13"/>
        <v>495550.09534677898</v>
      </c>
      <c r="J63" s="13">
        <f t="shared" si="14"/>
        <v>5567.9785994020103</v>
      </c>
      <c r="K63" s="13">
        <f t="shared" si="15"/>
        <v>0</v>
      </c>
      <c r="L63" s="13">
        <f t="shared" si="16"/>
        <v>0</v>
      </c>
      <c r="M63" s="26">
        <f t="shared" si="17"/>
        <v>501118.07394618099</v>
      </c>
      <c r="N63" s="3"/>
      <c r="O63" s="3"/>
      <c r="P63" s="3"/>
    </row>
    <row r="64" spans="1:16">
      <c r="A64" s="12">
        <v>11.25</v>
      </c>
      <c r="B64" s="13">
        <f t="shared" si="7"/>
        <v>561366.62912621396</v>
      </c>
      <c r="C64" s="13">
        <f t="shared" si="8"/>
        <v>11116.170873786399</v>
      </c>
      <c r="D64" s="13">
        <f t="shared" si="9"/>
        <v>0</v>
      </c>
      <c r="E64" s="13">
        <f t="shared" si="10"/>
        <v>0</v>
      </c>
      <c r="F64" s="11">
        <f t="shared" si="11"/>
        <v>572482.80000000005</v>
      </c>
      <c r="G64" s="1"/>
      <c r="H64" s="12">
        <f t="shared" si="12"/>
        <v>8.2342679483719401</v>
      </c>
      <c r="I64" s="13">
        <f t="shared" si="13"/>
        <v>410883.84368885099</v>
      </c>
      <c r="J64" s="13">
        <f t="shared" si="14"/>
        <v>8136.3137364128997</v>
      </c>
      <c r="K64" s="13">
        <f t="shared" si="15"/>
        <v>0</v>
      </c>
      <c r="L64" s="13">
        <f t="shared" si="16"/>
        <v>0</v>
      </c>
      <c r="M64" s="26">
        <f t="shared" si="17"/>
        <v>419020.15742526401</v>
      </c>
      <c r="N64" s="3"/>
      <c r="O64" s="3"/>
      <c r="P64" s="3"/>
    </row>
    <row r="65" spans="1:16">
      <c r="A65" s="12">
        <v>11.75</v>
      </c>
      <c r="B65" s="13">
        <f t="shared" si="7"/>
        <v>291417.26591999998</v>
      </c>
      <c r="C65" s="13">
        <f t="shared" si="8"/>
        <v>12142.38608</v>
      </c>
      <c r="D65" s="13">
        <f t="shared" si="9"/>
        <v>0</v>
      </c>
      <c r="E65" s="13">
        <f t="shared" si="10"/>
        <v>0</v>
      </c>
      <c r="F65" s="11">
        <f t="shared" si="11"/>
        <v>303559.652</v>
      </c>
      <c r="G65" s="1"/>
      <c r="H65" s="12">
        <f t="shared" si="12"/>
        <v>9.4496642175981407</v>
      </c>
      <c r="I65" s="13">
        <f t="shared" si="13"/>
        <v>234365.558311022</v>
      </c>
      <c r="J65" s="13">
        <f t="shared" si="14"/>
        <v>9765.2315962925695</v>
      </c>
      <c r="K65" s="13">
        <f t="shared" si="15"/>
        <v>0</v>
      </c>
      <c r="L65" s="13">
        <f t="shared" si="16"/>
        <v>0</v>
      </c>
      <c r="M65" s="26">
        <f t="shared" si="17"/>
        <v>244130.78990731499</v>
      </c>
      <c r="N65" s="3"/>
      <c r="O65" s="3"/>
      <c r="P65" s="3"/>
    </row>
    <row r="66" spans="1:16">
      <c r="A66" s="12">
        <v>12.25</v>
      </c>
      <c r="B66" s="13">
        <f t="shared" si="7"/>
        <v>108430.687575</v>
      </c>
      <c r="C66" s="13">
        <f t="shared" si="8"/>
        <v>12047.854175</v>
      </c>
      <c r="D66" s="13">
        <f t="shared" si="9"/>
        <v>0</v>
      </c>
      <c r="E66" s="13">
        <f t="shared" si="10"/>
        <v>0</v>
      </c>
      <c r="F66" s="11">
        <f t="shared" si="11"/>
        <v>120478.54175</v>
      </c>
      <c r="G66" s="1"/>
      <c r="H66" s="12">
        <f t="shared" si="12"/>
        <v>10.7824068221326</v>
      </c>
      <c r="I66" s="13">
        <f t="shared" si="13"/>
        <v>95440.309015282299</v>
      </c>
      <c r="J66" s="13">
        <f t="shared" si="14"/>
        <v>10604.478779475799</v>
      </c>
      <c r="K66" s="13">
        <f t="shared" si="15"/>
        <v>0</v>
      </c>
      <c r="L66" s="13">
        <f t="shared" si="16"/>
        <v>0</v>
      </c>
      <c r="M66" s="26">
        <f t="shared" si="17"/>
        <v>106044.787794758</v>
      </c>
      <c r="N66" s="3"/>
      <c r="O66" s="3"/>
      <c r="P66" s="3"/>
    </row>
    <row r="67" spans="1:16">
      <c r="A67" s="12">
        <v>12.75</v>
      </c>
      <c r="B67" s="13">
        <f t="shared" si="7"/>
        <v>36858.8383928572</v>
      </c>
      <c r="C67" s="13">
        <f t="shared" si="8"/>
        <v>14743.5353571428</v>
      </c>
      <c r="D67" s="13">
        <f t="shared" si="9"/>
        <v>0</v>
      </c>
      <c r="E67" s="13">
        <f t="shared" si="10"/>
        <v>0</v>
      </c>
      <c r="F67" s="11">
        <f t="shared" si="11"/>
        <v>51602.373749999999</v>
      </c>
      <c r="G67" s="1"/>
      <c r="H67" s="12">
        <f t="shared" si="12"/>
        <v>12.2383382791085</v>
      </c>
      <c r="I67" s="13">
        <f t="shared" si="13"/>
        <v>35379.681006021798</v>
      </c>
      <c r="J67" s="13">
        <f t="shared" si="14"/>
        <v>14151.872402408701</v>
      </c>
      <c r="K67" s="13">
        <f t="shared" si="15"/>
        <v>0</v>
      </c>
      <c r="L67" s="13">
        <f t="shared" si="16"/>
        <v>0</v>
      </c>
      <c r="M67" s="26">
        <f t="shared" si="17"/>
        <v>49531.553408430504</v>
      </c>
      <c r="N67" s="3"/>
      <c r="O67" s="3"/>
      <c r="P67" s="3"/>
    </row>
    <row r="68" spans="1:16">
      <c r="A68" s="12">
        <v>13.25</v>
      </c>
      <c r="B68" s="13">
        <f t="shared" si="7"/>
        <v>35470.423029411802</v>
      </c>
      <c r="C68" s="13">
        <f t="shared" si="8"/>
        <v>19347.503470588199</v>
      </c>
      <c r="D68" s="13">
        <f t="shared" si="9"/>
        <v>0</v>
      </c>
      <c r="E68" s="13">
        <f t="shared" si="10"/>
        <v>0</v>
      </c>
      <c r="F68" s="11">
        <f t="shared" si="11"/>
        <v>54817.926500000001</v>
      </c>
      <c r="G68" s="1"/>
      <c r="H68" s="12">
        <f t="shared" si="12"/>
        <v>13.823340850365399</v>
      </c>
      <c r="I68" s="13">
        <f t="shared" si="13"/>
        <v>37005.263972996901</v>
      </c>
      <c r="J68" s="13">
        <f t="shared" si="14"/>
        <v>20184.689439816499</v>
      </c>
      <c r="K68" s="13">
        <f t="shared" si="15"/>
        <v>0</v>
      </c>
      <c r="L68" s="13">
        <f t="shared" si="16"/>
        <v>0</v>
      </c>
      <c r="M68" s="26">
        <f t="shared" si="17"/>
        <v>57189.953412813396</v>
      </c>
      <c r="N68" s="3"/>
      <c r="O68" s="3"/>
      <c r="P68" s="3"/>
    </row>
    <row r="69" spans="1:16">
      <c r="A69" s="12">
        <v>13.75</v>
      </c>
      <c r="B69" s="13">
        <f t="shared" si="7"/>
        <v>16633.993750000001</v>
      </c>
      <c r="C69" s="13">
        <f t="shared" si="8"/>
        <v>16633.993750000001</v>
      </c>
      <c r="D69" s="13">
        <f t="shared" si="9"/>
        <v>0</v>
      </c>
      <c r="E69" s="13">
        <f t="shared" si="10"/>
        <v>0</v>
      </c>
      <c r="F69" s="11">
        <f t="shared" si="11"/>
        <v>33267.987500000003</v>
      </c>
      <c r="G69" s="1"/>
      <c r="H69" s="12">
        <f t="shared" si="12"/>
        <v>15.543335237040401</v>
      </c>
      <c r="I69" s="13">
        <f t="shared" si="13"/>
        <v>18803.472086333401</v>
      </c>
      <c r="J69" s="13">
        <f t="shared" si="14"/>
        <v>18803.472086333401</v>
      </c>
      <c r="K69" s="13">
        <f t="shared" si="15"/>
        <v>0</v>
      </c>
      <c r="L69" s="13">
        <f t="shared" si="16"/>
        <v>0</v>
      </c>
      <c r="M69" s="26">
        <f t="shared" si="17"/>
        <v>37606.944172666801</v>
      </c>
      <c r="N69" s="3"/>
      <c r="O69" s="3"/>
      <c r="P69" s="3"/>
    </row>
    <row r="70" spans="1:16">
      <c r="A70" s="12">
        <v>14.25</v>
      </c>
      <c r="B70" s="13">
        <f t="shared" si="7"/>
        <v>3142.50405</v>
      </c>
      <c r="C70" s="13">
        <f t="shared" si="8"/>
        <v>28282.53645</v>
      </c>
      <c r="D70" s="13">
        <f t="shared" si="9"/>
        <v>0</v>
      </c>
      <c r="E70" s="13">
        <f t="shared" si="10"/>
        <v>0</v>
      </c>
      <c r="F70" s="11">
        <f t="shared" si="11"/>
        <v>31425.040499999999</v>
      </c>
      <c r="G70" s="1"/>
      <c r="H70" s="12">
        <f t="shared" si="12"/>
        <v>17.4042793649175</v>
      </c>
      <c r="I70" s="13">
        <f t="shared" si="13"/>
        <v>3838.10655379542</v>
      </c>
      <c r="J70" s="13">
        <f t="shared" si="14"/>
        <v>34542.9589841587</v>
      </c>
      <c r="K70" s="13">
        <f t="shared" si="15"/>
        <v>0</v>
      </c>
      <c r="L70" s="13">
        <f t="shared" si="16"/>
        <v>0</v>
      </c>
      <c r="M70" s="26">
        <f t="shared" si="17"/>
        <v>38381.065537954099</v>
      </c>
      <c r="N70" s="3"/>
      <c r="O70" s="3"/>
      <c r="P70" s="3"/>
    </row>
    <row r="71" spans="1:16">
      <c r="A71" s="12">
        <v>14.75</v>
      </c>
      <c r="B71" s="13">
        <f t="shared" si="7"/>
        <v>0</v>
      </c>
      <c r="C71" s="13">
        <f t="shared" si="8"/>
        <v>17644.012687499999</v>
      </c>
      <c r="D71" s="13">
        <f t="shared" si="9"/>
        <v>5881.3375624999999</v>
      </c>
      <c r="E71" s="13">
        <f t="shared" si="10"/>
        <v>0</v>
      </c>
      <c r="F71" s="11">
        <f t="shared" si="11"/>
        <v>23525.35025</v>
      </c>
      <c r="G71" s="1"/>
      <c r="H71" s="12">
        <f t="shared" si="12"/>
        <v>19.412167251140001</v>
      </c>
      <c r="I71" s="13">
        <f t="shared" si="13"/>
        <v>0</v>
      </c>
      <c r="J71" s="13">
        <f t="shared" si="14"/>
        <v>23220.916967524499</v>
      </c>
      <c r="K71" s="13">
        <f t="shared" si="15"/>
        <v>7740.3056558415001</v>
      </c>
      <c r="L71" s="13">
        <f t="shared" si="16"/>
        <v>0</v>
      </c>
      <c r="M71" s="26">
        <f t="shared" si="17"/>
        <v>30961.222623366</v>
      </c>
      <c r="N71" s="3"/>
      <c r="O71" s="3"/>
      <c r="P71" s="3"/>
    </row>
    <row r="72" spans="1:16">
      <c r="A72" s="12">
        <v>15.25</v>
      </c>
      <c r="B72" s="13">
        <f t="shared" si="7"/>
        <v>0</v>
      </c>
      <c r="C72" s="13">
        <f t="shared" si="8"/>
        <v>6675.7464666666701</v>
      </c>
      <c r="D72" s="13">
        <f t="shared" si="9"/>
        <v>476.83903333333302</v>
      </c>
      <c r="E72" s="13">
        <f t="shared" si="10"/>
        <v>0</v>
      </c>
      <c r="F72" s="11">
        <f t="shared" si="11"/>
        <v>7152.5855000000001</v>
      </c>
      <c r="G72" s="1"/>
      <c r="H72" s="12">
        <f t="shared" si="12"/>
        <v>21.5730279441538</v>
      </c>
      <c r="I72" s="13">
        <f t="shared" si="13"/>
        <v>0</v>
      </c>
      <c r="J72" s="13">
        <f t="shared" si="14"/>
        <v>9443.6763982613793</v>
      </c>
      <c r="K72" s="13">
        <f t="shared" si="15"/>
        <v>674.54831416152604</v>
      </c>
      <c r="L72" s="13">
        <f t="shared" si="16"/>
        <v>0</v>
      </c>
      <c r="M72" s="26">
        <f t="shared" si="17"/>
        <v>10118.2247124229</v>
      </c>
      <c r="N72" s="3"/>
      <c r="O72" s="3"/>
      <c r="P72" s="3"/>
    </row>
    <row r="73" spans="1:16">
      <c r="A73" s="12">
        <v>15.75</v>
      </c>
      <c r="B73" s="13">
        <f t="shared" si="7"/>
        <v>193.11075</v>
      </c>
      <c r="C73" s="13">
        <f t="shared" si="8"/>
        <v>2703.5504999999998</v>
      </c>
      <c r="D73" s="13">
        <f t="shared" si="9"/>
        <v>579.33225000000004</v>
      </c>
      <c r="E73" s="13">
        <f t="shared" si="10"/>
        <v>0</v>
      </c>
      <c r="F73" s="11">
        <f t="shared" si="11"/>
        <v>3475.9935</v>
      </c>
      <c r="G73" s="1"/>
      <c r="H73" s="12">
        <f t="shared" si="12"/>
        <v>23.892924529818099</v>
      </c>
      <c r="I73" s="13">
        <f t="shared" si="13"/>
        <v>292.95114766009999</v>
      </c>
      <c r="J73" s="13">
        <f t="shared" si="14"/>
        <v>4101.3160672413997</v>
      </c>
      <c r="K73" s="13">
        <f t="shared" si="15"/>
        <v>878.85344298029895</v>
      </c>
      <c r="L73" s="13">
        <f t="shared" si="16"/>
        <v>0</v>
      </c>
      <c r="M73" s="26">
        <f t="shared" si="17"/>
        <v>5273.1206578818001</v>
      </c>
      <c r="N73" s="3"/>
      <c r="O73" s="3"/>
      <c r="P73" s="3"/>
    </row>
    <row r="74" spans="1:16">
      <c r="A74" s="12">
        <v>16.25</v>
      </c>
      <c r="B74" s="13">
        <f t="shared" si="7"/>
        <v>19.740740740740701</v>
      </c>
      <c r="C74" s="13">
        <f t="shared" si="8"/>
        <v>375.07407407407402</v>
      </c>
      <c r="D74" s="13">
        <f t="shared" si="9"/>
        <v>138.18518518518499</v>
      </c>
      <c r="E74" s="13">
        <f t="shared" si="10"/>
        <v>0</v>
      </c>
      <c r="F74" s="11">
        <f t="shared" si="11"/>
        <v>533</v>
      </c>
      <c r="G74" s="1"/>
      <c r="H74" s="12">
        <f t="shared" si="12"/>
        <v>26.3779531975072</v>
      </c>
      <c r="I74" s="13">
        <f t="shared" si="13"/>
        <v>32.044328328823397</v>
      </c>
      <c r="J74" s="13">
        <f t="shared" si="14"/>
        <v>608.84223824764797</v>
      </c>
      <c r="K74" s="13">
        <f t="shared" si="15"/>
        <v>224.31029830176499</v>
      </c>
      <c r="L74" s="13">
        <f t="shared" si="16"/>
        <v>0</v>
      </c>
      <c r="M74" s="26">
        <f t="shared" si="17"/>
        <v>865.19686487823606</v>
      </c>
      <c r="N74" s="3"/>
      <c r="O74" s="3"/>
      <c r="P74" s="3"/>
    </row>
    <row r="75" spans="1:16">
      <c r="A75" s="12">
        <v>16.75</v>
      </c>
      <c r="B75" s="13">
        <f t="shared" si="7"/>
        <v>0</v>
      </c>
      <c r="C75" s="13">
        <f t="shared" si="8"/>
        <v>2951.9220769230801</v>
      </c>
      <c r="D75" s="13">
        <f t="shared" si="9"/>
        <v>2530.21892307692</v>
      </c>
      <c r="E75" s="13">
        <f t="shared" si="10"/>
        <v>0</v>
      </c>
      <c r="F75" s="11">
        <f t="shared" si="11"/>
        <v>5482.1409999999996</v>
      </c>
      <c r="G75" s="1"/>
      <c r="H75" s="12">
        <f t="shared" si="12"/>
        <v>29.034242360786202</v>
      </c>
      <c r="I75" s="13">
        <f t="shared" si="13"/>
        <v>0</v>
      </c>
      <c r="J75" s="13">
        <f t="shared" si="14"/>
        <v>5116.8251350173196</v>
      </c>
      <c r="K75" s="13">
        <f t="shared" si="15"/>
        <v>4385.8501157291203</v>
      </c>
      <c r="L75" s="13">
        <f t="shared" si="16"/>
        <v>0</v>
      </c>
      <c r="M75" s="26">
        <f t="shared" si="17"/>
        <v>9502.6752507464407</v>
      </c>
      <c r="N75" s="3"/>
      <c r="O75" s="3"/>
      <c r="P75" s="3"/>
    </row>
    <row r="76" spans="1:16">
      <c r="A76" s="12">
        <v>17.25</v>
      </c>
      <c r="B76" s="13">
        <f t="shared" si="7"/>
        <v>0</v>
      </c>
      <c r="C76" s="13">
        <f t="shared" si="8"/>
        <v>514.36363636363603</v>
      </c>
      <c r="D76" s="13">
        <f t="shared" si="9"/>
        <v>51.436363636363602</v>
      </c>
      <c r="E76" s="13">
        <f t="shared" si="10"/>
        <v>0</v>
      </c>
      <c r="F76" s="11">
        <f t="shared" si="11"/>
        <v>565.79999999999995</v>
      </c>
      <c r="G76" s="1"/>
      <c r="H76" s="12">
        <f t="shared" si="12"/>
        <v>31.867951827881299</v>
      </c>
      <c r="I76" s="13">
        <f t="shared" si="13"/>
        <v>0</v>
      </c>
      <c r="J76" s="13">
        <f t="shared" si="14"/>
        <v>950.24438177682396</v>
      </c>
      <c r="K76" s="13">
        <f t="shared" si="15"/>
        <v>95.024438177682399</v>
      </c>
      <c r="L76" s="13">
        <f t="shared" si="16"/>
        <v>0</v>
      </c>
      <c r="M76" s="26">
        <f t="shared" si="17"/>
        <v>1045.26881995451</v>
      </c>
      <c r="N76" s="3"/>
      <c r="O76" s="3"/>
      <c r="P76" s="3"/>
    </row>
    <row r="77" spans="1:16">
      <c r="A77" s="12">
        <v>17.75</v>
      </c>
      <c r="B77" s="13">
        <f t="shared" si="7"/>
        <v>0</v>
      </c>
      <c r="C77" s="13">
        <f t="shared" si="8"/>
        <v>0</v>
      </c>
      <c r="D77" s="13">
        <f t="shared" si="9"/>
        <v>0</v>
      </c>
      <c r="E77" s="13">
        <f t="shared" si="10"/>
        <v>0</v>
      </c>
      <c r="F77" s="11">
        <f t="shared" si="11"/>
        <v>0</v>
      </c>
      <c r="G77" s="1"/>
      <c r="H77" s="12">
        <f t="shared" si="12"/>
        <v>34.885272017717703</v>
      </c>
      <c r="I77" s="13">
        <f t="shared" si="13"/>
        <v>0</v>
      </c>
      <c r="J77" s="13">
        <f t="shared" si="14"/>
        <v>0</v>
      </c>
      <c r="K77" s="13">
        <f t="shared" si="15"/>
        <v>0</v>
      </c>
      <c r="L77" s="13">
        <f t="shared" si="16"/>
        <v>0</v>
      </c>
      <c r="M77" s="26">
        <f t="shared" si="17"/>
        <v>0</v>
      </c>
      <c r="N77" s="3"/>
      <c r="O77" s="3"/>
      <c r="P77" s="3"/>
    </row>
    <row r="78" spans="1:16">
      <c r="A78" s="12">
        <v>18.25</v>
      </c>
      <c r="B78" s="13">
        <f t="shared" si="7"/>
        <v>0</v>
      </c>
      <c r="C78" s="13">
        <f t="shared" si="8"/>
        <v>0</v>
      </c>
      <c r="D78" s="13">
        <f t="shared" si="9"/>
        <v>0</v>
      </c>
      <c r="E78" s="13">
        <f t="shared" si="10"/>
        <v>0</v>
      </c>
      <c r="F78" s="11">
        <f t="shared" si="11"/>
        <v>0</v>
      </c>
      <c r="G78" s="1"/>
      <c r="H78" s="12">
        <f t="shared" si="12"/>
        <v>38.092423217768498</v>
      </c>
      <c r="I78" s="13">
        <f t="shared" si="13"/>
        <v>0</v>
      </c>
      <c r="J78" s="13">
        <f t="shared" si="14"/>
        <v>0</v>
      </c>
      <c r="K78" s="13">
        <f t="shared" si="15"/>
        <v>0</v>
      </c>
      <c r="L78" s="13">
        <f t="shared" si="16"/>
        <v>0</v>
      </c>
      <c r="M78" s="26">
        <f t="shared" si="17"/>
        <v>0</v>
      </c>
      <c r="N78" s="3"/>
      <c r="O78" s="3"/>
      <c r="P78" s="3"/>
    </row>
    <row r="79" spans="1:16">
      <c r="A79" s="12">
        <v>18.75</v>
      </c>
      <c r="B79" s="13">
        <f t="shared" si="7"/>
        <v>0</v>
      </c>
      <c r="C79" s="13">
        <f t="shared" si="8"/>
        <v>0</v>
      </c>
      <c r="D79" s="13">
        <f t="shared" si="9"/>
        <v>0</v>
      </c>
      <c r="E79" s="13">
        <f t="shared" si="10"/>
        <v>0</v>
      </c>
      <c r="F79" s="11">
        <f t="shared" si="11"/>
        <v>0</v>
      </c>
      <c r="G79" s="1"/>
      <c r="H79" s="12">
        <f t="shared" si="12"/>
        <v>41.495654880364597</v>
      </c>
      <c r="I79" s="13">
        <f t="shared" si="13"/>
        <v>0</v>
      </c>
      <c r="J79" s="13">
        <f t="shared" si="14"/>
        <v>0</v>
      </c>
      <c r="K79" s="13">
        <f t="shared" si="15"/>
        <v>0</v>
      </c>
      <c r="L79" s="13">
        <f t="shared" si="16"/>
        <v>0</v>
      </c>
      <c r="M79" s="26">
        <f t="shared" si="17"/>
        <v>0</v>
      </c>
      <c r="N79" s="3"/>
      <c r="O79" s="3"/>
      <c r="P79" s="3"/>
    </row>
    <row r="80" spans="1:16">
      <c r="A80" s="12">
        <v>19.25</v>
      </c>
      <c r="B80" s="13">
        <f t="shared" si="7"/>
        <v>0</v>
      </c>
      <c r="C80" s="13">
        <f t="shared" si="8"/>
        <v>0</v>
      </c>
      <c r="D80" s="13">
        <f t="shared" si="9"/>
        <v>0</v>
      </c>
      <c r="E80" s="13">
        <f t="shared" si="10"/>
        <v>0</v>
      </c>
      <c r="F80" s="11">
        <f t="shared" si="11"/>
        <v>0</v>
      </c>
      <c r="G80" s="1"/>
      <c r="H80" s="12">
        <f t="shared" si="12"/>
        <v>45.101244954470502</v>
      </c>
      <c r="I80" s="13">
        <f t="shared" si="13"/>
        <v>0</v>
      </c>
      <c r="J80" s="13">
        <f t="shared" si="14"/>
        <v>0</v>
      </c>
      <c r="K80" s="13">
        <f t="shared" si="15"/>
        <v>0</v>
      </c>
      <c r="L80" s="13">
        <f t="shared" si="16"/>
        <v>0</v>
      </c>
      <c r="M80" s="26">
        <f t="shared" si="17"/>
        <v>0</v>
      </c>
      <c r="N80" s="3"/>
      <c r="O80" s="3"/>
      <c r="P80" s="3"/>
    </row>
    <row r="81" spans="1:16">
      <c r="A81" s="12">
        <v>19.75</v>
      </c>
      <c r="B81" s="13">
        <f t="shared" si="7"/>
        <v>0</v>
      </c>
      <c r="C81" s="13">
        <f t="shared" si="8"/>
        <v>0</v>
      </c>
      <c r="D81" s="13">
        <f t="shared" si="9"/>
        <v>0</v>
      </c>
      <c r="E81" s="13">
        <f t="shared" si="10"/>
        <v>0</v>
      </c>
      <c r="F81" s="11">
        <f>SUM(B81:E81)</f>
        <v>0</v>
      </c>
      <c r="G81" s="1"/>
      <c r="H81" s="12">
        <f t="shared" si="12"/>
        <v>48.915499250235598</v>
      </c>
      <c r="I81" s="13">
        <f t="shared" si="13"/>
        <v>0</v>
      </c>
      <c r="J81" s="13">
        <f t="shared" si="14"/>
        <v>0</v>
      </c>
      <c r="K81" s="13">
        <f t="shared" si="15"/>
        <v>0</v>
      </c>
      <c r="L81" s="13">
        <f t="shared" si="16"/>
        <v>0</v>
      </c>
      <c r="M81" s="26">
        <f>SUM(I81:L81)</f>
        <v>0</v>
      </c>
      <c r="N81" s="3"/>
      <c r="O81" s="3"/>
      <c r="P81" s="3"/>
    </row>
    <row r="82" spans="1:16">
      <c r="A82" s="12">
        <v>20.25</v>
      </c>
      <c r="B82" s="13">
        <f t="shared" si="7"/>
        <v>0</v>
      </c>
      <c r="C82" s="13">
        <f t="shared" si="8"/>
        <v>0</v>
      </c>
      <c r="D82" s="13">
        <f t="shared" si="9"/>
        <v>0</v>
      </c>
      <c r="E82" s="13">
        <f t="shared" si="10"/>
        <v>0</v>
      </c>
      <c r="F82" s="11">
        <f>SUM(B82:E82)</f>
        <v>0</v>
      </c>
      <c r="G82" s="1"/>
      <c r="H82" s="12">
        <f t="shared" si="12"/>
        <v>52.944750833902802</v>
      </c>
      <c r="I82" s="13">
        <f t="shared" si="13"/>
        <v>0</v>
      </c>
      <c r="J82" s="13">
        <f t="shared" si="14"/>
        <v>0</v>
      </c>
      <c r="K82" s="13">
        <f t="shared" si="15"/>
        <v>0</v>
      </c>
      <c r="L82" s="13">
        <f t="shared" si="16"/>
        <v>0</v>
      </c>
      <c r="M82" s="26">
        <f>SUM(I82:L82)</f>
        <v>0</v>
      </c>
      <c r="N82" s="3"/>
      <c r="O82" s="3"/>
      <c r="P82" s="3"/>
    </row>
    <row r="83" spans="1:16">
      <c r="A83" s="17" t="s">
        <v>6</v>
      </c>
      <c r="B83" s="18">
        <f>SUM(B49:B82)</f>
        <v>3973135.7623231802</v>
      </c>
      <c r="C83" s="18">
        <f>SUM(C49:C82)</f>
        <v>172936.422609089</v>
      </c>
      <c r="D83" s="18">
        <f>SUM(D49:D82)</f>
        <v>9657.3493177317996</v>
      </c>
      <c r="E83" s="18">
        <f>SUM(E49:E82)</f>
        <v>0</v>
      </c>
      <c r="F83" s="18">
        <f>SUM(F49:F82)</f>
        <v>4155729.53425</v>
      </c>
      <c r="G83" s="11"/>
      <c r="H83" s="17" t="s">
        <v>6</v>
      </c>
      <c r="I83" s="18">
        <f>SUM(I49:I82)</f>
        <v>2530038.7113733198</v>
      </c>
      <c r="J83" s="18">
        <f>SUM(J49:J82)</f>
        <v>176551.44117694499</v>
      </c>
      <c r="K83" s="18">
        <f>SUM(K49:K82)</f>
        <v>13998.8922651919</v>
      </c>
      <c r="L83" s="18">
        <f>SUM(L49:L82)</f>
        <v>0</v>
      </c>
      <c r="M83" s="18">
        <f>SUM(M49:M82)</f>
        <v>2720589.0448154602</v>
      </c>
      <c r="N83" s="3"/>
      <c r="O83" s="3"/>
      <c r="P83" s="3"/>
    </row>
    <row r="84" spans="1:16">
      <c r="A84" s="6" t="s">
        <v>12</v>
      </c>
      <c r="B84" s="19">
        <f>IF(L40&gt;0,B83/L40,0)</f>
        <v>10.4319518495809</v>
      </c>
      <c r="C84" s="19">
        <f>IF(M40&gt;0,C83/M40,0)</f>
        <v>12.7725850495789</v>
      </c>
      <c r="D84" s="19">
        <f>IF(N40&gt;0,D83/N40,0)</f>
        <v>15.345463915219399</v>
      </c>
      <c r="E84" s="19">
        <f>IF(O40&gt;0,E83/O40,0)</f>
        <v>0</v>
      </c>
      <c r="F84" s="19">
        <f>IF(P40&gt;0,F83/P40,0)</f>
        <v>10.520004621736801</v>
      </c>
      <c r="G84" s="11"/>
      <c r="H84" s="6" t="s">
        <v>12</v>
      </c>
      <c r="I84" s="19">
        <f>IF(L40&gt;0,I83/L40,0)</f>
        <v>6.6429247812033996</v>
      </c>
      <c r="J84" s="19">
        <f>IF(M40&gt;0,J83/M40,0)</f>
        <v>13.039579887434</v>
      </c>
      <c r="K84" s="19">
        <f>IF(N40&gt;0,K83/N40,0)</f>
        <v>22.244146819264099</v>
      </c>
      <c r="L84" s="19">
        <f>IF(O40&gt;0,L83/O40,0)</f>
        <v>0</v>
      </c>
      <c r="M84" s="19">
        <f>IF(P40&gt;0,M83/P40,0)</f>
        <v>6.8870240686802404</v>
      </c>
      <c r="N84" s="3"/>
      <c r="O84" s="3"/>
      <c r="P84" s="3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</row>
    <row r="89" spans="1:16" ht="14.1" customHeight="1">
      <c r="A89" s="38" t="s">
        <v>13</v>
      </c>
      <c r="B89" s="38"/>
      <c r="C89" s="38"/>
      <c r="D89" s="38"/>
      <c r="E89" s="38"/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</row>
    <row r="90" spans="1:16" ht="12.75" customHeight="1">
      <c r="A90" s="38"/>
      <c r="B90" s="38"/>
      <c r="C90" s="38"/>
      <c r="D90" s="38"/>
      <c r="E90" s="38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</row>
    <row r="91" spans="1:16">
      <c r="A91" s="27"/>
      <c r="B91" s="2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</row>
    <row r="93" spans="1:16">
      <c r="A93" s="39" t="s">
        <v>14</v>
      </c>
      <c r="B93" s="40" t="s">
        <v>15</v>
      </c>
      <c r="C93" s="40" t="s">
        <v>16</v>
      </c>
      <c r="D93" s="40" t="s">
        <v>17</v>
      </c>
      <c r="E93" s="40" t="s">
        <v>18</v>
      </c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</row>
    <row r="94" spans="1:16">
      <c r="A94" s="39"/>
      <c r="B94" s="39"/>
      <c r="C94" s="39"/>
      <c r="D94" s="39"/>
      <c r="E94" s="40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</row>
    <row r="95" spans="1:16">
      <c r="A95" s="1"/>
      <c r="B95" s="5"/>
      <c r="C95" s="5"/>
      <c r="D95" s="5"/>
      <c r="E95" s="1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</row>
    <row r="96" spans="1:16">
      <c r="A96" s="28">
        <v>0</v>
      </c>
      <c r="B96" s="29">
        <f>L$40</f>
        <v>380862.16459</v>
      </c>
      <c r="C96" s="30">
        <f>$B$84</f>
        <v>10.4</v>
      </c>
      <c r="D96" s="30">
        <f>$I$84</f>
        <v>6.6</v>
      </c>
      <c r="E96" s="29">
        <f>B96*D96</f>
        <v>2513690.2862900002</v>
      </c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</row>
    <row r="97" spans="1:18">
      <c r="A97" s="28">
        <v>1</v>
      </c>
      <c r="B97" s="29">
        <f>M$40</f>
        <v>13539.657160000001</v>
      </c>
      <c r="C97" s="30">
        <f>$C$84</f>
        <v>12.8</v>
      </c>
      <c r="D97" s="30">
        <f>$J$84</f>
        <v>13</v>
      </c>
      <c r="E97" s="29">
        <f>B97*D97</f>
        <v>176015.54308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  <c r="Q97" s="3"/>
      <c r="R97" s="3"/>
    </row>
    <row r="98" spans="1:18">
      <c r="A98" s="28">
        <v>2</v>
      </c>
      <c r="B98" s="29">
        <f>N$40</f>
        <v>629.32925</v>
      </c>
      <c r="C98" s="30">
        <f>$D$84</f>
        <v>15.3</v>
      </c>
      <c r="D98" s="30">
        <f>$K$84</f>
        <v>22.2</v>
      </c>
      <c r="E98" s="29">
        <f>B98*D98</f>
        <v>13971.109350000001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3"/>
    </row>
    <row r="99" spans="1:18">
      <c r="A99" s="28">
        <v>3</v>
      </c>
      <c r="B99" s="29">
        <f>O$40</f>
        <v>0</v>
      </c>
      <c r="C99" s="30">
        <f>$E$84</f>
        <v>0</v>
      </c>
      <c r="D99" s="30">
        <f>$L$84</f>
        <v>0</v>
      </c>
      <c r="E99" s="29">
        <f>B99*D99</f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3"/>
      <c r="Q99" s="3"/>
      <c r="R99" s="3"/>
    </row>
    <row r="100" spans="1:18">
      <c r="A100" s="28" t="s">
        <v>6</v>
      </c>
      <c r="B100" s="29">
        <f>SUM(B96:B99)</f>
        <v>395031.15100000001</v>
      </c>
      <c r="C100" s="30">
        <f>$F$84</f>
        <v>10.5</v>
      </c>
      <c r="D100" s="30">
        <f>$M$84</f>
        <v>6.9</v>
      </c>
      <c r="E100" s="29">
        <f>SUM(E96:E99)</f>
        <v>2703676.93872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/>
      <c r="Q100" s="3"/>
      <c r="R100" s="3"/>
    </row>
    <row r="101" spans="1:18">
      <c r="A101" s="28" t="s">
        <v>1</v>
      </c>
      <c r="B101" s="31">
        <f>$I$2</f>
        <v>2551356.4909999999</v>
      </c>
      <c r="C101" s="5"/>
      <c r="D101" s="5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"/>
      <c r="Q101" s="3"/>
      <c r="R101" s="3"/>
    </row>
    <row r="102" spans="1:18" ht="22.5">
      <c r="A102" s="32" t="s">
        <v>19</v>
      </c>
      <c r="B102" s="29">
        <f>IF(E100&gt;0,$I$2/E100,"")</f>
        <v>0.94366000000000005</v>
      </c>
      <c r="C102" s="5"/>
      <c r="D102" s="5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"/>
      <c r="Q102" s="3"/>
      <c r="R102" s="3"/>
    </row>
  </sheetData>
  <sheetProtection selectLockedCells="1" selectUnlockedCells="1"/>
  <mergeCells count="12">
    <mergeCell ref="A1:F1"/>
    <mergeCell ref="H1:I1"/>
    <mergeCell ref="B4:F4"/>
    <mergeCell ref="L4:P4"/>
    <mergeCell ref="B44:D44"/>
    <mergeCell ref="I44:K44"/>
    <mergeCell ref="A89:E90"/>
    <mergeCell ref="A93:A94"/>
    <mergeCell ref="B93:B94"/>
    <mergeCell ref="C93:C94"/>
    <mergeCell ref="D93:D94"/>
    <mergeCell ref="E93:E9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Ramos</dc:creator>
  <cp:lastModifiedBy>Fernando Ramos</cp:lastModifiedBy>
  <dcterms:created xsi:type="dcterms:W3CDTF">2017-03-15T17:28:24Z</dcterms:created>
  <dcterms:modified xsi:type="dcterms:W3CDTF">2017-12-13T18:39:25Z</dcterms:modified>
</cp:coreProperties>
</file>