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S3_ane27.9a_benchmark/boot/initial/data/GADGET/DATOS_MJZ/"/>
    </mc:Choice>
  </mc:AlternateContent>
  <xr:revisionPtr revIDLastSave="0" documentId="13_ncr:1_{142C7DE4-A289-C841-B89B-21FD4A19E8E7}" xr6:coauthVersionLast="47" xr6:coauthVersionMax="47" xr10:uidLastSave="{00000000-0000-0000-0000-000000000000}"/>
  <bookViews>
    <workbookView xWindow="0" yWindow="740" windowWidth="23260" windowHeight="12460" tabRatio="449" firstSheet="18" activeTab="28" xr2:uid="{00000000-000D-0000-FFFF-FFFF00000000}"/>
  </bookViews>
  <sheets>
    <sheet name="AbundanciaPort" sheetId="1" r:id="rId1"/>
    <sheet name="BiomasaPort" sheetId="2" r:id="rId2"/>
    <sheet name="CAPNUMPort" sheetId="3" r:id="rId3"/>
    <sheet name="1999Port" sheetId="4" r:id="rId4"/>
    <sheet name="2001Port" sheetId="5" r:id="rId5"/>
    <sheet name="2002Port" sheetId="6" r:id="rId6"/>
    <sheet name="2003Port" sheetId="7" r:id="rId7"/>
    <sheet name="2005Port" sheetId="8" r:id="rId8"/>
    <sheet name="2006Port" sheetId="9" r:id="rId9"/>
    <sheet name="2007Port" sheetId="10" r:id="rId10"/>
    <sheet name="2008Port" sheetId="11" r:id="rId11"/>
    <sheet name="2009Port" sheetId="12" r:id="rId12"/>
    <sheet name="2010Port" sheetId="13" r:id="rId13"/>
    <sheet name="2013Port_con ALK IPMA" sheetId="14" r:id="rId14"/>
    <sheet name="2013Port" sheetId="15" r:id="rId15"/>
    <sheet name="2014Port" sheetId="16" r:id="rId16"/>
    <sheet name="2015Port" sheetId="17" r:id="rId17"/>
    <sheet name="2016Port" sheetId="18" r:id="rId18"/>
    <sheet name="AbundanciaEsp" sheetId="19" r:id="rId19"/>
    <sheet name="BiomasaEsp" sheetId="20" r:id="rId20"/>
    <sheet name="CAPNUMEsp" sheetId="21" r:id="rId21"/>
    <sheet name="2004Esp" sheetId="22" r:id="rId22"/>
    <sheet name="2006Esp" sheetId="23" r:id="rId23"/>
    <sheet name="2007Esp" sheetId="24" r:id="rId24"/>
    <sheet name="2009Esp" sheetId="25" r:id="rId25"/>
    <sheet name="2010Esp" sheetId="26" r:id="rId26"/>
    <sheet name="2013Esp" sheetId="27" r:id="rId27"/>
    <sheet name="2014Esp" sheetId="28" r:id="rId28"/>
    <sheet name="2015Esp" sheetId="29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9" i="16" l="1"/>
  <c r="H47" i="16" l="1"/>
  <c r="C59" i="16"/>
  <c r="T37" i="9"/>
  <c r="T35" i="8"/>
  <c r="T36" i="8"/>
  <c r="T37" i="8"/>
  <c r="T6" i="8"/>
  <c r="T7" i="8"/>
  <c r="T8" i="8"/>
  <c r="T9" i="8"/>
  <c r="T10" i="8"/>
  <c r="T6" i="7"/>
  <c r="T7" i="7"/>
  <c r="T8" i="7"/>
  <c r="T9" i="7"/>
  <c r="T33" i="7"/>
  <c r="T34" i="7"/>
  <c r="T35" i="7"/>
  <c r="T36" i="7"/>
  <c r="T37" i="7"/>
  <c r="T35" i="6"/>
  <c r="T36" i="6"/>
  <c r="T37" i="6"/>
  <c r="T36" i="5"/>
  <c r="T37" i="5"/>
  <c r="T36" i="4"/>
  <c r="T37" i="4"/>
  <c r="H84" i="28"/>
  <c r="I84" i="28"/>
  <c r="J84" i="28"/>
  <c r="K84" i="28"/>
  <c r="L84" i="28"/>
  <c r="M84" i="28"/>
  <c r="H85" i="28"/>
  <c r="I85" i="28"/>
  <c r="J85" i="28"/>
  <c r="K85" i="28"/>
  <c r="L85" i="28"/>
  <c r="M85" i="28"/>
  <c r="H86" i="28"/>
  <c r="I86" i="28"/>
  <c r="J86" i="28"/>
  <c r="K86" i="28"/>
  <c r="L86" i="28"/>
  <c r="M86" i="28"/>
  <c r="H87" i="28"/>
  <c r="I87" i="28"/>
  <c r="J87" i="28"/>
  <c r="K87" i="28"/>
  <c r="L87" i="28"/>
  <c r="M87" i="28"/>
  <c r="H88" i="28"/>
  <c r="I88" i="28"/>
  <c r="J88" i="28"/>
  <c r="K88" i="28"/>
  <c r="L88" i="28"/>
  <c r="M88" i="28"/>
  <c r="B84" i="28"/>
  <c r="C84" i="28"/>
  <c r="D84" i="28"/>
  <c r="E84" i="28"/>
  <c r="F84" i="28"/>
  <c r="B85" i="28"/>
  <c r="F85" i="28" s="1"/>
  <c r="C85" i="28"/>
  <c r="D85" i="28"/>
  <c r="E85" i="28"/>
  <c r="B86" i="28"/>
  <c r="F86" i="28" s="1"/>
  <c r="C86" i="28"/>
  <c r="D86" i="28"/>
  <c r="E86" i="28"/>
  <c r="B87" i="28"/>
  <c r="F87" i="28" s="1"/>
  <c r="C87" i="28"/>
  <c r="D87" i="28"/>
  <c r="E87" i="28"/>
  <c r="B88" i="28"/>
  <c r="F88" i="28" s="1"/>
  <c r="C88" i="28"/>
  <c r="D88" i="28"/>
  <c r="E88" i="28"/>
  <c r="H84" i="27"/>
  <c r="I84" i="27" s="1"/>
  <c r="K84" i="27"/>
  <c r="L84" i="27"/>
  <c r="H85" i="27"/>
  <c r="I85" i="27" s="1"/>
  <c r="M85" i="27" s="1"/>
  <c r="J85" i="27"/>
  <c r="K85" i="27"/>
  <c r="L85" i="27"/>
  <c r="H86" i="27"/>
  <c r="I86" i="27" s="1"/>
  <c r="M86" i="27" s="1"/>
  <c r="J86" i="27"/>
  <c r="K86" i="27"/>
  <c r="L86" i="27"/>
  <c r="H87" i="27"/>
  <c r="I87" i="27" s="1"/>
  <c r="M87" i="27" s="1"/>
  <c r="J87" i="27"/>
  <c r="K87" i="27"/>
  <c r="L87" i="27"/>
  <c r="H88" i="27"/>
  <c r="I88" i="27" s="1"/>
  <c r="M88" i="27" s="1"/>
  <c r="J88" i="27"/>
  <c r="K88" i="27"/>
  <c r="L88" i="27"/>
  <c r="B84" i="27"/>
  <c r="C84" i="27"/>
  <c r="F84" i="27" s="1"/>
  <c r="D84" i="27"/>
  <c r="E84" i="27"/>
  <c r="B85" i="27"/>
  <c r="F85" i="27" s="1"/>
  <c r="C85" i="27"/>
  <c r="D85" i="27"/>
  <c r="E85" i="27"/>
  <c r="B86" i="27"/>
  <c r="F86" i="27" s="1"/>
  <c r="C86" i="27"/>
  <c r="D86" i="27"/>
  <c r="E86" i="27"/>
  <c r="B87" i="27"/>
  <c r="F87" i="27" s="1"/>
  <c r="C87" i="27"/>
  <c r="D87" i="27"/>
  <c r="E87" i="27"/>
  <c r="B88" i="27"/>
  <c r="F88" i="27" s="1"/>
  <c r="C88" i="27"/>
  <c r="D88" i="27"/>
  <c r="E88" i="27"/>
  <c r="L80" i="26"/>
  <c r="M80" i="26"/>
  <c r="N80" i="26"/>
  <c r="O80" i="26"/>
  <c r="P80" i="26"/>
  <c r="Q80" i="26"/>
  <c r="K80" i="26"/>
  <c r="C80" i="26"/>
  <c r="D80" i="26"/>
  <c r="E80" i="26"/>
  <c r="F80" i="26"/>
  <c r="G80" i="26"/>
  <c r="H80" i="26"/>
  <c r="B80" i="26"/>
  <c r="L80" i="25"/>
  <c r="M80" i="25"/>
  <c r="N80" i="25"/>
  <c r="O80" i="25"/>
  <c r="P80" i="25"/>
  <c r="Q80" i="25"/>
  <c r="K80" i="25"/>
  <c r="C80" i="25"/>
  <c r="D80" i="25"/>
  <c r="E80" i="25"/>
  <c r="F80" i="25"/>
  <c r="G80" i="25"/>
  <c r="H80" i="25"/>
  <c r="B80" i="25"/>
  <c r="L80" i="24"/>
  <c r="M80" i="24"/>
  <c r="N80" i="24"/>
  <c r="O80" i="24"/>
  <c r="P80" i="24"/>
  <c r="Q80" i="24"/>
  <c r="K80" i="24"/>
  <c r="C80" i="24"/>
  <c r="D80" i="24"/>
  <c r="E80" i="24"/>
  <c r="F80" i="24"/>
  <c r="G80" i="24"/>
  <c r="H80" i="24"/>
  <c r="B80" i="24"/>
  <c r="L80" i="23"/>
  <c r="M80" i="23"/>
  <c r="N80" i="23"/>
  <c r="O80" i="23"/>
  <c r="P80" i="23"/>
  <c r="Q80" i="23"/>
  <c r="K80" i="23"/>
  <c r="C80" i="23"/>
  <c r="D80" i="23"/>
  <c r="E80" i="23"/>
  <c r="F80" i="23"/>
  <c r="G80" i="23"/>
  <c r="H80" i="23"/>
  <c r="B80" i="23"/>
  <c r="L80" i="22"/>
  <c r="M80" i="22"/>
  <c r="N80" i="22"/>
  <c r="O80" i="22"/>
  <c r="P80" i="22"/>
  <c r="Q80" i="22"/>
  <c r="K80" i="22"/>
  <c r="C80" i="22"/>
  <c r="D80" i="22"/>
  <c r="E80" i="22"/>
  <c r="F80" i="22"/>
  <c r="G80" i="22"/>
  <c r="H80" i="22"/>
  <c r="B80" i="22"/>
  <c r="J84" i="27" l="1"/>
  <c r="M84" i="27" s="1"/>
  <c r="L80" i="5"/>
  <c r="M80" i="5"/>
  <c r="N80" i="5"/>
  <c r="O80" i="5"/>
  <c r="P80" i="5"/>
  <c r="Q80" i="5"/>
  <c r="K80" i="5"/>
  <c r="C80" i="5"/>
  <c r="D80" i="5"/>
  <c r="E80" i="5"/>
  <c r="F80" i="5"/>
  <c r="G80" i="5"/>
  <c r="H80" i="5"/>
  <c r="B80" i="5"/>
  <c r="L80" i="4"/>
  <c r="M80" i="4"/>
  <c r="N80" i="4"/>
  <c r="O80" i="4"/>
  <c r="P80" i="4"/>
  <c r="K80" i="4"/>
  <c r="C80" i="4"/>
  <c r="D80" i="4"/>
  <c r="E80" i="4"/>
  <c r="F80" i="4"/>
  <c r="G80" i="4"/>
  <c r="B80" i="4"/>
  <c r="L80" i="12"/>
  <c r="M80" i="12"/>
  <c r="N80" i="12"/>
  <c r="O80" i="12"/>
  <c r="P80" i="12"/>
  <c r="Q80" i="12"/>
  <c r="K80" i="12"/>
  <c r="C80" i="12"/>
  <c r="D80" i="12"/>
  <c r="E80" i="12"/>
  <c r="F80" i="12"/>
  <c r="G80" i="12"/>
  <c r="H80" i="12"/>
  <c r="B80" i="12"/>
  <c r="L80" i="11"/>
  <c r="M80" i="11"/>
  <c r="N80" i="11"/>
  <c r="O80" i="11"/>
  <c r="P80" i="11"/>
  <c r="Q80" i="11"/>
  <c r="K80" i="11"/>
  <c r="C80" i="11"/>
  <c r="D80" i="11"/>
  <c r="E80" i="11"/>
  <c r="F80" i="11"/>
  <c r="G80" i="11"/>
  <c r="H80" i="11"/>
  <c r="B80" i="11"/>
  <c r="L80" i="10"/>
  <c r="M80" i="10"/>
  <c r="N80" i="10"/>
  <c r="O80" i="10"/>
  <c r="P80" i="10"/>
  <c r="Q80" i="10"/>
  <c r="K80" i="10"/>
  <c r="C80" i="10"/>
  <c r="D80" i="10"/>
  <c r="E80" i="10"/>
  <c r="F80" i="10"/>
  <c r="G80" i="10"/>
  <c r="H80" i="10"/>
  <c r="B80" i="10"/>
  <c r="L80" i="9"/>
  <c r="M80" i="9"/>
  <c r="N80" i="9"/>
  <c r="O80" i="9"/>
  <c r="P80" i="9"/>
  <c r="K80" i="9"/>
  <c r="C80" i="9"/>
  <c r="D80" i="9"/>
  <c r="E80" i="9"/>
  <c r="F80" i="9"/>
  <c r="G80" i="9"/>
  <c r="B80" i="9"/>
  <c r="L80" i="8"/>
  <c r="M80" i="8"/>
  <c r="N80" i="8"/>
  <c r="O80" i="8"/>
  <c r="P80" i="8"/>
  <c r="K80" i="8"/>
  <c r="C80" i="8"/>
  <c r="D80" i="8"/>
  <c r="E80" i="8"/>
  <c r="F80" i="8"/>
  <c r="G80" i="8"/>
  <c r="B80" i="8"/>
  <c r="L80" i="7"/>
  <c r="M80" i="7"/>
  <c r="N80" i="7"/>
  <c r="O80" i="7"/>
  <c r="P80" i="7"/>
  <c r="K80" i="7"/>
  <c r="C80" i="7"/>
  <c r="D80" i="7"/>
  <c r="E80" i="7"/>
  <c r="F80" i="7"/>
  <c r="G80" i="7"/>
  <c r="B80" i="7"/>
  <c r="K77" i="5" l="1"/>
  <c r="L77" i="5"/>
  <c r="Q77" i="5" s="1"/>
  <c r="M77" i="5"/>
  <c r="N77" i="5"/>
  <c r="O77" i="5"/>
  <c r="P77" i="5"/>
  <c r="K78" i="5"/>
  <c r="L78" i="5"/>
  <c r="Q78" i="5" s="1"/>
  <c r="M78" i="5"/>
  <c r="N78" i="5"/>
  <c r="O78" i="5"/>
  <c r="P78" i="5"/>
  <c r="J77" i="5"/>
  <c r="J78" i="5"/>
  <c r="B77" i="5"/>
  <c r="C77" i="5"/>
  <c r="H77" i="5" s="1"/>
  <c r="D77" i="5"/>
  <c r="E77" i="5"/>
  <c r="F77" i="5"/>
  <c r="G77" i="5"/>
  <c r="B78" i="5"/>
  <c r="C78" i="5"/>
  <c r="H78" i="5" s="1"/>
  <c r="D78" i="5"/>
  <c r="E78" i="5"/>
  <c r="F78" i="5"/>
  <c r="G78" i="5"/>
  <c r="K77" i="4"/>
  <c r="L77" i="4"/>
  <c r="Q77" i="4" s="1"/>
  <c r="M77" i="4"/>
  <c r="N77" i="4"/>
  <c r="O77" i="4"/>
  <c r="P77" i="4"/>
  <c r="K78" i="4"/>
  <c r="L78" i="4"/>
  <c r="Q78" i="4" s="1"/>
  <c r="M78" i="4"/>
  <c r="N78" i="4"/>
  <c r="O78" i="4"/>
  <c r="P78" i="4"/>
  <c r="J77" i="4"/>
  <c r="J78" i="4"/>
  <c r="B77" i="4"/>
  <c r="C77" i="4"/>
  <c r="H77" i="4" s="1"/>
  <c r="D77" i="4"/>
  <c r="E77" i="4"/>
  <c r="F77" i="4"/>
  <c r="G77" i="4"/>
  <c r="B78" i="4"/>
  <c r="C78" i="4"/>
  <c r="H78" i="4" s="1"/>
  <c r="D78" i="4"/>
  <c r="E78" i="4"/>
  <c r="F78" i="4"/>
  <c r="G78" i="4"/>
  <c r="C38" i="5"/>
  <c r="D38" i="5"/>
  <c r="E38" i="5"/>
  <c r="F38" i="5"/>
  <c r="G38" i="5"/>
  <c r="B38" i="5"/>
  <c r="C38" i="4"/>
  <c r="D38" i="4"/>
  <c r="E38" i="4"/>
  <c r="F38" i="4"/>
  <c r="G38" i="4"/>
  <c r="B38" i="4"/>
  <c r="K38" i="6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O14" i="4" s="1"/>
  <c r="H15" i="4"/>
  <c r="P15" i="4" s="1"/>
  <c r="H16" i="4"/>
  <c r="Q16" i="4" s="1"/>
  <c r="H17" i="4"/>
  <c r="O17" i="4" s="1"/>
  <c r="H18" i="4"/>
  <c r="N18" i="4" s="1"/>
  <c r="H19" i="4"/>
  <c r="Q19" i="4" s="1"/>
  <c r="H20" i="4"/>
  <c r="O20" i="4" s="1"/>
  <c r="H21" i="4"/>
  <c r="O21" i="4" s="1"/>
  <c r="N21" i="4"/>
  <c r="B62" i="4" s="1"/>
  <c r="H22" i="4"/>
  <c r="P22" i="4" s="1"/>
  <c r="Q22" i="4"/>
  <c r="H23" i="4"/>
  <c r="N23" i="4" s="1"/>
  <c r="H24" i="4"/>
  <c r="P24" i="4" s="1"/>
  <c r="N24" i="4"/>
  <c r="R24" i="4"/>
  <c r="F65" i="4" s="1"/>
  <c r="S24" i="4"/>
  <c r="G65" i="4" s="1"/>
  <c r="H25" i="4"/>
  <c r="Q25" i="4" s="1"/>
  <c r="H26" i="4"/>
  <c r="Q26" i="4" s="1"/>
  <c r="H27" i="4"/>
  <c r="P27" i="4" s="1"/>
  <c r="O27" i="4"/>
  <c r="S27" i="4"/>
  <c r="G68" i="4" s="1"/>
  <c r="H28" i="4"/>
  <c r="P28" i="4" s="1"/>
  <c r="H29" i="4"/>
  <c r="S29" i="4" s="1"/>
  <c r="H30" i="4"/>
  <c r="Q30" i="4" s="1"/>
  <c r="H31" i="4"/>
  <c r="S31" i="4" s="1"/>
  <c r="H32" i="4"/>
  <c r="S32" i="4" s="1"/>
  <c r="H33" i="4"/>
  <c r="T33" i="4"/>
  <c r="H34" i="4"/>
  <c r="T34" i="4"/>
  <c r="H35" i="4"/>
  <c r="T35" i="4"/>
  <c r="B47" i="4"/>
  <c r="C47" i="4"/>
  <c r="D47" i="4"/>
  <c r="E47" i="4"/>
  <c r="F47" i="4"/>
  <c r="G47" i="4"/>
  <c r="J47" i="4"/>
  <c r="P47" i="4" s="1"/>
  <c r="O47" i="4"/>
  <c r="B48" i="4"/>
  <c r="C48" i="4"/>
  <c r="D48" i="4"/>
  <c r="E48" i="4"/>
  <c r="F48" i="4"/>
  <c r="G48" i="4"/>
  <c r="J48" i="4"/>
  <c r="N48" i="4" s="1"/>
  <c r="B49" i="4"/>
  <c r="C49" i="4"/>
  <c r="D49" i="4"/>
  <c r="E49" i="4"/>
  <c r="F49" i="4"/>
  <c r="G49" i="4"/>
  <c r="J49" i="4"/>
  <c r="K49" i="4" s="1"/>
  <c r="B50" i="4"/>
  <c r="C50" i="4"/>
  <c r="H50" i="4" s="1"/>
  <c r="D50" i="4"/>
  <c r="E50" i="4"/>
  <c r="F50" i="4"/>
  <c r="G50" i="4"/>
  <c r="J50" i="4"/>
  <c r="K50" i="4" s="1"/>
  <c r="B51" i="4"/>
  <c r="C51" i="4"/>
  <c r="D51" i="4"/>
  <c r="E51" i="4"/>
  <c r="F51" i="4"/>
  <c r="G51" i="4"/>
  <c r="J51" i="4"/>
  <c r="O51" i="4" s="1"/>
  <c r="K51" i="4"/>
  <c r="B52" i="4"/>
  <c r="C52" i="4"/>
  <c r="D52" i="4"/>
  <c r="E52" i="4"/>
  <c r="F52" i="4"/>
  <c r="G52" i="4"/>
  <c r="J52" i="4"/>
  <c r="L52" i="4" s="1"/>
  <c r="B53" i="4"/>
  <c r="C53" i="4"/>
  <c r="D53" i="4"/>
  <c r="E53" i="4"/>
  <c r="F53" i="4"/>
  <c r="G53" i="4"/>
  <c r="J53" i="4"/>
  <c r="K53" i="4" s="1"/>
  <c r="B54" i="4"/>
  <c r="C54" i="4"/>
  <c r="D54" i="4"/>
  <c r="E54" i="4"/>
  <c r="F54" i="4"/>
  <c r="G54" i="4"/>
  <c r="J54" i="4"/>
  <c r="P54" i="4" s="1"/>
  <c r="K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B74" i="4"/>
  <c r="C74" i="4"/>
  <c r="D74" i="4"/>
  <c r="E74" i="4"/>
  <c r="F74" i="4"/>
  <c r="G74" i="4"/>
  <c r="J74" i="4"/>
  <c r="M74" i="4" s="1"/>
  <c r="L74" i="4"/>
  <c r="B75" i="4"/>
  <c r="C75" i="4"/>
  <c r="D75" i="4"/>
  <c r="E75" i="4"/>
  <c r="F75" i="4"/>
  <c r="G75" i="4"/>
  <c r="J75" i="4"/>
  <c r="M75" i="4" s="1"/>
  <c r="B76" i="4"/>
  <c r="C76" i="4"/>
  <c r="H76" i="4" s="1"/>
  <c r="D76" i="4"/>
  <c r="E76" i="4"/>
  <c r="F76" i="4"/>
  <c r="G76" i="4"/>
  <c r="J76" i="4"/>
  <c r="L76" i="4" s="1"/>
  <c r="K76" i="4"/>
  <c r="B99" i="4"/>
  <c r="H6" i="5"/>
  <c r="T6" i="5"/>
  <c r="H7" i="5"/>
  <c r="T7" i="5"/>
  <c r="H8" i="5"/>
  <c r="T8" i="5"/>
  <c r="H9" i="5"/>
  <c r="T9" i="5"/>
  <c r="H10" i="5"/>
  <c r="T10" i="5"/>
  <c r="H11" i="5"/>
  <c r="Q11" i="5" s="1"/>
  <c r="H12" i="5"/>
  <c r="Q12" i="5" s="1"/>
  <c r="H13" i="5"/>
  <c r="S13" i="5" s="1"/>
  <c r="H14" i="5"/>
  <c r="S14" i="5" s="1"/>
  <c r="O14" i="5"/>
  <c r="N14" i="5"/>
  <c r="B55" i="5" s="1"/>
  <c r="P14" i="5"/>
  <c r="D55" i="5" s="1"/>
  <c r="H15" i="5"/>
  <c r="R15" i="5" s="1"/>
  <c r="H16" i="5"/>
  <c r="O16" i="5" s="1"/>
  <c r="C57" i="5" s="1"/>
  <c r="H17" i="5"/>
  <c r="S17" i="5" s="1"/>
  <c r="H18" i="5"/>
  <c r="S18" i="5" s="1"/>
  <c r="H19" i="5"/>
  <c r="S19" i="5" s="1"/>
  <c r="H20" i="5"/>
  <c r="P20" i="5" s="1"/>
  <c r="O20" i="5"/>
  <c r="N20" i="5"/>
  <c r="H21" i="5"/>
  <c r="S21" i="5" s="1"/>
  <c r="R21" i="5"/>
  <c r="F62" i="5" s="1"/>
  <c r="N21" i="5"/>
  <c r="B62" i="5" s="1"/>
  <c r="H22" i="5"/>
  <c r="N22" i="5" s="1"/>
  <c r="H23" i="5"/>
  <c r="S23" i="5" s="1"/>
  <c r="R23" i="5"/>
  <c r="H24" i="5"/>
  <c r="O24" i="5" s="1"/>
  <c r="N24" i="5"/>
  <c r="B65" i="5" s="1"/>
  <c r="H25" i="5"/>
  <c r="Q25" i="5" s="1"/>
  <c r="N25" i="5"/>
  <c r="B66" i="5" s="1"/>
  <c r="S25" i="5"/>
  <c r="G66" i="5" s="1"/>
  <c r="H26" i="5"/>
  <c r="N26" i="5" s="1"/>
  <c r="H27" i="5"/>
  <c r="R27" i="5" s="1"/>
  <c r="S27" i="5"/>
  <c r="G68" i="5" s="1"/>
  <c r="H28" i="5"/>
  <c r="P28" i="5" s="1"/>
  <c r="O28" i="5"/>
  <c r="C69" i="5" s="1"/>
  <c r="N28" i="5"/>
  <c r="B69" i="5" s="1"/>
  <c r="H29" i="5"/>
  <c r="N29" i="5" s="1"/>
  <c r="H30" i="5"/>
  <c r="P30" i="5" s="1"/>
  <c r="N30" i="5"/>
  <c r="B71" i="5" s="1"/>
  <c r="H31" i="5"/>
  <c r="N31" i="5" s="1"/>
  <c r="H32" i="5"/>
  <c r="O32" i="5" s="1"/>
  <c r="H33" i="5"/>
  <c r="H34" i="5"/>
  <c r="S34" i="5" s="1"/>
  <c r="H35" i="5"/>
  <c r="T35" i="5"/>
  <c r="B47" i="5"/>
  <c r="C47" i="5"/>
  <c r="D47" i="5"/>
  <c r="E47" i="5"/>
  <c r="F47" i="5"/>
  <c r="G47" i="5"/>
  <c r="J47" i="5"/>
  <c r="M47" i="5" s="1"/>
  <c r="B48" i="5"/>
  <c r="C48" i="5"/>
  <c r="D48" i="5"/>
  <c r="E48" i="5"/>
  <c r="F48" i="5"/>
  <c r="G48" i="5"/>
  <c r="J48" i="5"/>
  <c r="B49" i="5"/>
  <c r="C49" i="5"/>
  <c r="D49" i="5"/>
  <c r="E49" i="5"/>
  <c r="F49" i="5"/>
  <c r="G49" i="5"/>
  <c r="J49" i="5"/>
  <c r="K49" i="5" s="1"/>
  <c r="B50" i="5"/>
  <c r="C50" i="5"/>
  <c r="D50" i="5"/>
  <c r="E50" i="5"/>
  <c r="F50" i="5"/>
  <c r="G50" i="5"/>
  <c r="J50" i="5"/>
  <c r="B51" i="5"/>
  <c r="C51" i="5"/>
  <c r="D51" i="5"/>
  <c r="E51" i="5"/>
  <c r="F51" i="5"/>
  <c r="G51" i="5"/>
  <c r="J51" i="5"/>
  <c r="M51" i="5" s="1"/>
  <c r="K51" i="5"/>
  <c r="J52" i="5"/>
  <c r="J53" i="5"/>
  <c r="J54" i="5"/>
  <c r="J55" i="5"/>
  <c r="J56" i="5"/>
  <c r="J57" i="5"/>
  <c r="J58" i="5"/>
  <c r="J59" i="5"/>
  <c r="J60" i="5"/>
  <c r="C61" i="5"/>
  <c r="J61" i="5"/>
  <c r="J62" i="5"/>
  <c r="J63" i="5"/>
  <c r="F64" i="5"/>
  <c r="J64" i="5"/>
  <c r="J65" i="5"/>
  <c r="J66" i="5"/>
  <c r="J67" i="5"/>
  <c r="J68" i="5"/>
  <c r="J69" i="5"/>
  <c r="J70" i="5"/>
  <c r="J71" i="5"/>
  <c r="J72" i="5"/>
  <c r="J73" i="5"/>
  <c r="J74" i="5"/>
  <c r="J75" i="5"/>
  <c r="B76" i="5"/>
  <c r="C76" i="5"/>
  <c r="D76" i="5"/>
  <c r="H76" i="5" s="1"/>
  <c r="E76" i="5"/>
  <c r="F76" i="5"/>
  <c r="G76" i="5"/>
  <c r="J76" i="5"/>
  <c r="K76" i="5"/>
  <c r="B99" i="5"/>
  <c r="H6" i="6"/>
  <c r="N6" i="6" s="1"/>
  <c r="H7" i="6"/>
  <c r="N7" i="6"/>
  <c r="O7" i="6"/>
  <c r="P7" i="6"/>
  <c r="M48" i="6"/>
  <c r="R7" i="6"/>
  <c r="F48" i="6"/>
  <c r="S7" i="6"/>
  <c r="H8" i="6"/>
  <c r="O8" i="6"/>
  <c r="C49" i="6"/>
  <c r="N8" i="6"/>
  <c r="P8" i="6"/>
  <c r="Q8" i="6"/>
  <c r="R8" i="6"/>
  <c r="F49" i="6"/>
  <c r="H9" i="6"/>
  <c r="N9" i="6"/>
  <c r="O9" i="6"/>
  <c r="C50" i="6"/>
  <c r="P9" i="6"/>
  <c r="D50" i="6"/>
  <c r="Q9" i="6"/>
  <c r="R9" i="6"/>
  <c r="S9" i="6"/>
  <c r="T9" i="6"/>
  <c r="H10" i="6"/>
  <c r="N10" i="6"/>
  <c r="R10" i="6"/>
  <c r="S10" i="6"/>
  <c r="H11" i="6"/>
  <c r="H12" i="6"/>
  <c r="N12" i="6"/>
  <c r="O12" i="6"/>
  <c r="P12" i="6"/>
  <c r="Q12" i="6"/>
  <c r="E53" i="6"/>
  <c r="R12" i="6"/>
  <c r="F53" i="6"/>
  <c r="S12" i="6"/>
  <c r="H13" i="6"/>
  <c r="H14" i="6"/>
  <c r="N14" i="6"/>
  <c r="H15" i="6"/>
  <c r="N15" i="6"/>
  <c r="O15" i="6"/>
  <c r="C56" i="6"/>
  <c r="P15" i="6"/>
  <c r="Q15" i="6"/>
  <c r="N56" i="6"/>
  <c r="R15" i="6"/>
  <c r="O56" i="6"/>
  <c r="S15" i="6"/>
  <c r="T15" i="6"/>
  <c r="H16" i="6"/>
  <c r="Q16" i="6"/>
  <c r="N16" i="6"/>
  <c r="O16" i="6"/>
  <c r="P16" i="6"/>
  <c r="R16" i="6"/>
  <c r="F57" i="6"/>
  <c r="S16" i="6"/>
  <c r="H17" i="6"/>
  <c r="O17" i="6"/>
  <c r="C58" i="6"/>
  <c r="N17" i="6"/>
  <c r="P17" i="6"/>
  <c r="Q17" i="6"/>
  <c r="E58" i="6"/>
  <c r="R17" i="6"/>
  <c r="O58" i="6"/>
  <c r="H18" i="6"/>
  <c r="N18" i="6"/>
  <c r="O18" i="6"/>
  <c r="C59" i="6"/>
  <c r="P18" i="6"/>
  <c r="Q18" i="6"/>
  <c r="R18" i="6"/>
  <c r="F59" i="6"/>
  <c r="S18" i="6"/>
  <c r="T18" i="6"/>
  <c r="H19" i="6"/>
  <c r="N19" i="6"/>
  <c r="B60" i="6"/>
  <c r="R19" i="6"/>
  <c r="S19" i="6"/>
  <c r="P60" i="6"/>
  <c r="H20" i="6"/>
  <c r="H21" i="6"/>
  <c r="N21" i="6"/>
  <c r="O21" i="6"/>
  <c r="P21" i="6"/>
  <c r="D62" i="6"/>
  <c r="Q21" i="6"/>
  <c r="N62" i="6"/>
  <c r="R21" i="6"/>
  <c r="S21" i="6"/>
  <c r="H22" i="6"/>
  <c r="H23" i="6"/>
  <c r="H24" i="6"/>
  <c r="N24" i="6"/>
  <c r="B65" i="6"/>
  <c r="O24" i="6"/>
  <c r="P24" i="6"/>
  <c r="M65" i="6"/>
  <c r="Q24" i="6"/>
  <c r="E65" i="6"/>
  <c r="R24" i="6"/>
  <c r="F65" i="6"/>
  <c r="S24" i="6"/>
  <c r="T24" i="6"/>
  <c r="H25" i="6"/>
  <c r="Q25" i="6"/>
  <c r="N25" i="6"/>
  <c r="O25" i="6"/>
  <c r="C66" i="6"/>
  <c r="P25" i="6"/>
  <c r="R25" i="6"/>
  <c r="O66" i="6"/>
  <c r="S25" i="6"/>
  <c r="H26" i="6"/>
  <c r="O26" i="6"/>
  <c r="N26" i="6"/>
  <c r="P26" i="6"/>
  <c r="Q26" i="6"/>
  <c r="R26" i="6"/>
  <c r="H27" i="6"/>
  <c r="N27" i="6"/>
  <c r="O27" i="6"/>
  <c r="C68" i="6"/>
  <c r="P27" i="6"/>
  <c r="M68" i="6"/>
  <c r="Q27" i="6"/>
  <c r="R27" i="6"/>
  <c r="F68" i="6"/>
  <c r="S27" i="6"/>
  <c r="T27" i="6"/>
  <c r="H28" i="6"/>
  <c r="N28" i="6"/>
  <c r="K69" i="6"/>
  <c r="R28" i="6"/>
  <c r="F69" i="6"/>
  <c r="S28" i="6"/>
  <c r="H29" i="6"/>
  <c r="H30" i="6"/>
  <c r="N30" i="6"/>
  <c r="O30" i="6"/>
  <c r="P30" i="6"/>
  <c r="Q30" i="6"/>
  <c r="R30" i="6"/>
  <c r="F71" i="6"/>
  <c r="S30" i="6"/>
  <c r="H31" i="6"/>
  <c r="H32" i="6"/>
  <c r="N32" i="6"/>
  <c r="H33" i="6"/>
  <c r="N33" i="6"/>
  <c r="O33" i="6"/>
  <c r="C74" i="6"/>
  <c r="P33" i="6"/>
  <c r="Q33" i="6"/>
  <c r="E74" i="6"/>
  <c r="R33" i="6"/>
  <c r="O74" i="6"/>
  <c r="S33" i="6"/>
  <c r="T33" i="6"/>
  <c r="H34" i="6"/>
  <c r="Q34" i="6"/>
  <c r="N34" i="6"/>
  <c r="O34" i="6"/>
  <c r="P34" i="6"/>
  <c r="M75" i="6"/>
  <c r="R34" i="6"/>
  <c r="F75" i="6"/>
  <c r="S34" i="6"/>
  <c r="B38" i="6"/>
  <c r="C38" i="6"/>
  <c r="D38" i="6"/>
  <c r="E38" i="6"/>
  <c r="F38" i="6"/>
  <c r="G38" i="6"/>
  <c r="J47" i="6"/>
  <c r="B48" i="6"/>
  <c r="D48" i="6"/>
  <c r="G48" i="6"/>
  <c r="J48" i="6"/>
  <c r="K48" i="6"/>
  <c r="O48" i="6"/>
  <c r="B49" i="6"/>
  <c r="E49" i="6"/>
  <c r="J49" i="6"/>
  <c r="L49" i="6"/>
  <c r="N49" i="6"/>
  <c r="E50" i="6"/>
  <c r="F50" i="6"/>
  <c r="G50" i="6"/>
  <c r="J50" i="6"/>
  <c r="L50" i="6"/>
  <c r="M50" i="6"/>
  <c r="N50" i="6"/>
  <c r="O50" i="6"/>
  <c r="P50" i="6"/>
  <c r="B51" i="6"/>
  <c r="J51" i="6"/>
  <c r="J52" i="6"/>
  <c r="B53" i="6"/>
  <c r="C53" i="6"/>
  <c r="G53" i="6"/>
  <c r="J53" i="6"/>
  <c r="J54" i="6"/>
  <c r="J55" i="6"/>
  <c r="K55" i="6"/>
  <c r="D56" i="6"/>
  <c r="E56" i="6"/>
  <c r="G56" i="6"/>
  <c r="J56" i="6"/>
  <c r="L56" i="6"/>
  <c r="M56" i="6"/>
  <c r="P56" i="6"/>
  <c r="B57" i="6"/>
  <c r="C57" i="6"/>
  <c r="D57" i="6"/>
  <c r="E57" i="6"/>
  <c r="J57" i="6"/>
  <c r="N57" i="6"/>
  <c r="K57" i="6"/>
  <c r="L57" i="6"/>
  <c r="B58" i="6"/>
  <c r="D58" i="6"/>
  <c r="F58" i="6"/>
  <c r="J58" i="6"/>
  <c r="K58" i="6"/>
  <c r="M58" i="6"/>
  <c r="N58" i="6"/>
  <c r="D59" i="6"/>
  <c r="E59" i="6"/>
  <c r="G59" i="6"/>
  <c r="J59" i="6"/>
  <c r="L59" i="6"/>
  <c r="N59" i="6"/>
  <c r="O59" i="6"/>
  <c r="P59" i="6"/>
  <c r="F60" i="6"/>
  <c r="G60" i="6"/>
  <c r="J60" i="6"/>
  <c r="K60" i="6"/>
  <c r="O60" i="6"/>
  <c r="J61" i="6"/>
  <c r="B62" i="6"/>
  <c r="E62" i="6"/>
  <c r="F62" i="6"/>
  <c r="G62" i="6"/>
  <c r="J62" i="6"/>
  <c r="K62" i="6"/>
  <c r="L62" i="6"/>
  <c r="M62" i="6"/>
  <c r="O62" i="6"/>
  <c r="P62" i="6"/>
  <c r="Q62" i="6"/>
  <c r="J63" i="6"/>
  <c r="J64" i="6"/>
  <c r="C65" i="6"/>
  <c r="D65" i="6"/>
  <c r="G65" i="6"/>
  <c r="J65" i="6"/>
  <c r="K65" i="6"/>
  <c r="L65" i="6"/>
  <c r="O65" i="6"/>
  <c r="P65" i="6"/>
  <c r="B66" i="6"/>
  <c r="D66" i="6"/>
  <c r="E66" i="6"/>
  <c r="J66" i="6"/>
  <c r="K66" i="6"/>
  <c r="L66" i="6"/>
  <c r="M66" i="6"/>
  <c r="N66" i="6"/>
  <c r="B67" i="6"/>
  <c r="C67" i="6"/>
  <c r="D67" i="6"/>
  <c r="E67" i="6"/>
  <c r="J67" i="6"/>
  <c r="K67" i="6"/>
  <c r="L67" i="6"/>
  <c r="N67" i="6"/>
  <c r="D68" i="6"/>
  <c r="E68" i="6"/>
  <c r="G68" i="6"/>
  <c r="J68" i="6"/>
  <c r="L68" i="6"/>
  <c r="N68" i="6"/>
  <c r="O68" i="6"/>
  <c r="P68" i="6"/>
  <c r="B69" i="6"/>
  <c r="G69" i="6"/>
  <c r="J69" i="6"/>
  <c r="O69" i="6"/>
  <c r="P69" i="6"/>
  <c r="J70" i="6"/>
  <c r="B71" i="6"/>
  <c r="H71" i="6"/>
  <c r="C71" i="6"/>
  <c r="D71" i="6"/>
  <c r="E71" i="6"/>
  <c r="G71" i="6"/>
  <c r="J71" i="6"/>
  <c r="J72" i="6"/>
  <c r="J73" i="6"/>
  <c r="D74" i="6"/>
  <c r="F74" i="6"/>
  <c r="G74" i="6"/>
  <c r="J74" i="6"/>
  <c r="L74" i="6"/>
  <c r="M74" i="6"/>
  <c r="N74" i="6"/>
  <c r="P74" i="6"/>
  <c r="C75" i="6"/>
  <c r="D75" i="6"/>
  <c r="E75" i="6"/>
  <c r="J75" i="6"/>
  <c r="K75" i="6"/>
  <c r="L75" i="6"/>
  <c r="N75" i="6"/>
  <c r="B76" i="6"/>
  <c r="C76" i="6"/>
  <c r="D76" i="6"/>
  <c r="E76" i="6"/>
  <c r="F76" i="6"/>
  <c r="G76" i="6"/>
  <c r="J76" i="6"/>
  <c r="K76" i="6"/>
  <c r="L76" i="6"/>
  <c r="M76" i="6"/>
  <c r="N76" i="6"/>
  <c r="O76" i="6"/>
  <c r="P76" i="6"/>
  <c r="Q76" i="6"/>
  <c r="B77" i="6"/>
  <c r="C77" i="6"/>
  <c r="D77" i="6"/>
  <c r="E77" i="6"/>
  <c r="F77" i="6"/>
  <c r="G77" i="6"/>
  <c r="H77" i="6"/>
  <c r="J77" i="6"/>
  <c r="L77" i="6"/>
  <c r="N77" i="6"/>
  <c r="O77" i="6"/>
  <c r="P77" i="6"/>
  <c r="B78" i="6"/>
  <c r="C78" i="6"/>
  <c r="D78" i="6"/>
  <c r="E78" i="6"/>
  <c r="F78" i="6"/>
  <c r="G78" i="6"/>
  <c r="J78" i="6"/>
  <c r="K78" i="6"/>
  <c r="L78" i="6"/>
  <c r="M78" i="6"/>
  <c r="N78" i="6"/>
  <c r="O78" i="6"/>
  <c r="P78" i="6"/>
  <c r="B99" i="6"/>
  <c r="H10" i="7"/>
  <c r="Q10" i="7"/>
  <c r="N10" i="7"/>
  <c r="O10" i="7"/>
  <c r="P10" i="7"/>
  <c r="R10" i="7"/>
  <c r="S10" i="7"/>
  <c r="G51" i="7"/>
  <c r="H11" i="7"/>
  <c r="N11" i="7"/>
  <c r="H12" i="7"/>
  <c r="N12" i="7"/>
  <c r="O12" i="7"/>
  <c r="P12" i="7"/>
  <c r="Q12" i="7"/>
  <c r="R12" i="7"/>
  <c r="S12" i="7"/>
  <c r="T12" i="7"/>
  <c r="H13" i="7"/>
  <c r="N13" i="7"/>
  <c r="P13" i="7"/>
  <c r="D54" i="7"/>
  <c r="R13" i="7"/>
  <c r="S13" i="7"/>
  <c r="H14" i="7"/>
  <c r="P14" i="7"/>
  <c r="Q14" i="7"/>
  <c r="N55" i="7"/>
  <c r="R14" i="7"/>
  <c r="S14" i="7"/>
  <c r="G55" i="7"/>
  <c r="H15" i="7"/>
  <c r="N15" i="7"/>
  <c r="O15" i="7"/>
  <c r="P15" i="7"/>
  <c r="D56" i="7"/>
  <c r="Q15" i="7"/>
  <c r="R15" i="7"/>
  <c r="S15" i="7"/>
  <c r="H16" i="7"/>
  <c r="N16" i="7"/>
  <c r="O16" i="7"/>
  <c r="P16" i="7"/>
  <c r="H17" i="7"/>
  <c r="O17" i="7"/>
  <c r="N17" i="7"/>
  <c r="P17" i="7"/>
  <c r="D58" i="7"/>
  <c r="Q17" i="7"/>
  <c r="H18" i="7"/>
  <c r="N18" i="7"/>
  <c r="B59" i="7"/>
  <c r="O18" i="7"/>
  <c r="P18" i="7"/>
  <c r="Q18" i="7"/>
  <c r="R18" i="7"/>
  <c r="S18" i="7"/>
  <c r="T18" i="7"/>
  <c r="H19" i="7"/>
  <c r="R19" i="7"/>
  <c r="H20" i="7"/>
  <c r="O20" i="7"/>
  <c r="N20" i="7"/>
  <c r="P20" i="7"/>
  <c r="D61" i="7"/>
  <c r="Q20" i="7"/>
  <c r="R20" i="7"/>
  <c r="S20" i="7"/>
  <c r="G61" i="7"/>
  <c r="H21" i="7"/>
  <c r="N21" i="7"/>
  <c r="O21" i="7"/>
  <c r="C62" i="7"/>
  <c r="P21" i="7"/>
  <c r="Q21" i="7"/>
  <c r="R21" i="7"/>
  <c r="S21" i="7"/>
  <c r="H22" i="7"/>
  <c r="N22" i="7"/>
  <c r="H23" i="7"/>
  <c r="N23" i="7"/>
  <c r="R23" i="7"/>
  <c r="H24" i="7"/>
  <c r="N24" i="7"/>
  <c r="O24" i="7"/>
  <c r="P24" i="7"/>
  <c r="Q24" i="7"/>
  <c r="R24" i="7"/>
  <c r="S24" i="7"/>
  <c r="H25" i="7"/>
  <c r="Q25" i="7"/>
  <c r="N25" i="7"/>
  <c r="O25" i="7"/>
  <c r="P25" i="7"/>
  <c r="D66" i="7"/>
  <c r="R25" i="7"/>
  <c r="O66" i="7"/>
  <c r="H26" i="7"/>
  <c r="N26" i="7"/>
  <c r="P26" i="7"/>
  <c r="Q26" i="7"/>
  <c r="N67" i="7"/>
  <c r="H27" i="7"/>
  <c r="N27" i="7"/>
  <c r="O27" i="7"/>
  <c r="R27" i="7"/>
  <c r="F68" i="7"/>
  <c r="S27" i="7"/>
  <c r="H28" i="7"/>
  <c r="P28" i="7"/>
  <c r="M69" i="7"/>
  <c r="Q28" i="7"/>
  <c r="R28" i="7"/>
  <c r="F69" i="7"/>
  <c r="S28" i="7"/>
  <c r="H29" i="7"/>
  <c r="R29" i="7"/>
  <c r="N29" i="7"/>
  <c r="O29" i="7"/>
  <c r="P29" i="7"/>
  <c r="D70" i="7"/>
  <c r="Q29" i="7"/>
  <c r="E70" i="7"/>
  <c r="S29" i="7"/>
  <c r="H30" i="7"/>
  <c r="N30" i="7"/>
  <c r="O30" i="7"/>
  <c r="L71" i="7"/>
  <c r="R30" i="7"/>
  <c r="S30" i="7"/>
  <c r="H31" i="7"/>
  <c r="P31" i="7"/>
  <c r="D72" i="7"/>
  <c r="Q31" i="7"/>
  <c r="E72" i="7"/>
  <c r="R31" i="7"/>
  <c r="S31" i="7"/>
  <c r="H32" i="7"/>
  <c r="R32" i="7"/>
  <c r="N32" i="7"/>
  <c r="T32" i="7"/>
  <c r="O32" i="7"/>
  <c r="C73" i="7"/>
  <c r="P32" i="7"/>
  <c r="D73" i="7"/>
  <c r="Q32" i="7"/>
  <c r="S32" i="7"/>
  <c r="G73" i="7"/>
  <c r="B38" i="7"/>
  <c r="C38" i="7"/>
  <c r="D38" i="7"/>
  <c r="E38" i="7"/>
  <c r="F38" i="7"/>
  <c r="G38" i="7"/>
  <c r="H38" i="7"/>
  <c r="B47" i="7"/>
  <c r="C47" i="7"/>
  <c r="D47" i="7"/>
  <c r="E47" i="7"/>
  <c r="F47" i="7"/>
  <c r="G47" i="7"/>
  <c r="J47" i="7"/>
  <c r="N47" i="7"/>
  <c r="K47" i="7"/>
  <c r="P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P48" i="7"/>
  <c r="B49" i="7"/>
  <c r="C49" i="7"/>
  <c r="H49" i="7"/>
  <c r="D49" i="7"/>
  <c r="E49" i="7"/>
  <c r="F49" i="7"/>
  <c r="G49" i="7"/>
  <c r="J49" i="7"/>
  <c r="N49" i="7"/>
  <c r="K49" i="7"/>
  <c r="L49" i="7"/>
  <c r="M49" i="7"/>
  <c r="O49" i="7"/>
  <c r="B50" i="7"/>
  <c r="C50" i="7"/>
  <c r="D50" i="7"/>
  <c r="E50" i="7"/>
  <c r="F50" i="7"/>
  <c r="G50" i="7"/>
  <c r="J50" i="7"/>
  <c r="K50" i="7"/>
  <c r="M50" i="7"/>
  <c r="B51" i="7"/>
  <c r="C51" i="7"/>
  <c r="D51" i="7"/>
  <c r="E51" i="7"/>
  <c r="F51" i="7"/>
  <c r="J51" i="7"/>
  <c r="N51" i="7"/>
  <c r="L51" i="7"/>
  <c r="B52" i="7"/>
  <c r="J52" i="7"/>
  <c r="B53" i="7"/>
  <c r="C53" i="7"/>
  <c r="H53" i="7"/>
  <c r="D53" i="7"/>
  <c r="E53" i="7"/>
  <c r="F53" i="7"/>
  <c r="G53" i="7"/>
  <c r="J53" i="7"/>
  <c r="B54" i="7"/>
  <c r="F54" i="7"/>
  <c r="G54" i="7"/>
  <c r="J54" i="7"/>
  <c r="M54" i="7"/>
  <c r="O54" i="7"/>
  <c r="P54" i="7"/>
  <c r="D55" i="7"/>
  <c r="E55" i="7"/>
  <c r="F55" i="7"/>
  <c r="J55" i="7"/>
  <c r="M55" i="7"/>
  <c r="O55" i="7"/>
  <c r="P55" i="7"/>
  <c r="B56" i="7"/>
  <c r="C56" i="7"/>
  <c r="E56" i="7"/>
  <c r="F56" i="7"/>
  <c r="G56" i="7"/>
  <c r="J56" i="7"/>
  <c r="P56" i="7"/>
  <c r="L56" i="7"/>
  <c r="M56" i="7"/>
  <c r="N56" i="7"/>
  <c r="O56" i="7"/>
  <c r="B57" i="7"/>
  <c r="C57" i="7"/>
  <c r="D57" i="7"/>
  <c r="J57" i="7"/>
  <c r="K57" i="7"/>
  <c r="L57" i="7"/>
  <c r="M57" i="7"/>
  <c r="C58" i="7"/>
  <c r="E58" i="7"/>
  <c r="J58" i="7"/>
  <c r="L58" i="7"/>
  <c r="M58" i="7"/>
  <c r="N58" i="7"/>
  <c r="C59" i="7"/>
  <c r="D59" i="7"/>
  <c r="E59" i="7"/>
  <c r="F59" i="7"/>
  <c r="G59" i="7"/>
  <c r="J59" i="7"/>
  <c r="M59" i="7"/>
  <c r="L59" i="7"/>
  <c r="J60" i="7"/>
  <c r="B61" i="7"/>
  <c r="C61" i="7"/>
  <c r="F61" i="7"/>
  <c r="J61" i="7"/>
  <c r="L61" i="7"/>
  <c r="K61" i="7"/>
  <c r="P61" i="7"/>
  <c r="B62" i="7"/>
  <c r="E62" i="7"/>
  <c r="F62" i="7"/>
  <c r="G62" i="7"/>
  <c r="J62" i="7"/>
  <c r="J63" i="7"/>
  <c r="J64" i="7"/>
  <c r="B65" i="7"/>
  <c r="C65" i="7"/>
  <c r="E65" i="7"/>
  <c r="F65" i="7"/>
  <c r="G65" i="7"/>
  <c r="J65" i="7"/>
  <c r="P65" i="7"/>
  <c r="K65" i="7"/>
  <c r="L65" i="7"/>
  <c r="O65" i="7"/>
  <c r="E66" i="7"/>
  <c r="F66" i="7"/>
  <c r="J66" i="7"/>
  <c r="M66" i="7"/>
  <c r="N66" i="7"/>
  <c r="D67" i="7"/>
  <c r="E67" i="7"/>
  <c r="J67" i="7"/>
  <c r="K67" i="7"/>
  <c r="M67" i="7"/>
  <c r="B68" i="7"/>
  <c r="C68" i="7"/>
  <c r="J68" i="7"/>
  <c r="L68" i="7"/>
  <c r="D69" i="7"/>
  <c r="J69" i="7"/>
  <c r="B70" i="7"/>
  <c r="C70" i="7"/>
  <c r="F70" i="7"/>
  <c r="G70" i="7"/>
  <c r="J70" i="7"/>
  <c r="O70" i="7"/>
  <c r="L70" i="7"/>
  <c r="B71" i="7"/>
  <c r="C71" i="7"/>
  <c r="F71" i="7"/>
  <c r="J71" i="7"/>
  <c r="O71" i="7"/>
  <c r="K71" i="7"/>
  <c r="F72" i="7"/>
  <c r="J72" i="7"/>
  <c r="B73" i="7"/>
  <c r="E73" i="7"/>
  <c r="F73" i="7"/>
  <c r="J73" i="7"/>
  <c r="B74" i="7"/>
  <c r="C74" i="7"/>
  <c r="D74" i="7"/>
  <c r="E74" i="7"/>
  <c r="F74" i="7"/>
  <c r="G74" i="7"/>
  <c r="J74" i="7"/>
  <c r="K74" i="7"/>
  <c r="L74" i="7"/>
  <c r="M74" i="7"/>
  <c r="N74" i="7"/>
  <c r="O74" i="7"/>
  <c r="B75" i="7"/>
  <c r="C75" i="7"/>
  <c r="H75" i="7"/>
  <c r="D75" i="7"/>
  <c r="E75" i="7"/>
  <c r="F75" i="7"/>
  <c r="G75" i="7"/>
  <c r="J75" i="7"/>
  <c r="N75" i="7"/>
  <c r="K75" i="7"/>
  <c r="L75" i="7"/>
  <c r="M75" i="7"/>
  <c r="B76" i="7"/>
  <c r="C76" i="7"/>
  <c r="H76" i="7"/>
  <c r="D76" i="7"/>
  <c r="E76" i="7"/>
  <c r="F76" i="7"/>
  <c r="G76" i="7"/>
  <c r="J76" i="7"/>
  <c r="K76" i="7"/>
  <c r="L76" i="7"/>
  <c r="B77" i="7"/>
  <c r="C77" i="7"/>
  <c r="H77" i="7"/>
  <c r="D77" i="7"/>
  <c r="E77" i="7"/>
  <c r="F77" i="7"/>
  <c r="G77" i="7"/>
  <c r="J77" i="7"/>
  <c r="B78" i="7"/>
  <c r="C78" i="7"/>
  <c r="D78" i="7"/>
  <c r="E78" i="7"/>
  <c r="F78" i="7"/>
  <c r="G78" i="7"/>
  <c r="J78" i="7"/>
  <c r="K78" i="7"/>
  <c r="L78" i="7"/>
  <c r="M78" i="7"/>
  <c r="N78" i="7"/>
  <c r="O78" i="7"/>
  <c r="B99" i="7"/>
  <c r="H6" i="22"/>
  <c r="T6" i="22"/>
  <c r="H7" i="22"/>
  <c r="T7" i="22"/>
  <c r="H8" i="22"/>
  <c r="T8" i="22"/>
  <c r="H9" i="22"/>
  <c r="T9" i="22"/>
  <c r="H10" i="22"/>
  <c r="T10" i="22"/>
  <c r="H11" i="22"/>
  <c r="T11" i="22"/>
  <c r="H12" i="22"/>
  <c r="T12" i="22"/>
  <c r="H13" i="22"/>
  <c r="T13" i="22"/>
  <c r="H14" i="22"/>
  <c r="T14" i="22"/>
  <c r="H15" i="22"/>
  <c r="T15" i="22"/>
  <c r="H16" i="22"/>
  <c r="T16" i="22"/>
  <c r="H17" i="22"/>
  <c r="R17" i="22"/>
  <c r="N17" i="22"/>
  <c r="O17" i="22"/>
  <c r="P17" i="22"/>
  <c r="Q17" i="22"/>
  <c r="S17" i="22"/>
  <c r="H18" i="22"/>
  <c r="P18" i="22"/>
  <c r="N18" i="22"/>
  <c r="O18" i="22"/>
  <c r="S18" i="22"/>
  <c r="H19" i="22"/>
  <c r="S19" i="22"/>
  <c r="H20" i="22"/>
  <c r="R20" i="22"/>
  <c r="F61" i="22"/>
  <c r="N20" i="22"/>
  <c r="O20" i="22"/>
  <c r="P20" i="22"/>
  <c r="D61" i="22"/>
  <c r="Q20" i="22"/>
  <c r="E61" i="22"/>
  <c r="S20" i="22"/>
  <c r="H21" i="22"/>
  <c r="P21" i="22"/>
  <c r="N21" i="22"/>
  <c r="O21" i="22"/>
  <c r="S21" i="22"/>
  <c r="H22" i="22"/>
  <c r="S22" i="22"/>
  <c r="H23" i="22"/>
  <c r="R23" i="22"/>
  <c r="O64" i="22"/>
  <c r="N23" i="22"/>
  <c r="O23" i="22"/>
  <c r="P23" i="22"/>
  <c r="Q23" i="22"/>
  <c r="N64" i="22"/>
  <c r="S23" i="22"/>
  <c r="H24" i="22"/>
  <c r="P24" i="22"/>
  <c r="N24" i="22"/>
  <c r="O24" i="22"/>
  <c r="S24" i="22"/>
  <c r="H25" i="22"/>
  <c r="S25" i="22"/>
  <c r="H26" i="22"/>
  <c r="R26" i="22"/>
  <c r="N26" i="22"/>
  <c r="O26" i="22"/>
  <c r="P26" i="22"/>
  <c r="Q26" i="22"/>
  <c r="S26" i="22"/>
  <c r="H27" i="22"/>
  <c r="P27" i="22"/>
  <c r="O27" i="22"/>
  <c r="C68" i="22"/>
  <c r="S27" i="22"/>
  <c r="H28" i="22"/>
  <c r="S28" i="22"/>
  <c r="H29" i="22"/>
  <c r="R29" i="22"/>
  <c r="F70" i="22"/>
  <c r="N29" i="22"/>
  <c r="O29" i="22"/>
  <c r="P29" i="22"/>
  <c r="Q29" i="22"/>
  <c r="S29" i="22"/>
  <c r="H30" i="22"/>
  <c r="P30" i="22"/>
  <c r="O30" i="22"/>
  <c r="S30" i="22"/>
  <c r="H31" i="22"/>
  <c r="S31" i="22"/>
  <c r="P72" i="22"/>
  <c r="H32" i="22"/>
  <c r="R32" i="22"/>
  <c r="F73" i="22"/>
  <c r="N32" i="22"/>
  <c r="O32" i="22"/>
  <c r="P32" i="22"/>
  <c r="Q32" i="22"/>
  <c r="S32" i="22"/>
  <c r="H33" i="22"/>
  <c r="P33" i="22"/>
  <c r="O33" i="22"/>
  <c r="S33" i="22"/>
  <c r="H34" i="22"/>
  <c r="S34" i="22"/>
  <c r="H35" i="22"/>
  <c r="R35" i="22"/>
  <c r="N35" i="22"/>
  <c r="O35" i="22"/>
  <c r="T35" i="22"/>
  <c r="P35" i="22"/>
  <c r="Q35" i="22"/>
  <c r="S35" i="22"/>
  <c r="H36" i="22"/>
  <c r="P36" i="22"/>
  <c r="M77" i="22"/>
  <c r="O36" i="22"/>
  <c r="S36" i="22"/>
  <c r="H37" i="22"/>
  <c r="T37" i="22"/>
  <c r="B38" i="22"/>
  <c r="C38" i="22"/>
  <c r="D38" i="22"/>
  <c r="E38" i="22"/>
  <c r="F38" i="22"/>
  <c r="G38" i="22"/>
  <c r="K38" i="22"/>
  <c r="B47" i="22"/>
  <c r="C47" i="22"/>
  <c r="D47" i="22"/>
  <c r="E47" i="22"/>
  <c r="F47" i="22"/>
  <c r="G47" i="22"/>
  <c r="J47" i="22"/>
  <c r="P47" i="22"/>
  <c r="B48" i="22"/>
  <c r="C48" i="22"/>
  <c r="D48" i="22"/>
  <c r="E48" i="22"/>
  <c r="F48" i="22"/>
  <c r="G48" i="22"/>
  <c r="J48" i="22"/>
  <c r="N48" i="22"/>
  <c r="K48" i="22"/>
  <c r="L48" i="22"/>
  <c r="M48" i="22"/>
  <c r="P48" i="22"/>
  <c r="B49" i="22"/>
  <c r="C49" i="22"/>
  <c r="H49" i="22"/>
  <c r="D49" i="22"/>
  <c r="E49" i="22"/>
  <c r="F49" i="22"/>
  <c r="G49" i="22"/>
  <c r="J49" i="22"/>
  <c r="N49" i="22"/>
  <c r="O49" i="22"/>
  <c r="P49" i="22"/>
  <c r="B50" i="22"/>
  <c r="C50" i="22"/>
  <c r="D50" i="22"/>
  <c r="E50" i="22"/>
  <c r="F50" i="22"/>
  <c r="G50" i="22"/>
  <c r="J50" i="22"/>
  <c r="N50" i="22"/>
  <c r="K50" i="22"/>
  <c r="L50" i="22"/>
  <c r="M50" i="22"/>
  <c r="P50" i="22"/>
  <c r="B51" i="22"/>
  <c r="C51" i="22"/>
  <c r="D51" i="22"/>
  <c r="E51" i="22"/>
  <c r="F51" i="22"/>
  <c r="G51" i="22"/>
  <c r="H51" i="22"/>
  <c r="J51" i="22"/>
  <c r="N51" i="22"/>
  <c r="O51" i="22"/>
  <c r="P51" i="22"/>
  <c r="B52" i="22"/>
  <c r="C52" i="22"/>
  <c r="H52" i="22"/>
  <c r="D52" i="22"/>
  <c r="E52" i="22"/>
  <c r="F52" i="22"/>
  <c r="G52" i="22"/>
  <c r="J52" i="22"/>
  <c r="N52" i="22"/>
  <c r="K52" i="22"/>
  <c r="L52" i="22"/>
  <c r="M52" i="22"/>
  <c r="P52" i="22"/>
  <c r="B53" i="22"/>
  <c r="C53" i="22"/>
  <c r="H53" i="22"/>
  <c r="D53" i="22"/>
  <c r="E53" i="22"/>
  <c r="F53" i="22"/>
  <c r="G53" i="22"/>
  <c r="J53" i="22"/>
  <c r="B54" i="22"/>
  <c r="C54" i="22"/>
  <c r="D54" i="22"/>
  <c r="E54" i="22"/>
  <c r="F54" i="22"/>
  <c r="G54" i="22"/>
  <c r="J54" i="22"/>
  <c r="N54" i="22"/>
  <c r="K54" i="22"/>
  <c r="L54" i="22"/>
  <c r="M54" i="22"/>
  <c r="P54" i="22"/>
  <c r="B55" i="22"/>
  <c r="C55" i="22"/>
  <c r="H55" i="22"/>
  <c r="D55" i="22"/>
  <c r="E55" i="22"/>
  <c r="F55" i="22"/>
  <c r="G55" i="22"/>
  <c r="J55" i="22"/>
  <c r="N55" i="22"/>
  <c r="B56" i="22"/>
  <c r="C56" i="22"/>
  <c r="D56" i="22"/>
  <c r="E56" i="22"/>
  <c r="F56" i="22"/>
  <c r="G56" i="22"/>
  <c r="J56" i="22"/>
  <c r="N56" i="22"/>
  <c r="K56" i="22"/>
  <c r="L56" i="22"/>
  <c r="M56" i="22"/>
  <c r="P56" i="22"/>
  <c r="B57" i="22"/>
  <c r="C57" i="22"/>
  <c r="H57" i="22"/>
  <c r="D57" i="22"/>
  <c r="E57" i="22"/>
  <c r="F57" i="22"/>
  <c r="G57" i="22"/>
  <c r="J57" i="22"/>
  <c r="N57" i="22"/>
  <c r="O57" i="22"/>
  <c r="B58" i="22"/>
  <c r="C58" i="22"/>
  <c r="D58" i="22"/>
  <c r="E58" i="22"/>
  <c r="F58" i="22"/>
  <c r="G58" i="22"/>
  <c r="J58" i="22"/>
  <c r="K58" i="22"/>
  <c r="L58" i="22"/>
  <c r="M58" i="22"/>
  <c r="P58" i="22"/>
  <c r="B59" i="22"/>
  <c r="C59" i="22"/>
  <c r="G59" i="22"/>
  <c r="J59" i="22"/>
  <c r="P59" i="22"/>
  <c r="J60" i="22"/>
  <c r="B61" i="22"/>
  <c r="H61" i="22"/>
  <c r="C61" i="22"/>
  <c r="G61" i="22"/>
  <c r="J61" i="22"/>
  <c r="N61" i="22"/>
  <c r="O61" i="22"/>
  <c r="B62" i="22"/>
  <c r="D62" i="22"/>
  <c r="G62" i="22"/>
  <c r="J62" i="22"/>
  <c r="K62" i="22"/>
  <c r="L62" i="22"/>
  <c r="M62" i="22"/>
  <c r="P62" i="22"/>
  <c r="J63" i="22"/>
  <c r="B64" i="22"/>
  <c r="C64" i="22"/>
  <c r="D64" i="22"/>
  <c r="E64" i="22"/>
  <c r="F64" i="22"/>
  <c r="G64" i="22"/>
  <c r="J64" i="22"/>
  <c r="K64" i="22"/>
  <c r="L64" i="22"/>
  <c r="M64" i="22"/>
  <c r="P64" i="22"/>
  <c r="B65" i="22"/>
  <c r="C65" i="22"/>
  <c r="G65" i="22"/>
  <c r="J65" i="22"/>
  <c r="K65" i="22"/>
  <c r="P65" i="22"/>
  <c r="J66" i="22"/>
  <c r="B67" i="22"/>
  <c r="C67" i="22"/>
  <c r="D67" i="22"/>
  <c r="E67" i="22"/>
  <c r="F67" i="22"/>
  <c r="G67" i="22"/>
  <c r="J67" i="22"/>
  <c r="M67" i="22"/>
  <c r="K67" i="22"/>
  <c r="L67" i="22"/>
  <c r="N67" i="22"/>
  <c r="P67" i="22"/>
  <c r="D68" i="22"/>
  <c r="G68" i="22"/>
  <c r="J68" i="22"/>
  <c r="L68" i="22"/>
  <c r="M68" i="22"/>
  <c r="P68" i="22"/>
  <c r="G69" i="22"/>
  <c r="J69" i="22"/>
  <c r="P69" i="22"/>
  <c r="B70" i="22"/>
  <c r="H70" i="22"/>
  <c r="C70" i="22"/>
  <c r="D70" i="22"/>
  <c r="E70" i="22"/>
  <c r="G70" i="22"/>
  <c r="J70" i="22"/>
  <c r="K70" i="22"/>
  <c r="L70" i="22"/>
  <c r="M70" i="22"/>
  <c r="N70" i="22"/>
  <c r="O70" i="22"/>
  <c r="Q70" i="22"/>
  <c r="P70" i="22"/>
  <c r="C71" i="22"/>
  <c r="G71" i="22"/>
  <c r="J71" i="22"/>
  <c r="L71" i="22"/>
  <c r="P71" i="22"/>
  <c r="G72" i="22"/>
  <c r="J72" i="22"/>
  <c r="B73" i="22"/>
  <c r="C73" i="22"/>
  <c r="H73" i="22"/>
  <c r="D73" i="22"/>
  <c r="E73" i="22"/>
  <c r="G73" i="22"/>
  <c r="J73" i="22"/>
  <c r="M73" i="22"/>
  <c r="K73" i="22"/>
  <c r="L73" i="22"/>
  <c r="N73" i="22"/>
  <c r="P73" i="22"/>
  <c r="D74" i="22"/>
  <c r="G74" i="22"/>
  <c r="J74" i="22"/>
  <c r="M74" i="22"/>
  <c r="P74" i="22"/>
  <c r="G75" i="22"/>
  <c r="J75" i="22"/>
  <c r="P75" i="22"/>
  <c r="B76" i="22"/>
  <c r="C76" i="22"/>
  <c r="D76" i="22"/>
  <c r="E76" i="22"/>
  <c r="F76" i="22"/>
  <c r="G76" i="22"/>
  <c r="H76" i="22"/>
  <c r="J76" i="22"/>
  <c r="K76" i="22"/>
  <c r="L76" i="22"/>
  <c r="M76" i="22"/>
  <c r="N76" i="22"/>
  <c r="O76" i="22"/>
  <c r="Q76" i="22"/>
  <c r="P76" i="22"/>
  <c r="C77" i="22"/>
  <c r="D77" i="22"/>
  <c r="G77" i="22"/>
  <c r="J77" i="22"/>
  <c r="L77" i="22"/>
  <c r="P77" i="22"/>
  <c r="B78" i="22"/>
  <c r="C78" i="22"/>
  <c r="D78" i="22"/>
  <c r="E78" i="22"/>
  <c r="F78" i="22"/>
  <c r="G78" i="22"/>
  <c r="H78" i="22"/>
  <c r="J78" i="22"/>
  <c r="K78" i="22"/>
  <c r="L78" i="22"/>
  <c r="M78" i="22"/>
  <c r="N78" i="22"/>
  <c r="O78" i="22"/>
  <c r="Q78" i="22"/>
  <c r="P78" i="22"/>
  <c r="B99" i="22"/>
  <c r="H6" i="8"/>
  <c r="H38" i="8" s="1"/>
  <c r="H7" i="8"/>
  <c r="H8" i="8"/>
  <c r="H9" i="8"/>
  <c r="H10" i="8"/>
  <c r="H11" i="8"/>
  <c r="N11" i="8"/>
  <c r="O11" i="8"/>
  <c r="P11" i="8"/>
  <c r="Q11" i="8"/>
  <c r="R11" i="8"/>
  <c r="S11" i="8"/>
  <c r="H12" i="8"/>
  <c r="Q12" i="8"/>
  <c r="N12" i="8"/>
  <c r="O12" i="8"/>
  <c r="P12" i="8"/>
  <c r="R12" i="8"/>
  <c r="S12" i="8"/>
  <c r="H13" i="8"/>
  <c r="O13" i="8"/>
  <c r="N13" i="8"/>
  <c r="P13" i="8"/>
  <c r="R13" i="8"/>
  <c r="S13" i="8"/>
  <c r="H14" i="8"/>
  <c r="N14" i="8"/>
  <c r="O14" i="8"/>
  <c r="P14" i="8"/>
  <c r="Q14" i="8"/>
  <c r="R14" i="8"/>
  <c r="S14" i="8"/>
  <c r="H15" i="8"/>
  <c r="Q15" i="8"/>
  <c r="N56" i="8"/>
  <c r="N15" i="8"/>
  <c r="O15" i="8"/>
  <c r="P15" i="8"/>
  <c r="R15" i="8"/>
  <c r="S15" i="8"/>
  <c r="H16" i="8"/>
  <c r="O16" i="8"/>
  <c r="N16" i="8"/>
  <c r="K57" i="8"/>
  <c r="P16" i="8"/>
  <c r="R16" i="8"/>
  <c r="S16" i="8"/>
  <c r="H17" i="8"/>
  <c r="N17" i="8"/>
  <c r="O17" i="8"/>
  <c r="P17" i="8"/>
  <c r="Q17" i="8"/>
  <c r="R17" i="8"/>
  <c r="S17" i="8"/>
  <c r="H18" i="8"/>
  <c r="Q18" i="8"/>
  <c r="N18" i="8"/>
  <c r="O18" i="8"/>
  <c r="P18" i="8"/>
  <c r="R18" i="8"/>
  <c r="S18" i="8"/>
  <c r="H19" i="8"/>
  <c r="O19" i="8"/>
  <c r="C60" i="8"/>
  <c r="N19" i="8"/>
  <c r="P19" i="8"/>
  <c r="R19" i="8"/>
  <c r="S19" i="8"/>
  <c r="H20" i="8"/>
  <c r="N20" i="8"/>
  <c r="O20" i="8"/>
  <c r="P20" i="8"/>
  <c r="Q20" i="8"/>
  <c r="R20" i="8"/>
  <c r="S20" i="8"/>
  <c r="H21" i="8"/>
  <c r="Q21" i="8"/>
  <c r="N62" i="8"/>
  <c r="N21" i="8"/>
  <c r="O21" i="8"/>
  <c r="P21" i="8"/>
  <c r="R21" i="8"/>
  <c r="S21" i="8"/>
  <c r="H22" i="8"/>
  <c r="O22" i="8"/>
  <c r="N22" i="8"/>
  <c r="K63" i="8"/>
  <c r="P22" i="8"/>
  <c r="R22" i="8"/>
  <c r="S22" i="8"/>
  <c r="H23" i="8"/>
  <c r="N23" i="8"/>
  <c r="O23" i="8"/>
  <c r="P23" i="8"/>
  <c r="Q23" i="8"/>
  <c r="R23" i="8"/>
  <c r="S23" i="8"/>
  <c r="H24" i="8"/>
  <c r="Q24" i="8"/>
  <c r="N24" i="8"/>
  <c r="O24" i="8"/>
  <c r="P24" i="8"/>
  <c r="R24" i="8"/>
  <c r="S24" i="8"/>
  <c r="H25" i="8"/>
  <c r="O25" i="8"/>
  <c r="C66" i="8"/>
  <c r="N25" i="8"/>
  <c r="P25" i="8"/>
  <c r="R25" i="8"/>
  <c r="S25" i="8"/>
  <c r="H26" i="8"/>
  <c r="N26" i="8"/>
  <c r="O26" i="8"/>
  <c r="P26" i="8"/>
  <c r="Q26" i="8"/>
  <c r="R26" i="8"/>
  <c r="S26" i="8"/>
  <c r="H27" i="8"/>
  <c r="Q27" i="8"/>
  <c r="N68" i="8"/>
  <c r="N27" i="8"/>
  <c r="O27" i="8"/>
  <c r="P27" i="8"/>
  <c r="R27" i="8"/>
  <c r="S27" i="8"/>
  <c r="H28" i="8"/>
  <c r="O28" i="8"/>
  <c r="N28" i="8"/>
  <c r="P28" i="8"/>
  <c r="R28" i="8"/>
  <c r="S28" i="8"/>
  <c r="H29" i="8"/>
  <c r="N29" i="8"/>
  <c r="O29" i="8"/>
  <c r="P29" i="8"/>
  <c r="Q29" i="8"/>
  <c r="R29" i="8"/>
  <c r="S29" i="8"/>
  <c r="H30" i="8"/>
  <c r="Q30" i="8"/>
  <c r="N30" i="8"/>
  <c r="O30" i="8"/>
  <c r="P30" i="8"/>
  <c r="R30" i="8"/>
  <c r="S30" i="8"/>
  <c r="H31" i="8"/>
  <c r="O31" i="8"/>
  <c r="N31" i="8"/>
  <c r="P31" i="8"/>
  <c r="R31" i="8"/>
  <c r="S31" i="8"/>
  <c r="H32" i="8"/>
  <c r="N32" i="8"/>
  <c r="O32" i="8"/>
  <c r="P32" i="8"/>
  <c r="Q32" i="8"/>
  <c r="R32" i="8"/>
  <c r="S32" i="8"/>
  <c r="H33" i="8"/>
  <c r="Q33" i="8"/>
  <c r="N74" i="8"/>
  <c r="N33" i="8"/>
  <c r="O33" i="8"/>
  <c r="P33" i="8"/>
  <c r="R33" i="8"/>
  <c r="S33" i="8"/>
  <c r="H34" i="8"/>
  <c r="O34" i="8"/>
  <c r="N34" i="8"/>
  <c r="K75" i="8"/>
  <c r="P34" i="8"/>
  <c r="R34" i="8"/>
  <c r="S34" i="8"/>
  <c r="H35" i="8"/>
  <c r="H36" i="8"/>
  <c r="H37" i="8"/>
  <c r="B38" i="8"/>
  <c r="C38" i="8"/>
  <c r="D38" i="8"/>
  <c r="E38" i="8"/>
  <c r="F38" i="8"/>
  <c r="G38" i="8"/>
  <c r="S38" i="8"/>
  <c r="B47" i="8"/>
  <c r="C47" i="8"/>
  <c r="D47" i="8"/>
  <c r="E47" i="8"/>
  <c r="F47" i="8"/>
  <c r="G47" i="8"/>
  <c r="H47" i="8"/>
  <c r="J47" i="8"/>
  <c r="L47" i="8"/>
  <c r="K47" i="8"/>
  <c r="M47" i="8"/>
  <c r="N47" i="8"/>
  <c r="O47" i="8"/>
  <c r="P47" i="8"/>
  <c r="B48" i="8"/>
  <c r="C48" i="8"/>
  <c r="D48" i="8"/>
  <c r="E48" i="8"/>
  <c r="F48" i="8"/>
  <c r="G48" i="8"/>
  <c r="J48" i="8"/>
  <c r="M48" i="8"/>
  <c r="L48" i="8"/>
  <c r="N48" i="8"/>
  <c r="P48" i="8"/>
  <c r="B49" i="8"/>
  <c r="C49" i="8"/>
  <c r="D49" i="8"/>
  <c r="E49" i="8"/>
  <c r="F49" i="8"/>
  <c r="G49" i="8"/>
  <c r="H49" i="8"/>
  <c r="J49" i="8"/>
  <c r="L49" i="8"/>
  <c r="Q49" i="8"/>
  <c r="K49" i="8"/>
  <c r="M49" i="8"/>
  <c r="N49" i="8"/>
  <c r="O49" i="8"/>
  <c r="P49" i="8"/>
  <c r="B50" i="8"/>
  <c r="C50" i="8"/>
  <c r="D50" i="8"/>
  <c r="E50" i="8"/>
  <c r="F50" i="8"/>
  <c r="G50" i="8"/>
  <c r="J50" i="8"/>
  <c r="M50" i="8"/>
  <c r="K50" i="8"/>
  <c r="L50" i="8"/>
  <c r="N50" i="8"/>
  <c r="P50" i="8"/>
  <c r="B51" i="8"/>
  <c r="C51" i="8"/>
  <c r="D51" i="8"/>
  <c r="E51" i="8"/>
  <c r="F51" i="8"/>
  <c r="G51" i="8"/>
  <c r="H51" i="8"/>
  <c r="J51" i="8"/>
  <c r="L51" i="8"/>
  <c r="Q51" i="8"/>
  <c r="K51" i="8"/>
  <c r="M51" i="8"/>
  <c r="N51" i="8"/>
  <c r="O51" i="8"/>
  <c r="P51" i="8"/>
  <c r="B52" i="8"/>
  <c r="C52" i="8"/>
  <c r="D52" i="8"/>
  <c r="E52" i="8"/>
  <c r="G52" i="8"/>
  <c r="J52" i="8"/>
  <c r="M52" i="8"/>
  <c r="L52" i="8"/>
  <c r="N52" i="8"/>
  <c r="P52" i="8"/>
  <c r="B53" i="8"/>
  <c r="C53" i="8"/>
  <c r="F53" i="8"/>
  <c r="G53" i="8"/>
  <c r="J53" i="8"/>
  <c r="L53" i="8"/>
  <c r="K53" i="8"/>
  <c r="O53" i="8"/>
  <c r="P53" i="8"/>
  <c r="D54" i="8"/>
  <c r="F54" i="8"/>
  <c r="G54" i="8"/>
  <c r="J54" i="8"/>
  <c r="M54" i="8"/>
  <c r="P54" i="8"/>
  <c r="B55" i="8"/>
  <c r="C55" i="8"/>
  <c r="D55" i="8"/>
  <c r="E55" i="8"/>
  <c r="G55" i="8"/>
  <c r="J55" i="8"/>
  <c r="K55" i="8"/>
  <c r="L55" i="8"/>
  <c r="M55" i="8"/>
  <c r="N55" i="8"/>
  <c r="O55" i="8"/>
  <c r="Q55" i="8"/>
  <c r="P55" i="8"/>
  <c r="B56" i="8"/>
  <c r="C56" i="8"/>
  <c r="E56" i="8"/>
  <c r="F56" i="8"/>
  <c r="G56" i="8"/>
  <c r="J56" i="8"/>
  <c r="K56" i="8"/>
  <c r="L56" i="8"/>
  <c r="O56" i="8"/>
  <c r="P56" i="8"/>
  <c r="B57" i="8"/>
  <c r="D57" i="8"/>
  <c r="F57" i="8"/>
  <c r="G57" i="8"/>
  <c r="J57" i="8"/>
  <c r="M57" i="8"/>
  <c r="O57" i="8"/>
  <c r="P57" i="8"/>
  <c r="B58" i="8"/>
  <c r="C58" i="8"/>
  <c r="D58" i="8"/>
  <c r="E58" i="8"/>
  <c r="G58" i="8"/>
  <c r="J58" i="8"/>
  <c r="K58" i="8"/>
  <c r="L58" i="8"/>
  <c r="M58" i="8"/>
  <c r="N58" i="8"/>
  <c r="P58" i="8"/>
  <c r="B59" i="8"/>
  <c r="C59" i="8"/>
  <c r="F59" i="8"/>
  <c r="G59" i="8"/>
  <c r="J59" i="8"/>
  <c r="L59" i="8"/>
  <c r="K59" i="8"/>
  <c r="O59" i="8"/>
  <c r="P59" i="8"/>
  <c r="D60" i="8"/>
  <c r="F60" i="8"/>
  <c r="G60" i="8"/>
  <c r="J60" i="8"/>
  <c r="M60" i="8"/>
  <c r="L60" i="8"/>
  <c r="O60" i="8"/>
  <c r="P60" i="8"/>
  <c r="B61" i="8"/>
  <c r="C61" i="8"/>
  <c r="D61" i="8"/>
  <c r="E61" i="8"/>
  <c r="G61" i="8"/>
  <c r="J61" i="8"/>
  <c r="L61" i="8"/>
  <c r="K61" i="8"/>
  <c r="O61" i="8"/>
  <c r="P61" i="8"/>
  <c r="B62" i="8"/>
  <c r="C62" i="8"/>
  <c r="E62" i="8"/>
  <c r="F62" i="8"/>
  <c r="G62" i="8"/>
  <c r="J62" i="8"/>
  <c r="K62" i="8"/>
  <c r="L62" i="8"/>
  <c r="O62" i="8"/>
  <c r="P62" i="8"/>
  <c r="D63" i="8"/>
  <c r="F63" i="8"/>
  <c r="G63" i="8"/>
  <c r="J63" i="8"/>
  <c r="M63" i="8"/>
  <c r="O63" i="8"/>
  <c r="P63" i="8"/>
  <c r="B64" i="8"/>
  <c r="C64" i="8"/>
  <c r="D64" i="8"/>
  <c r="E64" i="8"/>
  <c r="G64" i="8"/>
  <c r="J64" i="8"/>
  <c r="M64" i="8"/>
  <c r="L64" i="8"/>
  <c r="N64" i="8"/>
  <c r="P64" i="8"/>
  <c r="B65" i="8"/>
  <c r="C65" i="8"/>
  <c r="F65" i="8"/>
  <c r="G65" i="8"/>
  <c r="J65" i="8"/>
  <c r="K65" i="8"/>
  <c r="O65" i="8"/>
  <c r="P65" i="8"/>
  <c r="D66" i="8"/>
  <c r="F66" i="8"/>
  <c r="G66" i="8"/>
  <c r="J66" i="8"/>
  <c r="M66" i="8"/>
  <c r="O66" i="8"/>
  <c r="P66" i="8"/>
  <c r="B67" i="8"/>
  <c r="C67" i="8"/>
  <c r="D67" i="8"/>
  <c r="E67" i="8"/>
  <c r="G67" i="8"/>
  <c r="J67" i="8"/>
  <c r="K67" i="8"/>
  <c r="P67" i="8"/>
  <c r="B68" i="8"/>
  <c r="C68" i="8"/>
  <c r="E68" i="8"/>
  <c r="F68" i="8"/>
  <c r="G68" i="8"/>
  <c r="J68" i="8"/>
  <c r="O68" i="8"/>
  <c r="L68" i="8"/>
  <c r="P68" i="8"/>
  <c r="D69" i="8"/>
  <c r="F69" i="8"/>
  <c r="G69" i="8"/>
  <c r="J69" i="8"/>
  <c r="M69" i="8"/>
  <c r="O69" i="8"/>
  <c r="P69" i="8"/>
  <c r="B70" i="8"/>
  <c r="C70" i="8"/>
  <c r="D70" i="8"/>
  <c r="E70" i="8"/>
  <c r="G70" i="8"/>
  <c r="J70" i="8"/>
  <c r="M70" i="8"/>
  <c r="L70" i="8"/>
  <c r="P70" i="8"/>
  <c r="B71" i="8"/>
  <c r="C71" i="8"/>
  <c r="F71" i="8"/>
  <c r="G71" i="8"/>
  <c r="J71" i="8"/>
  <c r="K71" i="8"/>
  <c r="O71" i="8"/>
  <c r="P71" i="8"/>
  <c r="D72" i="8"/>
  <c r="F72" i="8"/>
  <c r="G72" i="8"/>
  <c r="J72" i="8"/>
  <c r="M72" i="8"/>
  <c r="O72" i="8"/>
  <c r="P72" i="8"/>
  <c r="B73" i="8"/>
  <c r="C73" i="8"/>
  <c r="D73" i="8"/>
  <c r="E73" i="8"/>
  <c r="G73" i="8"/>
  <c r="J73" i="8"/>
  <c r="K73" i="8"/>
  <c r="L73" i="8"/>
  <c r="M73" i="8"/>
  <c r="N73" i="8"/>
  <c r="P73" i="8"/>
  <c r="B74" i="8"/>
  <c r="C74" i="8"/>
  <c r="E74" i="8"/>
  <c r="F74" i="8"/>
  <c r="G74" i="8"/>
  <c r="J74" i="8"/>
  <c r="K74" i="8"/>
  <c r="L74" i="8"/>
  <c r="O74" i="8"/>
  <c r="P74" i="8"/>
  <c r="D75" i="8"/>
  <c r="F75" i="8"/>
  <c r="G75" i="8"/>
  <c r="J75" i="8"/>
  <c r="M75" i="8"/>
  <c r="O75" i="8"/>
  <c r="P75" i="8"/>
  <c r="B76" i="8"/>
  <c r="C76" i="8"/>
  <c r="D76" i="8"/>
  <c r="E76" i="8"/>
  <c r="H76" i="8"/>
  <c r="F76" i="8"/>
  <c r="G76" i="8"/>
  <c r="J76" i="8"/>
  <c r="K76" i="8"/>
  <c r="L76" i="8"/>
  <c r="Q76" i="8"/>
  <c r="M76" i="8"/>
  <c r="N76" i="8"/>
  <c r="O76" i="8"/>
  <c r="P76" i="8"/>
  <c r="B77" i="8"/>
  <c r="C77" i="8"/>
  <c r="D77" i="8"/>
  <c r="E77" i="8"/>
  <c r="F77" i="8"/>
  <c r="G77" i="8"/>
  <c r="H77" i="8"/>
  <c r="J77" i="8"/>
  <c r="K77" i="8"/>
  <c r="N77" i="8"/>
  <c r="O77" i="8"/>
  <c r="P77" i="8"/>
  <c r="B78" i="8"/>
  <c r="C78" i="8"/>
  <c r="D78" i="8"/>
  <c r="E78" i="8"/>
  <c r="H78" i="8"/>
  <c r="F78" i="8"/>
  <c r="G78" i="8"/>
  <c r="J78" i="8"/>
  <c r="M78" i="8"/>
  <c r="L78" i="8"/>
  <c r="P78" i="8"/>
  <c r="G79" i="8"/>
  <c r="P79" i="8"/>
  <c r="B97" i="8"/>
  <c r="E97" i="8"/>
  <c r="B99" i="8"/>
  <c r="H6" i="23"/>
  <c r="H38" i="23" s="1"/>
  <c r="T6" i="23"/>
  <c r="H7" i="23"/>
  <c r="T7" i="23"/>
  <c r="H8" i="23"/>
  <c r="T8" i="23"/>
  <c r="H9" i="23"/>
  <c r="T9" i="23"/>
  <c r="H10" i="23"/>
  <c r="T10" i="23"/>
  <c r="H11" i="23"/>
  <c r="T11" i="23"/>
  <c r="H12" i="23"/>
  <c r="T12" i="23"/>
  <c r="H13" i="23"/>
  <c r="T13" i="23"/>
  <c r="H14" i="23"/>
  <c r="T14" i="23"/>
  <c r="H15" i="23"/>
  <c r="O15" i="23"/>
  <c r="N15" i="23"/>
  <c r="Q15" i="23"/>
  <c r="S15" i="23"/>
  <c r="H16" i="23"/>
  <c r="N16" i="23"/>
  <c r="O16" i="23"/>
  <c r="T16" i="23"/>
  <c r="P16" i="23"/>
  <c r="Q16" i="23"/>
  <c r="R16" i="23"/>
  <c r="S16" i="23"/>
  <c r="H17" i="23"/>
  <c r="Q17" i="23"/>
  <c r="E58" i="23"/>
  <c r="P17" i="23"/>
  <c r="D58" i="23"/>
  <c r="S17" i="23"/>
  <c r="H18" i="23"/>
  <c r="O18" i="23"/>
  <c r="N18" i="23"/>
  <c r="Q18" i="23"/>
  <c r="S18" i="23"/>
  <c r="H19" i="23"/>
  <c r="N19" i="23"/>
  <c r="O19" i="23"/>
  <c r="R19" i="23"/>
  <c r="S19" i="23"/>
  <c r="H20" i="23"/>
  <c r="Q20" i="23"/>
  <c r="N61" i="23"/>
  <c r="P20" i="23"/>
  <c r="S20" i="23"/>
  <c r="H21" i="23"/>
  <c r="O21" i="23"/>
  <c r="N21" i="23"/>
  <c r="Q21" i="23"/>
  <c r="S21" i="23"/>
  <c r="H22" i="23"/>
  <c r="N22" i="23"/>
  <c r="O22" i="23"/>
  <c r="P22" i="23"/>
  <c r="Q22" i="23"/>
  <c r="R22" i="23"/>
  <c r="O63" i="23"/>
  <c r="S22" i="23"/>
  <c r="H23" i="23"/>
  <c r="O23" i="23"/>
  <c r="L64" i="23"/>
  <c r="N23" i="23"/>
  <c r="P23" i="23"/>
  <c r="Q23" i="23"/>
  <c r="E64" i="23"/>
  <c r="R23" i="23"/>
  <c r="S23" i="23"/>
  <c r="T23" i="23"/>
  <c r="H24" i="23"/>
  <c r="N24" i="23"/>
  <c r="O24" i="23"/>
  <c r="P24" i="23"/>
  <c r="Q24" i="23"/>
  <c r="N65" i="23"/>
  <c r="R24" i="23"/>
  <c r="O65" i="23"/>
  <c r="S24" i="23"/>
  <c r="H25" i="23"/>
  <c r="Q25" i="23"/>
  <c r="E66" i="23"/>
  <c r="N25" i="23"/>
  <c r="O25" i="23"/>
  <c r="P25" i="23"/>
  <c r="S25" i="23"/>
  <c r="H26" i="23"/>
  <c r="O26" i="23"/>
  <c r="C67" i="23"/>
  <c r="N26" i="23"/>
  <c r="R26" i="23"/>
  <c r="O67" i="23"/>
  <c r="S26" i="23"/>
  <c r="G67" i="23"/>
  <c r="H27" i="23"/>
  <c r="N27" i="23"/>
  <c r="O27" i="23"/>
  <c r="T27" i="23"/>
  <c r="P27" i="23"/>
  <c r="D68" i="23"/>
  <c r="Q27" i="23"/>
  <c r="E68" i="23"/>
  <c r="R27" i="23"/>
  <c r="F68" i="23"/>
  <c r="S27" i="23"/>
  <c r="H28" i="23"/>
  <c r="Q28" i="23"/>
  <c r="N69" i="23"/>
  <c r="N28" i="23"/>
  <c r="B69" i="23"/>
  <c r="O28" i="23"/>
  <c r="P28" i="23"/>
  <c r="S28" i="23"/>
  <c r="G69" i="23"/>
  <c r="H29" i="23"/>
  <c r="O29" i="23"/>
  <c r="N29" i="23"/>
  <c r="R29" i="23"/>
  <c r="S29" i="23"/>
  <c r="H30" i="23"/>
  <c r="N30" i="23"/>
  <c r="O30" i="23"/>
  <c r="T30" i="23"/>
  <c r="P30" i="23"/>
  <c r="Q30" i="23"/>
  <c r="N71" i="23"/>
  <c r="R30" i="23"/>
  <c r="O71" i="23"/>
  <c r="S30" i="23"/>
  <c r="H31" i="23"/>
  <c r="Q31" i="23"/>
  <c r="E72" i="23"/>
  <c r="N31" i="23"/>
  <c r="K72" i="23"/>
  <c r="O31" i="23"/>
  <c r="L72" i="23"/>
  <c r="P31" i="23"/>
  <c r="S31" i="23"/>
  <c r="H32" i="23"/>
  <c r="O32" i="23"/>
  <c r="C73" i="23"/>
  <c r="N32" i="23"/>
  <c r="B73" i="23"/>
  <c r="R32" i="23"/>
  <c r="O73" i="23"/>
  <c r="S32" i="23"/>
  <c r="G73" i="23"/>
  <c r="H33" i="23"/>
  <c r="N33" i="23"/>
  <c r="O33" i="23"/>
  <c r="T33" i="23"/>
  <c r="P33" i="23"/>
  <c r="D74" i="23"/>
  <c r="Q33" i="23"/>
  <c r="E74" i="23"/>
  <c r="H74" i="23"/>
  <c r="R33" i="23"/>
  <c r="F74" i="23"/>
  <c r="S33" i="23"/>
  <c r="H34" i="23"/>
  <c r="Q34" i="23"/>
  <c r="N75" i="23"/>
  <c r="N34" i="23"/>
  <c r="B75" i="23"/>
  <c r="O34" i="23"/>
  <c r="P34" i="23"/>
  <c r="S34" i="23"/>
  <c r="G75" i="23"/>
  <c r="H35" i="23"/>
  <c r="O35" i="23"/>
  <c r="N35" i="23"/>
  <c r="K76" i="23"/>
  <c r="R35" i="23"/>
  <c r="S35" i="23"/>
  <c r="H36" i="23"/>
  <c r="N36" i="23"/>
  <c r="O36" i="23"/>
  <c r="P36" i="23"/>
  <c r="Q36" i="23"/>
  <c r="N77" i="23"/>
  <c r="R36" i="23"/>
  <c r="S36" i="23"/>
  <c r="H37" i="23"/>
  <c r="T37" i="23"/>
  <c r="B38" i="23"/>
  <c r="C38" i="23"/>
  <c r="D38" i="23"/>
  <c r="E38" i="23"/>
  <c r="F38" i="23"/>
  <c r="G38" i="23"/>
  <c r="K38" i="23"/>
  <c r="S38" i="23"/>
  <c r="B97" i="23"/>
  <c r="E97" i="23"/>
  <c r="B47" i="23"/>
  <c r="C47" i="23"/>
  <c r="D47" i="23"/>
  <c r="E47" i="23"/>
  <c r="F47" i="23"/>
  <c r="G47" i="23"/>
  <c r="J47" i="23"/>
  <c r="N47" i="23"/>
  <c r="K47" i="23"/>
  <c r="L47" i="23"/>
  <c r="M47" i="23"/>
  <c r="P47" i="23"/>
  <c r="B48" i="23"/>
  <c r="C48" i="23"/>
  <c r="D48" i="23"/>
  <c r="E48" i="23"/>
  <c r="F48" i="23"/>
  <c r="G48" i="23"/>
  <c r="J48" i="23"/>
  <c r="B49" i="23"/>
  <c r="C49" i="23"/>
  <c r="D49" i="23"/>
  <c r="E49" i="23"/>
  <c r="F49" i="23"/>
  <c r="G49" i="23"/>
  <c r="J49" i="23"/>
  <c r="N49" i="23"/>
  <c r="K49" i="23"/>
  <c r="L49" i="23"/>
  <c r="M49" i="23"/>
  <c r="P49" i="23"/>
  <c r="B50" i="23"/>
  <c r="C50" i="23"/>
  <c r="H50" i="23"/>
  <c r="D50" i="23"/>
  <c r="E50" i="23"/>
  <c r="F50" i="23"/>
  <c r="G50" i="23"/>
  <c r="J50" i="23"/>
  <c r="P50" i="23"/>
  <c r="B51" i="23"/>
  <c r="C51" i="23"/>
  <c r="H51" i="23"/>
  <c r="D51" i="23"/>
  <c r="E51" i="23"/>
  <c r="F51" i="23"/>
  <c r="G51" i="23"/>
  <c r="J51" i="23"/>
  <c r="N51" i="23"/>
  <c r="K51" i="23"/>
  <c r="L51" i="23"/>
  <c r="M51" i="23"/>
  <c r="P51" i="23"/>
  <c r="B52" i="23"/>
  <c r="C52" i="23"/>
  <c r="H52" i="23"/>
  <c r="D52" i="23"/>
  <c r="E52" i="23"/>
  <c r="F52" i="23"/>
  <c r="G52" i="23"/>
  <c r="J52" i="23"/>
  <c r="P52" i="23"/>
  <c r="B53" i="23"/>
  <c r="C53" i="23"/>
  <c r="H53" i="23"/>
  <c r="D53" i="23"/>
  <c r="E53" i="23"/>
  <c r="F53" i="23"/>
  <c r="G53" i="23"/>
  <c r="J53" i="23"/>
  <c r="N53" i="23"/>
  <c r="K53" i="23"/>
  <c r="L53" i="23"/>
  <c r="M53" i="23"/>
  <c r="P53" i="23"/>
  <c r="B54" i="23"/>
  <c r="C54" i="23"/>
  <c r="H54" i="23"/>
  <c r="D54" i="23"/>
  <c r="E54" i="23"/>
  <c r="F54" i="23"/>
  <c r="G54" i="23"/>
  <c r="J54" i="23"/>
  <c r="P54" i="23"/>
  <c r="B55" i="23"/>
  <c r="C55" i="23"/>
  <c r="H55" i="23"/>
  <c r="D55" i="23"/>
  <c r="E55" i="23"/>
  <c r="F55" i="23"/>
  <c r="G55" i="23"/>
  <c r="J55" i="23"/>
  <c r="N55" i="23"/>
  <c r="K55" i="23"/>
  <c r="L55" i="23"/>
  <c r="M55" i="23"/>
  <c r="P55" i="23"/>
  <c r="B56" i="23"/>
  <c r="C56" i="23"/>
  <c r="E56" i="23"/>
  <c r="G56" i="23"/>
  <c r="J56" i="23"/>
  <c r="N56" i="23"/>
  <c r="P56" i="23"/>
  <c r="B57" i="23"/>
  <c r="C57" i="23"/>
  <c r="H57" i="23"/>
  <c r="D57" i="23"/>
  <c r="E57" i="23"/>
  <c r="F57" i="23"/>
  <c r="G57" i="23"/>
  <c r="J57" i="23"/>
  <c r="N57" i="23"/>
  <c r="K57" i="23"/>
  <c r="L57" i="23"/>
  <c r="M57" i="23"/>
  <c r="P57" i="23"/>
  <c r="G58" i="23"/>
  <c r="J58" i="23"/>
  <c r="P58" i="23"/>
  <c r="B59" i="23"/>
  <c r="E59" i="23"/>
  <c r="G59" i="23"/>
  <c r="J59" i="23"/>
  <c r="N59" i="23"/>
  <c r="K59" i="23"/>
  <c r="P59" i="23"/>
  <c r="B60" i="23"/>
  <c r="C60" i="23"/>
  <c r="F60" i="23"/>
  <c r="G60" i="23"/>
  <c r="J60" i="23"/>
  <c r="P60" i="23"/>
  <c r="D61" i="23"/>
  <c r="E61" i="23"/>
  <c r="G61" i="23"/>
  <c r="J61" i="23"/>
  <c r="M61" i="23"/>
  <c r="P61" i="23"/>
  <c r="B62" i="23"/>
  <c r="E62" i="23"/>
  <c r="G62" i="23"/>
  <c r="J62" i="23"/>
  <c r="B63" i="23"/>
  <c r="C63" i="23"/>
  <c r="D63" i="23"/>
  <c r="E63" i="23"/>
  <c r="F63" i="23"/>
  <c r="G63" i="23"/>
  <c r="J63" i="23"/>
  <c r="N63" i="23"/>
  <c r="K63" i="23"/>
  <c r="L63" i="23"/>
  <c r="M63" i="23"/>
  <c r="P63" i="23"/>
  <c r="B64" i="23"/>
  <c r="H64" i="23"/>
  <c r="C64" i="23"/>
  <c r="D64" i="23"/>
  <c r="F64" i="23"/>
  <c r="G64" i="23"/>
  <c r="J64" i="23"/>
  <c r="N64" i="23"/>
  <c r="O64" i="23"/>
  <c r="P64" i="23"/>
  <c r="B65" i="23"/>
  <c r="C65" i="23"/>
  <c r="D65" i="23"/>
  <c r="E65" i="23"/>
  <c r="F65" i="23"/>
  <c r="G65" i="23"/>
  <c r="J65" i="23"/>
  <c r="K65" i="23"/>
  <c r="L65" i="23"/>
  <c r="M65" i="23"/>
  <c r="P65" i="23"/>
  <c r="Q65" i="23"/>
  <c r="B66" i="23"/>
  <c r="C66" i="23"/>
  <c r="G66" i="23"/>
  <c r="J66" i="23"/>
  <c r="P66" i="23"/>
  <c r="N66" i="23"/>
  <c r="F67" i="23"/>
  <c r="J67" i="23"/>
  <c r="P67" i="23"/>
  <c r="B68" i="23"/>
  <c r="H68" i="23"/>
  <c r="C68" i="23"/>
  <c r="G68" i="23"/>
  <c r="J68" i="23"/>
  <c r="N68" i="23"/>
  <c r="O68" i="23"/>
  <c r="C69" i="23"/>
  <c r="D69" i="23"/>
  <c r="E69" i="23"/>
  <c r="J69" i="23"/>
  <c r="K69" i="23"/>
  <c r="L69" i="23"/>
  <c r="M69" i="23"/>
  <c r="P69" i="23"/>
  <c r="B70" i="23"/>
  <c r="F70" i="23"/>
  <c r="G70" i="23"/>
  <c r="J70" i="23"/>
  <c r="O70" i="23"/>
  <c r="B71" i="23"/>
  <c r="C71" i="23"/>
  <c r="D71" i="23"/>
  <c r="E71" i="23"/>
  <c r="F71" i="23"/>
  <c r="G71" i="23"/>
  <c r="J71" i="23"/>
  <c r="K71" i="23"/>
  <c r="Q71" i="23"/>
  <c r="L71" i="23"/>
  <c r="M71" i="23"/>
  <c r="P71" i="23"/>
  <c r="B72" i="23"/>
  <c r="C72" i="23"/>
  <c r="G72" i="23"/>
  <c r="J72" i="23"/>
  <c r="P72" i="23"/>
  <c r="F73" i="23"/>
  <c r="J73" i="23"/>
  <c r="L73" i="23"/>
  <c r="P73" i="23"/>
  <c r="B74" i="23"/>
  <c r="C74" i="23"/>
  <c r="G74" i="23"/>
  <c r="J74" i="23"/>
  <c r="C75" i="23"/>
  <c r="E75" i="23"/>
  <c r="J75" i="23"/>
  <c r="K75" i="23"/>
  <c r="L75" i="23"/>
  <c r="P75" i="23"/>
  <c r="C76" i="23"/>
  <c r="F76" i="23"/>
  <c r="G76" i="23"/>
  <c r="J76" i="23"/>
  <c r="O76" i="23"/>
  <c r="P76" i="23"/>
  <c r="B77" i="23"/>
  <c r="C77" i="23"/>
  <c r="D77" i="23"/>
  <c r="E77" i="23"/>
  <c r="G77" i="23"/>
  <c r="J77" i="23"/>
  <c r="K77" i="23"/>
  <c r="L77" i="23"/>
  <c r="M77" i="23"/>
  <c r="P77" i="23"/>
  <c r="B78" i="23"/>
  <c r="C78" i="23"/>
  <c r="H78" i="23"/>
  <c r="D78" i="23"/>
  <c r="E78" i="23"/>
  <c r="F78" i="23"/>
  <c r="G78" i="23"/>
  <c r="J78" i="23"/>
  <c r="B99" i="23"/>
  <c r="L2" i="9"/>
  <c r="H6" i="9"/>
  <c r="T6" i="9"/>
  <c r="H7" i="9"/>
  <c r="H38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R15" i="9"/>
  <c r="N15" i="9"/>
  <c r="O15" i="9"/>
  <c r="P15" i="9"/>
  <c r="Q15" i="9"/>
  <c r="E56" i="9"/>
  <c r="S15" i="9"/>
  <c r="H16" i="9"/>
  <c r="N16" i="9"/>
  <c r="B57" i="9"/>
  <c r="O16" i="9"/>
  <c r="H17" i="9"/>
  <c r="P17" i="9"/>
  <c r="D58" i="9"/>
  <c r="Q17" i="9"/>
  <c r="H18" i="9"/>
  <c r="R18" i="9"/>
  <c r="O59" i="9"/>
  <c r="N18" i="9"/>
  <c r="B59" i="9"/>
  <c r="O18" i="9"/>
  <c r="C59" i="9"/>
  <c r="P18" i="9"/>
  <c r="Q18" i="9"/>
  <c r="S18" i="9"/>
  <c r="H19" i="9"/>
  <c r="N19" i="9"/>
  <c r="O19" i="9"/>
  <c r="H20" i="9"/>
  <c r="P20" i="9"/>
  <c r="Q20" i="9"/>
  <c r="H21" i="9"/>
  <c r="R21" i="9"/>
  <c r="N21" i="9"/>
  <c r="K62" i="9"/>
  <c r="O21" i="9"/>
  <c r="L62" i="9"/>
  <c r="P21" i="9"/>
  <c r="Q21" i="9"/>
  <c r="E62" i="9"/>
  <c r="S21" i="9"/>
  <c r="H22" i="9"/>
  <c r="N22" i="9"/>
  <c r="B63" i="9"/>
  <c r="O22" i="9"/>
  <c r="H23" i="9"/>
  <c r="P23" i="9"/>
  <c r="D64" i="9"/>
  <c r="Q23" i="9"/>
  <c r="E64" i="9"/>
  <c r="H24" i="9"/>
  <c r="R24" i="9"/>
  <c r="O65" i="9"/>
  <c r="N24" i="9"/>
  <c r="B65" i="9"/>
  <c r="O24" i="9"/>
  <c r="C65" i="9"/>
  <c r="P24" i="9"/>
  <c r="Q24" i="9"/>
  <c r="S24" i="9"/>
  <c r="H25" i="9"/>
  <c r="N25" i="9"/>
  <c r="K66" i="9"/>
  <c r="O25" i="9"/>
  <c r="H26" i="9"/>
  <c r="P26" i="9"/>
  <c r="D67" i="9"/>
  <c r="Q26" i="9"/>
  <c r="H27" i="9"/>
  <c r="R27" i="9"/>
  <c r="F68" i="9"/>
  <c r="N27" i="9"/>
  <c r="O27" i="9"/>
  <c r="P27" i="9"/>
  <c r="Q27" i="9"/>
  <c r="S27" i="9"/>
  <c r="H28" i="9"/>
  <c r="N28" i="9"/>
  <c r="O28" i="9"/>
  <c r="L69" i="9"/>
  <c r="H29" i="9"/>
  <c r="P29" i="9"/>
  <c r="D70" i="9"/>
  <c r="Q29" i="9"/>
  <c r="H30" i="9"/>
  <c r="R30" i="9"/>
  <c r="N30" i="9"/>
  <c r="K71" i="9"/>
  <c r="O30" i="9"/>
  <c r="C71" i="9"/>
  <c r="P30" i="9"/>
  <c r="Q30" i="9"/>
  <c r="S30" i="9"/>
  <c r="H31" i="9"/>
  <c r="N31" i="9"/>
  <c r="O31" i="9"/>
  <c r="C72" i="9"/>
  <c r="H32" i="9"/>
  <c r="P32" i="9"/>
  <c r="D73" i="9"/>
  <c r="Q32" i="9"/>
  <c r="H33" i="9"/>
  <c r="R33" i="9"/>
  <c r="F74" i="9"/>
  <c r="N33" i="9"/>
  <c r="O33" i="9"/>
  <c r="C74" i="9"/>
  <c r="P33" i="9"/>
  <c r="Q33" i="9"/>
  <c r="S33" i="9"/>
  <c r="H34" i="9"/>
  <c r="N34" i="9"/>
  <c r="K75" i="9"/>
  <c r="O34" i="9"/>
  <c r="H35" i="9"/>
  <c r="T35" i="9"/>
  <c r="H36" i="9"/>
  <c r="R36" i="9"/>
  <c r="F77" i="9"/>
  <c r="N36" i="9"/>
  <c r="O36" i="9"/>
  <c r="P36" i="9"/>
  <c r="D77" i="9"/>
  <c r="Q36" i="9"/>
  <c r="E77" i="9"/>
  <c r="S36" i="9"/>
  <c r="T36" i="9"/>
  <c r="H37" i="9"/>
  <c r="B38" i="9"/>
  <c r="C38" i="9"/>
  <c r="D38" i="9"/>
  <c r="E38" i="9"/>
  <c r="F38" i="9"/>
  <c r="G38" i="9"/>
  <c r="K38" i="9"/>
  <c r="B47" i="9"/>
  <c r="C47" i="9"/>
  <c r="D47" i="9"/>
  <c r="E47" i="9"/>
  <c r="F47" i="9"/>
  <c r="G47" i="9"/>
  <c r="J47" i="9"/>
  <c r="K47" i="9"/>
  <c r="L47" i="9"/>
  <c r="M47" i="9"/>
  <c r="P47" i="9"/>
  <c r="B48" i="9"/>
  <c r="C48" i="9"/>
  <c r="H48" i="9"/>
  <c r="D48" i="9"/>
  <c r="E48" i="9"/>
  <c r="F48" i="9"/>
  <c r="G48" i="9"/>
  <c r="J48" i="9"/>
  <c r="M48" i="9"/>
  <c r="N48" i="9"/>
  <c r="O48" i="9"/>
  <c r="B49" i="9"/>
  <c r="C49" i="9"/>
  <c r="D49" i="9"/>
  <c r="E49" i="9"/>
  <c r="F49" i="9"/>
  <c r="G49" i="9"/>
  <c r="J49" i="9"/>
  <c r="K49" i="9"/>
  <c r="L49" i="9"/>
  <c r="M49" i="9"/>
  <c r="P49" i="9"/>
  <c r="B50" i="9"/>
  <c r="C50" i="9"/>
  <c r="D50" i="9"/>
  <c r="E50" i="9"/>
  <c r="F50" i="9"/>
  <c r="G50" i="9"/>
  <c r="J50" i="9"/>
  <c r="M50" i="9"/>
  <c r="N50" i="9"/>
  <c r="O50" i="9"/>
  <c r="B51" i="9"/>
  <c r="C51" i="9"/>
  <c r="D51" i="9"/>
  <c r="E51" i="9"/>
  <c r="F51" i="9"/>
  <c r="G51" i="9"/>
  <c r="J51" i="9"/>
  <c r="K51" i="9"/>
  <c r="L51" i="9"/>
  <c r="M51" i="9"/>
  <c r="P51" i="9"/>
  <c r="B52" i="9"/>
  <c r="C52" i="9"/>
  <c r="H52" i="9"/>
  <c r="D52" i="9"/>
  <c r="E52" i="9"/>
  <c r="F52" i="9"/>
  <c r="G52" i="9"/>
  <c r="J52" i="9"/>
  <c r="M52" i="9"/>
  <c r="N52" i="9"/>
  <c r="O52" i="9"/>
  <c r="B53" i="9"/>
  <c r="C53" i="9"/>
  <c r="D53" i="9"/>
  <c r="E53" i="9"/>
  <c r="F53" i="9"/>
  <c r="G53" i="9"/>
  <c r="J53" i="9"/>
  <c r="K53" i="9"/>
  <c r="L53" i="9"/>
  <c r="M53" i="9"/>
  <c r="P53" i="9"/>
  <c r="B54" i="9"/>
  <c r="C54" i="9"/>
  <c r="D54" i="9"/>
  <c r="E54" i="9"/>
  <c r="F54" i="9"/>
  <c r="G54" i="9"/>
  <c r="J54" i="9"/>
  <c r="M54" i="9"/>
  <c r="N54" i="9"/>
  <c r="O54" i="9"/>
  <c r="B55" i="9"/>
  <c r="C55" i="9"/>
  <c r="D55" i="9"/>
  <c r="E55" i="9"/>
  <c r="F55" i="9"/>
  <c r="G55" i="9"/>
  <c r="J55" i="9"/>
  <c r="K55" i="9"/>
  <c r="L55" i="9"/>
  <c r="M55" i="9"/>
  <c r="P55" i="9"/>
  <c r="F56" i="9"/>
  <c r="G56" i="9"/>
  <c r="J56" i="9"/>
  <c r="N56" i="9"/>
  <c r="O56" i="9"/>
  <c r="P56" i="9"/>
  <c r="C57" i="9"/>
  <c r="J57" i="9"/>
  <c r="K57" i="9"/>
  <c r="L57" i="9"/>
  <c r="J58" i="9"/>
  <c r="E59" i="9"/>
  <c r="F59" i="9"/>
  <c r="G59" i="9"/>
  <c r="J59" i="9"/>
  <c r="P59" i="9"/>
  <c r="J60" i="9"/>
  <c r="D61" i="9"/>
  <c r="J61" i="9"/>
  <c r="M61" i="9"/>
  <c r="F62" i="9"/>
  <c r="G62" i="9"/>
  <c r="J62" i="9"/>
  <c r="N62" i="9"/>
  <c r="O62" i="9"/>
  <c r="P62" i="9"/>
  <c r="J63" i="9"/>
  <c r="K63" i="9"/>
  <c r="J64" i="9"/>
  <c r="M64" i="9"/>
  <c r="N64" i="9"/>
  <c r="E65" i="9"/>
  <c r="F65" i="9"/>
  <c r="G65" i="9"/>
  <c r="J65" i="9"/>
  <c r="P65" i="9"/>
  <c r="J66" i="9"/>
  <c r="J67" i="9"/>
  <c r="B68" i="9"/>
  <c r="C68" i="9"/>
  <c r="E68" i="9"/>
  <c r="G68" i="9"/>
  <c r="J68" i="9"/>
  <c r="N68" i="9"/>
  <c r="L68" i="9"/>
  <c r="B69" i="9"/>
  <c r="C69" i="9"/>
  <c r="J69" i="9"/>
  <c r="K69" i="9"/>
  <c r="J70" i="9"/>
  <c r="B71" i="9"/>
  <c r="E71" i="9"/>
  <c r="F71" i="9"/>
  <c r="G71" i="9"/>
  <c r="J71" i="9"/>
  <c r="N71" i="9"/>
  <c r="O71" i="9"/>
  <c r="P71" i="9"/>
  <c r="J72" i="9"/>
  <c r="K72" i="9"/>
  <c r="L72" i="9"/>
  <c r="J73" i="9"/>
  <c r="E74" i="9"/>
  <c r="G74" i="9"/>
  <c r="J74" i="9"/>
  <c r="N74" i="9"/>
  <c r="K74" i="9"/>
  <c r="L74" i="9"/>
  <c r="P74" i="9"/>
  <c r="B75" i="9"/>
  <c r="J75" i="9"/>
  <c r="B76" i="9"/>
  <c r="C76" i="9"/>
  <c r="H76" i="9"/>
  <c r="D76" i="9"/>
  <c r="E76" i="9"/>
  <c r="F76" i="9"/>
  <c r="G76" i="9"/>
  <c r="J76" i="9"/>
  <c r="M76" i="9"/>
  <c r="K76" i="9"/>
  <c r="L76" i="9"/>
  <c r="P76" i="9"/>
  <c r="B77" i="9"/>
  <c r="C77" i="9"/>
  <c r="G77" i="9"/>
  <c r="H77" i="9"/>
  <c r="J77" i="9"/>
  <c r="K77" i="9"/>
  <c r="L77" i="9"/>
  <c r="M77" i="9"/>
  <c r="N77" i="9"/>
  <c r="O77" i="9"/>
  <c r="P77" i="9"/>
  <c r="B78" i="9"/>
  <c r="C78" i="9"/>
  <c r="D78" i="9"/>
  <c r="E78" i="9"/>
  <c r="F78" i="9"/>
  <c r="G78" i="9"/>
  <c r="J78" i="9"/>
  <c r="M78" i="9"/>
  <c r="K78" i="9"/>
  <c r="L78" i="9"/>
  <c r="P78" i="9"/>
  <c r="G95" i="9"/>
  <c r="B99" i="9"/>
  <c r="H6" i="24"/>
  <c r="T6" i="24"/>
  <c r="H7" i="24"/>
  <c r="T7" i="24"/>
  <c r="H8" i="24"/>
  <c r="T8" i="24"/>
  <c r="H9" i="24"/>
  <c r="T9" i="24"/>
  <c r="H10" i="24"/>
  <c r="T10" i="24"/>
  <c r="H11" i="24"/>
  <c r="T11" i="24"/>
  <c r="H12" i="24"/>
  <c r="T12" i="24"/>
  <c r="H13" i="24"/>
  <c r="T13" i="24"/>
  <c r="H14" i="24"/>
  <c r="T14" i="24"/>
  <c r="H15" i="24"/>
  <c r="T15" i="24"/>
  <c r="H16" i="24"/>
  <c r="T16" i="24"/>
  <c r="H17" i="24"/>
  <c r="T17" i="24"/>
  <c r="H18" i="24"/>
  <c r="T18" i="24"/>
  <c r="H19" i="24"/>
  <c r="N19" i="24"/>
  <c r="O19" i="24"/>
  <c r="P19" i="24"/>
  <c r="Q19" i="24"/>
  <c r="R19" i="24"/>
  <c r="S19" i="24"/>
  <c r="H20" i="24"/>
  <c r="P20" i="24"/>
  <c r="D61" i="24"/>
  <c r="N20" i="24"/>
  <c r="O20" i="24"/>
  <c r="C61" i="24"/>
  <c r="S20" i="24"/>
  <c r="P61" i="24"/>
  <c r="H21" i="24"/>
  <c r="R21" i="24"/>
  <c r="S21" i="24"/>
  <c r="G62" i="24"/>
  <c r="H22" i="24"/>
  <c r="N22" i="24"/>
  <c r="B63" i="24"/>
  <c r="O22" i="24"/>
  <c r="C63" i="24"/>
  <c r="P22" i="24"/>
  <c r="D63" i="24"/>
  <c r="Q22" i="24"/>
  <c r="R22" i="24"/>
  <c r="S22" i="24"/>
  <c r="H23" i="24"/>
  <c r="P23" i="24"/>
  <c r="N23" i="24"/>
  <c r="B64" i="24"/>
  <c r="O23" i="24"/>
  <c r="S23" i="24"/>
  <c r="G64" i="24"/>
  <c r="H24" i="24"/>
  <c r="H25" i="24"/>
  <c r="N25" i="24"/>
  <c r="O25" i="24"/>
  <c r="P25" i="24"/>
  <c r="M66" i="24"/>
  <c r="Q25" i="24"/>
  <c r="R25" i="24"/>
  <c r="S25" i="24"/>
  <c r="H26" i="24"/>
  <c r="P26" i="24"/>
  <c r="D67" i="24"/>
  <c r="N26" i="24"/>
  <c r="O26" i="24"/>
  <c r="C67" i="24"/>
  <c r="S26" i="24"/>
  <c r="P67" i="24"/>
  <c r="H27" i="24"/>
  <c r="R27" i="24"/>
  <c r="S27" i="24"/>
  <c r="G68" i="24"/>
  <c r="H28" i="24"/>
  <c r="N28" i="24"/>
  <c r="B69" i="24"/>
  <c r="O28" i="24"/>
  <c r="C69" i="24"/>
  <c r="P28" i="24"/>
  <c r="D69" i="24"/>
  <c r="Q28" i="24"/>
  <c r="R28" i="24"/>
  <c r="S28" i="24"/>
  <c r="H29" i="24"/>
  <c r="P29" i="24"/>
  <c r="N29" i="24"/>
  <c r="O29" i="24"/>
  <c r="S29" i="24"/>
  <c r="G70" i="24"/>
  <c r="H30" i="24"/>
  <c r="H31" i="24"/>
  <c r="N31" i="24"/>
  <c r="O31" i="24"/>
  <c r="P31" i="24"/>
  <c r="M72" i="24"/>
  <c r="Q31" i="24"/>
  <c r="R31" i="24"/>
  <c r="S31" i="24"/>
  <c r="H32" i="24"/>
  <c r="P32" i="24"/>
  <c r="D73" i="24"/>
  <c r="N32" i="24"/>
  <c r="O32" i="24"/>
  <c r="C73" i="24"/>
  <c r="S32" i="24"/>
  <c r="P73" i="24"/>
  <c r="H33" i="24"/>
  <c r="R33" i="24"/>
  <c r="S33" i="24"/>
  <c r="G74" i="24"/>
  <c r="H34" i="24"/>
  <c r="N34" i="24"/>
  <c r="B75" i="24"/>
  <c r="O34" i="24"/>
  <c r="C75" i="24"/>
  <c r="P34" i="24"/>
  <c r="D75" i="24"/>
  <c r="Q34" i="24"/>
  <c r="N75" i="24"/>
  <c r="R34" i="24"/>
  <c r="S34" i="24"/>
  <c r="H35" i="24"/>
  <c r="P35" i="24"/>
  <c r="N35" i="24"/>
  <c r="O35" i="24"/>
  <c r="L76" i="24"/>
  <c r="S35" i="24"/>
  <c r="G76" i="24"/>
  <c r="H36" i="24"/>
  <c r="T36" i="24"/>
  <c r="H37" i="24"/>
  <c r="T37" i="24"/>
  <c r="B38" i="24"/>
  <c r="C38" i="24"/>
  <c r="D38" i="24"/>
  <c r="E38" i="24"/>
  <c r="F38" i="24"/>
  <c r="G38" i="24"/>
  <c r="K38" i="24"/>
  <c r="B47" i="24"/>
  <c r="C47" i="24"/>
  <c r="D47" i="24"/>
  <c r="E47" i="24"/>
  <c r="F47" i="24"/>
  <c r="G47" i="24"/>
  <c r="J47" i="24"/>
  <c r="O47" i="24"/>
  <c r="K47" i="24"/>
  <c r="L47" i="24"/>
  <c r="M47" i="24"/>
  <c r="N47" i="24"/>
  <c r="P47" i="24"/>
  <c r="B48" i="24"/>
  <c r="C48" i="24"/>
  <c r="D48" i="24"/>
  <c r="E48" i="24"/>
  <c r="F48" i="24"/>
  <c r="G48" i="24"/>
  <c r="J48" i="24"/>
  <c r="K48" i="24"/>
  <c r="O48" i="24"/>
  <c r="P48" i="24"/>
  <c r="B49" i="24"/>
  <c r="C49" i="24"/>
  <c r="D49" i="24"/>
  <c r="E49" i="24"/>
  <c r="F49" i="24"/>
  <c r="G49" i="24"/>
  <c r="J49" i="24"/>
  <c r="O49" i="24"/>
  <c r="K49" i="24"/>
  <c r="L49" i="24"/>
  <c r="M49" i="24"/>
  <c r="N49" i="24"/>
  <c r="P49" i="24"/>
  <c r="B50" i="24"/>
  <c r="C50" i="24"/>
  <c r="H50" i="24"/>
  <c r="D50" i="24"/>
  <c r="E50" i="24"/>
  <c r="F50" i="24"/>
  <c r="G50" i="24"/>
  <c r="J50" i="24"/>
  <c r="K50" i="24"/>
  <c r="O50" i="24"/>
  <c r="P50" i="24"/>
  <c r="B51" i="24"/>
  <c r="C51" i="24"/>
  <c r="D51" i="24"/>
  <c r="E51" i="24"/>
  <c r="F51" i="24"/>
  <c r="G51" i="24"/>
  <c r="J51" i="24"/>
  <c r="O51" i="24"/>
  <c r="K51" i="24"/>
  <c r="L51" i="24"/>
  <c r="M51" i="24"/>
  <c r="N51" i="24"/>
  <c r="P51" i="24"/>
  <c r="B52" i="24"/>
  <c r="C52" i="24"/>
  <c r="H52" i="24"/>
  <c r="D52" i="24"/>
  <c r="E52" i="24"/>
  <c r="F52" i="24"/>
  <c r="G52" i="24"/>
  <c r="J52" i="24"/>
  <c r="K52" i="24"/>
  <c r="O52" i="24"/>
  <c r="P52" i="24"/>
  <c r="B53" i="24"/>
  <c r="C53" i="24"/>
  <c r="D53" i="24"/>
  <c r="E53" i="24"/>
  <c r="F53" i="24"/>
  <c r="G53" i="24"/>
  <c r="J53" i="24"/>
  <c r="O53" i="24"/>
  <c r="K53" i="24"/>
  <c r="L53" i="24"/>
  <c r="M53" i="24"/>
  <c r="N53" i="24"/>
  <c r="P53" i="24"/>
  <c r="B54" i="24"/>
  <c r="C54" i="24"/>
  <c r="H54" i="24"/>
  <c r="D54" i="24"/>
  <c r="E54" i="24"/>
  <c r="F54" i="24"/>
  <c r="G54" i="24"/>
  <c r="J54" i="24"/>
  <c r="K54" i="24"/>
  <c r="O54" i="24"/>
  <c r="P54" i="24"/>
  <c r="B55" i="24"/>
  <c r="C55" i="24"/>
  <c r="D55" i="24"/>
  <c r="E55" i="24"/>
  <c r="F55" i="24"/>
  <c r="G55" i="24"/>
  <c r="J55" i="24"/>
  <c r="O55" i="24"/>
  <c r="K55" i="24"/>
  <c r="L55" i="24"/>
  <c r="M55" i="24"/>
  <c r="N55" i="24"/>
  <c r="P55" i="24"/>
  <c r="B56" i="24"/>
  <c r="C56" i="24"/>
  <c r="H56" i="24"/>
  <c r="D56" i="24"/>
  <c r="E56" i="24"/>
  <c r="F56" i="24"/>
  <c r="G56" i="24"/>
  <c r="J56" i="24"/>
  <c r="K56" i="24"/>
  <c r="O56" i="24"/>
  <c r="P56" i="24"/>
  <c r="B57" i="24"/>
  <c r="C57" i="24"/>
  <c r="D57" i="24"/>
  <c r="E57" i="24"/>
  <c r="F57" i="24"/>
  <c r="G57" i="24"/>
  <c r="J57" i="24"/>
  <c r="O57" i="24"/>
  <c r="K57" i="24"/>
  <c r="L57" i="24"/>
  <c r="M57" i="24"/>
  <c r="N57" i="24"/>
  <c r="P57" i="24"/>
  <c r="B58" i="24"/>
  <c r="C58" i="24"/>
  <c r="H58" i="24"/>
  <c r="D58" i="24"/>
  <c r="E58" i="24"/>
  <c r="F58" i="24"/>
  <c r="G58" i="24"/>
  <c r="J58" i="24"/>
  <c r="K58" i="24"/>
  <c r="O58" i="24"/>
  <c r="P58" i="24"/>
  <c r="B59" i="24"/>
  <c r="C59" i="24"/>
  <c r="D59" i="24"/>
  <c r="E59" i="24"/>
  <c r="F59" i="24"/>
  <c r="G59" i="24"/>
  <c r="J59" i="24"/>
  <c r="O59" i="24"/>
  <c r="K59" i="24"/>
  <c r="L59" i="24"/>
  <c r="M59" i="24"/>
  <c r="N59" i="24"/>
  <c r="P59" i="24"/>
  <c r="B60" i="24"/>
  <c r="C60" i="24"/>
  <c r="F60" i="24"/>
  <c r="G60" i="24"/>
  <c r="J60" i="24"/>
  <c r="K60" i="24"/>
  <c r="O60" i="24"/>
  <c r="P60" i="24"/>
  <c r="G61" i="24"/>
  <c r="J61" i="24"/>
  <c r="M61" i="24"/>
  <c r="J62" i="24"/>
  <c r="E63" i="24"/>
  <c r="F63" i="24"/>
  <c r="G63" i="24"/>
  <c r="J63" i="24"/>
  <c r="O63" i="24"/>
  <c r="K63" i="24"/>
  <c r="L63" i="24"/>
  <c r="M63" i="24"/>
  <c r="N63" i="24"/>
  <c r="P63" i="24"/>
  <c r="C64" i="24"/>
  <c r="D64" i="24"/>
  <c r="J64" i="24"/>
  <c r="P64" i="24"/>
  <c r="K64" i="24"/>
  <c r="J65" i="24"/>
  <c r="B66" i="24"/>
  <c r="C66" i="24"/>
  <c r="F66" i="24"/>
  <c r="G66" i="24"/>
  <c r="J66" i="24"/>
  <c r="O66" i="24"/>
  <c r="K66" i="24"/>
  <c r="G67" i="24"/>
  <c r="J67" i="24"/>
  <c r="M67" i="24"/>
  <c r="J68" i="24"/>
  <c r="P68" i="24"/>
  <c r="E69" i="24"/>
  <c r="F69" i="24"/>
  <c r="G69" i="24"/>
  <c r="J69" i="24"/>
  <c r="O69" i="24"/>
  <c r="K69" i="24"/>
  <c r="L69" i="24"/>
  <c r="M69" i="24"/>
  <c r="N69" i="24"/>
  <c r="P69" i="24"/>
  <c r="B70" i="24"/>
  <c r="C70" i="24"/>
  <c r="D70" i="24"/>
  <c r="J70" i="24"/>
  <c r="K70" i="24"/>
  <c r="P70" i="24"/>
  <c r="J71" i="24"/>
  <c r="B72" i="24"/>
  <c r="C72" i="24"/>
  <c r="F72" i="24"/>
  <c r="G72" i="24"/>
  <c r="J72" i="24"/>
  <c r="K72" i="24"/>
  <c r="O72" i="24"/>
  <c r="P72" i="24"/>
  <c r="G73" i="24"/>
  <c r="J73" i="24"/>
  <c r="L73" i="24"/>
  <c r="J74" i="24"/>
  <c r="P74" i="24"/>
  <c r="E75" i="24"/>
  <c r="F75" i="24"/>
  <c r="G75" i="24"/>
  <c r="J75" i="24"/>
  <c r="O75" i="24"/>
  <c r="K75" i="24"/>
  <c r="L75" i="24"/>
  <c r="M75" i="24"/>
  <c r="P75" i="24"/>
  <c r="B76" i="24"/>
  <c r="C76" i="24"/>
  <c r="D76" i="24"/>
  <c r="J76" i="24"/>
  <c r="K76" i="24"/>
  <c r="P76" i="24"/>
  <c r="B77" i="24"/>
  <c r="C77" i="24"/>
  <c r="D77" i="24"/>
  <c r="E77" i="24"/>
  <c r="F77" i="24"/>
  <c r="G77" i="24"/>
  <c r="J77" i="24"/>
  <c r="O77" i="24"/>
  <c r="K77" i="24"/>
  <c r="L77" i="24"/>
  <c r="M77" i="24"/>
  <c r="N77" i="24"/>
  <c r="P77" i="24"/>
  <c r="B78" i="24"/>
  <c r="C78" i="24"/>
  <c r="D78" i="24"/>
  <c r="E78" i="24"/>
  <c r="F78" i="24"/>
  <c r="G78" i="24"/>
  <c r="H78" i="24"/>
  <c r="J78" i="24"/>
  <c r="K78" i="24"/>
  <c r="O78" i="24"/>
  <c r="P78" i="24"/>
  <c r="G92" i="24"/>
  <c r="B99" i="24"/>
  <c r="H6" i="10"/>
  <c r="T6" i="10"/>
  <c r="H7" i="10"/>
  <c r="T7" i="10"/>
  <c r="H8" i="10"/>
  <c r="T8" i="10"/>
  <c r="H9" i="10"/>
  <c r="T9" i="10"/>
  <c r="H10" i="10"/>
  <c r="T10" i="10"/>
  <c r="H11" i="10"/>
  <c r="T11" i="10"/>
  <c r="H12" i="10"/>
  <c r="N12" i="10"/>
  <c r="O12" i="10"/>
  <c r="R12" i="10"/>
  <c r="H13" i="10"/>
  <c r="P13" i="10"/>
  <c r="Q13" i="10"/>
  <c r="E54" i="10"/>
  <c r="R13" i="10"/>
  <c r="O54" i="10"/>
  <c r="H14" i="10"/>
  <c r="N14" i="10"/>
  <c r="O14" i="10"/>
  <c r="P14" i="10"/>
  <c r="Q14" i="10"/>
  <c r="E55" i="10"/>
  <c r="R14" i="10"/>
  <c r="S14" i="10"/>
  <c r="H15" i="10"/>
  <c r="N15" i="10"/>
  <c r="B56" i="10"/>
  <c r="O15" i="10"/>
  <c r="C56" i="10"/>
  <c r="H16" i="10"/>
  <c r="P16" i="10"/>
  <c r="M57" i="10"/>
  <c r="Q16" i="10"/>
  <c r="E57" i="10"/>
  <c r="H17" i="10"/>
  <c r="R17" i="10"/>
  <c r="O58" i="10"/>
  <c r="N17" i="10"/>
  <c r="B58" i="10"/>
  <c r="O17" i="10"/>
  <c r="C58" i="10"/>
  <c r="P17" i="10"/>
  <c r="D58" i="10"/>
  <c r="Q17" i="10"/>
  <c r="S17" i="10"/>
  <c r="H18" i="10"/>
  <c r="N18" i="10"/>
  <c r="O18" i="10"/>
  <c r="H19" i="10"/>
  <c r="P19" i="10"/>
  <c r="Q19" i="10"/>
  <c r="N60" i="10"/>
  <c r="H20" i="10"/>
  <c r="R20" i="10"/>
  <c r="F61" i="10"/>
  <c r="N20" i="10"/>
  <c r="O20" i="10"/>
  <c r="L61" i="10"/>
  <c r="P20" i="10"/>
  <c r="M61" i="10"/>
  <c r="Q20" i="10"/>
  <c r="E61" i="10"/>
  <c r="S20" i="10"/>
  <c r="H21" i="10"/>
  <c r="N21" i="10"/>
  <c r="B62" i="10"/>
  <c r="O21" i="10"/>
  <c r="C62" i="10"/>
  <c r="H22" i="10"/>
  <c r="P22" i="10"/>
  <c r="Q22" i="10"/>
  <c r="E63" i="10"/>
  <c r="H23" i="10"/>
  <c r="R23" i="10"/>
  <c r="O64" i="10"/>
  <c r="N23" i="10"/>
  <c r="B64" i="10"/>
  <c r="O23" i="10"/>
  <c r="C64" i="10"/>
  <c r="P23" i="10"/>
  <c r="Q23" i="10"/>
  <c r="S23" i="10"/>
  <c r="H24" i="10"/>
  <c r="N24" i="10"/>
  <c r="O24" i="10"/>
  <c r="L65" i="10"/>
  <c r="H25" i="10"/>
  <c r="P25" i="10"/>
  <c r="Q25" i="10"/>
  <c r="E66" i="10"/>
  <c r="H26" i="10"/>
  <c r="R26" i="10"/>
  <c r="F67" i="10"/>
  <c r="N26" i="10"/>
  <c r="B67" i="10"/>
  <c r="O26" i="10"/>
  <c r="C67" i="10"/>
  <c r="P26" i="10"/>
  <c r="D67" i="10"/>
  <c r="Q26" i="10"/>
  <c r="E67" i="10"/>
  <c r="S26" i="10"/>
  <c r="H27" i="10"/>
  <c r="N27" i="10"/>
  <c r="B68" i="10"/>
  <c r="O27" i="10"/>
  <c r="C68" i="10"/>
  <c r="H28" i="10"/>
  <c r="P28" i="10"/>
  <c r="D69" i="10"/>
  <c r="Q28" i="10"/>
  <c r="E69" i="10"/>
  <c r="H29" i="10"/>
  <c r="R29" i="10"/>
  <c r="N29" i="10"/>
  <c r="O29" i="10"/>
  <c r="T29" i="10"/>
  <c r="P29" i="10"/>
  <c r="D70" i="10"/>
  <c r="Q29" i="10"/>
  <c r="S29" i="10"/>
  <c r="H30" i="10"/>
  <c r="N30" i="10"/>
  <c r="K71" i="10"/>
  <c r="O30" i="10"/>
  <c r="L71" i="10"/>
  <c r="H31" i="10"/>
  <c r="P31" i="10"/>
  <c r="Q31" i="10"/>
  <c r="N72" i="10"/>
  <c r="H32" i="10"/>
  <c r="N32" i="10"/>
  <c r="K73" i="10"/>
  <c r="O32" i="10"/>
  <c r="L73" i="10"/>
  <c r="P32" i="10"/>
  <c r="D73" i="10"/>
  <c r="Q32" i="10"/>
  <c r="R32" i="10"/>
  <c r="S32" i="10"/>
  <c r="H33" i="10"/>
  <c r="N33" i="10"/>
  <c r="B74" i="10"/>
  <c r="H34" i="10"/>
  <c r="T34" i="10"/>
  <c r="H35" i="10"/>
  <c r="T35" i="10"/>
  <c r="H36" i="10"/>
  <c r="T36" i="10"/>
  <c r="H37" i="10"/>
  <c r="T37" i="10"/>
  <c r="B38" i="10"/>
  <c r="C38" i="10"/>
  <c r="D38" i="10"/>
  <c r="E38" i="10"/>
  <c r="F38" i="10"/>
  <c r="G38" i="10"/>
  <c r="B47" i="10"/>
  <c r="C47" i="10"/>
  <c r="D47" i="10"/>
  <c r="E47" i="10"/>
  <c r="F47" i="10"/>
  <c r="G47" i="10"/>
  <c r="H47" i="10"/>
  <c r="J47" i="10"/>
  <c r="K47" i="10"/>
  <c r="N47" i="10"/>
  <c r="O47" i="10"/>
  <c r="P47" i="10"/>
  <c r="B48" i="10"/>
  <c r="C48" i="10"/>
  <c r="D48" i="10"/>
  <c r="E48" i="10"/>
  <c r="F48" i="10"/>
  <c r="G48" i="10"/>
  <c r="J48" i="10"/>
  <c r="K48" i="10"/>
  <c r="L48" i="10"/>
  <c r="Q48" i="10"/>
  <c r="M48" i="10"/>
  <c r="N48" i="10"/>
  <c r="O48" i="10"/>
  <c r="P48" i="10"/>
  <c r="B49" i="10"/>
  <c r="C49" i="10"/>
  <c r="D49" i="10"/>
  <c r="H49" i="10"/>
  <c r="E49" i="10"/>
  <c r="F49" i="10"/>
  <c r="G49" i="10"/>
  <c r="J49" i="10"/>
  <c r="K49" i="10"/>
  <c r="N49" i="10"/>
  <c r="B50" i="10"/>
  <c r="C50" i="10"/>
  <c r="D50" i="10"/>
  <c r="H50" i="10"/>
  <c r="E50" i="10"/>
  <c r="F50" i="10"/>
  <c r="G50" i="10"/>
  <c r="J50" i="10"/>
  <c r="O50" i="10"/>
  <c r="K50" i="10"/>
  <c r="Q50" i="10"/>
  <c r="L50" i="10"/>
  <c r="M50" i="10"/>
  <c r="N50" i="10"/>
  <c r="P50" i="10"/>
  <c r="B51" i="10"/>
  <c r="C51" i="10"/>
  <c r="H51" i="10"/>
  <c r="D51" i="10"/>
  <c r="E51" i="10"/>
  <c r="F51" i="10"/>
  <c r="G51" i="10"/>
  <c r="J51" i="10"/>
  <c r="B52" i="10"/>
  <c r="C52" i="10"/>
  <c r="D52" i="10"/>
  <c r="E52" i="10"/>
  <c r="F52" i="10"/>
  <c r="G52" i="10"/>
  <c r="J52" i="10"/>
  <c r="O52" i="10"/>
  <c r="K52" i="10"/>
  <c r="L52" i="10"/>
  <c r="M52" i="10"/>
  <c r="N52" i="10"/>
  <c r="P52" i="10"/>
  <c r="Q52" i="10"/>
  <c r="J53" i="10"/>
  <c r="J54" i="10"/>
  <c r="B55" i="10"/>
  <c r="C55" i="10"/>
  <c r="H55" i="10"/>
  <c r="D55" i="10"/>
  <c r="F55" i="10"/>
  <c r="G55" i="10"/>
  <c r="J55" i="10"/>
  <c r="O55" i="10"/>
  <c r="K55" i="10"/>
  <c r="N55" i="10"/>
  <c r="J56" i="10"/>
  <c r="K56" i="10"/>
  <c r="D57" i="10"/>
  <c r="J57" i="10"/>
  <c r="E58" i="10"/>
  <c r="F58" i="10"/>
  <c r="G58" i="10"/>
  <c r="J58" i="10"/>
  <c r="K58" i="10"/>
  <c r="N58" i="10"/>
  <c r="P58" i="10"/>
  <c r="B59" i="10"/>
  <c r="J59" i="10"/>
  <c r="K59" i="10"/>
  <c r="D60" i="10"/>
  <c r="E60" i="10"/>
  <c r="J60" i="10"/>
  <c r="M60" i="10"/>
  <c r="B61" i="10"/>
  <c r="H61" i="10"/>
  <c r="C61" i="10"/>
  <c r="D61" i="10"/>
  <c r="G61" i="10"/>
  <c r="J61" i="10"/>
  <c r="K61" i="10"/>
  <c r="Q61" i="10"/>
  <c r="N61" i="10"/>
  <c r="O61" i="10"/>
  <c r="P61" i="10"/>
  <c r="J62" i="10"/>
  <c r="J63" i="10"/>
  <c r="D64" i="10"/>
  <c r="E64" i="10"/>
  <c r="G64" i="10"/>
  <c r="J64" i="10"/>
  <c r="K64" i="10"/>
  <c r="Q64" i="10"/>
  <c r="L64" i="10"/>
  <c r="M64" i="10"/>
  <c r="N64" i="10"/>
  <c r="P64" i="10"/>
  <c r="B65" i="10"/>
  <c r="C65" i="10"/>
  <c r="J65" i="10"/>
  <c r="K65" i="10"/>
  <c r="D66" i="10"/>
  <c r="J66" i="10"/>
  <c r="M66" i="10"/>
  <c r="N66" i="10"/>
  <c r="G67" i="10"/>
  <c r="J67" i="10"/>
  <c r="N67" i="10"/>
  <c r="P67" i="10"/>
  <c r="J68" i="10"/>
  <c r="K68" i="10"/>
  <c r="L68" i="10"/>
  <c r="J69" i="10"/>
  <c r="M69" i="10"/>
  <c r="B70" i="10"/>
  <c r="C70" i="10"/>
  <c r="H70" i="10"/>
  <c r="E70" i="10"/>
  <c r="F70" i="10"/>
  <c r="G70" i="10"/>
  <c r="J70" i="10"/>
  <c r="N70" i="10"/>
  <c r="K70" i="10"/>
  <c r="L70" i="10"/>
  <c r="M70" i="10"/>
  <c r="P70" i="10"/>
  <c r="B71" i="10"/>
  <c r="C71" i="10"/>
  <c r="J71" i="10"/>
  <c r="D72" i="10"/>
  <c r="E72" i="10"/>
  <c r="J72" i="10"/>
  <c r="M72" i="10"/>
  <c r="B73" i="10"/>
  <c r="C73" i="10"/>
  <c r="H73" i="10"/>
  <c r="E73" i="10"/>
  <c r="F73" i="10"/>
  <c r="G73" i="10"/>
  <c r="J73" i="10"/>
  <c r="N73" i="10"/>
  <c r="P73" i="10"/>
  <c r="J74" i="10"/>
  <c r="B75" i="10"/>
  <c r="C75" i="10"/>
  <c r="H75" i="10"/>
  <c r="D75" i="10"/>
  <c r="E75" i="10"/>
  <c r="F75" i="10"/>
  <c r="G75" i="10"/>
  <c r="J75" i="10"/>
  <c r="K75" i="10"/>
  <c r="P75" i="10"/>
  <c r="B76" i="10"/>
  <c r="C76" i="10"/>
  <c r="H76" i="10"/>
  <c r="D76" i="10"/>
  <c r="E76" i="10"/>
  <c r="F76" i="10"/>
  <c r="G76" i="10"/>
  <c r="J76" i="10"/>
  <c r="N76" i="10"/>
  <c r="K76" i="10"/>
  <c r="L76" i="10"/>
  <c r="M76" i="10"/>
  <c r="P76" i="10"/>
  <c r="B77" i="10"/>
  <c r="C77" i="10"/>
  <c r="H77" i="10"/>
  <c r="D77" i="10"/>
  <c r="E77" i="10"/>
  <c r="F77" i="10"/>
  <c r="G77" i="10"/>
  <c r="J77" i="10"/>
  <c r="K77" i="10"/>
  <c r="P77" i="10"/>
  <c r="B78" i="10"/>
  <c r="C78" i="10"/>
  <c r="H78" i="10"/>
  <c r="D78" i="10"/>
  <c r="E78" i="10"/>
  <c r="F78" i="10"/>
  <c r="G78" i="10"/>
  <c r="J78" i="10"/>
  <c r="N78" i="10"/>
  <c r="K78" i="10"/>
  <c r="L78" i="10"/>
  <c r="M78" i="10"/>
  <c r="P78" i="10"/>
  <c r="B99" i="10"/>
  <c r="H6" i="11"/>
  <c r="H38" i="11" s="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Q15" i="11"/>
  <c r="N15" i="11"/>
  <c r="N38" i="11"/>
  <c r="B92" i="11"/>
  <c r="O15" i="11"/>
  <c r="C56" i="11"/>
  <c r="P15" i="11"/>
  <c r="D56" i="11"/>
  <c r="S15" i="11"/>
  <c r="S38" i="11"/>
  <c r="B97" i="11"/>
  <c r="E97" i="11"/>
  <c r="H16" i="11"/>
  <c r="O16" i="11"/>
  <c r="N16" i="11"/>
  <c r="B57" i="11"/>
  <c r="S16" i="11"/>
  <c r="G57" i="11"/>
  <c r="H17" i="11"/>
  <c r="N17" i="11"/>
  <c r="O17" i="11"/>
  <c r="C58" i="11"/>
  <c r="P17" i="11"/>
  <c r="Q17" i="11"/>
  <c r="R17" i="11"/>
  <c r="F58" i="11"/>
  <c r="S17" i="11"/>
  <c r="H18" i="11"/>
  <c r="Q18" i="11"/>
  <c r="N59" i="11"/>
  <c r="N18" i="11"/>
  <c r="O18" i="11"/>
  <c r="P18" i="11"/>
  <c r="M59" i="11"/>
  <c r="S18" i="11"/>
  <c r="H19" i="11"/>
  <c r="O19" i="11"/>
  <c r="N19" i="11"/>
  <c r="K60" i="11"/>
  <c r="S19" i="11"/>
  <c r="P60" i="11"/>
  <c r="H20" i="11"/>
  <c r="N20" i="11"/>
  <c r="O20" i="11"/>
  <c r="T20" i="11"/>
  <c r="P20" i="11"/>
  <c r="M61" i="11"/>
  <c r="Q20" i="11"/>
  <c r="N61" i="11"/>
  <c r="R20" i="11"/>
  <c r="F61" i="11"/>
  <c r="S20" i="11"/>
  <c r="H21" i="11"/>
  <c r="Q21" i="11"/>
  <c r="N21" i="11"/>
  <c r="O21" i="11"/>
  <c r="C62" i="11"/>
  <c r="P21" i="11"/>
  <c r="D62" i="11"/>
  <c r="S21" i="11"/>
  <c r="P62" i="11"/>
  <c r="H22" i="11"/>
  <c r="O22" i="11"/>
  <c r="N22" i="11"/>
  <c r="B63" i="11"/>
  <c r="S22" i="11"/>
  <c r="G63" i="11"/>
  <c r="H23" i="11"/>
  <c r="N23" i="11"/>
  <c r="O23" i="11"/>
  <c r="C64" i="11"/>
  <c r="P23" i="11"/>
  <c r="Q23" i="11"/>
  <c r="R23" i="11"/>
  <c r="F64" i="11"/>
  <c r="S23" i="11"/>
  <c r="H24" i="11"/>
  <c r="Q24" i="11"/>
  <c r="N65" i="11"/>
  <c r="N24" i="11"/>
  <c r="O24" i="11"/>
  <c r="P24" i="11"/>
  <c r="M65" i="11"/>
  <c r="S24" i="11"/>
  <c r="H25" i="11"/>
  <c r="O25" i="11"/>
  <c r="N25" i="11"/>
  <c r="K66" i="11"/>
  <c r="S25" i="11"/>
  <c r="P66" i="11"/>
  <c r="H26" i="11"/>
  <c r="N26" i="11"/>
  <c r="O26" i="11"/>
  <c r="T26" i="11"/>
  <c r="P26" i="11"/>
  <c r="M67" i="11"/>
  <c r="Q26" i="11"/>
  <c r="N67" i="11"/>
  <c r="R26" i="11"/>
  <c r="F67" i="11"/>
  <c r="S26" i="11"/>
  <c r="H27" i="11"/>
  <c r="Q27" i="11"/>
  <c r="E68" i="11"/>
  <c r="N27" i="11"/>
  <c r="O27" i="11"/>
  <c r="C68" i="11"/>
  <c r="P27" i="11"/>
  <c r="D68" i="11"/>
  <c r="S27" i="11"/>
  <c r="P68" i="11"/>
  <c r="H28" i="11"/>
  <c r="O28" i="11"/>
  <c r="N28" i="11"/>
  <c r="B69" i="11"/>
  <c r="S28" i="11"/>
  <c r="G69" i="11"/>
  <c r="H29" i="11"/>
  <c r="N29" i="11"/>
  <c r="O29" i="11"/>
  <c r="C70" i="11"/>
  <c r="P29" i="11"/>
  <c r="Q29" i="11"/>
  <c r="R29" i="11"/>
  <c r="F70" i="11"/>
  <c r="S29" i="11"/>
  <c r="H30" i="11"/>
  <c r="Q30" i="11"/>
  <c r="N71" i="11"/>
  <c r="N30" i="11"/>
  <c r="O30" i="11"/>
  <c r="P30" i="11"/>
  <c r="M71" i="11"/>
  <c r="S30" i="11"/>
  <c r="H31" i="11"/>
  <c r="O31" i="11"/>
  <c r="N31" i="11"/>
  <c r="K72" i="11"/>
  <c r="S31" i="11"/>
  <c r="P72" i="11"/>
  <c r="H32" i="11"/>
  <c r="N32" i="11"/>
  <c r="O32" i="11"/>
  <c r="T32" i="11"/>
  <c r="P32" i="11"/>
  <c r="M73" i="11"/>
  <c r="Q32" i="11"/>
  <c r="N73" i="11"/>
  <c r="R32" i="11"/>
  <c r="F73" i="11"/>
  <c r="S32" i="11"/>
  <c r="H33" i="11"/>
  <c r="Q33" i="11"/>
  <c r="E74" i="11"/>
  <c r="N33" i="11"/>
  <c r="O33" i="11"/>
  <c r="C74" i="11"/>
  <c r="P33" i="11"/>
  <c r="D74" i="11"/>
  <c r="S33" i="11"/>
  <c r="P74" i="11"/>
  <c r="H34" i="11"/>
  <c r="O34" i="11"/>
  <c r="N34" i="11"/>
  <c r="B75" i="11"/>
  <c r="S34" i="11"/>
  <c r="G75" i="11"/>
  <c r="H35" i="11"/>
  <c r="T35" i="11"/>
  <c r="H36" i="11"/>
  <c r="T36" i="11"/>
  <c r="H37" i="11"/>
  <c r="T37" i="11"/>
  <c r="B38" i="11"/>
  <c r="C38" i="11"/>
  <c r="D38" i="11"/>
  <c r="E38" i="11"/>
  <c r="F38" i="11"/>
  <c r="G38" i="11"/>
  <c r="B47" i="11"/>
  <c r="C47" i="11"/>
  <c r="D47" i="11"/>
  <c r="E47" i="11"/>
  <c r="F47" i="11"/>
  <c r="G47" i="11"/>
  <c r="J47" i="11"/>
  <c r="M47" i="11"/>
  <c r="K47" i="11"/>
  <c r="L47" i="11"/>
  <c r="P47" i="11"/>
  <c r="B48" i="11"/>
  <c r="C48" i="11"/>
  <c r="D48" i="11"/>
  <c r="E48" i="11"/>
  <c r="F48" i="11"/>
  <c r="G48" i="11"/>
  <c r="G79" i="11"/>
  <c r="H48" i="11"/>
  <c r="J48" i="11"/>
  <c r="K48" i="11"/>
  <c r="L48" i="11"/>
  <c r="Q48" i="11"/>
  <c r="M48" i="11"/>
  <c r="N48" i="11"/>
  <c r="O48" i="11"/>
  <c r="P48" i="11"/>
  <c r="B49" i="11"/>
  <c r="C49" i="11"/>
  <c r="D49" i="11"/>
  <c r="E49" i="11"/>
  <c r="F49" i="11"/>
  <c r="G49" i="11"/>
  <c r="J49" i="11"/>
  <c r="M49" i="11"/>
  <c r="K49" i="11"/>
  <c r="L49" i="11"/>
  <c r="P49" i="11"/>
  <c r="B50" i="11"/>
  <c r="C50" i="11"/>
  <c r="D50" i="11"/>
  <c r="E50" i="11"/>
  <c r="F50" i="11"/>
  <c r="G50" i="11"/>
  <c r="H50" i="11"/>
  <c r="J50" i="11"/>
  <c r="K50" i="11"/>
  <c r="L50" i="11"/>
  <c r="Q50" i="11"/>
  <c r="M50" i="11"/>
  <c r="N50" i="11"/>
  <c r="O50" i="11"/>
  <c r="P50" i="11"/>
  <c r="B51" i="11"/>
  <c r="C51" i="11"/>
  <c r="D51" i="11"/>
  <c r="E51" i="11"/>
  <c r="F51" i="11"/>
  <c r="G51" i="11"/>
  <c r="J51" i="11"/>
  <c r="M51" i="11"/>
  <c r="K51" i="11"/>
  <c r="L51" i="11"/>
  <c r="P51" i="11"/>
  <c r="B52" i="11"/>
  <c r="C52" i="11"/>
  <c r="D52" i="11"/>
  <c r="E52" i="11"/>
  <c r="F52" i="11"/>
  <c r="G52" i="11"/>
  <c r="H52" i="11"/>
  <c r="J52" i="11"/>
  <c r="K52" i="11"/>
  <c r="L52" i="11"/>
  <c r="Q52" i="11"/>
  <c r="M52" i="11"/>
  <c r="N52" i="11"/>
  <c r="O52" i="11"/>
  <c r="P52" i="11"/>
  <c r="B53" i="11"/>
  <c r="C53" i="11"/>
  <c r="D53" i="11"/>
  <c r="E53" i="11"/>
  <c r="F53" i="11"/>
  <c r="G53" i="11"/>
  <c r="J53" i="11"/>
  <c r="M53" i="11"/>
  <c r="K53" i="11"/>
  <c r="L53" i="11"/>
  <c r="P53" i="11"/>
  <c r="B54" i="11"/>
  <c r="C54" i="11"/>
  <c r="D54" i="11"/>
  <c r="E54" i="11"/>
  <c r="F54" i="11"/>
  <c r="G54" i="11"/>
  <c r="H54" i="11"/>
  <c r="J54" i="11"/>
  <c r="K54" i="11"/>
  <c r="L54" i="11"/>
  <c r="Q54" i="11"/>
  <c r="M54" i="11"/>
  <c r="N54" i="11"/>
  <c r="O54" i="11"/>
  <c r="P54" i="11"/>
  <c r="B55" i="11"/>
  <c r="C55" i="11"/>
  <c r="D55" i="11"/>
  <c r="E55" i="11"/>
  <c r="F55" i="11"/>
  <c r="G55" i="11"/>
  <c r="J55" i="11"/>
  <c r="M55" i="11"/>
  <c r="K55" i="11"/>
  <c r="L55" i="11"/>
  <c r="P55" i="11"/>
  <c r="B56" i="11"/>
  <c r="G56" i="11"/>
  <c r="J56" i="11"/>
  <c r="K56" i="11"/>
  <c r="L56" i="11"/>
  <c r="J57" i="11"/>
  <c r="K57" i="11"/>
  <c r="P57" i="11"/>
  <c r="B58" i="11"/>
  <c r="D58" i="11"/>
  <c r="E58" i="11"/>
  <c r="G58" i="11"/>
  <c r="H58" i="11"/>
  <c r="J58" i="11"/>
  <c r="K58" i="11"/>
  <c r="L58" i="11"/>
  <c r="M58" i="11"/>
  <c r="N58" i="11"/>
  <c r="O58" i="11"/>
  <c r="P58" i="11"/>
  <c r="B59" i="11"/>
  <c r="C59" i="11"/>
  <c r="D59" i="11"/>
  <c r="E59" i="11"/>
  <c r="G59" i="11"/>
  <c r="J59" i="11"/>
  <c r="K59" i="11"/>
  <c r="L59" i="11"/>
  <c r="P59" i="11"/>
  <c r="B60" i="11"/>
  <c r="G60" i="11"/>
  <c r="J60" i="11"/>
  <c r="B61" i="11"/>
  <c r="C61" i="11"/>
  <c r="D61" i="11"/>
  <c r="E61" i="11"/>
  <c r="G61" i="11"/>
  <c r="J61" i="11"/>
  <c r="K61" i="11"/>
  <c r="L61" i="11"/>
  <c r="P61" i="11"/>
  <c r="B62" i="11"/>
  <c r="G62" i="11"/>
  <c r="J62" i="11"/>
  <c r="K62" i="11"/>
  <c r="L62" i="11"/>
  <c r="J63" i="11"/>
  <c r="K63" i="11"/>
  <c r="P63" i="11"/>
  <c r="B64" i="11"/>
  <c r="H64" i="11"/>
  <c r="D64" i="11"/>
  <c r="E64" i="11"/>
  <c r="G64" i="11"/>
  <c r="J64" i="11"/>
  <c r="K64" i="11"/>
  <c r="L64" i="11"/>
  <c r="M64" i="11"/>
  <c r="N64" i="11"/>
  <c r="O64" i="11"/>
  <c r="P64" i="11"/>
  <c r="B65" i="11"/>
  <c r="C65" i="11"/>
  <c r="D65" i="11"/>
  <c r="E65" i="11"/>
  <c r="G65" i="11"/>
  <c r="J65" i="11"/>
  <c r="K65" i="11"/>
  <c r="L65" i="11"/>
  <c r="P65" i="11"/>
  <c r="B66" i="11"/>
  <c r="G66" i="11"/>
  <c r="J66" i="11"/>
  <c r="B67" i="11"/>
  <c r="C67" i="11"/>
  <c r="D67" i="11"/>
  <c r="E67" i="11"/>
  <c r="G67" i="11"/>
  <c r="J67" i="11"/>
  <c r="K67" i="11"/>
  <c r="L67" i="11"/>
  <c r="P67" i="11"/>
  <c r="B68" i="11"/>
  <c r="G68" i="11"/>
  <c r="J68" i="11"/>
  <c r="K68" i="11"/>
  <c r="L68" i="11"/>
  <c r="J69" i="11"/>
  <c r="K69" i="11"/>
  <c r="P69" i="11"/>
  <c r="B70" i="11"/>
  <c r="H70" i="11"/>
  <c r="D70" i="11"/>
  <c r="E70" i="11"/>
  <c r="G70" i="11"/>
  <c r="J70" i="11"/>
  <c r="K70" i="11"/>
  <c r="L70" i="11"/>
  <c r="Q70" i="11"/>
  <c r="M70" i="11"/>
  <c r="N70" i="11"/>
  <c r="O70" i="11"/>
  <c r="P70" i="11"/>
  <c r="B71" i="11"/>
  <c r="C71" i="11"/>
  <c r="D71" i="11"/>
  <c r="G71" i="11"/>
  <c r="J71" i="11"/>
  <c r="K71" i="11"/>
  <c r="L71" i="11"/>
  <c r="P71" i="11"/>
  <c r="B72" i="11"/>
  <c r="G72" i="11"/>
  <c r="J72" i="11"/>
  <c r="B73" i="11"/>
  <c r="C73" i="11"/>
  <c r="D73" i="11"/>
  <c r="E73" i="11"/>
  <c r="G73" i="11"/>
  <c r="J73" i="11"/>
  <c r="K73" i="11"/>
  <c r="L73" i="11"/>
  <c r="P73" i="11"/>
  <c r="B74" i="11"/>
  <c r="G74" i="11"/>
  <c r="J74" i="11"/>
  <c r="K74" i="11"/>
  <c r="L74" i="11"/>
  <c r="M74" i="11"/>
  <c r="J75" i="11"/>
  <c r="K75" i="11"/>
  <c r="P75" i="11"/>
  <c r="B76" i="11"/>
  <c r="C76" i="11"/>
  <c r="D76" i="11"/>
  <c r="E76" i="11"/>
  <c r="F76" i="11"/>
  <c r="G76" i="11"/>
  <c r="H76" i="11"/>
  <c r="J76" i="11"/>
  <c r="K76" i="11"/>
  <c r="L76" i="11"/>
  <c r="M76" i="11"/>
  <c r="N76" i="11"/>
  <c r="O76" i="11"/>
  <c r="P76" i="11"/>
  <c r="B77" i="11"/>
  <c r="C77" i="11"/>
  <c r="D77" i="11"/>
  <c r="E77" i="11"/>
  <c r="F77" i="11"/>
  <c r="G77" i="11"/>
  <c r="J77" i="11"/>
  <c r="K77" i="11"/>
  <c r="L77" i="11"/>
  <c r="P77" i="11"/>
  <c r="B78" i="11"/>
  <c r="C78" i="11"/>
  <c r="D78" i="11"/>
  <c r="E78" i="11"/>
  <c r="F78" i="11"/>
  <c r="G78" i="11"/>
  <c r="H78" i="11"/>
  <c r="J78" i="11"/>
  <c r="K78" i="11"/>
  <c r="L78" i="11"/>
  <c r="M78" i="11"/>
  <c r="N78" i="11"/>
  <c r="O78" i="11"/>
  <c r="P78" i="11"/>
  <c r="B99" i="11"/>
  <c r="H6" i="25"/>
  <c r="T6" i="25"/>
  <c r="H7" i="25"/>
  <c r="T7" i="25"/>
  <c r="H8" i="25"/>
  <c r="T8" i="25"/>
  <c r="H9" i="25"/>
  <c r="T9" i="25"/>
  <c r="H10" i="25"/>
  <c r="T10" i="25"/>
  <c r="H11" i="25"/>
  <c r="T11" i="25"/>
  <c r="H12" i="25"/>
  <c r="T12" i="25"/>
  <c r="H13" i="25"/>
  <c r="T13" i="25"/>
  <c r="H14" i="25"/>
  <c r="T14" i="25"/>
  <c r="H15" i="25"/>
  <c r="T15" i="25"/>
  <c r="H16" i="25"/>
  <c r="T16" i="25"/>
  <c r="H17" i="25"/>
  <c r="T17" i="25"/>
  <c r="H18" i="25"/>
  <c r="T18" i="25"/>
  <c r="H19" i="25"/>
  <c r="T19" i="25"/>
  <c r="H20" i="25"/>
  <c r="T20" i="25"/>
  <c r="H21" i="25"/>
  <c r="H22" i="25"/>
  <c r="H23" i="25"/>
  <c r="R23" i="25"/>
  <c r="O64" i="25"/>
  <c r="N23" i="25"/>
  <c r="O23" i="25"/>
  <c r="P23" i="25"/>
  <c r="D64" i="25"/>
  <c r="Q23" i="25"/>
  <c r="S23" i="25"/>
  <c r="H24" i="25"/>
  <c r="H25" i="25"/>
  <c r="H26" i="25"/>
  <c r="R26" i="25"/>
  <c r="F67" i="25"/>
  <c r="N26" i="25"/>
  <c r="O26" i="25"/>
  <c r="P26" i="25"/>
  <c r="Q26" i="25"/>
  <c r="S26" i="25"/>
  <c r="G67" i="25"/>
  <c r="H27" i="25"/>
  <c r="H28" i="25"/>
  <c r="H29" i="25"/>
  <c r="R29" i="25"/>
  <c r="N29" i="25"/>
  <c r="O29" i="25"/>
  <c r="P29" i="25"/>
  <c r="D70" i="25"/>
  <c r="Q29" i="25"/>
  <c r="E70" i="25"/>
  <c r="S29" i="25"/>
  <c r="H30" i="25"/>
  <c r="H31" i="25"/>
  <c r="H32" i="25"/>
  <c r="R32" i="25"/>
  <c r="N32" i="25"/>
  <c r="O32" i="25"/>
  <c r="C73" i="25"/>
  <c r="P32" i="25"/>
  <c r="Q32" i="25"/>
  <c r="N73" i="25"/>
  <c r="S32" i="25"/>
  <c r="G73" i="25"/>
  <c r="H33" i="25"/>
  <c r="H34" i="25"/>
  <c r="H35" i="25"/>
  <c r="S35" i="25"/>
  <c r="G76" i="25"/>
  <c r="N35" i="25"/>
  <c r="P35" i="25"/>
  <c r="D76" i="25"/>
  <c r="Q35" i="25"/>
  <c r="R35" i="25"/>
  <c r="H36" i="25"/>
  <c r="N36" i="25"/>
  <c r="P36" i="25"/>
  <c r="D77" i="25"/>
  <c r="H37" i="25"/>
  <c r="N37" i="25"/>
  <c r="P37" i="25"/>
  <c r="D78" i="25"/>
  <c r="S37" i="25"/>
  <c r="B38" i="25"/>
  <c r="C38" i="25"/>
  <c r="D38" i="25"/>
  <c r="E38" i="25"/>
  <c r="F38" i="25"/>
  <c r="G38" i="25"/>
  <c r="K38" i="25"/>
  <c r="B47" i="25"/>
  <c r="C47" i="25"/>
  <c r="D47" i="25"/>
  <c r="E47" i="25"/>
  <c r="F47" i="25"/>
  <c r="G47" i="25"/>
  <c r="J47" i="25"/>
  <c r="N47" i="25"/>
  <c r="K47" i="25"/>
  <c r="L47" i="25"/>
  <c r="P47" i="25"/>
  <c r="B48" i="25"/>
  <c r="C48" i="25"/>
  <c r="D48" i="25"/>
  <c r="E48" i="25"/>
  <c r="F48" i="25"/>
  <c r="G48" i="25"/>
  <c r="J48" i="25"/>
  <c r="B49" i="25"/>
  <c r="C49" i="25"/>
  <c r="D49" i="25"/>
  <c r="E49" i="25"/>
  <c r="F49" i="25"/>
  <c r="G49" i="25"/>
  <c r="H49" i="25"/>
  <c r="J49" i="25"/>
  <c r="N49" i="25"/>
  <c r="L49" i="25"/>
  <c r="M49" i="25"/>
  <c r="O49" i="25"/>
  <c r="P49" i="25"/>
  <c r="B50" i="25"/>
  <c r="C50" i="25"/>
  <c r="D50" i="25"/>
  <c r="E50" i="25"/>
  <c r="F50" i="25"/>
  <c r="G50" i="25"/>
  <c r="J50" i="25"/>
  <c r="K50" i="25"/>
  <c r="M50" i="25"/>
  <c r="N50" i="25"/>
  <c r="B51" i="25"/>
  <c r="C51" i="25"/>
  <c r="D51" i="25"/>
  <c r="E51" i="25"/>
  <c r="F51" i="25"/>
  <c r="G51" i="25"/>
  <c r="J51" i="25"/>
  <c r="N51" i="25"/>
  <c r="K51" i="25"/>
  <c r="L51" i="25"/>
  <c r="P51" i="25"/>
  <c r="B52" i="25"/>
  <c r="C52" i="25"/>
  <c r="H52" i="25"/>
  <c r="D52" i="25"/>
  <c r="E52" i="25"/>
  <c r="F52" i="25"/>
  <c r="G52" i="25"/>
  <c r="J52" i="25"/>
  <c r="B53" i="25"/>
  <c r="C53" i="25"/>
  <c r="D53" i="25"/>
  <c r="E53" i="25"/>
  <c r="F53" i="25"/>
  <c r="G53" i="25"/>
  <c r="H53" i="25"/>
  <c r="J53" i="25"/>
  <c r="N53" i="25"/>
  <c r="L53" i="25"/>
  <c r="M53" i="25"/>
  <c r="O53" i="25"/>
  <c r="P53" i="25"/>
  <c r="B54" i="25"/>
  <c r="C54" i="25"/>
  <c r="D54" i="25"/>
  <c r="E54" i="25"/>
  <c r="F54" i="25"/>
  <c r="G54" i="25"/>
  <c r="J54" i="25"/>
  <c r="K54" i="25"/>
  <c r="M54" i="25"/>
  <c r="N54" i="25"/>
  <c r="B55" i="25"/>
  <c r="C55" i="25"/>
  <c r="D55" i="25"/>
  <c r="E55" i="25"/>
  <c r="F55" i="25"/>
  <c r="G55" i="25"/>
  <c r="J55" i="25"/>
  <c r="N55" i="25"/>
  <c r="K55" i="25"/>
  <c r="L55" i="25"/>
  <c r="P55" i="25"/>
  <c r="B56" i="25"/>
  <c r="C56" i="25"/>
  <c r="H56" i="25"/>
  <c r="D56" i="25"/>
  <c r="E56" i="25"/>
  <c r="F56" i="25"/>
  <c r="G56" i="25"/>
  <c r="J56" i="25"/>
  <c r="B57" i="25"/>
  <c r="C57" i="25"/>
  <c r="D57" i="25"/>
  <c r="E57" i="25"/>
  <c r="F57" i="25"/>
  <c r="G57" i="25"/>
  <c r="H57" i="25"/>
  <c r="J57" i="25"/>
  <c r="N57" i="25"/>
  <c r="L57" i="25"/>
  <c r="M57" i="25"/>
  <c r="O57" i="25"/>
  <c r="P57" i="25"/>
  <c r="B58" i="25"/>
  <c r="C58" i="25"/>
  <c r="H58" i="25"/>
  <c r="D58" i="25"/>
  <c r="E58" i="25"/>
  <c r="F58" i="25"/>
  <c r="G58" i="25"/>
  <c r="J58" i="25"/>
  <c r="K58" i="25"/>
  <c r="M58" i="25"/>
  <c r="N58" i="25"/>
  <c r="B59" i="25"/>
  <c r="C59" i="25"/>
  <c r="D59" i="25"/>
  <c r="E59" i="25"/>
  <c r="F59" i="25"/>
  <c r="G59" i="25"/>
  <c r="J59" i="25"/>
  <c r="N59" i="25"/>
  <c r="K59" i="25"/>
  <c r="L59" i="25"/>
  <c r="P59" i="25"/>
  <c r="B60" i="25"/>
  <c r="C60" i="25"/>
  <c r="H60" i="25"/>
  <c r="D60" i="25"/>
  <c r="E60" i="25"/>
  <c r="F60" i="25"/>
  <c r="G60" i="25"/>
  <c r="J60" i="25"/>
  <c r="B61" i="25"/>
  <c r="C61" i="25"/>
  <c r="D61" i="25"/>
  <c r="E61" i="25"/>
  <c r="F61" i="25"/>
  <c r="G61" i="25"/>
  <c r="H61" i="25"/>
  <c r="J61" i="25"/>
  <c r="N61" i="25"/>
  <c r="L61" i="25"/>
  <c r="M61" i="25"/>
  <c r="O61" i="25"/>
  <c r="P61" i="25"/>
  <c r="J62" i="25"/>
  <c r="J63" i="25"/>
  <c r="C64" i="25"/>
  <c r="E64" i="25"/>
  <c r="F64" i="25"/>
  <c r="G64" i="25"/>
  <c r="J64" i="25"/>
  <c r="P64" i="25"/>
  <c r="M64" i="25"/>
  <c r="N64" i="25"/>
  <c r="J65" i="25"/>
  <c r="J66" i="25"/>
  <c r="C67" i="25"/>
  <c r="D67" i="25"/>
  <c r="J67" i="25"/>
  <c r="M67" i="25"/>
  <c r="L67" i="25"/>
  <c r="P67" i="25"/>
  <c r="J68" i="25"/>
  <c r="J69" i="25"/>
  <c r="B70" i="25"/>
  <c r="C70" i="25"/>
  <c r="F70" i="25"/>
  <c r="G70" i="25"/>
  <c r="J70" i="25"/>
  <c r="J71" i="25"/>
  <c r="J72" i="25"/>
  <c r="D73" i="25"/>
  <c r="E73" i="25"/>
  <c r="F73" i="25"/>
  <c r="J73" i="25"/>
  <c r="L73" i="25"/>
  <c r="M73" i="25"/>
  <c r="O73" i="25"/>
  <c r="P73" i="25"/>
  <c r="J74" i="25"/>
  <c r="J75" i="25"/>
  <c r="C76" i="25"/>
  <c r="E76" i="25"/>
  <c r="F76" i="25"/>
  <c r="J76" i="25"/>
  <c r="O76" i="25"/>
  <c r="M76" i="25"/>
  <c r="N76" i="25"/>
  <c r="B77" i="25"/>
  <c r="C77" i="25"/>
  <c r="J77" i="25"/>
  <c r="K77" i="25"/>
  <c r="L77" i="25"/>
  <c r="M77" i="25"/>
  <c r="C78" i="25"/>
  <c r="J78" i="25"/>
  <c r="L78" i="25"/>
  <c r="M78" i="25"/>
  <c r="G92" i="25"/>
  <c r="B99" i="25"/>
  <c r="H6" i="12"/>
  <c r="T6" i="12"/>
  <c r="H7" i="12"/>
  <c r="T7" i="12"/>
  <c r="H8" i="12"/>
  <c r="T8" i="12"/>
  <c r="H9" i="12"/>
  <c r="T9" i="12"/>
  <c r="H10" i="12"/>
  <c r="T10" i="12"/>
  <c r="H11" i="12"/>
  <c r="T11" i="12"/>
  <c r="H12" i="12"/>
  <c r="T12" i="12"/>
  <c r="H13" i="12"/>
  <c r="T13" i="12"/>
  <c r="H14" i="12"/>
  <c r="O14" i="12"/>
  <c r="N14" i="12"/>
  <c r="P14" i="12"/>
  <c r="H15" i="12"/>
  <c r="N15" i="12"/>
  <c r="O15" i="12"/>
  <c r="P15" i="12"/>
  <c r="D56" i="12"/>
  <c r="Q15" i="12"/>
  <c r="N56" i="12"/>
  <c r="R15" i="12"/>
  <c r="F56" i="12"/>
  <c r="S15" i="12"/>
  <c r="T15" i="12"/>
  <c r="H16" i="12"/>
  <c r="Q16" i="12"/>
  <c r="O16" i="12"/>
  <c r="P16" i="12"/>
  <c r="M57" i="12"/>
  <c r="R16" i="12"/>
  <c r="F57" i="12"/>
  <c r="S16" i="12"/>
  <c r="H17" i="12"/>
  <c r="O17" i="12"/>
  <c r="N17" i="12"/>
  <c r="P17" i="12"/>
  <c r="D58" i="12"/>
  <c r="Q17" i="12"/>
  <c r="E58" i="12"/>
  <c r="R17" i="12"/>
  <c r="S17" i="12"/>
  <c r="H18" i="12"/>
  <c r="N18" i="12"/>
  <c r="O18" i="12"/>
  <c r="L59" i="12"/>
  <c r="P18" i="12"/>
  <c r="Q18" i="12"/>
  <c r="E59" i="12"/>
  <c r="R18" i="12"/>
  <c r="S18" i="12"/>
  <c r="H19" i="12"/>
  <c r="Q19" i="12"/>
  <c r="N19" i="12"/>
  <c r="H20" i="12"/>
  <c r="H21" i="12"/>
  <c r="N21" i="12"/>
  <c r="O21" i="12"/>
  <c r="P21" i="12"/>
  <c r="D62" i="12"/>
  <c r="Q21" i="12"/>
  <c r="R21" i="12"/>
  <c r="F62" i="12"/>
  <c r="S21" i="12"/>
  <c r="H22" i="12"/>
  <c r="Q22" i="12"/>
  <c r="N63" i="12"/>
  <c r="N22" i="12"/>
  <c r="B63" i="12"/>
  <c r="O22" i="12"/>
  <c r="P22" i="12"/>
  <c r="H23" i="12"/>
  <c r="O23" i="12"/>
  <c r="N23" i="12"/>
  <c r="P23" i="12"/>
  <c r="H24" i="12"/>
  <c r="N24" i="12"/>
  <c r="B65" i="12"/>
  <c r="O24" i="12"/>
  <c r="P24" i="12"/>
  <c r="Q24" i="12"/>
  <c r="E65" i="12"/>
  <c r="R24" i="12"/>
  <c r="F65" i="12"/>
  <c r="S24" i="12"/>
  <c r="T24" i="12"/>
  <c r="H25" i="12"/>
  <c r="Q25" i="12"/>
  <c r="O25" i="12"/>
  <c r="C66" i="12"/>
  <c r="P25" i="12"/>
  <c r="R25" i="12"/>
  <c r="O66" i="12"/>
  <c r="S25" i="12"/>
  <c r="P66" i="12"/>
  <c r="H26" i="12"/>
  <c r="O26" i="12"/>
  <c r="N26" i="12"/>
  <c r="T26" i="12"/>
  <c r="P26" i="12"/>
  <c r="M67" i="12"/>
  <c r="Q26" i="12"/>
  <c r="E67" i="12"/>
  <c r="R26" i="12"/>
  <c r="S26" i="12"/>
  <c r="H27" i="12"/>
  <c r="N27" i="12"/>
  <c r="B68" i="12"/>
  <c r="O27" i="12"/>
  <c r="C68" i="12"/>
  <c r="P27" i="12"/>
  <c r="Q27" i="12"/>
  <c r="R27" i="12"/>
  <c r="S27" i="12"/>
  <c r="H28" i="12"/>
  <c r="Q28" i="12"/>
  <c r="E69" i="12"/>
  <c r="N28" i="12"/>
  <c r="H29" i="12"/>
  <c r="H30" i="12"/>
  <c r="N30" i="12"/>
  <c r="O30" i="12"/>
  <c r="L71" i="12"/>
  <c r="P30" i="12"/>
  <c r="M71" i="12"/>
  <c r="Q30" i="12"/>
  <c r="E71" i="12"/>
  <c r="R30" i="12"/>
  <c r="S30" i="12"/>
  <c r="H31" i="12"/>
  <c r="Q31" i="12"/>
  <c r="N31" i="12"/>
  <c r="B72" i="12"/>
  <c r="O31" i="12"/>
  <c r="C72" i="12"/>
  <c r="P31" i="12"/>
  <c r="H32" i="12"/>
  <c r="O32" i="12"/>
  <c r="L73" i="12"/>
  <c r="N32" i="12"/>
  <c r="P32" i="12"/>
  <c r="M73" i="12"/>
  <c r="H33" i="12"/>
  <c r="N33" i="12"/>
  <c r="O33" i="12"/>
  <c r="C74" i="12"/>
  <c r="P33" i="12"/>
  <c r="Q33" i="12"/>
  <c r="R33" i="12"/>
  <c r="O74" i="12"/>
  <c r="S33" i="12"/>
  <c r="T33" i="12"/>
  <c r="H34" i="12"/>
  <c r="Q34" i="12"/>
  <c r="O34" i="12"/>
  <c r="L75" i="12"/>
  <c r="P34" i="12"/>
  <c r="M75" i="12"/>
  <c r="R34" i="12"/>
  <c r="F75" i="12"/>
  <c r="S34" i="12"/>
  <c r="H35" i="12"/>
  <c r="T35" i="12"/>
  <c r="H36" i="12"/>
  <c r="T36" i="12"/>
  <c r="H37" i="12"/>
  <c r="T37" i="12"/>
  <c r="B38" i="12"/>
  <c r="C38" i="12"/>
  <c r="D38" i="12"/>
  <c r="E38" i="12"/>
  <c r="F38" i="12"/>
  <c r="G38" i="12"/>
  <c r="K38" i="12"/>
  <c r="B47" i="12"/>
  <c r="C47" i="12"/>
  <c r="D47" i="12"/>
  <c r="E47" i="12"/>
  <c r="F47" i="12"/>
  <c r="G47" i="12"/>
  <c r="J47" i="12"/>
  <c r="N47" i="12"/>
  <c r="K47" i="12"/>
  <c r="L47" i="12"/>
  <c r="B48" i="12"/>
  <c r="C48" i="12"/>
  <c r="D48" i="12"/>
  <c r="E48" i="12"/>
  <c r="F48" i="12"/>
  <c r="G48" i="12"/>
  <c r="J48" i="12"/>
  <c r="B49" i="12"/>
  <c r="C49" i="12"/>
  <c r="D49" i="12"/>
  <c r="E49" i="12"/>
  <c r="F49" i="12"/>
  <c r="G49" i="12"/>
  <c r="H49" i="12"/>
  <c r="J49" i="12"/>
  <c r="N49" i="12"/>
  <c r="L49" i="12"/>
  <c r="M49" i="12"/>
  <c r="O49" i="12"/>
  <c r="P49" i="12"/>
  <c r="B50" i="12"/>
  <c r="C50" i="12"/>
  <c r="H50" i="12"/>
  <c r="D50" i="12"/>
  <c r="E50" i="12"/>
  <c r="F50" i="12"/>
  <c r="G50" i="12"/>
  <c r="J50" i="12"/>
  <c r="K50" i="12"/>
  <c r="L50" i="12"/>
  <c r="M50" i="12"/>
  <c r="N50" i="12"/>
  <c r="B51" i="12"/>
  <c r="C51" i="12"/>
  <c r="D51" i="12"/>
  <c r="E51" i="12"/>
  <c r="F51" i="12"/>
  <c r="G51" i="12"/>
  <c r="J51" i="12"/>
  <c r="N51" i="12"/>
  <c r="K51" i="12"/>
  <c r="L51" i="12"/>
  <c r="B52" i="12"/>
  <c r="C52" i="12"/>
  <c r="H52" i="12"/>
  <c r="D52" i="12"/>
  <c r="E52" i="12"/>
  <c r="F52" i="12"/>
  <c r="G52" i="12"/>
  <c r="J52" i="12"/>
  <c r="B53" i="12"/>
  <c r="C53" i="12"/>
  <c r="D53" i="12"/>
  <c r="E53" i="12"/>
  <c r="F53" i="12"/>
  <c r="G53" i="12"/>
  <c r="H53" i="12"/>
  <c r="J53" i="12"/>
  <c r="N53" i="12"/>
  <c r="L53" i="12"/>
  <c r="M53" i="12"/>
  <c r="O53" i="12"/>
  <c r="P53" i="12"/>
  <c r="B54" i="12"/>
  <c r="C54" i="12"/>
  <c r="D54" i="12"/>
  <c r="E54" i="12"/>
  <c r="F54" i="12"/>
  <c r="G54" i="12"/>
  <c r="J54" i="12"/>
  <c r="K54" i="12"/>
  <c r="L54" i="12"/>
  <c r="M54" i="12"/>
  <c r="N54" i="12"/>
  <c r="B55" i="12"/>
  <c r="C55" i="12"/>
  <c r="J55" i="12"/>
  <c r="K55" i="12"/>
  <c r="L55" i="12"/>
  <c r="M55" i="12"/>
  <c r="C56" i="12"/>
  <c r="E56" i="12"/>
  <c r="G56" i="12"/>
  <c r="J56" i="12"/>
  <c r="P56" i="12"/>
  <c r="L56" i="12"/>
  <c r="M56" i="12"/>
  <c r="C57" i="12"/>
  <c r="D57" i="12"/>
  <c r="E57" i="12"/>
  <c r="J57" i="12"/>
  <c r="L57" i="12"/>
  <c r="B58" i="12"/>
  <c r="C58" i="12"/>
  <c r="G58" i="12"/>
  <c r="J58" i="12"/>
  <c r="P58" i="12"/>
  <c r="L58" i="12"/>
  <c r="B59" i="12"/>
  <c r="C59" i="12"/>
  <c r="F59" i="12"/>
  <c r="G59" i="12"/>
  <c r="J59" i="12"/>
  <c r="E60" i="12"/>
  <c r="J60" i="12"/>
  <c r="N60" i="12"/>
  <c r="J61" i="12"/>
  <c r="B62" i="12"/>
  <c r="C62" i="12"/>
  <c r="E62" i="12"/>
  <c r="G62" i="12"/>
  <c r="J62" i="12"/>
  <c r="L62" i="12"/>
  <c r="M62" i="12"/>
  <c r="N62" i="12"/>
  <c r="P62" i="12"/>
  <c r="C63" i="12"/>
  <c r="E63" i="12"/>
  <c r="J63" i="12"/>
  <c r="K63" i="12"/>
  <c r="L63" i="12"/>
  <c r="B64" i="12"/>
  <c r="C64" i="12"/>
  <c r="J64" i="12"/>
  <c r="L64" i="12"/>
  <c r="C65" i="12"/>
  <c r="D65" i="12"/>
  <c r="G65" i="12"/>
  <c r="J65" i="12"/>
  <c r="L65" i="12"/>
  <c r="K65" i="12"/>
  <c r="P65" i="12"/>
  <c r="D66" i="12"/>
  <c r="E66" i="12"/>
  <c r="F66" i="12"/>
  <c r="G66" i="12"/>
  <c r="J66" i="12"/>
  <c r="L66" i="12"/>
  <c r="M66" i="12"/>
  <c r="N66" i="12"/>
  <c r="B67" i="12"/>
  <c r="C67" i="12"/>
  <c r="D67" i="12"/>
  <c r="G67" i="12"/>
  <c r="J67" i="12"/>
  <c r="L67" i="12"/>
  <c r="K67" i="12"/>
  <c r="P67" i="12"/>
  <c r="E68" i="12"/>
  <c r="F68" i="12"/>
  <c r="G68" i="12"/>
  <c r="J68" i="12"/>
  <c r="K68" i="12"/>
  <c r="L68" i="12"/>
  <c r="N68" i="12"/>
  <c r="O68" i="12"/>
  <c r="P68" i="12"/>
  <c r="J69" i="12"/>
  <c r="N69" i="12"/>
  <c r="J70" i="12"/>
  <c r="B71" i="12"/>
  <c r="C71" i="12"/>
  <c r="D71" i="12"/>
  <c r="G71" i="12"/>
  <c r="J71" i="12"/>
  <c r="N71" i="12"/>
  <c r="K71" i="12"/>
  <c r="P71" i="12"/>
  <c r="E72" i="12"/>
  <c r="J72" i="12"/>
  <c r="K72" i="12"/>
  <c r="L72" i="12"/>
  <c r="N72" i="12"/>
  <c r="B73" i="12"/>
  <c r="C73" i="12"/>
  <c r="D73" i="12"/>
  <c r="J73" i="12"/>
  <c r="K73" i="12"/>
  <c r="D74" i="12"/>
  <c r="E74" i="12"/>
  <c r="F74" i="12"/>
  <c r="G74" i="12"/>
  <c r="J74" i="12"/>
  <c r="L74" i="12"/>
  <c r="M74" i="12"/>
  <c r="N74" i="12"/>
  <c r="P74" i="12"/>
  <c r="C75" i="12"/>
  <c r="D75" i="12"/>
  <c r="E75" i="12"/>
  <c r="J75" i="12"/>
  <c r="N75" i="12"/>
  <c r="B76" i="12"/>
  <c r="C76" i="12"/>
  <c r="D76" i="12"/>
  <c r="E76" i="12"/>
  <c r="F76" i="12"/>
  <c r="G76" i="12"/>
  <c r="J76" i="12"/>
  <c r="K76" i="12"/>
  <c r="L76" i="12"/>
  <c r="M76" i="12"/>
  <c r="N76" i="12"/>
  <c r="O76" i="12"/>
  <c r="P76" i="12"/>
  <c r="B77" i="12"/>
  <c r="C77" i="12"/>
  <c r="D77" i="12"/>
  <c r="E77" i="12"/>
  <c r="F77" i="12"/>
  <c r="G77" i="12"/>
  <c r="J77" i="12"/>
  <c r="L77" i="12"/>
  <c r="K77" i="12"/>
  <c r="P77" i="12"/>
  <c r="B78" i="12"/>
  <c r="C78" i="12"/>
  <c r="D78" i="12"/>
  <c r="E78" i="12"/>
  <c r="F78" i="12"/>
  <c r="G78" i="12"/>
  <c r="J78" i="12"/>
  <c r="K78" i="12"/>
  <c r="L78" i="12"/>
  <c r="M78" i="12"/>
  <c r="N78" i="12"/>
  <c r="O78" i="12"/>
  <c r="P78" i="12"/>
  <c r="B99" i="12"/>
  <c r="H6" i="26"/>
  <c r="T6" i="26"/>
  <c r="H7" i="26"/>
  <c r="T7" i="26"/>
  <c r="H8" i="26"/>
  <c r="T8" i="26"/>
  <c r="H9" i="26"/>
  <c r="T9" i="26"/>
  <c r="H10" i="26"/>
  <c r="T10" i="26"/>
  <c r="H11" i="26"/>
  <c r="T11" i="26"/>
  <c r="H12" i="26"/>
  <c r="T12" i="26"/>
  <c r="H13" i="26"/>
  <c r="N13" i="26"/>
  <c r="O13" i="26"/>
  <c r="P13" i="26"/>
  <c r="Q13" i="26"/>
  <c r="R13" i="26"/>
  <c r="F54" i="26"/>
  <c r="S13" i="26"/>
  <c r="H14" i="26"/>
  <c r="P14" i="26"/>
  <c r="D55" i="26"/>
  <c r="N14" i="26"/>
  <c r="B55" i="26"/>
  <c r="O14" i="26"/>
  <c r="S14" i="26"/>
  <c r="P55" i="26"/>
  <c r="H15" i="26"/>
  <c r="H16" i="26"/>
  <c r="N16" i="26"/>
  <c r="B57" i="26"/>
  <c r="O16" i="26"/>
  <c r="C57" i="26"/>
  <c r="P16" i="26"/>
  <c r="Q16" i="26"/>
  <c r="R16" i="26"/>
  <c r="S16" i="26"/>
  <c r="H17" i="26"/>
  <c r="P17" i="26"/>
  <c r="M58" i="26"/>
  <c r="N17" i="26"/>
  <c r="O17" i="26"/>
  <c r="S17" i="26"/>
  <c r="H18" i="26"/>
  <c r="S18" i="26"/>
  <c r="P59" i="26"/>
  <c r="H19" i="26"/>
  <c r="N19" i="26"/>
  <c r="O19" i="26"/>
  <c r="L60" i="26"/>
  <c r="P19" i="26"/>
  <c r="M60" i="26"/>
  <c r="Q19" i="26"/>
  <c r="R19" i="26"/>
  <c r="F60" i="26"/>
  <c r="S19" i="26"/>
  <c r="H20" i="26"/>
  <c r="P20" i="26"/>
  <c r="D61" i="26"/>
  <c r="N20" i="26"/>
  <c r="B61" i="26"/>
  <c r="O20" i="26"/>
  <c r="S20" i="26"/>
  <c r="P61" i="26"/>
  <c r="H21" i="26"/>
  <c r="S21" i="26"/>
  <c r="G62" i="26"/>
  <c r="H22" i="26"/>
  <c r="N22" i="26"/>
  <c r="B63" i="26"/>
  <c r="O22" i="26"/>
  <c r="C63" i="26"/>
  <c r="P22" i="26"/>
  <c r="Q22" i="26"/>
  <c r="R22" i="26"/>
  <c r="S22" i="26"/>
  <c r="H23" i="26"/>
  <c r="P23" i="26"/>
  <c r="M64" i="26"/>
  <c r="N23" i="26"/>
  <c r="O23" i="26"/>
  <c r="S23" i="26"/>
  <c r="H24" i="26"/>
  <c r="S24" i="26"/>
  <c r="P65" i="26"/>
  <c r="H25" i="26"/>
  <c r="N25" i="26"/>
  <c r="O25" i="26"/>
  <c r="P25" i="26"/>
  <c r="Q25" i="26"/>
  <c r="R25" i="26"/>
  <c r="F66" i="26"/>
  <c r="S25" i="26"/>
  <c r="H26" i="26"/>
  <c r="P26" i="26"/>
  <c r="N26" i="26"/>
  <c r="B67" i="26"/>
  <c r="O26" i="26"/>
  <c r="S26" i="26"/>
  <c r="P67" i="26"/>
  <c r="H27" i="26"/>
  <c r="S27" i="26"/>
  <c r="G68" i="26"/>
  <c r="H28" i="26"/>
  <c r="N28" i="26"/>
  <c r="B69" i="26"/>
  <c r="O28" i="26"/>
  <c r="C69" i="26"/>
  <c r="P28" i="26"/>
  <c r="Q28" i="26"/>
  <c r="R28" i="26"/>
  <c r="S28" i="26"/>
  <c r="H29" i="26"/>
  <c r="P29" i="26"/>
  <c r="N29" i="26"/>
  <c r="O29" i="26"/>
  <c r="S29" i="26"/>
  <c r="H30" i="26"/>
  <c r="S30" i="26"/>
  <c r="H31" i="26"/>
  <c r="N31" i="26"/>
  <c r="O31" i="26"/>
  <c r="L72" i="26"/>
  <c r="P31" i="26"/>
  <c r="M72" i="26"/>
  <c r="Q31" i="26"/>
  <c r="R31" i="26"/>
  <c r="F72" i="26"/>
  <c r="S31" i="26"/>
  <c r="H32" i="26"/>
  <c r="P32" i="26"/>
  <c r="D73" i="26"/>
  <c r="N32" i="26"/>
  <c r="B73" i="26"/>
  <c r="O32" i="26"/>
  <c r="S32" i="26"/>
  <c r="P73" i="26"/>
  <c r="H33" i="26"/>
  <c r="H34" i="26"/>
  <c r="N34" i="26"/>
  <c r="B75" i="26"/>
  <c r="O34" i="26"/>
  <c r="C75" i="26"/>
  <c r="P34" i="26"/>
  <c r="Q34" i="26"/>
  <c r="R34" i="26"/>
  <c r="S34" i="26"/>
  <c r="H35" i="26"/>
  <c r="T35" i="26"/>
  <c r="H36" i="26"/>
  <c r="T36" i="26"/>
  <c r="H37" i="26"/>
  <c r="T37" i="26"/>
  <c r="B38" i="26"/>
  <c r="C38" i="26"/>
  <c r="D38" i="26"/>
  <c r="E38" i="26"/>
  <c r="F38" i="26"/>
  <c r="G38" i="26"/>
  <c r="K38" i="26"/>
  <c r="B47" i="26"/>
  <c r="C47" i="26"/>
  <c r="D47" i="26"/>
  <c r="E47" i="26"/>
  <c r="F47" i="26"/>
  <c r="G47" i="26"/>
  <c r="J47" i="26"/>
  <c r="K47" i="26"/>
  <c r="L47" i="26"/>
  <c r="M47" i="26"/>
  <c r="N47" i="26"/>
  <c r="O47" i="26"/>
  <c r="P47" i="26"/>
  <c r="B48" i="26"/>
  <c r="C48" i="26"/>
  <c r="D48" i="26"/>
  <c r="E48" i="26"/>
  <c r="F48" i="26"/>
  <c r="G48" i="26"/>
  <c r="J48" i="26"/>
  <c r="L48" i="26"/>
  <c r="K48" i="26"/>
  <c r="P48" i="26"/>
  <c r="B49" i="26"/>
  <c r="C49" i="26"/>
  <c r="D49" i="26"/>
  <c r="E49" i="26"/>
  <c r="F49" i="26"/>
  <c r="G49" i="26"/>
  <c r="J49" i="26"/>
  <c r="K49" i="26"/>
  <c r="L49" i="26"/>
  <c r="M49" i="26"/>
  <c r="N49" i="26"/>
  <c r="O49" i="26"/>
  <c r="P49" i="26"/>
  <c r="B50" i="26"/>
  <c r="C50" i="26"/>
  <c r="D50" i="26"/>
  <c r="E50" i="26"/>
  <c r="F50" i="26"/>
  <c r="G50" i="26"/>
  <c r="J50" i="26"/>
  <c r="B51" i="26"/>
  <c r="C51" i="26"/>
  <c r="D51" i="26"/>
  <c r="H51" i="26"/>
  <c r="E51" i="26"/>
  <c r="F51" i="26"/>
  <c r="G51" i="26"/>
  <c r="J51" i="26"/>
  <c r="K51" i="26"/>
  <c r="L51" i="26"/>
  <c r="Q51" i="26"/>
  <c r="M51" i="26"/>
  <c r="N51" i="26"/>
  <c r="O51" i="26"/>
  <c r="P51" i="26"/>
  <c r="B52" i="26"/>
  <c r="C52" i="26"/>
  <c r="H52" i="26"/>
  <c r="D52" i="26"/>
  <c r="E52" i="26"/>
  <c r="F52" i="26"/>
  <c r="G52" i="26"/>
  <c r="J52" i="26"/>
  <c r="K52" i="26"/>
  <c r="B53" i="26"/>
  <c r="C53" i="26"/>
  <c r="D53" i="26"/>
  <c r="H53" i="26"/>
  <c r="E53" i="26"/>
  <c r="F53" i="26"/>
  <c r="G53" i="26"/>
  <c r="J53" i="26"/>
  <c r="K53" i="26"/>
  <c r="L53" i="26"/>
  <c r="M53" i="26"/>
  <c r="N53" i="26"/>
  <c r="O53" i="26"/>
  <c r="P53" i="26"/>
  <c r="B54" i="26"/>
  <c r="C54" i="26"/>
  <c r="D54" i="26"/>
  <c r="G54" i="26"/>
  <c r="J54" i="26"/>
  <c r="O54" i="26"/>
  <c r="K54" i="26"/>
  <c r="P54" i="26"/>
  <c r="G55" i="26"/>
  <c r="J55" i="26"/>
  <c r="K55" i="26"/>
  <c r="M55" i="26"/>
  <c r="J56" i="26"/>
  <c r="D57" i="26"/>
  <c r="F57" i="26"/>
  <c r="G57" i="26"/>
  <c r="J57" i="26"/>
  <c r="K57" i="26"/>
  <c r="L57" i="26"/>
  <c r="M57" i="26"/>
  <c r="O57" i="26"/>
  <c r="P57" i="26"/>
  <c r="B58" i="26"/>
  <c r="C58" i="26"/>
  <c r="D58" i="26"/>
  <c r="G58" i="26"/>
  <c r="J58" i="26"/>
  <c r="K58" i="26"/>
  <c r="P58" i="26"/>
  <c r="J59" i="26"/>
  <c r="B60" i="26"/>
  <c r="C60" i="26"/>
  <c r="D60" i="26"/>
  <c r="G60" i="26"/>
  <c r="J60" i="26"/>
  <c r="O60" i="26"/>
  <c r="K60" i="26"/>
  <c r="P60" i="26"/>
  <c r="G61" i="26"/>
  <c r="J61" i="26"/>
  <c r="K61" i="26"/>
  <c r="M61" i="26"/>
  <c r="J62" i="26"/>
  <c r="D63" i="26"/>
  <c r="E63" i="26"/>
  <c r="F63" i="26"/>
  <c r="G63" i="26"/>
  <c r="J63" i="26"/>
  <c r="K63" i="26"/>
  <c r="L63" i="26"/>
  <c r="M63" i="26"/>
  <c r="N63" i="26"/>
  <c r="O63" i="26"/>
  <c r="P63" i="26"/>
  <c r="B64" i="26"/>
  <c r="C64" i="26"/>
  <c r="G64" i="26"/>
  <c r="J64" i="26"/>
  <c r="K64" i="26"/>
  <c r="P64" i="26"/>
  <c r="J65" i="26"/>
  <c r="B66" i="26"/>
  <c r="C66" i="26"/>
  <c r="D66" i="26"/>
  <c r="G66" i="26"/>
  <c r="J66" i="26"/>
  <c r="G67" i="26"/>
  <c r="J67" i="26"/>
  <c r="K67" i="26"/>
  <c r="L67" i="26"/>
  <c r="J68" i="26"/>
  <c r="D69" i="26"/>
  <c r="E69" i="26"/>
  <c r="F69" i="26"/>
  <c r="G69" i="26"/>
  <c r="J69" i="26"/>
  <c r="K69" i="26"/>
  <c r="L69" i="26"/>
  <c r="M69" i="26"/>
  <c r="N69" i="26"/>
  <c r="O69" i="26"/>
  <c r="P69" i="26"/>
  <c r="B70" i="26"/>
  <c r="C70" i="26"/>
  <c r="D70" i="26"/>
  <c r="G70" i="26"/>
  <c r="J70" i="26"/>
  <c r="K70" i="26"/>
  <c r="P70" i="26"/>
  <c r="J71" i="26"/>
  <c r="B72" i="26"/>
  <c r="C72" i="26"/>
  <c r="D72" i="26"/>
  <c r="G72" i="26"/>
  <c r="J72" i="26"/>
  <c r="K72" i="26"/>
  <c r="O72" i="26"/>
  <c r="P72" i="26"/>
  <c r="G73" i="26"/>
  <c r="J73" i="26"/>
  <c r="K73" i="26"/>
  <c r="L73" i="26"/>
  <c r="M73" i="26"/>
  <c r="J74" i="26"/>
  <c r="D75" i="26"/>
  <c r="F75" i="26"/>
  <c r="G75" i="26"/>
  <c r="J75" i="26"/>
  <c r="K75" i="26"/>
  <c r="L75" i="26"/>
  <c r="M75" i="26"/>
  <c r="O75" i="26"/>
  <c r="P75" i="26"/>
  <c r="B76" i="26"/>
  <c r="C76" i="26"/>
  <c r="H76" i="26"/>
  <c r="D76" i="26"/>
  <c r="E76" i="26"/>
  <c r="F76" i="26"/>
  <c r="G76" i="26"/>
  <c r="J76" i="26"/>
  <c r="K76" i="26"/>
  <c r="N76" i="26"/>
  <c r="O76" i="26"/>
  <c r="B77" i="26"/>
  <c r="C77" i="26"/>
  <c r="D77" i="26"/>
  <c r="E77" i="26"/>
  <c r="F77" i="26"/>
  <c r="G77" i="26"/>
  <c r="J77" i="26"/>
  <c r="K77" i="26"/>
  <c r="L77" i="26"/>
  <c r="M77" i="26"/>
  <c r="N77" i="26"/>
  <c r="O77" i="26"/>
  <c r="P77" i="26"/>
  <c r="B78" i="26"/>
  <c r="C78" i="26"/>
  <c r="H78" i="26"/>
  <c r="D78" i="26"/>
  <c r="E78" i="26"/>
  <c r="F78" i="26"/>
  <c r="G78" i="26"/>
  <c r="J78" i="26"/>
  <c r="C96" i="26"/>
  <c r="D96" i="26"/>
  <c r="C97" i="26"/>
  <c r="D97" i="26"/>
  <c r="B99" i="26"/>
  <c r="F6" i="13"/>
  <c r="M6" i="13" s="1"/>
  <c r="L6" i="13"/>
  <c r="B47" i="13" s="1"/>
  <c r="F7" i="13"/>
  <c r="O7" i="13"/>
  <c r="E48" i="13"/>
  <c r="L7" i="13"/>
  <c r="M7" i="13"/>
  <c r="N7" i="13"/>
  <c r="K48" i="13"/>
  <c r="F8" i="13"/>
  <c r="F9" i="13"/>
  <c r="O9" i="13"/>
  <c r="L9" i="13"/>
  <c r="M9" i="13"/>
  <c r="F10" i="13"/>
  <c r="O10" i="13"/>
  <c r="L10" i="13"/>
  <c r="M10" i="13"/>
  <c r="N10" i="13"/>
  <c r="K51" i="13"/>
  <c r="F11" i="13"/>
  <c r="F12" i="13"/>
  <c r="O12" i="13"/>
  <c r="L53" i="13"/>
  <c r="L12" i="13"/>
  <c r="M12" i="13"/>
  <c r="C53" i="13"/>
  <c r="F13" i="13"/>
  <c r="O13" i="13"/>
  <c r="L13" i="13"/>
  <c r="M13" i="13"/>
  <c r="N13" i="13"/>
  <c r="K54" i="13"/>
  <c r="F14" i="13"/>
  <c r="F15" i="13"/>
  <c r="O15" i="13"/>
  <c r="L15" i="13"/>
  <c r="M15" i="13"/>
  <c r="F16" i="13"/>
  <c r="O16" i="13"/>
  <c r="L16" i="13"/>
  <c r="M16" i="13"/>
  <c r="C57" i="13"/>
  <c r="N16" i="13"/>
  <c r="K57" i="13"/>
  <c r="F17" i="13"/>
  <c r="F18" i="13"/>
  <c r="O18" i="13"/>
  <c r="E59" i="13"/>
  <c r="L18" i="13"/>
  <c r="M18" i="13"/>
  <c r="F19" i="13"/>
  <c r="O19" i="13"/>
  <c r="L60" i="13"/>
  <c r="L19" i="13"/>
  <c r="M19" i="13"/>
  <c r="N19" i="13"/>
  <c r="D60" i="13"/>
  <c r="F20" i="13"/>
  <c r="F21" i="13"/>
  <c r="O21" i="13"/>
  <c r="L21" i="13"/>
  <c r="M21" i="13"/>
  <c r="F22" i="13"/>
  <c r="O22" i="13"/>
  <c r="L22" i="13"/>
  <c r="M22" i="13"/>
  <c r="N22" i="13"/>
  <c r="D63" i="13"/>
  <c r="F23" i="13"/>
  <c r="F24" i="13"/>
  <c r="O24" i="13"/>
  <c r="L24" i="13"/>
  <c r="M24" i="13"/>
  <c r="F25" i="13"/>
  <c r="O25" i="13"/>
  <c r="L66" i="13"/>
  <c r="L25" i="13"/>
  <c r="M25" i="13"/>
  <c r="N25" i="13"/>
  <c r="D66" i="13"/>
  <c r="F26" i="13"/>
  <c r="F27" i="13"/>
  <c r="O27" i="13"/>
  <c r="L27" i="13"/>
  <c r="M27" i="13"/>
  <c r="C68" i="13"/>
  <c r="F28" i="13"/>
  <c r="O28" i="13"/>
  <c r="L28" i="13"/>
  <c r="M28" i="13"/>
  <c r="N28" i="13"/>
  <c r="K69" i="13"/>
  <c r="F29" i="13"/>
  <c r="F30" i="13"/>
  <c r="O30" i="13"/>
  <c r="E71" i="13"/>
  <c r="L30" i="13"/>
  <c r="M30" i="13"/>
  <c r="F31" i="13"/>
  <c r="O31" i="13"/>
  <c r="L31" i="13"/>
  <c r="M31" i="13"/>
  <c r="N31" i="13"/>
  <c r="F32" i="13"/>
  <c r="F33" i="13"/>
  <c r="O33" i="13"/>
  <c r="L33" i="13"/>
  <c r="M33" i="13"/>
  <c r="F34" i="13"/>
  <c r="O34" i="13"/>
  <c r="L75" i="13"/>
  <c r="L34" i="13"/>
  <c r="M34" i="13"/>
  <c r="N34" i="13"/>
  <c r="D75" i="13"/>
  <c r="F35" i="13"/>
  <c r="F36" i="13"/>
  <c r="O36" i="13"/>
  <c r="L36" i="13"/>
  <c r="M36" i="13"/>
  <c r="F37" i="13"/>
  <c r="O37" i="13"/>
  <c r="L37" i="13"/>
  <c r="M37" i="13"/>
  <c r="C78" i="13"/>
  <c r="N37" i="13"/>
  <c r="D78" i="13"/>
  <c r="B38" i="13"/>
  <c r="C38" i="13"/>
  <c r="D38" i="13"/>
  <c r="E38" i="13"/>
  <c r="I38" i="13"/>
  <c r="H47" i="13"/>
  <c r="D48" i="13"/>
  <c r="H48" i="13"/>
  <c r="L48" i="13"/>
  <c r="H49" i="13"/>
  <c r="H50" i="13"/>
  <c r="I50" i="13"/>
  <c r="B51" i="13"/>
  <c r="C51" i="13"/>
  <c r="D51" i="13"/>
  <c r="H51" i="13"/>
  <c r="H52" i="13"/>
  <c r="E53" i="13"/>
  <c r="H53" i="13"/>
  <c r="J53" i="13"/>
  <c r="E54" i="13"/>
  <c r="H54" i="13"/>
  <c r="L54" i="13"/>
  <c r="H55" i="13"/>
  <c r="B56" i="13"/>
  <c r="H56" i="13"/>
  <c r="H57" i="13"/>
  <c r="I57" i="13"/>
  <c r="J57" i="13"/>
  <c r="H58" i="13"/>
  <c r="H59" i="13"/>
  <c r="L59" i="13"/>
  <c r="E60" i="13"/>
  <c r="H60" i="13"/>
  <c r="K60" i="13"/>
  <c r="H61" i="13"/>
  <c r="H62" i="13"/>
  <c r="B63" i="13"/>
  <c r="C63" i="13"/>
  <c r="H63" i="13"/>
  <c r="I63" i="13"/>
  <c r="J63" i="13"/>
  <c r="K63" i="13"/>
  <c r="H64" i="13"/>
  <c r="E65" i="13"/>
  <c r="H65" i="13"/>
  <c r="L65" i="13"/>
  <c r="B66" i="13"/>
  <c r="E66" i="13"/>
  <c r="H66" i="13"/>
  <c r="I66" i="13"/>
  <c r="K66" i="13"/>
  <c r="H67" i="13"/>
  <c r="B68" i="13"/>
  <c r="H68" i="13"/>
  <c r="I68" i="13"/>
  <c r="J68" i="13"/>
  <c r="B69" i="13"/>
  <c r="C69" i="13"/>
  <c r="D69" i="13"/>
  <c r="E69" i="13"/>
  <c r="H69" i="13"/>
  <c r="J69" i="13"/>
  <c r="L69" i="13"/>
  <c r="H70" i="13"/>
  <c r="H71" i="13"/>
  <c r="L71" i="13"/>
  <c r="E72" i="13"/>
  <c r="H72" i="13"/>
  <c r="L72" i="13"/>
  <c r="H73" i="13"/>
  <c r="H74" i="13"/>
  <c r="B75" i="13"/>
  <c r="C75" i="13"/>
  <c r="E75" i="13"/>
  <c r="H75" i="13"/>
  <c r="I75" i="13"/>
  <c r="J75" i="13"/>
  <c r="K75" i="13"/>
  <c r="H76" i="13"/>
  <c r="E77" i="13"/>
  <c r="H77" i="13"/>
  <c r="L77" i="13"/>
  <c r="B78" i="13"/>
  <c r="E78" i="13"/>
  <c r="H78" i="13"/>
  <c r="L78" i="13"/>
  <c r="I78" i="13"/>
  <c r="B97" i="13"/>
  <c r="F6" i="27"/>
  <c r="L6" i="27" s="1"/>
  <c r="I52" i="27" s="1"/>
  <c r="F7" i="27"/>
  <c r="N7" i="27" s="1"/>
  <c r="D53" i="27" s="1"/>
  <c r="F8" i="27"/>
  <c r="L8" i="27" s="1"/>
  <c r="F9" i="27"/>
  <c r="L9" i="27" s="1"/>
  <c r="F10" i="27"/>
  <c r="L10" i="27" s="1"/>
  <c r="F11" i="27"/>
  <c r="M11" i="27" s="1"/>
  <c r="C57" i="27" s="1"/>
  <c r="F12" i="27"/>
  <c r="F13" i="27"/>
  <c r="L13" i="27" s="1"/>
  <c r="F14" i="27"/>
  <c r="N14" i="27" s="1"/>
  <c r="F15" i="27"/>
  <c r="O15" i="27" s="1"/>
  <c r="F16" i="27"/>
  <c r="O16" i="27" s="1"/>
  <c r="E62" i="27" s="1"/>
  <c r="F17" i="27"/>
  <c r="L17" i="27" s="1"/>
  <c r="F18" i="27"/>
  <c r="F19" i="27"/>
  <c r="L19" i="27" s="1"/>
  <c r="B65" i="27" s="1"/>
  <c r="F20" i="27"/>
  <c r="L20" i="27" s="1"/>
  <c r="F21" i="27"/>
  <c r="M21" i="27" s="1"/>
  <c r="F22" i="27"/>
  <c r="M22" i="27" s="1"/>
  <c r="C68" i="27" s="1"/>
  <c r="F23" i="27"/>
  <c r="O23" i="27" s="1"/>
  <c r="E69" i="27" s="1"/>
  <c r="F24" i="27"/>
  <c r="F25" i="27"/>
  <c r="N25" i="27" s="1"/>
  <c r="D71" i="27" s="1"/>
  <c r="F26" i="27"/>
  <c r="L26" i="27" s="1"/>
  <c r="F27" i="27"/>
  <c r="L27" i="27" s="1"/>
  <c r="F28" i="27"/>
  <c r="L28" i="27" s="1"/>
  <c r="F29" i="27"/>
  <c r="M29" i="27" s="1"/>
  <c r="C75" i="27" s="1"/>
  <c r="F30" i="27"/>
  <c r="F31" i="27"/>
  <c r="L31" i="27" s="1"/>
  <c r="B77" i="27" s="1"/>
  <c r="F32" i="27"/>
  <c r="N32" i="27" s="1"/>
  <c r="F33" i="27"/>
  <c r="O33" i="27" s="1"/>
  <c r="F34" i="27"/>
  <c r="O34" i="27" s="1"/>
  <c r="F35" i="27"/>
  <c r="L35" i="27" s="1"/>
  <c r="I81" i="27" s="1"/>
  <c r="F36" i="27"/>
  <c r="F37" i="27"/>
  <c r="L37" i="27" s="1"/>
  <c r="B83" i="27" s="1"/>
  <c r="B43" i="27"/>
  <c r="C43" i="27"/>
  <c r="D43" i="27"/>
  <c r="E43" i="27"/>
  <c r="I43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B107" i="27"/>
  <c r="F6" i="15"/>
  <c r="N6" i="15" s="1"/>
  <c r="L6" i="15"/>
  <c r="B47" i="15" s="1"/>
  <c r="F7" i="15"/>
  <c r="L7" i="15"/>
  <c r="M7" i="15"/>
  <c r="N7" i="15"/>
  <c r="D48" i="15"/>
  <c r="O7" i="15"/>
  <c r="P7" i="15"/>
  <c r="F8" i="15"/>
  <c r="L8" i="15"/>
  <c r="M8" i="15"/>
  <c r="N8" i="15"/>
  <c r="O8" i="15"/>
  <c r="P8" i="15"/>
  <c r="F9" i="15"/>
  <c r="L9" i="15"/>
  <c r="B50" i="15"/>
  <c r="M9" i="15"/>
  <c r="N9" i="15"/>
  <c r="O9" i="15"/>
  <c r="P9" i="15"/>
  <c r="F10" i="15"/>
  <c r="L10" i="15"/>
  <c r="M10" i="15"/>
  <c r="N10" i="15"/>
  <c r="O10" i="15"/>
  <c r="P10" i="15"/>
  <c r="F11" i="15"/>
  <c r="L11" i="15"/>
  <c r="B52" i="15"/>
  <c r="M11" i="15"/>
  <c r="N11" i="15"/>
  <c r="O11" i="15"/>
  <c r="P11" i="15"/>
  <c r="F12" i="15"/>
  <c r="L12" i="15"/>
  <c r="M12" i="15"/>
  <c r="C53" i="15"/>
  <c r="N12" i="15"/>
  <c r="O12" i="15"/>
  <c r="P12" i="15"/>
  <c r="F13" i="15"/>
  <c r="L13" i="15"/>
  <c r="M13" i="15"/>
  <c r="N13" i="15"/>
  <c r="D54" i="15"/>
  <c r="O13" i="15"/>
  <c r="P13" i="15"/>
  <c r="F14" i="15"/>
  <c r="L14" i="15"/>
  <c r="M14" i="15"/>
  <c r="N14" i="15"/>
  <c r="O14" i="15"/>
  <c r="P14" i="15"/>
  <c r="F15" i="15"/>
  <c r="L15" i="15"/>
  <c r="B56" i="15"/>
  <c r="M15" i="15"/>
  <c r="N15" i="15"/>
  <c r="O15" i="15"/>
  <c r="P15" i="15"/>
  <c r="F16" i="15"/>
  <c r="L16" i="15"/>
  <c r="M16" i="15"/>
  <c r="N16" i="15"/>
  <c r="O16" i="15"/>
  <c r="P16" i="15"/>
  <c r="F17" i="15"/>
  <c r="L17" i="15"/>
  <c r="B58" i="15"/>
  <c r="M17" i="15"/>
  <c r="N17" i="15"/>
  <c r="O17" i="15"/>
  <c r="P17" i="15"/>
  <c r="F18" i="15"/>
  <c r="L18" i="15"/>
  <c r="M18" i="15"/>
  <c r="C59" i="15"/>
  <c r="N18" i="15"/>
  <c r="O18" i="15"/>
  <c r="P18" i="15"/>
  <c r="F19" i="15"/>
  <c r="L19" i="15"/>
  <c r="M19" i="15"/>
  <c r="N19" i="15"/>
  <c r="D60" i="15"/>
  <c r="O19" i="15"/>
  <c r="P19" i="15"/>
  <c r="F20" i="15"/>
  <c r="L20" i="15"/>
  <c r="M20" i="15"/>
  <c r="N20" i="15"/>
  <c r="O20" i="15"/>
  <c r="P20" i="15"/>
  <c r="F21" i="15"/>
  <c r="L21" i="15"/>
  <c r="B62" i="15"/>
  <c r="M21" i="15"/>
  <c r="N21" i="15"/>
  <c r="O21" i="15"/>
  <c r="P21" i="15"/>
  <c r="F22" i="15"/>
  <c r="L22" i="15"/>
  <c r="M22" i="15"/>
  <c r="N22" i="15"/>
  <c r="O22" i="15"/>
  <c r="P22" i="15"/>
  <c r="F23" i="15"/>
  <c r="L23" i="15"/>
  <c r="B64" i="15"/>
  <c r="M23" i="15"/>
  <c r="N23" i="15"/>
  <c r="O23" i="15"/>
  <c r="P23" i="15"/>
  <c r="F24" i="15"/>
  <c r="L24" i="15"/>
  <c r="M24" i="15"/>
  <c r="C65" i="15"/>
  <c r="N24" i="15"/>
  <c r="O24" i="15"/>
  <c r="P24" i="15"/>
  <c r="F25" i="15"/>
  <c r="L25" i="15"/>
  <c r="M25" i="15"/>
  <c r="N25" i="15"/>
  <c r="D66" i="15"/>
  <c r="O25" i="15"/>
  <c r="P25" i="15"/>
  <c r="F26" i="15"/>
  <c r="L26" i="15"/>
  <c r="M26" i="15"/>
  <c r="N26" i="15"/>
  <c r="O26" i="15"/>
  <c r="P26" i="15"/>
  <c r="F27" i="15"/>
  <c r="L27" i="15" s="1"/>
  <c r="F28" i="15"/>
  <c r="L28" i="15"/>
  <c r="M28" i="15"/>
  <c r="N28" i="15"/>
  <c r="O28" i="15"/>
  <c r="P28" i="15"/>
  <c r="F29" i="15"/>
  <c r="L29" i="15"/>
  <c r="M29" i="15"/>
  <c r="N29" i="15"/>
  <c r="O29" i="15"/>
  <c r="P29" i="15"/>
  <c r="F30" i="15"/>
  <c r="L30" i="15"/>
  <c r="M30" i="15"/>
  <c r="C71" i="15"/>
  <c r="N30" i="15"/>
  <c r="O30" i="15"/>
  <c r="P30" i="15"/>
  <c r="F31" i="15"/>
  <c r="L31" i="15"/>
  <c r="M31" i="15"/>
  <c r="N31" i="15"/>
  <c r="D72" i="15"/>
  <c r="O31" i="15"/>
  <c r="P31" i="15"/>
  <c r="F32" i="15"/>
  <c r="L32" i="15"/>
  <c r="M32" i="15"/>
  <c r="N32" i="15"/>
  <c r="O32" i="15"/>
  <c r="P32" i="15"/>
  <c r="F33" i="15"/>
  <c r="L33" i="15"/>
  <c r="M33" i="15"/>
  <c r="N33" i="15"/>
  <c r="O33" i="15"/>
  <c r="P33" i="15"/>
  <c r="F34" i="15"/>
  <c r="L34" i="15"/>
  <c r="M34" i="15"/>
  <c r="N34" i="15"/>
  <c r="O34" i="15"/>
  <c r="P34" i="15"/>
  <c r="F35" i="15"/>
  <c r="L35" i="15"/>
  <c r="M35" i="15"/>
  <c r="N35" i="15"/>
  <c r="O35" i="15"/>
  <c r="P35" i="15"/>
  <c r="F36" i="15"/>
  <c r="L36" i="15"/>
  <c r="M36" i="15"/>
  <c r="C77" i="15"/>
  <c r="N36" i="15"/>
  <c r="O36" i="15"/>
  <c r="P36" i="15"/>
  <c r="F37" i="15"/>
  <c r="L37" i="15"/>
  <c r="M37" i="15"/>
  <c r="N37" i="15"/>
  <c r="D78" i="15"/>
  <c r="O37" i="15"/>
  <c r="P37" i="15"/>
  <c r="B38" i="15"/>
  <c r="C38" i="15"/>
  <c r="D38" i="15"/>
  <c r="E38" i="15"/>
  <c r="I38" i="15"/>
  <c r="H47" i="15"/>
  <c r="B48" i="15"/>
  <c r="C48" i="15"/>
  <c r="E48" i="15"/>
  <c r="H48" i="15"/>
  <c r="I48" i="15"/>
  <c r="J48" i="15"/>
  <c r="L48" i="15"/>
  <c r="B49" i="15"/>
  <c r="C49" i="15"/>
  <c r="D49" i="15"/>
  <c r="H49" i="15"/>
  <c r="I49" i="15"/>
  <c r="J49" i="15"/>
  <c r="K49" i="15"/>
  <c r="C50" i="15"/>
  <c r="D50" i="15"/>
  <c r="E50" i="15"/>
  <c r="H50" i="15"/>
  <c r="J50" i="15"/>
  <c r="B51" i="15"/>
  <c r="F51" i="15"/>
  <c r="C51" i="15"/>
  <c r="D51" i="15"/>
  <c r="E51" i="15"/>
  <c r="H51" i="15"/>
  <c r="I51" i="15"/>
  <c r="M51" i="15"/>
  <c r="J51" i="15"/>
  <c r="K51" i="15"/>
  <c r="L51" i="15"/>
  <c r="C52" i="15"/>
  <c r="D52" i="15"/>
  <c r="E52" i="15"/>
  <c r="F52" i="15"/>
  <c r="H52" i="15"/>
  <c r="K52" i="15"/>
  <c r="J52" i="15"/>
  <c r="L52" i="15"/>
  <c r="B53" i="15"/>
  <c r="D53" i="15"/>
  <c r="H53" i="15"/>
  <c r="I53" i="15"/>
  <c r="K53" i="15"/>
  <c r="B54" i="15"/>
  <c r="F54" i="15"/>
  <c r="C54" i="15"/>
  <c r="E54" i="15"/>
  <c r="H54" i="15"/>
  <c r="J54" i="15"/>
  <c r="I54" i="15"/>
  <c r="L54" i="15"/>
  <c r="B55" i="15"/>
  <c r="C55" i="15"/>
  <c r="D55" i="15"/>
  <c r="H55" i="15"/>
  <c r="I55" i="15"/>
  <c r="J55" i="15"/>
  <c r="K55" i="15"/>
  <c r="C56" i="15"/>
  <c r="D56" i="15"/>
  <c r="E56" i="15"/>
  <c r="H56" i="15"/>
  <c r="J56" i="15"/>
  <c r="K56" i="15"/>
  <c r="L56" i="15"/>
  <c r="B57" i="15"/>
  <c r="C57" i="15"/>
  <c r="D57" i="15"/>
  <c r="E57" i="15"/>
  <c r="F57" i="15"/>
  <c r="H57" i="15"/>
  <c r="I57" i="15"/>
  <c r="J57" i="15"/>
  <c r="K57" i="15"/>
  <c r="L57" i="15"/>
  <c r="M57" i="15"/>
  <c r="C58" i="15"/>
  <c r="F58" i="15"/>
  <c r="D58" i="15"/>
  <c r="E58" i="15"/>
  <c r="H58" i="15"/>
  <c r="K58" i="15"/>
  <c r="L58" i="15"/>
  <c r="B59" i="15"/>
  <c r="D59" i="15"/>
  <c r="H59" i="15"/>
  <c r="K59" i="15"/>
  <c r="I59" i="15"/>
  <c r="B60" i="15"/>
  <c r="C60" i="15"/>
  <c r="E60" i="15"/>
  <c r="H60" i="15"/>
  <c r="I60" i="15"/>
  <c r="B61" i="15"/>
  <c r="C61" i="15"/>
  <c r="D61" i="15"/>
  <c r="H61" i="15"/>
  <c r="I61" i="15"/>
  <c r="J61" i="15"/>
  <c r="K61" i="15"/>
  <c r="C62" i="15"/>
  <c r="D62" i="15"/>
  <c r="E62" i="15"/>
  <c r="H62" i="15"/>
  <c r="L62" i="15"/>
  <c r="K62" i="15"/>
  <c r="B63" i="15"/>
  <c r="C63" i="15"/>
  <c r="D63" i="15"/>
  <c r="E63" i="15"/>
  <c r="F63" i="15"/>
  <c r="H63" i="15"/>
  <c r="I63" i="15"/>
  <c r="J63" i="15"/>
  <c r="K63" i="15"/>
  <c r="L63" i="15"/>
  <c r="M63" i="15"/>
  <c r="C64" i="15"/>
  <c r="D64" i="15"/>
  <c r="E64" i="15"/>
  <c r="F64" i="15"/>
  <c r="H64" i="15"/>
  <c r="K64" i="15"/>
  <c r="J64" i="15"/>
  <c r="B65" i="15"/>
  <c r="D65" i="15"/>
  <c r="H65" i="15"/>
  <c r="I65" i="15"/>
  <c r="B66" i="15"/>
  <c r="C66" i="15"/>
  <c r="E66" i="15"/>
  <c r="H66" i="15"/>
  <c r="I66" i="15"/>
  <c r="J66" i="15"/>
  <c r="L66" i="15"/>
  <c r="B67" i="15"/>
  <c r="C67" i="15"/>
  <c r="D67" i="15"/>
  <c r="H67" i="15"/>
  <c r="I67" i="15"/>
  <c r="J67" i="15"/>
  <c r="K67" i="15"/>
  <c r="H68" i="15"/>
  <c r="B69" i="15"/>
  <c r="F69" i="15"/>
  <c r="C69" i="15"/>
  <c r="D69" i="15"/>
  <c r="E69" i="15"/>
  <c r="H69" i="15"/>
  <c r="I69" i="15"/>
  <c r="M69" i="15"/>
  <c r="J69" i="15"/>
  <c r="K69" i="15"/>
  <c r="L69" i="15"/>
  <c r="C70" i="15"/>
  <c r="D70" i="15"/>
  <c r="E70" i="15"/>
  <c r="H70" i="15"/>
  <c r="J70" i="15"/>
  <c r="B71" i="15"/>
  <c r="D71" i="15"/>
  <c r="F71" i="15"/>
  <c r="E71" i="15"/>
  <c r="H71" i="15"/>
  <c r="I71" i="15"/>
  <c r="K71" i="15"/>
  <c r="L71" i="15"/>
  <c r="B72" i="15"/>
  <c r="F72" i="15"/>
  <c r="C72" i="15"/>
  <c r="E72" i="15"/>
  <c r="H72" i="15"/>
  <c r="I72" i="15"/>
  <c r="B73" i="15"/>
  <c r="C73" i="15"/>
  <c r="D73" i="15"/>
  <c r="H73" i="15"/>
  <c r="I73" i="15"/>
  <c r="J73" i="15"/>
  <c r="K73" i="15"/>
  <c r="B74" i="15"/>
  <c r="F74" i="15"/>
  <c r="C74" i="15"/>
  <c r="D74" i="15"/>
  <c r="E74" i="15"/>
  <c r="H74" i="15"/>
  <c r="I74" i="15"/>
  <c r="B75" i="15"/>
  <c r="F75" i="15"/>
  <c r="C75" i="15"/>
  <c r="D75" i="15"/>
  <c r="E75" i="15"/>
  <c r="H75" i="15"/>
  <c r="I75" i="15"/>
  <c r="M75" i="15"/>
  <c r="J75" i="15"/>
  <c r="K75" i="15"/>
  <c r="L75" i="15"/>
  <c r="C76" i="15"/>
  <c r="D76" i="15"/>
  <c r="E76" i="15"/>
  <c r="H76" i="15"/>
  <c r="J76" i="15"/>
  <c r="B77" i="15"/>
  <c r="D77" i="15"/>
  <c r="F77" i="15"/>
  <c r="E77" i="15"/>
  <c r="H77" i="15"/>
  <c r="K77" i="15"/>
  <c r="I77" i="15"/>
  <c r="L77" i="15"/>
  <c r="B78" i="15"/>
  <c r="F78" i="15"/>
  <c r="C78" i="15"/>
  <c r="E78" i="15"/>
  <c r="H78" i="15"/>
  <c r="I78" i="15"/>
  <c r="B97" i="15"/>
  <c r="C50" i="14"/>
  <c r="D50" i="14"/>
  <c r="E50" i="14"/>
  <c r="F50" i="14"/>
  <c r="G50" i="14"/>
  <c r="F6" i="28"/>
  <c r="O6" i="28" s="1"/>
  <c r="F7" i="28"/>
  <c r="M7" i="28" s="1"/>
  <c r="F8" i="28"/>
  <c r="M8" i="28" s="1"/>
  <c r="F9" i="28"/>
  <c r="M9" i="28" s="1"/>
  <c r="F10" i="28"/>
  <c r="N10" i="28" s="1"/>
  <c r="D56" i="28" s="1"/>
  <c r="F11" i="28"/>
  <c r="N11" i="28" s="1"/>
  <c r="D57" i="28" s="1"/>
  <c r="F12" i="28"/>
  <c r="M12" i="28" s="1"/>
  <c r="F13" i="28"/>
  <c r="L13" i="28" s="1"/>
  <c r="F14" i="28"/>
  <c r="L14" i="28" s="1"/>
  <c r="F15" i="28"/>
  <c r="M15" i="28" s="1"/>
  <c r="F16" i="28"/>
  <c r="M16" i="28" s="1"/>
  <c r="F17" i="28"/>
  <c r="O17" i="28" s="1"/>
  <c r="F18" i="28"/>
  <c r="L18" i="28" s="1"/>
  <c r="F19" i="28"/>
  <c r="M19" i="28" s="1"/>
  <c r="F20" i="28"/>
  <c r="M20" i="28" s="1"/>
  <c r="F21" i="28"/>
  <c r="L21" i="28" s="1"/>
  <c r="F22" i="28"/>
  <c r="L22" i="28" s="1"/>
  <c r="F23" i="28"/>
  <c r="L23" i="28" s="1"/>
  <c r="F24" i="28"/>
  <c r="L24" i="28" s="1"/>
  <c r="F25" i="28"/>
  <c r="L25" i="28" s="1"/>
  <c r="F26" i="28"/>
  <c r="L26" i="28" s="1"/>
  <c r="F27" i="28"/>
  <c r="L27" i="28" s="1"/>
  <c r="F28" i="28"/>
  <c r="L28" i="28" s="1"/>
  <c r="F29" i="28"/>
  <c r="L29" i="28" s="1"/>
  <c r="F30" i="28"/>
  <c r="L30" i="28" s="1"/>
  <c r="F31" i="28"/>
  <c r="L31" i="28" s="1"/>
  <c r="F32" i="28"/>
  <c r="L32" i="28" s="1"/>
  <c r="F33" i="28"/>
  <c r="L33" i="28" s="1"/>
  <c r="F34" i="28"/>
  <c r="L34" i="28" s="1"/>
  <c r="F35" i="28"/>
  <c r="L35" i="28" s="1"/>
  <c r="F36" i="28"/>
  <c r="L36" i="28" s="1"/>
  <c r="F37" i="28"/>
  <c r="L37" i="28" s="1"/>
  <c r="B43" i="28"/>
  <c r="C43" i="28"/>
  <c r="D43" i="28"/>
  <c r="E43" i="28"/>
  <c r="I43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C105" i="28"/>
  <c r="D105" i="28"/>
  <c r="B107" i="28"/>
  <c r="F6" i="16"/>
  <c r="F38" i="16" s="1"/>
  <c r="N6" i="16"/>
  <c r="N38" i="16" s="1"/>
  <c r="F7" i="16"/>
  <c r="L7" i="16"/>
  <c r="N7" i="16"/>
  <c r="D48" i="16"/>
  <c r="O7" i="16"/>
  <c r="F8" i="16"/>
  <c r="L8" i="16"/>
  <c r="N8" i="16"/>
  <c r="D49" i="16"/>
  <c r="O8" i="16"/>
  <c r="F9" i="16"/>
  <c r="L9" i="16"/>
  <c r="N9" i="16"/>
  <c r="O9" i="16"/>
  <c r="F10" i="16"/>
  <c r="L10" i="16"/>
  <c r="N10" i="16"/>
  <c r="O10" i="16"/>
  <c r="E51" i="16"/>
  <c r="F11" i="16"/>
  <c r="L11" i="16"/>
  <c r="N11" i="16"/>
  <c r="D52" i="16"/>
  <c r="O11" i="16"/>
  <c r="F12" i="16"/>
  <c r="L12" i="16"/>
  <c r="N12" i="16"/>
  <c r="D53" i="16"/>
  <c r="O12" i="16"/>
  <c r="F13" i="16"/>
  <c r="L13" i="16"/>
  <c r="N13" i="16"/>
  <c r="D54" i="16"/>
  <c r="O13" i="16"/>
  <c r="F14" i="16"/>
  <c r="L14" i="16"/>
  <c r="N14" i="16"/>
  <c r="D55" i="16"/>
  <c r="O14" i="16"/>
  <c r="F15" i="16"/>
  <c r="L15" i="16"/>
  <c r="N15" i="16"/>
  <c r="O15" i="16"/>
  <c r="F16" i="16"/>
  <c r="L16" i="16"/>
  <c r="N16" i="16"/>
  <c r="O16" i="16"/>
  <c r="E57" i="16"/>
  <c r="F17" i="16"/>
  <c r="L17" i="16"/>
  <c r="N17" i="16"/>
  <c r="D58" i="16"/>
  <c r="O17" i="16"/>
  <c r="F18" i="16"/>
  <c r="L18" i="16"/>
  <c r="N18" i="16"/>
  <c r="D59" i="16"/>
  <c r="O18" i="16"/>
  <c r="F19" i="16"/>
  <c r="L19" i="16"/>
  <c r="N19" i="16"/>
  <c r="D60" i="16"/>
  <c r="O19" i="16"/>
  <c r="F20" i="16"/>
  <c r="L20" i="16"/>
  <c r="N20" i="16"/>
  <c r="D61" i="16"/>
  <c r="O20" i="16"/>
  <c r="F21" i="16"/>
  <c r="L21" i="16"/>
  <c r="N21" i="16"/>
  <c r="O21" i="16"/>
  <c r="F22" i="16"/>
  <c r="L22" i="16"/>
  <c r="N22" i="16"/>
  <c r="O22" i="16"/>
  <c r="E63" i="16"/>
  <c r="F23" i="16"/>
  <c r="L23" i="16"/>
  <c r="N23" i="16"/>
  <c r="D64" i="16"/>
  <c r="O23" i="16"/>
  <c r="F24" i="16"/>
  <c r="L24" i="16"/>
  <c r="N24" i="16"/>
  <c r="D65" i="16"/>
  <c r="O24" i="16"/>
  <c r="F25" i="16"/>
  <c r="L25" i="16"/>
  <c r="N25" i="16"/>
  <c r="D66" i="16"/>
  <c r="O25" i="16"/>
  <c r="F26" i="16"/>
  <c r="L26" i="16"/>
  <c r="N26" i="16"/>
  <c r="D67" i="16"/>
  <c r="O26" i="16"/>
  <c r="F27" i="16"/>
  <c r="L27" i="16"/>
  <c r="N27" i="16"/>
  <c r="O27" i="16"/>
  <c r="F28" i="16"/>
  <c r="L28" i="16"/>
  <c r="N28" i="16"/>
  <c r="O28" i="16"/>
  <c r="E69" i="16"/>
  <c r="F29" i="16"/>
  <c r="L29" i="16"/>
  <c r="N29" i="16"/>
  <c r="D70" i="16"/>
  <c r="O29" i="16"/>
  <c r="F30" i="16"/>
  <c r="L30" i="16"/>
  <c r="N30" i="16"/>
  <c r="D71" i="16"/>
  <c r="O30" i="16"/>
  <c r="F31" i="16"/>
  <c r="L31" i="16"/>
  <c r="N31" i="16"/>
  <c r="D72" i="16"/>
  <c r="O31" i="16"/>
  <c r="F32" i="16"/>
  <c r="L32" i="16"/>
  <c r="N32" i="16"/>
  <c r="D73" i="16"/>
  <c r="O32" i="16"/>
  <c r="F33" i="16"/>
  <c r="L33" i="16"/>
  <c r="N33" i="16"/>
  <c r="O33" i="16"/>
  <c r="F34" i="16"/>
  <c r="L34" i="16"/>
  <c r="N34" i="16"/>
  <c r="O34" i="16"/>
  <c r="E75" i="16"/>
  <c r="F35" i="16"/>
  <c r="L35" i="16"/>
  <c r="N35" i="16"/>
  <c r="D76" i="16"/>
  <c r="O35" i="16"/>
  <c r="F36" i="16"/>
  <c r="L36" i="16"/>
  <c r="N36" i="16"/>
  <c r="D77" i="16"/>
  <c r="O36" i="16"/>
  <c r="F37" i="16"/>
  <c r="L37" i="16"/>
  <c r="N37" i="16"/>
  <c r="D78" i="16"/>
  <c r="O37" i="16"/>
  <c r="B38" i="16"/>
  <c r="C38" i="16"/>
  <c r="D38" i="16"/>
  <c r="E38" i="16"/>
  <c r="I38" i="16"/>
  <c r="H48" i="16"/>
  <c r="H49" i="16"/>
  <c r="D50" i="16"/>
  <c r="H50" i="16"/>
  <c r="K50" i="16"/>
  <c r="D51" i="16"/>
  <c r="H51" i="16"/>
  <c r="K51" i="16"/>
  <c r="L51" i="16"/>
  <c r="H52" i="16"/>
  <c r="H53" i="16"/>
  <c r="H54" i="16"/>
  <c r="H55" i="16"/>
  <c r="D56" i="16"/>
  <c r="H56" i="16"/>
  <c r="K56" i="16"/>
  <c r="D57" i="16"/>
  <c r="H57" i="16"/>
  <c r="K57" i="16"/>
  <c r="L57" i="16"/>
  <c r="H58" i="16"/>
  <c r="H59" i="16"/>
  <c r="H60" i="16"/>
  <c r="H61" i="16"/>
  <c r="D62" i="16"/>
  <c r="H62" i="16"/>
  <c r="K62" i="16"/>
  <c r="D63" i="16"/>
  <c r="H63" i="16"/>
  <c r="K63" i="16"/>
  <c r="L63" i="16"/>
  <c r="H64" i="16"/>
  <c r="H65" i="16"/>
  <c r="H66" i="16"/>
  <c r="H67" i="16"/>
  <c r="D68" i="16"/>
  <c r="H68" i="16"/>
  <c r="K68" i="16"/>
  <c r="D69" i="16"/>
  <c r="H69" i="16"/>
  <c r="K69" i="16"/>
  <c r="L69" i="16"/>
  <c r="H70" i="16"/>
  <c r="H71" i="16"/>
  <c r="H72" i="16"/>
  <c r="H73" i="16"/>
  <c r="D74" i="16"/>
  <c r="H74" i="16"/>
  <c r="K74" i="16"/>
  <c r="D75" i="16"/>
  <c r="H75" i="16"/>
  <c r="K75" i="16"/>
  <c r="L75" i="16"/>
  <c r="H76" i="16"/>
  <c r="H77" i="16"/>
  <c r="H78" i="16"/>
  <c r="B97" i="16"/>
  <c r="F6" i="29"/>
  <c r="M6" i="29" s="1"/>
  <c r="F7" i="29"/>
  <c r="M7" i="29"/>
  <c r="L7" i="29"/>
  <c r="F8" i="29"/>
  <c r="M8" i="29"/>
  <c r="L8" i="29"/>
  <c r="F9" i="29"/>
  <c r="M9" i="29"/>
  <c r="L9" i="29"/>
  <c r="F10" i="29"/>
  <c r="M10" i="29"/>
  <c r="L10" i="29"/>
  <c r="F11" i="29"/>
  <c r="M11" i="29"/>
  <c r="C57" i="29"/>
  <c r="L11" i="29"/>
  <c r="F12" i="29"/>
  <c r="M12" i="29"/>
  <c r="L12" i="29"/>
  <c r="F13" i="29"/>
  <c r="M13" i="29"/>
  <c r="L13" i="29"/>
  <c r="F14" i="29"/>
  <c r="M14" i="29"/>
  <c r="L14" i="29"/>
  <c r="F15" i="29"/>
  <c r="M15" i="29"/>
  <c r="L15" i="29"/>
  <c r="F16" i="29"/>
  <c r="M16" i="29"/>
  <c r="L16" i="29"/>
  <c r="F17" i="29"/>
  <c r="M17" i="29"/>
  <c r="J63" i="29"/>
  <c r="L17" i="29"/>
  <c r="F18" i="29"/>
  <c r="M18" i="29"/>
  <c r="L18" i="29"/>
  <c r="F19" i="29"/>
  <c r="M19" i="29"/>
  <c r="L19" i="29"/>
  <c r="F20" i="29"/>
  <c r="M20" i="29"/>
  <c r="L20" i="29"/>
  <c r="F21" i="29"/>
  <c r="M21" i="29"/>
  <c r="L21" i="29"/>
  <c r="F22" i="29"/>
  <c r="M22" i="29"/>
  <c r="L22" i="29"/>
  <c r="F23" i="29"/>
  <c r="M23" i="29"/>
  <c r="L23" i="29"/>
  <c r="F24" i="29"/>
  <c r="M24" i="29"/>
  <c r="L24" i="29"/>
  <c r="F25" i="29"/>
  <c r="M25" i="29"/>
  <c r="L25" i="29"/>
  <c r="F26" i="29"/>
  <c r="M26" i="29"/>
  <c r="L26" i="29"/>
  <c r="F27" i="29"/>
  <c r="M27" i="29"/>
  <c r="L27" i="29"/>
  <c r="F28" i="29"/>
  <c r="M28" i="29"/>
  <c r="L28" i="29"/>
  <c r="F29" i="29"/>
  <c r="M29" i="29"/>
  <c r="C75" i="29"/>
  <c r="L29" i="29"/>
  <c r="F30" i="29"/>
  <c r="M30" i="29"/>
  <c r="L30" i="29"/>
  <c r="F31" i="29"/>
  <c r="M31" i="29"/>
  <c r="L31" i="29"/>
  <c r="F32" i="29"/>
  <c r="M32" i="29"/>
  <c r="L32" i="29"/>
  <c r="F33" i="29"/>
  <c r="M33" i="29"/>
  <c r="L33" i="29"/>
  <c r="F34" i="29"/>
  <c r="M34" i="29"/>
  <c r="L34" i="29"/>
  <c r="F35" i="29"/>
  <c r="M35" i="29"/>
  <c r="J81" i="29"/>
  <c r="L35" i="29"/>
  <c r="F36" i="29"/>
  <c r="M36" i="29"/>
  <c r="L36" i="29"/>
  <c r="F37" i="29"/>
  <c r="M37" i="29"/>
  <c r="L37" i="29"/>
  <c r="F38" i="29"/>
  <c r="M38" i="29"/>
  <c r="L38" i="29"/>
  <c r="F39" i="29"/>
  <c r="M39" i="29"/>
  <c r="L39" i="29"/>
  <c r="F40" i="29"/>
  <c r="M40" i="29"/>
  <c r="L40" i="29"/>
  <c r="F41" i="29"/>
  <c r="M41" i="29"/>
  <c r="L41" i="29"/>
  <c r="F42" i="29"/>
  <c r="M42" i="29"/>
  <c r="L42" i="29"/>
  <c r="B43" i="29"/>
  <c r="C43" i="29"/>
  <c r="D43" i="29"/>
  <c r="E43" i="29"/>
  <c r="I43" i="29"/>
  <c r="H52" i="29"/>
  <c r="H53" i="29"/>
  <c r="H54" i="29"/>
  <c r="H55" i="29"/>
  <c r="B56" i="29"/>
  <c r="H56" i="29"/>
  <c r="I56" i="29"/>
  <c r="H57" i="29"/>
  <c r="J57" i="29"/>
  <c r="H58" i="29"/>
  <c r="H59" i="29"/>
  <c r="H60" i="29"/>
  <c r="H61" i="29"/>
  <c r="B62" i="29"/>
  <c r="H62" i="29"/>
  <c r="I62" i="29"/>
  <c r="C63" i="29"/>
  <c r="H63" i="29"/>
  <c r="H64" i="29"/>
  <c r="H65" i="29"/>
  <c r="H66" i="29"/>
  <c r="H67" i="29"/>
  <c r="B68" i="29"/>
  <c r="H68" i="29"/>
  <c r="I68" i="29"/>
  <c r="C69" i="29"/>
  <c r="H69" i="29"/>
  <c r="J69" i="29"/>
  <c r="H70" i="29"/>
  <c r="H71" i="29"/>
  <c r="H72" i="29"/>
  <c r="H73" i="29"/>
  <c r="B74" i="29"/>
  <c r="H74" i="29"/>
  <c r="I74" i="29"/>
  <c r="H75" i="29"/>
  <c r="J75" i="29"/>
  <c r="H76" i="29"/>
  <c r="H77" i="29"/>
  <c r="H78" i="29"/>
  <c r="H79" i="29"/>
  <c r="B80" i="29"/>
  <c r="H80" i="29"/>
  <c r="I80" i="29"/>
  <c r="C81" i="29"/>
  <c r="H81" i="29"/>
  <c r="H82" i="29"/>
  <c r="H83" i="29"/>
  <c r="H84" i="29"/>
  <c r="H85" i="29"/>
  <c r="B86" i="29"/>
  <c r="H86" i="29"/>
  <c r="I86" i="29"/>
  <c r="C87" i="29"/>
  <c r="H87" i="29"/>
  <c r="J87" i="29"/>
  <c r="H88" i="29"/>
  <c r="B107" i="29"/>
  <c r="C37" i="1"/>
  <c r="E37" i="1"/>
  <c r="F37" i="1"/>
  <c r="G37" i="1"/>
  <c r="I37" i="1"/>
  <c r="J37" i="1"/>
  <c r="K37" i="1"/>
  <c r="L37" i="1"/>
  <c r="M37" i="1"/>
  <c r="N37" i="1"/>
  <c r="O37" i="1"/>
  <c r="R37" i="1"/>
  <c r="S37" i="1"/>
  <c r="T37" i="1"/>
  <c r="J15" i="3"/>
  <c r="K15" i="3"/>
  <c r="L15" i="3"/>
  <c r="M15" i="3"/>
  <c r="N15" i="3"/>
  <c r="O15" i="3"/>
  <c r="P15" i="3"/>
  <c r="R15" i="3"/>
  <c r="S15" i="3"/>
  <c r="T15" i="3"/>
  <c r="U15" i="3"/>
  <c r="C86" i="29"/>
  <c r="J86" i="29"/>
  <c r="C77" i="29"/>
  <c r="J77" i="29"/>
  <c r="C74" i="29"/>
  <c r="J74" i="29"/>
  <c r="C68" i="29"/>
  <c r="J68" i="29"/>
  <c r="C62" i="29"/>
  <c r="J62" i="29"/>
  <c r="C53" i="29"/>
  <c r="J53" i="29"/>
  <c r="B76" i="16"/>
  <c r="I76" i="16"/>
  <c r="B74" i="16"/>
  <c r="I74" i="16"/>
  <c r="B70" i="16"/>
  <c r="I70" i="16"/>
  <c r="B68" i="16"/>
  <c r="I68" i="16"/>
  <c r="B64" i="16"/>
  <c r="I64" i="16"/>
  <c r="B62" i="16"/>
  <c r="I62" i="16"/>
  <c r="B58" i="16"/>
  <c r="I58" i="16"/>
  <c r="B56" i="16"/>
  <c r="I56" i="16"/>
  <c r="B52" i="16"/>
  <c r="I52" i="16"/>
  <c r="B50" i="16"/>
  <c r="I50" i="16"/>
  <c r="B88" i="29"/>
  <c r="I88" i="29"/>
  <c r="B85" i="29"/>
  <c r="I85" i="29"/>
  <c r="B82" i="29"/>
  <c r="I82" i="29"/>
  <c r="B79" i="29"/>
  <c r="I79" i="29"/>
  <c r="B76" i="29"/>
  <c r="I76" i="29"/>
  <c r="B73" i="29"/>
  <c r="I73" i="29"/>
  <c r="B70" i="29"/>
  <c r="I70" i="29"/>
  <c r="B67" i="29"/>
  <c r="I67" i="29"/>
  <c r="B64" i="29"/>
  <c r="I64" i="29"/>
  <c r="B61" i="29"/>
  <c r="I61" i="29"/>
  <c r="B58" i="29"/>
  <c r="I58" i="29"/>
  <c r="B55" i="29"/>
  <c r="I55" i="29"/>
  <c r="B78" i="16"/>
  <c r="B72" i="16"/>
  <c r="B66" i="16"/>
  <c r="B60" i="16"/>
  <c r="B54" i="16"/>
  <c r="B48" i="16"/>
  <c r="E77" i="16"/>
  <c r="L77" i="16"/>
  <c r="E73" i="16"/>
  <c r="L73" i="16"/>
  <c r="E71" i="16"/>
  <c r="L71" i="16"/>
  <c r="E67" i="16"/>
  <c r="L67" i="16"/>
  <c r="E65" i="16"/>
  <c r="L65" i="16"/>
  <c r="E61" i="16"/>
  <c r="L61" i="16"/>
  <c r="E59" i="16"/>
  <c r="L59" i="16"/>
  <c r="E55" i="16"/>
  <c r="L55" i="16"/>
  <c r="E53" i="16"/>
  <c r="L53" i="16"/>
  <c r="E49" i="16"/>
  <c r="L49" i="16"/>
  <c r="C83" i="29"/>
  <c r="J83" i="29"/>
  <c r="C56" i="29"/>
  <c r="J56" i="29"/>
  <c r="C85" i="29"/>
  <c r="J85" i="29"/>
  <c r="C79" i="29"/>
  <c r="J79" i="29"/>
  <c r="C70" i="29"/>
  <c r="J70" i="29"/>
  <c r="C55" i="29"/>
  <c r="J55" i="29"/>
  <c r="C88" i="29"/>
  <c r="J88" i="29"/>
  <c r="C82" i="29"/>
  <c r="J82" i="29"/>
  <c r="C76" i="29"/>
  <c r="J76" i="29"/>
  <c r="C73" i="29"/>
  <c r="J73" i="29"/>
  <c r="C67" i="29"/>
  <c r="J67" i="29"/>
  <c r="C64" i="29"/>
  <c r="J64" i="29"/>
  <c r="C58" i="29"/>
  <c r="J58" i="29"/>
  <c r="B87" i="29"/>
  <c r="I87" i="29"/>
  <c r="B84" i="29"/>
  <c r="I84" i="29"/>
  <c r="B81" i="29"/>
  <c r="I81" i="29"/>
  <c r="B78" i="29"/>
  <c r="I78" i="29"/>
  <c r="B75" i="29"/>
  <c r="I75" i="29"/>
  <c r="B72" i="29"/>
  <c r="I72" i="29"/>
  <c r="B69" i="29"/>
  <c r="I69" i="29"/>
  <c r="B66" i="29"/>
  <c r="I66" i="29"/>
  <c r="B63" i="29"/>
  <c r="I63" i="29"/>
  <c r="B60" i="29"/>
  <c r="I60" i="29"/>
  <c r="B57" i="29"/>
  <c r="I57" i="29"/>
  <c r="B54" i="29"/>
  <c r="I54" i="29"/>
  <c r="B77" i="16"/>
  <c r="I77" i="16"/>
  <c r="B75" i="16"/>
  <c r="I75" i="16"/>
  <c r="B73" i="16"/>
  <c r="I73" i="16"/>
  <c r="B71" i="16"/>
  <c r="I71" i="16"/>
  <c r="B69" i="16"/>
  <c r="I69" i="16"/>
  <c r="B67" i="16"/>
  <c r="I67" i="16"/>
  <c r="B65" i="16"/>
  <c r="I65" i="16"/>
  <c r="B63" i="16"/>
  <c r="I63" i="16"/>
  <c r="B61" i="16"/>
  <c r="I61" i="16"/>
  <c r="B59" i="16"/>
  <c r="I59" i="16"/>
  <c r="B57" i="16"/>
  <c r="I57" i="16"/>
  <c r="B55" i="16"/>
  <c r="I55" i="16"/>
  <c r="B53" i="16"/>
  <c r="I53" i="16"/>
  <c r="B51" i="16"/>
  <c r="I51" i="16"/>
  <c r="B49" i="16"/>
  <c r="I49" i="16"/>
  <c r="C80" i="29"/>
  <c r="J80" i="29"/>
  <c r="C71" i="29"/>
  <c r="J71" i="29"/>
  <c r="C59" i="29"/>
  <c r="J59" i="29"/>
  <c r="C61" i="29"/>
  <c r="J61" i="29"/>
  <c r="E50" i="16"/>
  <c r="L50" i="16"/>
  <c r="C65" i="29"/>
  <c r="J65" i="29"/>
  <c r="C84" i="29"/>
  <c r="J84" i="29"/>
  <c r="C78" i="29"/>
  <c r="J78" i="29"/>
  <c r="C72" i="29"/>
  <c r="J72" i="29"/>
  <c r="C66" i="29"/>
  <c r="J66" i="29"/>
  <c r="C60" i="29"/>
  <c r="J60" i="29"/>
  <c r="C54" i="29"/>
  <c r="J54" i="29"/>
  <c r="E78" i="16"/>
  <c r="L78" i="16"/>
  <c r="E76" i="16"/>
  <c r="L76" i="16"/>
  <c r="E74" i="16"/>
  <c r="L74" i="16"/>
  <c r="E72" i="16"/>
  <c r="L72" i="16"/>
  <c r="E70" i="16"/>
  <c r="L70" i="16"/>
  <c r="E68" i="16"/>
  <c r="L68" i="16"/>
  <c r="E66" i="16"/>
  <c r="L66" i="16"/>
  <c r="E64" i="16"/>
  <c r="L64" i="16"/>
  <c r="E62" i="16"/>
  <c r="L62" i="16"/>
  <c r="E60" i="16"/>
  <c r="L60" i="16"/>
  <c r="E58" i="16"/>
  <c r="L58" i="16"/>
  <c r="E56" i="16"/>
  <c r="L56" i="16"/>
  <c r="E54" i="16"/>
  <c r="L54" i="16"/>
  <c r="E52" i="16"/>
  <c r="L52" i="16"/>
  <c r="E48" i="16"/>
  <c r="L48" i="16"/>
  <c r="P40" i="29"/>
  <c r="B83" i="29"/>
  <c r="I83" i="29"/>
  <c r="B77" i="29"/>
  <c r="I77" i="29"/>
  <c r="B71" i="29"/>
  <c r="I71" i="29"/>
  <c r="P22" i="29"/>
  <c r="B65" i="29"/>
  <c r="I65" i="29"/>
  <c r="B59" i="29"/>
  <c r="I59" i="29"/>
  <c r="B53" i="29"/>
  <c r="I53" i="29"/>
  <c r="I78" i="16"/>
  <c r="I72" i="16"/>
  <c r="I66" i="16"/>
  <c r="I60" i="16"/>
  <c r="I54" i="16"/>
  <c r="I48" i="16"/>
  <c r="M35" i="27"/>
  <c r="L29" i="27"/>
  <c r="O29" i="27"/>
  <c r="N23" i="27"/>
  <c r="K69" i="27" s="1"/>
  <c r="M17" i="27"/>
  <c r="L11" i="27"/>
  <c r="O11" i="27"/>
  <c r="O29" i="13"/>
  <c r="L29" i="13"/>
  <c r="M29" i="13"/>
  <c r="N29" i="13"/>
  <c r="O20" i="13"/>
  <c r="L20" i="13"/>
  <c r="M20" i="13"/>
  <c r="N20" i="13"/>
  <c r="O11" i="13"/>
  <c r="L11" i="13"/>
  <c r="M11" i="13"/>
  <c r="N11" i="13"/>
  <c r="N33" i="26"/>
  <c r="O33" i="26"/>
  <c r="P33" i="26"/>
  <c r="Q33" i="26"/>
  <c r="R33" i="26"/>
  <c r="S33" i="26"/>
  <c r="P71" i="26"/>
  <c r="G71" i="26"/>
  <c r="D67" i="26"/>
  <c r="M67" i="26"/>
  <c r="C61" i="26"/>
  <c r="L61" i="26"/>
  <c r="E57" i="26"/>
  <c r="N57" i="26"/>
  <c r="H48" i="25"/>
  <c r="P27" i="25"/>
  <c r="Q27" i="25"/>
  <c r="N27" i="25"/>
  <c r="O27" i="25"/>
  <c r="R27" i="25"/>
  <c r="S27" i="25"/>
  <c r="C75" i="11"/>
  <c r="L75" i="11"/>
  <c r="C69" i="11"/>
  <c r="L69" i="11"/>
  <c r="C63" i="11"/>
  <c r="L63" i="11"/>
  <c r="C57" i="11"/>
  <c r="L57" i="11"/>
  <c r="B53" i="10"/>
  <c r="K53" i="10"/>
  <c r="L78" i="15"/>
  <c r="L76" i="15"/>
  <c r="J62" i="15"/>
  <c r="J58" i="15"/>
  <c r="L50" i="15"/>
  <c r="J74" i="13"/>
  <c r="C74" i="13"/>
  <c r="J65" i="13"/>
  <c r="C65" i="13"/>
  <c r="C56" i="13"/>
  <c r="J56" i="13"/>
  <c r="E75" i="26"/>
  <c r="N75" i="26"/>
  <c r="Q75" i="26"/>
  <c r="K76" i="16"/>
  <c r="K70" i="16"/>
  <c r="K64" i="16"/>
  <c r="K58" i="16"/>
  <c r="K52" i="16"/>
  <c r="M37" i="16"/>
  <c r="P37" i="16"/>
  <c r="M36" i="16"/>
  <c r="P36" i="16"/>
  <c r="M35" i="16"/>
  <c r="P35" i="16"/>
  <c r="M34" i="16"/>
  <c r="M33" i="16"/>
  <c r="M32" i="16"/>
  <c r="P32" i="16"/>
  <c r="M31" i="16"/>
  <c r="P31" i="16"/>
  <c r="M30" i="16"/>
  <c r="M29" i="16"/>
  <c r="P29" i="16"/>
  <c r="M28" i="16"/>
  <c r="M27" i="16"/>
  <c r="M26" i="16"/>
  <c r="P26" i="16"/>
  <c r="M25" i="16"/>
  <c r="P25" i="16"/>
  <c r="M24" i="16"/>
  <c r="P24" i="16"/>
  <c r="M23" i="16"/>
  <c r="M22" i="16"/>
  <c r="M21" i="16"/>
  <c r="M20" i="16"/>
  <c r="P20" i="16"/>
  <c r="M19" i="16"/>
  <c r="M18" i="16"/>
  <c r="M17" i="16"/>
  <c r="M16" i="16"/>
  <c r="M15" i="16"/>
  <c r="M14" i="16"/>
  <c r="P14" i="16"/>
  <c r="M13" i="16"/>
  <c r="M12" i="16"/>
  <c r="P12" i="16"/>
  <c r="M11" i="16"/>
  <c r="M10" i="16"/>
  <c r="M9" i="16"/>
  <c r="M8" i="16"/>
  <c r="P8" i="16"/>
  <c r="M7" i="16"/>
  <c r="P7" i="16"/>
  <c r="J78" i="15"/>
  <c r="M78" i="15"/>
  <c r="K76" i="15"/>
  <c r="L74" i="15"/>
  <c r="F66" i="15"/>
  <c r="K50" i="15"/>
  <c r="E73" i="15"/>
  <c r="F73" i="15"/>
  <c r="L73" i="15"/>
  <c r="M73" i="15"/>
  <c r="E67" i="15"/>
  <c r="F67" i="15"/>
  <c r="L67" i="15"/>
  <c r="M67" i="15"/>
  <c r="E65" i="15"/>
  <c r="F65" i="15"/>
  <c r="L65" i="15"/>
  <c r="E61" i="15"/>
  <c r="F61" i="15"/>
  <c r="L61" i="15"/>
  <c r="M61" i="15"/>
  <c r="E59" i="15"/>
  <c r="F59" i="15"/>
  <c r="L59" i="15"/>
  <c r="E55" i="15"/>
  <c r="F55" i="15"/>
  <c r="L55" i="15"/>
  <c r="M55" i="15"/>
  <c r="E53" i="15"/>
  <c r="F53" i="15"/>
  <c r="L53" i="15"/>
  <c r="E49" i="15"/>
  <c r="F49" i="15"/>
  <c r="L49" i="15"/>
  <c r="M49" i="15"/>
  <c r="L21" i="27"/>
  <c r="B67" i="27" s="1"/>
  <c r="N15" i="27"/>
  <c r="D61" i="27" s="1"/>
  <c r="O35" i="13"/>
  <c r="L35" i="13"/>
  <c r="M35" i="13"/>
  <c r="N35" i="13"/>
  <c r="O26" i="13"/>
  <c r="L26" i="13"/>
  <c r="M26" i="13"/>
  <c r="N26" i="13"/>
  <c r="O17" i="13"/>
  <c r="L17" i="13"/>
  <c r="M17" i="13"/>
  <c r="N17" i="13"/>
  <c r="J51" i="13"/>
  <c r="O8" i="13"/>
  <c r="L8" i="13"/>
  <c r="M8" i="13"/>
  <c r="N8" i="13"/>
  <c r="Q77" i="26"/>
  <c r="O42" i="29"/>
  <c r="O41" i="29"/>
  <c r="O40" i="29"/>
  <c r="O39" i="29"/>
  <c r="O38" i="29"/>
  <c r="O37" i="29"/>
  <c r="O36" i="29"/>
  <c r="O35" i="29"/>
  <c r="O34" i="29"/>
  <c r="O33" i="29"/>
  <c r="O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O19" i="29"/>
  <c r="O18" i="29"/>
  <c r="O17" i="29"/>
  <c r="O16" i="29"/>
  <c r="O15" i="29"/>
  <c r="O14" i="29"/>
  <c r="O13" i="29"/>
  <c r="O12" i="29"/>
  <c r="O11" i="29"/>
  <c r="O10" i="29"/>
  <c r="O9" i="29"/>
  <c r="O8" i="29"/>
  <c r="O7" i="29"/>
  <c r="K77" i="16"/>
  <c r="K71" i="16"/>
  <c r="K65" i="16"/>
  <c r="K59" i="16"/>
  <c r="K53" i="16"/>
  <c r="K47" i="16"/>
  <c r="K79" i="16" s="1"/>
  <c r="K74" i="15"/>
  <c r="L72" i="15"/>
  <c r="L70" i="15"/>
  <c r="L60" i="15"/>
  <c r="F60" i="15"/>
  <c r="J71" i="13"/>
  <c r="C71" i="13"/>
  <c r="J62" i="13"/>
  <c r="C62" i="13"/>
  <c r="L78" i="26"/>
  <c r="M78" i="26"/>
  <c r="K78" i="26"/>
  <c r="N78" i="26"/>
  <c r="O78" i="26"/>
  <c r="P78" i="26"/>
  <c r="G57" i="12"/>
  <c r="P57" i="12"/>
  <c r="H70" i="25"/>
  <c r="J74" i="15"/>
  <c r="M74" i="15"/>
  <c r="J72" i="15"/>
  <c r="M72" i="15"/>
  <c r="K70" i="15"/>
  <c r="K65" i="15"/>
  <c r="J60" i="15"/>
  <c r="N37" i="27"/>
  <c r="D83" i="27" s="1"/>
  <c r="O37" i="27"/>
  <c r="E83" i="27" s="1"/>
  <c r="L25" i="27"/>
  <c r="B71" i="27" s="1"/>
  <c r="M25" i="27"/>
  <c r="C71" i="27" s="1"/>
  <c r="N19" i="27"/>
  <c r="O19" i="27"/>
  <c r="E65" i="27" s="1"/>
  <c r="L7" i="27"/>
  <c r="B53" i="27" s="1"/>
  <c r="M7" i="27"/>
  <c r="C53" i="27" s="1"/>
  <c r="O32" i="13"/>
  <c r="L32" i="13"/>
  <c r="M32" i="13"/>
  <c r="N32" i="13"/>
  <c r="O23" i="13"/>
  <c r="L23" i="13"/>
  <c r="M23" i="13"/>
  <c r="N23" i="13"/>
  <c r="O14" i="13"/>
  <c r="L14" i="13"/>
  <c r="M14" i="13"/>
  <c r="N14" i="13"/>
  <c r="L50" i="26"/>
  <c r="M50" i="26"/>
  <c r="N50" i="26"/>
  <c r="O50" i="26"/>
  <c r="K50" i="26"/>
  <c r="P50" i="26"/>
  <c r="O29" i="12"/>
  <c r="N29" i="12"/>
  <c r="P29" i="12"/>
  <c r="Q29" i="12"/>
  <c r="R29" i="12"/>
  <c r="S29" i="12"/>
  <c r="D68" i="12"/>
  <c r="M68" i="12"/>
  <c r="Q68" i="12"/>
  <c r="N42" i="29"/>
  <c r="N41" i="29"/>
  <c r="N40" i="29"/>
  <c r="N39" i="29"/>
  <c r="N38" i="29"/>
  <c r="N37" i="29"/>
  <c r="N36" i="29"/>
  <c r="N35" i="29"/>
  <c r="N34" i="29"/>
  <c r="N33" i="29"/>
  <c r="N32" i="29"/>
  <c r="N31" i="29"/>
  <c r="N30" i="29"/>
  <c r="N29" i="29"/>
  <c r="N28" i="29"/>
  <c r="P28" i="29"/>
  <c r="N27" i="29"/>
  <c r="N26" i="29"/>
  <c r="N25" i="29"/>
  <c r="N24" i="29"/>
  <c r="N23" i="29"/>
  <c r="N22" i="29"/>
  <c r="N21" i="29"/>
  <c r="N20" i="29"/>
  <c r="N19" i="29"/>
  <c r="N18" i="29"/>
  <c r="N17" i="29"/>
  <c r="N16" i="29"/>
  <c r="N15" i="29"/>
  <c r="N14" i="29"/>
  <c r="N13" i="29"/>
  <c r="N12" i="29"/>
  <c r="N11" i="29"/>
  <c r="N10" i="29"/>
  <c r="P10" i="29"/>
  <c r="N9" i="29"/>
  <c r="N8" i="29"/>
  <c r="N7" i="29"/>
  <c r="K78" i="16"/>
  <c r="K72" i="16"/>
  <c r="K66" i="16"/>
  <c r="K60" i="16"/>
  <c r="K54" i="16"/>
  <c r="K48" i="16"/>
  <c r="K73" i="16"/>
  <c r="K67" i="16"/>
  <c r="K61" i="16"/>
  <c r="K55" i="16"/>
  <c r="K49" i="16"/>
  <c r="L64" i="15"/>
  <c r="F48" i="15"/>
  <c r="B76" i="15"/>
  <c r="F76" i="15"/>
  <c r="I76" i="15"/>
  <c r="M76" i="15"/>
  <c r="B70" i="15"/>
  <c r="F70" i="15"/>
  <c r="I70" i="15"/>
  <c r="M70" i="15"/>
  <c r="F62" i="15"/>
  <c r="F56" i="15"/>
  <c r="F50" i="15"/>
  <c r="L36" i="27"/>
  <c r="M36" i="27"/>
  <c r="N36" i="27"/>
  <c r="K82" i="27" s="1"/>
  <c r="O36" i="27"/>
  <c r="E82" i="27" s="1"/>
  <c r="L30" i="27"/>
  <c r="M30" i="27"/>
  <c r="N30" i="27"/>
  <c r="O30" i="27"/>
  <c r="E76" i="27" s="1"/>
  <c r="L24" i="27"/>
  <c r="M24" i="27"/>
  <c r="J70" i="27" s="1"/>
  <c r="N24" i="27"/>
  <c r="D70" i="27" s="1"/>
  <c r="O24" i="27"/>
  <c r="E70" i="27" s="1"/>
  <c r="L18" i="27"/>
  <c r="M18" i="27"/>
  <c r="C64" i="27" s="1"/>
  <c r="N18" i="27"/>
  <c r="D64" i="27" s="1"/>
  <c r="O18" i="27"/>
  <c r="E64" i="27" s="1"/>
  <c r="L12" i="27"/>
  <c r="B58" i="27" s="1"/>
  <c r="M12" i="27"/>
  <c r="N12" i="27"/>
  <c r="O12" i="27"/>
  <c r="F78" i="13"/>
  <c r="C77" i="13"/>
  <c r="J77" i="13"/>
  <c r="K72" i="13"/>
  <c r="J59" i="13"/>
  <c r="C59" i="13"/>
  <c r="J50" i="13"/>
  <c r="C50" i="13"/>
  <c r="K66" i="26"/>
  <c r="O66" i="26"/>
  <c r="P66" i="26"/>
  <c r="N15" i="26"/>
  <c r="O15" i="26"/>
  <c r="P15" i="26"/>
  <c r="Q15" i="26"/>
  <c r="R15" i="26"/>
  <c r="S15" i="26"/>
  <c r="K52" i="12"/>
  <c r="L52" i="12"/>
  <c r="M52" i="12"/>
  <c r="N52" i="12"/>
  <c r="O52" i="12"/>
  <c r="P52" i="12"/>
  <c r="D72" i="12"/>
  <c r="M72" i="12"/>
  <c r="F75" i="13"/>
  <c r="M57" i="13"/>
  <c r="P33" i="13"/>
  <c r="B71" i="13"/>
  <c r="I71" i="13"/>
  <c r="B65" i="13"/>
  <c r="I65" i="13"/>
  <c r="B59" i="13"/>
  <c r="I59" i="13"/>
  <c r="P15" i="13"/>
  <c r="B53" i="13"/>
  <c r="I53" i="13"/>
  <c r="H77" i="26"/>
  <c r="Q57" i="26"/>
  <c r="Q53" i="26"/>
  <c r="L52" i="26"/>
  <c r="M52" i="26"/>
  <c r="N52" i="26"/>
  <c r="Q52" i="26"/>
  <c r="O52" i="26"/>
  <c r="E72" i="26"/>
  <c r="H72" i="26"/>
  <c r="N72" i="26"/>
  <c r="Q72" i="26"/>
  <c r="N30" i="26"/>
  <c r="O30" i="26"/>
  <c r="P30" i="26"/>
  <c r="Q30" i="26"/>
  <c r="R30" i="26"/>
  <c r="H63" i="26"/>
  <c r="L58" i="26"/>
  <c r="E54" i="26"/>
  <c r="H54" i="26"/>
  <c r="N54" i="26"/>
  <c r="H38" i="26"/>
  <c r="H59" i="12"/>
  <c r="H48" i="12"/>
  <c r="B74" i="12"/>
  <c r="H74" i="12"/>
  <c r="K74" i="12"/>
  <c r="Q74" i="12"/>
  <c r="B69" i="12"/>
  <c r="F58" i="12"/>
  <c r="H58" i="12"/>
  <c r="O58" i="12"/>
  <c r="D55" i="12"/>
  <c r="K60" i="25"/>
  <c r="L60" i="25"/>
  <c r="M60" i="25"/>
  <c r="N60" i="25"/>
  <c r="O60" i="25"/>
  <c r="P60" i="25"/>
  <c r="H51" i="25"/>
  <c r="K48" i="25"/>
  <c r="L48" i="25"/>
  <c r="M48" i="25"/>
  <c r="N48" i="25"/>
  <c r="O48" i="25"/>
  <c r="P48" i="25"/>
  <c r="N34" i="25"/>
  <c r="O34" i="25"/>
  <c r="P34" i="25"/>
  <c r="Q34" i="25"/>
  <c r="R34" i="25"/>
  <c r="S34" i="25"/>
  <c r="B73" i="25"/>
  <c r="H73" i="25"/>
  <c r="K73" i="25"/>
  <c r="Q73" i="25"/>
  <c r="T32" i="25"/>
  <c r="N25" i="25"/>
  <c r="O25" i="25"/>
  <c r="P25" i="25"/>
  <c r="Q25" i="25"/>
  <c r="R25" i="25"/>
  <c r="S25" i="25"/>
  <c r="K64" i="25"/>
  <c r="B64" i="25"/>
  <c r="H64" i="25"/>
  <c r="T23" i="25"/>
  <c r="M75" i="13"/>
  <c r="B62" i="13"/>
  <c r="I56" i="13"/>
  <c r="D54" i="13"/>
  <c r="E74" i="13"/>
  <c r="L74" i="13"/>
  <c r="C72" i="13"/>
  <c r="J72" i="13"/>
  <c r="E68" i="13"/>
  <c r="L68" i="13"/>
  <c r="C66" i="13"/>
  <c r="F66" i="13"/>
  <c r="J66" i="13"/>
  <c r="M66" i="13"/>
  <c r="E62" i="13"/>
  <c r="L62" i="13"/>
  <c r="C60" i="13"/>
  <c r="J60" i="13"/>
  <c r="E56" i="13"/>
  <c r="L56" i="13"/>
  <c r="C54" i="13"/>
  <c r="J54" i="13"/>
  <c r="E50" i="13"/>
  <c r="L50" i="13"/>
  <c r="C48" i="13"/>
  <c r="J48" i="13"/>
  <c r="Q69" i="26"/>
  <c r="D64" i="26"/>
  <c r="C73" i="26"/>
  <c r="N27" i="26"/>
  <c r="O27" i="26"/>
  <c r="P27" i="26"/>
  <c r="Q27" i="26"/>
  <c r="R27" i="26"/>
  <c r="C55" i="26"/>
  <c r="L55" i="26"/>
  <c r="H51" i="12"/>
  <c r="K48" i="12"/>
  <c r="L48" i="12"/>
  <c r="M48" i="12"/>
  <c r="N48" i="12"/>
  <c r="O48" i="12"/>
  <c r="P48" i="12"/>
  <c r="G75" i="12"/>
  <c r="P75" i="12"/>
  <c r="H68" i="12"/>
  <c r="D63" i="12"/>
  <c r="M63" i="12"/>
  <c r="O20" i="12"/>
  <c r="N20" i="12"/>
  <c r="P20" i="12"/>
  <c r="Q20" i="12"/>
  <c r="R20" i="12"/>
  <c r="S20" i="12"/>
  <c r="D59" i="12"/>
  <c r="M59" i="12"/>
  <c r="L70" i="25"/>
  <c r="M70" i="25"/>
  <c r="N70" i="25"/>
  <c r="O70" i="25"/>
  <c r="P70" i="25"/>
  <c r="G78" i="25"/>
  <c r="P78" i="25"/>
  <c r="P33" i="25"/>
  <c r="Q33" i="25"/>
  <c r="N33" i="25"/>
  <c r="O33" i="25"/>
  <c r="R33" i="25"/>
  <c r="S33" i="25"/>
  <c r="P24" i="25"/>
  <c r="Q24" i="25"/>
  <c r="N24" i="25"/>
  <c r="O24" i="25"/>
  <c r="R24" i="25"/>
  <c r="S24" i="25"/>
  <c r="I62" i="15"/>
  <c r="M62" i="15"/>
  <c r="I56" i="15"/>
  <c r="M56" i="15"/>
  <c r="I50" i="15"/>
  <c r="D72" i="13"/>
  <c r="F69" i="13"/>
  <c r="D57" i="13"/>
  <c r="F51" i="13"/>
  <c r="P37" i="13"/>
  <c r="P34" i="13"/>
  <c r="P31" i="13"/>
  <c r="P28" i="13"/>
  <c r="P25" i="13"/>
  <c r="P22" i="13"/>
  <c r="B60" i="13"/>
  <c r="F60" i="13"/>
  <c r="I60" i="13"/>
  <c r="M60" i="13"/>
  <c r="P19" i="13"/>
  <c r="P16" i="13"/>
  <c r="B54" i="13"/>
  <c r="I54" i="13"/>
  <c r="M54" i="13"/>
  <c r="P13" i="13"/>
  <c r="P10" i="13"/>
  <c r="B48" i="13"/>
  <c r="I48" i="13"/>
  <c r="P7" i="13"/>
  <c r="L76" i="26"/>
  <c r="M76" i="26"/>
  <c r="Q63" i="26"/>
  <c r="H75" i="26"/>
  <c r="L70" i="26"/>
  <c r="E66" i="26"/>
  <c r="H66" i="26"/>
  <c r="N66" i="26"/>
  <c r="N24" i="26"/>
  <c r="O24" i="26"/>
  <c r="P24" i="26"/>
  <c r="Q24" i="26"/>
  <c r="R24" i="26"/>
  <c r="H57" i="26"/>
  <c r="H77" i="12"/>
  <c r="Q76" i="12"/>
  <c r="H76" i="12"/>
  <c r="H71" i="12"/>
  <c r="K69" i="12"/>
  <c r="H67" i="12"/>
  <c r="H65" i="12"/>
  <c r="K60" i="12"/>
  <c r="B60" i="12"/>
  <c r="H38" i="12"/>
  <c r="H59" i="25"/>
  <c r="K56" i="25"/>
  <c r="L56" i="25"/>
  <c r="M56" i="25"/>
  <c r="N56" i="25"/>
  <c r="O56" i="25"/>
  <c r="P56" i="25"/>
  <c r="H54" i="25"/>
  <c r="H47" i="25"/>
  <c r="N31" i="25"/>
  <c r="O31" i="25"/>
  <c r="P31" i="25"/>
  <c r="Q31" i="25"/>
  <c r="R31" i="25"/>
  <c r="S31" i="25"/>
  <c r="K70" i="25"/>
  <c r="T29" i="25"/>
  <c r="N22" i="25"/>
  <c r="O22" i="25"/>
  <c r="P22" i="25"/>
  <c r="Q22" i="25"/>
  <c r="R22" i="25"/>
  <c r="S22" i="25"/>
  <c r="K79" i="11"/>
  <c r="K78" i="13"/>
  <c r="B74" i="13"/>
  <c r="B72" i="13"/>
  <c r="F72" i="13"/>
  <c r="I69" i="13"/>
  <c r="M69" i="13"/>
  <c r="I62" i="13"/>
  <c r="B50" i="13"/>
  <c r="E63" i="13"/>
  <c r="F63" i="13"/>
  <c r="L63" i="13"/>
  <c r="M63" i="13"/>
  <c r="E57" i="13"/>
  <c r="L57" i="13"/>
  <c r="E51" i="13"/>
  <c r="L51" i="13"/>
  <c r="P68" i="26"/>
  <c r="G65" i="26"/>
  <c r="Q47" i="26"/>
  <c r="H47" i="26"/>
  <c r="C67" i="26"/>
  <c r="M66" i="26"/>
  <c r="N21" i="26"/>
  <c r="O21" i="26"/>
  <c r="P21" i="26"/>
  <c r="Q21" i="26"/>
  <c r="R21" i="26"/>
  <c r="Q78" i="12"/>
  <c r="H78" i="12"/>
  <c r="O62" i="12"/>
  <c r="O59" i="12"/>
  <c r="P59" i="12"/>
  <c r="H54" i="12"/>
  <c r="H47" i="12"/>
  <c r="T21" i="12"/>
  <c r="K59" i="12"/>
  <c r="K78" i="25"/>
  <c r="B78" i="25"/>
  <c r="P30" i="25"/>
  <c r="Q30" i="25"/>
  <c r="N30" i="25"/>
  <c r="O30" i="25"/>
  <c r="R30" i="25"/>
  <c r="S30" i="25"/>
  <c r="P21" i="25"/>
  <c r="Q21" i="25"/>
  <c r="N21" i="25"/>
  <c r="O21" i="25"/>
  <c r="R21" i="25"/>
  <c r="S21" i="25"/>
  <c r="H38" i="25"/>
  <c r="K78" i="15"/>
  <c r="J77" i="15"/>
  <c r="M77" i="15"/>
  <c r="K72" i="15"/>
  <c r="J71" i="15"/>
  <c r="M71" i="15"/>
  <c r="K66" i="15"/>
  <c r="M66" i="15"/>
  <c r="J65" i="15"/>
  <c r="M65" i="15"/>
  <c r="I64" i="15"/>
  <c r="M64" i="15"/>
  <c r="K60" i="15"/>
  <c r="J59" i="15"/>
  <c r="M59" i="15"/>
  <c r="I58" i="15"/>
  <c r="M58" i="15"/>
  <c r="K54" i="15"/>
  <c r="M54" i="15"/>
  <c r="J53" i="15"/>
  <c r="M53" i="15"/>
  <c r="I52" i="15"/>
  <c r="M52" i="15"/>
  <c r="K48" i="15"/>
  <c r="J78" i="13"/>
  <c r="M78" i="13"/>
  <c r="I77" i="13"/>
  <c r="B77" i="13"/>
  <c r="I74" i="13"/>
  <c r="I72" i="13"/>
  <c r="M72" i="13"/>
  <c r="B57" i="13"/>
  <c r="F57" i="13"/>
  <c r="I51" i="13"/>
  <c r="N36" i="13"/>
  <c r="N33" i="13"/>
  <c r="N30" i="13"/>
  <c r="N27" i="13"/>
  <c r="N24" i="13"/>
  <c r="N21" i="13"/>
  <c r="N18" i="13"/>
  <c r="N15" i="13"/>
  <c r="N12" i="13"/>
  <c r="N9" i="13"/>
  <c r="P76" i="26"/>
  <c r="P62" i="26"/>
  <c r="G59" i="26"/>
  <c r="P52" i="26"/>
  <c r="H50" i="26"/>
  <c r="Q49" i="26"/>
  <c r="H49" i="26"/>
  <c r="M70" i="26"/>
  <c r="H69" i="26"/>
  <c r="L66" i="26"/>
  <c r="L64" i="26"/>
  <c r="E60" i="26"/>
  <c r="H60" i="26"/>
  <c r="N60" i="26"/>
  <c r="Q60" i="26"/>
  <c r="N18" i="26"/>
  <c r="O18" i="26"/>
  <c r="P18" i="26"/>
  <c r="Q18" i="26"/>
  <c r="R18" i="26"/>
  <c r="H62" i="12"/>
  <c r="F71" i="12"/>
  <c r="O71" i="12"/>
  <c r="Q71" i="12"/>
  <c r="F67" i="12"/>
  <c r="O67" i="12"/>
  <c r="D64" i="12"/>
  <c r="M64" i="12"/>
  <c r="K56" i="12"/>
  <c r="Q56" i="12"/>
  <c r="B56" i="12"/>
  <c r="H55" i="25"/>
  <c r="K52" i="25"/>
  <c r="L52" i="25"/>
  <c r="M52" i="25"/>
  <c r="N52" i="25"/>
  <c r="O52" i="25"/>
  <c r="P52" i="25"/>
  <c r="H50" i="25"/>
  <c r="K76" i="25"/>
  <c r="T35" i="25"/>
  <c r="B76" i="25"/>
  <c r="H76" i="25"/>
  <c r="N28" i="25"/>
  <c r="O28" i="25"/>
  <c r="P28" i="25"/>
  <c r="Q28" i="25"/>
  <c r="R28" i="25"/>
  <c r="S28" i="25"/>
  <c r="B67" i="25"/>
  <c r="T26" i="25"/>
  <c r="K67" i="25"/>
  <c r="K64" i="12"/>
  <c r="H67" i="11"/>
  <c r="F74" i="24"/>
  <c r="O74" i="24"/>
  <c r="O48" i="26"/>
  <c r="H48" i="26"/>
  <c r="O77" i="12"/>
  <c r="O75" i="12"/>
  <c r="O65" i="12"/>
  <c r="S28" i="12"/>
  <c r="T27" i="12"/>
  <c r="S19" i="12"/>
  <c r="T18" i="12"/>
  <c r="L76" i="25"/>
  <c r="L64" i="25"/>
  <c r="L58" i="25"/>
  <c r="L54" i="25"/>
  <c r="L50" i="25"/>
  <c r="R36" i="25"/>
  <c r="S36" i="25"/>
  <c r="H73" i="11"/>
  <c r="H61" i="11"/>
  <c r="H55" i="11"/>
  <c r="H53" i="11"/>
  <c r="H51" i="11"/>
  <c r="H49" i="11"/>
  <c r="H47" i="11"/>
  <c r="Q70" i="10"/>
  <c r="F68" i="24"/>
  <c r="O68" i="24"/>
  <c r="N48" i="26"/>
  <c r="T34" i="26"/>
  <c r="R32" i="26"/>
  <c r="T31" i="26"/>
  <c r="R29" i="26"/>
  <c r="T28" i="26"/>
  <c r="R26" i="26"/>
  <c r="T25" i="26"/>
  <c r="R23" i="26"/>
  <c r="T22" i="26"/>
  <c r="R20" i="26"/>
  <c r="T19" i="26"/>
  <c r="R17" i="26"/>
  <c r="T16" i="26"/>
  <c r="R14" i="26"/>
  <c r="T13" i="26"/>
  <c r="N77" i="12"/>
  <c r="N67" i="12"/>
  <c r="Q67" i="12"/>
  <c r="N65" i="12"/>
  <c r="P51" i="12"/>
  <c r="P47" i="12"/>
  <c r="S32" i="12"/>
  <c r="R28" i="12"/>
  <c r="S23" i="12"/>
  <c r="R19" i="12"/>
  <c r="K58" i="12"/>
  <c r="S14" i="12"/>
  <c r="Q50" i="25"/>
  <c r="Q37" i="25"/>
  <c r="R37" i="25"/>
  <c r="N67" i="25"/>
  <c r="Q78" i="11"/>
  <c r="C72" i="11"/>
  <c r="L72" i="11"/>
  <c r="C66" i="11"/>
  <c r="L66" i="11"/>
  <c r="C60" i="11"/>
  <c r="L60" i="11"/>
  <c r="M54" i="10"/>
  <c r="D54" i="10"/>
  <c r="F62" i="24"/>
  <c r="O62" i="24"/>
  <c r="M54" i="26"/>
  <c r="M48" i="26"/>
  <c r="Q32" i="26"/>
  <c r="T32" i="26"/>
  <c r="Q29" i="26"/>
  <c r="Q26" i="26"/>
  <c r="Q23" i="26"/>
  <c r="Q20" i="26"/>
  <c r="Q17" i="26"/>
  <c r="Q14" i="26"/>
  <c r="Q38" i="26"/>
  <c r="B95" i="26"/>
  <c r="M77" i="12"/>
  <c r="Q77" i="12"/>
  <c r="M65" i="12"/>
  <c r="N58" i="12"/>
  <c r="O57" i="12"/>
  <c r="O56" i="12"/>
  <c r="P54" i="12"/>
  <c r="K53" i="12"/>
  <c r="Q53" i="12"/>
  <c r="O51" i="12"/>
  <c r="Q51" i="12"/>
  <c r="P50" i="12"/>
  <c r="Q50" i="12"/>
  <c r="K49" i="12"/>
  <c r="Q49" i="12"/>
  <c r="O47" i="12"/>
  <c r="N34" i="12"/>
  <c r="R32" i="12"/>
  <c r="S31" i="12"/>
  <c r="T30" i="12"/>
  <c r="P28" i="12"/>
  <c r="N25" i="12"/>
  <c r="R23" i="12"/>
  <c r="S22" i="12"/>
  <c r="T22" i="12"/>
  <c r="K62" i="12"/>
  <c r="Q62" i="12"/>
  <c r="P19" i="12"/>
  <c r="T17" i="12"/>
  <c r="N16" i="12"/>
  <c r="R14" i="12"/>
  <c r="P76" i="25"/>
  <c r="O67" i="25"/>
  <c r="K61" i="25"/>
  <c r="Q61" i="25"/>
  <c r="O59" i="25"/>
  <c r="P58" i="25"/>
  <c r="K57" i="25"/>
  <c r="Q57" i="25"/>
  <c r="O55" i="25"/>
  <c r="P54" i="25"/>
  <c r="K53" i="25"/>
  <c r="Q53" i="25"/>
  <c r="O51" i="25"/>
  <c r="P50" i="25"/>
  <c r="K49" i="25"/>
  <c r="Q49" i="25"/>
  <c r="O47" i="25"/>
  <c r="H77" i="11"/>
  <c r="Q76" i="11"/>
  <c r="N74" i="11"/>
  <c r="E71" i="11"/>
  <c r="N68" i="11"/>
  <c r="Q58" i="11"/>
  <c r="H67" i="10"/>
  <c r="L54" i="26"/>
  <c r="M58" i="12"/>
  <c r="O54" i="12"/>
  <c r="Q54" i="12"/>
  <c r="M51" i="12"/>
  <c r="O50" i="12"/>
  <c r="M47" i="12"/>
  <c r="Q32" i="12"/>
  <c r="R31" i="12"/>
  <c r="O28" i="12"/>
  <c r="Q23" i="12"/>
  <c r="R22" i="12"/>
  <c r="O19" i="12"/>
  <c r="N59" i="12"/>
  <c r="N57" i="12"/>
  <c r="Q14" i="12"/>
  <c r="E67" i="25"/>
  <c r="M59" i="25"/>
  <c r="Q59" i="25"/>
  <c r="O58" i="25"/>
  <c r="Q58" i="25"/>
  <c r="M55" i="25"/>
  <c r="Q55" i="25"/>
  <c r="O54" i="25"/>
  <c r="M51" i="25"/>
  <c r="Q51" i="25"/>
  <c r="O50" i="25"/>
  <c r="M47" i="25"/>
  <c r="Q36" i="25"/>
  <c r="M77" i="11"/>
  <c r="Q77" i="11"/>
  <c r="N77" i="11"/>
  <c r="O77" i="11"/>
  <c r="Q64" i="11"/>
  <c r="B79" i="11"/>
  <c r="E62" i="11"/>
  <c r="N62" i="11"/>
  <c r="E56" i="11"/>
  <c r="N56" i="11"/>
  <c r="L51" i="10"/>
  <c r="M51" i="10"/>
  <c r="L59" i="10"/>
  <c r="F53" i="10"/>
  <c r="N30" i="24"/>
  <c r="O30" i="24"/>
  <c r="P30" i="24"/>
  <c r="Q30" i="24"/>
  <c r="N24" i="24"/>
  <c r="O24" i="24"/>
  <c r="P24" i="24"/>
  <c r="Q24" i="24"/>
  <c r="M60" i="24"/>
  <c r="K78" i="23"/>
  <c r="L78" i="23"/>
  <c r="M78" i="23"/>
  <c r="N78" i="23"/>
  <c r="O78" i="23"/>
  <c r="P78" i="23"/>
  <c r="K74" i="23"/>
  <c r="M74" i="23"/>
  <c r="N74" i="23"/>
  <c r="O74" i="23"/>
  <c r="P74" i="23"/>
  <c r="B67" i="23"/>
  <c r="K67" i="23"/>
  <c r="C59" i="23"/>
  <c r="L59" i="23"/>
  <c r="L50" i="5"/>
  <c r="O50" i="5"/>
  <c r="N50" i="5"/>
  <c r="P50" i="5"/>
  <c r="K50" i="5"/>
  <c r="M50" i="5"/>
  <c r="R33" i="5"/>
  <c r="O33" i="5"/>
  <c r="N33" i="5"/>
  <c r="P33" i="5"/>
  <c r="Q33" i="5"/>
  <c r="S33" i="5"/>
  <c r="L55" i="5"/>
  <c r="C55" i="5"/>
  <c r="O77" i="10"/>
  <c r="O75" i="10"/>
  <c r="O73" i="10"/>
  <c r="O67" i="10"/>
  <c r="P33" i="10"/>
  <c r="Q33" i="10"/>
  <c r="M63" i="10"/>
  <c r="M55" i="10"/>
  <c r="L53" i="10"/>
  <c r="Q75" i="24"/>
  <c r="D72" i="24"/>
  <c r="H72" i="24"/>
  <c r="B73" i="24"/>
  <c r="K73" i="24"/>
  <c r="L72" i="24"/>
  <c r="B67" i="24"/>
  <c r="K67" i="24"/>
  <c r="L66" i="24"/>
  <c r="B61" i="24"/>
  <c r="K61" i="24"/>
  <c r="M74" i="9"/>
  <c r="D74" i="9"/>
  <c r="D71" i="9"/>
  <c r="H71" i="9"/>
  <c r="M71" i="9"/>
  <c r="D68" i="9"/>
  <c r="M68" i="9"/>
  <c r="D65" i="9"/>
  <c r="M65" i="9"/>
  <c r="D62" i="9"/>
  <c r="M62" i="9"/>
  <c r="D59" i="9"/>
  <c r="M59" i="9"/>
  <c r="D56" i="9"/>
  <c r="M56" i="9"/>
  <c r="K62" i="23"/>
  <c r="N62" i="23"/>
  <c r="P62" i="23"/>
  <c r="P79" i="23"/>
  <c r="M68" i="11"/>
  <c r="M62" i="11"/>
  <c r="M56" i="11"/>
  <c r="R34" i="11"/>
  <c r="T33" i="11"/>
  <c r="R31" i="11"/>
  <c r="R28" i="11"/>
  <c r="R25" i="11"/>
  <c r="R22" i="11"/>
  <c r="R19" i="11"/>
  <c r="R16" i="11"/>
  <c r="N77" i="10"/>
  <c r="N75" i="10"/>
  <c r="K74" i="10"/>
  <c r="N69" i="10"/>
  <c r="L56" i="10"/>
  <c r="P51" i="10"/>
  <c r="L49" i="10"/>
  <c r="M49" i="10"/>
  <c r="Q49" i="10"/>
  <c r="T32" i="10"/>
  <c r="N31" i="10"/>
  <c r="O31" i="10"/>
  <c r="P30" i="10"/>
  <c r="Q30" i="10"/>
  <c r="T30" i="10"/>
  <c r="N28" i="10"/>
  <c r="O28" i="10"/>
  <c r="P27" i="10"/>
  <c r="Q27" i="10"/>
  <c r="N25" i="10"/>
  <c r="O25" i="10"/>
  <c r="P24" i="10"/>
  <c r="Q24" i="10"/>
  <c r="N22" i="10"/>
  <c r="O22" i="10"/>
  <c r="P21" i="10"/>
  <c r="Q21" i="10"/>
  <c r="N19" i="10"/>
  <c r="O19" i="10"/>
  <c r="P18" i="10"/>
  <c r="Q18" i="10"/>
  <c r="H58" i="10"/>
  <c r="N16" i="10"/>
  <c r="O16" i="10"/>
  <c r="P15" i="10"/>
  <c r="Q15" i="10"/>
  <c r="L55" i="10"/>
  <c r="Q55" i="10"/>
  <c r="L61" i="24"/>
  <c r="Q47" i="24"/>
  <c r="H47" i="24"/>
  <c r="C75" i="9"/>
  <c r="L75" i="9"/>
  <c r="L66" i="9"/>
  <c r="C66" i="9"/>
  <c r="C63" i="9"/>
  <c r="L63" i="9"/>
  <c r="L60" i="9"/>
  <c r="C60" i="9"/>
  <c r="O73" i="11"/>
  <c r="Q73" i="11"/>
  <c r="O67" i="11"/>
  <c r="Q67" i="11"/>
  <c r="O61" i="11"/>
  <c r="Q61" i="11"/>
  <c r="O55" i="11"/>
  <c r="O53" i="11"/>
  <c r="O51" i="11"/>
  <c r="Q51" i="11"/>
  <c r="O49" i="11"/>
  <c r="O47" i="11"/>
  <c r="O38" i="11"/>
  <c r="B93" i="11"/>
  <c r="Q34" i="11"/>
  <c r="Q31" i="11"/>
  <c r="Q28" i="11"/>
  <c r="Q25" i="11"/>
  <c r="Q22" i="11"/>
  <c r="Q19" i="11"/>
  <c r="Q16" i="11"/>
  <c r="M77" i="10"/>
  <c r="M75" i="10"/>
  <c r="M73" i="10"/>
  <c r="Q73" i="10"/>
  <c r="M67" i="10"/>
  <c r="N57" i="10"/>
  <c r="O53" i="10"/>
  <c r="O51" i="10"/>
  <c r="H48" i="10"/>
  <c r="S33" i="10"/>
  <c r="T26" i="10"/>
  <c r="T23" i="10"/>
  <c r="T20" i="10"/>
  <c r="T17" i="10"/>
  <c r="T15" i="10"/>
  <c r="T14" i="10"/>
  <c r="N13" i="10"/>
  <c r="O13" i="10"/>
  <c r="O38" i="10"/>
  <c r="B93" i="10"/>
  <c r="P12" i="10"/>
  <c r="Q12" i="10"/>
  <c r="H38" i="10"/>
  <c r="Q63" i="24"/>
  <c r="D60" i="24"/>
  <c r="Q59" i="24"/>
  <c r="Q57" i="24"/>
  <c r="Q55" i="24"/>
  <c r="Q53" i="24"/>
  <c r="H53" i="24"/>
  <c r="Q51" i="24"/>
  <c r="H51" i="24"/>
  <c r="Q49" i="24"/>
  <c r="H49" i="24"/>
  <c r="H48" i="24"/>
  <c r="N33" i="24"/>
  <c r="O33" i="24"/>
  <c r="P33" i="24"/>
  <c r="Q33" i="24"/>
  <c r="L70" i="24"/>
  <c r="N27" i="24"/>
  <c r="O27" i="24"/>
  <c r="P27" i="24"/>
  <c r="Q27" i="24"/>
  <c r="L64" i="24"/>
  <c r="N21" i="24"/>
  <c r="O21" i="24"/>
  <c r="P21" i="24"/>
  <c r="Q21" i="24"/>
  <c r="T33" i="9"/>
  <c r="K48" i="23"/>
  <c r="L48" i="23"/>
  <c r="M48" i="23"/>
  <c r="N48" i="23"/>
  <c r="O48" i="23"/>
  <c r="P48" i="23"/>
  <c r="O77" i="23"/>
  <c r="Q77" i="23"/>
  <c r="F77" i="23"/>
  <c r="H77" i="23"/>
  <c r="D75" i="23"/>
  <c r="M75" i="23"/>
  <c r="M62" i="8"/>
  <c r="T21" i="8"/>
  <c r="D62" i="8"/>
  <c r="H62" i="8"/>
  <c r="N55" i="11"/>
  <c r="Q55" i="11"/>
  <c r="N53" i="11"/>
  <c r="Q53" i="11"/>
  <c r="N51" i="11"/>
  <c r="N49" i="11"/>
  <c r="N47" i="11"/>
  <c r="Q47" i="11"/>
  <c r="P34" i="11"/>
  <c r="R33" i="11"/>
  <c r="P31" i="11"/>
  <c r="R30" i="11"/>
  <c r="T29" i="11"/>
  <c r="P28" i="11"/>
  <c r="R27" i="11"/>
  <c r="P25" i="11"/>
  <c r="R24" i="11"/>
  <c r="T23" i="11"/>
  <c r="P22" i="11"/>
  <c r="R21" i="11"/>
  <c r="T21" i="11"/>
  <c r="P19" i="11"/>
  <c r="R18" i="11"/>
  <c r="T17" i="11"/>
  <c r="P16" i="11"/>
  <c r="R15" i="11"/>
  <c r="O78" i="10"/>
  <c r="Q78" i="10"/>
  <c r="L77" i="10"/>
  <c r="Q77" i="10"/>
  <c r="O76" i="10"/>
  <c r="Q76" i="10"/>
  <c r="L75" i="10"/>
  <c r="O70" i="10"/>
  <c r="L67" i="10"/>
  <c r="D63" i="10"/>
  <c r="L62" i="10"/>
  <c r="M58" i="10"/>
  <c r="P55" i="10"/>
  <c r="N54" i="10"/>
  <c r="F54" i="10"/>
  <c r="C53" i="10"/>
  <c r="N51" i="10"/>
  <c r="P49" i="10"/>
  <c r="R33" i="10"/>
  <c r="S31" i="10"/>
  <c r="S30" i="10"/>
  <c r="S28" i="10"/>
  <c r="S27" i="10"/>
  <c r="S25" i="10"/>
  <c r="S24" i="10"/>
  <c r="S22" i="10"/>
  <c r="S21" i="10"/>
  <c r="S19" i="10"/>
  <c r="S18" i="10"/>
  <c r="S16" i="10"/>
  <c r="S15" i="10"/>
  <c r="Q77" i="24"/>
  <c r="L67" i="24"/>
  <c r="P66" i="24"/>
  <c r="P62" i="24"/>
  <c r="H59" i="24"/>
  <c r="L58" i="24"/>
  <c r="M58" i="24"/>
  <c r="N58" i="24"/>
  <c r="H57" i="24"/>
  <c r="L56" i="24"/>
  <c r="M56" i="24"/>
  <c r="N56" i="24"/>
  <c r="H55" i="24"/>
  <c r="L54" i="24"/>
  <c r="Q54" i="24"/>
  <c r="M54" i="24"/>
  <c r="N54" i="24"/>
  <c r="L52" i="24"/>
  <c r="Q52" i="24"/>
  <c r="M52" i="24"/>
  <c r="N52" i="24"/>
  <c r="L50" i="24"/>
  <c r="Q50" i="24"/>
  <c r="M50" i="24"/>
  <c r="N50" i="24"/>
  <c r="L48" i="24"/>
  <c r="Q48" i="24"/>
  <c r="M48" i="24"/>
  <c r="N48" i="24"/>
  <c r="S30" i="24"/>
  <c r="S24" i="24"/>
  <c r="H78" i="9"/>
  <c r="H68" i="9"/>
  <c r="H54" i="9"/>
  <c r="H50" i="9"/>
  <c r="P56" i="11"/>
  <c r="P79" i="11"/>
  <c r="K67" i="10"/>
  <c r="Q67" i="10"/>
  <c r="F64" i="10"/>
  <c r="H64" i="10"/>
  <c r="N63" i="10"/>
  <c r="K62" i="10"/>
  <c r="C59" i="10"/>
  <c r="L58" i="10"/>
  <c r="H52" i="10"/>
  <c r="K51" i="10"/>
  <c r="O49" i="10"/>
  <c r="L47" i="10"/>
  <c r="M47" i="10"/>
  <c r="O33" i="10"/>
  <c r="R31" i="10"/>
  <c r="R30" i="10"/>
  <c r="R28" i="10"/>
  <c r="R27" i="10"/>
  <c r="T27" i="10"/>
  <c r="R25" i="10"/>
  <c r="R24" i="10"/>
  <c r="R22" i="10"/>
  <c r="R21" i="10"/>
  <c r="R19" i="10"/>
  <c r="R18" i="10"/>
  <c r="R16" i="10"/>
  <c r="R15" i="10"/>
  <c r="S13" i="10"/>
  <c r="S12" i="10"/>
  <c r="L78" i="24"/>
  <c r="Q78" i="24"/>
  <c r="M78" i="24"/>
  <c r="N78" i="24"/>
  <c r="H77" i="24"/>
  <c r="M73" i="24"/>
  <c r="Q69" i="24"/>
  <c r="D66" i="24"/>
  <c r="H66" i="24"/>
  <c r="M76" i="24"/>
  <c r="H75" i="24"/>
  <c r="E72" i="24"/>
  <c r="N72" i="24"/>
  <c r="R30" i="24"/>
  <c r="M70" i="24"/>
  <c r="H69" i="24"/>
  <c r="E66" i="24"/>
  <c r="N66" i="24"/>
  <c r="R24" i="24"/>
  <c r="M64" i="24"/>
  <c r="H63" i="24"/>
  <c r="E60" i="24"/>
  <c r="N60" i="24"/>
  <c r="H38" i="24"/>
  <c r="Q77" i="9"/>
  <c r="Q76" i="9"/>
  <c r="E73" i="9"/>
  <c r="N73" i="9"/>
  <c r="E70" i="9"/>
  <c r="N70" i="9"/>
  <c r="N67" i="9"/>
  <c r="E67" i="9"/>
  <c r="N61" i="9"/>
  <c r="E61" i="9"/>
  <c r="E58" i="9"/>
  <c r="N58" i="9"/>
  <c r="Q63" i="23"/>
  <c r="K60" i="9"/>
  <c r="L56" i="9"/>
  <c r="M58" i="23"/>
  <c r="N58" i="23"/>
  <c r="G79" i="23"/>
  <c r="K70" i="23"/>
  <c r="L62" i="23"/>
  <c r="M73" i="9"/>
  <c r="P68" i="9"/>
  <c r="L65" i="9"/>
  <c r="C62" i="9"/>
  <c r="M58" i="9"/>
  <c r="P34" i="9"/>
  <c r="Q34" i="9"/>
  <c r="T34" i="9"/>
  <c r="N32" i="9"/>
  <c r="O32" i="9"/>
  <c r="P31" i="9"/>
  <c r="Q31" i="9"/>
  <c r="N29" i="9"/>
  <c r="O29" i="9"/>
  <c r="P28" i="9"/>
  <c r="T28" i="9"/>
  <c r="Q28" i="9"/>
  <c r="K68" i="9"/>
  <c r="N26" i="9"/>
  <c r="O26" i="9"/>
  <c r="P25" i="9"/>
  <c r="Q25" i="9"/>
  <c r="H65" i="9"/>
  <c r="N23" i="9"/>
  <c r="O23" i="9"/>
  <c r="P22" i="9"/>
  <c r="Q22" i="9"/>
  <c r="Q62" i="9"/>
  <c r="N20" i="9"/>
  <c r="O20" i="9"/>
  <c r="P19" i="9"/>
  <c r="Q19" i="9"/>
  <c r="H59" i="9"/>
  <c r="N17" i="9"/>
  <c r="O17" i="9"/>
  <c r="P16" i="9"/>
  <c r="Q16" i="9"/>
  <c r="K56" i="9"/>
  <c r="Q56" i="9"/>
  <c r="H71" i="23"/>
  <c r="K68" i="23"/>
  <c r="M68" i="23"/>
  <c r="H63" i="23"/>
  <c r="Q47" i="23"/>
  <c r="L70" i="23"/>
  <c r="K69" i="8"/>
  <c r="B69" i="8"/>
  <c r="R35" i="24"/>
  <c r="T34" i="24"/>
  <c r="R32" i="24"/>
  <c r="T31" i="24"/>
  <c r="R29" i="24"/>
  <c r="T28" i="24"/>
  <c r="R26" i="24"/>
  <c r="T25" i="24"/>
  <c r="R23" i="24"/>
  <c r="T22" i="24"/>
  <c r="R20" i="24"/>
  <c r="T19" i="24"/>
  <c r="O78" i="9"/>
  <c r="O76" i="9"/>
  <c r="O74" i="9"/>
  <c r="B74" i="9"/>
  <c r="B72" i="9"/>
  <c r="L71" i="9"/>
  <c r="Q71" i="9"/>
  <c r="O68" i="9"/>
  <c r="K65" i="9"/>
  <c r="B62" i="9"/>
  <c r="H62" i="9"/>
  <c r="L59" i="9"/>
  <c r="C56" i="9"/>
  <c r="H55" i="9"/>
  <c r="K54" i="9"/>
  <c r="Q54" i="9"/>
  <c r="L54" i="9"/>
  <c r="H53" i="9"/>
  <c r="K52" i="9"/>
  <c r="L52" i="9"/>
  <c r="H51" i="9"/>
  <c r="K50" i="9"/>
  <c r="Q50" i="9"/>
  <c r="L50" i="9"/>
  <c r="H49" i="9"/>
  <c r="K48" i="9"/>
  <c r="L48" i="9"/>
  <c r="H47" i="9"/>
  <c r="T30" i="9"/>
  <c r="T27" i="9"/>
  <c r="T24" i="9"/>
  <c r="T22" i="9"/>
  <c r="T21" i="9"/>
  <c r="T18" i="9"/>
  <c r="T15" i="9"/>
  <c r="K73" i="23"/>
  <c r="K64" i="23"/>
  <c r="Q64" i="23"/>
  <c r="M64" i="23"/>
  <c r="C62" i="23"/>
  <c r="K54" i="23"/>
  <c r="L54" i="23"/>
  <c r="M54" i="23"/>
  <c r="N54" i="23"/>
  <c r="O54" i="23"/>
  <c r="H49" i="23"/>
  <c r="T36" i="23"/>
  <c r="D66" i="23"/>
  <c r="M66" i="23"/>
  <c r="C72" i="8"/>
  <c r="L72" i="8"/>
  <c r="E71" i="8"/>
  <c r="N71" i="8"/>
  <c r="Q35" i="24"/>
  <c r="Q32" i="24"/>
  <c r="Q29" i="24"/>
  <c r="Q26" i="24"/>
  <c r="T26" i="24"/>
  <c r="Q23" i="24"/>
  <c r="Q20" i="24"/>
  <c r="N78" i="9"/>
  <c r="N76" i="9"/>
  <c r="M70" i="9"/>
  <c r="B66" i="9"/>
  <c r="K59" i="9"/>
  <c r="B56" i="9"/>
  <c r="N55" i="9"/>
  <c r="O55" i="9"/>
  <c r="Q55" i="9"/>
  <c r="N53" i="9"/>
  <c r="Q53" i="9"/>
  <c r="O53" i="9"/>
  <c r="N51" i="9"/>
  <c r="Q51" i="9"/>
  <c r="O51" i="9"/>
  <c r="N49" i="9"/>
  <c r="O49" i="9"/>
  <c r="Q49" i="9"/>
  <c r="N47" i="9"/>
  <c r="Q47" i="9"/>
  <c r="O47" i="9"/>
  <c r="S34" i="9"/>
  <c r="S32" i="9"/>
  <c r="S31" i="9"/>
  <c r="S29" i="9"/>
  <c r="S28" i="9"/>
  <c r="S26" i="9"/>
  <c r="S25" i="9"/>
  <c r="S23" i="9"/>
  <c r="S22" i="9"/>
  <c r="S20" i="9"/>
  <c r="S19" i="9"/>
  <c r="T19" i="9"/>
  <c r="S17" i="9"/>
  <c r="S16" i="9"/>
  <c r="B76" i="23"/>
  <c r="N72" i="23"/>
  <c r="P70" i="23"/>
  <c r="L67" i="23"/>
  <c r="H65" i="23"/>
  <c r="L60" i="23"/>
  <c r="O60" i="23"/>
  <c r="K52" i="23"/>
  <c r="Q52" i="23"/>
  <c r="L52" i="23"/>
  <c r="M52" i="23"/>
  <c r="N52" i="23"/>
  <c r="O52" i="23"/>
  <c r="H47" i="23"/>
  <c r="L76" i="23"/>
  <c r="T28" i="23"/>
  <c r="L66" i="23"/>
  <c r="Q59" i="8"/>
  <c r="C54" i="8"/>
  <c r="O38" i="8"/>
  <c r="B93" i="8"/>
  <c r="L54" i="8"/>
  <c r="E53" i="8"/>
  <c r="N53" i="8"/>
  <c r="N38" i="8"/>
  <c r="B92" i="8"/>
  <c r="L60" i="24"/>
  <c r="Q60" i="24"/>
  <c r="M67" i="9"/>
  <c r="B60" i="9"/>
  <c r="P54" i="9"/>
  <c r="P52" i="9"/>
  <c r="P50" i="9"/>
  <c r="P48" i="9"/>
  <c r="R34" i="9"/>
  <c r="R32" i="9"/>
  <c r="R31" i="9"/>
  <c r="R29" i="9"/>
  <c r="R28" i="9"/>
  <c r="R26" i="9"/>
  <c r="R25" i="9"/>
  <c r="N65" i="9"/>
  <c r="R23" i="9"/>
  <c r="R22" i="9"/>
  <c r="R20" i="9"/>
  <c r="R19" i="9"/>
  <c r="N59" i="9"/>
  <c r="R17" i="9"/>
  <c r="R16" i="9"/>
  <c r="C70" i="23"/>
  <c r="P68" i="23"/>
  <c r="Q53" i="23"/>
  <c r="K50" i="23"/>
  <c r="Q50" i="23"/>
  <c r="L50" i="23"/>
  <c r="M50" i="23"/>
  <c r="N50" i="23"/>
  <c r="O50" i="23"/>
  <c r="H48" i="23"/>
  <c r="D72" i="23"/>
  <c r="M72" i="23"/>
  <c r="K66" i="23"/>
  <c r="T24" i="23"/>
  <c r="F58" i="8"/>
  <c r="H58" i="8"/>
  <c r="T17" i="8"/>
  <c r="O58" i="8"/>
  <c r="Q58" i="8"/>
  <c r="Q62" i="8"/>
  <c r="T32" i="8"/>
  <c r="F73" i="8"/>
  <c r="H73" i="8"/>
  <c r="C69" i="8"/>
  <c r="L69" i="8"/>
  <c r="B66" i="8"/>
  <c r="K66" i="8"/>
  <c r="D59" i="8"/>
  <c r="T18" i="8"/>
  <c r="M59" i="8"/>
  <c r="T14" i="8"/>
  <c r="F55" i="8"/>
  <c r="H55" i="8"/>
  <c r="N62" i="7"/>
  <c r="O62" i="7"/>
  <c r="P62" i="7"/>
  <c r="M74" i="8"/>
  <c r="T33" i="8"/>
  <c r="D74" i="8"/>
  <c r="H74" i="8"/>
  <c r="F70" i="8"/>
  <c r="T29" i="8"/>
  <c r="O70" i="8"/>
  <c r="E65" i="8"/>
  <c r="N65" i="8"/>
  <c r="M56" i="8"/>
  <c r="T15" i="8"/>
  <c r="D56" i="8"/>
  <c r="F52" i="8"/>
  <c r="T11" i="8"/>
  <c r="R38" i="8"/>
  <c r="B96" i="8"/>
  <c r="E96" i="8"/>
  <c r="O52" i="8"/>
  <c r="H67" i="22"/>
  <c r="K53" i="22"/>
  <c r="L53" i="22"/>
  <c r="M53" i="22"/>
  <c r="N53" i="22"/>
  <c r="O53" i="22"/>
  <c r="P53" i="22"/>
  <c r="P79" i="22"/>
  <c r="M72" i="7"/>
  <c r="N72" i="7"/>
  <c r="O72" i="7"/>
  <c r="G71" i="7"/>
  <c r="P71" i="7"/>
  <c r="F60" i="7"/>
  <c r="O60" i="7"/>
  <c r="K58" i="7"/>
  <c r="B58" i="7"/>
  <c r="Q35" i="23"/>
  <c r="Q32" i="23"/>
  <c r="Q29" i="23"/>
  <c r="Q26" i="23"/>
  <c r="Q74" i="8"/>
  <c r="H70" i="8"/>
  <c r="H56" i="8"/>
  <c r="D71" i="8"/>
  <c r="H71" i="8"/>
  <c r="T30" i="8"/>
  <c r="M71" i="8"/>
  <c r="T26" i="8"/>
  <c r="F67" i="8"/>
  <c r="H67" i="8"/>
  <c r="C63" i="8"/>
  <c r="L63" i="8"/>
  <c r="B60" i="8"/>
  <c r="K60" i="8"/>
  <c r="P38" i="8"/>
  <c r="B94" i="8"/>
  <c r="D53" i="8"/>
  <c r="T12" i="8"/>
  <c r="M53" i="8"/>
  <c r="Q53" i="8"/>
  <c r="C74" i="22"/>
  <c r="L74" i="22"/>
  <c r="M71" i="22"/>
  <c r="D71" i="22"/>
  <c r="P66" i="22"/>
  <c r="G66" i="22"/>
  <c r="P63" i="22"/>
  <c r="G63" i="22"/>
  <c r="G60" i="22"/>
  <c r="P60" i="22"/>
  <c r="H47" i="7"/>
  <c r="L74" i="23"/>
  <c r="L68" i="23"/>
  <c r="O57" i="23"/>
  <c r="Q57" i="23"/>
  <c r="L56" i="23"/>
  <c r="O55" i="23"/>
  <c r="Q55" i="23"/>
  <c r="O53" i="23"/>
  <c r="O51" i="23"/>
  <c r="Q51" i="23"/>
  <c r="O49" i="23"/>
  <c r="Q49" i="23"/>
  <c r="O47" i="23"/>
  <c r="P35" i="23"/>
  <c r="R34" i="23"/>
  <c r="T34" i="23"/>
  <c r="P32" i="23"/>
  <c r="T32" i="23"/>
  <c r="R31" i="23"/>
  <c r="P29" i="23"/>
  <c r="R28" i="23"/>
  <c r="P26" i="23"/>
  <c r="R25" i="23"/>
  <c r="T25" i="23"/>
  <c r="T22" i="23"/>
  <c r="O73" i="8"/>
  <c r="Q73" i="8"/>
  <c r="L66" i="8"/>
  <c r="B63" i="8"/>
  <c r="Q50" i="8"/>
  <c r="H48" i="8"/>
  <c r="M68" i="8"/>
  <c r="T27" i="8"/>
  <c r="D68" i="8"/>
  <c r="H68" i="8"/>
  <c r="F64" i="8"/>
  <c r="H64" i="8"/>
  <c r="T23" i="8"/>
  <c r="O64" i="8"/>
  <c r="E59" i="8"/>
  <c r="N59" i="8"/>
  <c r="G79" i="22"/>
  <c r="H47" i="22"/>
  <c r="K60" i="23"/>
  <c r="K56" i="23"/>
  <c r="B75" i="8"/>
  <c r="O67" i="8"/>
  <c r="Q56" i="8"/>
  <c r="H52" i="8"/>
  <c r="H50" i="8"/>
  <c r="Q47" i="8"/>
  <c r="C75" i="8"/>
  <c r="L75" i="8"/>
  <c r="B72" i="8"/>
  <c r="K72" i="8"/>
  <c r="D65" i="8"/>
  <c r="H65" i="8"/>
  <c r="T24" i="8"/>
  <c r="M65" i="8"/>
  <c r="T20" i="8"/>
  <c r="F61" i="8"/>
  <c r="H61" i="8"/>
  <c r="T19" i="8"/>
  <c r="C57" i="8"/>
  <c r="L57" i="8"/>
  <c r="L79" i="8"/>
  <c r="D93" i="8"/>
  <c r="G93" i="8" s="1"/>
  <c r="B54" i="8"/>
  <c r="K54" i="8"/>
  <c r="Q64" i="22"/>
  <c r="O20" i="23"/>
  <c r="Q19" i="23"/>
  <c r="O17" i="23"/>
  <c r="K78" i="8"/>
  <c r="K70" i="8"/>
  <c r="K68" i="8"/>
  <c r="Q68" i="8"/>
  <c r="N67" i="8"/>
  <c r="K64" i="8"/>
  <c r="Q64" i="8"/>
  <c r="N61" i="8"/>
  <c r="K52" i="8"/>
  <c r="K48" i="8"/>
  <c r="K55" i="22"/>
  <c r="L55" i="22"/>
  <c r="M55" i="22"/>
  <c r="H54" i="22"/>
  <c r="K47" i="22"/>
  <c r="L47" i="22"/>
  <c r="M47" i="22"/>
  <c r="N47" i="22"/>
  <c r="O47" i="22"/>
  <c r="N25" i="22"/>
  <c r="O25" i="22"/>
  <c r="P25" i="22"/>
  <c r="Q25" i="22"/>
  <c r="R25" i="22"/>
  <c r="N22" i="22"/>
  <c r="O22" i="22"/>
  <c r="P22" i="22"/>
  <c r="Q22" i="22"/>
  <c r="R22" i="22"/>
  <c r="N19" i="22"/>
  <c r="O19" i="22"/>
  <c r="P19" i="22"/>
  <c r="Q19" i="22"/>
  <c r="R19" i="22"/>
  <c r="N58" i="22"/>
  <c r="Q58" i="22"/>
  <c r="N77" i="7"/>
  <c r="K77" i="7"/>
  <c r="L77" i="7"/>
  <c r="M77" i="7"/>
  <c r="O77" i="7"/>
  <c r="P77" i="7"/>
  <c r="H70" i="7"/>
  <c r="G72" i="7"/>
  <c r="P72" i="7"/>
  <c r="F64" i="7"/>
  <c r="O64" i="7"/>
  <c r="R21" i="23"/>
  <c r="N20" i="23"/>
  <c r="P19" i="23"/>
  <c r="R18" i="23"/>
  <c r="N17" i="23"/>
  <c r="R15" i="23"/>
  <c r="M77" i="8"/>
  <c r="M67" i="8"/>
  <c r="M61" i="8"/>
  <c r="Q61" i="8"/>
  <c r="H64" i="22"/>
  <c r="K61" i="22"/>
  <c r="Q61" i="22"/>
  <c r="L61" i="22"/>
  <c r="M61" i="22"/>
  <c r="K57" i="22"/>
  <c r="Q57" i="22"/>
  <c r="L57" i="22"/>
  <c r="M57" i="22"/>
  <c r="H56" i="22"/>
  <c r="N28" i="22"/>
  <c r="O28" i="22"/>
  <c r="P28" i="22"/>
  <c r="Q28" i="22"/>
  <c r="R28" i="22"/>
  <c r="S38" i="22"/>
  <c r="B97" i="22"/>
  <c r="E97" i="22"/>
  <c r="L73" i="7"/>
  <c r="M73" i="7"/>
  <c r="O73" i="7"/>
  <c r="P73" i="7"/>
  <c r="K64" i="7"/>
  <c r="B64" i="7"/>
  <c r="D62" i="7"/>
  <c r="H62" i="7"/>
  <c r="M62" i="7"/>
  <c r="T21" i="7"/>
  <c r="N61" i="7"/>
  <c r="E61" i="7"/>
  <c r="H59" i="7"/>
  <c r="P71" i="6"/>
  <c r="L71" i="6"/>
  <c r="N71" i="6"/>
  <c r="O71" i="6"/>
  <c r="K71" i="6"/>
  <c r="B55" i="6"/>
  <c r="M55" i="5"/>
  <c r="K55" i="5"/>
  <c r="O78" i="8"/>
  <c r="L77" i="8"/>
  <c r="Q77" i="8"/>
  <c r="L71" i="8"/>
  <c r="Q71" i="8"/>
  <c r="L67" i="8"/>
  <c r="Q67" i="8"/>
  <c r="L65" i="8"/>
  <c r="Q65" i="8"/>
  <c r="O54" i="8"/>
  <c r="O50" i="8"/>
  <c r="O48" i="8"/>
  <c r="O79" i="8"/>
  <c r="Q34" i="8"/>
  <c r="Q31" i="8"/>
  <c r="T31" i="8"/>
  <c r="Q28" i="8"/>
  <c r="T28" i="8"/>
  <c r="Q25" i="8"/>
  <c r="Q22" i="8"/>
  <c r="Q19" i="8"/>
  <c r="Q16" i="8"/>
  <c r="Q13" i="8"/>
  <c r="T13" i="8"/>
  <c r="O73" i="22"/>
  <c r="Q73" i="22"/>
  <c r="O67" i="22"/>
  <c r="Q67" i="22"/>
  <c r="H58" i="22"/>
  <c r="H48" i="22"/>
  <c r="N31" i="22"/>
  <c r="O31" i="22"/>
  <c r="O38" i="22"/>
  <c r="B93" i="22"/>
  <c r="P31" i="22"/>
  <c r="Q31" i="22"/>
  <c r="R31" i="22"/>
  <c r="T26" i="22"/>
  <c r="L65" i="22"/>
  <c r="T23" i="22"/>
  <c r="C62" i="22"/>
  <c r="T20" i="22"/>
  <c r="L59" i="22"/>
  <c r="T18" i="22"/>
  <c r="T17" i="22"/>
  <c r="H38" i="22"/>
  <c r="H61" i="7"/>
  <c r="H51" i="7"/>
  <c r="Q49" i="7"/>
  <c r="C66" i="7"/>
  <c r="L66" i="7"/>
  <c r="D65" i="7"/>
  <c r="M65" i="7"/>
  <c r="Q65" i="7"/>
  <c r="K63" i="7"/>
  <c r="O23" i="6"/>
  <c r="Q23" i="6"/>
  <c r="R23" i="6"/>
  <c r="P23" i="6"/>
  <c r="S23" i="6"/>
  <c r="N23" i="6"/>
  <c r="P21" i="23"/>
  <c r="T21" i="23"/>
  <c r="R20" i="23"/>
  <c r="P18" i="23"/>
  <c r="R17" i="23"/>
  <c r="P15" i="23"/>
  <c r="N78" i="8"/>
  <c r="N70" i="8"/>
  <c r="P55" i="22"/>
  <c r="K49" i="22"/>
  <c r="Q49" i="22"/>
  <c r="L49" i="22"/>
  <c r="M49" i="22"/>
  <c r="N34" i="22"/>
  <c r="O34" i="22"/>
  <c r="P34" i="22"/>
  <c r="Q34" i="22"/>
  <c r="R34" i="22"/>
  <c r="T29" i="22"/>
  <c r="K59" i="22"/>
  <c r="H78" i="7"/>
  <c r="H65" i="7"/>
  <c r="H56" i="7"/>
  <c r="N53" i="7"/>
  <c r="L53" i="7"/>
  <c r="M53" i="7"/>
  <c r="O53" i="7"/>
  <c r="P53" i="7"/>
  <c r="H50" i="7"/>
  <c r="G68" i="7"/>
  <c r="P68" i="7"/>
  <c r="P61" i="22"/>
  <c r="P57" i="22"/>
  <c r="O55" i="22"/>
  <c r="K51" i="22"/>
  <c r="Q51" i="22"/>
  <c r="L51" i="22"/>
  <c r="M51" i="22"/>
  <c r="H50" i="22"/>
  <c r="T32" i="22"/>
  <c r="D65" i="22"/>
  <c r="M65" i="22"/>
  <c r="D59" i="22"/>
  <c r="M59" i="22"/>
  <c r="O58" i="22"/>
  <c r="H74" i="7"/>
  <c r="H73" i="7"/>
  <c r="B63" i="7"/>
  <c r="G69" i="7"/>
  <c r="P69" i="7"/>
  <c r="K53" i="7"/>
  <c r="Q31" i="6"/>
  <c r="R31" i="6"/>
  <c r="S31" i="6"/>
  <c r="N31" i="6"/>
  <c r="O31" i="6"/>
  <c r="P31" i="6"/>
  <c r="K69" i="5"/>
  <c r="K62" i="5"/>
  <c r="N36" i="22"/>
  <c r="N33" i="22"/>
  <c r="N30" i="22"/>
  <c r="N27" i="22"/>
  <c r="K59" i="7"/>
  <c r="K51" i="7"/>
  <c r="L50" i="7"/>
  <c r="N73" i="7"/>
  <c r="K66" i="7"/>
  <c r="T24" i="7"/>
  <c r="Q22" i="7"/>
  <c r="P22" i="7"/>
  <c r="R22" i="7"/>
  <c r="Q19" i="7"/>
  <c r="N19" i="7"/>
  <c r="O19" i="7"/>
  <c r="P19" i="7"/>
  <c r="H76" i="6"/>
  <c r="Q66" i="6"/>
  <c r="Q22" i="6"/>
  <c r="R22" i="6"/>
  <c r="S22" i="6"/>
  <c r="N22" i="6"/>
  <c r="O22" i="6"/>
  <c r="P22" i="6"/>
  <c r="O14" i="6"/>
  <c r="Q14" i="6"/>
  <c r="R14" i="6"/>
  <c r="P14" i="6"/>
  <c r="S14" i="6"/>
  <c r="O76" i="5"/>
  <c r="N76" i="5"/>
  <c r="P76" i="5"/>
  <c r="L76" i="5"/>
  <c r="M76" i="5"/>
  <c r="K71" i="5"/>
  <c r="P76" i="7"/>
  <c r="P70" i="7"/>
  <c r="N69" i="7"/>
  <c r="O23" i="7"/>
  <c r="P23" i="7"/>
  <c r="Q23" i="7"/>
  <c r="K62" i="7"/>
  <c r="T20" i="7"/>
  <c r="K53" i="6"/>
  <c r="Q53" i="6"/>
  <c r="N53" i="6"/>
  <c r="O53" i="6"/>
  <c r="P53" i="6"/>
  <c r="G75" i="6"/>
  <c r="P75" i="6"/>
  <c r="B74" i="6"/>
  <c r="H74" i="6"/>
  <c r="K74" i="6"/>
  <c r="Q74" i="6"/>
  <c r="O29" i="6"/>
  <c r="N29" i="6"/>
  <c r="P29" i="6"/>
  <c r="Q29" i="6"/>
  <c r="R29" i="6"/>
  <c r="S29" i="6"/>
  <c r="B68" i="6"/>
  <c r="H68" i="6"/>
  <c r="K68" i="6"/>
  <c r="Q68" i="6"/>
  <c r="Q13" i="6"/>
  <c r="R13" i="6"/>
  <c r="S13" i="6"/>
  <c r="N13" i="6"/>
  <c r="O13" i="6"/>
  <c r="P13" i="6"/>
  <c r="K51" i="6"/>
  <c r="R36" i="22"/>
  <c r="R33" i="22"/>
  <c r="R30" i="22"/>
  <c r="R27" i="22"/>
  <c r="R24" i="22"/>
  <c r="R21" i="22"/>
  <c r="R18" i="22"/>
  <c r="O76" i="7"/>
  <c r="B67" i="7"/>
  <c r="B66" i="7"/>
  <c r="O61" i="7"/>
  <c r="P59" i="7"/>
  <c r="P51" i="7"/>
  <c r="P50" i="7"/>
  <c r="O47" i="7"/>
  <c r="K68" i="7"/>
  <c r="O26" i="7"/>
  <c r="T26" i="7"/>
  <c r="R26" i="7"/>
  <c r="S26" i="7"/>
  <c r="K52" i="7"/>
  <c r="T10" i="7"/>
  <c r="N38" i="7"/>
  <c r="B92" i="7"/>
  <c r="Q65" i="6"/>
  <c r="P66" i="6"/>
  <c r="G66" i="6"/>
  <c r="H65" i="6"/>
  <c r="O20" i="6"/>
  <c r="N20" i="6"/>
  <c r="P20" i="6"/>
  <c r="Q20" i="6"/>
  <c r="R20" i="6"/>
  <c r="S20" i="6"/>
  <c r="K59" i="6"/>
  <c r="Q59" i="6"/>
  <c r="B59" i="6"/>
  <c r="H59" i="6"/>
  <c r="O56" i="22"/>
  <c r="Q56" i="22"/>
  <c r="O54" i="22"/>
  <c r="Q54" i="22"/>
  <c r="O52" i="22"/>
  <c r="Q52" i="22"/>
  <c r="O50" i="22"/>
  <c r="Q50" i="22"/>
  <c r="O48" i="22"/>
  <c r="Q48" i="22"/>
  <c r="Q36" i="22"/>
  <c r="Q33" i="22"/>
  <c r="Q30" i="22"/>
  <c r="Q27" i="22"/>
  <c r="Q24" i="22"/>
  <c r="Q21" i="22"/>
  <c r="T21" i="22"/>
  <c r="Q18" i="22"/>
  <c r="N76" i="7"/>
  <c r="P75" i="7"/>
  <c r="Q74" i="7"/>
  <c r="N70" i="7"/>
  <c r="O69" i="7"/>
  <c r="O68" i="7"/>
  <c r="M61" i="7"/>
  <c r="Q61" i="7"/>
  <c r="O59" i="7"/>
  <c r="O51" i="7"/>
  <c r="O50" i="7"/>
  <c r="M47" i="7"/>
  <c r="N31" i="7"/>
  <c r="O31" i="7"/>
  <c r="P30" i="7"/>
  <c r="T30" i="7"/>
  <c r="Q30" i="7"/>
  <c r="K70" i="7"/>
  <c r="Q70" i="7"/>
  <c r="N28" i="7"/>
  <c r="O28" i="7"/>
  <c r="P27" i="7"/>
  <c r="Q27" i="7"/>
  <c r="S22" i="7"/>
  <c r="T15" i="7"/>
  <c r="O11" i="7"/>
  <c r="S11" i="7"/>
  <c r="P11" i="7"/>
  <c r="Q11" i="7"/>
  <c r="R11" i="7"/>
  <c r="Q78" i="6"/>
  <c r="B73" i="6"/>
  <c r="K73" i="6"/>
  <c r="G57" i="6"/>
  <c r="H57" i="6"/>
  <c r="P57" i="6"/>
  <c r="B56" i="6"/>
  <c r="K56" i="6"/>
  <c r="Q56" i="6"/>
  <c r="O11" i="6"/>
  <c r="N11" i="6"/>
  <c r="P11" i="6"/>
  <c r="Q11" i="6"/>
  <c r="R11" i="6"/>
  <c r="S11" i="6"/>
  <c r="B50" i="6"/>
  <c r="H50" i="6"/>
  <c r="K50" i="6"/>
  <c r="Q50" i="6"/>
  <c r="L48" i="5"/>
  <c r="O48" i="5"/>
  <c r="N48" i="5"/>
  <c r="P48" i="5"/>
  <c r="K48" i="5"/>
  <c r="M48" i="5"/>
  <c r="P78" i="7"/>
  <c r="Q78" i="7"/>
  <c r="M76" i="7"/>
  <c r="Q76" i="7"/>
  <c r="O75" i="7"/>
  <c r="Q75" i="7"/>
  <c r="P74" i="7"/>
  <c r="K73" i="7"/>
  <c r="M70" i="7"/>
  <c r="E69" i="7"/>
  <c r="L62" i="7"/>
  <c r="M51" i="7"/>
  <c r="N50" i="7"/>
  <c r="P49" i="7"/>
  <c r="Q48" i="7"/>
  <c r="L47" i="7"/>
  <c r="Q47" i="7"/>
  <c r="T29" i="7"/>
  <c r="T27" i="7"/>
  <c r="N65" i="7"/>
  <c r="S23" i="7"/>
  <c r="O22" i="7"/>
  <c r="T22" i="7"/>
  <c r="S19" i="7"/>
  <c r="N59" i="7"/>
  <c r="K56" i="7"/>
  <c r="Q56" i="7"/>
  <c r="K54" i="7"/>
  <c r="O32" i="6"/>
  <c r="Q32" i="6"/>
  <c r="R32" i="6"/>
  <c r="P32" i="6"/>
  <c r="T32" i="6"/>
  <c r="S32" i="6"/>
  <c r="P48" i="6"/>
  <c r="L69" i="5"/>
  <c r="F67" i="6"/>
  <c r="O67" i="6"/>
  <c r="G51" i="6"/>
  <c r="P51" i="6"/>
  <c r="Q16" i="7"/>
  <c r="R16" i="7"/>
  <c r="H78" i="6"/>
  <c r="M57" i="6"/>
  <c r="Q57" i="6"/>
  <c r="F51" i="6"/>
  <c r="O51" i="6"/>
  <c r="K61" i="5"/>
  <c r="B61" i="5"/>
  <c r="O62" i="5"/>
  <c r="L61" i="5"/>
  <c r="S17" i="7"/>
  <c r="M71" i="6"/>
  <c r="M67" i="6"/>
  <c r="M59" i="6"/>
  <c r="M53" i="6"/>
  <c r="D53" i="6"/>
  <c r="H53" i="6"/>
  <c r="M49" i="6"/>
  <c r="D49" i="6"/>
  <c r="C48" i="6"/>
  <c r="L48" i="6"/>
  <c r="S25" i="7"/>
  <c r="T25" i="7"/>
  <c r="R17" i="7"/>
  <c r="S16" i="7"/>
  <c r="O14" i="7"/>
  <c r="N14" i="7"/>
  <c r="Q13" i="7"/>
  <c r="O13" i="7"/>
  <c r="M77" i="6"/>
  <c r="K77" i="6"/>
  <c r="O75" i="6"/>
  <c r="Q75" i="6"/>
  <c r="F66" i="6"/>
  <c r="H66" i="6"/>
  <c r="N65" i="6"/>
  <c r="O57" i="6"/>
  <c r="F56" i="6"/>
  <c r="O49" i="6"/>
  <c r="T34" i="6"/>
  <c r="T30" i="6"/>
  <c r="Q28" i="6"/>
  <c r="O28" i="6"/>
  <c r="P28" i="6"/>
  <c r="T26" i="6"/>
  <c r="T25" i="6"/>
  <c r="C62" i="6"/>
  <c r="H62" i="6"/>
  <c r="T21" i="6"/>
  <c r="Q19" i="6"/>
  <c r="O19" i="6"/>
  <c r="P19" i="6"/>
  <c r="T16" i="6"/>
  <c r="L53" i="6"/>
  <c r="T12" i="6"/>
  <c r="Q10" i="6"/>
  <c r="O10" i="6"/>
  <c r="P10" i="6"/>
  <c r="K49" i="6"/>
  <c r="T7" i="6"/>
  <c r="H50" i="5"/>
  <c r="H48" i="5"/>
  <c r="H51" i="5"/>
  <c r="H49" i="5"/>
  <c r="H47" i="5"/>
  <c r="B75" i="6"/>
  <c r="H75" i="6"/>
  <c r="L58" i="6"/>
  <c r="S26" i="6"/>
  <c r="S17" i="6"/>
  <c r="T17" i="6"/>
  <c r="S8" i="6"/>
  <c r="Q7" i="6"/>
  <c r="O51" i="5"/>
  <c r="L51" i="5"/>
  <c r="N51" i="5"/>
  <c r="P51" i="5"/>
  <c r="O49" i="5"/>
  <c r="L49" i="5"/>
  <c r="N49" i="5"/>
  <c r="P49" i="5"/>
  <c r="O47" i="5"/>
  <c r="L47" i="5"/>
  <c r="N47" i="5"/>
  <c r="P47" i="5"/>
  <c r="R31" i="5"/>
  <c r="O31" i="5"/>
  <c r="P31" i="5"/>
  <c r="M72" i="5" s="1"/>
  <c r="Q31" i="5"/>
  <c r="S31" i="5"/>
  <c r="R29" i="5"/>
  <c r="O29" i="5"/>
  <c r="P29" i="5"/>
  <c r="D70" i="5" s="1"/>
  <c r="O34" i="5"/>
  <c r="R34" i="5"/>
  <c r="S29" i="5"/>
  <c r="N63" i="4"/>
  <c r="E63" i="4"/>
  <c r="P27" i="5"/>
  <c r="P25" i="5"/>
  <c r="P23" i="5"/>
  <c r="P21" i="5"/>
  <c r="D62" i="5" s="1"/>
  <c r="P19" i="5"/>
  <c r="P17" i="5"/>
  <c r="P15" i="5"/>
  <c r="P13" i="5"/>
  <c r="P11" i="5"/>
  <c r="O31" i="4"/>
  <c r="O28" i="4"/>
  <c r="C69" i="4" s="1"/>
  <c r="O25" i="4"/>
  <c r="O22" i="4"/>
  <c r="O19" i="4"/>
  <c r="L60" i="4" s="1"/>
  <c r="O16" i="4"/>
  <c r="L57" i="4" s="1"/>
  <c r="R32" i="5"/>
  <c r="R30" i="5"/>
  <c r="R28" i="5"/>
  <c r="O27" i="5"/>
  <c r="R26" i="5"/>
  <c r="O25" i="5"/>
  <c r="R24" i="5"/>
  <c r="O23" i="5"/>
  <c r="R22" i="5"/>
  <c r="O21" i="5"/>
  <c r="R20" i="5"/>
  <c r="O19" i="5"/>
  <c r="R18" i="5"/>
  <c r="O17" i="5"/>
  <c r="R16" i="5"/>
  <c r="O15" i="5"/>
  <c r="R14" i="5"/>
  <c r="O13" i="5"/>
  <c r="R12" i="5"/>
  <c r="F53" i="5" s="1"/>
  <c r="O11" i="5"/>
  <c r="M54" i="4"/>
  <c r="R32" i="4"/>
  <c r="N31" i="4"/>
  <c r="K72" i="4" s="1"/>
  <c r="R29" i="4"/>
  <c r="O70" i="4" s="1"/>
  <c r="N28" i="4"/>
  <c r="R26" i="4"/>
  <c r="N25" i="4"/>
  <c r="R23" i="4"/>
  <c r="O64" i="4" s="1"/>
  <c r="N22" i="4"/>
  <c r="R20" i="4"/>
  <c r="F61" i="4" s="1"/>
  <c r="N19" i="4"/>
  <c r="R17" i="4"/>
  <c r="O58" i="4" s="1"/>
  <c r="N16" i="4"/>
  <c r="B57" i="4" s="1"/>
  <c r="R14" i="4"/>
  <c r="Q14" i="4"/>
  <c r="N75" i="4"/>
  <c r="N53" i="4"/>
  <c r="N51" i="4"/>
  <c r="N49" i="4"/>
  <c r="N47" i="4"/>
  <c r="P32" i="4"/>
  <c r="M73" i="4" s="1"/>
  <c r="R31" i="4"/>
  <c r="P29" i="4"/>
  <c r="R28" i="4"/>
  <c r="P26" i="4"/>
  <c r="M67" i="4" s="1"/>
  <c r="R25" i="4"/>
  <c r="F66" i="4" s="1"/>
  <c r="P23" i="4"/>
  <c r="D64" i="4" s="1"/>
  <c r="R22" i="4"/>
  <c r="P20" i="4"/>
  <c r="D61" i="4" s="1"/>
  <c r="R19" i="4"/>
  <c r="F60" i="4" s="1"/>
  <c r="P17" i="4"/>
  <c r="D58" i="4" s="1"/>
  <c r="R16" i="4"/>
  <c r="F57" i="4" s="1"/>
  <c r="P14" i="4"/>
  <c r="K60" i="4"/>
  <c r="B60" i="4"/>
  <c r="O53" i="5"/>
  <c r="M62" i="5"/>
  <c r="L60" i="5"/>
  <c r="C60" i="5"/>
  <c r="C57" i="4"/>
  <c r="D52" i="5"/>
  <c r="M52" i="5"/>
  <c r="F75" i="5"/>
  <c r="O75" i="5"/>
  <c r="O58" i="7"/>
  <c r="F58" i="7"/>
  <c r="F63" i="4"/>
  <c r="O63" i="4"/>
  <c r="F72" i="4"/>
  <c r="O72" i="4"/>
  <c r="K57" i="4"/>
  <c r="F63" i="5"/>
  <c r="O63" i="5"/>
  <c r="D58" i="5"/>
  <c r="M58" i="5"/>
  <c r="M70" i="5"/>
  <c r="G72" i="5"/>
  <c r="P72" i="5"/>
  <c r="N57" i="7"/>
  <c r="E57" i="7"/>
  <c r="O38" i="7"/>
  <c r="B93" i="7"/>
  <c r="L52" i="7"/>
  <c r="C52" i="7"/>
  <c r="E74" i="22"/>
  <c r="N74" i="22"/>
  <c r="F74" i="22"/>
  <c r="O74" i="22"/>
  <c r="C54" i="6"/>
  <c r="L54" i="6"/>
  <c r="C70" i="6"/>
  <c r="L70" i="6"/>
  <c r="F55" i="6"/>
  <c r="O55" i="6"/>
  <c r="G63" i="6"/>
  <c r="P63" i="6"/>
  <c r="L60" i="7"/>
  <c r="C60" i="7"/>
  <c r="Q51" i="7"/>
  <c r="T36" i="22"/>
  <c r="B77" i="22"/>
  <c r="K77" i="22"/>
  <c r="N72" i="6"/>
  <c r="E72" i="6"/>
  <c r="N75" i="22"/>
  <c r="E75" i="22"/>
  <c r="D59" i="23"/>
  <c r="M59" i="23"/>
  <c r="K64" i="6"/>
  <c r="T23" i="6"/>
  <c r="B64" i="6"/>
  <c r="F72" i="22"/>
  <c r="O72" i="22"/>
  <c r="E63" i="8"/>
  <c r="N63" i="8"/>
  <c r="Q63" i="8"/>
  <c r="T17" i="23"/>
  <c r="K58" i="23"/>
  <c r="B58" i="23"/>
  <c r="Q77" i="7"/>
  <c r="P38" i="22"/>
  <c r="B94" i="22"/>
  <c r="D60" i="22"/>
  <c r="M60" i="22"/>
  <c r="L63" i="22"/>
  <c r="C63" i="22"/>
  <c r="T25" i="22"/>
  <c r="K66" i="22"/>
  <c r="B66" i="22"/>
  <c r="L58" i="23"/>
  <c r="C58" i="23"/>
  <c r="M79" i="8"/>
  <c r="D94" i="8"/>
  <c r="G94" i="8" s="1"/>
  <c r="N38" i="23"/>
  <c r="B92" i="23"/>
  <c r="T22" i="8"/>
  <c r="D70" i="23"/>
  <c r="H70" i="23"/>
  <c r="M70" i="23"/>
  <c r="E76" i="23"/>
  <c r="N76" i="23"/>
  <c r="O63" i="9"/>
  <c r="F63" i="9"/>
  <c r="F70" i="9"/>
  <c r="O70" i="9"/>
  <c r="G64" i="9"/>
  <c r="P64" i="9"/>
  <c r="P73" i="9"/>
  <c r="G73" i="9"/>
  <c r="H56" i="9"/>
  <c r="E61" i="24"/>
  <c r="N61" i="24"/>
  <c r="F64" i="24"/>
  <c r="O64" i="24"/>
  <c r="O73" i="24"/>
  <c r="F73" i="24"/>
  <c r="Q68" i="23"/>
  <c r="D57" i="9"/>
  <c r="D79" i="9"/>
  <c r="C94" i="9"/>
  <c r="M57" i="9"/>
  <c r="C61" i="9"/>
  <c r="L61" i="9"/>
  <c r="T23" i="9"/>
  <c r="K64" i="9"/>
  <c r="B64" i="9"/>
  <c r="Q68" i="9"/>
  <c r="M72" i="9"/>
  <c r="D72" i="9"/>
  <c r="O38" i="9"/>
  <c r="B93" i="9"/>
  <c r="Q38" i="24"/>
  <c r="B95" i="24"/>
  <c r="F57" i="10"/>
  <c r="O57" i="10"/>
  <c r="O66" i="10"/>
  <c r="F66" i="10"/>
  <c r="G57" i="10"/>
  <c r="P57" i="10"/>
  <c r="P66" i="10"/>
  <c r="G66" i="10"/>
  <c r="Q75" i="10"/>
  <c r="F65" i="11"/>
  <c r="H65" i="11"/>
  <c r="O65" i="11"/>
  <c r="Q65" i="11"/>
  <c r="T24" i="11"/>
  <c r="D72" i="11"/>
  <c r="M72" i="11"/>
  <c r="Q72" i="11"/>
  <c r="E74" i="24"/>
  <c r="N74" i="24"/>
  <c r="E60" i="11"/>
  <c r="N60" i="11"/>
  <c r="D56" i="10"/>
  <c r="M56" i="10"/>
  <c r="Q56" i="10"/>
  <c r="C60" i="10"/>
  <c r="L60" i="10"/>
  <c r="D68" i="10"/>
  <c r="M68" i="10"/>
  <c r="T31" i="10"/>
  <c r="B72" i="10"/>
  <c r="K72" i="10"/>
  <c r="F57" i="11"/>
  <c r="O57" i="11"/>
  <c r="F69" i="11"/>
  <c r="O69" i="11"/>
  <c r="P38" i="9"/>
  <c r="B94" i="9"/>
  <c r="O74" i="5"/>
  <c r="F74" i="5"/>
  <c r="D65" i="24"/>
  <c r="M65" i="24"/>
  <c r="T30" i="24"/>
  <c r="B71" i="24"/>
  <c r="K71" i="24"/>
  <c r="N55" i="12"/>
  <c r="E55" i="12"/>
  <c r="Q38" i="12"/>
  <c r="B95" i="12"/>
  <c r="T14" i="12"/>
  <c r="L69" i="12"/>
  <c r="C69" i="12"/>
  <c r="T28" i="12"/>
  <c r="D60" i="12"/>
  <c r="M60" i="12"/>
  <c r="P38" i="12"/>
  <c r="B94" i="12"/>
  <c r="E64" i="26"/>
  <c r="N64" i="26"/>
  <c r="T23" i="26"/>
  <c r="F60" i="12"/>
  <c r="O60" i="12"/>
  <c r="F77" i="25"/>
  <c r="O77" i="25"/>
  <c r="D50" i="13"/>
  <c r="K50" i="13"/>
  <c r="M50" i="13"/>
  <c r="P9" i="13"/>
  <c r="K68" i="13"/>
  <c r="M68" i="13"/>
  <c r="D68" i="13"/>
  <c r="F68" i="13"/>
  <c r="P27" i="13"/>
  <c r="M48" i="15"/>
  <c r="N38" i="25"/>
  <c r="B92" i="25"/>
  <c r="K62" i="25"/>
  <c r="B62" i="25"/>
  <c r="T21" i="25"/>
  <c r="K71" i="25"/>
  <c r="T30" i="25"/>
  <c r="B71" i="25"/>
  <c r="E62" i="26"/>
  <c r="N62" i="26"/>
  <c r="O59" i="5"/>
  <c r="F59" i="5"/>
  <c r="C72" i="4"/>
  <c r="L72" i="4"/>
  <c r="K66" i="4"/>
  <c r="B66" i="4"/>
  <c r="F57" i="5"/>
  <c r="O57" i="5"/>
  <c r="F69" i="5"/>
  <c r="O69" i="5"/>
  <c r="C66" i="4"/>
  <c r="L66" i="4"/>
  <c r="B55" i="7"/>
  <c r="K55" i="7"/>
  <c r="Q55" i="7"/>
  <c r="T14" i="7"/>
  <c r="P52" i="6"/>
  <c r="G52" i="6"/>
  <c r="C69" i="7"/>
  <c r="L69" i="7"/>
  <c r="T31" i="7"/>
  <c r="K72" i="7"/>
  <c r="B72" i="7"/>
  <c r="M61" i="6"/>
  <c r="D61" i="6"/>
  <c r="E64" i="7"/>
  <c r="N64" i="7"/>
  <c r="M55" i="4"/>
  <c r="D55" i="4"/>
  <c r="M64" i="4"/>
  <c r="F58" i="4"/>
  <c r="F67" i="4"/>
  <c r="O67" i="4"/>
  <c r="L52" i="5"/>
  <c r="C52" i="5"/>
  <c r="C58" i="5"/>
  <c r="L58" i="5"/>
  <c r="C64" i="5"/>
  <c r="L64" i="5"/>
  <c r="O71" i="5"/>
  <c r="F71" i="5"/>
  <c r="L69" i="4"/>
  <c r="M60" i="5"/>
  <c r="D60" i="5"/>
  <c r="L70" i="5"/>
  <c r="C70" i="5"/>
  <c r="N72" i="5"/>
  <c r="E72" i="5"/>
  <c r="E48" i="6"/>
  <c r="H48" i="6"/>
  <c r="N48" i="6"/>
  <c r="M51" i="6"/>
  <c r="D51" i="6"/>
  <c r="C55" i="7"/>
  <c r="L55" i="7"/>
  <c r="G73" i="6"/>
  <c r="P73" i="6"/>
  <c r="F52" i="6"/>
  <c r="O52" i="6"/>
  <c r="H56" i="6"/>
  <c r="T28" i="7"/>
  <c r="B69" i="7"/>
  <c r="H69" i="7"/>
  <c r="K69" i="7"/>
  <c r="Q69" i="7"/>
  <c r="E59" i="22"/>
  <c r="N59" i="22"/>
  <c r="N77" i="22"/>
  <c r="E77" i="22"/>
  <c r="B61" i="6"/>
  <c r="K61" i="6"/>
  <c r="T20" i="6"/>
  <c r="G67" i="7"/>
  <c r="P67" i="7"/>
  <c r="F59" i="22"/>
  <c r="O59" i="22"/>
  <c r="F77" i="22"/>
  <c r="O77" i="22"/>
  <c r="K54" i="6"/>
  <c r="T13" i="6"/>
  <c r="B54" i="6"/>
  <c r="P70" i="6"/>
  <c r="G70" i="6"/>
  <c r="D64" i="7"/>
  <c r="M64" i="7"/>
  <c r="E55" i="6"/>
  <c r="N55" i="6"/>
  <c r="F63" i="6"/>
  <c r="O63" i="6"/>
  <c r="K60" i="7"/>
  <c r="T19" i="7"/>
  <c r="B60" i="7"/>
  <c r="Q59" i="7"/>
  <c r="M72" i="6"/>
  <c r="D72" i="6"/>
  <c r="H59" i="22"/>
  <c r="M75" i="22"/>
  <c r="D75" i="22"/>
  <c r="O61" i="23"/>
  <c r="F61" i="23"/>
  <c r="P64" i="6"/>
  <c r="G64" i="6"/>
  <c r="E72" i="22"/>
  <c r="N72" i="22"/>
  <c r="N66" i="8"/>
  <c r="E66" i="8"/>
  <c r="H66" i="8"/>
  <c r="F69" i="22"/>
  <c r="O69" i="22"/>
  <c r="O59" i="23"/>
  <c r="F59" i="23"/>
  <c r="C60" i="22"/>
  <c r="L60" i="22"/>
  <c r="T22" i="22"/>
  <c r="K63" i="22"/>
  <c r="B63" i="22"/>
  <c r="E60" i="23"/>
  <c r="Q38" i="23"/>
  <c r="B95" i="23"/>
  <c r="E95" i="23"/>
  <c r="N60" i="23"/>
  <c r="F72" i="23"/>
  <c r="H72" i="23"/>
  <c r="O72" i="23"/>
  <c r="Q72" i="23"/>
  <c r="O57" i="9"/>
  <c r="F57" i="9"/>
  <c r="R38" i="9"/>
  <c r="B96" i="9"/>
  <c r="E96" i="9"/>
  <c r="F64" i="9"/>
  <c r="O64" i="9"/>
  <c r="F72" i="9"/>
  <c r="O72" i="9"/>
  <c r="E93" i="8"/>
  <c r="G57" i="9"/>
  <c r="S38" i="9"/>
  <c r="B97" i="9"/>
  <c r="E97" i="9"/>
  <c r="P57" i="9"/>
  <c r="G66" i="9"/>
  <c r="P66" i="9"/>
  <c r="P75" i="9"/>
  <c r="G75" i="9"/>
  <c r="Q59" i="9"/>
  <c r="E64" i="24"/>
  <c r="H64" i="24"/>
  <c r="N64" i="24"/>
  <c r="Q64" i="24"/>
  <c r="T23" i="24"/>
  <c r="Q65" i="9"/>
  <c r="L58" i="9"/>
  <c r="C58" i="9"/>
  <c r="T20" i="9"/>
  <c r="B61" i="9"/>
  <c r="K61" i="9"/>
  <c r="N69" i="9"/>
  <c r="E69" i="9"/>
  <c r="C73" i="9"/>
  <c r="L73" i="9"/>
  <c r="F59" i="10"/>
  <c r="O59" i="10"/>
  <c r="O68" i="10"/>
  <c r="F68" i="10"/>
  <c r="Q47" i="10"/>
  <c r="P71" i="24"/>
  <c r="G71" i="24"/>
  <c r="Q56" i="24"/>
  <c r="G59" i="10"/>
  <c r="P59" i="10"/>
  <c r="G68" i="10"/>
  <c r="P68" i="10"/>
  <c r="F59" i="11"/>
  <c r="H59" i="11"/>
  <c r="O59" i="11"/>
  <c r="Q59" i="11"/>
  <c r="T18" i="11"/>
  <c r="D66" i="11"/>
  <c r="H66" i="11"/>
  <c r="M66" i="11"/>
  <c r="Q66" i="11"/>
  <c r="T25" i="11"/>
  <c r="F74" i="11"/>
  <c r="H74" i="11"/>
  <c r="O74" i="11"/>
  <c r="Q74" i="11"/>
  <c r="E68" i="24"/>
  <c r="N68" i="24"/>
  <c r="M74" i="24"/>
  <c r="D74" i="24"/>
  <c r="E53" i="10"/>
  <c r="N53" i="10"/>
  <c r="Q38" i="10"/>
  <c r="B95" i="10"/>
  <c r="N63" i="11"/>
  <c r="E63" i="11"/>
  <c r="L57" i="10"/>
  <c r="C57" i="10"/>
  <c r="T19" i="10"/>
  <c r="B60" i="10"/>
  <c r="K60" i="10"/>
  <c r="E65" i="10"/>
  <c r="N65" i="10"/>
  <c r="L69" i="10"/>
  <c r="C69" i="10"/>
  <c r="F60" i="11"/>
  <c r="O60" i="11"/>
  <c r="F72" i="11"/>
  <c r="O72" i="11"/>
  <c r="G74" i="5"/>
  <c r="P74" i="5"/>
  <c r="Q59" i="23"/>
  <c r="C65" i="24"/>
  <c r="L65" i="24"/>
  <c r="P72" i="12"/>
  <c r="G72" i="12"/>
  <c r="Q65" i="12"/>
  <c r="E67" i="26"/>
  <c r="N67" i="26"/>
  <c r="F78" i="25"/>
  <c r="O78" i="25"/>
  <c r="G60" i="12"/>
  <c r="P60" i="12"/>
  <c r="N69" i="25"/>
  <c r="E69" i="25"/>
  <c r="Q76" i="25"/>
  <c r="T18" i="26"/>
  <c r="B59" i="26"/>
  <c r="K59" i="26"/>
  <c r="T22" i="25"/>
  <c r="B63" i="25"/>
  <c r="K63" i="25"/>
  <c r="D72" i="25"/>
  <c r="M72" i="25"/>
  <c r="Q76" i="26"/>
  <c r="F61" i="12"/>
  <c r="O61" i="12"/>
  <c r="O70" i="5"/>
  <c r="F70" i="5"/>
  <c r="D72" i="5"/>
  <c r="P49" i="6"/>
  <c r="Q49" i="6"/>
  <c r="G49" i="6"/>
  <c r="L51" i="6"/>
  <c r="C51" i="6"/>
  <c r="T10" i="6"/>
  <c r="D60" i="6"/>
  <c r="M60" i="6"/>
  <c r="Q77" i="6"/>
  <c r="G57" i="7"/>
  <c r="P57" i="7"/>
  <c r="M73" i="6"/>
  <c r="D73" i="6"/>
  <c r="N52" i="6"/>
  <c r="E52" i="6"/>
  <c r="R38" i="7"/>
  <c r="B96" i="7"/>
  <c r="E96" i="7"/>
  <c r="F52" i="7"/>
  <c r="O52" i="7"/>
  <c r="T16" i="7"/>
  <c r="N62" i="22"/>
  <c r="E62" i="22"/>
  <c r="H62" i="22"/>
  <c r="C61" i="6"/>
  <c r="L61" i="6"/>
  <c r="F67" i="7"/>
  <c r="O67" i="7"/>
  <c r="O62" i="22"/>
  <c r="F62" i="22"/>
  <c r="P54" i="6"/>
  <c r="G54" i="6"/>
  <c r="F70" i="6"/>
  <c r="O70" i="6"/>
  <c r="C64" i="7"/>
  <c r="L64" i="7"/>
  <c r="L55" i="6"/>
  <c r="C55" i="6"/>
  <c r="N63" i="6"/>
  <c r="E63" i="6"/>
  <c r="E60" i="7"/>
  <c r="N60" i="7"/>
  <c r="C72" i="6"/>
  <c r="L72" i="6"/>
  <c r="Q53" i="7"/>
  <c r="C75" i="22"/>
  <c r="L75" i="22"/>
  <c r="D62" i="23"/>
  <c r="H62" i="23"/>
  <c r="M62" i="23"/>
  <c r="D64" i="6"/>
  <c r="M64" i="6"/>
  <c r="D72" i="22"/>
  <c r="M72" i="22"/>
  <c r="E69" i="8"/>
  <c r="N69" i="8"/>
  <c r="Q69" i="8"/>
  <c r="T14" i="6"/>
  <c r="N69" i="22"/>
  <c r="E69" i="22"/>
  <c r="D60" i="23"/>
  <c r="H60" i="23"/>
  <c r="M60" i="23"/>
  <c r="T19" i="22"/>
  <c r="T38" i="22"/>
  <c r="B60" i="22"/>
  <c r="N38" i="22"/>
  <c r="B92" i="22"/>
  <c r="K60" i="22"/>
  <c r="F66" i="22"/>
  <c r="O66" i="22"/>
  <c r="C61" i="23"/>
  <c r="L61" i="23"/>
  <c r="Q60" i="23"/>
  <c r="D73" i="23"/>
  <c r="M73" i="23"/>
  <c r="T17" i="7"/>
  <c r="F58" i="9"/>
  <c r="O58" i="9"/>
  <c r="F73" i="9"/>
  <c r="O73" i="9"/>
  <c r="C79" i="8"/>
  <c r="C93" i="8"/>
  <c r="T29" i="23"/>
  <c r="G58" i="9"/>
  <c r="P58" i="9"/>
  <c r="G67" i="9"/>
  <c r="P67" i="9"/>
  <c r="E67" i="24"/>
  <c r="N67" i="24"/>
  <c r="O67" i="24"/>
  <c r="F67" i="24"/>
  <c r="F76" i="24"/>
  <c r="O76" i="24"/>
  <c r="H53" i="8"/>
  <c r="T17" i="9"/>
  <c r="K58" i="9"/>
  <c r="Q58" i="9"/>
  <c r="B58" i="9"/>
  <c r="E66" i="9"/>
  <c r="N66" i="9"/>
  <c r="D69" i="9"/>
  <c r="M69" i="9"/>
  <c r="T32" i="9"/>
  <c r="K73" i="9"/>
  <c r="B73" i="9"/>
  <c r="O60" i="10"/>
  <c r="F60" i="10"/>
  <c r="F69" i="10"/>
  <c r="O69" i="10"/>
  <c r="T32" i="24"/>
  <c r="P60" i="10"/>
  <c r="G60" i="10"/>
  <c r="G69" i="10"/>
  <c r="P69" i="10"/>
  <c r="D60" i="11"/>
  <c r="M60" i="11"/>
  <c r="Q60" i="11"/>
  <c r="F68" i="11"/>
  <c r="H68" i="11"/>
  <c r="O68" i="11"/>
  <c r="Q68" i="11"/>
  <c r="M75" i="11"/>
  <c r="D75" i="11"/>
  <c r="T34" i="11"/>
  <c r="T31" i="9"/>
  <c r="E62" i="24"/>
  <c r="E79" i="24"/>
  <c r="C95" i="24"/>
  <c r="N62" i="24"/>
  <c r="M68" i="24"/>
  <c r="D68" i="24"/>
  <c r="L74" i="24"/>
  <c r="C74" i="24"/>
  <c r="M53" i="10"/>
  <c r="M79" i="10"/>
  <c r="D94" i="10"/>
  <c r="G94" i="10" s="1"/>
  <c r="P38" i="10"/>
  <c r="B94" i="10"/>
  <c r="D53" i="10"/>
  <c r="T12" i="10"/>
  <c r="G74" i="10"/>
  <c r="P74" i="10"/>
  <c r="E66" i="11"/>
  <c r="N66" i="11"/>
  <c r="T16" i="10"/>
  <c r="B57" i="10"/>
  <c r="H57" i="10"/>
  <c r="K57" i="10"/>
  <c r="Q57" i="10"/>
  <c r="E62" i="10"/>
  <c r="N62" i="10"/>
  <c r="M65" i="10"/>
  <c r="D65" i="10"/>
  <c r="T28" i="10"/>
  <c r="K69" i="10"/>
  <c r="Q69" i="10"/>
  <c r="B69" i="10"/>
  <c r="H69" i="10"/>
  <c r="T33" i="10"/>
  <c r="Q74" i="9"/>
  <c r="Q66" i="24"/>
  <c r="N74" i="5"/>
  <c r="E74" i="5"/>
  <c r="Q50" i="5"/>
  <c r="T18" i="23"/>
  <c r="T24" i="24"/>
  <c r="B65" i="24"/>
  <c r="K65" i="24"/>
  <c r="R38" i="10"/>
  <c r="B96" i="10"/>
  <c r="E96" i="10"/>
  <c r="N77" i="25"/>
  <c r="E77" i="25"/>
  <c r="T36" i="25"/>
  <c r="G63" i="12"/>
  <c r="P63" i="12"/>
  <c r="F73" i="12"/>
  <c r="O73" i="12"/>
  <c r="E70" i="26"/>
  <c r="N70" i="26"/>
  <c r="Q70" i="26"/>
  <c r="T31" i="11"/>
  <c r="N78" i="25"/>
  <c r="E78" i="25"/>
  <c r="T37" i="25"/>
  <c r="Q54" i="25"/>
  <c r="Q67" i="25"/>
  <c r="D69" i="25"/>
  <c r="M69" i="25"/>
  <c r="G63" i="25"/>
  <c r="P63" i="25"/>
  <c r="C72" i="25"/>
  <c r="L72" i="25"/>
  <c r="N65" i="26"/>
  <c r="E65" i="26"/>
  <c r="T29" i="26"/>
  <c r="N61" i="12"/>
  <c r="E61" i="12"/>
  <c r="P58" i="6"/>
  <c r="Q58" i="6"/>
  <c r="G58" i="6"/>
  <c r="H58" i="6"/>
  <c r="N51" i="6"/>
  <c r="E51" i="6"/>
  <c r="C60" i="6"/>
  <c r="L60" i="6"/>
  <c r="T19" i="6"/>
  <c r="M69" i="6"/>
  <c r="D69" i="6"/>
  <c r="M52" i="6"/>
  <c r="D52" i="6"/>
  <c r="Q38" i="7"/>
  <c r="B95" i="7"/>
  <c r="E95" i="7"/>
  <c r="E52" i="7"/>
  <c r="N52" i="7"/>
  <c r="N79" i="7"/>
  <c r="G63" i="7"/>
  <c r="P63" i="7"/>
  <c r="F54" i="6"/>
  <c r="O54" i="6"/>
  <c r="F63" i="7"/>
  <c r="O63" i="7"/>
  <c r="T27" i="22"/>
  <c r="K68" i="22"/>
  <c r="B68" i="22"/>
  <c r="T31" i="6"/>
  <c r="B72" i="6"/>
  <c r="K72" i="6"/>
  <c r="Q59" i="22"/>
  <c r="C72" i="22"/>
  <c r="L72" i="22"/>
  <c r="T23" i="7"/>
  <c r="M69" i="22"/>
  <c r="D69" i="22"/>
  <c r="T20" i="23"/>
  <c r="B61" i="23"/>
  <c r="K61" i="23"/>
  <c r="Q61" i="23"/>
  <c r="Q38" i="22"/>
  <c r="B95" i="22"/>
  <c r="E95" i="22"/>
  <c r="F63" i="22"/>
  <c r="O63" i="22"/>
  <c r="E66" i="22"/>
  <c r="N66" i="22"/>
  <c r="Q55" i="22"/>
  <c r="F66" i="23"/>
  <c r="O66" i="23"/>
  <c r="Q66" i="23"/>
  <c r="O75" i="23"/>
  <c r="Q75" i="23"/>
  <c r="F75" i="23"/>
  <c r="H75" i="23"/>
  <c r="N67" i="23"/>
  <c r="N79" i="23"/>
  <c r="E67" i="23"/>
  <c r="T19" i="23"/>
  <c r="F66" i="9"/>
  <c r="O66" i="9"/>
  <c r="F75" i="9"/>
  <c r="O75" i="9"/>
  <c r="G60" i="9"/>
  <c r="P60" i="9"/>
  <c r="G69" i="9"/>
  <c r="P69" i="9"/>
  <c r="E70" i="24"/>
  <c r="N70" i="24"/>
  <c r="T29" i="24"/>
  <c r="H66" i="23"/>
  <c r="N63" i="9"/>
  <c r="E63" i="9"/>
  <c r="D66" i="9"/>
  <c r="H66" i="9"/>
  <c r="M66" i="9"/>
  <c r="Q66" i="9"/>
  <c r="C70" i="9"/>
  <c r="L70" i="9"/>
  <c r="E75" i="9"/>
  <c r="N75" i="9"/>
  <c r="O71" i="24"/>
  <c r="F71" i="24"/>
  <c r="S38" i="10"/>
  <c r="B97" i="10"/>
  <c r="E97" i="10"/>
  <c r="G53" i="10"/>
  <c r="P53" i="10"/>
  <c r="P79" i="10"/>
  <c r="O62" i="10"/>
  <c r="F62" i="10"/>
  <c r="F71" i="10"/>
  <c r="O71" i="10"/>
  <c r="Q51" i="10"/>
  <c r="P62" i="10"/>
  <c r="G62" i="10"/>
  <c r="G71" i="10"/>
  <c r="P71" i="10"/>
  <c r="F62" i="11"/>
  <c r="H62" i="11"/>
  <c r="O62" i="11"/>
  <c r="Q62" i="11"/>
  <c r="M69" i="11"/>
  <c r="D69" i="11"/>
  <c r="H69" i="11"/>
  <c r="T28" i="11"/>
  <c r="L79" i="23"/>
  <c r="M62" i="24"/>
  <c r="D62" i="24"/>
  <c r="L68" i="24"/>
  <c r="C68" i="24"/>
  <c r="T33" i="24"/>
  <c r="K74" i="24"/>
  <c r="Q74" i="24"/>
  <c r="B74" i="24"/>
  <c r="H74" i="24"/>
  <c r="C54" i="10"/>
  <c r="C79" i="10"/>
  <c r="C93" i="10"/>
  <c r="L54" i="10"/>
  <c r="L79" i="10"/>
  <c r="D93" i="10"/>
  <c r="T21" i="10"/>
  <c r="N69" i="11"/>
  <c r="E69" i="11"/>
  <c r="D62" i="10"/>
  <c r="H62" i="10"/>
  <c r="M62" i="10"/>
  <c r="Q62" i="10"/>
  <c r="C66" i="10"/>
  <c r="L66" i="10"/>
  <c r="E71" i="10"/>
  <c r="N71" i="10"/>
  <c r="F63" i="11"/>
  <c r="O63" i="11"/>
  <c r="F75" i="11"/>
  <c r="O75" i="11"/>
  <c r="Q67" i="24"/>
  <c r="D74" i="5"/>
  <c r="M74" i="5"/>
  <c r="H59" i="23"/>
  <c r="C60" i="12"/>
  <c r="L60" i="12"/>
  <c r="T19" i="12"/>
  <c r="O38" i="12"/>
  <c r="B93" i="12"/>
  <c r="Q47" i="12"/>
  <c r="T19" i="11"/>
  <c r="F58" i="26"/>
  <c r="O58" i="26"/>
  <c r="T17" i="26"/>
  <c r="O67" i="26"/>
  <c r="F67" i="26"/>
  <c r="G69" i="12"/>
  <c r="P69" i="12"/>
  <c r="K59" i="13"/>
  <c r="D59" i="13"/>
  <c r="P18" i="13"/>
  <c r="D77" i="13"/>
  <c r="K77" i="13"/>
  <c r="P36" i="13"/>
  <c r="M77" i="13"/>
  <c r="P62" i="25"/>
  <c r="S38" i="25"/>
  <c r="B97" i="25"/>
  <c r="E97" i="25"/>
  <c r="G62" i="25"/>
  <c r="G71" i="25"/>
  <c r="P71" i="25"/>
  <c r="T32" i="12"/>
  <c r="D65" i="26"/>
  <c r="M65" i="26"/>
  <c r="F65" i="25"/>
  <c r="O65" i="25"/>
  <c r="F74" i="25"/>
  <c r="O74" i="25"/>
  <c r="E65" i="22"/>
  <c r="N65" i="22"/>
  <c r="Q65" i="22"/>
  <c r="M63" i="6"/>
  <c r="D63" i="6"/>
  <c r="F64" i="6"/>
  <c r="O64" i="6"/>
  <c r="N54" i="8"/>
  <c r="Q54" i="8"/>
  <c r="E54" i="8"/>
  <c r="E79" i="8"/>
  <c r="F69" i="4"/>
  <c r="O69" i="4"/>
  <c r="O55" i="5"/>
  <c r="F55" i="5"/>
  <c r="C60" i="4"/>
  <c r="G66" i="7"/>
  <c r="P66" i="7"/>
  <c r="Q66" i="7"/>
  <c r="E73" i="6"/>
  <c r="N73" i="6"/>
  <c r="C63" i="7"/>
  <c r="H63" i="7"/>
  <c r="L63" i="7"/>
  <c r="Q63" i="7"/>
  <c r="T11" i="6"/>
  <c r="K52" i="6"/>
  <c r="B52" i="6"/>
  <c r="D52" i="7"/>
  <c r="M52" i="7"/>
  <c r="M79" i="7"/>
  <c r="D94" i="7"/>
  <c r="P38" i="7"/>
  <c r="B94" i="7"/>
  <c r="N68" i="7"/>
  <c r="E68" i="7"/>
  <c r="D71" i="7"/>
  <c r="M71" i="7"/>
  <c r="E68" i="22"/>
  <c r="N68" i="22"/>
  <c r="F61" i="6"/>
  <c r="O61" i="6"/>
  <c r="H66" i="7"/>
  <c r="F68" i="22"/>
  <c r="O68" i="22"/>
  <c r="Q51" i="6"/>
  <c r="E54" i="6"/>
  <c r="N54" i="6"/>
  <c r="D70" i="6"/>
  <c r="M70" i="6"/>
  <c r="Q50" i="7"/>
  <c r="G55" i="6"/>
  <c r="P55" i="6"/>
  <c r="L63" i="6"/>
  <c r="C63" i="6"/>
  <c r="D63" i="7"/>
  <c r="M63" i="7"/>
  <c r="T30" i="22"/>
  <c r="B71" i="22"/>
  <c r="K71" i="22"/>
  <c r="P72" i="6"/>
  <c r="G72" i="6"/>
  <c r="D56" i="23"/>
  <c r="P38" i="23"/>
  <c r="B94" i="23"/>
  <c r="M56" i="23"/>
  <c r="M79" i="23"/>
  <c r="D94" i="23"/>
  <c r="G94" i="23" s="1"/>
  <c r="E64" i="6"/>
  <c r="N64" i="6"/>
  <c r="T31" i="22"/>
  <c r="K72" i="22"/>
  <c r="Q72" i="22"/>
  <c r="B72" i="22"/>
  <c r="H72" i="22"/>
  <c r="E57" i="8"/>
  <c r="H57" i="8"/>
  <c r="N57" i="8"/>
  <c r="Q57" i="8"/>
  <c r="T16" i="8"/>
  <c r="T38" i="8"/>
  <c r="E75" i="8"/>
  <c r="N75" i="8"/>
  <c r="Q75" i="8"/>
  <c r="T34" i="8"/>
  <c r="Q71" i="6"/>
  <c r="C69" i="22"/>
  <c r="L69" i="22"/>
  <c r="F62" i="23"/>
  <c r="O62" i="23"/>
  <c r="K79" i="7"/>
  <c r="O60" i="22"/>
  <c r="O79" i="22"/>
  <c r="F60" i="22"/>
  <c r="E63" i="22"/>
  <c r="N63" i="22"/>
  <c r="D66" i="22"/>
  <c r="M66" i="22"/>
  <c r="L79" i="22"/>
  <c r="D93" i="22"/>
  <c r="G93" i="22" s="1"/>
  <c r="K79" i="8"/>
  <c r="Q48" i="8"/>
  <c r="Q70" i="8"/>
  <c r="D67" i="23"/>
  <c r="M67" i="23"/>
  <c r="T26" i="23"/>
  <c r="D76" i="23"/>
  <c r="M76" i="23"/>
  <c r="Q76" i="23"/>
  <c r="T35" i="23"/>
  <c r="D79" i="8"/>
  <c r="C94" i="8"/>
  <c r="T25" i="8"/>
  <c r="E70" i="23"/>
  <c r="N70" i="23"/>
  <c r="Q70" i="23"/>
  <c r="F79" i="8"/>
  <c r="H59" i="8"/>
  <c r="B79" i="8"/>
  <c r="T31" i="23"/>
  <c r="F60" i="9"/>
  <c r="O60" i="9"/>
  <c r="O79" i="9"/>
  <c r="O67" i="9"/>
  <c r="F67" i="9"/>
  <c r="Q38" i="8"/>
  <c r="B95" i="8"/>
  <c r="E95" i="8"/>
  <c r="G61" i="9"/>
  <c r="P61" i="9"/>
  <c r="P79" i="9"/>
  <c r="G70" i="9"/>
  <c r="P70" i="9"/>
  <c r="E73" i="24"/>
  <c r="H73" i="24"/>
  <c r="N73" i="24"/>
  <c r="Q73" i="24"/>
  <c r="O61" i="24"/>
  <c r="O79" i="24"/>
  <c r="R38" i="24"/>
  <c r="B96" i="24"/>
  <c r="F61" i="24"/>
  <c r="H61" i="24"/>
  <c r="F70" i="24"/>
  <c r="O70" i="24"/>
  <c r="N38" i="9"/>
  <c r="B92" i="9"/>
  <c r="E60" i="9"/>
  <c r="N60" i="9"/>
  <c r="D63" i="9"/>
  <c r="M63" i="9"/>
  <c r="Q63" i="9"/>
  <c r="L67" i="9"/>
  <c r="C67" i="9"/>
  <c r="T29" i="9"/>
  <c r="K70" i="9"/>
  <c r="Q70" i="9"/>
  <c r="B70" i="9"/>
  <c r="H70" i="9"/>
  <c r="D75" i="9"/>
  <c r="M75" i="9"/>
  <c r="Q75" i="9"/>
  <c r="O65" i="24"/>
  <c r="F65" i="24"/>
  <c r="P54" i="10"/>
  <c r="G54" i="10"/>
  <c r="F63" i="10"/>
  <c r="O63" i="10"/>
  <c r="O72" i="10"/>
  <c r="F72" i="10"/>
  <c r="T20" i="24"/>
  <c r="T38" i="24"/>
  <c r="G63" i="10"/>
  <c r="P63" i="10"/>
  <c r="G72" i="10"/>
  <c r="P72" i="10"/>
  <c r="F56" i="11"/>
  <c r="H56" i="11"/>
  <c r="R38" i="11"/>
  <c r="B96" i="11"/>
  <c r="E96" i="11"/>
  <c r="O56" i="11"/>
  <c r="O79" i="11"/>
  <c r="M63" i="11"/>
  <c r="D63" i="11"/>
  <c r="T22" i="11"/>
  <c r="Q49" i="11"/>
  <c r="Q79" i="11"/>
  <c r="D98" i="11"/>
  <c r="Q48" i="23"/>
  <c r="K79" i="23"/>
  <c r="L62" i="24"/>
  <c r="C62" i="24"/>
  <c r="T27" i="24"/>
  <c r="K68" i="24"/>
  <c r="Q68" i="24"/>
  <c r="B68" i="24"/>
  <c r="H68" i="24"/>
  <c r="H60" i="24"/>
  <c r="T13" i="10"/>
  <c r="B54" i="10"/>
  <c r="K54" i="10"/>
  <c r="Q54" i="10"/>
  <c r="N38" i="10"/>
  <c r="B92" i="10"/>
  <c r="B98" i="10"/>
  <c r="E72" i="11"/>
  <c r="N72" i="11"/>
  <c r="E59" i="10"/>
  <c r="N59" i="10"/>
  <c r="L63" i="10"/>
  <c r="C63" i="10"/>
  <c r="T25" i="10"/>
  <c r="B66" i="10"/>
  <c r="H66" i="10"/>
  <c r="K66" i="10"/>
  <c r="Q66" i="10"/>
  <c r="D71" i="10"/>
  <c r="M71" i="10"/>
  <c r="Q71" i="10"/>
  <c r="F66" i="11"/>
  <c r="O66" i="11"/>
  <c r="P38" i="11"/>
  <c r="B94" i="11"/>
  <c r="Q67" i="23"/>
  <c r="P38" i="24"/>
  <c r="B94" i="24"/>
  <c r="D71" i="24"/>
  <c r="M71" i="24"/>
  <c r="O63" i="12"/>
  <c r="Q63" i="12"/>
  <c r="F63" i="12"/>
  <c r="H63" i="12"/>
  <c r="T18" i="10"/>
  <c r="G55" i="12"/>
  <c r="S38" i="12"/>
  <c r="B97" i="12"/>
  <c r="E97" i="12"/>
  <c r="P55" i="12"/>
  <c r="P79" i="12"/>
  <c r="T31" i="12"/>
  <c r="Q78" i="25"/>
  <c r="C65" i="25"/>
  <c r="L65" i="25"/>
  <c r="C74" i="25"/>
  <c r="L74" i="25"/>
  <c r="E68" i="26"/>
  <c r="N68" i="26"/>
  <c r="O66" i="4"/>
  <c r="B69" i="4"/>
  <c r="K69" i="4"/>
  <c r="F65" i="5"/>
  <c r="O65" i="5"/>
  <c r="F73" i="5"/>
  <c r="O73" i="5"/>
  <c r="P70" i="5"/>
  <c r="G70" i="5"/>
  <c r="D67" i="4"/>
  <c r="F70" i="4"/>
  <c r="L54" i="5"/>
  <c r="C54" i="5"/>
  <c r="L66" i="5"/>
  <c r="C66" i="5"/>
  <c r="D64" i="5"/>
  <c r="M64" i="5"/>
  <c r="C72" i="5"/>
  <c r="L72" i="5"/>
  <c r="F73" i="6"/>
  <c r="O73" i="6"/>
  <c r="G60" i="7"/>
  <c r="P60" i="7"/>
  <c r="N71" i="7"/>
  <c r="E71" i="7"/>
  <c r="P61" i="6"/>
  <c r="G61" i="6"/>
  <c r="B98" i="7"/>
  <c r="E92" i="7"/>
  <c r="C67" i="7"/>
  <c r="L67" i="7"/>
  <c r="Q67" i="7"/>
  <c r="F65" i="22"/>
  <c r="O65" i="22"/>
  <c r="E70" i="6"/>
  <c r="N70" i="6"/>
  <c r="H65" i="22"/>
  <c r="T34" i="22"/>
  <c r="B75" i="22"/>
  <c r="K75" i="22"/>
  <c r="T24" i="22"/>
  <c r="N72" i="8"/>
  <c r="Q72" i="8"/>
  <c r="E72" i="8"/>
  <c r="H72" i="8"/>
  <c r="O60" i="4"/>
  <c r="N55" i="4"/>
  <c r="E55" i="4"/>
  <c r="B63" i="4"/>
  <c r="K63" i="4"/>
  <c r="B72" i="4"/>
  <c r="F61" i="5"/>
  <c r="O61" i="5"/>
  <c r="O67" i="5"/>
  <c r="F67" i="5"/>
  <c r="D54" i="5"/>
  <c r="M54" i="5"/>
  <c r="D66" i="5"/>
  <c r="M66" i="5"/>
  <c r="L75" i="5"/>
  <c r="C75" i="5"/>
  <c r="O72" i="5"/>
  <c r="F72" i="5"/>
  <c r="G67" i="6"/>
  <c r="H67" i="6"/>
  <c r="P67" i="6"/>
  <c r="Q67" i="6"/>
  <c r="E60" i="6"/>
  <c r="N60" i="6"/>
  <c r="C69" i="6"/>
  <c r="L69" i="6"/>
  <c r="Q69" i="6"/>
  <c r="T28" i="6"/>
  <c r="C54" i="7"/>
  <c r="H54" i="7"/>
  <c r="L54" i="7"/>
  <c r="L79" i="7"/>
  <c r="D93" i="7"/>
  <c r="T13" i="7"/>
  <c r="G58" i="7"/>
  <c r="H58" i="7"/>
  <c r="P58" i="7"/>
  <c r="Q58" i="7"/>
  <c r="M61" i="4"/>
  <c r="D70" i="4"/>
  <c r="M70" i="4"/>
  <c r="F55" i="4"/>
  <c r="O55" i="4"/>
  <c r="F64" i="4"/>
  <c r="F73" i="4"/>
  <c r="O73" i="4"/>
  <c r="C56" i="5"/>
  <c r="L56" i="5"/>
  <c r="C62" i="5"/>
  <c r="L62" i="5"/>
  <c r="C68" i="5"/>
  <c r="L68" i="5"/>
  <c r="C63" i="4"/>
  <c r="L63" i="4"/>
  <c r="M56" i="5"/>
  <c r="D56" i="5"/>
  <c r="D68" i="5"/>
  <c r="M68" i="5"/>
  <c r="T8" i="6"/>
  <c r="N69" i="6"/>
  <c r="E69" i="6"/>
  <c r="E54" i="7"/>
  <c r="N54" i="7"/>
  <c r="Q48" i="6"/>
  <c r="O57" i="7"/>
  <c r="F57" i="7"/>
  <c r="C73" i="6"/>
  <c r="L73" i="6"/>
  <c r="Q73" i="6"/>
  <c r="G64" i="7"/>
  <c r="H64" i="7"/>
  <c r="P64" i="7"/>
  <c r="Q64" i="7"/>
  <c r="Q73" i="7"/>
  <c r="Q48" i="5"/>
  <c r="C52" i="6"/>
  <c r="L52" i="6"/>
  <c r="H73" i="6"/>
  <c r="S38" i="7"/>
  <c r="B97" i="7"/>
  <c r="E97" i="7"/>
  <c r="G52" i="7"/>
  <c r="G79" i="7"/>
  <c r="P52" i="7"/>
  <c r="P79" i="7"/>
  <c r="D68" i="7"/>
  <c r="H68" i="7"/>
  <c r="M68" i="7"/>
  <c r="Q68" i="7"/>
  <c r="C72" i="7"/>
  <c r="L72" i="7"/>
  <c r="N71" i="22"/>
  <c r="E71" i="22"/>
  <c r="N61" i="6"/>
  <c r="E61" i="6"/>
  <c r="T11" i="7"/>
  <c r="T38" i="7"/>
  <c r="Q80" i="7" s="1"/>
  <c r="O79" i="7"/>
  <c r="H67" i="7"/>
  <c r="F71" i="22"/>
  <c r="O71" i="22"/>
  <c r="D54" i="6"/>
  <c r="M54" i="6"/>
  <c r="B70" i="6"/>
  <c r="K70" i="6"/>
  <c r="Q70" i="6"/>
  <c r="T29" i="6"/>
  <c r="Q62" i="7"/>
  <c r="M55" i="6"/>
  <c r="D55" i="6"/>
  <c r="H55" i="6"/>
  <c r="B63" i="6"/>
  <c r="H63" i="6"/>
  <c r="K63" i="6"/>
  <c r="Q63" i="6"/>
  <c r="T22" i="6"/>
  <c r="D60" i="7"/>
  <c r="M60" i="7"/>
  <c r="N63" i="7"/>
  <c r="E63" i="7"/>
  <c r="T33" i="22"/>
  <c r="K74" i="22"/>
  <c r="Q74" i="22"/>
  <c r="B74" i="22"/>
  <c r="H74" i="22"/>
  <c r="F72" i="6"/>
  <c r="O72" i="6"/>
  <c r="R38" i="22"/>
  <c r="B96" i="22"/>
  <c r="E96" i="22"/>
  <c r="F75" i="22"/>
  <c r="O75" i="22"/>
  <c r="F58" i="23"/>
  <c r="O58" i="23"/>
  <c r="O79" i="23"/>
  <c r="C64" i="6"/>
  <c r="L64" i="6"/>
  <c r="N60" i="8"/>
  <c r="Q60" i="8"/>
  <c r="E60" i="8"/>
  <c r="H60" i="8"/>
  <c r="T28" i="22"/>
  <c r="B69" i="22"/>
  <c r="H69" i="22"/>
  <c r="K69" i="22"/>
  <c r="Q69" i="22"/>
  <c r="F56" i="23"/>
  <c r="R38" i="23"/>
  <c r="B96" i="23"/>
  <c r="E96" i="23"/>
  <c r="O56" i="23"/>
  <c r="N60" i="22"/>
  <c r="N79" i="22"/>
  <c r="E60" i="22"/>
  <c r="D63" i="22"/>
  <c r="D79" i="22"/>
  <c r="C94" i="22"/>
  <c r="M63" i="22"/>
  <c r="M79" i="22"/>
  <c r="D94" i="22"/>
  <c r="G94" i="22" s="1"/>
  <c r="C66" i="22"/>
  <c r="L66" i="22"/>
  <c r="Q47" i="22"/>
  <c r="K79" i="22"/>
  <c r="Q52" i="8"/>
  <c r="Q79" i="8"/>
  <c r="Q78" i="8"/>
  <c r="H75" i="8"/>
  <c r="H63" i="8"/>
  <c r="O69" i="23"/>
  <c r="Q69" i="23"/>
  <c r="F69" i="23"/>
  <c r="H69" i="23"/>
  <c r="E94" i="8"/>
  <c r="N73" i="23"/>
  <c r="Q73" i="23"/>
  <c r="E73" i="23"/>
  <c r="Q53" i="22"/>
  <c r="Q66" i="8"/>
  <c r="O61" i="9"/>
  <c r="F61" i="9"/>
  <c r="F69" i="9"/>
  <c r="O69" i="9"/>
  <c r="K79" i="9"/>
  <c r="H76" i="23"/>
  <c r="G63" i="9"/>
  <c r="P63" i="9"/>
  <c r="G72" i="9"/>
  <c r="P72" i="9"/>
  <c r="Q78" i="9"/>
  <c r="E76" i="24"/>
  <c r="H76" i="24"/>
  <c r="N76" i="24"/>
  <c r="Q76" i="24"/>
  <c r="T35" i="24"/>
  <c r="Q54" i="23"/>
  <c r="T16" i="9"/>
  <c r="T25" i="9"/>
  <c r="Q48" i="9"/>
  <c r="Q52" i="9"/>
  <c r="H74" i="9"/>
  <c r="H69" i="8"/>
  <c r="O38" i="23"/>
  <c r="B93" i="23"/>
  <c r="N57" i="9"/>
  <c r="N79" i="9"/>
  <c r="E57" i="9"/>
  <c r="E79" i="9"/>
  <c r="Q38" i="9"/>
  <c r="B95" i="9"/>
  <c r="E95" i="9"/>
  <c r="D60" i="9"/>
  <c r="H60" i="9"/>
  <c r="M60" i="9"/>
  <c r="Q60" i="9"/>
  <c r="L64" i="9"/>
  <c r="C64" i="9"/>
  <c r="T26" i="9"/>
  <c r="B67" i="9"/>
  <c r="H67" i="9"/>
  <c r="K67" i="9"/>
  <c r="N72" i="9"/>
  <c r="E72" i="9"/>
  <c r="H72" i="9"/>
  <c r="T15" i="23"/>
  <c r="T38" i="23"/>
  <c r="O56" i="10"/>
  <c r="O79" i="10"/>
  <c r="F56" i="10"/>
  <c r="F79" i="10"/>
  <c r="F65" i="10"/>
  <c r="O65" i="10"/>
  <c r="C74" i="10"/>
  <c r="L74" i="10"/>
  <c r="Q74" i="10"/>
  <c r="Q58" i="10"/>
  <c r="P65" i="24"/>
  <c r="P79" i="24"/>
  <c r="S38" i="24"/>
  <c r="B97" i="24"/>
  <c r="G65" i="24"/>
  <c r="G79" i="24"/>
  <c r="M79" i="24"/>
  <c r="D94" i="24"/>
  <c r="G94" i="24" s="1"/>
  <c r="Q58" i="24"/>
  <c r="P56" i="10"/>
  <c r="G56" i="10"/>
  <c r="G65" i="10"/>
  <c r="P65" i="10"/>
  <c r="O74" i="10"/>
  <c r="F74" i="10"/>
  <c r="M57" i="11"/>
  <c r="M79" i="11"/>
  <c r="D94" i="11"/>
  <c r="G94" i="11" s="1"/>
  <c r="D57" i="11"/>
  <c r="T16" i="11"/>
  <c r="F71" i="11"/>
  <c r="H71" i="11"/>
  <c r="O71" i="11"/>
  <c r="Q71" i="11"/>
  <c r="T30" i="11"/>
  <c r="T21" i="24"/>
  <c r="B62" i="24"/>
  <c r="N38" i="24"/>
  <c r="B92" i="24"/>
  <c r="K62" i="24"/>
  <c r="Q70" i="24"/>
  <c r="N57" i="11"/>
  <c r="N79" i="11"/>
  <c r="D95" i="11"/>
  <c r="E57" i="11"/>
  <c r="E79" i="11"/>
  <c r="C95" i="11"/>
  <c r="N75" i="11"/>
  <c r="E75" i="11"/>
  <c r="H75" i="9"/>
  <c r="E56" i="10"/>
  <c r="N56" i="10"/>
  <c r="N79" i="10"/>
  <c r="M59" i="10"/>
  <c r="Q59" i="10"/>
  <c r="D59" i="10"/>
  <c r="H59" i="10"/>
  <c r="T22" i="10"/>
  <c r="B63" i="10"/>
  <c r="H63" i="10"/>
  <c r="K63" i="10"/>
  <c r="Q63" i="10"/>
  <c r="N68" i="10"/>
  <c r="E68" i="10"/>
  <c r="C72" i="10"/>
  <c r="L72" i="10"/>
  <c r="T15" i="11"/>
  <c r="T38" i="11"/>
  <c r="T27" i="11"/>
  <c r="Q56" i="11"/>
  <c r="Q62" i="23"/>
  <c r="O38" i="24"/>
  <c r="B93" i="24"/>
  <c r="Q72" i="24"/>
  <c r="D74" i="10"/>
  <c r="M74" i="10"/>
  <c r="C74" i="5"/>
  <c r="L74" i="5"/>
  <c r="H67" i="23"/>
  <c r="Q74" i="23"/>
  <c r="Q78" i="23"/>
  <c r="E65" i="24"/>
  <c r="N65" i="24"/>
  <c r="N79" i="24"/>
  <c r="D95" i="24"/>
  <c r="C71" i="24"/>
  <c r="L71" i="24"/>
  <c r="Q38" i="11"/>
  <c r="B95" i="11"/>
  <c r="E64" i="12"/>
  <c r="H64" i="12"/>
  <c r="N64" i="12"/>
  <c r="Q64" i="12"/>
  <c r="T23" i="12"/>
  <c r="T24" i="10"/>
  <c r="B98" i="11"/>
  <c r="M69" i="12"/>
  <c r="D69" i="12"/>
  <c r="E61" i="26"/>
  <c r="H61" i="26"/>
  <c r="N61" i="26"/>
  <c r="T20" i="26"/>
  <c r="Q58" i="12"/>
  <c r="G73" i="12"/>
  <c r="P73" i="12"/>
  <c r="O61" i="26"/>
  <c r="F61" i="26"/>
  <c r="F70" i="26"/>
  <c r="O70" i="26"/>
  <c r="G69" i="25"/>
  <c r="P69" i="25"/>
  <c r="H56" i="12"/>
  <c r="D59" i="26"/>
  <c r="M59" i="26"/>
  <c r="P38" i="26"/>
  <c r="B94" i="26"/>
  <c r="K65" i="13"/>
  <c r="D65" i="13"/>
  <c r="F65" i="13"/>
  <c r="P24" i="13"/>
  <c r="C62" i="25"/>
  <c r="L62" i="25"/>
  <c r="L79" i="25"/>
  <c r="D93" i="25"/>
  <c r="G93" i="25" s="1"/>
  <c r="O38" i="25"/>
  <c r="B93" i="25"/>
  <c r="C71" i="25"/>
  <c r="L71" i="25"/>
  <c r="Q47" i="25"/>
  <c r="F62" i="26"/>
  <c r="O62" i="26"/>
  <c r="T26" i="26"/>
  <c r="F50" i="13"/>
  <c r="C79" i="11"/>
  <c r="C93" i="11"/>
  <c r="M50" i="15"/>
  <c r="M60" i="15"/>
  <c r="H78" i="25"/>
  <c r="Q59" i="12"/>
  <c r="T21" i="26"/>
  <c r="B62" i="26"/>
  <c r="K62" i="26"/>
  <c r="D63" i="25"/>
  <c r="M63" i="25"/>
  <c r="F72" i="25"/>
  <c r="O72" i="25"/>
  <c r="Q60" i="12"/>
  <c r="F48" i="13"/>
  <c r="D65" i="25"/>
  <c r="M65" i="25"/>
  <c r="D74" i="25"/>
  <c r="M74" i="25"/>
  <c r="C61" i="12"/>
  <c r="L61" i="12"/>
  <c r="L79" i="12"/>
  <c r="D93" i="12"/>
  <c r="G93" i="12" s="1"/>
  <c r="T27" i="26"/>
  <c r="B68" i="26"/>
  <c r="K68" i="26"/>
  <c r="G66" i="25"/>
  <c r="P66" i="25"/>
  <c r="D75" i="25"/>
  <c r="M75" i="25"/>
  <c r="Q52" i="12"/>
  <c r="T15" i="26"/>
  <c r="B56" i="26"/>
  <c r="K56" i="26"/>
  <c r="N38" i="26"/>
  <c r="B92" i="26"/>
  <c r="D58" i="29"/>
  <c r="K58" i="29"/>
  <c r="D64" i="29"/>
  <c r="K64" i="29"/>
  <c r="K70" i="29"/>
  <c r="D70" i="29"/>
  <c r="D76" i="29"/>
  <c r="K76" i="29"/>
  <c r="D82" i="29"/>
  <c r="K82" i="29"/>
  <c r="K88" i="29"/>
  <c r="D88" i="29"/>
  <c r="D70" i="12"/>
  <c r="M70" i="12"/>
  <c r="Q50" i="26"/>
  <c r="D55" i="13"/>
  <c r="K55" i="13"/>
  <c r="P23" i="13"/>
  <c r="I64" i="13"/>
  <c r="B64" i="13"/>
  <c r="E58" i="29"/>
  <c r="L58" i="29"/>
  <c r="E64" i="29"/>
  <c r="L64" i="29"/>
  <c r="E70" i="29"/>
  <c r="L70" i="29"/>
  <c r="M70" i="29"/>
  <c r="E76" i="29"/>
  <c r="L76" i="29"/>
  <c r="E82" i="29"/>
  <c r="L82" i="29"/>
  <c r="E88" i="29"/>
  <c r="L88" i="29"/>
  <c r="M88" i="29"/>
  <c r="C49" i="13"/>
  <c r="J49" i="13"/>
  <c r="P17" i="13"/>
  <c r="I58" i="13"/>
  <c r="B58" i="13"/>
  <c r="D76" i="13"/>
  <c r="K76" i="13"/>
  <c r="C50" i="16"/>
  <c r="J50" i="16"/>
  <c r="C56" i="16"/>
  <c r="F56" i="16"/>
  <c r="J56" i="16"/>
  <c r="C62" i="16"/>
  <c r="J62" i="16"/>
  <c r="M62" i="16"/>
  <c r="C68" i="16"/>
  <c r="J68" i="16"/>
  <c r="C74" i="16"/>
  <c r="J74" i="16"/>
  <c r="H53" i="10"/>
  <c r="Q69" i="11"/>
  <c r="E68" i="25"/>
  <c r="N68" i="25"/>
  <c r="F74" i="26"/>
  <c r="O74" i="26"/>
  <c r="K52" i="13"/>
  <c r="D52" i="13"/>
  <c r="P20" i="13"/>
  <c r="I61" i="13"/>
  <c r="B61" i="13"/>
  <c r="E57" i="27"/>
  <c r="L57" i="27"/>
  <c r="C63" i="27"/>
  <c r="J63" i="27"/>
  <c r="E75" i="27"/>
  <c r="L75" i="27"/>
  <c r="C81" i="27"/>
  <c r="J81" i="27"/>
  <c r="M66" i="16"/>
  <c r="P9" i="16"/>
  <c r="F69" i="25"/>
  <c r="O69" i="25"/>
  <c r="C59" i="26"/>
  <c r="L59" i="26"/>
  <c r="D62" i="13"/>
  <c r="F62" i="13"/>
  <c r="K62" i="13"/>
  <c r="M51" i="13"/>
  <c r="R38" i="25"/>
  <c r="B96" i="25"/>
  <c r="F62" i="25"/>
  <c r="O62" i="25"/>
  <c r="O79" i="25"/>
  <c r="D96" i="25"/>
  <c r="F71" i="25"/>
  <c r="O71" i="25"/>
  <c r="C63" i="25"/>
  <c r="L63" i="25"/>
  <c r="E72" i="25"/>
  <c r="N72" i="25"/>
  <c r="Q56" i="25"/>
  <c r="O65" i="26"/>
  <c r="F65" i="26"/>
  <c r="G65" i="25"/>
  <c r="P65" i="25"/>
  <c r="P79" i="25"/>
  <c r="P74" i="25"/>
  <c r="G74" i="25"/>
  <c r="G61" i="12"/>
  <c r="P61" i="12"/>
  <c r="Q48" i="12"/>
  <c r="F66" i="25"/>
  <c r="O66" i="25"/>
  <c r="C75" i="25"/>
  <c r="L75" i="25"/>
  <c r="O71" i="26"/>
  <c r="F71" i="26"/>
  <c r="M59" i="13"/>
  <c r="G56" i="26"/>
  <c r="S38" i="26"/>
  <c r="B97" i="26"/>
  <c r="E97" i="26"/>
  <c r="F97" i="26" s="1"/>
  <c r="P56" i="26"/>
  <c r="D58" i="27"/>
  <c r="K58" i="27"/>
  <c r="B64" i="27"/>
  <c r="D76" i="27"/>
  <c r="I82" i="27"/>
  <c r="B82" i="27"/>
  <c r="D53" i="29"/>
  <c r="K53" i="29"/>
  <c r="D59" i="29"/>
  <c r="K59" i="29"/>
  <c r="M59" i="29"/>
  <c r="D65" i="29"/>
  <c r="F65" i="29"/>
  <c r="K65" i="29"/>
  <c r="D71" i="29"/>
  <c r="K71" i="29"/>
  <c r="D77" i="29"/>
  <c r="K77" i="29"/>
  <c r="D83" i="29"/>
  <c r="K83" i="29"/>
  <c r="M83" i="29"/>
  <c r="B70" i="12"/>
  <c r="K70" i="12"/>
  <c r="T29" i="12"/>
  <c r="C55" i="13"/>
  <c r="J55" i="13"/>
  <c r="L64" i="13"/>
  <c r="E64" i="13"/>
  <c r="E53" i="29"/>
  <c r="L53" i="29"/>
  <c r="E59" i="29"/>
  <c r="L59" i="29"/>
  <c r="L65" i="29"/>
  <c r="M65" i="29"/>
  <c r="E65" i="29"/>
  <c r="E71" i="29"/>
  <c r="L71" i="29"/>
  <c r="E77" i="29"/>
  <c r="L77" i="29"/>
  <c r="L83" i="29"/>
  <c r="E83" i="29"/>
  <c r="P8" i="13"/>
  <c r="B49" i="13"/>
  <c r="I49" i="13"/>
  <c r="L58" i="13"/>
  <c r="E58" i="13"/>
  <c r="C76" i="13"/>
  <c r="J76" i="13"/>
  <c r="C51" i="16"/>
  <c r="J51" i="16"/>
  <c r="C57" i="16"/>
  <c r="F57" i="16"/>
  <c r="J57" i="16"/>
  <c r="C63" i="16"/>
  <c r="J63" i="16"/>
  <c r="C69" i="16"/>
  <c r="F69" i="16"/>
  <c r="J69" i="16"/>
  <c r="C75" i="16"/>
  <c r="J75" i="16"/>
  <c r="D68" i="25"/>
  <c r="M68" i="25"/>
  <c r="E74" i="26"/>
  <c r="N74" i="26"/>
  <c r="J52" i="13"/>
  <c r="C52" i="13"/>
  <c r="L61" i="13"/>
  <c r="E61" i="13"/>
  <c r="P13" i="29"/>
  <c r="P31" i="29"/>
  <c r="F83" i="29"/>
  <c r="P16" i="16"/>
  <c r="P28" i="16"/>
  <c r="P15" i="16"/>
  <c r="F62" i="16"/>
  <c r="M68" i="16"/>
  <c r="F68" i="26"/>
  <c r="O68" i="26"/>
  <c r="N66" i="25"/>
  <c r="E66" i="25"/>
  <c r="T34" i="25"/>
  <c r="B75" i="25"/>
  <c r="K75" i="25"/>
  <c r="E71" i="26"/>
  <c r="N71" i="26"/>
  <c r="F59" i="13"/>
  <c r="F56" i="26"/>
  <c r="O56" i="26"/>
  <c r="C58" i="27"/>
  <c r="D54" i="29"/>
  <c r="K54" i="29"/>
  <c r="D60" i="29"/>
  <c r="K60" i="29"/>
  <c r="M60" i="29"/>
  <c r="D66" i="29"/>
  <c r="K66" i="29"/>
  <c r="D72" i="29"/>
  <c r="K72" i="29"/>
  <c r="D78" i="29"/>
  <c r="K78" i="29"/>
  <c r="M78" i="29"/>
  <c r="D84" i="29"/>
  <c r="F84" i="29"/>
  <c r="K84" i="29"/>
  <c r="C70" i="12"/>
  <c r="L70" i="12"/>
  <c r="P14" i="13"/>
  <c r="I55" i="13"/>
  <c r="M55" i="13"/>
  <c r="B55" i="13"/>
  <c r="D73" i="13"/>
  <c r="K73" i="13"/>
  <c r="E54" i="29"/>
  <c r="L54" i="29"/>
  <c r="E60" i="29"/>
  <c r="L60" i="29"/>
  <c r="E66" i="29"/>
  <c r="L66" i="29"/>
  <c r="E72" i="29"/>
  <c r="L72" i="29"/>
  <c r="E78" i="29"/>
  <c r="F78" i="29"/>
  <c r="L78" i="29"/>
  <c r="E84" i="29"/>
  <c r="L84" i="29"/>
  <c r="E49" i="13"/>
  <c r="L49" i="13"/>
  <c r="D67" i="13"/>
  <c r="K67" i="13"/>
  <c r="P35" i="13"/>
  <c r="B76" i="13"/>
  <c r="F76" i="13"/>
  <c r="I76" i="13"/>
  <c r="C52" i="16"/>
  <c r="J52" i="16"/>
  <c r="M52" i="16"/>
  <c r="C58" i="16"/>
  <c r="J58" i="16"/>
  <c r="C64" i="16"/>
  <c r="F64" i="16"/>
  <c r="J64" i="16"/>
  <c r="M64" i="16"/>
  <c r="C70" i="16"/>
  <c r="J70" i="16"/>
  <c r="C76" i="16"/>
  <c r="F76" i="16"/>
  <c r="J76" i="16"/>
  <c r="Q63" i="11"/>
  <c r="G68" i="25"/>
  <c r="P68" i="25"/>
  <c r="M74" i="26"/>
  <c r="D74" i="26"/>
  <c r="P11" i="13"/>
  <c r="I52" i="13"/>
  <c r="B52" i="13"/>
  <c r="F52" i="13"/>
  <c r="D70" i="13"/>
  <c r="K70" i="13"/>
  <c r="M77" i="29"/>
  <c r="M51" i="16"/>
  <c r="M63" i="16"/>
  <c r="M71" i="16"/>
  <c r="M75" i="16"/>
  <c r="P8" i="29"/>
  <c r="P14" i="29"/>
  <c r="P20" i="29"/>
  <c r="P26" i="29"/>
  <c r="P32" i="29"/>
  <c r="P38" i="29"/>
  <c r="M58" i="29"/>
  <c r="M64" i="29"/>
  <c r="M76" i="29"/>
  <c r="M82" i="29"/>
  <c r="F52" i="16"/>
  <c r="M58" i="16"/>
  <c r="P21" i="16"/>
  <c r="F68" i="16"/>
  <c r="M74" i="16"/>
  <c r="D66" i="25"/>
  <c r="M66" i="25"/>
  <c r="G75" i="25"/>
  <c r="P75" i="25"/>
  <c r="Q48" i="25"/>
  <c r="D71" i="26"/>
  <c r="M71" i="26"/>
  <c r="E56" i="26"/>
  <c r="N56" i="26"/>
  <c r="Q66" i="26"/>
  <c r="B76" i="27"/>
  <c r="D55" i="29"/>
  <c r="F55" i="29"/>
  <c r="K55" i="29"/>
  <c r="M55" i="29"/>
  <c r="D61" i="29"/>
  <c r="F61" i="29"/>
  <c r="K61" i="29"/>
  <c r="D67" i="29"/>
  <c r="F67" i="29"/>
  <c r="K67" i="29"/>
  <c r="M67" i="29"/>
  <c r="D73" i="29"/>
  <c r="K73" i="29"/>
  <c r="M73" i="29"/>
  <c r="D79" i="29"/>
  <c r="F79" i="29"/>
  <c r="K79" i="29"/>
  <c r="D85" i="29"/>
  <c r="F85" i="29"/>
  <c r="K85" i="29"/>
  <c r="M85" i="29"/>
  <c r="P70" i="12"/>
  <c r="G70" i="12"/>
  <c r="L55" i="13"/>
  <c r="E55" i="13"/>
  <c r="J73" i="13"/>
  <c r="C73" i="13"/>
  <c r="E55" i="29"/>
  <c r="L55" i="29"/>
  <c r="E61" i="29"/>
  <c r="L61" i="29"/>
  <c r="M61" i="29"/>
  <c r="E67" i="29"/>
  <c r="L67" i="29"/>
  <c r="E73" i="29"/>
  <c r="F73" i="29"/>
  <c r="L73" i="29"/>
  <c r="E79" i="29"/>
  <c r="L79" i="29"/>
  <c r="M79" i="29"/>
  <c r="E85" i="29"/>
  <c r="L85" i="29"/>
  <c r="J67" i="13"/>
  <c r="C67" i="13"/>
  <c r="E76" i="13"/>
  <c r="L76" i="13"/>
  <c r="C53" i="16"/>
  <c r="F53" i="16"/>
  <c r="J53" i="16"/>
  <c r="J59" i="16"/>
  <c r="M59" i="16"/>
  <c r="C65" i="16"/>
  <c r="F65" i="16"/>
  <c r="J65" i="16"/>
  <c r="C71" i="16"/>
  <c r="J71" i="16"/>
  <c r="C77" i="16"/>
  <c r="F77" i="16"/>
  <c r="J77" i="16"/>
  <c r="F68" i="25"/>
  <c r="O68" i="25"/>
  <c r="L74" i="26"/>
  <c r="C74" i="26"/>
  <c r="E52" i="13"/>
  <c r="L52" i="13"/>
  <c r="C70" i="13"/>
  <c r="J70" i="13"/>
  <c r="M48" i="16"/>
  <c r="P7" i="29"/>
  <c r="F59" i="29"/>
  <c r="P25" i="29"/>
  <c r="F77" i="29"/>
  <c r="F51" i="16"/>
  <c r="F63" i="16"/>
  <c r="F71" i="16"/>
  <c r="F75" i="16"/>
  <c r="M54" i="29"/>
  <c r="M66" i="29"/>
  <c r="M72" i="29"/>
  <c r="M84" i="29"/>
  <c r="F60" i="16"/>
  <c r="F58" i="29"/>
  <c r="F64" i="29"/>
  <c r="F70" i="29"/>
  <c r="F76" i="29"/>
  <c r="F82" i="29"/>
  <c r="F88" i="29"/>
  <c r="P11" i="16"/>
  <c r="F58" i="16"/>
  <c r="P27" i="16"/>
  <c r="F74" i="16"/>
  <c r="H67" i="24"/>
  <c r="N74" i="10"/>
  <c r="E74" i="10"/>
  <c r="B74" i="5"/>
  <c r="K74" i="5"/>
  <c r="Q74" i="5" s="1"/>
  <c r="T33" i="5"/>
  <c r="E71" i="24"/>
  <c r="N71" i="24"/>
  <c r="O72" i="12"/>
  <c r="Q72" i="12"/>
  <c r="F72" i="12"/>
  <c r="H72" i="12"/>
  <c r="R38" i="12"/>
  <c r="B96" i="12"/>
  <c r="E96" i="12"/>
  <c r="F55" i="12"/>
  <c r="O55" i="12"/>
  <c r="O79" i="12"/>
  <c r="O64" i="12"/>
  <c r="F64" i="12"/>
  <c r="T34" i="12"/>
  <c r="B75" i="12"/>
  <c r="H75" i="12"/>
  <c r="K75" i="12"/>
  <c r="Q75" i="12"/>
  <c r="E55" i="26"/>
  <c r="E79" i="26"/>
  <c r="C95" i="26"/>
  <c r="N55" i="26"/>
  <c r="Q55" i="26"/>
  <c r="N73" i="26"/>
  <c r="E73" i="26"/>
  <c r="H73" i="26"/>
  <c r="H60" i="11"/>
  <c r="H72" i="11"/>
  <c r="G64" i="12"/>
  <c r="P64" i="12"/>
  <c r="O55" i="26"/>
  <c r="O79" i="26"/>
  <c r="R38" i="26"/>
  <c r="B96" i="26"/>
  <c r="E96" i="26"/>
  <c r="F96" i="26"/>
  <c r="F55" i="26"/>
  <c r="F64" i="26"/>
  <c r="H64" i="26"/>
  <c r="O64" i="26"/>
  <c r="Q64" i="26"/>
  <c r="O73" i="26"/>
  <c r="F73" i="26"/>
  <c r="L69" i="25"/>
  <c r="C69" i="25"/>
  <c r="Q52" i="25"/>
  <c r="O59" i="26"/>
  <c r="F59" i="26"/>
  <c r="K53" i="13"/>
  <c r="M53" i="13"/>
  <c r="D53" i="13"/>
  <c r="K71" i="13"/>
  <c r="M71" i="13"/>
  <c r="D71" i="13"/>
  <c r="M74" i="13"/>
  <c r="E62" i="25"/>
  <c r="N62" i="25"/>
  <c r="Q38" i="25"/>
  <c r="B95" i="25"/>
  <c r="N71" i="25"/>
  <c r="E71" i="25"/>
  <c r="M62" i="26"/>
  <c r="D62" i="26"/>
  <c r="M62" i="13"/>
  <c r="F63" i="25"/>
  <c r="O63" i="25"/>
  <c r="Q70" i="25"/>
  <c r="T31" i="25"/>
  <c r="K72" i="25"/>
  <c r="Q72" i="25"/>
  <c r="B72" i="25"/>
  <c r="O38" i="26"/>
  <c r="B93" i="26"/>
  <c r="C65" i="26"/>
  <c r="L65" i="26"/>
  <c r="F54" i="13"/>
  <c r="B65" i="25"/>
  <c r="H65" i="25"/>
  <c r="K65" i="25"/>
  <c r="T24" i="25"/>
  <c r="K74" i="25"/>
  <c r="B74" i="25"/>
  <c r="H74" i="25"/>
  <c r="T33" i="25"/>
  <c r="D61" i="12"/>
  <c r="D79" i="12"/>
  <c r="C94" i="12"/>
  <c r="M61" i="12"/>
  <c r="M79" i="12"/>
  <c r="D94" i="12"/>
  <c r="G94" i="12"/>
  <c r="M68" i="26"/>
  <c r="D68" i="26"/>
  <c r="C66" i="25"/>
  <c r="L66" i="25"/>
  <c r="O75" i="25"/>
  <c r="F75" i="25"/>
  <c r="Q60" i="25"/>
  <c r="C71" i="26"/>
  <c r="L71" i="26"/>
  <c r="F53" i="13"/>
  <c r="P21" i="13"/>
  <c r="F71" i="13"/>
  <c r="M56" i="26"/>
  <c r="D56" i="26"/>
  <c r="C70" i="27"/>
  <c r="D56" i="29"/>
  <c r="F56" i="29"/>
  <c r="K56" i="29"/>
  <c r="M56" i="29"/>
  <c r="D62" i="29"/>
  <c r="F62" i="29"/>
  <c r="K62" i="29"/>
  <c r="D68" i="29"/>
  <c r="K68" i="29"/>
  <c r="M68" i="29"/>
  <c r="D74" i="29"/>
  <c r="K74" i="29"/>
  <c r="M74" i="29"/>
  <c r="D80" i="29"/>
  <c r="K80" i="29"/>
  <c r="M80" i="29"/>
  <c r="D86" i="29"/>
  <c r="F86" i="29"/>
  <c r="K86" i="29"/>
  <c r="O70" i="12"/>
  <c r="F70" i="12"/>
  <c r="K64" i="13"/>
  <c r="D64" i="13"/>
  <c r="P32" i="13"/>
  <c r="I73" i="13"/>
  <c r="B73" i="13"/>
  <c r="E56" i="29"/>
  <c r="L56" i="29"/>
  <c r="E62" i="29"/>
  <c r="L62" i="29"/>
  <c r="E68" i="29"/>
  <c r="L68" i="29"/>
  <c r="E74" i="29"/>
  <c r="L74" i="29"/>
  <c r="E80" i="29"/>
  <c r="L80" i="29"/>
  <c r="E86" i="29"/>
  <c r="L86" i="29"/>
  <c r="K58" i="13"/>
  <c r="D58" i="13"/>
  <c r="P26" i="13"/>
  <c r="I67" i="13"/>
  <c r="B67" i="13"/>
  <c r="F67" i="13"/>
  <c r="C48" i="16"/>
  <c r="F48" i="16"/>
  <c r="J48" i="16"/>
  <c r="C54" i="16"/>
  <c r="F54" i="16"/>
  <c r="J54" i="16"/>
  <c r="C60" i="16"/>
  <c r="J60" i="16"/>
  <c r="C66" i="16"/>
  <c r="J66" i="16"/>
  <c r="C72" i="16"/>
  <c r="F72" i="16"/>
  <c r="J72" i="16"/>
  <c r="M72" i="16"/>
  <c r="C78" i="16"/>
  <c r="F78" i="16"/>
  <c r="J78" i="16"/>
  <c r="M78" i="16"/>
  <c r="Q57" i="11"/>
  <c r="L79" i="11"/>
  <c r="D93" i="11"/>
  <c r="G93" i="11" s="1"/>
  <c r="Q75" i="11"/>
  <c r="L68" i="25"/>
  <c r="C68" i="25"/>
  <c r="T33" i="26"/>
  <c r="B74" i="26"/>
  <c r="K74" i="26"/>
  <c r="D61" i="13"/>
  <c r="K61" i="13"/>
  <c r="P29" i="13"/>
  <c r="B70" i="13"/>
  <c r="I70" i="13"/>
  <c r="M54" i="16"/>
  <c r="M53" i="29"/>
  <c r="P16" i="29"/>
  <c r="M71" i="29"/>
  <c r="P34" i="29"/>
  <c r="P10" i="16"/>
  <c r="P18" i="16"/>
  <c r="P22" i="16"/>
  <c r="P30" i="16"/>
  <c r="P34" i="16"/>
  <c r="F54" i="29"/>
  <c r="F60" i="29"/>
  <c r="F66" i="29"/>
  <c r="F72" i="29"/>
  <c r="F66" i="16"/>
  <c r="P12" i="29"/>
  <c r="P18" i="29"/>
  <c r="P24" i="29"/>
  <c r="P30" i="29"/>
  <c r="P36" i="29"/>
  <c r="P42" i="29"/>
  <c r="M50" i="16"/>
  <c r="P13" i="16"/>
  <c r="P17" i="16"/>
  <c r="M70" i="16"/>
  <c r="P33" i="16"/>
  <c r="E73" i="12"/>
  <c r="H73" i="12"/>
  <c r="N73" i="12"/>
  <c r="Q73" i="12"/>
  <c r="Q54" i="26"/>
  <c r="T16" i="12"/>
  <c r="B57" i="12"/>
  <c r="H57" i="12"/>
  <c r="K57" i="12"/>
  <c r="Q57" i="12"/>
  <c r="T25" i="12"/>
  <c r="B66" i="12"/>
  <c r="H66" i="12"/>
  <c r="K66" i="12"/>
  <c r="Q66" i="12"/>
  <c r="E58" i="26"/>
  <c r="H58" i="26"/>
  <c r="N58" i="26"/>
  <c r="Q58" i="26"/>
  <c r="Q48" i="26"/>
  <c r="M79" i="26"/>
  <c r="D94" i="26"/>
  <c r="F69" i="12"/>
  <c r="O69" i="12"/>
  <c r="G77" i="25"/>
  <c r="P77" i="25"/>
  <c r="N38" i="12"/>
  <c r="B92" i="12"/>
  <c r="B98" i="12"/>
  <c r="H67" i="25"/>
  <c r="T28" i="25"/>
  <c r="B69" i="25"/>
  <c r="K69" i="25"/>
  <c r="E59" i="26"/>
  <c r="N59" i="26"/>
  <c r="D56" i="13"/>
  <c r="F56" i="13"/>
  <c r="K56" i="13"/>
  <c r="K74" i="13"/>
  <c r="D74" i="13"/>
  <c r="F74" i="13"/>
  <c r="F77" i="13"/>
  <c r="D62" i="25"/>
  <c r="D79" i="25"/>
  <c r="C94" i="25"/>
  <c r="M62" i="25"/>
  <c r="M79" i="25"/>
  <c r="D94" i="25"/>
  <c r="G94" i="25" s="1"/>
  <c r="P38" i="25"/>
  <c r="B94" i="25"/>
  <c r="D71" i="25"/>
  <c r="M71" i="25"/>
  <c r="L62" i="26"/>
  <c r="L79" i="26"/>
  <c r="D93" i="26"/>
  <c r="E93" i="26" s="1"/>
  <c r="C62" i="26"/>
  <c r="N63" i="25"/>
  <c r="E63" i="25"/>
  <c r="G72" i="25"/>
  <c r="P72" i="25"/>
  <c r="H60" i="12"/>
  <c r="Q69" i="12"/>
  <c r="T24" i="26"/>
  <c r="B65" i="26"/>
  <c r="H65" i="26"/>
  <c r="K65" i="26"/>
  <c r="Q65" i="26"/>
  <c r="M48" i="13"/>
  <c r="N65" i="25"/>
  <c r="E65" i="25"/>
  <c r="E74" i="25"/>
  <c r="N74" i="25"/>
  <c r="B61" i="12"/>
  <c r="K61" i="12"/>
  <c r="Q61" i="12"/>
  <c r="T20" i="12"/>
  <c r="T14" i="26"/>
  <c r="T38" i="26"/>
  <c r="L68" i="26"/>
  <c r="C68" i="26"/>
  <c r="M56" i="13"/>
  <c r="Q64" i="25"/>
  <c r="T25" i="25"/>
  <c r="K66" i="25"/>
  <c r="B66" i="25"/>
  <c r="N75" i="25"/>
  <c r="E75" i="25"/>
  <c r="H69" i="12"/>
  <c r="T30" i="26"/>
  <c r="B71" i="26"/>
  <c r="H71" i="26"/>
  <c r="K71" i="26"/>
  <c r="P12" i="13"/>
  <c r="M65" i="13"/>
  <c r="P30" i="13"/>
  <c r="L56" i="26"/>
  <c r="C56" i="26"/>
  <c r="C79" i="26"/>
  <c r="C93" i="26"/>
  <c r="D57" i="29"/>
  <c r="F57" i="29"/>
  <c r="K57" i="29"/>
  <c r="M57" i="29"/>
  <c r="D63" i="29"/>
  <c r="F63" i="29"/>
  <c r="K63" i="29"/>
  <c r="D69" i="29"/>
  <c r="F69" i="29"/>
  <c r="K69" i="29"/>
  <c r="M69" i="29"/>
  <c r="D75" i="29"/>
  <c r="F75" i="29"/>
  <c r="K75" i="29"/>
  <c r="M75" i="29"/>
  <c r="D81" i="29"/>
  <c r="F81" i="29"/>
  <c r="K81" i="29"/>
  <c r="M81" i="29"/>
  <c r="D87" i="29"/>
  <c r="F87" i="29"/>
  <c r="K87" i="29"/>
  <c r="M87" i="29"/>
  <c r="E70" i="12"/>
  <c r="N70" i="12"/>
  <c r="C64" i="13"/>
  <c r="J64" i="13"/>
  <c r="E73" i="13"/>
  <c r="L73" i="13"/>
  <c r="Q78" i="26"/>
  <c r="E57" i="29"/>
  <c r="L57" i="29"/>
  <c r="E63" i="29"/>
  <c r="L63" i="29"/>
  <c r="M63" i="29"/>
  <c r="E69" i="29"/>
  <c r="L69" i="29"/>
  <c r="E75" i="29"/>
  <c r="L75" i="29"/>
  <c r="E81" i="29"/>
  <c r="L81" i="29"/>
  <c r="E87" i="29"/>
  <c r="L87" i="29"/>
  <c r="D49" i="13"/>
  <c r="K49" i="13"/>
  <c r="J58" i="13"/>
  <c r="C58" i="13"/>
  <c r="L67" i="13"/>
  <c r="E67" i="13"/>
  <c r="C49" i="16"/>
  <c r="F49" i="16"/>
  <c r="J49" i="16"/>
  <c r="C55" i="16"/>
  <c r="F55" i="16"/>
  <c r="J55" i="16"/>
  <c r="M55" i="16"/>
  <c r="C61" i="16"/>
  <c r="F61" i="16"/>
  <c r="J61" i="16"/>
  <c r="C67" i="16"/>
  <c r="F67" i="16"/>
  <c r="J67" i="16"/>
  <c r="M67" i="16"/>
  <c r="C73" i="16"/>
  <c r="F73" i="16"/>
  <c r="J73" i="16"/>
  <c r="Q53" i="10"/>
  <c r="K68" i="25"/>
  <c r="Q68" i="25"/>
  <c r="T27" i="25"/>
  <c r="B68" i="25"/>
  <c r="Q61" i="26"/>
  <c r="G74" i="26"/>
  <c r="P74" i="26"/>
  <c r="C61" i="13"/>
  <c r="J61" i="13"/>
  <c r="E70" i="13"/>
  <c r="L70" i="13"/>
  <c r="M60" i="16"/>
  <c r="F53" i="29"/>
  <c r="P19" i="29"/>
  <c r="F71" i="29"/>
  <c r="P37" i="29"/>
  <c r="M49" i="16"/>
  <c r="M53" i="16"/>
  <c r="M57" i="16"/>
  <c r="M61" i="16"/>
  <c r="M65" i="16"/>
  <c r="M69" i="16"/>
  <c r="M73" i="16"/>
  <c r="M77" i="16"/>
  <c r="P11" i="29"/>
  <c r="P17" i="29"/>
  <c r="P23" i="29"/>
  <c r="P29" i="29"/>
  <c r="P35" i="29"/>
  <c r="P41" i="29"/>
  <c r="P9" i="29"/>
  <c r="P15" i="29"/>
  <c r="P21" i="29"/>
  <c r="P27" i="29"/>
  <c r="P33" i="29"/>
  <c r="P39" i="29"/>
  <c r="F50" i="16"/>
  <c r="M56" i="16"/>
  <c r="P19" i="16"/>
  <c r="P23" i="16"/>
  <c r="F70" i="16"/>
  <c r="M76" i="16"/>
  <c r="G93" i="10"/>
  <c r="E93" i="10"/>
  <c r="H68" i="25"/>
  <c r="Q74" i="25"/>
  <c r="M52" i="13"/>
  <c r="Q71" i="26"/>
  <c r="H66" i="25"/>
  <c r="H69" i="25"/>
  <c r="M70" i="13"/>
  <c r="H74" i="26"/>
  <c r="M73" i="13"/>
  <c r="F74" i="29"/>
  <c r="F79" i="12"/>
  <c r="G79" i="26"/>
  <c r="F79" i="25"/>
  <c r="C96" i="25"/>
  <c r="M61" i="13"/>
  <c r="H56" i="26"/>
  <c r="B79" i="26"/>
  <c r="C92" i="26"/>
  <c r="H55" i="12"/>
  <c r="H62" i="26"/>
  <c r="C79" i="25"/>
  <c r="C93" i="25"/>
  <c r="I92" i="24"/>
  <c r="B98" i="24"/>
  <c r="E97" i="24"/>
  <c r="I97" i="24"/>
  <c r="Q67" i="9"/>
  <c r="Q75" i="22"/>
  <c r="I94" i="24"/>
  <c r="E94" i="24"/>
  <c r="H71" i="10"/>
  <c r="H54" i="10"/>
  <c r="C79" i="24"/>
  <c r="C93" i="24"/>
  <c r="H63" i="11"/>
  <c r="B98" i="9"/>
  <c r="D79" i="23"/>
  <c r="C94" i="23"/>
  <c r="H56" i="23"/>
  <c r="H71" i="7"/>
  <c r="G79" i="25"/>
  <c r="G79" i="10"/>
  <c r="H70" i="24"/>
  <c r="H61" i="23"/>
  <c r="Q77" i="25"/>
  <c r="Q65" i="10"/>
  <c r="E94" i="10"/>
  <c r="Q73" i="9"/>
  <c r="H58" i="9"/>
  <c r="N79" i="8"/>
  <c r="Q60" i="22"/>
  <c r="H51" i="6"/>
  <c r="H60" i="10"/>
  <c r="C79" i="9"/>
  <c r="C93" i="9"/>
  <c r="H60" i="7"/>
  <c r="H71" i="25"/>
  <c r="E92" i="25"/>
  <c r="B98" i="25"/>
  <c r="H56" i="10"/>
  <c r="H79" i="10"/>
  <c r="C98" i="10"/>
  <c r="E95" i="24"/>
  <c r="I95" i="24"/>
  <c r="Q64" i="9"/>
  <c r="H58" i="23"/>
  <c r="B79" i="23"/>
  <c r="H77" i="22"/>
  <c r="E93" i="22"/>
  <c r="Q66" i="25"/>
  <c r="E94" i="25"/>
  <c r="F70" i="13"/>
  <c r="M86" i="29"/>
  <c r="Q65" i="25"/>
  <c r="H72" i="25"/>
  <c r="F79" i="26"/>
  <c r="F49" i="13"/>
  <c r="E96" i="25"/>
  <c r="Q68" i="26"/>
  <c r="B79" i="12"/>
  <c r="H62" i="24"/>
  <c r="H79" i="24"/>
  <c r="C98" i="24"/>
  <c r="B79" i="24"/>
  <c r="D79" i="11"/>
  <c r="C94" i="11"/>
  <c r="H57" i="11"/>
  <c r="H79" i="11"/>
  <c r="C98" i="11"/>
  <c r="H75" i="22"/>
  <c r="L79" i="24"/>
  <c r="D93" i="24"/>
  <c r="G93" i="24" s="1"/>
  <c r="H52" i="6"/>
  <c r="N79" i="26"/>
  <c r="D95" i="26"/>
  <c r="E95" i="26"/>
  <c r="F95" i="26" s="1"/>
  <c r="H68" i="22"/>
  <c r="H55" i="26"/>
  <c r="B98" i="22"/>
  <c r="Q62" i="22"/>
  <c r="Q59" i="26"/>
  <c r="Q67" i="26"/>
  <c r="L79" i="9"/>
  <c r="D93" i="9"/>
  <c r="G93" i="9" s="1"/>
  <c r="Q54" i="6"/>
  <c r="Q52" i="7"/>
  <c r="Q79" i="7"/>
  <c r="D98" i="7"/>
  <c r="Q68" i="10"/>
  <c r="C79" i="23"/>
  <c r="C93" i="23"/>
  <c r="Q58" i="23"/>
  <c r="H64" i="6"/>
  <c r="E93" i="7"/>
  <c r="E98" i="7" s="1"/>
  <c r="B100" i="7" s="1"/>
  <c r="B101" i="7" s="1"/>
  <c r="F68" i="29"/>
  <c r="F58" i="13"/>
  <c r="H68" i="26"/>
  <c r="F79" i="23"/>
  <c r="E94" i="11"/>
  <c r="Q52" i="6"/>
  <c r="C79" i="12"/>
  <c r="C93" i="12"/>
  <c r="Q68" i="22"/>
  <c r="Q60" i="6"/>
  <c r="Q65" i="24"/>
  <c r="Q69" i="9"/>
  <c r="H60" i="22"/>
  <c r="H79" i="22"/>
  <c r="C98" i="22"/>
  <c r="B79" i="22"/>
  <c r="H59" i="26"/>
  <c r="H67" i="26"/>
  <c r="G79" i="9"/>
  <c r="E79" i="23"/>
  <c r="C79" i="22"/>
  <c r="C93" i="22"/>
  <c r="Q60" i="7"/>
  <c r="E79" i="22"/>
  <c r="Q71" i="25"/>
  <c r="E94" i="12"/>
  <c r="T38" i="12"/>
  <c r="Q71" i="24"/>
  <c r="H68" i="10"/>
  <c r="E93" i="11"/>
  <c r="B79" i="9"/>
  <c r="M67" i="13"/>
  <c r="M62" i="29"/>
  <c r="N79" i="25"/>
  <c r="D95" i="25"/>
  <c r="E95" i="25" s="1"/>
  <c r="E98" i="25" s="1"/>
  <c r="Q73" i="26"/>
  <c r="Q75" i="25"/>
  <c r="B79" i="10"/>
  <c r="M58" i="13"/>
  <c r="F64" i="13"/>
  <c r="H70" i="6"/>
  <c r="H63" i="9"/>
  <c r="F79" i="24"/>
  <c r="E94" i="7"/>
  <c r="D79" i="24"/>
  <c r="C94" i="24"/>
  <c r="H54" i="8"/>
  <c r="H79" i="8"/>
  <c r="Q72" i="6"/>
  <c r="H60" i="6"/>
  <c r="H65" i="24"/>
  <c r="H69" i="9"/>
  <c r="H49" i="6"/>
  <c r="Q61" i="9"/>
  <c r="E98" i="8"/>
  <c r="Q61" i="6"/>
  <c r="H55" i="7"/>
  <c r="B79" i="7"/>
  <c r="T38" i="25"/>
  <c r="H71" i="24"/>
  <c r="Q72" i="9"/>
  <c r="H66" i="22"/>
  <c r="Q64" i="6"/>
  <c r="Q54" i="7"/>
  <c r="H61" i="12"/>
  <c r="F80" i="29"/>
  <c r="D79" i="26"/>
  <c r="C94" i="26"/>
  <c r="E79" i="25"/>
  <c r="C95" i="25"/>
  <c r="K79" i="25"/>
  <c r="M76" i="13"/>
  <c r="F55" i="13"/>
  <c r="H75" i="25"/>
  <c r="Q70" i="12"/>
  <c r="Q79" i="12"/>
  <c r="D98" i="12"/>
  <c r="P79" i="26"/>
  <c r="M64" i="13"/>
  <c r="B98" i="26"/>
  <c r="E93" i="25"/>
  <c r="E94" i="26"/>
  <c r="F94" i="26"/>
  <c r="E95" i="11"/>
  <c r="H74" i="10"/>
  <c r="T38" i="9"/>
  <c r="G79" i="12"/>
  <c r="F79" i="11"/>
  <c r="E96" i="24"/>
  <c r="I96" i="24"/>
  <c r="Q71" i="22"/>
  <c r="H72" i="6"/>
  <c r="H70" i="26"/>
  <c r="T38" i="10"/>
  <c r="H75" i="11"/>
  <c r="H73" i="23"/>
  <c r="F79" i="7"/>
  <c r="Q63" i="25"/>
  <c r="E79" i="10"/>
  <c r="H61" i="9"/>
  <c r="B98" i="8"/>
  <c r="F79" i="9"/>
  <c r="Q56" i="23"/>
  <c r="Q79" i="23"/>
  <c r="D98" i="23"/>
  <c r="H63" i="22"/>
  <c r="H61" i="6"/>
  <c r="H72" i="7"/>
  <c r="H62" i="25"/>
  <c r="B79" i="25"/>
  <c r="E79" i="12"/>
  <c r="C95" i="12"/>
  <c r="Q61" i="24"/>
  <c r="Q79" i="24"/>
  <c r="D98" i="24"/>
  <c r="I98" i="24" s="1"/>
  <c r="Q72" i="10"/>
  <c r="M79" i="9"/>
  <c r="D94" i="9"/>
  <c r="G94" i="9" s="1"/>
  <c r="Q57" i="9"/>
  <c r="Q79" i="9"/>
  <c r="B98" i="23"/>
  <c r="Q66" i="22"/>
  <c r="E94" i="22"/>
  <c r="H57" i="7"/>
  <c r="Q69" i="25"/>
  <c r="Q74" i="26"/>
  <c r="F73" i="13"/>
  <c r="M49" i="13"/>
  <c r="H70" i="12"/>
  <c r="K79" i="12"/>
  <c r="F61" i="13"/>
  <c r="Q56" i="26"/>
  <c r="Q79" i="26"/>
  <c r="D98" i="26"/>
  <c r="K79" i="26"/>
  <c r="D92" i="26"/>
  <c r="E92" i="26"/>
  <c r="F92" i="26" s="1"/>
  <c r="Q62" i="26"/>
  <c r="Q62" i="24"/>
  <c r="K79" i="24"/>
  <c r="H69" i="6"/>
  <c r="E94" i="23"/>
  <c r="H71" i="22"/>
  <c r="Q71" i="7"/>
  <c r="D79" i="7"/>
  <c r="C94" i="7"/>
  <c r="E93" i="12"/>
  <c r="D93" i="23"/>
  <c r="E93" i="23" s="1"/>
  <c r="E98" i="23" s="1"/>
  <c r="G93" i="23"/>
  <c r="K79" i="10"/>
  <c r="E79" i="7"/>
  <c r="H77" i="25"/>
  <c r="H65" i="10"/>
  <c r="D79" i="10"/>
  <c r="C94" i="10"/>
  <c r="H73" i="9"/>
  <c r="Q55" i="6"/>
  <c r="H63" i="25"/>
  <c r="Q60" i="10"/>
  <c r="Q79" i="10"/>
  <c r="D98" i="10"/>
  <c r="Q63" i="22"/>
  <c r="Q79" i="22"/>
  <c r="D98" i="22"/>
  <c r="H54" i="6"/>
  <c r="F79" i="22"/>
  <c r="Q72" i="7"/>
  <c r="Q62" i="25"/>
  <c r="Q79" i="25"/>
  <c r="D98" i="25"/>
  <c r="Q55" i="12"/>
  <c r="N79" i="12"/>
  <c r="D95" i="12"/>
  <c r="G95" i="12" s="1"/>
  <c r="H72" i="10"/>
  <c r="H64" i="9"/>
  <c r="H57" i="9"/>
  <c r="Q77" i="22"/>
  <c r="C79" i="7"/>
  <c r="C93" i="7"/>
  <c r="H52" i="7"/>
  <c r="Q57" i="7"/>
  <c r="H79" i="25"/>
  <c r="C98" i="25"/>
  <c r="F98" i="8"/>
  <c r="B100" i="8"/>
  <c r="B101" i="8" s="1"/>
  <c r="E98" i="10"/>
  <c r="F98" i="10" s="1"/>
  <c r="H79" i="9"/>
  <c r="H79" i="26"/>
  <c r="C98" i="26"/>
  <c r="H79" i="12"/>
  <c r="C98" i="12"/>
  <c r="E98" i="22"/>
  <c r="F98" i="22" s="1"/>
  <c r="E93" i="24"/>
  <c r="E98" i="24"/>
  <c r="F98" i="24" s="1"/>
  <c r="I93" i="24"/>
  <c r="H79" i="7"/>
  <c r="H80" i="7"/>
  <c r="C98" i="7"/>
  <c r="E95" i="12"/>
  <c r="E98" i="12"/>
  <c r="F98" i="12" s="1"/>
  <c r="E98" i="11"/>
  <c r="B100" i="11" s="1"/>
  <c r="B101" i="11" s="1"/>
  <c r="E93" i="9"/>
  <c r="H79" i="23"/>
  <c r="C98" i="23"/>
  <c r="M43" i="29" l="1"/>
  <c r="C52" i="29"/>
  <c r="C89" i="29" s="1"/>
  <c r="J52" i="29"/>
  <c r="J89" i="29" s="1"/>
  <c r="F43" i="29"/>
  <c r="N6" i="29"/>
  <c r="O6" i="29"/>
  <c r="L6" i="29"/>
  <c r="O6" i="27"/>
  <c r="E52" i="27" s="1"/>
  <c r="N6" i="27"/>
  <c r="D52" i="27" s="1"/>
  <c r="M6" i="27"/>
  <c r="C52" i="27" s="1"/>
  <c r="K80" i="16"/>
  <c r="D94" i="16" s="1"/>
  <c r="B94" i="16"/>
  <c r="O6" i="16"/>
  <c r="D47" i="16"/>
  <c r="D79" i="16" s="1"/>
  <c r="D80" i="16" s="1"/>
  <c r="C94" i="16" s="1"/>
  <c r="L6" i="16"/>
  <c r="M6" i="16"/>
  <c r="F38" i="15"/>
  <c r="D47" i="15"/>
  <c r="K47" i="15"/>
  <c r="M6" i="15"/>
  <c r="I47" i="15"/>
  <c r="O6" i="15"/>
  <c r="F38" i="13"/>
  <c r="L38" i="13"/>
  <c r="B92" i="13" s="1"/>
  <c r="N6" i="13"/>
  <c r="O6" i="13"/>
  <c r="B79" i="13"/>
  <c r="J47" i="13"/>
  <c r="J79" i="13" s="1"/>
  <c r="C47" i="13"/>
  <c r="C79" i="13" s="1"/>
  <c r="M38" i="13"/>
  <c r="E92" i="13"/>
  <c r="I47" i="13"/>
  <c r="B80" i="13"/>
  <c r="C92" i="13" s="1"/>
  <c r="I80" i="13"/>
  <c r="D92" i="13" s="1"/>
  <c r="H38" i="6"/>
  <c r="S6" i="6"/>
  <c r="G47" i="6" s="1"/>
  <c r="G79" i="6" s="1"/>
  <c r="R6" i="6"/>
  <c r="R38" i="6" s="1"/>
  <c r="Q6" i="6"/>
  <c r="P6" i="6"/>
  <c r="F80" i="6"/>
  <c r="B96" i="6"/>
  <c r="E96" i="6" s="1"/>
  <c r="K47" i="6"/>
  <c r="B47" i="6"/>
  <c r="N38" i="6"/>
  <c r="P47" i="6"/>
  <c r="P79" i="6" s="1"/>
  <c r="P80" i="6" s="1"/>
  <c r="O6" i="6"/>
  <c r="O47" i="6"/>
  <c r="O79" i="6" s="1"/>
  <c r="O80" i="6" s="1"/>
  <c r="S38" i="6"/>
  <c r="F47" i="6"/>
  <c r="F79" i="6" s="1"/>
  <c r="M47" i="6"/>
  <c r="M79" i="6" s="1"/>
  <c r="I68" i="15"/>
  <c r="L38" i="15"/>
  <c r="B68" i="15"/>
  <c r="O27" i="15"/>
  <c r="N27" i="15"/>
  <c r="M27" i="15"/>
  <c r="Q80" i="9"/>
  <c r="D98" i="9" s="1"/>
  <c r="H80" i="9"/>
  <c r="C98" i="9" s="1"/>
  <c r="Q80" i="8"/>
  <c r="D98" i="8" s="1"/>
  <c r="H80" i="8"/>
  <c r="C98" i="8" s="1"/>
  <c r="M11" i="28"/>
  <c r="C57" i="28" s="1"/>
  <c r="N16" i="28"/>
  <c r="D62" i="28" s="1"/>
  <c r="O12" i="28"/>
  <c r="L16" i="28"/>
  <c r="B62" i="28" s="1"/>
  <c r="O14" i="28"/>
  <c r="O9" i="28"/>
  <c r="N7" i="28"/>
  <c r="D53" i="28" s="1"/>
  <c r="L20" i="28"/>
  <c r="N14" i="28"/>
  <c r="D60" i="28" s="1"/>
  <c r="L9" i="28"/>
  <c r="I55" i="28" s="1"/>
  <c r="L7" i="28"/>
  <c r="B53" i="28" s="1"/>
  <c r="K59" i="28"/>
  <c r="O13" i="28"/>
  <c r="L59" i="28" s="1"/>
  <c r="N8" i="28"/>
  <c r="D54" i="28" s="1"/>
  <c r="O15" i="28"/>
  <c r="N13" i="28"/>
  <c r="D59" i="28" s="1"/>
  <c r="M10" i="28"/>
  <c r="C56" i="28" s="1"/>
  <c r="L8" i="28"/>
  <c r="M17" i="28"/>
  <c r="B60" i="28"/>
  <c r="I60" i="28"/>
  <c r="C55" i="28"/>
  <c r="J55" i="28"/>
  <c r="C53" i="28"/>
  <c r="J53" i="28"/>
  <c r="I59" i="28"/>
  <c r="B59" i="28"/>
  <c r="C54" i="28"/>
  <c r="J54" i="28"/>
  <c r="N12" i="28"/>
  <c r="L10" i="28"/>
  <c r="I56" i="28" s="1"/>
  <c r="J57" i="28"/>
  <c r="K57" i="28"/>
  <c r="N17" i="28"/>
  <c r="M14" i="28"/>
  <c r="M13" i="28"/>
  <c r="L12" i="28"/>
  <c r="L11" i="28"/>
  <c r="O8" i="28"/>
  <c r="O7" i="28"/>
  <c r="N6" i="28"/>
  <c r="L17" i="28"/>
  <c r="L15" i="28"/>
  <c r="O11" i="28"/>
  <c r="O10" i="28"/>
  <c r="E56" i="28" s="1"/>
  <c r="N9" i="28"/>
  <c r="L19" i="28"/>
  <c r="B81" i="28"/>
  <c r="I81" i="28"/>
  <c r="I75" i="28"/>
  <c r="B75" i="28"/>
  <c r="I69" i="28"/>
  <c r="B69" i="28"/>
  <c r="C65" i="28"/>
  <c r="J65" i="28"/>
  <c r="B80" i="28"/>
  <c r="I80" i="28"/>
  <c r="I74" i="28"/>
  <c r="B74" i="28"/>
  <c r="B68" i="28"/>
  <c r="I68" i="28"/>
  <c r="I64" i="28"/>
  <c r="B64" i="28"/>
  <c r="B79" i="28"/>
  <c r="I79" i="28"/>
  <c r="B73" i="28"/>
  <c r="I73" i="28"/>
  <c r="B67" i="28"/>
  <c r="I67" i="28"/>
  <c r="J62" i="28"/>
  <c r="C62" i="28"/>
  <c r="I78" i="28"/>
  <c r="B78" i="28"/>
  <c r="B72" i="28"/>
  <c r="I72" i="28"/>
  <c r="C58" i="28"/>
  <c r="J58" i="28"/>
  <c r="E52" i="28"/>
  <c r="L52" i="28"/>
  <c r="I83" i="28"/>
  <c r="B83" i="28"/>
  <c r="B77" i="28"/>
  <c r="I77" i="28"/>
  <c r="B71" i="28"/>
  <c r="I71" i="28"/>
  <c r="C66" i="28"/>
  <c r="J66" i="28"/>
  <c r="B82" i="28"/>
  <c r="I82" i="28"/>
  <c r="B76" i="28"/>
  <c r="I76" i="28"/>
  <c r="B70" i="28"/>
  <c r="I70" i="28"/>
  <c r="L63" i="28"/>
  <c r="E63" i="28"/>
  <c r="C61" i="28"/>
  <c r="J61" i="28"/>
  <c r="O37" i="28"/>
  <c r="O36" i="28"/>
  <c r="O35" i="28"/>
  <c r="O34" i="28"/>
  <c r="O33" i="28"/>
  <c r="O32" i="28"/>
  <c r="O31" i="28"/>
  <c r="O30" i="28"/>
  <c r="O29" i="28"/>
  <c r="O28" i="28"/>
  <c r="O27" i="28"/>
  <c r="O26" i="28"/>
  <c r="O25" i="28"/>
  <c r="O24" i="28"/>
  <c r="O23" i="28"/>
  <c r="O22" i="28"/>
  <c r="M6" i="28"/>
  <c r="F43" i="28"/>
  <c r="N37" i="28"/>
  <c r="N36" i="28"/>
  <c r="N35" i="28"/>
  <c r="N34" i="28"/>
  <c r="N33" i="28"/>
  <c r="N32" i="28"/>
  <c r="N31" i="28"/>
  <c r="N30" i="28"/>
  <c r="N29" i="28"/>
  <c r="N28" i="28"/>
  <c r="N27" i="28"/>
  <c r="N26" i="28"/>
  <c r="N25" i="28"/>
  <c r="P25" i="28" s="1"/>
  <c r="N24" i="28"/>
  <c r="N23" i="28"/>
  <c r="N22" i="28"/>
  <c r="O21" i="28"/>
  <c r="O20" i="28"/>
  <c r="O19" i="28"/>
  <c r="O18" i="28"/>
  <c r="O16" i="28"/>
  <c r="L6" i="28"/>
  <c r="K56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N21" i="28"/>
  <c r="N20" i="28"/>
  <c r="N19" i="28"/>
  <c r="N18" i="28"/>
  <c r="K62" i="28"/>
  <c r="M22" i="28"/>
  <c r="M21" i="28"/>
  <c r="M18" i="28"/>
  <c r="N15" i="28"/>
  <c r="B63" i="27"/>
  <c r="I63" i="27"/>
  <c r="O17" i="27"/>
  <c r="L63" i="27" s="1"/>
  <c r="M23" i="27"/>
  <c r="C69" i="27" s="1"/>
  <c r="O35" i="27"/>
  <c r="P35" i="27" s="1"/>
  <c r="N17" i="27"/>
  <c r="P17" i="27" s="1"/>
  <c r="L23" i="27"/>
  <c r="N35" i="27"/>
  <c r="N11" i="27"/>
  <c r="D57" i="27" s="1"/>
  <c r="N29" i="27"/>
  <c r="D75" i="27" s="1"/>
  <c r="E80" i="27"/>
  <c r="L80" i="27"/>
  <c r="I74" i="27"/>
  <c r="B74" i="27"/>
  <c r="B56" i="27"/>
  <c r="I56" i="27"/>
  <c r="J57" i="27"/>
  <c r="B81" i="27"/>
  <c r="N16" i="27"/>
  <c r="D62" i="27" s="1"/>
  <c r="L22" i="27"/>
  <c r="I68" i="27" s="1"/>
  <c r="N34" i="27"/>
  <c r="K80" i="27" s="1"/>
  <c r="N33" i="27"/>
  <c r="D79" i="27" s="1"/>
  <c r="O10" i="27"/>
  <c r="E56" i="27" s="1"/>
  <c r="M16" i="27"/>
  <c r="O28" i="27"/>
  <c r="M34" i="27"/>
  <c r="C80" i="27" s="1"/>
  <c r="L82" i="27"/>
  <c r="K76" i="27"/>
  <c r="I64" i="27"/>
  <c r="J52" i="27"/>
  <c r="K61" i="27"/>
  <c r="N10" i="27"/>
  <c r="L16" i="27"/>
  <c r="P16" i="27" s="1"/>
  <c r="N28" i="27"/>
  <c r="L34" i="27"/>
  <c r="M10" i="27"/>
  <c r="O22" i="27"/>
  <c r="M28" i="27"/>
  <c r="N22" i="27"/>
  <c r="B59" i="27"/>
  <c r="D82" i="27"/>
  <c r="L64" i="27"/>
  <c r="O13" i="27"/>
  <c r="E59" i="27" s="1"/>
  <c r="M19" i="27"/>
  <c r="C65" i="27" s="1"/>
  <c r="O31" i="27"/>
  <c r="E77" i="27" s="1"/>
  <c r="M37" i="27"/>
  <c r="C83" i="27" s="1"/>
  <c r="F83" i="27" s="1"/>
  <c r="K52" i="27"/>
  <c r="J58" i="27"/>
  <c r="J76" i="27"/>
  <c r="N13" i="27"/>
  <c r="D59" i="27" s="1"/>
  <c r="N31" i="27"/>
  <c r="D77" i="27" s="1"/>
  <c r="I76" i="27"/>
  <c r="O7" i="27"/>
  <c r="E53" i="27" s="1"/>
  <c r="F53" i="27" s="1"/>
  <c r="M13" i="27"/>
  <c r="C59" i="27" s="1"/>
  <c r="O25" i="27"/>
  <c r="E71" i="27" s="1"/>
  <c r="F71" i="27" s="1"/>
  <c r="M31" i="27"/>
  <c r="C77" i="27" s="1"/>
  <c r="L79" i="27"/>
  <c r="E79" i="27"/>
  <c r="B73" i="27"/>
  <c r="I73" i="27"/>
  <c r="C67" i="27"/>
  <c r="J67" i="27"/>
  <c r="E61" i="27"/>
  <c r="L61" i="27"/>
  <c r="B55" i="27"/>
  <c r="I55" i="27"/>
  <c r="O9" i="27"/>
  <c r="E55" i="27" s="1"/>
  <c r="M15" i="27"/>
  <c r="J61" i="27" s="1"/>
  <c r="O27" i="27"/>
  <c r="L73" i="27" s="1"/>
  <c r="M33" i="27"/>
  <c r="C79" i="27" s="1"/>
  <c r="J68" i="27"/>
  <c r="K70" i="27"/>
  <c r="J75" i="27"/>
  <c r="N9" i="27"/>
  <c r="L15" i="27"/>
  <c r="N27" i="27"/>
  <c r="L33" i="27"/>
  <c r="M9" i="27"/>
  <c r="O21" i="27"/>
  <c r="M27" i="27"/>
  <c r="L62" i="27"/>
  <c r="I58" i="27"/>
  <c r="L69" i="27"/>
  <c r="I67" i="27"/>
  <c r="N21" i="27"/>
  <c r="K83" i="27"/>
  <c r="I77" i="27"/>
  <c r="P6" i="27"/>
  <c r="P24" i="27"/>
  <c r="J53" i="27"/>
  <c r="I70" i="27"/>
  <c r="B52" i="27"/>
  <c r="F52" i="27" s="1"/>
  <c r="P18" i="27"/>
  <c r="P36" i="27"/>
  <c r="O26" i="27"/>
  <c r="K65" i="27"/>
  <c r="B70" i="27"/>
  <c r="F70" i="27" s="1"/>
  <c r="D69" i="27"/>
  <c r="L83" i="27"/>
  <c r="K64" i="27"/>
  <c r="C76" i="27"/>
  <c r="F76" i="27" s="1"/>
  <c r="L52" i="27"/>
  <c r="M32" i="27"/>
  <c r="C78" i="27" s="1"/>
  <c r="I65" i="27"/>
  <c r="F64" i="27"/>
  <c r="L70" i="27"/>
  <c r="P12" i="27"/>
  <c r="I53" i="27"/>
  <c r="O8" i="27"/>
  <c r="E54" i="27" s="1"/>
  <c r="M14" i="27"/>
  <c r="C60" i="27" s="1"/>
  <c r="K78" i="27"/>
  <c r="D78" i="27"/>
  <c r="B66" i="27"/>
  <c r="I66" i="27"/>
  <c r="K60" i="27"/>
  <c r="D60" i="27"/>
  <c r="B54" i="27"/>
  <c r="I54" i="27"/>
  <c r="B72" i="27"/>
  <c r="I72" i="27"/>
  <c r="D65" i="27"/>
  <c r="J71" i="27"/>
  <c r="I75" i="27"/>
  <c r="I83" i="27"/>
  <c r="J64" i="27"/>
  <c r="F43" i="27"/>
  <c r="N8" i="27"/>
  <c r="L14" i="27"/>
  <c r="N26" i="27"/>
  <c r="L32" i="27"/>
  <c r="I57" i="27"/>
  <c r="K71" i="27"/>
  <c r="K53" i="27"/>
  <c r="J82" i="27"/>
  <c r="L58" i="27"/>
  <c r="M8" i="27"/>
  <c r="O20" i="27"/>
  <c r="M26" i="27"/>
  <c r="I71" i="27"/>
  <c r="L65" i="27"/>
  <c r="B75" i="27"/>
  <c r="F75" i="27" s="1"/>
  <c r="C82" i="27"/>
  <c r="E58" i="27"/>
  <c r="F58" i="27" s="1"/>
  <c r="N20" i="27"/>
  <c r="B57" i="27"/>
  <c r="P30" i="27"/>
  <c r="L76" i="27"/>
  <c r="O14" i="27"/>
  <c r="M20" i="27"/>
  <c r="O32" i="27"/>
  <c r="I59" i="27"/>
  <c r="F93" i="26"/>
  <c r="E98" i="26"/>
  <c r="F98" i="26" s="1"/>
  <c r="B100" i="26"/>
  <c r="B101" i="26" s="1"/>
  <c r="F98" i="25"/>
  <c r="B100" i="25"/>
  <c r="B101" i="25" s="1"/>
  <c r="B100" i="24"/>
  <c r="B101" i="24" s="1"/>
  <c r="F98" i="23"/>
  <c r="B100" i="23"/>
  <c r="B101" i="23" s="1"/>
  <c r="B100" i="22"/>
  <c r="B101" i="22" s="1"/>
  <c r="B100" i="12"/>
  <c r="B101" i="12" s="1"/>
  <c r="F98" i="11"/>
  <c r="B100" i="10"/>
  <c r="B101" i="10" s="1"/>
  <c r="E94" i="9"/>
  <c r="E98" i="9" s="1"/>
  <c r="D61" i="5"/>
  <c r="M61" i="5"/>
  <c r="T20" i="5"/>
  <c r="O64" i="5"/>
  <c r="Q34" i="5"/>
  <c r="N75" i="5" s="1"/>
  <c r="S20" i="5"/>
  <c r="G61" i="5" s="1"/>
  <c r="Q19" i="5"/>
  <c r="E60" i="5" s="1"/>
  <c r="K65" i="5"/>
  <c r="P34" i="5"/>
  <c r="D75" i="5" s="1"/>
  <c r="Q24" i="5"/>
  <c r="E65" i="5" s="1"/>
  <c r="Q20" i="5"/>
  <c r="N19" i="5"/>
  <c r="B60" i="5" s="1"/>
  <c r="N13" i="5"/>
  <c r="H38" i="5"/>
  <c r="P68" i="5"/>
  <c r="P61" i="5"/>
  <c r="K47" i="5"/>
  <c r="N34" i="5"/>
  <c r="B75" i="5" s="1"/>
  <c r="P24" i="5"/>
  <c r="D65" i="5" s="1"/>
  <c r="Q21" i="5"/>
  <c r="R19" i="5"/>
  <c r="Q14" i="5"/>
  <c r="R13" i="5"/>
  <c r="B70" i="5"/>
  <c r="K70" i="5"/>
  <c r="B72" i="5"/>
  <c r="T31" i="5"/>
  <c r="K63" i="5"/>
  <c r="B63" i="5"/>
  <c r="O26" i="5"/>
  <c r="C67" i="5" s="1"/>
  <c r="O22" i="5"/>
  <c r="H72" i="5"/>
  <c r="M65" i="5"/>
  <c r="S22" i="5"/>
  <c r="G63" i="5" s="1"/>
  <c r="Q22" i="5"/>
  <c r="E63" i="5" s="1"/>
  <c r="S15" i="5"/>
  <c r="Q29" i="5"/>
  <c r="T29" i="5" s="1"/>
  <c r="Q23" i="5"/>
  <c r="E64" i="5" s="1"/>
  <c r="P22" i="5"/>
  <c r="D63" i="5" s="1"/>
  <c r="N18" i="5"/>
  <c r="Q15" i="5"/>
  <c r="N11" i="5"/>
  <c r="K75" i="5"/>
  <c r="K66" i="5"/>
  <c r="M49" i="5"/>
  <c r="Q49" i="5" s="1"/>
  <c r="S24" i="5"/>
  <c r="N23" i="5"/>
  <c r="B64" i="5" s="1"/>
  <c r="O18" i="5"/>
  <c r="N15" i="5"/>
  <c r="R11" i="5"/>
  <c r="M53" i="4"/>
  <c r="N50" i="4"/>
  <c r="L48" i="4"/>
  <c r="Q28" i="4"/>
  <c r="Q15" i="4"/>
  <c r="E56" i="4" s="1"/>
  <c r="O32" i="4"/>
  <c r="H47" i="4"/>
  <c r="H38" i="4"/>
  <c r="L47" i="4"/>
  <c r="P48" i="4"/>
  <c r="K47" i="4"/>
  <c r="Q47" i="4" s="1"/>
  <c r="S15" i="4"/>
  <c r="P56" i="4" s="1"/>
  <c r="P53" i="4"/>
  <c r="O50" i="4"/>
  <c r="M48" i="4"/>
  <c r="M47" i="4"/>
  <c r="O23" i="4"/>
  <c r="R15" i="4"/>
  <c r="F56" i="4" s="1"/>
  <c r="E60" i="4"/>
  <c r="N60" i="4"/>
  <c r="C58" i="4"/>
  <c r="L58" i="4"/>
  <c r="P52" i="4"/>
  <c r="H51" i="4"/>
  <c r="S17" i="4"/>
  <c r="G58" i="4" s="1"/>
  <c r="H74" i="4"/>
  <c r="O54" i="4"/>
  <c r="O53" i="4"/>
  <c r="O52" i="4"/>
  <c r="S19" i="4"/>
  <c r="Q17" i="4"/>
  <c r="E58" i="4" s="1"/>
  <c r="N54" i="4"/>
  <c r="L53" i="4"/>
  <c r="N52" i="4"/>
  <c r="Q29" i="4"/>
  <c r="L68" i="4"/>
  <c r="S21" i="4"/>
  <c r="G62" i="4" s="1"/>
  <c r="P19" i="4"/>
  <c r="N17" i="4"/>
  <c r="B58" i="4" s="1"/>
  <c r="Q53" i="4"/>
  <c r="P76" i="4"/>
  <c r="G56" i="4"/>
  <c r="L54" i="4"/>
  <c r="K52" i="4"/>
  <c r="Q32" i="4"/>
  <c r="E73" i="4" s="1"/>
  <c r="N29" i="4"/>
  <c r="B70" i="4" s="1"/>
  <c r="R21" i="4"/>
  <c r="D69" i="5"/>
  <c r="M69" i="5"/>
  <c r="C65" i="5"/>
  <c r="L65" i="5"/>
  <c r="T19" i="5"/>
  <c r="G60" i="5"/>
  <c r="P60" i="5"/>
  <c r="G62" i="5"/>
  <c r="P62" i="5"/>
  <c r="O56" i="5"/>
  <c r="F56" i="5"/>
  <c r="Q51" i="5"/>
  <c r="O66" i="5"/>
  <c r="S16" i="5"/>
  <c r="Q16" i="5"/>
  <c r="Q76" i="5"/>
  <c r="N63" i="5"/>
  <c r="S28" i="5"/>
  <c r="Q17" i="5"/>
  <c r="N58" i="5" s="1"/>
  <c r="P16" i="5"/>
  <c r="P12" i="5"/>
  <c r="M63" i="5"/>
  <c r="K60" i="5"/>
  <c r="O30" i="5"/>
  <c r="Q28" i="5"/>
  <c r="R25" i="5"/>
  <c r="F66" i="5" s="1"/>
  <c r="Q18" i="5"/>
  <c r="N17" i="5"/>
  <c r="N16" i="5"/>
  <c r="N12" i="5"/>
  <c r="H74" i="5"/>
  <c r="K72" i="5"/>
  <c r="Q72" i="5" s="1"/>
  <c r="L57" i="5"/>
  <c r="E75" i="5"/>
  <c r="S32" i="5"/>
  <c r="S26" i="5"/>
  <c r="P18" i="5"/>
  <c r="R17" i="5"/>
  <c r="F58" i="5" s="1"/>
  <c r="Q13" i="5"/>
  <c r="T13" i="5" s="1"/>
  <c r="O12" i="5"/>
  <c r="L73" i="5"/>
  <c r="C73" i="5"/>
  <c r="P58" i="5"/>
  <c r="G58" i="5"/>
  <c r="N53" i="5"/>
  <c r="E53" i="5"/>
  <c r="B67" i="5"/>
  <c r="K67" i="5"/>
  <c r="Q47" i="5"/>
  <c r="P59" i="5"/>
  <c r="G59" i="5"/>
  <c r="G54" i="5"/>
  <c r="P54" i="5"/>
  <c r="P75" i="5"/>
  <c r="G75" i="5"/>
  <c r="P64" i="5"/>
  <c r="G64" i="5"/>
  <c r="N52" i="5"/>
  <c r="E52" i="5"/>
  <c r="O68" i="5"/>
  <c r="F68" i="5"/>
  <c r="G55" i="5"/>
  <c r="P55" i="5"/>
  <c r="D71" i="5"/>
  <c r="M71" i="5"/>
  <c r="E66" i="5"/>
  <c r="N66" i="5"/>
  <c r="T25" i="5"/>
  <c r="P66" i="5"/>
  <c r="Q32" i="5"/>
  <c r="Q27" i="5"/>
  <c r="P32" i="5"/>
  <c r="S30" i="5"/>
  <c r="N27" i="5"/>
  <c r="Q26" i="5"/>
  <c r="N64" i="5"/>
  <c r="N32" i="5"/>
  <c r="Q30" i="5"/>
  <c r="P26" i="5"/>
  <c r="S12" i="5"/>
  <c r="S11" i="5"/>
  <c r="P73" i="4"/>
  <c r="G73" i="4"/>
  <c r="D63" i="4"/>
  <c r="M63" i="4"/>
  <c r="H49" i="4"/>
  <c r="N32" i="4"/>
  <c r="S30" i="4"/>
  <c r="G71" i="4" s="1"/>
  <c r="R27" i="4"/>
  <c r="O76" i="4"/>
  <c r="P68" i="4"/>
  <c r="H52" i="4"/>
  <c r="R30" i="4"/>
  <c r="P62" i="4"/>
  <c r="N58" i="4"/>
  <c r="O56" i="4"/>
  <c r="N76" i="4"/>
  <c r="H75" i="4"/>
  <c r="K65" i="4"/>
  <c r="P30" i="4"/>
  <c r="M76" i="4"/>
  <c r="P74" i="4"/>
  <c r="H54" i="4"/>
  <c r="H48" i="4"/>
  <c r="P31" i="4"/>
  <c r="O30" i="4"/>
  <c r="N26" i="4"/>
  <c r="K67" i="4" s="1"/>
  <c r="Q24" i="4"/>
  <c r="S22" i="4"/>
  <c r="T22" i="4" s="1"/>
  <c r="K62" i="4"/>
  <c r="M58" i="4"/>
  <c r="O74" i="4"/>
  <c r="C68" i="4"/>
  <c r="H53" i="4"/>
  <c r="L51" i="4"/>
  <c r="Q31" i="4"/>
  <c r="N30" i="4"/>
  <c r="O26" i="4"/>
  <c r="O24" i="4"/>
  <c r="T24" i="4" s="1"/>
  <c r="R18" i="4"/>
  <c r="F59" i="4" s="1"/>
  <c r="S14" i="4"/>
  <c r="G72" i="4"/>
  <c r="P72" i="4"/>
  <c r="T31" i="4"/>
  <c r="E71" i="4"/>
  <c r="N71" i="4"/>
  <c r="E67" i="4"/>
  <c r="N67" i="4"/>
  <c r="C61" i="4"/>
  <c r="L61" i="4"/>
  <c r="K59" i="4"/>
  <c r="B59" i="4"/>
  <c r="N57" i="4"/>
  <c r="E57" i="4"/>
  <c r="C55" i="4"/>
  <c r="L55" i="4"/>
  <c r="E66" i="4"/>
  <c r="N66" i="4"/>
  <c r="D65" i="4"/>
  <c r="M65" i="4"/>
  <c r="G70" i="4"/>
  <c r="P70" i="4"/>
  <c r="M68" i="4"/>
  <c r="D68" i="4"/>
  <c r="B64" i="4"/>
  <c r="K64" i="4"/>
  <c r="D56" i="4"/>
  <c r="M56" i="4"/>
  <c r="M69" i="4"/>
  <c r="D69" i="4"/>
  <c r="L62" i="4"/>
  <c r="C62" i="4"/>
  <c r="O61" i="4"/>
  <c r="M49" i="4"/>
  <c r="O15" i="4"/>
  <c r="O38" i="4" s="1"/>
  <c r="P75" i="4"/>
  <c r="Q18" i="4"/>
  <c r="N15" i="4"/>
  <c r="O75" i="4"/>
  <c r="K74" i="4"/>
  <c r="M51" i="4"/>
  <c r="M50" i="4"/>
  <c r="P49" i="4"/>
  <c r="K48" i="4"/>
  <c r="O29" i="4"/>
  <c r="N27" i="4"/>
  <c r="Q21" i="4"/>
  <c r="Q38" i="4" s="1"/>
  <c r="S20" i="4"/>
  <c r="P18" i="4"/>
  <c r="L75" i="4"/>
  <c r="L50" i="4"/>
  <c r="O49" i="4"/>
  <c r="S25" i="4"/>
  <c r="S23" i="4"/>
  <c r="P21" i="4"/>
  <c r="Q20" i="4"/>
  <c r="S16" i="4"/>
  <c r="O57" i="4"/>
  <c r="D73" i="4"/>
  <c r="K75" i="4"/>
  <c r="N74" i="4"/>
  <c r="P65" i="4"/>
  <c r="B65" i="4"/>
  <c r="M52" i="4"/>
  <c r="P51" i="4"/>
  <c r="L49" i="4"/>
  <c r="O48" i="4"/>
  <c r="S28" i="4"/>
  <c r="Q27" i="4"/>
  <c r="S26" i="4"/>
  <c r="P25" i="4"/>
  <c r="Q23" i="4"/>
  <c r="N20" i="4"/>
  <c r="O18" i="4"/>
  <c r="P16" i="4"/>
  <c r="N14" i="4"/>
  <c r="O65" i="4"/>
  <c r="P50" i="4"/>
  <c r="S18" i="4"/>
  <c r="E52" i="29" l="1"/>
  <c r="E89" i="29" s="1"/>
  <c r="L52" i="29"/>
  <c r="L89" i="29" s="1"/>
  <c r="O43" i="29"/>
  <c r="N43" i="29"/>
  <c r="K52" i="29"/>
  <c r="K89" i="29" s="1"/>
  <c r="D52" i="29"/>
  <c r="D89" i="29" s="1"/>
  <c r="P6" i="29"/>
  <c r="P43" i="29" s="1"/>
  <c r="L43" i="29"/>
  <c r="B52" i="29"/>
  <c r="I52" i="29"/>
  <c r="B103" i="29"/>
  <c r="J90" i="29"/>
  <c r="D103" i="29" s="1"/>
  <c r="C90" i="29"/>
  <c r="C103" i="29" s="1"/>
  <c r="E94" i="16"/>
  <c r="C47" i="16"/>
  <c r="C79" i="16" s="1"/>
  <c r="J47" i="16"/>
  <c r="J79" i="16" s="1"/>
  <c r="M38" i="16"/>
  <c r="B47" i="16"/>
  <c r="I47" i="16"/>
  <c r="P6" i="16"/>
  <c r="P38" i="16" s="1"/>
  <c r="L38" i="16"/>
  <c r="O38" i="16"/>
  <c r="E47" i="16"/>
  <c r="E79" i="16" s="1"/>
  <c r="L47" i="16"/>
  <c r="L79" i="16" s="1"/>
  <c r="L47" i="15"/>
  <c r="E47" i="15"/>
  <c r="P6" i="15"/>
  <c r="C47" i="15"/>
  <c r="F47" i="15" s="1"/>
  <c r="J47" i="15"/>
  <c r="M47" i="15" s="1"/>
  <c r="E47" i="13"/>
  <c r="E79" i="13" s="1"/>
  <c r="O38" i="13"/>
  <c r="L47" i="13"/>
  <c r="L79" i="13" s="1"/>
  <c r="N38" i="13"/>
  <c r="B94" i="13" s="1"/>
  <c r="K47" i="13"/>
  <c r="K79" i="13" s="1"/>
  <c r="K80" i="13" s="1"/>
  <c r="D47" i="13"/>
  <c r="P6" i="13"/>
  <c r="P38" i="13" s="1"/>
  <c r="J80" i="13"/>
  <c r="D93" i="13" s="1"/>
  <c r="C80" i="13"/>
  <c r="C93" i="13" s="1"/>
  <c r="B93" i="13"/>
  <c r="I79" i="13"/>
  <c r="T6" i="6"/>
  <c r="T38" i="6" s="1"/>
  <c r="E47" i="6"/>
  <c r="E79" i="6" s="1"/>
  <c r="N47" i="6"/>
  <c r="N79" i="6" s="1"/>
  <c r="N80" i="6" s="1"/>
  <c r="Q38" i="6"/>
  <c r="D47" i="6"/>
  <c r="D79" i="6" s="1"/>
  <c r="P38" i="6"/>
  <c r="K79" i="6"/>
  <c r="K80" i="6" s="1"/>
  <c r="H47" i="6"/>
  <c r="H79" i="6" s="1"/>
  <c r="H80" i="6" s="1"/>
  <c r="C98" i="6" s="1"/>
  <c r="B79" i="6"/>
  <c r="G80" i="6"/>
  <c r="B97" i="6"/>
  <c r="E97" i="6" s="1"/>
  <c r="B80" i="6"/>
  <c r="B92" i="6"/>
  <c r="C47" i="6"/>
  <c r="C79" i="6" s="1"/>
  <c r="L47" i="6"/>
  <c r="L79" i="6" s="1"/>
  <c r="O38" i="6"/>
  <c r="C68" i="15"/>
  <c r="J68" i="15"/>
  <c r="M38" i="15"/>
  <c r="D68" i="15"/>
  <c r="D79" i="15" s="1"/>
  <c r="N38" i="15"/>
  <c r="K68" i="15"/>
  <c r="K79" i="15" s="1"/>
  <c r="O38" i="15"/>
  <c r="E68" i="15"/>
  <c r="L68" i="15"/>
  <c r="L79" i="15" s="1"/>
  <c r="P27" i="15"/>
  <c r="B79" i="15"/>
  <c r="I80" i="15"/>
  <c r="D92" i="15" s="1"/>
  <c r="G92" i="15" s="1"/>
  <c r="B80" i="15"/>
  <c r="C92" i="15" s="1"/>
  <c r="B92" i="15"/>
  <c r="M68" i="15"/>
  <c r="I79" i="15"/>
  <c r="I62" i="28"/>
  <c r="P12" i="28"/>
  <c r="P16" i="28"/>
  <c r="P14" i="28"/>
  <c r="B55" i="28"/>
  <c r="K60" i="28"/>
  <c r="P19" i="28"/>
  <c r="P7" i="28"/>
  <c r="J56" i="28"/>
  <c r="P26" i="28"/>
  <c r="I53" i="28"/>
  <c r="P13" i="28"/>
  <c r="L58" i="28"/>
  <c r="E58" i="28"/>
  <c r="B66" i="28"/>
  <c r="I66" i="28"/>
  <c r="B54" i="28"/>
  <c r="I54" i="28"/>
  <c r="P37" i="28"/>
  <c r="E61" i="28"/>
  <c r="L61" i="28"/>
  <c r="E55" i="28"/>
  <c r="L55" i="28"/>
  <c r="P27" i="28"/>
  <c r="K54" i="28"/>
  <c r="E60" i="28"/>
  <c r="L60" i="28"/>
  <c r="P28" i="28"/>
  <c r="P34" i="28"/>
  <c r="E59" i="28"/>
  <c r="J63" i="28"/>
  <c r="C63" i="28"/>
  <c r="K53" i="28"/>
  <c r="K58" i="28"/>
  <c r="D58" i="28"/>
  <c r="K55" i="28"/>
  <c r="D55" i="28"/>
  <c r="D52" i="28"/>
  <c r="K52" i="28"/>
  <c r="C60" i="28"/>
  <c r="J60" i="28"/>
  <c r="L53" i="28"/>
  <c r="E53" i="28"/>
  <c r="F53" i="28" s="1"/>
  <c r="K63" i="28"/>
  <c r="D63" i="28"/>
  <c r="P29" i="28"/>
  <c r="E57" i="28"/>
  <c r="L57" i="28"/>
  <c r="E54" i="28"/>
  <c r="L54" i="28"/>
  <c r="P24" i="28"/>
  <c r="I61" i="28"/>
  <c r="B61" i="28"/>
  <c r="I57" i="28"/>
  <c r="M57" i="28" s="1"/>
  <c r="B57" i="28"/>
  <c r="P11" i="28"/>
  <c r="B65" i="28"/>
  <c r="I65" i="28"/>
  <c r="P17" i="28"/>
  <c r="I63" i="28"/>
  <c r="B63" i="28"/>
  <c r="I58" i="28"/>
  <c r="B58" i="28"/>
  <c r="L56" i="28"/>
  <c r="M56" i="28" s="1"/>
  <c r="P8" i="28"/>
  <c r="C59" i="28"/>
  <c r="J59" i="28"/>
  <c r="M59" i="28" s="1"/>
  <c r="B56" i="28"/>
  <c r="F56" i="28" s="1"/>
  <c r="P10" i="28"/>
  <c r="P9" i="28"/>
  <c r="C69" i="28"/>
  <c r="J69" i="28"/>
  <c r="C76" i="28"/>
  <c r="J76" i="28"/>
  <c r="C82" i="28"/>
  <c r="J82" i="28"/>
  <c r="E65" i="28"/>
  <c r="L65" i="28"/>
  <c r="K77" i="28"/>
  <c r="D77" i="28"/>
  <c r="E76" i="28"/>
  <c r="L76" i="28"/>
  <c r="E82" i="28"/>
  <c r="L82" i="28"/>
  <c r="P30" i="28"/>
  <c r="K70" i="28"/>
  <c r="D70" i="28"/>
  <c r="L69" i="28"/>
  <c r="E69" i="28"/>
  <c r="D64" i="28"/>
  <c r="K64" i="28"/>
  <c r="L71" i="28"/>
  <c r="E71" i="28"/>
  <c r="P18" i="28"/>
  <c r="C75" i="28"/>
  <c r="J75" i="28"/>
  <c r="D76" i="28"/>
  <c r="K76" i="28"/>
  <c r="E81" i="28"/>
  <c r="L81" i="28"/>
  <c r="E70" i="28"/>
  <c r="L70" i="28"/>
  <c r="K78" i="28"/>
  <c r="D78" i="28"/>
  <c r="C81" i="28"/>
  <c r="J81" i="28"/>
  <c r="L75" i="28"/>
  <c r="E75" i="28"/>
  <c r="K71" i="28"/>
  <c r="D71" i="28"/>
  <c r="D72" i="28"/>
  <c r="K72" i="28"/>
  <c r="E64" i="28"/>
  <c r="L64" i="28"/>
  <c r="D82" i="28"/>
  <c r="K82" i="28"/>
  <c r="O43" i="28"/>
  <c r="B105" i="28" s="1"/>
  <c r="C70" i="28"/>
  <c r="J70" i="28"/>
  <c r="D83" i="28"/>
  <c r="K83" i="28"/>
  <c r="D61" i="28"/>
  <c r="N43" i="28"/>
  <c r="B104" i="28" s="1"/>
  <c r="K61" i="28"/>
  <c r="C71" i="28"/>
  <c r="J71" i="28"/>
  <c r="J77" i="28"/>
  <c r="C77" i="28"/>
  <c r="C83" i="28"/>
  <c r="J83" i="28"/>
  <c r="L66" i="28"/>
  <c r="E66" i="28"/>
  <c r="E77" i="28"/>
  <c r="L77" i="28"/>
  <c r="E83" i="28"/>
  <c r="L83" i="28"/>
  <c r="P32" i="28"/>
  <c r="C64" i="28"/>
  <c r="J64" i="28"/>
  <c r="K65" i="28"/>
  <c r="D65" i="28"/>
  <c r="J72" i="28"/>
  <c r="C72" i="28"/>
  <c r="C78" i="28"/>
  <c r="J78" i="28"/>
  <c r="L67" i="28"/>
  <c r="E67" i="28"/>
  <c r="D73" i="28"/>
  <c r="K73" i="28"/>
  <c r="D79" i="28"/>
  <c r="K79" i="28"/>
  <c r="E72" i="28"/>
  <c r="L72" i="28"/>
  <c r="L78" i="28"/>
  <c r="E78" i="28"/>
  <c r="P15" i="28"/>
  <c r="P31" i="28"/>
  <c r="J67" i="28"/>
  <c r="C67" i="28"/>
  <c r="K66" i="28"/>
  <c r="D66" i="28"/>
  <c r="C73" i="28"/>
  <c r="J73" i="28"/>
  <c r="C79" i="28"/>
  <c r="J79" i="28"/>
  <c r="L43" i="28"/>
  <c r="I52" i="28"/>
  <c r="B52" i="28"/>
  <c r="P6" i="28"/>
  <c r="K68" i="28"/>
  <c r="D68" i="28"/>
  <c r="D74" i="28"/>
  <c r="K74" i="28"/>
  <c r="K80" i="28"/>
  <c r="D80" i="28"/>
  <c r="C52" i="28"/>
  <c r="J52" i="28"/>
  <c r="M43" i="28"/>
  <c r="B103" i="28" s="1"/>
  <c r="L73" i="28"/>
  <c r="E73" i="28"/>
  <c r="L79" i="28"/>
  <c r="E79" i="28"/>
  <c r="P36" i="28"/>
  <c r="P20" i="28"/>
  <c r="P21" i="28"/>
  <c r="P33" i="28"/>
  <c r="P22" i="28"/>
  <c r="P23" i="28"/>
  <c r="P35" i="28"/>
  <c r="C68" i="28"/>
  <c r="F68" i="28" s="1"/>
  <c r="J68" i="28"/>
  <c r="D67" i="28"/>
  <c r="K67" i="28"/>
  <c r="C74" i="28"/>
  <c r="J74" i="28"/>
  <c r="J80" i="28"/>
  <c r="C80" i="28"/>
  <c r="L62" i="28"/>
  <c r="M62" i="28" s="1"/>
  <c r="E62" i="28"/>
  <c r="F62" i="28" s="1"/>
  <c r="D69" i="28"/>
  <c r="K69" i="28"/>
  <c r="D75" i="28"/>
  <c r="K75" i="28"/>
  <c r="K81" i="28"/>
  <c r="D81" i="28"/>
  <c r="L68" i="28"/>
  <c r="E68" i="28"/>
  <c r="E74" i="28"/>
  <c r="L74" i="28"/>
  <c r="L80" i="28"/>
  <c r="E80" i="28"/>
  <c r="P29" i="27"/>
  <c r="J69" i="27"/>
  <c r="K75" i="27"/>
  <c r="M75" i="27" s="1"/>
  <c r="P11" i="27"/>
  <c r="E63" i="27"/>
  <c r="E81" i="27"/>
  <c r="L81" i="27"/>
  <c r="L59" i="27"/>
  <c r="M63" i="27"/>
  <c r="P23" i="27"/>
  <c r="F57" i="27"/>
  <c r="D81" i="27"/>
  <c r="F81" i="27" s="1"/>
  <c r="K81" i="27"/>
  <c r="M81" i="27" s="1"/>
  <c r="K63" i="27"/>
  <c r="D63" i="27"/>
  <c r="F63" i="27" s="1"/>
  <c r="M82" i="27"/>
  <c r="K57" i="27"/>
  <c r="M57" i="27" s="1"/>
  <c r="B69" i="27"/>
  <c r="F69" i="27" s="1"/>
  <c r="I69" i="27"/>
  <c r="M69" i="27" s="1"/>
  <c r="E73" i="27"/>
  <c r="P37" i="27"/>
  <c r="D80" i="27"/>
  <c r="J83" i="27"/>
  <c r="K62" i="27"/>
  <c r="M76" i="27"/>
  <c r="L77" i="27"/>
  <c r="K59" i="27"/>
  <c r="J77" i="27"/>
  <c r="L56" i="27"/>
  <c r="F59" i="27"/>
  <c r="J80" i="27"/>
  <c r="L74" i="27"/>
  <c r="E74" i="27"/>
  <c r="B62" i="27"/>
  <c r="I62" i="27"/>
  <c r="B80" i="27"/>
  <c r="I80" i="27"/>
  <c r="M80" i="27" s="1"/>
  <c r="J59" i="27"/>
  <c r="D74" i="27"/>
  <c r="K74" i="27"/>
  <c r="P31" i="27"/>
  <c r="P28" i="27"/>
  <c r="C74" i="27"/>
  <c r="J74" i="27"/>
  <c r="D56" i="27"/>
  <c r="K56" i="27"/>
  <c r="C62" i="27"/>
  <c r="J62" i="27"/>
  <c r="F65" i="27"/>
  <c r="J65" i="27"/>
  <c r="M65" i="27" s="1"/>
  <c r="D68" i="27"/>
  <c r="K68" i="27"/>
  <c r="B68" i="27"/>
  <c r="L53" i="27"/>
  <c r="M53" i="27" s="1"/>
  <c r="K79" i="27"/>
  <c r="F77" i="27"/>
  <c r="E68" i="27"/>
  <c r="L68" i="27"/>
  <c r="P22" i="27"/>
  <c r="F82" i="27"/>
  <c r="P7" i="27"/>
  <c r="C61" i="27"/>
  <c r="P34" i="27"/>
  <c r="C56" i="27"/>
  <c r="F56" i="27" s="1"/>
  <c r="J56" i="27"/>
  <c r="P10" i="27"/>
  <c r="K77" i="27"/>
  <c r="M52" i="27"/>
  <c r="P13" i="27"/>
  <c r="P25" i="27"/>
  <c r="P19" i="27"/>
  <c r="L71" i="27"/>
  <c r="M71" i="27" s="1"/>
  <c r="P27" i="27"/>
  <c r="L55" i="27"/>
  <c r="P9" i="27"/>
  <c r="J79" i="27"/>
  <c r="I79" i="27"/>
  <c r="B79" i="27"/>
  <c r="F79" i="27" s="1"/>
  <c r="P33" i="27"/>
  <c r="C73" i="27"/>
  <c r="J73" i="27"/>
  <c r="D73" i="27"/>
  <c r="K73" i="27"/>
  <c r="D67" i="27"/>
  <c r="K67" i="27"/>
  <c r="E67" i="27"/>
  <c r="L67" i="27"/>
  <c r="B61" i="27"/>
  <c r="I61" i="27"/>
  <c r="M61" i="27" s="1"/>
  <c r="P15" i="27"/>
  <c r="C55" i="27"/>
  <c r="J55" i="27"/>
  <c r="K55" i="27"/>
  <c r="D55" i="27"/>
  <c r="M58" i="27"/>
  <c r="P21" i="27"/>
  <c r="J78" i="27"/>
  <c r="J60" i="27"/>
  <c r="M64" i="27"/>
  <c r="M70" i="27"/>
  <c r="E72" i="27"/>
  <c r="L72" i="27"/>
  <c r="L54" i="27"/>
  <c r="E60" i="27"/>
  <c r="L60" i="27"/>
  <c r="P14" i="27"/>
  <c r="I60" i="27"/>
  <c r="B60" i="27"/>
  <c r="M59" i="27"/>
  <c r="E66" i="27"/>
  <c r="L66" i="27"/>
  <c r="L43" i="27"/>
  <c r="B102" i="27" s="1"/>
  <c r="M43" i="27"/>
  <c r="B103" i="27" s="1"/>
  <c r="C54" i="27"/>
  <c r="J54" i="27"/>
  <c r="P32" i="27"/>
  <c r="B78" i="27"/>
  <c r="I78" i="27"/>
  <c r="C72" i="27"/>
  <c r="J72" i="27"/>
  <c r="O43" i="27"/>
  <c r="B105" i="27" s="1"/>
  <c r="D54" i="27"/>
  <c r="K54" i="27"/>
  <c r="N43" i="27"/>
  <c r="B104" i="27" s="1"/>
  <c r="D66" i="27"/>
  <c r="K66" i="27"/>
  <c r="P8" i="27"/>
  <c r="P26" i="27"/>
  <c r="E78" i="27"/>
  <c r="L78" i="27"/>
  <c r="J66" i="27"/>
  <c r="C66" i="27"/>
  <c r="K72" i="27"/>
  <c r="D72" i="27"/>
  <c r="M83" i="27"/>
  <c r="P20" i="27"/>
  <c r="F98" i="9"/>
  <c r="B100" i="9"/>
  <c r="B101" i="9" s="1"/>
  <c r="E55" i="5"/>
  <c r="N55" i="5"/>
  <c r="Q55" i="5"/>
  <c r="T23" i="5"/>
  <c r="O60" i="5"/>
  <c r="F60" i="5"/>
  <c r="H60" i="5" s="1"/>
  <c r="H55" i="5"/>
  <c r="O38" i="5"/>
  <c r="B93" i="5" s="1"/>
  <c r="H75" i="5"/>
  <c r="Q62" i="5"/>
  <c r="M75" i="5"/>
  <c r="Q75" i="5" s="1"/>
  <c r="E62" i="5"/>
  <c r="H62" i="5" s="1"/>
  <c r="N62" i="5"/>
  <c r="T17" i="5"/>
  <c r="N65" i="5"/>
  <c r="T21" i="5"/>
  <c r="T24" i="5"/>
  <c r="H64" i="5"/>
  <c r="B54" i="5"/>
  <c r="K54" i="5"/>
  <c r="T14" i="5"/>
  <c r="T30" i="5"/>
  <c r="T34" i="5"/>
  <c r="N60" i="5"/>
  <c r="Q60" i="5" s="1"/>
  <c r="L67" i="5"/>
  <c r="F54" i="5"/>
  <c r="O54" i="5"/>
  <c r="E61" i="5"/>
  <c r="H61" i="5" s="1"/>
  <c r="N61" i="5"/>
  <c r="Q61" i="5" s="1"/>
  <c r="B52" i="5"/>
  <c r="K52" i="5"/>
  <c r="N38" i="5"/>
  <c r="B92" i="5" s="1"/>
  <c r="E92" i="5" s="1"/>
  <c r="N56" i="5"/>
  <c r="E56" i="5"/>
  <c r="K64" i="5"/>
  <c r="C59" i="5"/>
  <c r="L59" i="5"/>
  <c r="G56" i="5"/>
  <c r="P56" i="5"/>
  <c r="Q64" i="5"/>
  <c r="G65" i="5"/>
  <c r="H65" i="5" s="1"/>
  <c r="P65" i="5"/>
  <c r="Q65" i="5" s="1"/>
  <c r="B59" i="5"/>
  <c r="K59" i="5"/>
  <c r="L63" i="5"/>
  <c r="Q63" i="5" s="1"/>
  <c r="C63" i="5"/>
  <c r="H63" i="5" s="1"/>
  <c r="H66" i="5"/>
  <c r="T15" i="5"/>
  <c r="F52" i="5"/>
  <c r="O52" i="5"/>
  <c r="O79" i="5" s="1"/>
  <c r="P63" i="5"/>
  <c r="T22" i="5"/>
  <c r="K56" i="5"/>
  <c r="B56" i="5"/>
  <c r="H56" i="5" s="1"/>
  <c r="E70" i="5"/>
  <c r="H70" i="5" s="1"/>
  <c r="N70" i="5"/>
  <c r="Q70" i="5" s="1"/>
  <c r="N38" i="4"/>
  <c r="P38" i="4"/>
  <c r="Q52" i="4"/>
  <c r="C64" i="4"/>
  <c r="L64" i="4"/>
  <c r="Q64" i="4" s="1"/>
  <c r="L73" i="4"/>
  <c r="C73" i="4"/>
  <c r="N56" i="4"/>
  <c r="N69" i="4"/>
  <c r="E69" i="4"/>
  <c r="Q54" i="4"/>
  <c r="K70" i="4"/>
  <c r="N73" i="4"/>
  <c r="R38" i="4"/>
  <c r="T32" i="4"/>
  <c r="F62" i="4"/>
  <c r="O62" i="4"/>
  <c r="O79" i="4" s="1"/>
  <c r="P58" i="4"/>
  <c r="H58" i="4"/>
  <c r="T19" i="4"/>
  <c r="D60" i="4"/>
  <c r="K58" i="4"/>
  <c r="B95" i="4"/>
  <c r="E95" i="4" s="1"/>
  <c r="S38" i="4"/>
  <c r="B97" i="4" s="1"/>
  <c r="E97" i="4" s="1"/>
  <c r="Q50" i="4"/>
  <c r="M60" i="4"/>
  <c r="E70" i="4"/>
  <c r="N70" i="4"/>
  <c r="G60" i="4"/>
  <c r="P60" i="4"/>
  <c r="T17" i="4"/>
  <c r="B58" i="5"/>
  <c r="K58" i="5"/>
  <c r="R38" i="5"/>
  <c r="B96" i="5" s="1"/>
  <c r="E96" i="5" s="1"/>
  <c r="P57" i="5"/>
  <c r="G57" i="5"/>
  <c r="D59" i="5"/>
  <c r="M59" i="5"/>
  <c r="E59" i="5"/>
  <c r="N59" i="5"/>
  <c r="D53" i="5"/>
  <c r="M53" i="5"/>
  <c r="P67" i="5"/>
  <c r="G67" i="5"/>
  <c r="M57" i="5"/>
  <c r="D57" i="5"/>
  <c r="Q69" i="5"/>
  <c r="G73" i="5"/>
  <c r="P73" i="5"/>
  <c r="E69" i="5"/>
  <c r="H69" i="5" s="1"/>
  <c r="N69" i="5"/>
  <c r="T16" i="5"/>
  <c r="T28" i="5"/>
  <c r="E58" i="5"/>
  <c r="C53" i="5"/>
  <c r="L53" i="5"/>
  <c r="K53" i="5"/>
  <c r="B53" i="5"/>
  <c r="L71" i="5"/>
  <c r="L79" i="5" s="1"/>
  <c r="D93" i="5" s="1"/>
  <c r="E93" i="5" s="1"/>
  <c r="C71" i="5"/>
  <c r="G69" i="5"/>
  <c r="P69" i="5"/>
  <c r="T18" i="5"/>
  <c r="Q58" i="5"/>
  <c r="N54" i="5"/>
  <c r="Q54" i="5" s="1"/>
  <c r="E54" i="5"/>
  <c r="K57" i="5"/>
  <c r="B57" i="5"/>
  <c r="E57" i="5"/>
  <c r="N57" i="5"/>
  <c r="O58" i="5"/>
  <c r="M67" i="5"/>
  <c r="D67" i="5"/>
  <c r="H67" i="5" s="1"/>
  <c r="P38" i="5"/>
  <c r="B94" i="5" s="1"/>
  <c r="G53" i="5"/>
  <c r="P53" i="5"/>
  <c r="E67" i="5"/>
  <c r="N67" i="5"/>
  <c r="T27" i="5"/>
  <c r="B68" i="5"/>
  <c r="K68" i="5"/>
  <c r="Q38" i="5"/>
  <c r="B95" i="5" s="1"/>
  <c r="E95" i="5" s="1"/>
  <c r="E71" i="5"/>
  <c r="N71" i="5"/>
  <c r="G71" i="5"/>
  <c r="P71" i="5"/>
  <c r="B73" i="5"/>
  <c r="K73" i="5"/>
  <c r="T32" i="5"/>
  <c r="M73" i="5"/>
  <c r="D73" i="5"/>
  <c r="Q66" i="5"/>
  <c r="T26" i="5"/>
  <c r="T12" i="5"/>
  <c r="N68" i="5"/>
  <c r="E68" i="5"/>
  <c r="G52" i="5"/>
  <c r="P52" i="5"/>
  <c r="S38" i="5"/>
  <c r="B97" i="5" s="1"/>
  <c r="E97" i="5" s="1"/>
  <c r="N73" i="5"/>
  <c r="E73" i="5"/>
  <c r="T11" i="5"/>
  <c r="C67" i="4"/>
  <c r="L67" i="4"/>
  <c r="M71" i="4"/>
  <c r="D71" i="4"/>
  <c r="B94" i="4"/>
  <c r="B93" i="4"/>
  <c r="B71" i="4"/>
  <c r="K71" i="4"/>
  <c r="Q71" i="4" s="1"/>
  <c r="C71" i="4"/>
  <c r="L71" i="4"/>
  <c r="E72" i="4"/>
  <c r="N72" i="4"/>
  <c r="D72" i="4"/>
  <c r="M72" i="4"/>
  <c r="Q76" i="4"/>
  <c r="F68" i="4"/>
  <c r="O68" i="4"/>
  <c r="B67" i="4"/>
  <c r="H67" i="4" s="1"/>
  <c r="P55" i="4"/>
  <c r="G55" i="4"/>
  <c r="O71" i="4"/>
  <c r="F71" i="4"/>
  <c r="T23" i="4"/>
  <c r="G63" i="4"/>
  <c r="H63" i="4" s="1"/>
  <c r="P63" i="4"/>
  <c r="Q63" i="4" s="1"/>
  <c r="B73" i="4"/>
  <c r="H73" i="4" s="1"/>
  <c r="K73" i="4"/>
  <c r="P71" i="4"/>
  <c r="Q75" i="4"/>
  <c r="B96" i="4"/>
  <c r="E96" i="4" s="1"/>
  <c r="T30" i="4"/>
  <c r="L65" i="4"/>
  <c r="C65" i="4"/>
  <c r="E65" i="4"/>
  <c r="N65" i="4"/>
  <c r="O59" i="4"/>
  <c r="B55" i="4"/>
  <c r="T14" i="4"/>
  <c r="K55" i="4"/>
  <c r="B92" i="4"/>
  <c r="D62" i="4"/>
  <c r="H62" i="4" s="1"/>
  <c r="M62" i="4"/>
  <c r="P67" i="4"/>
  <c r="Q67" i="4" s="1"/>
  <c r="G67" i="4"/>
  <c r="D59" i="4"/>
  <c r="M59" i="4"/>
  <c r="G59" i="4"/>
  <c r="P59" i="4"/>
  <c r="N68" i="4"/>
  <c r="E68" i="4"/>
  <c r="P61" i="4"/>
  <c r="G61" i="4"/>
  <c r="K61" i="4"/>
  <c r="B61" i="4"/>
  <c r="T20" i="4"/>
  <c r="E62" i="4"/>
  <c r="N62" i="4"/>
  <c r="C56" i="4"/>
  <c r="L56" i="4"/>
  <c r="T21" i="4"/>
  <c r="P57" i="4"/>
  <c r="G57" i="4"/>
  <c r="B68" i="4"/>
  <c r="H68" i="4" s="1"/>
  <c r="K68" i="4"/>
  <c r="T27" i="4"/>
  <c r="Q74" i="4"/>
  <c r="D66" i="4"/>
  <c r="T25" i="4"/>
  <c r="M66" i="4"/>
  <c r="Q48" i="4"/>
  <c r="T15" i="4"/>
  <c r="B56" i="4"/>
  <c r="K56" i="4"/>
  <c r="M57" i="4"/>
  <c r="Q57" i="4" s="1"/>
  <c r="T16" i="4"/>
  <c r="D57" i="4"/>
  <c r="P64" i="4"/>
  <c r="G64" i="4"/>
  <c r="E59" i="4"/>
  <c r="N59" i="4"/>
  <c r="Q49" i="4"/>
  <c r="L59" i="4"/>
  <c r="C59" i="4"/>
  <c r="P66" i="4"/>
  <c r="G66" i="4"/>
  <c r="G69" i="4"/>
  <c r="H69" i="4" s="1"/>
  <c r="P69" i="4"/>
  <c r="Q69" i="4" s="1"/>
  <c r="Q51" i="4"/>
  <c r="E64" i="4"/>
  <c r="N64" i="4"/>
  <c r="N61" i="4"/>
  <c r="E61" i="4"/>
  <c r="C70" i="4"/>
  <c r="H70" i="4" s="1"/>
  <c r="L70" i="4"/>
  <c r="T29" i="4"/>
  <c r="T28" i="4"/>
  <c r="T18" i="4"/>
  <c r="T26" i="4"/>
  <c r="B102" i="29" l="1"/>
  <c r="B90" i="29"/>
  <c r="C102" i="29" s="1"/>
  <c r="B104" i="29"/>
  <c r="D90" i="29"/>
  <c r="C104" i="29" s="1"/>
  <c r="K90" i="29"/>
  <c r="D104" i="29" s="1"/>
  <c r="M90" i="29"/>
  <c r="D106" i="29" s="1"/>
  <c r="E103" i="29"/>
  <c r="G103" i="29" s="1"/>
  <c r="F103" i="29"/>
  <c r="E90" i="29"/>
  <c r="C105" i="29" s="1"/>
  <c r="L90" i="29"/>
  <c r="D105" i="29" s="1"/>
  <c r="B105" i="29"/>
  <c r="M52" i="29"/>
  <c r="M89" i="29" s="1"/>
  <c r="I89" i="29"/>
  <c r="I90" i="29" s="1"/>
  <c r="D102" i="29" s="1"/>
  <c r="F52" i="29"/>
  <c r="F89" i="29" s="1"/>
  <c r="F90" i="29" s="1"/>
  <c r="C106" i="29" s="1"/>
  <c r="B89" i="29"/>
  <c r="E80" i="16"/>
  <c r="C95" i="16" s="1"/>
  <c r="B95" i="16"/>
  <c r="L80" i="16"/>
  <c r="D95" i="16" s="1"/>
  <c r="B92" i="16"/>
  <c r="I80" i="16"/>
  <c r="D92" i="16" s="1"/>
  <c r="B80" i="16"/>
  <c r="C92" i="16" s="1"/>
  <c r="F80" i="16"/>
  <c r="C96" i="16" s="1"/>
  <c r="M80" i="16"/>
  <c r="D96" i="16" s="1"/>
  <c r="F47" i="16"/>
  <c r="F79" i="16" s="1"/>
  <c r="B79" i="16"/>
  <c r="I79" i="16"/>
  <c r="M47" i="16"/>
  <c r="M79" i="16" s="1"/>
  <c r="C80" i="16"/>
  <c r="C93" i="16" s="1"/>
  <c r="J80" i="16"/>
  <c r="D93" i="16" s="1"/>
  <c r="B93" i="16"/>
  <c r="E93" i="16" s="1"/>
  <c r="P38" i="15"/>
  <c r="M79" i="15"/>
  <c r="J79" i="15"/>
  <c r="C79" i="15"/>
  <c r="C80" i="15" s="1"/>
  <c r="C93" i="15" s="1"/>
  <c r="E79" i="15"/>
  <c r="M47" i="13"/>
  <c r="M79" i="13" s="1"/>
  <c r="M80" i="13" s="1"/>
  <c r="D96" i="13" s="1"/>
  <c r="D94" i="13"/>
  <c r="E94" i="13" s="1"/>
  <c r="D95" i="13"/>
  <c r="B95" i="13"/>
  <c r="B96" i="13" s="1"/>
  <c r="L80" i="13"/>
  <c r="E80" i="13"/>
  <c r="D79" i="13"/>
  <c r="D80" i="13" s="1"/>
  <c r="F47" i="13"/>
  <c r="F79" i="13" s="1"/>
  <c r="F80" i="13" s="1"/>
  <c r="C96" i="13" s="1"/>
  <c r="E93" i="13"/>
  <c r="E80" i="6"/>
  <c r="B95" i="6"/>
  <c r="E95" i="6" s="1"/>
  <c r="D80" i="6"/>
  <c r="C94" i="6" s="1"/>
  <c r="B94" i="6"/>
  <c r="M80" i="6"/>
  <c r="D94" i="6" s="1"/>
  <c r="G94" i="6" s="1"/>
  <c r="C80" i="6"/>
  <c r="C93" i="6" s="1"/>
  <c r="B93" i="6"/>
  <c r="B98" i="6" s="1"/>
  <c r="L80" i="6"/>
  <c r="D93" i="6" s="1"/>
  <c r="G93" i="6" s="1"/>
  <c r="Q47" i="6"/>
  <c r="Q79" i="6" s="1"/>
  <c r="Q80" i="6" s="1"/>
  <c r="D98" i="6" s="1"/>
  <c r="E92" i="6"/>
  <c r="F68" i="15"/>
  <c r="F79" i="15" s="1"/>
  <c r="F80" i="15" s="1"/>
  <c r="C96" i="15" s="1"/>
  <c r="M80" i="15"/>
  <c r="D96" i="15" s="1"/>
  <c r="G96" i="15" s="1"/>
  <c r="B95" i="15"/>
  <c r="L80" i="15"/>
  <c r="D95" i="15" s="1"/>
  <c r="G95" i="15" s="1"/>
  <c r="E80" i="15"/>
  <c r="C95" i="15" s="1"/>
  <c r="K80" i="15"/>
  <c r="D94" i="15" s="1"/>
  <c r="G94" i="15" s="1"/>
  <c r="D80" i="15"/>
  <c r="C94" i="15" s="1"/>
  <c r="B94" i="15"/>
  <c r="E94" i="15" s="1"/>
  <c r="J80" i="15"/>
  <c r="D93" i="15" s="1"/>
  <c r="G93" i="15" s="1"/>
  <c r="B93" i="15"/>
  <c r="E92" i="15"/>
  <c r="M60" i="28"/>
  <c r="M64" i="28"/>
  <c r="F78" i="28"/>
  <c r="F58" i="28"/>
  <c r="M65" i="28"/>
  <c r="F67" i="28"/>
  <c r="F77" i="28"/>
  <c r="F72" i="28"/>
  <c r="M78" i="28"/>
  <c r="F55" i="28"/>
  <c r="F66" i="28"/>
  <c r="F64" i="28"/>
  <c r="M53" i="28"/>
  <c r="M55" i="28"/>
  <c r="F83" i="28"/>
  <c r="F81" i="28"/>
  <c r="M58" i="28"/>
  <c r="F61" i="28"/>
  <c r="F71" i="28"/>
  <c r="M79" i="28"/>
  <c r="F60" i="28"/>
  <c r="M68" i="28"/>
  <c r="M74" i="28"/>
  <c r="M54" i="28"/>
  <c r="M80" i="28"/>
  <c r="M70" i="28"/>
  <c r="F75" i="28"/>
  <c r="M69" i="28"/>
  <c r="F63" i="28"/>
  <c r="F57" i="28"/>
  <c r="F54" i="28"/>
  <c r="M71" i="28"/>
  <c r="M75" i="28"/>
  <c r="M72" i="28"/>
  <c r="M81" i="28"/>
  <c r="F59" i="28"/>
  <c r="M63" i="28"/>
  <c r="F76" i="28"/>
  <c r="F69" i="28"/>
  <c r="F79" i="28"/>
  <c r="F73" i="28"/>
  <c r="M77" i="28"/>
  <c r="L89" i="28"/>
  <c r="F74" i="28"/>
  <c r="M76" i="28"/>
  <c r="M82" i="28"/>
  <c r="M67" i="28"/>
  <c r="M66" i="28"/>
  <c r="F82" i="28"/>
  <c r="F80" i="28"/>
  <c r="M73" i="28"/>
  <c r="F65" i="28"/>
  <c r="M83" i="28"/>
  <c r="F70" i="28"/>
  <c r="C89" i="28"/>
  <c r="C90" i="28" s="1"/>
  <c r="C103" i="28" s="1"/>
  <c r="K89" i="28"/>
  <c r="K90" i="28" s="1"/>
  <c r="D104" i="28" s="1"/>
  <c r="E104" i="28" s="1"/>
  <c r="G104" i="28" s="1"/>
  <c r="E89" i="28"/>
  <c r="F52" i="28"/>
  <c r="B89" i="28"/>
  <c r="B90" i="28" s="1"/>
  <c r="C102" i="28" s="1"/>
  <c r="F104" i="28"/>
  <c r="M52" i="28"/>
  <c r="I89" i="28"/>
  <c r="I90" i="28" s="1"/>
  <c r="D102" i="28" s="1"/>
  <c r="D89" i="28"/>
  <c r="D90" i="28" s="1"/>
  <c r="C104" i="28" s="1"/>
  <c r="F105" i="28"/>
  <c r="E105" i="28"/>
  <c r="G105" i="28" s="1"/>
  <c r="F103" i="28"/>
  <c r="B102" i="28"/>
  <c r="P43" i="28"/>
  <c r="M61" i="28"/>
  <c r="J89" i="28"/>
  <c r="J90" i="28" s="1"/>
  <c r="D103" i="28" s="1"/>
  <c r="E103" i="28" s="1"/>
  <c r="G103" i="28" s="1"/>
  <c r="F80" i="27"/>
  <c r="M77" i="27"/>
  <c r="M62" i="27"/>
  <c r="F74" i="27"/>
  <c r="M68" i="27"/>
  <c r="F62" i="27"/>
  <c r="F61" i="27"/>
  <c r="M79" i="27"/>
  <c r="M56" i="27"/>
  <c r="M74" i="27"/>
  <c r="F68" i="27"/>
  <c r="M55" i="27"/>
  <c r="F55" i="27"/>
  <c r="M67" i="27"/>
  <c r="F73" i="27"/>
  <c r="M73" i="27"/>
  <c r="F67" i="27"/>
  <c r="F72" i="27"/>
  <c r="F54" i="27"/>
  <c r="L89" i="27"/>
  <c r="P43" i="27"/>
  <c r="E89" i="27"/>
  <c r="M72" i="27"/>
  <c r="J89" i="27"/>
  <c r="J90" i="27" s="1"/>
  <c r="D103" i="27" s="1"/>
  <c r="E103" i="27" s="1"/>
  <c r="F66" i="27"/>
  <c r="K89" i="27"/>
  <c r="K90" i="27" s="1"/>
  <c r="D104" i="27" s="1"/>
  <c r="E104" i="27" s="1"/>
  <c r="F78" i="27"/>
  <c r="B89" i="27"/>
  <c r="B90" i="27" s="1"/>
  <c r="C102" i="27" s="1"/>
  <c r="M66" i="27"/>
  <c r="M60" i="27"/>
  <c r="I89" i="27"/>
  <c r="I90" i="27" s="1"/>
  <c r="D102" i="27" s="1"/>
  <c r="E102" i="27" s="1"/>
  <c r="M54" i="27"/>
  <c r="C89" i="27"/>
  <c r="C90" i="27" s="1"/>
  <c r="C103" i="27" s="1"/>
  <c r="D89" i="27"/>
  <c r="D90" i="27" s="1"/>
  <c r="M78" i="27"/>
  <c r="B106" i="27"/>
  <c r="F60" i="27"/>
  <c r="H57" i="5"/>
  <c r="B98" i="5"/>
  <c r="F79" i="5"/>
  <c r="H52" i="5"/>
  <c r="C79" i="5"/>
  <c r="C93" i="5" s="1"/>
  <c r="H54" i="5"/>
  <c r="E79" i="5"/>
  <c r="Q57" i="5"/>
  <c r="Q59" i="5"/>
  <c r="H59" i="5"/>
  <c r="Q56" i="5"/>
  <c r="Q58" i="4"/>
  <c r="Q73" i="4"/>
  <c r="Q72" i="4"/>
  <c r="Q60" i="4"/>
  <c r="Q70" i="4"/>
  <c r="D79" i="4"/>
  <c r="C94" i="4" s="1"/>
  <c r="Q62" i="4"/>
  <c r="H72" i="4"/>
  <c r="L79" i="4"/>
  <c r="D93" i="4" s="1"/>
  <c r="E93" i="4" s="1"/>
  <c r="K79" i="4"/>
  <c r="H65" i="4"/>
  <c r="F79" i="4"/>
  <c r="C79" i="4"/>
  <c r="C93" i="4" s="1"/>
  <c r="T38" i="4"/>
  <c r="Q65" i="4"/>
  <c r="H60" i="4"/>
  <c r="H71" i="5"/>
  <c r="N79" i="5"/>
  <c r="Q71" i="5"/>
  <c r="Q67" i="5"/>
  <c r="H58" i="5"/>
  <c r="P79" i="5"/>
  <c r="Q53" i="5"/>
  <c r="B79" i="5"/>
  <c r="H53" i="5"/>
  <c r="D79" i="5"/>
  <c r="C94" i="5" s="1"/>
  <c r="G79" i="5"/>
  <c r="Q73" i="5"/>
  <c r="M79" i="5"/>
  <c r="D94" i="5" s="1"/>
  <c r="E94" i="5" s="1"/>
  <c r="E98" i="5" s="1"/>
  <c r="B100" i="5" s="1"/>
  <c r="B101" i="5" s="1"/>
  <c r="H73" i="5"/>
  <c r="Q68" i="5"/>
  <c r="K79" i="5"/>
  <c r="Q52" i="5"/>
  <c r="T38" i="5"/>
  <c r="H68" i="5"/>
  <c r="Q68" i="4"/>
  <c r="H71" i="4"/>
  <c r="H64" i="4"/>
  <c r="H59" i="4"/>
  <c r="Q59" i="4"/>
  <c r="P79" i="4"/>
  <c r="Q55" i="4"/>
  <c r="E79" i="4"/>
  <c r="Q61" i="4"/>
  <c r="N79" i="4"/>
  <c r="G79" i="4"/>
  <c r="M79" i="4"/>
  <c r="D94" i="4" s="1"/>
  <c r="E94" i="4" s="1"/>
  <c r="H55" i="4"/>
  <c r="B79" i="4"/>
  <c r="Q66" i="4"/>
  <c r="Q56" i="4"/>
  <c r="H57" i="4"/>
  <c r="H56" i="4"/>
  <c r="H66" i="4"/>
  <c r="H61" i="4"/>
  <c r="B98" i="4"/>
  <c r="E92" i="4"/>
  <c r="E104" i="29" l="1"/>
  <c r="G104" i="29" s="1"/>
  <c r="F104" i="29"/>
  <c r="E105" i="29"/>
  <c r="G105" i="29" s="1"/>
  <c r="F105" i="29"/>
  <c r="E102" i="29"/>
  <c r="B106" i="29"/>
  <c r="F106" i="29" s="1"/>
  <c r="F109" i="29" s="1"/>
  <c r="F102" i="29"/>
  <c r="E92" i="16"/>
  <c r="B96" i="16"/>
  <c r="E95" i="16"/>
  <c r="B96" i="15"/>
  <c r="E95" i="15"/>
  <c r="E93" i="15"/>
  <c r="E96" i="15" s="1"/>
  <c r="B98" i="15" s="1"/>
  <c r="E95" i="13"/>
  <c r="C94" i="13"/>
  <c r="C95" i="13"/>
  <c r="E96" i="13"/>
  <c r="B98" i="13" s="1"/>
  <c r="B99" i="13" s="1"/>
  <c r="E94" i="6"/>
  <c r="E93" i="6"/>
  <c r="E98" i="6" s="1"/>
  <c r="Q80" i="4"/>
  <c r="H80" i="4"/>
  <c r="F89" i="28"/>
  <c r="F90" i="28" s="1"/>
  <c r="C106" i="28" s="1"/>
  <c r="E102" i="28"/>
  <c r="B106" i="28"/>
  <c r="F106" i="28" s="1"/>
  <c r="F112" i="28" s="1"/>
  <c r="F102" i="28"/>
  <c r="M89" i="28"/>
  <c r="M90" i="28" s="1"/>
  <c r="D106" i="28" s="1"/>
  <c r="D105" i="27"/>
  <c r="E105" i="27" s="1"/>
  <c r="E106" i="27" s="1"/>
  <c r="B108" i="27" s="1"/>
  <c r="M89" i="27"/>
  <c r="M90" i="27" s="1"/>
  <c r="D106" i="27" s="1"/>
  <c r="F89" i="27"/>
  <c r="F90" i="27" s="1"/>
  <c r="C106" i="27" s="1"/>
  <c r="C104" i="27"/>
  <c r="C105" i="27"/>
  <c r="Q79" i="4"/>
  <c r="D98" i="4" s="1"/>
  <c r="H79" i="5"/>
  <c r="C98" i="5" s="1"/>
  <c r="Q79" i="5"/>
  <c r="D98" i="5" s="1"/>
  <c r="E98" i="4"/>
  <c r="B100" i="4" s="1"/>
  <c r="B101" i="4" s="1"/>
  <c r="H79" i="4"/>
  <c r="C98" i="4" s="1"/>
  <c r="G102" i="29" l="1"/>
  <c r="E106" i="29"/>
  <c r="F111" i="29"/>
  <c r="F110" i="29"/>
  <c r="F108" i="29"/>
  <c r="E96" i="16"/>
  <c r="B98" i="16" s="1"/>
  <c r="F98" i="6"/>
  <c r="B100" i="6"/>
  <c r="B101" i="6" s="1"/>
  <c r="F108" i="28"/>
  <c r="E106" i="28"/>
  <c r="B108" i="28" s="1"/>
  <c r="G102" i="28"/>
  <c r="G106" i="28" s="1"/>
  <c r="F109" i="28"/>
  <c r="F111" i="28"/>
  <c r="F110" i="28"/>
  <c r="B108" i="29" l="1"/>
  <c r="G106" i="29"/>
  <c r="G108" i="29"/>
  <c r="G109" i="29" l="1"/>
  <c r="G111" i="29"/>
  <c r="G110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fernando:
</t>
        </r>
        <r>
          <rPr>
            <sz val="8"/>
            <color rgb="FF000000"/>
            <rFont val="Tahoma"/>
            <family val="2"/>
            <charset val="1"/>
          </rPr>
          <t>No hubo campaña.</t>
        </r>
      </text>
    </comment>
    <comment ref="H5" authorId="0" shapeId="0" xr:uid="{00000000-0006-0000-00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fernando:
</t>
        </r>
        <r>
          <rPr>
            <sz val="8"/>
            <color rgb="FF000000"/>
            <rFont val="Tahoma"/>
            <family val="2"/>
            <charset val="1"/>
          </rPr>
          <t>No hubo campaña.</t>
        </r>
      </text>
    </comment>
    <comment ref="P5" authorId="0" shapeId="0" xr:uid="{00000000-0006-0000-00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fernando:
</t>
        </r>
        <r>
          <rPr>
            <sz val="8"/>
            <color rgb="FF000000"/>
            <rFont val="Tahoma"/>
            <family val="2"/>
            <charset val="1"/>
          </rPr>
          <t>No hubo campaña</t>
        </r>
      </text>
    </comment>
    <comment ref="O7" authorId="0" shapeId="0" xr:uid="{00000000-0006-0000-0000-000004000000}">
      <text>
        <r>
          <rPr>
            <b/>
            <sz val="8"/>
            <color rgb="FF000000"/>
            <rFont val="Tahoma"/>
            <family val="2"/>
            <charset val="1"/>
          </rPr>
          <t xml:space="preserve">fernando:
</t>
        </r>
        <r>
          <rPr>
            <sz val="8"/>
            <color rgb="FF000000"/>
            <rFont val="Tahoma"/>
            <family val="2"/>
            <charset val="1"/>
          </rPr>
          <t>Los portugueses dieron una estima cero patatero de boquerón ese año para el Golfo de Cádiz ¡¡¿?!!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fernando:
</t>
        </r>
        <r>
          <rPr>
            <sz val="8"/>
            <color rgb="FF000000"/>
            <rFont val="Tahoma"/>
            <family val="2"/>
            <charset val="1"/>
          </rPr>
          <t>No hubo campaña.</t>
        </r>
      </text>
    </comment>
    <comment ref="H5" authorId="0" shapeId="0" xr:uid="{00000000-0006-0000-01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fernando:
</t>
        </r>
        <r>
          <rPr>
            <sz val="8"/>
            <color rgb="FF000000"/>
            <rFont val="Tahoma"/>
            <family val="2"/>
            <charset val="1"/>
          </rPr>
          <t>No hubo campaña.</t>
        </r>
      </text>
    </comment>
    <comment ref="P5" authorId="0" shapeId="0" xr:uid="{00000000-0006-0000-01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fernando:
</t>
        </r>
        <r>
          <rPr>
            <sz val="8"/>
            <color rgb="FF000000"/>
            <rFont val="Tahoma"/>
            <family val="2"/>
            <charset val="1"/>
          </rPr>
          <t>No hubo campaña.</t>
        </r>
      </text>
    </comment>
    <comment ref="O7" authorId="0" shapeId="0" xr:uid="{00000000-0006-0000-0100-000004000000}">
      <text>
        <r>
          <rPr>
            <b/>
            <sz val="8"/>
            <color rgb="FF000000"/>
            <rFont val="Tahoma"/>
            <family val="2"/>
            <charset val="1"/>
          </rPr>
          <t xml:space="preserve">fernando:
</t>
        </r>
        <r>
          <rPr>
            <sz val="8"/>
            <color rgb="FF000000"/>
            <rFont val="Tahoma"/>
            <family val="2"/>
            <charset val="1"/>
          </rPr>
          <t>Los portugueses dieron una estima cero patatero de boquerón ese año para el Golfo de Cádiz ¡¡¿?!!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00000000-0006-0000-02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fernando:
</t>
        </r>
        <r>
          <rPr>
            <sz val="8"/>
            <color rgb="FF000000"/>
            <rFont val="Tahoma"/>
            <family val="2"/>
            <charset val="1"/>
          </rPr>
          <t>Relación talla-peso comercial.</t>
        </r>
      </text>
    </comment>
    <comment ref="E7" authorId="0" shapeId="0" xr:uid="{00000000-0006-0000-0200-000002000000}">
      <text>
        <r>
          <rPr>
            <b/>
            <sz val="8"/>
            <color rgb="FF000000"/>
            <rFont val="Tahoma"/>
            <family val="2"/>
            <charset val="1"/>
          </rPr>
          <t xml:space="preserve">fernando:
</t>
        </r>
        <r>
          <rPr>
            <sz val="8"/>
            <color rgb="FF000000"/>
            <rFont val="Tahoma"/>
            <family val="2"/>
            <charset val="1"/>
          </rPr>
          <t>No hubo campaña, o si la hubo no evaluaron el Golfo de Cádiz.</t>
        </r>
      </text>
    </comment>
    <comment ref="F7" authorId="0" shapeId="0" xr:uid="{00000000-0006-0000-0200-000003000000}">
      <text>
        <r>
          <rPr>
            <b/>
            <sz val="8"/>
            <color rgb="FF000000"/>
            <rFont val="Tahoma"/>
            <family val="2"/>
            <charset val="1"/>
          </rPr>
          <t xml:space="preserve">fernando:
</t>
        </r>
        <r>
          <rPr>
            <sz val="8"/>
            <color rgb="FF000000"/>
            <rFont val="Tahoma"/>
            <family val="2"/>
            <charset val="1"/>
          </rPr>
          <t>Relación talla-peso de la campaña.</t>
        </r>
      </text>
    </comment>
    <comment ref="G7" authorId="0" shapeId="0" xr:uid="{00000000-0006-0000-0200-000004000000}">
      <text>
        <r>
          <rPr>
            <b/>
            <sz val="8"/>
            <color rgb="FF000000"/>
            <rFont val="Tahoma"/>
            <family val="2"/>
            <charset val="1"/>
          </rPr>
          <t xml:space="preserve">fernando:
</t>
        </r>
        <r>
          <rPr>
            <sz val="8"/>
            <color rgb="FF000000"/>
            <rFont val="Tahoma"/>
            <family val="2"/>
            <charset val="1"/>
          </rPr>
          <t>Relación talla-peso de la campaña.</t>
        </r>
      </text>
    </comment>
    <comment ref="H7" authorId="0" shapeId="0" xr:uid="{00000000-0006-0000-0200-000005000000}">
      <text>
        <r>
          <rPr>
            <b/>
            <sz val="8"/>
            <color rgb="FF000000"/>
            <rFont val="Tahoma"/>
            <family val="2"/>
            <charset val="1"/>
          </rPr>
          <t xml:space="preserve">fernando:
</t>
        </r>
        <r>
          <rPr>
            <sz val="8"/>
            <color rgb="FF000000"/>
            <rFont val="Tahoma"/>
            <family val="2"/>
            <charset val="1"/>
          </rPr>
          <t>Relación talla-peso de la campaña.</t>
        </r>
      </text>
    </comment>
    <comment ref="I7" authorId="0" shapeId="0" xr:uid="{00000000-0006-0000-0200-000006000000}">
      <text>
        <r>
          <rPr>
            <b/>
            <sz val="8"/>
            <color rgb="FF000000"/>
            <rFont val="Tahoma"/>
            <family val="2"/>
            <charset val="1"/>
          </rPr>
          <t xml:space="preserve">fernando:
</t>
        </r>
        <r>
          <rPr>
            <sz val="8"/>
            <color rgb="FF000000"/>
            <rFont val="Tahoma"/>
            <family val="2"/>
            <charset val="1"/>
          </rPr>
          <t>No hubo campaña, o si la hubo no evaluaron el Golfo de Cádiz.</t>
        </r>
      </text>
    </comment>
    <comment ref="J7" authorId="0" shapeId="0" xr:uid="{00000000-0006-0000-0200-000007000000}">
      <text>
        <r>
          <rPr>
            <b/>
            <sz val="8"/>
            <color rgb="FF000000"/>
            <rFont val="Tahoma"/>
            <family val="2"/>
            <charset val="1"/>
          </rPr>
          <t xml:space="preserve">fernando:
</t>
        </r>
        <r>
          <rPr>
            <sz val="8"/>
            <color rgb="FF000000"/>
            <rFont val="Tahoma"/>
            <family val="2"/>
            <charset val="1"/>
          </rPr>
          <t>Relación talla-peso de la campaña.</t>
        </r>
      </text>
    </comment>
    <comment ref="K7" authorId="0" shapeId="0" xr:uid="{00000000-0006-0000-0200-000008000000}">
      <text>
        <r>
          <rPr>
            <b/>
            <sz val="8"/>
            <color rgb="FF000000"/>
            <rFont val="Tahoma"/>
            <family val="2"/>
            <charset val="1"/>
          </rPr>
          <t xml:space="preserve">fernando:
</t>
        </r>
        <r>
          <rPr>
            <sz val="8"/>
            <color rgb="FF000000"/>
            <rFont val="Tahoma"/>
            <family val="2"/>
            <charset val="1"/>
          </rPr>
          <t>Relación talla-peso de la campaña.</t>
        </r>
      </text>
    </comment>
    <comment ref="L7" authorId="0" shapeId="0" xr:uid="{00000000-0006-0000-0200-000009000000}">
      <text>
        <r>
          <rPr>
            <b/>
            <sz val="8"/>
            <color rgb="FF000000"/>
            <rFont val="Tahoma"/>
            <family val="2"/>
            <charset val="1"/>
          </rPr>
          <t xml:space="preserve">fernando:
</t>
        </r>
        <r>
          <rPr>
            <sz val="8"/>
            <color rgb="FF000000"/>
            <rFont val="Tahoma"/>
            <family val="2"/>
            <charset val="1"/>
          </rPr>
          <t>Relación talla-peso comercial.</t>
        </r>
      </text>
    </comment>
    <comment ref="M7" authorId="0" shapeId="0" xr:uid="{00000000-0006-0000-0200-00000A000000}">
      <text>
        <r>
          <rPr>
            <b/>
            <sz val="8"/>
            <color rgb="FF000000"/>
            <rFont val="Tahoma"/>
            <family val="2"/>
            <charset val="1"/>
          </rPr>
          <t xml:space="preserve">fernando:
</t>
        </r>
        <r>
          <rPr>
            <sz val="8"/>
            <color rgb="FF000000"/>
            <rFont val="Tahoma"/>
            <family val="2"/>
            <charset val="1"/>
          </rPr>
          <t>Relación talla-peso comercial.</t>
        </r>
      </text>
    </comment>
    <comment ref="N7" authorId="0" shapeId="0" xr:uid="{00000000-0006-0000-0200-00000B000000}">
      <text>
        <r>
          <rPr>
            <b/>
            <sz val="8"/>
            <color rgb="FF000000"/>
            <rFont val="Tahoma"/>
            <family val="2"/>
            <charset val="1"/>
          </rPr>
          <t xml:space="preserve">fernando:
</t>
        </r>
        <r>
          <rPr>
            <sz val="8"/>
            <color rgb="FF000000"/>
            <rFont val="Tahoma"/>
            <family val="2"/>
            <charset val="1"/>
          </rPr>
          <t>Relación talla-peso comercial.</t>
        </r>
      </text>
    </comment>
    <comment ref="O7" authorId="0" shapeId="0" xr:uid="{00000000-0006-0000-0200-00000C000000}">
      <text>
        <r>
          <rPr>
            <b/>
            <sz val="8"/>
            <color rgb="FF000000"/>
            <rFont val="Tahoma"/>
            <family val="2"/>
            <charset val="1"/>
          </rPr>
          <t xml:space="preserve">fernando:
</t>
        </r>
        <r>
          <rPr>
            <sz val="8"/>
            <color rgb="FF000000"/>
            <rFont val="Tahoma"/>
            <family val="2"/>
            <charset val="1"/>
          </rPr>
          <t>Relación talla-peso comercial.</t>
        </r>
      </text>
    </comment>
    <comment ref="P7" authorId="0" shapeId="0" xr:uid="{00000000-0006-0000-0200-00000D000000}">
      <text>
        <r>
          <rPr>
            <b/>
            <sz val="8"/>
            <color rgb="FF000000"/>
            <rFont val="Tahoma"/>
            <family val="2"/>
            <charset val="1"/>
          </rPr>
          <t xml:space="preserve">fernando:
</t>
        </r>
        <r>
          <rPr>
            <sz val="8"/>
            <color rgb="FF000000"/>
            <rFont val="Tahoma"/>
            <family val="2"/>
            <charset val="1"/>
          </rPr>
          <t>OJO! LOS PORTUGUESES ESTE AÑO ESTIMARON 0 BOQUERONES EN EL GOLFO DE CÁDIZ. ESTA ESTIMA DEBE DESESTIMARSE Y CONSIDERAR QUE NO HAY DATOS PARA ESTA CAMPAÑA EN ESTE AÑO.</t>
        </r>
      </text>
    </comment>
    <comment ref="Q7" authorId="0" shapeId="0" xr:uid="{00000000-0006-0000-0200-00000E000000}">
      <text>
        <r>
          <rPr>
            <b/>
            <sz val="8"/>
            <color rgb="FF000000"/>
            <rFont val="Tahoma"/>
            <family val="2"/>
            <charset val="1"/>
          </rPr>
          <t xml:space="preserve">fernando:
</t>
        </r>
        <r>
          <rPr>
            <sz val="8"/>
            <color rgb="FF000000"/>
            <rFont val="Tahoma"/>
            <family val="2"/>
            <charset val="1"/>
          </rPr>
          <t>No hubo campaña.</t>
        </r>
      </text>
    </comment>
    <comment ref="S7" authorId="0" shapeId="0" xr:uid="{00000000-0006-0000-0200-00000F000000}">
      <text>
        <r>
          <rPr>
            <b/>
            <sz val="8"/>
            <color rgb="FF000000"/>
            <rFont val="Tahoma"/>
            <family val="2"/>
            <charset val="1"/>
          </rPr>
          <t xml:space="preserve">fernando:
</t>
        </r>
        <r>
          <rPr>
            <sz val="8"/>
            <color rgb="FF000000"/>
            <rFont val="Tahoma"/>
            <family val="2"/>
            <charset val="1"/>
          </rPr>
          <t>No dan estimas por edad para la 9a.Sur.Hay que aplicar ALK y Relación talla-peso comercial del Q2 del IEO.</t>
        </r>
      </text>
    </comment>
    <comment ref="T7" authorId="0" shapeId="0" xr:uid="{00000000-0006-0000-0200-000010000000}">
      <text>
        <r>
          <rPr>
            <b/>
            <sz val="8"/>
            <color rgb="FF000000"/>
            <rFont val="Tahoma"/>
            <family val="2"/>
            <charset val="1"/>
          </rPr>
          <t xml:space="preserve">fernando:
</t>
        </r>
        <r>
          <rPr>
            <sz val="8"/>
            <color rgb="FF000000"/>
            <rFont val="Tahoma"/>
            <family val="2"/>
            <charset val="1"/>
          </rPr>
          <t>Estimas por edad proporcionadas por los portugueses con sus ALKs y LWR de la campaña</t>
        </r>
      </text>
    </comment>
    <comment ref="U7" authorId="0" shapeId="0" xr:uid="{00000000-0006-0000-0200-000011000000}">
      <text>
        <r>
          <rPr>
            <b/>
            <sz val="8"/>
            <color rgb="FF000000"/>
            <rFont val="Tahoma"/>
            <family val="2"/>
            <charset val="1"/>
          </rPr>
          <t xml:space="preserve">fernando:
</t>
        </r>
        <r>
          <rPr>
            <sz val="8"/>
            <color rgb="FF000000"/>
            <rFont val="Tahoma"/>
            <family val="2"/>
            <charset val="1"/>
          </rPr>
          <t>Estimas por edad proporcionadas por los portugueses con sus ALKs y LWR de la campaña</t>
        </r>
      </text>
    </comment>
    <comment ref="R8" authorId="0" shapeId="0" xr:uid="{00000000-0006-0000-0200-000012000000}">
      <text>
        <r>
          <rPr>
            <b/>
            <sz val="8"/>
            <color rgb="FF000000"/>
            <rFont val="Tahoma"/>
            <family val="2"/>
            <charset val="1"/>
          </rPr>
          <t xml:space="preserve">fernando:
</t>
        </r>
        <r>
          <rPr>
            <sz val="8"/>
            <color rgb="FF000000"/>
            <rFont val="Tahoma"/>
            <family val="2"/>
            <charset val="1"/>
          </rPr>
          <t>Estas son las estimas según lecturas del IPMA. Le salen edades 4 !!¿?!! Lo mismo es mejor usar la alternativa IEO de aplicar nuestra ALK comercial para el 2º TRIM. Ver hojas posteriores para 2013.</t>
        </r>
      </text>
    </comment>
  </commentList>
</comments>
</file>

<file path=xl/sharedStrings.xml><?xml version="1.0" encoding="utf-8"?>
<sst xmlns="http://schemas.openxmlformats.org/spreadsheetml/2006/main" count="1212" uniqueCount="100">
  <si>
    <t>Anchoa IXa (Golfo de Cádiz)</t>
  </si>
  <si>
    <t>Campaña Acústica Portuguesa</t>
  </si>
  <si>
    <t>Mar</t>
  </si>
  <si>
    <t>Feb</t>
  </si>
  <si>
    <t>Apr</t>
  </si>
  <si>
    <t>Talla (cm)</t>
  </si>
  <si>
    <t>Nº (miles)</t>
  </si>
  <si>
    <t>Total</t>
  </si>
  <si>
    <t>Biomasa (t)</t>
  </si>
  <si>
    <t>Captura en nº(miles)/edad</t>
  </si>
  <si>
    <t>1999-2010 estimates with Spanish commercial ALK and survey's Length-Weight Relat or Spanish commercial Second quarter LWR</t>
  </si>
  <si>
    <t>Edad</t>
  </si>
  <si>
    <t>N (miles)</t>
  </si>
  <si>
    <t>5+</t>
  </si>
  <si>
    <t>ECO0399</t>
  </si>
  <si>
    <t>DISTRIBUCION TALLAS</t>
  </si>
  <si>
    <t>CAPTURAS POR TALLA Y EDAD</t>
  </si>
  <si>
    <t>CAPTURA</t>
  </si>
  <si>
    <t>TALLA</t>
  </si>
  <si>
    <t>CLAVE TALLA- EDAD (Nº)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</si>
  <si>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</si>
  <si>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</si>
  <si>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</si>
  <si>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</si>
  <si>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</si>
  <si>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</si>
  <si>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</si>
  <si>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</si>
  <si>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>CAPTURAS POR EDAD</t>
  </si>
  <si>
    <t>C (N)</t>
  </si>
  <si>
    <t>L</t>
  </si>
  <si>
    <t>W</t>
  </si>
  <si>
    <t>SOP</t>
  </si>
  <si>
    <t>EDAD</t>
  </si>
  <si>
    <t>('000)</t>
  </si>
  <si>
    <t>(g)</t>
  </si>
  <si>
    <t>%</t>
  </si>
  <si>
    <t>ECO0301</t>
  </si>
  <si>
    <t>ECO0302</t>
  </si>
  <si>
    <t>IX-a SUR</t>
  </si>
  <si>
    <t>ANCHOA 2002</t>
  </si>
  <si>
    <t>ANCHOA 2003</t>
  </si>
  <si>
    <t>ANCHOA Campaña Portuguesa Abril 2005</t>
  </si>
  <si>
    <t>ALK española de la pesquería del 2º Trimestre; Parámetros Talla-peso de la campaña Portuguesa</t>
  </si>
  <si>
    <t>SAR0405</t>
  </si>
  <si>
    <t>ANCHOA 2005</t>
  </si>
  <si>
    <t>ANCHOA Campaña Portuguesa Abril 2006</t>
  </si>
  <si>
    <t>SAR0406</t>
  </si>
  <si>
    <t>ANCHOA 2006</t>
  </si>
  <si>
    <t>ANCHOA 2007</t>
  </si>
  <si>
    <t>Spanish ALK 2nd Quarter &amp; Lenght-Weight relationship</t>
  </si>
  <si>
    <t>ANCHOA 2008</t>
  </si>
  <si>
    <t>ANCHOA 2009</t>
  </si>
  <si>
    <t>BOQUERON 2010 – SEGUNDO TRIMESTRE</t>
  </si>
  <si>
    <t>FACTOR
SOP</t>
  </si>
  <si>
    <t>Area: Algarve+Cadiz (IXaSouth)</t>
  </si>
  <si>
    <t>Ampliacao Número</t>
  </si>
  <si>
    <t>Length Class (cm)</t>
  </si>
  <si>
    <t>Total Geral</t>
  </si>
  <si>
    <t>Lmed (cm)</t>
  </si>
  <si>
    <t>SEGUNDO TRIMESTRE</t>
  </si>
  <si>
    <t>_con ALK IEO comercial</t>
  </si>
  <si>
    <t>BOQUERÓN 2013
 CAPTURAS POR EDAD</t>
  </si>
  <si>
    <r>
      <t>C (N) x10</t>
    </r>
    <r>
      <rPr>
        <b/>
        <vertAlign val="superscript"/>
        <sz val="11"/>
        <color indexed="10"/>
        <rFont val="MS Sans"/>
        <family val="2"/>
        <charset val="1"/>
      </rPr>
      <t>3</t>
    </r>
  </si>
  <si>
    <t>L (cm)</t>
  </si>
  <si>
    <t>W (g)</t>
  </si>
  <si>
    <t>BOQUERÓN 2014
 CAPTURAS POR EDAD</t>
  </si>
  <si>
    <r>
      <t>C (N) x10</t>
    </r>
    <r>
      <rPr>
        <b/>
        <vertAlign val="superscript"/>
        <sz val="11"/>
        <rFont val="MS Sans"/>
        <family val="2"/>
        <charset val="1"/>
      </rPr>
      <t>3</t>
    </r>
  </si>
  <si>
    <t>IXa-S (miles)</t>
  </si>
  <si>
    <t>(Distribution amplified to the estimated abundance)</t>
  </si>
  <si>
    <t>L_CLASS</t>
  </si>
  <si>
    <t>AGE GROUP</t>
  </si>
  <si>
    <t>Lmed</t>
  </si>
  <si>
    <t>SD</t>
  </si>
  <si>
    <t>CAD (IXaS)</t>
  </si>
  <si>
    <t>ALK</t>
  </si>
  <si>
    <t>Abundance (Thousands)</t>
  </si>
  <si>
    <t>Biomass (Tonnes)</t>
  </si>
  <si>
    <t>Age Group</t>
  </si>
  <si>
    <t>Campaña Acústica Eapañola</t>
  </si>
  <si>
    <t>Ojo con estimas (pendientes de revisión 2004, 2006, 2007?)</t>
  </si>
  <si>
    <t>Jun</t>
  </si>
  <si>
    <t>Jul</t>
  </si>
  <si>
    <t>Aug</t>
  </si>
  <si>
    <t>Campaña Acústica Española</t>
  </si>
  <si>
    <t xml:space="preserve">Surveys' ALK and Length-Weight Relat </t>
  </si>
  <si>
    <t>ANCHOA 2004</t>
  </si>
  <si>
    <t>ANCHOA 200</t>
  </si>
  <si>
    <t>ECOCADIZ 2007</t>
  </si>
  <si>
    <t>ECOCADIZ 0707</t>
  </si>
  <si>
    <t>ECOCADIZ 0710</t>
  </si>
  <si>
    <t>ECOCADIZ0813</t>
  </si>
  <si>
    <t>ECOCADIZ201407</t>
  </si>
  <si>
    <t>B</t>
  </si>
  <si>
    <t>(millions)</t>
  </si>
  <si>
    <t>(t)</t>
  </si>
  <si>
    <t>GENERAL ECOCADIZ201507</t>
  </si>
  <si>
    <t>BOQUERÓN 2015
 CAPTURAS POR EDAD</t>
  </si>
  <si>
    <r>
      <t>C (N) x10</t>
    </r>
    <r>
      <rPr>
        <b/>
        <vertAlign val="superscript"/>
        <sz val="11"/>
        <rFont val="MS Sans"/>
        <family val="2"/>
        <charset val="1"/>
      </rPr>
      <t>6</t>
    </r>
  </si>
  <si>
    <t>B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</si>
</sst>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00"/>
    <numFmt numFmtId="166" formatCode="0.00000"/>
    <numFmt numFmtId="167" formatCode="0.000"/>
    <numFmt numFmtId="168" formatCode="0.0000000"/>
    <numFmt numFmtId="169" formatCode="#"/>
  </numFmts>
  <fonts count="29">
    <font>
      <sz val="10"/>
      <name val="Arial"/>
      <family val="2"/>
      <charset val="1"/>
    </font>
    <font>
      <sz val="10"/>
      <name val="MS Sans"/>
      <family val="2"/>
      <charset val="1"/>
    </font>
    <font>
      <b/>
      <sz val="10"/>
      <name val="Arial"/>
      <family val="2"/>
      <charset val="1"/>
    </font>
    <font>
      <sz val="10"/>
      <color indexed="10"/>
      <name val="Arial"/>
      <family val="2"/>
      <charset val="1"/>
    </font>
    <font>
      <b/>
      <sz val="10"/>
      <color indexed="10"/>
      <name val="Arial"/>
      <family val="2"/>
      <charset val="1"/>
    </font>
    <font>
      <sz val="8"/>
      <name val="Arial"/>
      <family val="2"/>
      <charset val="1"/>
    </font>
    <font>
      <b/>
      <sz val="10"/>
      <name val="MS Sans"/>
      <family val="2"/>
      <charset val="1"/>
    </font>
    <font>
      <sz val="10"/>
      <color indexed="10"/>
      <name val="MS Sans"/>
      <family val="2"/>
      <charset val="1"/>
    </font>
    <font>
      <sz val="16"/>
      <name val="MS Sans"/>
      <family val="2"/>
      <charset val="1"/>
    </font>
    <font>
      <sz val="8"/>
      <name val="MS Sans"/>
      <family val="2"/>
      <charset val="1"/>
    </font>
    <font>
      <sz val="8"/>
      <color indexed="10"/>
      <name val="Arial"/>
      <family val="2"/>
      <charset val="1"/>
    </font>
    <font>
      <sz val="8"/>
      <color indexed="8"/>
      <name val="Arial"/>
      <family val="2"/>
      <charset val="1"/>
    </font>
    <font>
      <b/>
      <sz val="8"/>
      <name val="MS Sans"/>
      <family val="2"/>
      <charset val="1"/>
    </font>
    <font>
      <sz val="16"/>
      <color indexed="10"/>
      <name val="MS Sans"/>
      <family val="2"/>
      <charset val="1"/>
    </font>
    <font>
      <sz val="8"/>
      <color indexed="10"/>
      <name val="MS Sans"/>
      <family val="2"/>
      <charset val="1"/>
    </font>
    <font>
      <b/>
      <sz val="12"/>
      <color indexed="10"/>
      <name val="MS Sans"/>
      <family val="2"/>
      <charset val="1"/>
    </font>
    <font>
      <b/>
      <sz val="8"/>
      <color indexed="10"/>
      <name val="MS Sans"/>
      <family val="2"/>
      <charset val="1"/>
    </font>
    <font>
      <b/>
      <sz val="8"/>
      <color indexed="10"/>
      <name val="Arial"/>
      <family val="2"/>
      <charset val="1"/>
    </font>
    <font>
      <b/>
      <vertAlign val="superscript"/>
      <sz val="11"/>
      <color indexed="10"/>
      <name val="MS Sans"/>
      <family val="2"/>
      <charset val="1"/>
    </font>
    <font>
      <sz val="10"/>
      <color indexed="8"/>
      <name val="Arial"/>
      <family val="2"/>
      <charset val="1"/>
    </font>
    <font>
      <b/>
      <sz val="12"/>
      <name val="MS Sans"/>
      <family val="2"/>
      <charset val="1"/>
    </font>
    <font>
      <b/>
      <sz val="8"/>
      <name val="Arial"/>
      <family val="2"/>
      <charset val="1"/>
    </font>
    <font>
      <b/>
      <vertAlign val="superscript"/>
      <sz val="11"/>
      <name val="MS Sans"/>
      <family val="2"/>
      <charset val="1"/>
    </font>
    <font>
      <sz val="10"/>
      <color indexed="8"/>
      <name val="MS Sans"/>
      <family val="2"/>
      <charset val="1"/>
    </font>
    <font>
      <u/>
      <sz val="10"/>
      <name val="MS Sans"/>
      <family val="2"/>
      <charset val="1"/>
    </font>
    <font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0"/>
      <color rgb="FFFF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52"/>
        <bgColor indexed="51"/>
      </patternFill>
    </fill>
    <fill>
      <patternFill patternType="solid">
        <fgColor indexed="51"/>
        <bgColor indexed="52"/>
      </patternFill>
    </fill>
    <fill>
      <patternFill patternType="solid">
        <fgColor indexed="53"/>
        <bgColor indexed="29"/>
      </patternFill>
    </fill>
    <fill>
      <patternFill patternType="solid">
        <fgColor indexed="22"/>
        <bgColor indexed="31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  <border>
      <left/>
      <right/>
      <top style="thin">
        <color indexed="8"/>
      </top>
      <bottom/>
      <diagonal/>
    </border>
    <border>
      <left style="thick">
        <color indexed="59"/>
      </left>
      <right/>
      <top style="thick">
        <color indexed="59"/>
      </top>
      <bottom style="thick">
        <color indexed="59"/>
      </bottom>
      <diagonal/>
    </border>
    <border>
      <left/>
      <right/>
      <top style="thick">
        <color indexed="59"/>
      </top>
      <bottom style="thick">
        <color indexed="59"/>
      </bottom>
      <diagonal/>
    </border>
    <border>
      <left style="thick">
        <color indexed="59"/>
      </left>
      <right style="thick">
        <color indexed="59"/>
      </right>
      <top style="thick">
        <color indexed="59"/>
      </top>
      <bottom style="thick">
        <color indexed="59"/>
      </bottom>
      <diagonal/>
    </border>
    <border>
      <left style="thick">
        <color indexed="59"/>
      </left>
      <right style="thick">
        <color indexed="59"/>
      </right>
      <top style="thick">
        <color indexed="59"/>
      </top>
      <bottom/>
      <diagonal/>
    </border>
    <border>
      <left style="thick">
        <color indexed="59"/>
      </left>
      <right style="thick">
        <color indexed="59"/>
      </right>
      <top/>
      <bottom/>
      <diagonal/>
    </border>
    <border>
      <left/>
      <right style="thick">
        <color indexed="59"/>
      </right>
      <top/>
      <bottom/>
      <diagonal/>
    </border>
    <border>
      <left style="thick">
        <color indexed="59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ck">
        <color indexed="59"/>
      </right>
      <top style="thick">
        <color indexed="59"/>
      </top>
      <bottom style="thick">
        <color indexed="59"/>
      </bottom>
      <diagonal/>
    </border>
  </borders>
  <cellStyleXfs count="4">
    <xf numFmtId="0" fontId="0" fillId="0" borderId="0"/>
    <xf numFmtId="0" fontId="1" fillId="0" borderId="0"/>
    <xf numFmtId="0" fontId="25" fillId="0" borderId="0" applyNumberFormat="0" applyFill="0" applyBorder="0" applyProtection="0"/>
    <xf numFmtId="0" fontId="25" fillId="0" borderId="0" applyNumberFormat="0" applyFill="0" applyBorder="0" applyProtection="0"/>
  </cellStyleXfs>
  <cellXfs count="19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" fontId="2" fillId="0" borderId="0" xfId="0" applyNumberFormat="1" applyFont="1"/>
    <xf numFmtId="1" fontId="2" fillId="0" borderId="0" xfId="0" applyNumberFormat="1" applyFont="1" applyAlignment="1">
      <alignment horizontal="right"/>
    </xf>
    <xf numFmtId="0" fontId="4" fillId="2" borderId="0" xfId="0" applyFont="1" applyFill="1"/>
    <xf numFmtId="1" fontId="0" fillId="0" borderId="0" xfId="0" applyNumberFormat="1"/>
    <xf numFmtId="0" fontId="2" fillId="0" borderId="0" xfId="0" applyFont="1" applyAlignment="1">
      <alignment horizontal="right"/>
    </xf>
    <xf numFmtId="1" fontId="4" fillId="2" borderId="0" xfId="0" applyNumberFormat="1" applyFont="1" applyFill="1"/>
    <xf numFmtId="1" fontId="4" fillId="0" borderId="0" xfId="0" applyNumberFormat="1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0" fillId="0" borderId="5" xfId="0" applyBorder="1"/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" fontId="1" fillId="0" borderId="6" xfId="1" applyNumberFormat="1" applyBorder="1" applyAlignment="1">
      <alignment horizontal="center"/>
    </xf>
    <xf numFmtId="1" fontId="1" fillId="0" borderId="7" xfId="1" applyNumberFormat="1" applyBorder="1" applyAlignment="1">
      <alignment horizontal="center"/>
    </xf>
    <xf numFmtId="0" fontId="0" fillId="0" borderId="2" xfId="0" applyBorder="1"/>
    <xf numFmtId="0" fontId="0" fillId="0" borderId="8" xfId="0" applyBorder="1"/>
    <xf numFmtId="0" fontId="0" fillId="0" borderId="0" xfId="0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9" fontId="0" fillId="0" borderId="0" xfId="0" applyNumberFormat="1" applyProtection="1">
      <protection locked="0"/>
    </xf>
    <xf numFmtId="0" fontId="7" fillId="0" borderId="0" xfId="0" applyFont="1" applyAlignment="1">
      <alignment horizontal="center"/>
    </xf>
    <xf numFmtId="0" fontId="0" fillId="0" borderId="6" xfId="0" applyBorder="1"/>
    <xf numFmtId="0" fontId="0" fillId="0" borderId="1" xfId="0" applyBorder="1"/>
    <xf numFmtId="1" fontId="0" fillId="0" borderId="0" xfId="0" applyNumberFormat="1" applyAlignment="1">
      <alignment horizontal="right"/>
    </xf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7" fillId="0" borderId="0" xfId="0" applyFont="1"/>
    <xf numFmtId="1" fontId="1" fillId="0" borderId="0" xfId="0" applyNumberFormat="1" applyFont="1" applyAlignment="1">
      <alignment horizontal="right"/>
    </xf>
    <xf numFmtId="1" fontId="3" fillId="0" borderId="0" xfId="0" applyNumberFormat="1" applyFont="1"/>
    <xf numFmtId="1" fontId="0" fillId="0" borderId="2" xfId="0" applyNumberFormat="1" applyBorder="1"/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3" xfId="0" applyFont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0" fillId="0" borderId="13" xfId="0" applyBorder="1" applyAlignment="1">
      <alignment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2" applyNumberFormat="1" applyFont="1" applyFill="1" applyBorder="1" applyAlignment="1" applyProtection="1">
      <alignment horizontal="center"/>
    </xf>
    <xf numFmtId="0" fontId="10" fillId="0" borderId="0" xfId="2" applyNumberFormat="1" applyFont="1" applyFill="1" applyBorder="1" applyAlignment="1" applyProtection="1">
      <alignment horizontal="center"/>
    </xf>
    <xf numFmtId="0" fontId="11" fillId="0" borderId="0" xfId="0" applyFont="1" applyAlignment="1">
      <alignment horizontal="center" vertical="center"/>
    </xf>
    <xf numFmtId="1" fontId="5" fillId="0" borderId="14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5" xfId="0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9" fillId="0" borderId="16" xfId="0" applyFont="1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4" fontId="0" fillId="0" borderId="0" xfId="0" applyNumberFormat="1"/>
    <xf numFmtId="0" fontId="3" fillId="0" borderId="0" xfId="0" applyFont="1"/>
    <xf numFmtId="0" fontId="10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" fontId="10" fillId="0" borderId="0" xfId="0" applyNumberFormat="1" applyFont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0" xfId="0" applyFont="1" applyAlignment="1">
      <alignment horizontal="right"/>
    </xf>
    <xf numFmtId="1" fontId="10" fillId="0" borderId="0" xfId="0" applyNumberFormat="1" applyFont="1" applyAlignment="1">
      <alignment horizontal="center" vertical="center"/>
    </xf>
    <xf numFmtId="0" fontId="3" fillId="3" borderId="0" xfId="0" applyFont="1" applyFill="1"/>
    <xf numFmtId="0" fontId="3" fillId="0" borderId="0" xfId="3" applyNumberFormat="1" applyFont="1" applyFill="1" applyBorder="1" applyAlignment="1" applyProtection="1">
      <alignment horizontal="center"/>
    </xf>
    <xf numFmtId="0" fontId="3" fillId="3" borderId="0" xfId="3" applyNumberFormat="1" applyFont="1" applyFill="1" applyBorder="1" applyAlignment="1" applyProtection="1">
      <alignment horizontal="center"/>
    </xf>
    <xf numFmtId="0" fontId="10" fillId="3" borderId="0" xfId="0" applyFont="1" applyFill="1" applyAlignment="1">
      <alignment horizontal="center" vertical="center"/>
    </xf>
    <xf numFmtId="0" fontId="10" fillId="0" borderId="11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center" vertical="center"/>
    </xf>
    <xf numFmtId="0" fontId="10" fillId="0" borderId="1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7" fontId="10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/>
    </xf>
    <xf numFmtId="0" fontId="11" fillId="0" borderId="0" xfId="2" applyNumberFormat="1" applyFont="1" applyFill="1" applyBorder="1" applyAlignment="1" applyProtection="1">
      <alignment horizontal="center"/>
    </xf>
    <xf numFmtId="0" fontId="0" fillId="3" borderId="0" xfId="0" applyFill="1"/>
    <xf numFmtId="0" fontId="19" fillId="0" borderId="0" xfId="3" applyNumberFormat="1" applyFont="1" applyFill="1" applyBorder="1" applyAlignment="1" applyProtection="1">
      <alignment horizontal="center"/>
    </xf>
    <xf numFmtId="0" fontId="0" fillId="2" borderId="0" xfId="0" applyFill="1"/>
    <xf numFmtId="166" fontId="5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right"/>
    </xf>
    <xf numFmtId="1" fontId="7" fillId="0" borderId="0" xfId="0" applyNumberFormat="1" applyFont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/>
    <xf numFmtId="0" fontId="23" fillId="0" borderId="0" xfId="0" applyFont="1"/>
    <xf numFmtId="1" fontId="23" fillId="0" borderId="0" xfId="0" applyNumberFormat="1" applyFont="1" applyAlignment="1">
      <alignment horizontal="center"/>
    </xf>
    <xf numFmtId="1" fontId="0" fillId="0" borderId="13" xfId="0" applyNumberFormat="1" applyBorder="1"/>
    <xf numFmtId="0" fontId="1" fillId="0" borderId="17" xfId="2" applyNumberFormat="1" applyFont="1" applyFill="1" applyBorder="1" applyProtection="1"/>
    <xf numFmtId="0" fontId="1" fillId="0" borderId="0" xfId="2" applyNumberFormat="1" applyFont="1" applyFill="1" applyBorder="1" applyProtection="1"/>
    <xf numFmtId="0" fontId="19" fillId="0" borderId="0" xfId="0" applyFont="1"/>
    <xf numFmtId="1" fontId="0" fillId="0" borderId="14" xfId="0" applyNumberFormat="1" applyBorder="1" applyAlignment="1">
      <alignment horizontal="center"/>
    </xf>
    <xf numFmtId="0" fontId="23" fillId="0" borderId="0" xfId="0" applyFont="1" applyAlignment="1">
      <alignment horizontal="center"/>
    </xf>
    <xf numFmtId="0" fontId="0" fillId="0" borderId="11" xfId="0" applyBorder="1"/>
    <xf numFmtId="0" fontId="0" fillId="0" borderId="10" xfId="0" applyBorder="1"/>
    <xf numFmtId="0" fontId="0" fillId="0" borderId="15" xfId="0" applyBorder="1"/>
    <xf numFmtId="0" fontId="24" fillId="0" borderId="0" xfId="0" applyFont="1"/>
    <xf numFmtId="0" fontId="0" fillId="0" borderId="16" xfId="0" applyBorder="1" applyAlignment="1">
      <alignment horizontal="center"/>
    </xf>
    <xf numFmtId="0" fontId="0" fillId="0" borderId="14" xfId="0" applyBorder="1"/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5" fillId="0" borderId="0" xfId="0" applyNumberFormat="1" applyFont="1" applyAlignment="1">
      <alignment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5" fillId="0" borderId="22" xfId="0" applyFont="1" applyBorder="1" applyAlignment="1">
      <alignment vertical="center"/>
    </xf>
    <xf numFmtId="0" fontId="0" fillId="4" borderId="0" xfId="0" applyFill="1"/>
    <xf numFmtId="1" fontId="5" fillId="0" borderId="23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right" vertical="center"/>
    </xf>
    <xf numFmtId="0" fontId="5" fillId="0" borderId="19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168" fontId="0" fillId="5" borderId="25" xfId="0" applyNumberFormat="1" applyFill="1" applyBorder="1"/>
    <xf numFmtId="0" fontId="9" fillId="0" borderId="26" xfId="0" applyFont="1" applyBorder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0" fontId="10" fillId="0" borderId="22" xfId="0" applyFont="1" applyBorder="1" applyAlignment="1">
      <alignment vertical="center"/>
    </xf>
    <xf numFmtId="0" fontId="21" fillId="0" borderId="0" xfId="0" applyFont="1" applyAlignment="1">
      <alignment horizontal="center" vertical="center"/>
    </xf>
    <xf numFmtId="2" fontId="5" fillId="0" borderId="0" xfId="0" applyNumberFormat="1" applyFont="1" applyAlignment="1">
      <alignment vertical="center"/>
    </xf>
    <xf numFmtId="169" fontId="0" fillId="0" borderId="0" xfId="0" applyNumberFormat="1" applyAlignment="1">
      <alignment horizontal="center"/>
    </xf>
    <xf numFmtId="168" fontId="0" fillId="0" borderId="25" xfId="0" applyNumberFormat="1" applyBorder="1"/>
    <xf numFmtId="0" fontId="9" fillId="6" borderId="0" xfId="0" applyFont="1" applyFill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0" fillId="6" borderId="13" xfId="0" applyFill="1" applyBorder="1" applyAlignment="1">
      <alignment vertical="center"/>
    </xf>
    <xf numFmtId="0" fontId="9" fillId="6" borderId="12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0" fontId="0" fillId="6" borderId="9" xfId="0" applyFill="1" applyBorder="1" applyAlignment="1">
      <alignment horizontal="center"/>
    </xf>
    <xf numFmtId="0" fontId="0" fillId="6" borderId="0" xfId="0" applyFill="1"/>
    <xf numFmtId="0" fontId="28" fillId="6" borderId="0" xfId="0" applyFont="1" applyFill="1"/>
    <xf numFmtId="0" fontId="28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Normal" xfId="0" builtinId="0"/>
    <cellStyle name="Normal_DT9a" xfId="1" xr:uid="{00000000-0005-0000-0000-000001000000}"/>
    <cellStyle name="Piloto de Datos Valor" xfId="2" xr:uid="{00000000-0005-0000-0000-000002000000}"/>
    <cellStyle name="Valor de la tabla dinámica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3D69B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C000"/>
      <rgbColor rgb="00FF6633"/>
      <rgbColor rgb="00666699"/>
      <rgbColor rgb="00969696"/>
      <rgbColor rgb="00003366"/>
      <rgbColor rgb="00339966"/>
      <rgbColor rgb="00003300"/>
      <rgbColor rgb="00141312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TOTAL ABUNDANCE</a:t>
            </a:r>
          </a:p>
        </c:rich>
      </c:tx>
      <c:layout>
        <c:manualLayout>
          <c:xMode val="edge"/>
          <c:yMode val="edge"/>
          <c:x val="0.3244148387701537"/>
          <c:y val="3.8836098157633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715403234973582E-2"/>
          <c:y val="0.22816248867684599"/>
          <c:w val="0.93157676771222764"/>
          <c:h val="0.7184691132802809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826608"/>
        <c:axId val="1"/>
      </c:barChart>
      <c:catAx>
        <c:axId val="1870826608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870826608"/>
        <c:crosses val="autoZero"/>
        <c:crossBetween val="between"/>
      </c:valAx>
      <c:spPr>
        <a:solidFill>
          <a:srgbClr val="D9D9D9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TOTAL BIOMASS</a:t>
            </a:r>
          </a:p>
        </c:rich>
      </c:tx>
      <c:layout>
        <c:manualLayout>
          <c:xMode val="edge"/>
          <c:yMode val="edge"/>
          <c:x val="0.35417768091488561"/>
          <c:y val="3.8836098157633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715403234973582E-2"/>
          <c:y val="0.22816248867684599"/>
          <c:w val="0.93157676771222764"/>
          <c:h val="0.7184691132802809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1570912"/>
        <c:axId val="1"/>
      </c:barChart>
      <c:catAx>
        <c:axId val="1811570912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811570912"/>
        <c:crosses val="autoZero"/>
        <c:crossBetween val="between"/>
      </c:valAx>
      <c:spPr>
        <a:solidFill>
          <a:srgbClr val="D9D9D9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TOTAL ABUNDANCE</a:t>
            </a:r>
          </a:p>
        </c:rich>
      </c:tx>
      <c:layout>
        <c:manualLayout>
          <c:xMode val="edge"/>
          <c:yMode val="edge"/>
          <c:x val="0.32538300622869903"/>
          <c:y val="3.8836098157633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821991986111981E-2"/>
          <c:y val="0.22816248867684599"/>
          <c:w val="0.93137179163891148"/>
          <c:h val="0.7184691132802809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639744"/>
        <c:axId val="1"/>
      </c:barChart>
      <c:catAx>
        <c:axId val="1817639744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817639744"/>
        <c:crosses val="autoZero"/>
        <c:crossBetween val="between"/>
      </c:valAx>
      <c:spPr>
        <a:solidFill>
          <a:srgbClr val="D9D9D9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MX"/>
              <a:t>TOTAL BIOMASS</a:t>
            </a:r>
          </a:p>
        </c:rich>
      </c:tx>
      <c:layout>
        <c:manualLayout>
          <c:xMode val="edge"/>
          <c:yMode val="edge"/>
          <c:x val="0.35417768091488561"/>
          <c:y val="3.88360981576332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715403234973582E-2"/>
          <c:y val="0.22816248867684599"/>
          <c:w val="0.93157676771222764"/>
          <c:h val="0.71846911328028096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335136"/>
        <c:axId val="1"/>
      </c:barChart>
      <c:catAx>
        <c:axId val="1750335136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750335136"/>
        <c:crosses val="autoZero"/>
        <c:crossBetween val="between"/>
      </c:valAx>
      <c:spPr>
        <a:solidFill>
          <a:srgbClr val="D9D9D9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.51180555555555551" footer="0.51180555555555551"/>
    <c:pageSetup firstPageNumber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97</xdr:row>
      <xdr:rowOff>152400</xdr:rowOff>
    </xdr:from>
    <xdr:to>
      <xdr:col>13</xdr:col>
      <xdr:colOff>228600</xdr:colOff>
      <xdr:row>113</xdr:row>
      <xdr:rowOff>127000</xdr:rowOff>
    </xdr:to>
    <xdr:graphicFrame macro="">
      <xdr:nvGraphicFramePr>
        <xdr:cNvPr id="28677" name="Gráfico 1">
          <a:extLst>
            <a:ext uri="{FF2B5EF4-FFF2-40B4-BE49-F238E27FC236}">
              <a16:creationId xmlns:a16="http://schemas.microsoft.com/office/drawing/2014/main" id="{74416398-D9BD-6C61-AA39-B6A71182F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25400</xdr:colOff>
      <xdr:row>97</xdr:row>
      <xdr:rowOff>152400</xdr:rowOff>
    </xdr:from>
    <xdr:to>
      <xdr:col>19</xdr:col>
      <xdr:colOff>228600</xdr:colOff>
      <xdr:row>113</xdr:row>
      <xdr:rowOff>127000</xdr:rowOff>
    </xdr:to>
    <xdr:graphicFrame macro="">
      <xdr:nvGraphicFramePr>
        <xdr:cNvPr id="28678" name="Gráfico 2">
          <a:extLst>
            <a:ext uri="{FF2B5EF4-FFF2-40B4-BE49-F238E27FC236}">
              <a16:creationId xmlns:a16="http://schemas.microsoft.com/office/drawing/2014/main" id="{5E3ED0A3-A45E-EF40-C3DD-73CF18856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0.02651</cdr:x>
      <cdr:y>0.83984</cdr:y>
    </cdr:from>
    <cdr:to>
      <cdr:x>0.03554</cdr:x>
      <cdr:y>0.94607</cdr:y>
    </cdr:to>
    <cdr:sp macro="" textlink="">
      <cdr:nvSpPr>
        <cdr:cNvPr id="29697" name="1 CuadroTexto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3475" y="2204060"/>
          <a:ext cx="38649" cy="283057"/>
        </a:xfrm>
        <a:custGeom xmlns:a="http://schemas.openxmlformats.org/drawingml/2006/main">
          <a:avLst/>
          <a:gdLst>
            <a:gd name="G0" fmla="*/ 1 1411 2"/>
            <a:gd name="G1" fmla="+- 252 0 0"/>
            <a:gd name="G2" fmla="+- 504 0 0"/>
            <a:gd name="G3" fmla="+- 1411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411" y="0"/>
              </a:lnTo>
              <a:lnTo>
                <a:pt x="1411" y="504"/>
              </a:lnTo>
              <a:lnTo>
                <a:pt x="0" y="504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0.02554</cdr:x>
      <cdr:y>0.68434</cdr:y>
    </cdr:from>
    <cdr:to>
      <cdr:x>0.10339</cdr:x>
      <cdr:y>0.94439</cdr:y>
    </cdr:to>
    <cdr:sp macro="" textlink="" fLocksText="0">
      <cdr:nvSpPr>
        <cdr:cNvPr id="29698" name="2 CuadroTexto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9296" y="1786423"/>
          <a:ext cx="333220" cy="696271"/>
        </a:xfrm>
        <a:custGeom xmlns:a="http://schemas.openxmlformats.org/drawingml/2006/main">
          <a:avLst/>
          <a:gdLst>
            <a:gd name="G0" fmla="+- 907 0 0"/>
            <a:gd name="G1" fmla="+- 403 0 0"/>
            <a:gd name="G2" fmla="+- 806 0 0"/>
            <a:gd name="G3" fmla="+- 1814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814" y="0"/>
              </a:lnTo>
              <a:lnTo>
                <a:pt x="1814" y="806"/>
              </a:lnTo>
              <a:lnTo>
                <a:pt x="0" y="806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Times New Roman" pitchFamily="1" charset="0"/>
              <a:cs typeface="Times New Roman" pitchFamily="1" charset="0"/>
            </a:rPr>
            <a:t>11,73±1,01</a:t>
          </a:r>
        </a:p>
      </cdr:txBody>
    </cdr:sp>
  </cdr:relSizeAnchor>
  <cdr:relSizeAnchor xmlns:cdr="http://schemas.openxmlformats.org/drawingml/2006/chartDrawing">
    <cdr:from>
      <cdr:x>0.76725</cdr:x>
      <cdr:y>0.12603</cdr:y>
    </cdr:from>
    <cdr:to>
      <cdr:x>0.97105</cdr:x>
      <cdr:y>0.18155</cdr:y>
    </cdr:to>
    <cdr:sp macro="" textlink="" fLocksText="0">
      <cdr:nvSpPr>
        <cdr:cNvPr id="29699" name="1 CuadroTexto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83760" y="313007"/>
          <a:ext cx="872220" cy="136475"/>
        </a:xfrm>
        <a:custGeom xmlns:a="http://schemas.openxmlformats.org/drawingml/2006/main">
          <a:avLst/>
          <a:gdLst>
            <a:gd name="G0" fmla="+- 907 0 0"/>
            <a:gd name="G1" fmla="+- 403 0 0"/>
            <a:gd name="G2" fmla="+- 806 0 0"/>
            <a:gd name="G3" fmla="+- 1814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814" y="0"/>
              </a:lnTo>
              <a:lnTo>
                <a:pt x="1814" y="806"/>
              </a:lnTo>
              <a:lnTo>
                <a:pt x="0" y="806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12,67±1,12</a:t>
          </a:r>
        </a:p>
      </cdr:txBody>
    </cdr:sp>
  </cdr:relSizeAnchor>
  <cdr:relSizeAnchor xmlns:cdr="http://schemas.openxmlformats.org/drawingml/2006/chartDrawing">
    <cdr:from>
      <cdr:x>0.80728</cdr:x>
      <cdr:y>0.69492</cdr:y>
    </cdr:from>
    <cdr:to>
      <cdr:x>0.97178</cdr:x>
      <cdr:y>0.94487</cdr:y>
    </cdr:to>
    <cdr:sp macro="" textlink="" fLocksText="0">
      <cdr:nvSpPr>
        <cdr:cNvPr id="29700" name="1 CuadroTexto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55070" y="1814855"/>
          <a:ext cx="704043" cy="669103"/>
        </a:xfrm>
        <a:custGeom xmlns:a="http://schemas.openxmlformats.org/drawingml/2006/main">
          <a:avLst/>
          <a:gdLst>
            <a:gd name="G0" fmla="+- 907 0 0"/>
            <a:gd name="G1" fmla="+- 403 0 0"/>
            <a:gd name="G2" fmla="+- 806 0 0"/>
            <a:gd name="G3" fmla="+- 1814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814" y="0"/>
              </a:lnTo>
              <a:lnTo>
                <a:pt x="1814" y="806"/>
              </a:lnTo>
              <a:lnTo>
                <a:pt x="0" y="806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15,41±1,07</a:t>
          </a:r>
        </a:p>
      </cdr:txBody>
    </cdr:sp>
  </cdr:relSizeAnchor>
  <cdr:relSizeAnchor xmlns:cdr="http://schemas.openxmlformats.org/drawingml/2006/chartDrawing">
    <cdr:from>
      <cdr:x>0.02651</cdr:x>
      <cdr:y>0.83984</cdr:y>
    </cdr:from>
    <cdr:to>
      <cdr:x>0.03554</cdr:x>
      <cdr:y>0.94607</cdr:y>
    </cdr:to>
    <cdr:sp macro="" textlink="">
      <cdr:nvSpPr>
        <cdr:cNvPr id="29701" name="1 CuadroTexto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3475" y="2204060"/>
          <a:ext cx="38649" cy="283057"/>
        </a:xfrm>
        <a:custGeom xmlns:a="http://schemas.openxmlformats.org/drawingml/2006/main">
          <a:avLst/>
          <a:gdLst>
            <a:gd name="G0" fmla="*/ 1 1411 2"/>
            <a:gd name="G1" fmla="+- 252 0 0"/>
            <a:gd name="G2" fmla="+- 504 0 0"/>
            <a:gd name="G3" fmla="+- 1411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411" y="0"/>
              </a:lnTo>
              <a:lnTo>
                <a:pt x="1411" y="504"/>
              </a:lnTo>
              <a:lnTo>
                <a:pt x="0" y="504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0.02554</cdr:x>
      <cdr:y>0.68434</cdr:y>
    </cdr:from>
    <cdr:to>
      <cdr:x>0.10339</cdr:x>
      <cdr:y>0.94439</cdr:y>
    </cdr:to>
    <cdr:sp macro="" textlink="" fLocksText="0">
      <cdr:nvSpPr>
        <cdr:cNvPr id="29702" name="2 CuadroTexto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9296" y="1786423"/>
          <a:ext cx="333220" cy="696271"/>
        </a:xfrm>
        <a:custGeom xmlns:a="http://schemas.openxmlformats.org/drawingml/2006/main">
          <a:avLst/>
          <a:gdLst>
            <a:gd name="G0" fmla="+- 907 0 0"/>
            <a:gd name="G1" fmla="+- 403 0 0"/>
            <a:gd name="G2" fmla="+- 806 0 0"/>
            <a:gd name="G3" fmla="+- 1814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814" y="0"/>
              </a:lnTo>
              <a:lnTo>
                <a:pt x="1814" y="806"/>
              </a:lnTo>
              <a:lnTo>
                <a:pt x="0" y="806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Times New Roman" pitchFamily="1" charset="0"/>
              <a:cs typeface="Times New Roman" pitchFamily="1" charset="0"/>
            </a:rPr>
            <a:t>11,73±1,01</a:t>
          </a:r>
        </a:p>
      </cdr:txBody>
    </cdr:sp>
  </cdr:relSizeAnchor>
  <cdr:relSizeAnchor xmlns:cdr="http://schemas.openxmlformats.org/drawingml/2006/chartDrawing">
    <cdr:from>
      <cdr:x>0.76725</cdr:x>
      <cdr:y>0.12603</cdr:y>
    </cdr:from>
    <cdr:to>
      <cdr:x>0.97105</cdr:x>
      <cdr:y>0.18155</cdr:y>
    </cdr:to>
    <cdr:sp macro="" textlink="" fLocksText="0">
      <cdr:nvSpPr>
        <cdr:cNvPr id="29703" name="1 CuadroTexto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83760" y="313007"/>
          <a:ext cx="872220" cy="136475"/>
        </a:xfrm>
        <a:custGeom xmlns:a="http://schemas.openxmlformats.org/drawingml/2006/main">
          <a:avLst/>
          <a:gdLst>
            <a:gd name="G0" fmla="+- 907 0 0"/>
            <a:gd name="G1" fmla="+- 403 0 0"/>
            <a:gd name="G2" fmla="+- 806 0 0"/>
            <a:gd name="G3" fmla="+- 1814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814" y="0"/>
              </a:lnTo>
              <a:lnTo>
                <a:pt x="1814" y="806"/>
              </a:lnTo>
              <a:lnTo>
                <a:pt x="0" y="806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12,67±1,12</a:t>
          </a:r>
        </a:p>
      </cdr:txBody>
    </cdr:sp>
  </cdr:relSizeAnchor>
  <cdr:relSizeAnchor xmlns:cdr="http://schemas.openxmlformats.org/drawingml/2006/chartDrawing">
    <cdr:from>
      <cdr:x>0.80728</cdr:x>
      <cdr:y>0.69492</cdr:y>
    </cdr:from>
    <cdr:to>
      <cdr:x>0.97178</cdr:x>
      <cdr:y>0.94487</cdr:y>
    </cdr:to>
    <cdr:sp macro="" textlink="" fLocksText="0">
      <cdr:nvSpPr>
        <cdr:cNvPr id="29704" name="1 CuadroTexto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55070" y="1814855"/>
          <a:ext cx="704043" cy="669103"/>
        </a:xfrm>
        <a:custGeom xmlns:a="http://schemas.openxmlformats.org/drawingml/2006/main">
          <a:avLst/>
          <a:gdLst>
            <a:gd name="G0" fmla="+- 907 0 0"/>
            <a:gd name="G1" fmla="+- 403 0 0"/>
            <a:gd name="G2" fmla="+- 806 0 0"/>
            <a:gd name="G3" fmla="+- 1814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814" y="0"/>
              </a:lnTo>
              <a:lnTo>
                <a:pt x="1814" y="806"/>
              </a:lnTo>
              <a:lnTo>
                <a:pt x="0" y="806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15,41±1,07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0.02651</cdr:x>
      <cdr:y>0.83984</cdr:y>
    </cdr:from>
    <cdr:to>
      <cdr:x>0.03554</cdr:x>
      <cdr:y>0.94607</cdr:y>
    </cdr:to>
    <cdr:sp macro="" textlink="">
      <cdr:nvSpPr>
        <cdr:cNvPr id="30721" name="1 CuadroTexto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3475" y="2204060"/>
          <a:ext cx="38649" cy="283057"/>
        </a:xfrm>
        <a:custGeom xmlns:a="http://schemas.openxmlformats.org/drawingml/2006/main">
          <a:avLst/>
          <a:gdLst>
            <a:gd name="G0" fmla="*/ 1 1411 2"/>
            <a:gd name="G1" fmla="+- 252 0 0"/>
            <a:gd name="G2" fmla="+- 504 0 0"/>
            <a:gd name="G3" fmla="+- 1411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411" y="0"/>
              </a:lnTo>
              <a:lnTo>
                <a:pt x="1411" y="504"/>
              </a:lnTo>
              <a:lnTo>
                <a:pt x="0" y="504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0.02651</cdr:x>
      <cdr:y>0.83984</cdr:y>
    </cdr:from>
    <cdr:to>
      <cdr:x>0.03554</cdr:x>
      <cdr:y>0.94607</cdr:y>
    </cdr:to>
    <cdr:sp macro="" textlink="">
      <cdr:nvSpPr>
        <cdr:cNvPr id="30722" name="1 CuadroTexto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3475" y="2204060"/>
          <a:ext cx="38649" cy="283057"/>
        </a:xfrm>
        <a:custGeom xmlns:a="http://schemas.openxmlformats.org/drawingml/2006/main">
          <a:avLst/>
          <a:gdLst>
            <a:gd name="G0" fmla="*/ 1 1411 2"/>
            <a:gd name="G1" fmla="+- 252 0 0"/>
            <a:gd name="G2" fmla="+- 504 0 0"/>
            <a:gd name="G3" fmla="+- 1411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411" y="0"/>
              </a:lnTo>
              <a:lnTo>
                <a:pt x="1411" y="504"/>
              </a:lnTo>
              <a:lnTo>
                <a:pt x="0" y="504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MX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94</xdr:row>
      <xdr:rowOff>152400</xdr:rowOff>
    </xdr:from>
    <xdr:to>
      <xdr:col>12</xdr:col>
      <xdr:colOff>571500</xdr:colOff>
      <xdr:row>110</xdr:row>
      <xdr:rowOff>0</xdr:rowOff>
    </xdr:to>
    <xdr:graphicFrame macro="">
      <xdr:nvGraphicFramePr>
        <xdr:cNvPr id="31749" name="Gráfico 1">
          <a:extLst>
            <a:ext uri="{FF2B5EF4-FFF2-40B4-BE49-F238E27FC236}">
              <a16:creationId xmlns:a16="http://schemas.microsoft.com/office/drawing/2014/main" id="{DE189CDD-5B2D-28B8-E024-09F0D447B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94</xdr:row>
      <xdr:rowOff>152400</xdr:rowOff>
    </xdr:from>
    <xdr:to>
      <xdr:col>18</xdr:col>
      <xdr:colOff>228600</xdr:colOff>
      <xdr:row>110</xdr:row>
      <xdr:rowOff>0</xdr:rowOff>
    </xdr:to>
    <xdr:graphicFrame macro="">
      <xdr:nvGraphicFramePr>
        <xdr:cNvPr id="31750" name="Gráfico 2">
          <a:extLst>
            <a:ext uri="{FF2B5EF4-FFF2-40B4-BE49-F238E27FC236}">
              <a16:creationId xmlns:a16="http://schemas.microsoft.com/office/drawing/2014/main" id="{F8083D38-D07A-2D97-B87C-917470B26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0.02679</cdr:x>
      <cdr:y>0.83912</cdr:y>
    </cdr:from>
    <cdr:to>
      <cdr:x>0.03582</cdr:x>
      <cdr:y>0.94631</cdr:y>
    </cdr:to>
    <cdr:sp macro="" textlink="">
      <cdr:nvSpPr>
        <cdr:cNvPr id="32769" name="1 CuadroTexto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4325" y="2202164"/>
          <a:ext cx="38532" cy="285585"/>
        </a:xfrm>
        <a:custGeom xmlns:a="http://schemas.openxmlformats.org/drawingml/2006/main">
          <a:avLst/>
          <a:gdLst>
            <a:gd name="G0" fmla="*/ 1 1411 2"/>
            <a:gd name="G1" fmla="+- 252 0 0"/>
            <a:gd name="G2" fmla="+- 504 0 0"/>
            <a:gd name="G3" fmla="+- 1411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411" y="0"/>
              </a:lnTo>
              <a:lnTo>
                <a:pt x="1411" y="504"/>
              </a:lnTo>
              <a:lnTo>
                <a:pt x="0" y="504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0.02606</cdr:x>
      <cdr:y>0.11234</cdr:y>
    </cdr:from>
    <cdr:to>
      <cdr:x>0.11099</cdr:x>
      <cdr:y>0.16785</cdr:y>
    </cdr:to>
    <cdr:sp macro="" textlink="" fLocksText="0">
      <cdr:nvSpPr>
        <cdr:cNvPr id="32770" name="2 CuadroTexto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201" y="279521"/>
          <a:ext cx="362407" cy="136474"/>
        </a:xfrm>
        <a:custGeom xmlns:a="http://schemas.openxmlformats.org/drawingml/2006/main">
          <a:avLst/>
          <a:gdLst>
            <a:gd name="G0" fmla="+- 907 0 0"/>
            <a:gd name="G1" fmla="+- 403 0 0"/>
            <a:gd name="G2" fmla="+- 806 0 0"/>
            <a:gd name="G3" fmla="+- 1814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814" y="0"/>
              </a:lnTo>
              <a:lnTo>
                <a:pt x="1814" y="806"/>
              </a:lnTo>
              <a:lnTo>
                <a:pt x="0" y="806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Times New Roman" pitchFamily="1" charset="0"/>
              <a:cs typeface="Times New Roman" pitchFamily="1" charset="0"/>
            </a:rPr>
            <a:t>9,67±1,44</a:t>
          </a:r>
        </a:p>
      </cdr:txBody>
    </cdr:sp>
  </cdr:relSizeAnchor>
  <cdr:relSizeAnchor xmlns:cdr="http://schemas.openxmlformats.org/drawingml/2006/chartDrawing">
    <cdr:from>
      <cdr:x>0.22252</cdr:x>
      <cdr:y>0.18275</cdr:y>
    </cdr:from>
    <cdr:to>
      <cdr:x>0.70524</cdr:x>
      <cdr:y>0.23851</cdr:y>
    </cdr:to>
    <cdr:sp macro="" textlink="" fLocksText="0">
      <cdr:nvSpPr>
        <cdr:cNvPr id="32771" name="1 CuadroTexto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9528" y="452641"/>
          <a:ext cx="2059889" cy="137106"/>
        </a:xfrm>
        <a:custGeom xmlns:a="http://schemas.openxmlformats.org/drawingml/2006/main">
          <a:avLst/>
          <a:gdLst>
            <a:gd name="G0" fmla="+- 907 0 0"/>
            <a:gd name="G1" fmla="+- 403 0 0"/>
            <a:gd name="G2" fmla="+- 806 0 0"/>
            <a:gd name="G3" fmla="+- 1814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814" y="0"/>
              </a:lnTo>
              <a:lnTo>
                <a:pt x="1814" y="806"/>
              </a:lnTo>
              <a:lnTo>
                <a:pt x="0" y="806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11,93±1,31</a:t>
          </a:r>
        </a:p>
      </cdr:txBody>
    </cdr:sp>
  </cdr:relSizeAnchor>
  <cdr:relSizeAnchor xmlns:cdr="http://schemas.openxmlformats.org/drawingml/2006/chartDrawing">
    <cdr:from>
      <cdr:x>0.79261</cdr:x>
      <cdr:y>0.74514</cdr:y>
    </cdr:from>
    <cdr:to>
      <cdr:x>0.97174</cdr:x>
      <cdr:y>0.94727</cdr:y>
    </cdr:to>
    <cdr:sp macro="" textlink="" fLocksText="0">
      <cdr:nvSpPr>
        <cdr:cNvPr id="32772" name="1 CuadroTexto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82239" y="1950066"/>
          <a:ext cx="764387" cy="540210"/>
        </a:xfrm>
        <a:custGeom xmlns:a="http://schemas.openxmlformats.org/drawingml/2006/main">
          <a:avLst/>
          <a:gdLst>
            <a:gd name="G0" fmla="+- 907 0 0"/>
            <a:gd name="G1" fmla="+- 403 0 0"/>
            <a:gd name="G2" fmla="+- 806 0 0"/>
            <a:gd name="G3" fmla="+- 1814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814" y="0"/>
              </a:lnTo>
              <a:lnTo>
                <a:pt x="1814" y="806"/>
              </a:lnTo>
              <a:lnTo>
                <a:pt x="0" y="806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14,19±1,11</a:t>
          </a:r>
        </a:p>
      </cdr:txBody>
    </cdr:sp>
  </cdr:relSizeAnchor>
  <cdr:relSizeAnchor xmlns:cdr="http://schemas.openxmlformats.org/drawingml/2006/chartDrawing">
    <cdr:from>
      <cdr:x>0.02679</cdr:x>
      <cdr:y>0.83912</cdr:y>
    </cdr:from>
    <cdr:to>
      <cdr:x>0.03582</cdr:x>
      <cdr:y>0.94631</cdr:y>
    </cdr:to>
    <cdr:sp macro="" textlink="">
      <cdr:nvSpPr>
        <cdr:cNvPr id="32773" name="1 CuadroTexto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4325" y="2202164"/>
          <a:ext cx="38532" cy="285585"/>
        </a:xfrm>
        <a:custGeom xmlns:a="http://schemas.openxmlformats.org/drawingml/2006/main">
          <a:avLst/>
          <a:gdLst>
            <a:gd name="G0" fmla="*/ 1 1411 2"/>
            <a:gd name="G1" fmla="+- 252 0 0"/>
            <a:gd name="G2" fmla="+- 504 0 0"/>
            <a:gd name="G3" fmla="+- 1411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411" y="0"/>
              </a:lnTo>
              <a:lnTo>
                <a:pt x="1411" y="504"/>
              </a:lnTo>
              <a:lnTo>
                <a:pt x="0" y="504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0.02606</cdr:x>
      <cdr:y>0.11234</cdr:y>
    </cdr:from>
    <cdr:to>
      <cdr:x>0.11099</cdr:x>
      <cdr:y>0.16785</cdr:y>
    </cdr:to>
    <cdr:sp macro="" textlink="" fLocksText="0">
      <cdr:nvSpPr>
        <cdr:cNvPr id="32774" name="2 CuadroTexto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1201" y="279521"/>
          <a:ext cx="362407" cy="136474"/>
        </a:xfrm>
        <a:custGeom xmlns:a="http://schemas.openxmlformats.org/drawingml/2006/main">
          <a:avLst/>
          <a:gdLst>
            <a:gd name="G0" fmla="+- 907 0 0"/>
            <a:gd name="G1" fmla="+- 403 0 0"/>
            <a:gd name="G2" fmla="+- 806 0 0"/>
            <a:gd name="G3" fmla="+- 1814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814" y="0"/>
              </a:lnTo>
              <a:lnTo>
                <a:pt x="1814" y="806"/>
              </a:lnTo>
              <a:lnTo>
                <a:pt x="0" y="806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Times New Roman" pitchFamily="1" charset="0"/>
              <a:cs typeface="Times New Roman" pitchFamily="1" charset="0"/>
            </a:rPr>
            <a:t>9,67±1,44</a:t>
          </a:r>
        </a:p>
      </cdr:txBody>
    </cdr:sp>
  </cdr:relSizeAnchor>
  <cdr:relSizeAnchor xmlns:cdr="http://schemas.openxmlformats.org/drawingml/2006/chartDrawing">
    <cdr:from>
      <cdr:x>0.22252</cdr:x>
      <cdr:y>0.18275</cdr:y>
    </cdr:from>
    <cdr:to>
      <cdr:x>0.70524</cdr:x>
      <cdr:y>0.23851</cdr:y>
    </cdr:to>
    <cdr:sp macro="" textlink="" fLocksText="0">
      <cdr:nvSpPr>
        <cdr:cNvPr id="32775" name="1 CuadroTexto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9528" y="452641"/>
          <a:ext cx="2059889" cy="137106"/>
        </a:xfrm>
        <a:custGeom xmlns:a="http://schemas.openxmlformats.org/drawingml/2006/main">
          <a:avLst/>
          <a:gdLst>
            <a:gd name="G0" fmla="+- 907 0 0"/>
            <a:gd name="G1" fmla="+- 403 0 0"/>
            <a:gd name="G2" fmla="+- 806 0 0"/>
            <a:gd name="G3" fmla="+- 1814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814" y="0"/>
              </a:lnTo>
              <a:lnTo>
                <a:pt x="1814" y="806"/>
              </a:lnTo>
              <a:lnTo>
                <a:pt x="0" y="806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11,93±1,31</a:t>
          </a:r>
        </a:p>
      </cdr:txBody>
    </cdr:sp>
  </cdr:relSizeAnchor>
  <cdr:relSizeAnchor xmlns:cdr="http://schemas.openxmlformats.org/drawingml/2006/chartDrawing">
    <cdr:from>
      <cdr:x>0.79261</cdr:x>
      <cdr:y>0.74514</cdr:y>
    </cdr:from>
    <cdr:to>
      <cdr:x>0.97174</cdr:x>
      <cdr:y>0.94727</cdr:y>
    </cdr:to>
    <cdr:sp macro="" textlink="" fLocksText="0">
      <cdr:nvSpPr>
        <cdr:cNvPr id="32776" name="1 CuadroTexto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82239" y="1950066"/>
          <a:ext cx="764387" cy="540210"/>
        </a:xfrm>
        <a:custGeom xmlns:a="http://schemas.openxmlformats.org/drawingml/2006/main">
          <a:avLst/>
          <a:gdLst>
            <a:gd name="G0" fmla="+- 907 0 0"/>
            <a:gd name="G1" fmla="+- 403 0 0"/>
            <a:gd name="G2" fmla="+- 806 0 0"/>
            <a:gd name="G3" fmla="+- 1814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814" y="0"/>
              </a:lnTo>
              <a:lnTo>
                <a:pt x="1814" y="806"/>
              </a:lnTo>
              <a:lnTo>
                <a:pt x="0" y="806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90000" tIns="45000" rIns="90000" bIns="45000" anchor="ctr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Calibri" pitchFamily="2" charset="0"/>
              <a:cs typeface="Calibri" pitchFamily="2" charset="0"/>
            </a:rPr>
            <a:t>14,19±1,11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0.02651</cdr:x>
      <cdr:y>0.83912</cdr:y>
    </cdr:from>
    <cdr:to>
      <cdr:x>0.03554</cdr:x>
      <cdr:y>0.94631</cdr:y>
    </cdr:to>
    <cdr:sp macro="" textlink="">
      <cdr:nvSpPr>
        <cdr:cNvPr id="33793" name="1 CuadroTexto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3475" y="2202164"/>
          <a:ext cx="38649" cy="285585"/>
        </a:xfrm>
        <a:custGeom xmlns:a="http://schemas.openxmlformats.org/drawingml/2006/main">
          <a:avLst/>
          <a:gdLst>
            <a:gd name="G0" fmla="*/ 1 1411 2"/>
            <a:gd name="G1" fmla="+- 252 0 0"/>
            <a:gd name="G2" fmla="+- 504 0 0"/>
            <a:gd name="G3" fmla="+- 1411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411" y="0"/>
              </a:lnTo>
              <a:lnTo>
                <a:pt x="1411" y="504"/>
              </a:lnTo>
              <a:lnTo>
                <a:pt x="0" y="504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0.02651</cdr:x>
      <cdr:y>0.83912</cdr:y>
    </cdr:from>
    <cdr:to>
      <cdr:x>0.03554</cdr:x>
      <cdr:y>0.94631</cdr:y>
    </cdr:to>
    <cdr:sp macro="" textlink="">
      <cdr:nvSpPr>
        <cdr:cNvPr id="33794" name="1 CuadroTexto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3475" y="2202164"/>
          <a:ext cx="38649" cy="285585"/>
        </a:xfrm>
        <a:custGeom xmlns:a="http://schemas.openxmlformats.org/drawingml/2006/main">
          <a:avLst/>
          <a:gdLst>
            <a:gd name="G0" fmla="*/ 1 1411 2"/>
            <a:gd name="G1" fmla="+- 252 0 0"/>
            <a:gd name="G2" fmla="+- 504 0 0"/>
            <a:gd name="G3" fmla="+- 1411 0 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0" t="0" r="0" b="0"/>
          <a:pathLst>
            <a:path>
              <a:moveTo>
                <a:pt x="0" y="0"/>
              </a:moveTo>
              <a:lnTo>
                <a:pt x="1411" y="0"/>
              </a:lnTo>
              <a:lnTo>
                <a:pt x="1411" y="504"/>
              </a:lnTo>
              <a:lnTo>
                <a:pt x="0" y="504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MX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workbookViewId="0">
      <selection activeCell="C15" sqref="C15"/>
    </sheetView>
  </sheetViews>
  <sheetFormatPr baseColWidth="10" defaultColWidth="10.6640625" defaultRowHeight="13"/>
  <sheetData>
    <row r="1" spans="1:20">
      <c r="A1" s="1" t="s">
        <v>0</v>
      </c>
    </row>
    <row r="2" spans="1:20">
      <c r="A2" s="1" t="s">
        <v>1</v>
      </c>
    </row>
    <row r="3" spans="1:20">
      <c r="A3" s="1"/>
    </row>
    <row r="4" spans="1:20">
      <c r="A4" s="1"/>
      <c r="C4" s="2" t="s">
        <v>2</v>
      </c>
      <c r="E4" s="2" t="s">
        <v>2</v>
      </c>
      <c r="F4" s="2" t="s">
        <v>2</v>
      </c>
      <c r="G4" s="2" t="s">
        <v>3</v>
      </c>
      <c r="I4" s="2" t="s">
        <v>4</v>
      </c>
      <c r="J4" s="2" t="s">
        <v>4</v>
      </c>
      <c r="K4" s="2" t="s">
        <v>4</v>
      </c>
      <c r="L4" s="2" t="s">
        <v>4</v>
      </c>
      <c r="M4" s="2" t="s">
        <v>4</v>
      </c>
      <c r="N4" s="2" t="s">
        <v>4</v>
      </c>
      <c r="O4" s="2" t="s">
        <v>4</v>
      </c>
      <c r="P4" s="2"/>
      <c r="Q4" s="2" t="s">
        <v>4</v>
      </c>
      <c r="R4" s="2" t="s">
        <v>4</v>
      </c>
      <c r="S4" s="2" t="s">
        <v>4</v>
      </c>
      <c r="T4" s="2" t="s">
        <v>4</v>
      </c>
    </row>
    <row r="5" spans="1:20">
      <c r="C5">
        <v>1999</v>
      </c>
      <c r="D5">
        <v>2000</v>
      </c>
      <c r="E5">
        <v>2001</v>
      </c>
      <c r="F5">
        <v>2002</v>
      </c>
      <c r="G5">
        <v>2003</v>
      </c>
      <c r="H5">
        <v>2004</v>
      </c>
      <c r="I5">
        <v>2005</v>
      </c>
      <c r="J5">
        <v>2006</v>
      </c>
      <c r="K5">
        <v>2007</v>
      </c>
      <c r="L5">
        <v>2008</v>
      </c>
      <c r="M5">
        <v>2009</v>
      </c>
      <c r="N5">
        <v>2010</v>
      </c>
      <c r="O5">
        <v>2011</v>
      </c>
      <c r="P5">
        <v>2012</v>
      </c>
      <c r="Q5">
        <v>2013</v>
      </c>
      <c r="R5">
        <v>2014</v>
      </c>
      <c r="S5">
        <v>2015</v>
      </c>
      <c r="T5">
        <v>2016</v>
      </c>
    </row>
    <row r="6" spans="1:20">
      <c r="B6" t="s">
        <v>5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6</v>
      </c>
      <c r="N6" t="s">
        <v>6</v>
      </c>
      <c r="O6" t="s">
        <v>6</v>
      </c>
      <c r="P6" t="s">
        <v>6</v>
      </c>
      <c r="Q6" t="s">
        <v>6</v>
      </c>
      <c r="R6" t="s">
        <v>6</v>
      </c>
      <c r="S6" t="s">
        <v>6</v>
      </c>
      <c r="T6" t="s">
        <v>6</v>
      </c>
    </row>
    <row r="7" spans="1:20">
      <c r="B7">
        <v>5</v>
      </c>
      <c r="C7">
        <v>0</v>
      </c>
      <c r="E7">
        <v>0</v>
      </c>
      <c r="F7">
        <v>0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R7">
        <v>0</v>
      </c>
      <c r="S7">
        <v>0</v>
      </c>
      <c r="T7">
        <v>0</v>
      </c>
    </row>
    <row r="8" spans="1:20">
      <c r="B8">
        <v>5.5</v>
      </c>
      <c r="C8">
        <v>0</v>
      </c>
      <c r="E8">
        <v>0</v>
      </c>
      <c r="F8">
        <v>0</v>
      </c>
      <c r="G8">
        <v>27447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R8">
        <v>0</v>
      </c>
      <c r="S8">
        <v>0</v>
      </c>
      <c r="T8">
        <v>0</v>
      </c>
    </row>
    <row r="9" spans="1:20">
      <c r="B9">
        <v>6</v>
      </c>
      <c r="C9">
        <v>0</v>
      </c>
      <c r="E9">
        <v>2065</v>
      </c>
      <c r="F9">
        <v>0</v>
      </c>
      <c r="G9">
        <v>267590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R9">
        <v>0</v>
      </c>
      <c r="S9">
        <v>0</v>
      </c>
      <c r="T9">
        <v>29090</v>
      </c>
    </row>
    <row r="10" spans="1:20">
      <c r="B10">
        <v>6.5</v>
      </c>
      <c r="C10">
        <v>0</v>
      </c>
      <c r="E10">
        <v>11551</v>
      </c>
      <c r="F10">
        <v>0</v>
      </c>
      <c r="G10">
        <v>185249</v>
      </c>
      <c r="I10">
        <v>0</v>
      </c>
      <c r="J10">
        <v>0</v>
      </c>
      <c r="K10">
        <v>0</v>
      </c>
      <c r="L10">
        <v>0</v>
      </c>
      <c r="M10">
        <v>0</v>
      </c>
      <c r="N10">
        <v>14210</v>
      </c>
      <c r="O10">
        <v>0</v>
      </c>
      <c r="R10">
        <v>0</v>
      </c>
      <c r="S10">
        <v>0</v>
      </c>
      <c r="T10">
        <v>219142</v>
      </c>
    </row>
    <row r="11" spans="1:20">
      <c r="B11">
        <v>7</v>
      </c>
      <c r="C11">
        <v>0</v>
      </c>
      <c r="E11">
        <v>20217</v>
      </c>
      <c r="F11">
        <v>0</v>
      </c>
      <c r="G11">
        <v>75461</v>
      </c>
      <c r="I11">
        <v>0</v>
      </c>
      <c r="J11">
        <v>0</v>
      </c>
      <c r="K11">
        <v>0</v>
      </c>
      <c r="L11">
        <v>0</v>
      </c>
      <c r="M11">
        <v>0</v>
      </c>
      <c r="N11">
        <v>21325</v>
      </c>
      <c r="O11">
        <v>0</v>
      </c>
      <c r="R11">
        <v>0</v>
      </c>
      <c r="S11">
        <v>0</v>
      </c>
      <c r="T11">
        <v>321925</v>
      </c>
    </row>
    <row r="12" spans="1:20">
      <c r="B12">
        <v>7.5</v>
      </c>
      <c r="C12">
        <v>5802</v>
      </c>
      <c r="E12">
        <v>21870</v>
      </c>
      <c r="F12">
        <v>0</v>
      </c>
      <c r="G12">
        <v>20567</v>
      </c>
      <c r="I12">
        <v>0</v>
      </c>
      <c r="J12">
        <v>0</v>
      </c>
      <c r="K12">
        <v>0</v>
      </c>
      <c r="L12">
        <v>0</v>
      </c>
      <c r="M12">
        <v>0</v>
      </c>
      <c r="N12">
        <v>28418</v>
      </c>
      <c r="O12">
        <v>0</v>
      </c>
      <c r="R12">
        <v>0</v>
      </c>
      <c r="S12">
        <v>0</v>
      </c>
      <c r="T12">
        <v>581792</v>
      </c>
    </row>
    <row r="13" spans="1:20">
      <c r="B13">
        <v>8</v>
      </c>
      <c r="C13">
        <v>11500</v>
      </c>
      <c r="E13">
        <v>34807</v>
      </c>
      <c r="F13">
        <v>0</v>
      </c>
      <c r="G13">
        <v>6880</v>
      </c>
      <c r="I13">
        <v>0</v>
      </c>
      <c r="J13">
        <v>0</v>
      </c>
      <c r="K13">
        <v>0</v>
      </c>
      <c r="L13">
        <v>0</v>
      </c>
      <c r="M13">
        <v>0</v>
      </c>
      <c r="N13">
        <v>35534</v>
      </c>
      <c r="O13">
        <v>0</v>
      </c>
      <c r="R13">
        <v>0</v>
      </c>
      <c r="S13">
        <v>0</v>
      </c>
      <c r="T13">
        <v>507613</v>
      </c>
    </row>
    <row r="14" spans="1:20">
      <c r="B14">
        <v>8.5</v>
      </c>
      <c r="C14">
        <v>23000</v>
      </c>
      <c r="E14">
        <v>82606</v>
      </c>
      <c r="F14">
        <v>568082</v>
      </c>
      <c r="G14">
        <v>6880</v>
      </c>
      <c r="I14">
        <v>0</v>
      </c>
      <c r="J14">
        <v>0</v>
      </c>
      <c r="K14">
        <v>0</v>
      </c>
      <c r="L14">
        <v>0</v>
      </c>
      <c r="M14">
        <v>12260</v>
      </c>
      <c r="N14">
        <v>49805</v>
      </c>
      <c r="O14">
        <v>0</v>
      </c>
      <c r="R14">
        <v>0</v>
      </c>
      <c r="S14">
        <v>0</v>
      </c>
      <c r="T14">
        <v>595852</v>
      </c>
    </row>
    <row r="15" spans="1:20">
      <c r="B15">
        <v>9</v>
      </c>
      <c r="C15">
        <v>92103</v>
      </c>
      <c r="E15">
        <v>146559</v>
      </c>
      <c r="F15">
        <v>1182301</v>
      </c>
      <c r="G15">
        <v>6880</v>
      </c>
      <c r="I15">
        <v>24280</v>
      </c>
      <c r="J15">
        <v>0</v>
      </c>
      <c r="K15">
        <v>0</v>
      </c>
      <c r="L15">
        <v>7311</v>
      </c>
      <c r="M15">
        <v>98203</v>
      </c>
      <c r="N15">
        <v>35534</v>
      </c>
      <c r="O15">
        <v>0</v>
      </c>
      <c r="R15">
        <v>0</v>
      </c>
      <c r="S15">
        <v>0</v>
      </c>
      <c r="T15">
        <v>1035104</v>
      </c>
    </row>
    <row r="16" spans="1:20">
      <c r="B16">
        <v>9.5</v>
      </c>
      <c r="C16">
        <v>46000</v>
      </c>
      <c r="E16">
        <v>237443</v>
      </c>
      <c r="F16">
        <v>729795</v>
      </c>
      <c r="G16">
        <v>6880</v>
      </c>
      <c r="I16">
        <v>75189</v>
      </c>
      <c r="J16">
        <v>1482</v>
      </c>
      <c r="K16">
        <v>0</v>
      </c>
      <c r="L16">
        <v>18278</v>
      </c>
      <c r="M16">
        <v>312934</v>
      </c>
      <c r="N16">
        <v>92432</v>
      </c>
      <c r="O16">
        <v>0</v>
      </c>
      <c r="R16">
        <v>9306</v>
      </c>
      <c r="S16">
        <v>221253</v>
      </c>
      <c r="T16">
        <v>780278</v>
      </c>
    </row>
    <row r="17" spans="2:20">
      <c r="B17">
        <v>10</v>
      </c>
      <c r="C17">
        <v>86000</v>
      </c>
      <c r="E17">
        <v>247613</v>
      </c>
      <c r="F17">
        <v>495930</v>
      </c>
      <c r="G17">
        <v>6880</v>
      </c>
      <c r="I17">
        <v>192542</v>
      </c>
      <c r="J17">
        <v>64560</v>
      </c>
      <c r="K17">
        <v>13653</v>
      </c>
      <c r="L17">
        <v>30487</v>
      </c>
      <c r="M17">
        <v>171760</v>
      </c>
      <c r="N17">
        <v>106641</v>
      </c>
      <c r="O17">
        <v>0</v>
      </c>
      <c r="R17">
        <v>18390</v>
      </c>
      <c r="S17">
        <v>507208</v>
      </c>
      <c r="T17">
        <v>711319</v>
      </c>
    </row>
    <row r="18" spans="2:20">
      <c r="B18">
        <v>10.5</v>
      </c>
      <c r="C18">
        <v>138102</v>
      </c>
      <c r="E18">
        <v>351108</v>
      </c>
      <c r="F18">
        <v>234395</v>
      </c>
      <c r="G18">
        <v>28551</v>
      </c>
      <c r="I18">
        <v>206640</v>
      </c>
      <c r="J18">
        <v>288158</v>
      </c>
      <c r="K18">
        <v>62302</v>
      </c>
      <c r="L18">
        <v>54188</v>
      </c>
      <c r="M18">
        <v>45315</v>
      </c>
      <c r="N18">
        <v>107560</v>
      </c>
      <c r="O18">
        <v>0</v>
      </c>
      <c r="R18">
        <v>64465</v>
      </c>
      <c r="S18">
        <v>982579</v>
      </c>
      <c r="T18">
        <v>793083</v>
      </c>
    </row>
    <row r="19" spans="2:20">
      <c r="B19">
        <v>11</v>
      </c>
      <c r="C19">
        <v>144734</v>
      </c>
      <c r="E19">
        <v>358272</v>
      </c>
      <c r="F19">
        <v>97198</v>
      </c>
      <c r="G19">
        <v>50529</v>
      </c>
      <c r="I19">
        <v>149204</v>
      </c>
      <c r="J19">
        <v>553301</v>
      </c>
      <c r="K19">
        <v>296233</v>
      </c>
      <c r="L19">
        <v>96228</v>
      </c>
      <c r="M19">
        <v>94255</v>
      </c>
      <c r="N19">
        <v>170409</v>
      </c>
      <c r="O19">
        <v>0</v>
      </c>
      <c r="R19">
        <v>242895</v>
      </c>
      <c r="S19">
        <v>701334</v>
      </c>
      <c r="T19">
        <v>1457893</v>
      </c>
    </row>
    <row r="20" spans="2:20">
      <c r="B20">
        <v>11.5</v>
      </c>
      <c r="C20">
        <v>220044</v>
      </c>
      <c r="E20">
        <v>319972</v>
      </c>
      <c r="F20">
        <v>102564</v>
      </c>
      <c r="G20">
        <v>177783</v>
      </c>
      <c r="I20">
        <v>135759</v>
      </c>
      <c r="J20">
        <v>470858</v>
      </c>
      <c r="K20">
        <v>662418</v>
      </c>
      <c r="L20">
        <v>90564</v>
      </c>
      <c r="M20">
        <v>336730</v>
      </c>
      <c r="N20">
        <v>70924</v>
      </c>
      <c r="O20">
        <v>0</v>
      </c>
      <c r="R20">
        <v>304211</v>
      </c>
      <c r="S20">
        <v>525924</v>
      </c>
      <c r="T20">
        <v>1832686</v>
      </c>
    </row>
    <row r="21" spans="2:20">
      <c r="B21">
        <v>12</v>
      </c>
      <c r="C21">
        <v>148027</v>
      </c>
      <c r="E21">
        <v>256516</v>
      </c>
      <c r="F21">
        <v>125020</v>
      </c>
      <c r="G21">
        <v>267266</v>
      </c>
      <c r="I21">
        <v>105213</v>
      </c>
      <c r="J21">
        <v>286080</v>
      </c>
      <c r="K21">
        <v>796608</v>
      </c>
      <c r="L21">
        <v>206072</v>
      </c>
      <c r="M21">
        <v>200345</v>
      </c>
      <c r="N21">
        <v>111295</v>
      </c>
      <c r="O21">
        <v>0</v>
      </c>
      <c r="R21">
        <v>518180</v>
      </c>
      <c r="S21">
        <v>375934</v>
      </c>
      <c r="T21">
        <v>698817</v>
      </c>
    </row>
    <row r="22" spans="2:20">
      <c r="B22">
        <v>12.5</v>
      </c>
      <c r="C22">
        <v>252168</v>
      </c>
      <c r="E22">
        <v>214378</v>
      </c>
      <c r="F22">
        <v>118119</v>
      </c>
      <c r="G22">
        <v>265855</v>
      </c>
      <c r="I22">
        <v>137195</v>
      </c>
      <c r="J22">
        <v>216552</v>
      </c>
      <c r="K22">
        <v>596443</v>
      </c>
      <c r="L22">
        <v>270972</v>
      </c>
      <c r="M22">
        <v>129781</v>
      </c>
      <c r="N22">
        <v>78790</v>
      </c>
      <c r="O22">
        <v>0</v>
      </c>
      <c r="R22">
        <v>409235</v>
      </c>
      <c r="S22">
        <v>283612</v>
      </c>
      <c r="T22">
        <v>201093</v>
      </c>
    </row>
    <row r="23" spans="2:20">
      <c r="B23">
        <v>13</v>
      </c>
      <c r="C23">
        <v>430823</v>
      </c>
      <c r="E23">
        <v>159830</v>
      </c>
      <c r="F23">
        <v>46053</v>
      </c>
      <c r="G23">
        <v>283434</v>
      </c>
      <c r="I23">
        <v>145680</v>
      </c>
      <c r="J23">
        <v>177915</v>
      </c>
      <c r="K23">
        <v>381818</v>
      </c>
      <c r="L23">
        <v>295941</v>
      </c>
      <c r="M23">
        <v>114333</v>
      </c>
      <c r="N23">
        <v>30648</v>
      </c>
      <c r="O23">
        <v>0</v>
      </c>
      <c r="R23">
        <v>358870</v>
      </c>
      <c r="S23">
        <v>60131</v>
      </c>
      <c r="T23">
        <v>43174</v>
      </c>
    </row>
    <row r="24" spans="2:20">
      <c r="B24">
        <v>13.5</v>
      </c>
      <c r="C24">
        <v>300240</v>
      </c>
      <c r="E24">
        <v>91827</v>
      </c>
      <c r="F24">
        <v>37741</v>
      </c>
      <c r="G24">
        <v>223989</v>
      </c>
      <c r="I24">
        <v>81064</v>
      </c>
      <c r="J24">
        <v>113530</v>
      </c>
      <c r="K24">
        <v>192886</v>
      </c>
      <c r="L24">
        <v>250806</v>
      </c>
      <c r="M24">
        <v>86486</v>
      </c>
      <c r="N24">
        <v>5917</v>
      </c>
      <c r="O24">
        <v>0</v>
      </c>
      <c r="R24">
        <v>171411</v>
      </c>
      <c r="S24">
        <v>16744</v>
      </c>
      <c r="T24">
        <v>1987</v>
      </c>
    </row>
    <row r="25" spans="2:20">
      <c r="B25">
        <v>14</v>
      </c>
      <c r="C25">
        <v>100522</v>
      </c>
      <c r="E25">
        <v>46848</v>
      </c>
      <c r="F25">
        <v>33815</v>
      </c>
      <c r="G25">
        <v>154052</v>
      </c>
      <c r="I25">
        <v>35506</v>
      </c>
      <c r="J25">
        <v>41486</v>
      </c>
      <c r="K25">
        <v>94373</v>
      </c>
      <c r="L25">
        <v>159079</v>
      </c>
      <c r="M25">
        <v>79359</v>
      </c>
      <c r="N25">
        <v>4023</v>
      </c>
      <c r="O25">
        <v>0</v>
      </c>
      <c r="R25">
        <v>51800</v>
      </c>
      <c r="S25">
        <v>8987</v>
      </c>
      <c r="T25">
        <v>0</v>
      </c>
    </row>
    <row r="26" spans="2:20">
      <c r="B26">
        <v>14.5</v>
      </c>
      <c r="C26">
        <v>43109</v>
      </c>
      <c r="E26">
        <v>34394</v>
      </c>
      <c r="F26">
        <v>14934</v>
      </c>
      <c r="G26">
        <v>109224</v>
      </c>
      <c r="I26">
        <v>12923</v>
      </c>
      <c r="J26">
        <v>17159</v>
      </c>
      <c r="K26">
        <v>28694</v>
      </c>
      <c r="L26">
        <v>158234</v>
      </c>
      <c r="M26">
        <v>128652</v>
      </c>
      <c r="N26">
        <v>0</v>
      </c>
      <c r="O26">
        <v>0</v>
      </c>
      <c r="R26">
        <v>37541</v>
      </c>
      <c r="S26">
        <v>3264</v>
      </c>
      <c r="T26">
        <v>0</v>
      </c>
    </row>
    <row r="27" spans="2:20">
      <c r="B27">
        <v>15</v>
      </c>
      <c r="C27">
        <v>17192</v>
      </c>
      <c r="E27">
        <v>29420</v>
      </c>
      <c r="F27">
        <v>13217</v>
      </c>
      <c r="G27">
        <v>66802</v>
      </c>
      <c r="I27">
        <v>4308</v>
      </c>
      <c r="J27">
        <v>7418</v>
      </c>
      <c r="K27">
        <v>9674</v>
      </c>
      <c r="L27">
        <v>204990</v>
      </c>
      <c r="M27">
        <v>96428</v>
      </c>
      <c r="N27">
        <v>0</v>
      </c>
      <c r="O27">
        <v>0</v>
      </c>
      <c r="R27">
        <v>36225</v>
      </c>
      <c r="S27">
        <v>1640</v>
      </c>
      <c r="T27">
        <v>0</v>
      </c>
    </row>
    <row r="28" spans="2:20">
      <c r="B28">
        <v>15.5</v>
      </c>
      <c r="C28">
        <v>13065</v>
      </c>
      <c r="E28">
        <v>13317</v>
      </c>
      <c r="F28">
        <v>8383</v>
      </c>
      <c r="G28">
        <v>42977</v>
      </c>
      <c r="I28">
        <v>0</v>
      </c>
      <c r="J28">
        <v>4822</v>
      </c>
      <c r="K28">
        <v>5498</v>
      </c>
      <c r="L28">
        <v>94842</v>
      </c>
      <c r="M28">
        <v>105322</v>
      </c>
      <c r="N28">
        <v>0</v>
      </c>
      <c r="O28">
        <v>0</v>
      </c>
      <c r="R28">
        <v>17804</v>
      </c>
      <c r="S28">
        <v>410</v>
      </c>
      <c r="T28">
        <v>0</v>
      </c>
    </row>
    <row r="29" spans="2:20">
      <c r="B29">
        <v>16</v>
      </c>
      <c r="C29">
        <v>1018</v>
      </c>
      <c r="E29">
        <v>12802</v>
      </c>
      <c r="F29">
        <v>10045</v>
      </c>
      <c r="G29">
        <v>19662</v>
      </c>
      <c r="I29">
        <v>0</v>
      </c>
      <c r="J29">
        <v>3010</v>
      </c>
      <c r="K29">
        <v>2287</v>
      </c>
      <c r="L29">
        <v>61673</v>
      </c>
      <c r="M29">
        <v>42758</v>
      </c>
      <c r="N29">
        <v>0</v>
      </c>
      <c r="O29">
        <v>0</v>
      </c>
      <c r="R29">
        <v>748</v>
      </c>
      <c r="S29">
        <v>0</v>
      </c>
      <c r="T29">
        <v>0</v>
      </c>
    </row>
    <row r="30" spans="2:20">
      <c r="B30">
        <v>16.5</v>
      </c>
      <c r="C30">
        <v>5397</v>
      </c>
      <c r="E30">
        <v>3256</v>
      </c>
      <c r="F30">
        <v>5450</v>
      </c>
      <c r="G30">
        <v>13561</v>
      </c>
      <c r="I30">
        <v>0</v>
      </c>
      <c r="J30">
        <v>0</v>
      </c>
      <c r="K30">
        <v>462</v>
      </c>
      <c r="L30">
        <v>24317</v>
      </c>
      <c r="M30">
        <v>9482</v>
      </c>
      <c r="N30">
        <v>0</v>
      </c>
      <c r="O30">
        <v>0</v>
      </c>
      <c r="R30">
        <v>0</v>
      </c>
      <c r="S30">
        <v>0</v>
      </c>
      <c r="T30">
        <v>0</v>
      </c>
    </row>
    <row r="31" spans="2:20">
      <c r="B31">
        <v>17</v>
      </c>
      <c r="C31">
        <v>0</v>
      </c>
      <c r="E31">
        <v>5</v>
      </c>
      <c r="F31">
        <v>0</v>
      </c>
      <c r="G31">
        <v>0</v>
      </c>
      <c r="I31">
        <v>0</v>
      </c>
      <c r="J31">
        <v>0</v>
      </c>
      <c r="K31">
        <v>913</v>
      </c>
      <c r="L31">
        <v>2125</v>
      </c>
      <c r="M31">
        <v>3998</v>
      </c>
      <c r="N31">
        <v>0</v>
      </c>
      <c r="O31">
        <v>0</v>
      </c>
      <c r="R31">
        <v>0</v>
      </c>
      <c r="S31">
        <v>0</v>
      </c>
      <c r="T31">
        <v>0</v>
      </c>
    </row>
    <row r="32" spans="2:20">
      <c r="B32">
        <v>17.5</v>
      </c>
      <c r="C32">
        <v>0</v>
      </c>
      <c r="E32">
        <v>3164</v>
      </c>
      <c r="F32">
        <v>0</v>
      </c>
      <c r="G32">
        <v>0</v>
      </c>
      <c r="I32">
        <v>0</v>
      </c>
      <c r="J32">
        <v>0</v>
      </c>
      <c r="K32">
        <v>0</v>
      </c>
      <c r="L32">
        <v>5549</v>
      </c>
      <c r="M32">
        <v>332</v>
      </c>
      <c r="N32">
        <v>0</v>
      </c>
      <c r="O32">
        <v>0</v>
      </c>
      <c r="R32">
        <v>341</v>
      </c>
      <c r="S32">
        <v>0</v>
      </c>
      <c r="T32">
        <v>0</v>
      </c>
    </row>
    <row r="33" spans="2:20">
      <c r="B33">
        <v>18</v>
      </c>
      <c r="C33">
        <v>0</v>
      </c>
      <c r="E33">
        <v>0</v>
      </c>
      <c r="F33">
        <v>0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R33">
        <v>0</v>
      </c>
      <c r="S33">
        <v>0</v>
      </c>
      <c r="T33">
        <v>0</v>
      </c>
    </row>
    <row r="34" spans="2:20">
      <c r="B34">
        <v>18.5</v>
      </c>
      <c r="C34">
        <v>0</v>
      </c>
      <c r="E34">
        <v>0</v>
      </c>
      <c r="F34">
        <v>0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R34">
        <v>0</v>
      </c>
      <c r="S34">
        <v>0</v>
      </c>
      <c r="T34">
        <v>0</v>
      </c>
    </row>
    <row r="35" spans="2:20">
      <c r="B35" t="s">
        <v>7</v>
      </c>
      <c r="C35">
        <v>2078846</v>
      </c>
      <c r="E35">
        <v>2699840</v>
      </c>
      <c r="F35">
        <v>3823042</v>
      </c>
      <c r="G35">
        <v>2314399</v>
      </c>
      <c r="I35">
        <v>1305503</v>
      </c>
      <c r="J35">
        <v>2246331</v>
      </c>
      <c r="K35">
        <v>3144262</v>
      </c>
      <c r="L35">
        <v>2031656</v>
      </c>
      <c r="M35">
        <v>2068733</v>
      </c>
      <c r="N35">
        <v>963465</v>
      </c>
      <c r="O35">
        <v>0</v>
      </c>
      <c r="R35">
        <v>2241422</v>
      </c>
      <c r="S35">
        <v>3689020</v>
      </c>
      <c r="T35">
        <v>9810848</v>
      </c>
    </row>
    <row r="37" spans="2:20">
      <c r="C37">
        <f>0.25+SUMPRODUCT($B7:$B34,C7:C34)/C35</f>
        <v>12.376954329469331</v>
      </c>
      <c r="E37">
        <f>0.25+SUMPRODUCT($B7:$B34,E7:E34)/E35</f>
        <v>11.333426054877327</v>
      </c>
      <c r="F37">
        <f>0.25+SUMPRODUCT($B7:$B34,F7:F34)/F35</f>
        <v>10.03939794540578</v>
      </c>
      <c r="G37">
        <f>0.25+SUMPRODUCT($B7:$B34,G7:G34)/G35</f>
        <v>11.500729238994658</v>
      </c>
      <c r="I37">
        <f t="shared" ref="I37:O37" si="0">0.25+SUMPRODUCT($B7:$B34,I7:I34)/I35</f>
        <v>11.697858028667877</v>
      </c>
      <c r="J37">
        <f t="shared" si="0"/>
        <v>11.929359141640301</v>
      </c>
      <c r="K37">
        <f t="shared" si="0"/>
        <v>12.42355598865489</v>
      </c>
      <c r="L37">
        <f t="shared" si="0"/>
        <v>13.487495422453408</v>
      </c>
      <c r="M37">
        <f t="shared" si="0"/>
        <v>12.196228923693875</v>
      </c>
      <c r="N37">
        <f t="shared" si="0"/>
        <v>10.734298858806495</v>
      </c>
      <c r="O37" t="e">
        <f t="shared" si="0"/>
        <v>#DIV/0!</v>
      </c>
      <c r="R37">
        <f>0.25+SUMPRODUCT($B7:$B34,R7:R34)/R35</f>
        <v>12.536501158639471</v>
      </c>
      <c r="S37">
        <f>0.25+SUMPRODUCT($B7:$B34,S7:S34)/S35</f>
        <v>11.234507809662187</v>
      </c>
      <c r="T37">
        <f>0.25+SUMPRODUCT($B7:$B34,T7:T34)/T35</f>
        <v>10.250249468751326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1"/>
  <sheetViews>
    <sheetView workbookViewId="0">
      <selection activeCell="B6" sqref="B6:G6"/>
    </sheetView>
  </sheetViews>
  <sheetFormatPr baseColWidth="10" defaultColWidth="10.6640625" defaultRowHeight="13"/>
  <cols>
    <col min="11" max="11" width="12.1640625" customWidth="1"/>
  </cols>
  <sheetData>
    <row r="1" spans="1:26">
      <c r="A1" s="30" t="s">
        <v>49</v>
      </c>
      <c r="J1" t="s">
        <v>15</v>
      </c>
      <c r="N1" t="s">
        <v>16</v>
      </c>
    </row>
    <row r="2" spans="1:26">
      <c r="A2" s="1" t="s">
        <v>50</v>
      </c>
      <c r="J2" t="s">
        <v>17</v>
      </c>
      <c r="K2">
        <v>38020000</v>
      </c>
    </row>
    <row r="4" spans="1:26">
      <c r="A4" s="2" t="s">
        <v>18</v>
      </c>
      <c r="D4" t="s">
        <v>19</v>
      </c>
      <c r="J4" s="2" t="s">
        <v>18</v>
      </c>
      <c r="M4" s="2" t="s">
        <v>18</v>
      </c>
    </row>
    <row r="5" spans="1:26">
      <c r="A5" s="2" t="s">
        <v>20</v>
      </c>
      <c r="B5" s="15">
        <v>0</v>
      </c>
      <c r="C5" s="16">
        <v>1</v>
      </c>
      <c r="D5" s="16">
        <v>2</v>
      </c>
      <c r="E5" s="16">
        <v>3</v>
      </c>
      <c r="F5" s="16">
        <v>4</v>
      </c>
      <c r="G5" s="16" t="s">
        <v>13</v>
      </c>
      <c r="H5" s="17" t="s">
        <v>21</v>
      </c>
      <c r="J5" s="2" t="s">
        <v>20</v>
      </c>
      <c r="K5" s="2" t="s">
        <v>22</v>
      </c>
      <c r="M5" s="2" t="s">
        <v>20</v>
      </c>
      <c r="N5" s="15">
        <v>0</v>
      </c>
      <c r="O5" s="16">
        <v>1</v>
      </c>
      <c r="P5" s="16">
        <v>2</v>
      </c>
      <c r="Q5" s="16">
        <v>3</v>
      </c>
      <c r="R5" s="16">
        <v>4</v>
      </c>
      <c r="S5" s="16" t="s">
        <v>13</v>
      </c>
      <c r="T5" s="17" t="s">
        <v>21</v>
      </c>
    </row>
    <row r="6" spans="1:26">
      <c r="A6" s="18">
        <v>3.75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19">
        <f t="shared" ref="H6:H37" si="0">SUM(B6:G6)</f>
        <v>0</v>
      </c>
      <c r="I6">
        <v>0</v>
      </c>
      <c r="J6" s="18">
        <v>3.75</v>
      </c>
      <c r="M6" s="18">
        <v>3.75</v>
      </c>
      <c r="T6" s="19">
        <f t="shared" ref="T6:T37" si="1">SUM(N6:S6)</f>
        <v>0</v>
      </c>
    </row>
    <row r="7" spans="1:26">
      <c r="A7" s="18">
        <v>4.25</v>
      </c>
      <c r="B7" s="2"/>
      <c r="C7" s="43"/>
      <c r="D7" s="2"/>
      <c r="E7" s="2"/>
      <c r="F7" s="2"/>
      <c r="G7" s="2"/>
      <c r="H7" s="19">
        <f t="shared" si="0"/>
        <v>0</v>
      </c>
      <c r="J7" s="18">
        <v>4.25</v>
      </c>
      <c r="K7" s="10"/>
      <c r="L7" s="20"/>
      <c r="M7" s="18">
        <v>4.25</v>
      </c>
      <c r="T7" s="19">
        <f t="shared" si="1"/>
        <v>0</v>
      </c>
      <c r="Y7">
        <v>0</v>
      </c>
      <c r="Z7">
        <v>0</v>
      </c>
    </row>
    <row r="8" spans="1:26">
      <c r="A8" s="18">
        <v>4.75</v>
      </c>
      <c r="B8" s="2"/>
      <c r="C8" s="43"/>
      <c r="D8" s="2"/>
      <c r="E8" s="2"/>
      <c r="F8" s="2"/>
      <c r="G8" s="2"/>
      <c r="H8" s="19">
        <f t="shared" si="0"/>
        <v>0</v>
      </c>
      <c r="J8" s="18">
        <v>4.75</v>
      </c>
      <c r="K8" s="10"/>
      <c r="L8" s="20"/>
      <c r="M8" s="18">
        <v>4.75</v>
      </c>
      <c r="T8" s="19">
        <f t="shared" si="1"/>
        <v>0</v>
      </c>
      <c r="Y8">
        <v>0</v>
      </c>
      <c r="Z8">
        <v>0</v>
      </c>
    </row>
    <row r="9" spans="1:26">
      <c r="A9" s="18">
        <v>5.25</v>
      </c>
      <c r="B9" s="2"/>
      <c r="C9" s="43"/>
      <c r="D9" s="2"/>
      <c r="E9" s="2"/>
      <c r="F9" s="2"/>
      <c r="G9" s="2"/>
      <c r="H9" s="19">
        <f t="shared" si="0"/>
        <v>0</v>
      </c>
      <c r="J9" s="18">
        <v>5.25</v>
      </c>
      <c r="K9" s="10">
        <v>0</v>
      </c>
      <c r="L9" s="10"/>
      <c r="M9" s="18">
        <v>5.25</v>
      </c>
      <c r="T9" s="19">
        <f t="shared" si="1"/>
        <v>0</v>
      </c>
      <c r="Y9">
        <v>0</v>
      </c>
      <c r="Z9">
        <v>0</v>
      </c>
    </row>
    <row r="10" spans="1:26">
      <c r="A10" s="18">
        <v>5.75</v>
      </c>
      <c r="B10" s="26"/>
      <c r="C10" s="43"/>
      <c r="D10" s="2"/>
      <c r="E10" s="2"/>
      <c r="F10" s="2"/>
      <c r="G10" s="2"/>
      <c r="H10" s="19">
        <f t="shared" si="0"/>
        <v>0</v>
      </c>
      <c r="J10" s="18">
        <v>5.75</v>
      </c>
      <c r="K10" s="10">
        <v>0</v>
      </c>
      <c r="L10" s="10"/>
      <c r="M10" s="18">
        <v>5.75</v>
      </c>
      <c r="T10" s="19">
        <f t="shared" si="1"/>
        <v>0</v>
      </c>
      <c r="Y10">
        <v>0</v>
      </c>
      <c r="Z10">
        <v>0</v>
      </c>
    </row>
    <row r="11" spans="1:26">
      <c r="A11" s="18">
        <v>6.25</v>
      </c>
      <c r="B11" s="2"/>
      <c r="C11" s="43"/>
      <c r="D11" s="2"/>
      <c r="E11" s="2"/>
      <c r="F11" s="2"/>
      <c r="G11" s="2"/>
      <c r="H11" s="19">
        <f t="shared" si="0"/>
        <v>0</v>
      </c>
      <c r="J11" s="18">
        <v>6.25</v>
      </c>
      <c r="K11" s="10">
        <v>0</v>
      </c>
      <c r="L11" s="10"/>
      <c r="M11" s="18">
        <v>6.25</v>
      </c>
      <c r="T11" s="19">
        <f t="shared" si="1"/>
        <v>0</v>
      </c>
      <c r="Y11">
        <v>0</v>
      </c>
      <c r="Z11">
        <v>0</v>
      </c>
    </row>
    <row r="12" spans="1:26">
      <c r="A12" s="18">
        <v>6.75</v>
      </c>
      <c r="B12" s="26"/>
      <c r="C12" s="43">
        <v>1</v>
      </c>
      <c r="D12" s="2"/>
      <c r="E12" s="20"/>
      <c r="F12" s="2"/>
      <c r="G12" s="2"/>
      <c r="H12" s="19">
        <f t="shared" si="0"/>
        <v>1</v>
      </c>
      <c r="J12" s="18">
        <v>6.75</v>
      </c>
      <c r="K12" s="10">
        <v>0</v>
      </c>
      <c r="L12" s="10"/>
      <c r="M12" s="18">
        <v>6.75</v>
      </c>
      <c r="N12">
        <f t="shared" ref="N12:N33" si="2">($K12/1000)*(B12/$H12)</f>
        <v>0</v>
      </c>
      <c r="O12">
        <f t="shared" ref="O12:O33" si="3">($K12/1000)*(C12/$H12)</f>
        <v>0</v>
      </c>
      <c r="P12">
        <f t="shared" ref="P12:P33" si="4">($K12/1000)*(D12/$H12)</f>
        <v>0</v>
      </c>
      <c r="Q12">
        <f t="shared" ref="Q12:Q33" si="5">($K12/1000)*(E12/$H12)</f>
        <v>0</v>
      </c>
      <c r="R12">
        <f t="shared" ref="R12:R33" si="6">($K12/1000)*(F12/$H12)</f>
        <v>0</v>
      </c>
      <c r="S12">
        <f t="shared" ref="S12:S33" si="7">($K12/1000)*(G12/$H12)</f>
        <v>0</v>
      </c>
      <c r="T12" s="19">
        <f t="shared" si="1"/>
        <v>0</v>
      </c>
      <c r="Y12">
        <v>0</v>
      </c>
      <c r="Z12">
        <v>0</v>
      </c>
    </row>
    <row r="13" spans="1:26">
      <c r="A13" s="18">
        <v>7.25</v>
      </c>
      <c r="C13" s="43">
        <v>1</v>
      </c>
      <c r="D13" s="2"/>
      <c r="E13" s="20"/>
      <c r="F13" s="2"/>
      <c r="G13" s="2"/>
      <c r="H13" s="19">
        <f t="shared" si="0"/>
        <v>1</v>
      </c>
      <c r="J13" s="18">
        <v>7.25</v>
      </c>
      <c r="K13" s="10">
        <v>0</v>
      </c>
      <c r="L13" s="10"/>
      <c r="M13" s="18">
        <v>7.25</v>
      </c>
      <c r="N13">
        <f t="shared" si="2"/>
        <v>0</v>
      </c>
      <c r="O13">
        <f t="shared" si="3"/>
        <v>0</v>
      </c>
      <c r="P13">
        <f t="shared" si="4"/>
        <v>0</v>
      </c>
      <c r="Q13">
        <f t="shared" si="5"/>
        <v>0</v>
      </c>
      <c r="R13">
        <f t="shared" si="6"/>
        <v>0</v>
      </c>
      <c r="S13">
        <f t="shared" si="7"/>
        <v>0</v>
      </c>
      <c r="T13" s="19">
        <f t="shared" si="1"/>
        <v>0</v>
      </c>
      <c r="V13" s="10"/>
      <c r="W13" s="10"/>
      <c r="X13" s="10"/>
      <c r="Y13">
        <v>0</v>
      </c>
      <c r="Z13">
        <v>0</v>
      </c>
    </row>
    <row r="14" spans="1:26">
      <c r="A14" s="18">
        <v>7.75</v>
      </c>
      <c r="C14" s="43">
        <v>1</v>
      </c>
      <c r="D14" s="2"/>
      <c r="E14" s="20"/>
      <c r="F14" s="2"/>
      <c r="G14" s="2"/>
      <c r="H14" s="19">
        <f t="shared" si="0"/>
        <v>1</v>
      </c>
      <c r="J14" s="18">
        <v>7.75</v>
      </c>
      <c r="K14" s="10">
        <v>0</v>
      </c>
      <c r="L14" s="10"/>
      <c r="M14" s="18">
        <v>7.75</v>
      </c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7"/>
        <v>0</v>
      </c>
      <c r="T14" s="19">
        <f t="shared" si="1"/>
        <v>0</v>
      </c>
      <c r="V14" s="10"/>
      <c r="W14" s="10"/>
      <c r="X14" s="10"/>
      <c r="Y14">
        <v>0</v>
      </c>
      <c r="Z14">
        <v>0</v>
      </c>
    </row>
    <row r="15" spans="1:26">
      <c r="A15" s="18">
        <v>8.25</v>
      </c>
      <c r="C15" s="10">
        <v>1</v>
      </c>
      <c r="F15" s="2"/>
      <c r="G15" s="2"/>
      <c r="H15" s="19">
        <f t="shared" si="0"/>
        <v>1</v>
      </c>
      <c r="J15" s="18">
        <v>8.25</v>
      </c>
      <c r="K15" s="10">
        <v>0</v>
      </c>
      <c r="L15" s="10"/>
      <c r="M15" s="18">
        <v>8.25</v>
      </c>
      <c r="N15">
        <f t="shared" si="2"/>
        <v>0</v>
      </c>
      <c r="O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  <c r="S15">
        <f t="shared" si="7"/>
        <v>0</v>
      </c>
      <c r="T15" s="19">
        <f t="shared" si="1"/>
        <v>0</v>
      </c>
      <c r="V15" s="10"/>
      <c r="W15" s="10"/>
      <c r="X15" s="10"/>
      <c r="Y15">
        <v>0</v>
      </c>
      <c r="Z15">
        <v>0</v>
      </c>
    </row>
    <row r="16" spans="1:26">
      <c r="A16" s="18">
        <v>8.75</v>
      </c>
      <c r="C16" s="10">
        <v>5</v>
      </c>
      <c r="F16" s="2"/>
      <c r="G16" s="2"/>
      <c r="H16" s="19">
        <f t="shared" si="0"/>
        <v>5</v>
      </c>
      <c r="J16" s="18">
        <v>8.75</v>
      </c>
      <c r="K16" s="10">
        <v>0</v>
      </c>
      <c r="L16" s="10"/>
      <c r="M16" s="18">
        <v>8.75</v>
      </c>
      <c r="N16">
        <f t="shared" si="2"/>
        <v>0</v>
      </c>
      <c r="O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  <c r="S16">
        <f t="shared" si="7"/>
        <v>0</v>
      </c>
      <c r="T16" s="19">
        <f t="shared" si="1"/>
        <v>0</v>
      </c>
      <c r="V16" s="10"/>
      <c r="W16" s="10"/>
      <c r="X16" s="10"/>
      <c r="Y16">
        <v>0</v>
      </c>
      <c r="Z16">
        <v>0</v>
      </c>
    </row>
    <row r="17" spans="1:26">
      <c r="A17" s="18">
        <v>9.25</v>
      </c>
      <c r="C17" s="10">
        <v>11</v>
      </c>
      <c r="F17" s="2"/>
      <c r="G17" s="2"/>
      <c r="H17" s="19">
        <f t="shared" si="0"/>
        <v>11</v>
      </c>
      <c r="J17" s="18">
        <v>9.25</v>
      </c>
      <c r="K17" s="10">
        <v>0</v>
      </c>
      <c r="L17" s="10"/>
      <c r="M17" s="18">
        <v>9.25</v>
      </c>
      <c r="N17">
        <f t="shared" si="2"/>
        <v>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7"/>
        <v>0</v>
      </c>
      <c r="T17" s="19">
        <f t="shared" si="1"/>
        <v>0</v>
      </c>
      <c r="V17" s="10"/>
      <c r="W17" s="10"/>
      <c r="X17" s="10"/>
      <c r="Y17">
        <v>13653</v>
      </c>
      <c r="Z17">
        <v>13653000</v>
      </c>
    </row>
    <row r="18" spans="1:26">
      <c r="A18" s="18">
        <v>9.75</v>
      </c>
      <c r="C18" s="10">
        <v>31</v>
      </c>
      <c r="F18" s="2"/>
      <c r="G18" s="2"/>
      <c r="H18" s="19">
        <f t="shared" si="0"/>
        <v>31</v>
      </c>
      <c r="J18" s="18">
        <v>9.75</v>
      </c>
      <c r="K18" s="10">
        <v>0</v>
      </c>
      <c r="L18" s="10"/>
      <c r="M18" s="18">
        <v>9.75</v>
      </c>
      <c r="N18">
        <f t="shared" si="2"/>
        <v>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7"/>
        <v>0</v>
      </c>
      <c r="T18" s="19">
        <f t="shared" si="1"/>
        <v>0</v>
      </c>
      <c r="V18" s="10"/>
      <c r="W18" s="10"/>
      <c r="X18" s="10"/>
      <c r="Y18">
        <v>62302</v>
      </c>
      <c r="Z18">
        <v>62302000</v>
      </c>
    </row>
    <row r="19" spans="1:26">
      <c r="A19" s="18">
        <v>10.25</v>
      </c>
      <c r="C19" s="10">
        <v>41</v>
      </c>
      <c r="F19" s="2"/>
      <c r="G19" s="2"/>
      <c r="H19" s="19">
        <f t="shared" si="0"/>
        <v>41</v>
      </c>
      <c r="J19" s="18">
        <v>10.25</v>
      </c>
      <c r="K19" s="10">
        <v>13653000</v>
      </c>
      <c r="L19" s="10"/>
      <c r="M19" s="18">
        <v>10.25</v>
      </c>
      <c r="N19">
        <f t="shared" si="2"/>
        <v>0</v>
      </c>
      <c r="O19">
        <f t="shared" si="3"/>
        <v>13653</v>
      </c>
      <c r="P19">
        <f t="shared" si="4"/>
        <v>0</v>
      </c>
      <c r="Q19">
        <f t="shared" si="5"/>
        <v>0</v>
      </c>
      <c r="R19">
        <f t="shared" si="6"/>
        <v>0</v>
      </c>
      <c r="S19">
        <f t="shared" si="7"/>
        <v>0</v>
      </c>
      <c r="T19" s="19">
        <f t="shared" si="1"/>
        <v>13653</v>
      </c>
      <c r="V19" s="10"/>
      <c r="W19" s="10"/>
      <c r="X19" s="10"/>
      <c r="Y19">
        <v>296233</v>
      </c>
      <c r="Z19">
        <v>296233000</v>
      </c>
    </row>
    <row r="20" spans="1:26">
      <c r="A20" s="18">
        <v>10.75</v>
      </c>
      <c r="C20" s="10">
        <v>54</v>
      </c>
      <c r="F20" s="2"/>
      <c r="G20" s="2"/>
      <c r="H20" s="19">
        <f t="shared" si="0"/>
        <v>54</v>
      </c>
      <c r="J20" s="18">
        <v>10.75</v>
      </c>
      <c r="K20" s="10">
        <v>62302000</v>
      </c>
      <c r="L20" s="10"/>
      <c r="M20" s="18">
        <v>10.75</v>
      </c>
      <c r="N20">
        <f t="shared" si="2"/>
        <v>0</v>
      </c>
      <c r="O20">
        <f t="shared" si="3"/>
        <v>62302</v>
      </c>
      <c r="P20">
        <f t="shared" si="4"/>
        <v>0</v>
      </c>
      <c r="Q20">
        <f t="shared" si="5"/>
        <v>0</v>
      </c>
      <c r="R20">
        <f t="shared" si="6"/>
        <v>0</v>
      </c>
      <c r="S20">
        <f t="shared" si="7"/>
        <v>0</v>
      </c>
      <c r="T20" s="19">
        <f t="shared" si="1"/>
        <v>62302</v>
      </c>
      <c r="V20" s="10"/>
      <c r="W20" s="10"/>
      <c r="X20" s="10"/>
      <c r="Y20">
        <v>662418</v>
      </c>
      <c r="Z20">
        <v>662418000</v>
      </c>
    </row>
    <row r="21" spans="1:26">
      <c r="A21" s="18">
        <v>11.25</v>
      </c>
      <c r="C21" s="10">
        <v>62</v>
      </c>
      <c r="F21" s="2"/>
      <c r="G21" s="2"/>
      <c r="H21" s="19">
        <f t="shared" si="0"/>
        <v>62</v>
      </c>
      <c r="J21" s="18">
        <v>11.25</v>
      </c>
      <c r="K21" s="10">
        <v>296233000</v>
      </c>
      <c r="L21" s="10"/>
      <c r="M21" s="18">
        <v>11.25</v>
      </c>
      <c r="N21">
        <f t="shared" si="2"/>
        <v>0</v>
      </c>
      <c r="O21">
        <f t="shared" si="3"/>
        <v>296233</v>
      </c>
      <c r="P21">
        <f t="shared" si="4"/>
        <v>0</v>
      </c>
      <c r="Q21">
        <f t="shared" si="5"/>
        <v>0</v>
      </c>
      <c r="R21">
        <f t="shared" si="6"/>
        <v>0</v>
      </c>
      <c r="S21">
        <f t="shared" si="7"/>
        <v>0</v>
      </c>
      <c r="T21" s="19">
        <f t="shared" si="1"/>
        <v>296233</v>
      </c>
      <c r="V21" s="10"/>
      <c r="W21" s="10"/>
      <c r="X21" s="10"/>
      <c r="Y21">
        <v>796608</v>
      </c>
      <c r="Z21">
        <v>796608000</v>
      </c>
    </row>
    <row r="22" spans="1:26">
      <c r="A22" s="18">
        <v>11.75</v>
      </c>
      <c r="C22" s="10">
        <v>68</v>
      </c>
      <c r="F22" s="2"/>
      <c r="G22" s="2"/>
      <c r="H22" s="19">
        <f t="shared" si="0"/>
        <v>68</v>
      </c>
      <c r="J22" s="18">
        <v>11.75</v>
      </c>
      <c r="K22" s="10">
        <v>662418000</v>
      </c>
      <c r="L22" s="10"/>
      <c r="M22" s="18">
        <v>11.75</v>
      </c>
      <c r="N22">
        <f t="shared" si="2"/>
        <v>0</v>
      </c>
      <c r="O22">
        <f t="shared" si="3"/>
        <v>662418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7"/>
        <v>0</v>
      </c>
      <c r="T22" s="19">
        <f t="shared" si="1"/>
        <v>662418</v>
      </c>
      <c r="V22" s="10"/>
      <c r="W22" s="10"/>
      <c r="X22" s="10"/>
      <c r="Y22">
        <v>596443</v>
      </c>
      <c r="Z22">
        <v>596443000</v>
      </c>
    </row>
    <row r="23" spans="1:26">
      <c r="A23" s="18">
        <v>12.25</v>
      </c>
      <c r="C23" s="10">
        <v>40</v>
      </c>
      <c r="F23" s="2"/>
      <c r="G23" s="2"/>
      <c r="H23" s="19">
        <f t="shared" si="0"/>
        <v>40</v>
      </c>
      <c r="J23" s="18">
        <v>12.25</v>
      </c>
      <c r="K23" s="10">
        <v>796608000</v>
      </c>
      <c r="L23" s="10"/>
      <c r="M23" s="18">
        <v>12.25</v>
      </c>
      <c r="N23">
        <f t="shared" si="2"/>
        <v>0</v>
      </c>
      <c r="O23">
        <f t="shared" si="3"/>
        <v>796608</v>
      </c>
      <c r="P23">
        <f t="shared" si="4"/>
        <v>0</v>
      </c>
      <c r="Q23">
        <f t="shared" si="5"/>
        <v>0</v>
      </c>
      <c r="R23">
        <f t="shared" si="6"/>
        <v>0</v>
      </c>
      <c r="S23">
        <f t="shared" si="7"/>
        <v>0</v>
      </c>
      <c r="T23" s="19">
        <f t="shared" si="1"/>
        <v>796608</v>
      </c>
      <c r="V23" s="10"/>
      <c r="W23" s="10"/>
      <c r="X23" s="10"/>
      <c r="Y23">
        <v>381818</v>
      </c>
      <c r="Z23">
        <v>381818000</v>
      </c>
    </row>
    <row r="24" spans="1:26">
      <c r="A24" s="18">
        <v>12.75</v>
      </c>
      <c r="C24" s="10">
        <v>32</v>
      </c>
      <c r="F24" s="2"/>
      <c r="G24" s="2"/>
      <c r="H24" s="19">
        <f t="shared" si="0"/>
        <v>32</v>
      </c>
      <c r="J24" s="18">
        <v>12.75</v>
      </c>
      <c r="K24" s="10">
        <v>596443000</v>
      </c>
      <c r="L24" s="10"/>
      <c r="M24" s="18">
        <v>12.75</v>
      </c>
      <c r="N24">
        <f t="shared" si="2"/>
        <v>0</v>
      </c>
      <c r="O24">
        <f t="shared" si="3"/>
        <v>596443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7"/>
        <v>0</v>
      </c>
      <c r="T24" s="19">
        <f t="shared" si="1"/>
        <v>596443</v>
      </c>
      <c r="V24" s="10"/>
      <c r="W24" s="10"/>
      <c r="X24" s="10"/>
      <c r="Y24">
        <v>192886</v>
      </c>
      <c r="Z24">
        <v>192886000</v>
      </c>
    </row>
    <row r="25" spans="1:26">
      <c r="A25" s="18">
        <v>13.25</v>
      </c>
      <c r="C25" s="10">
        <v>32</v>
      </c>
      <c r="D25" s="10">
        <v>1</v>
      </c>
      <c r="F25" s="2"/>
      <c r="G25" s="2"/>
      <c r="H25" s="19">
        <f t="shared" si="0"/>
        <v>33</v>
      </c>
      <c r="J25" s="18">
        <v>13.25</v>
      </c>
      <c r="K25" s="10">
        <v>381818000</v>
      </c>
      <c r="L25" s="10"/>
      <c r="M25" s="18">
        <v>13.25</v>
      </c>
      <c r="N25">
        <f t="shared" si="2"/>
        <v>0</v>
      </c>
      <c r="O25" s="10">
        <f t="shared" si="3"/>
        <v>370247.75757575757</v>
      </c>
      <c r="P25" s="10">
        <f t="shared" si="4"/>
        <v>11570.242424242424</v>
      </c>
      <c r="Q25">
        <f t="shared" si="5"/>
        <v>0</v>
      </c>
      <c r="R25">
        <f t="shared" si="6"/>
        <v>0</v>
      </c>
      <c r="S25">
        <f t="shared" si="7"/>
        <v>0</v>
      </c>
      <c r="T25" s="19">
        <f t="shared" si="1"/>
        <v>381818</v>
      </c>
      <c r="V25" s="10"/>
      <c r="W25" s="10"/>
      <c r="X25" s="10"/>
      <c r="Y25">
        <v>94373</v>
      </c>
      <c r="Z25">
        <v>94373000</v>
      </c>
    </row>
    <row r="26" spans="1:26">
      <c r="A26" s="18">
        <v>13.75</v>
      </c>
      <c r="C26" s="10">
        <v>21</v>
      </c>
      <c r="D26" s="10">
        <v>2</v>
      </c>
      <c r="F26" s="2"/>
      <c r="G26" s="2"/>
      <c r="H26" s="19">
        <f t="shared" si="0"/>
        <v>23</v>
      </c>
      <c r="J26" s="18">
        <v>13.75</v>
      </c>
      <c r="K26" s="10">
        <v>192886000</v>
      </c>
      <c r="L26" s="10"/>
      <c r="M26" s="18">
        <v>13.75</v>
      </c>
      <c r="N26">
        <f t="shared" si="2"/>
        <v>0</v>
      </c>
      <c r="O26" s="10">
        <f t="shared" si="3"/>
        <v>176113.30434782608</v>
      </c>
      <c r="P26" s="10">
        <f t="shared" si="4"/>
        <v>16772.695652173912</v>
      </c>
      <c r="Q26">
        <f t="shared" si="5"/>
        <v>0</v>
      </c>
      <c r="R26">
        <f t="shared" si="6"/>
        <v>0</v>
      </c>
      <c r="S26">
        <f t="shared" si="7"/>
        <v>0</v>
      </c>
      <c r="T26" s="19">
        <f t="shared" si="1"/>
        <v>192886</v>
      </c>
      <c r="V26" s="10"/>
      <c r="W26" s="10"/>
      <c r="X26" s="10"/>
      <c r="Y26">
        <v>28694</v>
      </c>
      <c r="Z26">
        <v>28694000</v>
      </c>
    </row>
    <row r="27" spans="1:26">
      <c r="A27" s="18">
        <v>14.25</v>
      </c>
      <c r="C27" s="10">
        <v>6</v>
      </c>
      <c r="D27" s="10">
        <v>2</v>
      </c>
      <c r="F27" s="2"/>
      <c r="G27" s="2"/>
      <c r="H27" s="19">
        <f t="shared" si="0"/>
        <v>8</v>
      </c>
      <c r="J27" s="18">
        <v>14.25</v>
      </c>
      <c r="K27" s="10">
        <v>94373000</v>
      </c>
      <c r="L27" s="10"/>
      <c r="M27" s="18">
        <v>14.25</v>
      </c>
      <c r="N27">
        <f t="shared" si="2"/>
        <v>0</v>
      </c>
      <c r="O27" s="10">
        <f t="shared" si="3"/>
        <v>70779.75</v>
      </c>
      <c r="P27" s="10">
        <f t="shared" si="4"/>
        <v>23593.25</v>
      </c>
      <c r="Q27">
        <f t="shared" si="5"/>
        <v>0</v>
      </c>
      <c r="R27">
        <f t="shared" si="6"/>
        <v>0</v>
      </c>
      <c r="S27">
        <f t="shared" si="7"/>
        <v>0</v>
      </c>
      <c r="T27" s="19">
        <f t="shared" si="1"/>
        <v>94373</v>
      </c>
      <c r="V27" s="10"/>
      <c r="W27" s="10"/>
      <c r="X27" s="10"/>
      <c r="Y27">
        <v>9674</v>
      </c>
      <c r="Z27">
        <v>9674000</v>
      </c>
    </row>
    <row r="28" spans="1:26">
      <c r="A28" s="18">
        <v>14.75</v>
      </c>
      <c r="C28" s="10">
        <v>4</v>
      </c>
      <c r="D28" s="10">
        <v>6</v>
      </c>
      <c r="F28" s="2"/>
      <c r="G28" s="2"/>
      <c r="H28" s="19">
        <f t="shared" si="0"/>
        <v>10</v>
      </c>
      <c r="J28" s="18">
        <v>14.75</v>
      </c>
      <c r="K28" s="10">
        <v>28694000</v>
      </c>
      <c r="L28" s="10"/>
      <c r="M28" s="18">
        <v>14.75</v>
      </c>
      <c r="N28">
        <f t="shared" si="2"/>
        <v>0</v>
      </c>
      <c r="O28" s="10">
        <f t="shared" si="3"/>
        <v>11477.6</v>
      </c>
      <c r="P28" s="10">
        <f t="shared" si="4"/>
        <v>17216.399999999998</v>
      </c>
      <c r="Q28">
        <f t="shared" si="5"/>
        <v>0</v>
      </c>
      <c r="R28">
        <f t="shared" si="6"/>
        <v>0</v>
      </c>
      <c r="S28">
        <f t="shared" si="7"/>
        <v>0</v>
      </c>
      <c r="T28" s="19">
        <f t="shared" si="1"/>
        <v>28694</v>
      </c>
      <c r="V28" s="10"/>
      <c r="W28" s="10"/>
      <c r="X28" s="10"/>
      <c r="Y28">
        <v>5498</v>
      </c>
      <c r="Z28">
        <v>5498000</v>
      </c>
    </row>
    <row r="29" spans="1:26">
      <c r="A29" s="18">
        <v>15.25</v>
      </c>
      <c r="C29" s="10">
        <v>1</v>
      </c>
      <c r="D29" s="10">
        <v>2</v>
      </c>
      <c r="E29" s="10"/>
      <c r="F29" s="2"/>
      <c r="G29" s="2"/>
      <c r="H29" s="19">
        <f t="shared" si="0"/>
        <v>3</v>
      </c>
      <c r="J29" s="18">
        <v>15.25</v>
      </c>
      <c r="K29" s="10">
        <v>9674000</v>
      </c>
      <c r="L29" s="10"/>
      <c r="M29" s="18">
        <v>15.25</v>
      </c>
      <c r="N29">
        <f t="shared" si="2"/>
        <v>0</v>
      </c>
      <c r="O29" s="10">
        <f t="shared" si="3"/>
        <v>3224.6666666666665</v>
      </c>
      <c r="P29" s="10">
        <f t="shared" si="4"/>
        <v>6449.333333333333</v>
      </c>
      <c r="Q29">
        <f t="shared" si="5"/>
        <v>0</v>
      </c>
      <c r="R29">
        <f t="shared" si="6"/>
        <v>0</v>
      </c>
      <c r="S29">
        <f t="shared" si="7"/>
        <v>0</v>
      </c>
      <c r="T29" s="19">
        <f t="shared" si="1"/>
        <v>9674</v>
      </c>
      <c r="V29" s="10"/>
      <c r="W29" s="10"/>
      <c r="X29" s="10"/>
      <c r="Y29">
        <v>2287</v>
      </c>
      <c r="Z29">
        <v>2287000</v>
      </c>
    </row>
    <row r="30" spans="1:26">
      <c r="A30" s="18">
        <v>15.75</v>
      </c>
      <c r="B30" s="2"/>
      <c r="C30" s="10"/>
      <c r="D30" s="47">
        <v>1</v>
      </c>
      <c r="F30" s="2"/>
      <c r="G30" s="2"/>
      <c r="H30" s="19">
        <f t="shared" si="0"/>
        <v>1</v>
      </c>
      <c r="J30" s="18">
        <v>15.75</v>
      </c>
      <c r="K30" s="10">
        <v>5498000</v>
      </c>
      <c r="L30" s="10"/>
      <c r="M30" s="18">
        <v>15.75</v>
      </c>
      <c r="N30">
        <f t="shared" si="2"/>
        <v>0</v>
      </c>
      <c r="O30">
        <f t="shared" si="3"/>
        <v>0</v>
      </c>
      <c r="P30">
        <f t="shared" si="4"/>
        <v>5498</v>
      </c>
      <c r="Q30">
        <f t="shared" si="5"/>
        <v>0</v>
      </c>
      <c r="R30">
        <f t="shared" si="6"/>
        <v>0</v>
      </c>
      <c r="S30">
        <f t="shared" si="7"/>
        <v>0</v>
      </c>
      <c r="T30" s="19">
        <f t="shared" si="1"/>
        <v>5498</v>
      </c>
      <c r="V30" s="10"/>
      <c r="W30" s="10"/>
      <c r="X30" s="10"/>
      <c r="Y30">
        <v>462</v>
      </c>
      <c r="Z30">
        <v>462000</v>
      </c>
    </row>
    <row r="31" spans="1:26">
      <c r="A31" s="18">
        <v>16.25</v>
      </c>
      <c r="B31" s="2"/>
      <c r="D31" s="10">
        <v>1</v>
      </c>
      <c r="E31" s="10"/>
      <c r="F31" s="2"/>
      <c r="G31" s="2"/>
      <c r="H31" s="19">
        <f t="shared" si="0"/>
        <v>1</v>
      </c>
      <c r="J31" s="18">
        <v>16.25</v>
      </c>
      <c r="K31" s="10">
        <v>2287000</v>
      </c>
      <c r="L31" s="10"/>
      <c r="M31" s="18">
        <v>16.25</v>
      </c>
      <c r="N31">
        <f t="shared" si="2"/>
        <v>0</v>
      </c>
      <c r="O31">
        <f t="shared" si="3"/>
        <v>0</v>
      </c>
      <c r="P31">
        <f t="shared" si="4"/>
        <v>2287</v>
      </c>
      <c r="Q31">
        <f t="shared" si="5"/>
        <v>0</v>
      </c>
      <c r="R31">
        <f t="shared" si="6"/>
        <v>0</v>
      </c>
      <c r="S31">
        <f t="shared" si="7"/>
        <v>0</v>
      </c>
      <c r="T31" s="19">
        <f t="shared" si="1"/>
        <v>2287</v>
      </c>
      <c r="V31" s="10"/>
      <c r="W31" s="10"/>
      <c r="X31" s="10"/>
      <c r="Y31">
        <v>913</v>
      </c>
      <c r="Z31">
        <v>913000</v>
      </c>
    </row>
    <row r="32" spans="1:26">
      <c r="A32" s="18">
        <v>16.75</v>
      </c>
      <c r="B32" s="2"/>
      <c r="D32" s="44">
        <v>1</v>
      </c>
      <c r="E32" s="20"/>
      <c r="F32" s="2"/>
      <c r="G32" s="2"/>
      <c r="H32" s="19">
        <f t="shared" si="0"/>
        <v>1</v>
      </c>
      <c r="J32" s="18">
        <v>16.75</v>
      </c>
      <c r="K32" s="10">
        <v>462000</v>
      </c>
      <c r="L32" s="10"/>
      <c r="M32" s="18">
        <v>16.75</v>
      </c>
      <c r="N32">
        <f t="shared" si="2"/>
        <v>0</v>
      </c>
      <c r="O32">
        <f t="shared" si="3"/>
        <v>0</v>
      </c>
      <c r="P32">
        <f t="shared" si="4"/>
        <v>462</v>
      </c>
      <c r="Q32">
        <f t="shared" si="5"/>
        <v>0</v>
      </c>
      <c r="R32">
        <f t="shared" si="6"/>
        <v>0</v>
      </c>
      <c r="S32">
        <f t="shared" si="7"/>
        <v>0</v>
      </c>
      <c r="T32" s="19">
        <f t="shared" si="1"/>
        <v>462</v>
      </c>
      <c r="Y32">
        <v>0</v>
      </c>
      <c r="Z32">
        <v>0</v>
      </c>
    </row>
    <row r="33" spans="1:26">
      <c r="A33" s="18">
        <v>17.25</v>
      </c>
      <c r="B33" s="2"/>
      <c r="C33" s="20"/>
      <c r="D33" s="44">
        <v>1</v>
      </c>
      <c r="E33" s="20"/>
      <c r="F33" s="2"/>
      <c r="G33" s="2"/>
      <c r="H33" s="19">
        <f t="shared" si="0"/>
        <v>1</v>
      </c>
      <c r="J33" s="18">
        <v>17.25</v>
      </c>
      <c r="K33" s="10">
        <v>913000</v>
      </c>
      <c r="L33" s="10"/>
      <c r="M33" s="18">
        <v>17.25</v>
      </c>
      <c r="N33">
        <f t="shared" si="2"/>
        <v>0</v>
      </c>
      <c r="O33">
        <f t="shared" si="3"/>
        <v>0</v>
      </c>
      <c r="P33">
        <f t="shared" si="4"/>
        <v>913</v>
      </c>
      <c r="Q33">
        <f t="shared" si="5"/>
        <v>0</v>
      </c>
      <c r="R33">
        <f t="shared" si="6"/>
        <v>0</v>
      </c>
      <c r="S33">
        <f t="shared" si="7"/>
        <v>0</v>
      </c>
      <c r="T33" s="19">
        <f t="shared" si="1"/>
        <v>913</v>
      </c>
      <c r="Y33">
        <v>0</v>
      </c>
      <c r="Z33">
        <v>0</v>
      </c>
    </row>
    <row r="34" spans="1:26">
      <c r="A34" s="18">
        <v>17.75</v>
      </c>
      <c r="B34" s="2"/>
      <c r="C34" s="20"/>
      <c r="D34" s="46"/>
      <c r="E34" s="20"/>
      <c r="F34" s="2"/>
      <c r="G34" s="2"/>
      <c r="H34" s="19">
        <f t="shared" si="0"/>
        <v>0</v>
      </c>
      <c r="J34" s="18">
        <v>17.75</v>
      </c>
      <c r="K34" s="10">
        <v>0</v>
      </c>
      <c r="L34" s="10"/>
      <c r="M34" s="18">
        <v>17.75</v>
      </c>
      <c r="T34" s="19">
        <f t="shared" si="1"/>
        <v>0</v>
      </c>
      <c r="Y34">
        <v>0</v>
      </c>
      <c r="Z34">
        <v>0</v>
      </c>
    </row>
    <row r="35" spans="1:26">
      <c r="A35" s="18">
        <v>18.25</v>
      </c>
      <c r="B35" s="2"/>
      <c r="C35" s="20"/>
      <c r="D35" s="44"/>
      <c r="E35" s="20"/>
      <c r="F35" s="2"/>
      <c r="G35" s="2"/>
      <c r="H35" s="19">
        <f t="shared" si="0"/>
        <v>0</v>
      </c>
      <c r="J35" s="18">
        <v>18.25</v>
      </c>
      <c r="K35" s="10">
        <v>0</v>
      </c>
      <c r="L35" s="10"/>
      <c r="M35" s="18">
        <v>18.25</v>
      </c>
      <c r="T35" s="19">
        <f t="shared" si="1"/>
        <v>0</v>
      </c>
    </row>
    <row r="36" spans="1:26">
      <c r="A36" s="18">
        <v>18.75</v>
      </c>
      <c r="B36" s="2"/>
      <c r="C36" s="20"/>
      <c r="D36" s="44"/>
      <c r="E36" s="20"/>
      <c r="F36" s="2"/>
      <c r="G36" s="2"/>
      <c r="H36" s="19">
        <f t="shared" si="0"/>
        <v>0</v>
      </c>
      <c r="J36" s="18">
        <v>18.75</v>
      </c>
      <c r="K36" s="10">
        <v>0</v>
      </c>
      <c r="L36" s="10"/>
      <c r="M36" s="18">
        <v>18.75</v>
      </c>
      <c r="T36" s="19">
        <f t="shared" si="1"/>
        <v>0</v>
      </c>
    </row>
    <row r="37" spans="1:26">
      <c r="A37" s="18">
        <v>19.25</v>
      </c>
      <c r="B37" s="2"/>
      <c r="C37" s="20"/>
      <c r="D37" s="44"/>
      <c r="E37" s="20"/>
      <c r="F37" s="2"/>
      <c r="G37" s="2"/>
      <c r="H37" s="19">
        <f t="shared" si="0"/>
        <v>0</v>
      </c>
      <c r="J37" s="18">
        <v>19.25</v>
      </c>
      <c r="M37" s="18">
        <v>19.25</v>
      </c>
      <c r="T37" s="19">
        <f t="shared" si="1"/>
        <v>0</v>
      </c>
    </row>
    <row r="38" spans="1:26">
      <c r="A38" s="17" t="s">
        <v>21</v>
      </c>
      <c r="B38" s="24">
        <f t="shared" ref="B38:H38" si="8">SUM(B6:B37)</f>
        <v>0</v>
      </c>
      <c r="C38" s="24">
        <f t="shared" si="8"/>
        <v>412</v>
      </c>
      <c r="D38" s="24">
        <f t="shared" si="8"/>
        <v>17</v>
      </c>
      <c r="E38" s="24">
        <f t="shared" si="8"/>
        <v>0</v>
      </c>
      <c r="F38" s="24">
        <f t="shared" si="8"/>
        <v>0</v>
      </c>
      <c r="G38" s="24">
        <f t="shared" si="8"/>
        <v>0</v>
      </c>
      <c r="H38" s="24">
        <f t="shared" si="8"/>
        <v>429</v>
      </c>
      <c r="I38" s="40"/>
      <c r="J38" s="17" t="s">
        <v>21</v>
      </c>
      <c r="M38" s="17" t="s">
        <v>21</v>
      </c>
      <c r="N38" s="24">
        <f t="shared" ref="N38:T38" si="9">SUM(N6:N37)</f>
        <v>0</v>
      </c>
      <c r="O38" s="48">
        <f t="shared" si="9"/>
        <v>3059500.0785902506</v>
      </c>
      <c r="P38" s="48">
        <f t="shared" si="9"/>
        <v>84761.921409749659</v>
      </c>
      <c r="Q38" s="24">
        <f t="shared" si="9"/>
        <v>0</v>
      </c>
      <c r="R38" s="24">
        <f t="shared" si="9"/>
        <v>0</v>
      </c>
      <c r="S38" s="24">
        <f t="shared" si="9"/>
        <v>0</v>
      </c>
      <c r="T38" s="41">
        <f t="shared" si="9"/>
        <v>3144262</v>
      </c>
      <c r="U38" s="40"/>
    </row>
    <row r="41" spans="1:26">
      <c r="A41" s="21"/>
      <c r="H41" s="21"/>
      <c r="L41" s="21"/>
      <c r="P41" s="21"/>
    </row>
    <row r="42" spans="1:26">
      <c r="B42" t="s">
        <v>23</v>
      </c>
      <c r="K42" t="s">
        <v>24</v>
      </c>
    </row>
    <row r="44" spans="1:26">
      <c r="J44" s="26" t="s">
        <v>25</v>
      </c>
      <c r="K44">
        <v>4.5519413730988889E-3</v>
      </c>
      <c r="L44" s="26" t="s">
        <v>26</v>
      </c>
      <c r="M44">
        <v>3.1506898934417462</v>
      </c>
    </row>
    <row r="45" spans="1:26">
      <c r="A45" s="2" t="s">
        <v>18</v>
      </c>
      <c r="J45" s="2" t="s">
        <v>18</v>
      </c>
    </row>
    <row r="46" spans="1:26">
      <c r="A46" s="2" t="s">
        <v>20</v>
      </c>
      <c r="B46" s="15">
        <v>0</v>
      </c>
      <c r="C46" s="16">
        <v>1</v>
      </c>
      <c r="D46" s="16">
        <v>2</v>
      </c>
      <c r="E46" s="16">
        <v>3</v>
      </c>
      <c r="F46" s="16">
        <v>4</v>
      </c>
      <c r="G46" s="16" t="s">
        <v>13</v>
      </c>
      <c r="H46" s="17" t="s">
        <v>21</v>
      </c>
      <c r="J46" s="2" t="s">
        <v>20</v>
      </c>
      <c r="K46" s="15">
        <v>0</v>
      </c>
      <c r="L46" s="16">
        <v>1</v>
      </c>
      <c r="M46" s="16">
        <v>2</v>
      </c>
      <c r="N46" s="16">
        <v>3</v>
      </c>
      <c r="O46" s="16">
        <v>4</v>
      </c>
      <c r="P46" s="16" t="s">
        <v>13</v>
      </c>
      <c r="Q46" s="27" t="s">
        <v>21</v>
      </c>
      <c r="R46" s="2"/>
      <c r="S46" s="2"/>
    </row>
    <row r="47" spans="1:26">
      <c r="A47" s="18">
        <v>3.75</v>
      </c>
      <c r="B47">
        <f t="shared" ref="B47:B78" si="10">N6*($A47)</f>
        <v>0</v>
      </c>
      <c r="C47">
        <f t="shared" ref="C47:C78" si="11">O6*($A47)</f>
        <v>0</v>
      </c>
      <c r="D47">
        <f t="shared" ref="D47:D78" si="12">P6*($A47)</f>
        <v>0</v>
      </c>
      <c r="E47">
        <f t="shared" ref="E47:E78" si="13">Q6*($A47)</f>
        <v>0</v>
      </c>
      <c r="F47">
        <f t="shared" ref="F47:F78" si="14">R6*($A47)</f>
        <v>0</v>
      </c>
      <c r="G47">
        <f t="shared" ref="G47:G78" si="15">S6*($A47)</f>
        <v>0</v>
      </c>
      <c r="H47" s="19">
        <f t="shared" ref="H47:H78" si="16">SUM(B47:G47)</f>
        <v>0</v>
      </c>
      <c r="J47" s="28">
        <f t="shared" ref="J47:J78" si="17">$K$44*((A47)^$M$44)</f>
        <v>0.29294842920872632</v>
      </c>
      <c r="K47">
        <f t="shared" ref="K47:K78" si="18">N6*$J47</f>
        <v>0</v>
      </c>
      <c r="L47">
        <f t="shared" ref="L47:L78" si="19">O6*$J47</f>
        <v>0</v>
      </c>
      <c r="M47">
        <f t="shared" ref="M47:M78" si="20">P6*$J47</f>
        <v>0</v>
      </c>
      <c r="N47">
        <f t="shared" ref="N47:N78" si="21">Q6*$J47</f>
        <v>0</v>
      </c>
      <c r="O47">
        <f t="shared" ref="O47:O78" si="22">R6*$J47</f>
        <v>0</v>
      </c>
      <c r="P47">
        <f t="shared" ref="P47:P78" si="23">S6*$J47</f>
        <v>0</v>
      </c>
      <c r="Q47" s="29">
        <f t="shared" ref="Q47:Q78" si="24">SUM(K47:P47)</f>
        <v>0</v>
      </c>
    </row>
    <row r="48" spans="1:26">
      <c r="A48" s="18">
        <v>4.25</v>
      </c>
      <c r="B48">
        <f t="shared" si="10"/>
        <v>0</v>
      </c>
      <c r="C48">
        <f t="shared" si="11"/>
        <v>0</v>
      </c>
      <c r="D48">
        <f t="shared" si="12"/>
        <v>0</v>
      </c>
      <c r="E48">
        <f t="shared" si="13"/>
        <v>0</v>
      </c>
      <c r="F48">
        <f t="shared" si="14"/>
        <v>0</v>
      </c>
      <c r="G48">
        <f t="shared" si="15"/>
        <v>0</v>
      </c>
      <c r="H48" s="19">
        <f t="shared" si="16"/>
        <v>0</v>
      </c>
      <c r="J48" s="28">
        <f t="shared" si="17"/>
        <v>0.43456556614319042</v>
      </c>
      <c r="K48">
        <f t="shared" si="18"/>
        <v>0</v>
      </c>
      <c r="L48">
        <f t="shared" si="19"/>
        <v>0</v>
      </c>
      <c r="M48">
        <f t="shared" si="20"/>
        <v>0</v>
      </c>
      <c r="N48">
        <f t="shared" si="21"/>
        <v>0</v>
      </c>
      <c r="O48">
        <f t="shared" si="22"/>
        <v>0</v>
      </c>
      <c r="P48">
        <f t="shared" si="23"/>
        <v>0</v>
      </c>
      <c r="Q48" s="29">
        <f t="shared" si="24"/>
        <v>0</v>
      </c>
    </row>
    <row r="49" spans="1:17">
      <c r="A49" s="18">
        <v>4.75</v>
      </c>
      <c r="B49">
        <f t="shared" si="10"/>
        <v>0</v>
      </c>
      <c r="C49">
        <f t="shared" si="11"/>
        <v>0</v>
      </c>
      <c r="D49">
        <f t="shared" si="12"/>
        <v>0</v>
      </c>
      <c r="E49">
        <f t="shared" si="13"/>
        <v>0</v>
      </c>
      <c r="F49">
        <f t="shared" si="14"/>
        <v>0</v>
      </c>
      <c r="G49">
        <f t="shared" si="15"/>
        <v>0</v>
      </c>
      <c r="H49" s="19">
        <f t="shared" si="16"/>
        <v>0</v>
      </c>
      <c r="J49" s="28">
        <f t="shared" si="17"/>
        <v>0.61694773865073749</v>
      </c>
      <c r="K49">
        <f t="shared" si="18"/>
        <v>0</v>
      </c>
      <c r="L49">
        <f t="shared" si="19"/>
        <v>0</v>
      </c>
      <c r="M49">
        <f t="shared" si="20"/>
        <v>0</v>
      </c>
      <c r="N49">
        <f t="shared" si="21"/>
        <v>0</v>
      </c>
      <c r="O49">
        <f t="shared" si="22"/>
        <v>0</v>
      </c>
      <c r="P49">
        <f t="shared" si="23"/>
        <v>0</v>
      </c>
      <c r="Q49" s="29">
        <f t="shared" si="24"/>
        <v>0</v>
      </c>
    </row>
    <row r="50" spans="1:17">
      <c r="A50" s="18">
        <v>5.25</v>
      </c>
      <c r="B50">
        <f t="shared" si="10"/>
        <v>0</v>
      </c>
      <c r="C50">
        <f t="shared" si="11"/>
        <v>0</v>
      </c>
      <c r="D50">
        <f t="shared" si="12"/>
        <v>0</v>
      </c>
      <c r="E50">
        <f t="shared" si="13"/>
        <v>0</v>
      </c>
      <c r="F50">
        <f t="shared" si="14"/>
        <v>0</v>
      </c>
      <c r="G50">
        <f t="shared" si="15"/>
        <v>0</v>
      </c>
      <c r="H50" s="19">
        <f t="shared" si="16"/>
        <v>0</v>
      </c>
      <c r="J50" s="28">
        <f t="shared" si="17"/>
        <v>0.84565904590316476</v>
      </c>
      <c r="K50">
        <f t="shared" si="18"/>
        <v>0</v>
      </c>
      <c r="L50">
        <f t="shared" si="19"/>
        <v>0</v>
      </c>
      <c r="M50">
        <f t="shared" si="20"/>
        <v>0</v>
      </c>
      <c r="N50">
        <f t="shared" si="21"/>
        <v>0</v>
      </c>
      <c r="O50">
        <f t="shared" si="22"/>
        <v>0</v>
      </c>
      <c r="P50">
        <f t="shared" si="23"/>
        <v>0</v>
      </c>
      <c r="Q50" s="29">
        <f t="shared" si="24"/>
        <v>0</v>
      </c>
    </row>
    <row r="51" spans="1:17">
      <c r="A51" s="18">
        <v>5.75</v>
      </c>
      <c r="B51">
        <f t="shared" si="10"/>
        <v>0</v>
      </c>
      <c r="C51">
        <f t="shared" si="11"/>
        <v>0</v>
      </c>
      <c r="D51">
        <f t="shared" si="12"/>
        <v>0</v>
      </c>
      <c r="E51">
        <f t="shared" si="13"/>
        <v>0</v>
      </c>
      <c r="F51">
        <f t="shared" si="14"/>
        <v>0</v>
      </c>
      <c r="G51">
        <f t="shared" si="15"/>
        <v>0</v>
      </c>
      <c r="H51" s="19">
        <f t="shared" si="16"/>
        <v>0</v>
      </c>
      <c r="J51" s="28">
        <f t="shared" si="17"/>
        <v>1.1263528455156122</v>
      </c>
      <c r="K51">
        <f t="shared" si="18"/>
        <v>0</v>
      </c>
      <c r="L51">
        <f t="shared" si="19"/>
        <v>0</v>
      </c>
      <c r="M51">
        <f t="shared" si="20"/>
        <v>0</v>
      </c>
      <c r="N51">
        <f t="shared" si="21"/>
        <v>0</v>
      </c>
      <c r="O51">
        <f t="shared" si="22"/>
        <v>0</v>
      </c>
      <c r="P51">
        <f t="shared" si="23"/>
        <v>0</v>
      </c>
      <c r="Q51" s="29">
        <f t="shared" si="24"/>
        <v>0</v>
      </c>
    </row>
    <row r="52" spans="1:17">
      <c r="A52" s="18">
        <v>6.25</v>
      </c>
      <c r="B52">
        <f t="shared" si="10"/>
        <v>0</v>
      </c>
      <c r="C52">
        <f t="shared" si="11"/>
        <v>0</v>
      </c>
      <c r="D52">
        <f t="shared" si="12"/>
        <v>0</v>
      </c>
      <c r="E52">
        <f t="shared" si="13"/>
        <v>0</v>
      </c>
      <c r="F52">
        <f t="shared" si="14"/>
        <v>0</v>
      </c>
      <c r="G52">
        <f t="shared" si="15"/>
        <v>0</v>
      </c>
      <c r="H52" s="19">
        <f t="shared" si="16"/>
        <v>0</v>
      </c>
      <c r="J52" s="28">
        <f t="shared" si="17"/>
        <v>1.464764436185342</v>
      </c>
      <c r="K52">
        <f t="shared" si="18"/>
        <v>0</v>
      </c>
      <c r="L52">
        <f t="shared" si="19"/>
        <v>0</v>
      </c>
      <c r="M52">
        <f t="shared" si="20"/>
        <v>0</v>
      </c>
      <c r="N52">
        <f t="shared" si="21"/>
        <v>0</v>
      </c>
      <c r="O52">
        <f t="shared" si="22"/>
        <v>0</v>
      </c>
      <c r="P52">
        <f t="shared" si="23"/>
        <v>0</v>
      </c>
      <c r="Q52" s="29">
        <f t="shared" si="24"/>
        <v>0</v>
      </c>
    </row>
    <row r="53" spans="1:17">
      <c r="A53" s="18">
        <v>6.75</v>
      </c>
      <c r="B53">
        <f t="shared" si="10"/>
        <v>0</v>
      </c>
      <c r="C53">
        <f t="shared" si="11"/>
        <v>0</v>
      </c>
      <c r="D53">
        <f t="shared" si="12"/>
        <v>0</v>
      </c>
      <c r="E53">
        <f t="shared" si="13"/>
        <v>0</v>
      </c>
      <c r="F53">
        <f t="shared" si="14"/>
        <v>0</v>
      </c>
      <c r="G53">
        <f t="shared" si="15"/>
        <v>0</v>
      </c>
      <c r="H53" s="19">
        <f t="shared" si="16"/>
        <v>0</v>
      </c>
      <c r="J53" s="28">
        <f t="shared" si="17"/>
        <v>1.866704934753838</v>
      </c>
      <c r="K53">
        <f t="shared" si="18"/>
        <v>0</v>
      </c>
      <c r="L53">
        <f t="shared" si="19"/>
        <v>0</v>
      </c>
      <c r="M53">
        <f t="shared" si="20"/>
        <v>0</v>
      </c>
      <c r="N53">
        <f t="shared" si="21"/>
        <v>0</v>
      </c>
      <c r="O53">
        <f t="shared" si="22"/>
        <v>0</v>
      </c>
      <c r="P53">
        <f t="shared" si="23"/>
        <v>0</v>
      </c>
      <c r="Q53" s="29">
        <f t="shared" si="24"/>
        <v>0</v>
      </c>
    </row>
    <row r="54" spans="1:17">
      <c r="A54" s="18">
        <v>7.25</v>
      </c>
      <c r="B54">
        <f t="shared" si="10"/>
        <v>0</v>
      </c>
      <c r="C54">
        <f t="shared" si="11"/>
        <v>0</v>
      </c>
      <c r="D54">
        <f t="shared" si="12"/>
        <v>0</v>
      </c>
      <c r="E54">
        <f t="shared" si="13"/>
        <v>0</v>
      </c>
      <c r="F54">
        <f t="shared" si="14"/>
        <v>0</v>
      </c>
      <c r="G54">
        <f t="shared" si="15"/>
        <v>0</v>
      </c>
      <c r="H54" s="19">
        <f t="shared" si="16"/>
        <v>0</v>
      </c>
      <c r="J54" s="28">
        <f t="shared" si="17"/>
        <v>2.3380560710286558</v>
      </c>
      <c r="K54">
        <f t="shared" si="18"/>
        <v>0</v>
      </c>
      <c r="L54">
        <f t="shared" si="19"/>
        <v>0</v>
      </c>
      <c r="M54">
        <f t="shared" si="20"/>
        <v>0</v>
      </c>
      <c r="N54">
        <f t="shared" si="21"/>
        <v>0</v>
      </c>
      <c r="O54">
        <f t="shared" si="22"/>
        <v>0</v>
      </c>
      <c r="P54">
        <f t="shared" si="23"/>
        <v>0</v>
      </c>
      <c r="Q54" s="29">
        <f t="shared" si="24"/>
        <v>0</v>
      </c>
    </row>
    <row r="55" spans="1:17">
      <c r="A55" s="18">
        <v>7.75</v>
      </c>
      <c r="B55">
        <f t="shared" si="10"/>
        <v>0</v>
      </c>
      <c r="C55">
        <f t="shared" si="11"/>
        <v>0</v>
      </c>
      <c r="D55">
        <f t="shared" si="12"/>
        <v>0</v>
      </c>
      <c r="E55">
        <f t="shared" si="13"/>
        <v>0</v>
      </c>
      <c r="F55">
        <f t="shared" si="14"/>
        <v>0</v>
      </c>
      <c r="G55">
        <f t="shared" si="15"/>
        <v>0</v>
      </c>
      <c r="H55" s="19">
        <f t="shared" si="16"/>
        <v>0</v>
      </c>
      <c r="J55" s="28">
        <f t="shared" si="17"/>
        <v>2.8847657039244061</v>
      </c>
      <c r="K55">
        <f t="shared" si="18"/>
        <v>0</v>
      </c>
      <c r="L55">
        <f t="shared" si="19"/>
        <v>0</v>
      </c>
      <c r="M55">
        <f t="shared" si="20"/>
        <v>0</v>
      </c>
      <c r="N55">
        <f t="shared" si="21"/>
        <v>0</v>
      </c>
      <c r="O55">
        <f t="shared" si="22"/>
        <v>0</v>
      </c>
      <c r="P55">
        <f t="shared" si="23"/>
        <v>0</v>
      </c>
      <c r="Q55" s="29">
        <f t="shared" si="24"/>
        <v>0</v>
      </c>
    </row>
    <row r="56" spans="1:17">
      <c r="A56" s="18">
        <v>8.25</v>
      </c>
      <c r="B56">
        <f t="shared" si="10"/>
        <v>0</v>
      </c>
      <c r="C56">
        <f t="shared" si="11"/>
        <v>0</v>
      </c>
      <c r="D56">
        <f t="shared" si="12"/>
        <v>0</v>
      </c>
      <c r="E56">
        <f t="shared" si="13"/>
        <v>0</v>
      </c>
      <c r="F56">
        <f t="shared" si="14"/>
        <v>0</v>
      </c>
      <c r="G56">
        <f t="shared" si="15"/>
        <v>0</v>
      </c>
      <c r="H56" s="19">
        <f t="shared" si="16"/>
        <v>0</v>
      </c>
      <c r="J56" s="28">
        <f t="shared" si="17"/>
        <v>3.5128439154066884</v>
      </c>
      <c r="K56">
        <f t="shared" si="18"/>
        <v>0</v>
      </c>
      <c r="L56">
        <f t="shared" si="19"/>
        <v>0</v>
      </c>
      <c r="M56">
        <f t="shared" si="20"/>
        <v>0</v>
      </c>
      <c r="N56">
        <f t="shared" si="21"/>
        <v>0</v>
      </c>
      <c r="O56">
        <f t="shared" si="22"/>
        <v>0</v>
      </c>
      <c r="P56">
        <f t="shared" si="23"/>
        <v>0</v>
      </c>
      <c r="Q56" s="29">
        <f t="shared" si="24"/>
        <v>0</v>
      </c>
    </row>
    <row r="57" spans="1:17">
      <c r="A57" s="18">
        <v>8.75</v>
      </c>
      <c r="B57">
        <f t="shared" si="10"/>
        <v>0</v>
      </c>
      <c r="C57">
        <f t="shared" si="11"/>
        <v>0</v>
      </c>
      <c r="D57">
        <f t="shared" si="12"/>
        <v>0</v>
      </c>
      <c r="E57">
        <f t="shared" si="13"/>
        <v>0</v>
      </c>
      <c r="F57">
        <f t="shared" si="14"/>
        <v>0</v>
      </c>
      <c r="G57">
        <f t="shared" si="15"/>
        <v>0</v>
      </c>
      <c r="H57" s="19">
        <f t="shared" si="16"/>
        <v>0</v>
      </c>
      <c r="J57" s="28">
        <f t="shared" si="17"/>
        <v>4.2283595748342915</v>
      </c>
      <c r="K57">
        <f t="shared" si="18"/>
        <v>0</v>
      </c>
      <c r="L57">
        <f t="shared" si="19"/>
        <v>0</v>
      </c>
      <c r="M57">
        <f t="shared" si="20"/>
        <v>0</v>
      </c>
      <c r="N57">
        <f t="shared" si="21"/>
        <v>0</v>
      </c>
      <c r="O57">
        <f t="shared" si="22"/>
        <v>0</v>
      </c>
      <c r="P57">
        <f t="shared" si="23"/>
        <v>0</v>
      </c>
      <c r="Q57" s="29">
        <f t="shared" si="24"/>
        <v>0</v>
      </c>
    </row>
    <row r="58" spans="1:17">
      <c r="A58" s="18">
        <v>9.25</v>
      </c>
      <c r="B58">
        <f t="shared" si="10"/>
        <v>0</v>
      </c>
      <c r="C58">
        <f t="shared" si="11"/>
        <v>0</v>
      </c>
      <c r="D58">
        <f t="shared" si="12"/>
        <v>0</v>
      </c>
      <c r="E58">
        <f t="shared" si="13"/>
        <v>0</v>
      </c>
      <c r="F58">
        <f t="shared" si="14"/>
        <v>0</v>
      </c>
      <c r="G58">
        <f t="shared" si="15"/>
        <v>0</v>
      </c>
      <c r="H58" s="19">
        <f t="shared" si="16"/>
        <v>0</v>
      </c>
      <c r="J58" s="28">
        <f t="shared" si="17"/>
        <v>5.037437291647878</v>
      </c>
      <c r="K58">
        <f t="shared" si="18"/>
        <v>0</v>
      </c>
      <c r="L58">
        <f t="shared" si="19"/>
        <v>0</v>
      </c>
      <c r="M58">
        <f t="shared" si="20"/>
        <v>0</v>
      </c>
      <c r="N58">
        <f t="shared" si="21"/>
        <v>0</v>
      </c>
      <c r="O58">
        <f t="shared" si="22"/>
        <v>0</v>
      </c>
      <c r="P58">
        <f t="shared" si="23"/>
        <v>0</v>
      </c>
      <c r="Q58" s="29">
        <f t="shared" si="24"/>
        <v>0</v>
      </c>
    </row>
    <row r="59" spans="1:17">
      <c r="A59" s="18">
        <v>9.75</v>
      </c>
      <c r="B59">
        <f t="shared" si="10"/>
        <v>0</v>
      </c>
      <c r="C59">
        <f t="shared" si="11"/>
        <v>0</v>
      </c>
      <c r="D59">
        <f t="shared" si="12"/>
        <v>0</v>
      </c>
      <c r="E59">
        <f t="shared" si="13"/>
        <v>0</v>
      </c>
      <c r="F59">
        <f t="shared" si="14"/>
        <v>0</v>
      </c>
      <c r="G59">
        <f t="shared" si="15"/>
        <v>0</v>
      </c>
      <c r="H59" s="19">
        <f t="shared" si="16"/>
        <v>0</v>
      </c>
      <c r="J59" s="28">
        <f t="shared" si="17"/>
        <v>5.9462546925945228</v>
      </c>
      <c r="K59">
        <f t="shared" si="18"/>
        <v>0</v>
      </c>
      <c r="L59">
        <f t="shared" si="19"/>
        <v>0</v>
      </c>
      <c r="M59">
        <f t="shared" si="20"/>
        <v>0</v>
      </c>
      <c r="N59">
        <f t="shared" si="21"/>
        <v>0</v>
      </c>
      <c r="O59">
        <f t="shared" si="22"/>
        <v>0</v>
      </c>
      <c r="P59">
        <f t="shared" si="23"/>
        <v>0</v>
      </c>
      <c r="Q59" s="29">
        <f t="shared" si="24"/>
        <v>0</v>
      </c>
    </row>
    <row r="60" spans="1:17">
      <c r="A60" s="18">
        <v>10.25</v>
      </c>
      <c r="B60">
        <f t="shared" si="10"/>
        <v>0</v>
      </c>
      <c r="C60">
        <f t="shared" si="11"/>
        <v>139943.25</v>
      </c>
      <c r="D60">
        <f t="shared" si="12"/>
        <v>0</v>
      </c>
      <c r="E60">
        <f t="shared" si="13"/>
        <v>0</v>
      </c>
      <c r="F60">
        <f t="shared" si="14"/>
        <v>0</v>
      </c>
      <c r="G60">
        <f t="shared" si="15"/>
        <v>0</v>
      </c>
      <c r="H60" s="19">
        <f t="shared" si="16"/>
        <v>139943.25</v>
      </c>
      <c r="J60" s="28">
        <f t="shared" si="17"/>
        <v>6.9610399730836416</v>
      </c>
      <c r="K60">
        <f t="shared" si="18"/>
        <v>0</v>
      </c>
      <c r="L60">
        <f t="shared" si="19"/>
        <v>95039.078752510963</v>
      </c>
      <c r="M60">
        <f t="shared" si="20"/>
        <v>0</v>
      </c>
      <c r="N60">
        <f t="shared" si="21"/>
        <v>0</v>
      </c>
      <c r="O60">
        <f t="shared" si="22"/>
        <v>0</v>
      </c>
      <c r="P60">
        <f t="shared" si="23"/>
        <v>0</v>
      </c>
      <c r="Q60" s="29">
        <f t="shared" si="24"/>
        <v>95039.078752510963</v>
      </c>
    </row>
    <row r="61" spans="1:17">
      <c r="A61" s="18">
        <v>10.75</v>
      </c>
      <c r="B61">
        <f t="shared" si="10"/>
        <v>0</v>
      </c>
      <c r="C61">
        <f t="shared" si="11"/>
        <v>669746.5</v>
      </c>
      <c r="D61">
        <f t="shared" si="12"/>
        <v>0</v>
      </c>
      <c r="E61">
        <f t="shared" si="13"/>
        <v>0</v>
      </c>
      <c r="F61">
        <f t="shared" si="14"/>
        <v>0</v>
      </c>
      <c r="G61">
        <f t="shared" si="15"/>
        <v>0</v>
      </c>
      <c r="H61" s="19">
        <f t="shared" si="16"/>
        <v>669746.5</v>
      </c>
      <c r="J61" s="28">
        <f t="shared" si="17"/>
        <v>8.0880696823084417</v>
      </c>
      <c r="K61">
        <f t="shared" si="18"/>
        <v>0</v>
      </c>
      <c r="L61">
        <f t="shared" si="19"/>
        <v>503902.91734718054</v>
      </c>
      <c r="M61">
        <f t="shared" si="20"/>
        <v>0</v>
      </c>
      <c r="N61">
        <f t="shared" si="21"/>
        <v>0</v>
      </c>
      <c r="O61">
        <f t="shared" si="22"/>
        <v>0</v>
      </c>
      <c r="P61">
        <f t="shared" si="23"/>
        <v>0</v>
      </c>
      <c r="Q61" s="29">
        <f t="shared" si="24"/>
        <v>503902.91734718054</v>
      </c>
    </row>
    <row r="62" spans="1:17">
      <c r="A62" s="18">
        <v>11.25</v>
      </c>
      <c r="B62">
        <f t="shared" si="10"/>
        <v>0</v>
      </c>
      <c r="C62">
        <f t="shared" si="11"/>
        <v>3332621.25</v>
      </c>
      <c r="D62">
        <f t="shared" si="12"/>
        <v>0</v>
      </c>
      <c r="E62">
        <f t="shared" si="13"/>
        <v>0</v>
      </c>
      <c r="F62">
        <f t="shared" si="14"/>
        <v>0</v>
      </c>
      <c r="G62">
        <f t="shared" si="15"/>
        <v>0</v>
      </c>
      <c r="H62" s="19">
        <f t="shared" si="16"/>
        <v>3332621.25</v>
      </c>
      <c r="J62" s="28">
        <f t="shared" si="17"/>
        <v>9.3336667094088419</v>
      </c>
      <c r="K62">
        <f t="shared" si="18"/>
        <v>0</v>
      </c>
      <c r="L62">
        <f t="shared" si="19"/>
        <v>2764940.0903283097</v>
      </c>
      <c r="M62">
        <f t="shared" si="20"/>
        <v>0</v>
      </c>
      <c r="N62">
        <f t="shared" si="21"/>
        <v>0</v>
      </c>
      <c r="O62">
        <f t="shared" si="22"/>
        <v>0</v>
      </c>
      <c r="P62">
        <f t="shared" si="23"/>
        <v>0</v>
      </c>
      <c r="Q62" s="29">
        <f t="shared" si="24"/>
        <v>2764940.0903283097</v>
      </c>
    </row>
    <row r="63" spans="1:17">
      <c r="A63" s="18">
        <v>11.75</v>
      </c>
      <c r="B63">
        <f t="shared" si="10"/>
        <v>0</v>
      </c>
      <c r="C63">
        <f t="shared" si="11"/>
        <v>7783411.5</v>
      </c>
      <c r="D63">
        <f t="shared" si="12"/>
        <v>0</v>
      </c>
      <c r="E63">
        <f t="shared" si="13"/>
        <v>0</v>
      </c>
      <c r="F63">
        <f t="shared" si="14"/>
        <v>0</v>
      </c>
      <c r="G63">
        <f t="shared" si="15"/>
        <v>0</v>
      </c>
      <c r="H63" s="19">
        <f t="shared" si="16"/>
        <v>7783411.5</v>
      </c>
      <c r="J63" s="28">
        <f t="shared" si="17"/>
        <v>10.704198443854965</v>
      </c>
      <c r="K63">
        <f t="shared" si="18"/>
        <v>0</v>
      </c>
      <c r="L63">
        <f t="shared" si="19"/>
        <v>7090653.7247815179</v>
      </c>
      <c r="M63">
        <f t="shared" si="20"/>
        <v>0</v>
      </c>
      <c r="N63">
        <f t="shared" si="21"/>
        <v>0</v>
      </c>
      <c r="O63">
        <f t="shared" si="22"/>
        <v>0</v>
      </c>
      <c r="P63">
        <f t="shared" si="23"/>
        <v>0</v>
      </c>
      <c r="Q63" s="29">
        <f t="shared" si="24"/>
        <v>7090653.7247815179</v>
      </c>
    </row>
    <row r="64" spans="1:17">
      <c r="A64" s="18">
        <v>12.25</v>
      </c>
      <c r="B64">
        <f t="shared" si="10"/>
        <v>0</v>
      </c>
      <c r="C64">
        <f t="shared" si="11"/>
        <v>9758448</v>
      </c>
      <c r="D64">
        <f t="shared" si="12"/>
        <v>0</v>
      </c>
      <c r="E64">
        <f t="shared" si="13"/>
        <v>0</v>
      </c>
      <c r="F64">
        <f t="shared" si="14"/>
        <v>0</v>
      </c>
      <c r="G64">
        <f t="shared" si="15"/>
        <v>0</v>
      </c>
      <c r="H64" s="19">
        <f t="shared" si="16"/>
        <v>9758448</v>
      </c>
      <c r="J64" s="28">
        <f t="shared" si="17"/>
        <v>12.206075087851552</v>
      </c>
      <c r="K64">
        <f t="shared" si="18"/>
        <v>0</v>
      </c>
      <c r="L64">
        <f t="shared" si="19"/>
        <v>9723457.0635832492</v>
      </c>
      <c r="M64">
        <f t="shared" si="20"/>
        <v>0</v>
      </c>
      <c r="N64">
        <f t="shared" si="21"/>
        <v>0</v>
      </c>
      <c r="O64">
        <f t="shared" si="22"/>
        <v>0</v>
      </c>
      <c r="P64">
        <f t="shared" si="23"/>
        <v>0</v>
      </c>
      <c r="Q64" s="29">
        <f t="shared" si="24"/>
        <v>9723457.0635832492</v>
      </c>
    </row>
    <row r="65" spans="1:18">
      <c r="A65" s="18">
        <v>12.75</v>
      </c>
      <c r="B65">
        <f t="shared" si="10"/>
        <v>0</v>
      </c>
      <c r="C65">
        <f t="shared" si="11"/>
        <v>7604648.25</v>
      </c>
      <c r="D65">
        <f t="shared" si="12"/>
        <v>0</v>
      </c>
      <c r="E65">
        <f t="shared" si="13"/>
        <v>0</v>
      </c>
      <c r="F65">
        <f t="shared" si="14"/>
        <v>0</v>
      </c>
      <c r="G65">
        <f t="shared" si="15"/>
        <v>0</v>
      </c>
      <c r="H65" s="19">
        <f t="shared" si="16"/>
        <v>7604648.25</v>
      </c>
      <c r="J65" s="28">
        <f t="shared" si="17"/>
        <v>13.845748102223586</v>
      </c>
      <c r="K65">
        <f t="shared" si="18"/>
        <v>0</v>
      </c>
      <c r="L65">
        <f t="shared" si="19"/>
        <v>8258199.5353345424</v>
      </c>
      <c r="M65">
        <f t="shared" si="20"/>
        <v>0</v>
      </c>
      <c r="N65">
        <f t="shared" si="21"/>
        <v>0</v>
      </c>
      <c r="O65">
        <f t="shared" si="22"/>
        <v>0</v>
      </c>
      <c r="P65">
        <f t="shared" si="23"/>
        <v>0</v>
      </c>
      <c r="Q65" s="29">
        <f t="shared" si="24"/>
        <v>8258199.5353345424</v>
      </c>
    </row>
    <row r="66" spans="1:18">
      <c r="A66" s="18">
        <v>13.25</v>
      </c>
      <c r="B66">
        <f t="shared" si="10"/>
        <v>0</v>
      </c>
      <c r="C66">
        <f t="shared" si="11"/>
        <v>4905782.7878787881</v>
      </c>
      <c r="D66">
        <f t="shared" si="12"/>
        <v>153305.71212121213</v>
      </c>
      <c r="E66">
        <f t="shared" si="13"/>
        <v>0</v>
      </c>
      <c r="F66">
        <f t="shared" si="14"/>
        <v>0</v>
      </c>
      <c r="G66">
        <f t="shared" si="15"/>
        <v>0</v>
      </c>
      <c r="H66" s="19">
        <f t="shared" si="16"/>
        <v>5059088.5</v>
      </c>
      <c r="J66" s="28">
        <f t="shared" si="17"/>
        <v>15.629708770174542</v>
      </c>
      <c r="K66">
        <f t="shared" si="18"/>
        <v>0</v>
      </c>
      <c r="L66">
        <f t="shared" si="19"/>
        <v>5786864.6237192759</v>
      </c>
      <c r="M66">
        <f t="shared" si="20"/>
        <v>180839.51949122737</v>
      </c>
      <c r="N66">
        <f t="shared" si="21"/>
        <v>0</v>
      </c>
      <c r="O66">
        <f t="shared" si="22"/>
        <v>0</v>
      </c>
      <c r="P66">
        <f t="shared" si="23"/>
        <v>0</v>
      </c>
      <c r="Q66" s="29">
        <f t="shared" si="24"/>
        <v>5967704.1432105033</v>
      </c>
    </row>
    <row r="67" spans="1:18">
      <c r="A67" s="18">
        <v>13.75</v>
      </c>
      <c r="B67">
        <f t="shared" si="10"/>
        <v>0</v>
      </c>
      <c r="C67">
        <f t="shared" si="11"/>
        <v>2421557.9347826084</v>
      </c>
      <c r="D67">
        <f t="shared" si="12"/>
        <v>230624.5652173913</v>
      </c>
      <c r="E67">
        <f t="shared" si="13"/>
        <v>0</v>
      </c>
      <c r="F67">
        <f t="shared" si="14"/>
        <v>0</v>
      </c>
      <c r="G67">
        <f t="shared" si="15"/>
        <v>0</v>
      </c>
      <c r="H67" s="19">
        <f t="shared" si="16"/>
        <v>2652182.4999999995</v>
      </c>
      <c r="J67" s="28">
        <f t="shared" si="17"/>
        <v>17.564486865678386</v>
      </c>
      <c r="K67">
        <f t="shared" si="18"/>
        <v>0</v>
      </c>
      <c r="L67">
        <f t="shared" si="19"/>
        <v>3093339.8210886116</v>
      </c>
      <c r="M67">
        <f t="shared" si="20"/>
        <v>294603.79248462967</v>
      </c>
      <c r="N67">
        <f t="shared" si="21"/>
        <v>0</v>
      </c>
      <c r="O67">
        <f t="shared" si="22"/>
        <v>0</v>
      </c>
      <c r="P67">
        <f t="shared" si="23"/>
        <v>0</v>
      </c>
      <c r="Q67" s="29">
        <f t="shared" si="24"/>
        <v>3387943.613573241</v>
      </c>
    </row>
    <row r="68" spans="1:18">
      <c r="A68" s="18">
        <v>14.25</v>
      </c>
      <c r="B68">
        <f t="shared" si="10"/>
        <v>0</v>
      </c>
      <c r="C68">
        <f t="shared" si="11"/>
        <v>1008611.4375</v>
      </c>
      <c r="D68">
        <f t="shared" si="12"/>
        <v>336203.8125</v>
      </c>
      <c r="E68">
        <f t="shared" si="13"/>
        <v>0</v>
      </c>
      <c r="F68">
        <f t="shared" si="14"/>
        <v>0</v>
      </c>
      <c r="G68">
        <f t="shared" si="15"/>
        <v>0</v>
      </c>
      <c r="H68" s="19">
        <f t="shared" si="16"/>
        <v>1344815.25</v>
      </c>
      <c r="J68" s="28">
        <f t="shared" si="17"/>
        <v>19.65664941519994</v>
      </c>
      <c r="K68">
        <f t="shared" si="18"/>
        <v>0</v>
      </c>
      <c r="L68">
        <f t="shared" si="19"/>
        <v>1391292.7314454981</v>
      </c>
      <c r="M68">
        <f t="shared" si="20"/>
        <v>463764.243815166</v>
      </c>
      <c r="N68">
        <f t="shared" si="21"/>
        <v>0</v>
      </c>
      <c r="O68">
        <f t="shared" si="22"/>
        <v>0</v>
      </c>
      <c r="P68">
        <f t="shared" si="23"/>
        <v>0</v>
      </c>
      <c r="Q68" s="29">
        <f t="shared" si="24"/>
        <v>1855056.975260664</v>
      </c>
    </row>
    <row r="69" spans="1:18">
      <c r="A69" s="18">
        <v>14.75</v>
      </c>
      <c r="B69">
        <f t="shared" si="10"/>
        <v>0</v>
      </c>
      <c r="C69">
        <f t="shared" si="11"/>
        <v>169294.6</v>
      </c>
      <c r="D69">
        <f t="shared" si="12"/>
        <v>253941.89999999997</v>
      </c>
      <c r="E69">
        <f t="shared" si="13"/>
        <v>0</v>
      </c>
      <c r="F69">
        <f t="shared" si="14"/>
        <v>0</v>
      </c>
      <c r="G69">
        <f t="shared" si="15"/>
        <v>0</v>
      </c>
      <c r="H69" s="19">
        <f t="shared" si="16"/>
        <v>423236.5</v>
      </c>
      <c r="J69" s="28">
        <f t="shared" si="17"/>
        <v>21.912799543029273</v>
      </c>
      <c r="K69">
        <f t="shared" si="18"/>
        <v>0</v>
      </c>
      <c r="L69">
        <f t="shared" si="19"/>
        <v>251506.34803507279</v>
      </c>
      <c r="M69">
        <f t="shared" si="20"/>
        <v>377259.52205260913</v>
      </c>
      <c r="N69">
        <f t="shared" si="21"/>
        <v>0</v>
      </c>
      <c r="O69">
        <f t="shared" si="22"/>
        <v>0</v>
      </c>
      <c r="P69">
        <f t="shared" si="23"/>
        <v>0</v>
      </c>
      <c r="Q69" s="29">
        <f t="shared" si="24"/>
        <v>628765.87008768192</v>
      </c>
    </row>
    <row r="70" spans="1:18">
      <c r="A70" s="18">
        <v>15.25</v>
      </c>
      <c r="B70">
        <f t="shared" si="10"/>
        <v>0</v>
      </c>
      <c r="C70">
        <f t="shared" si="11"/>
        <v>49176.166666666664</v>
      </c>
      <c r="D70">
        <f t="shared" si="12"/>
        <v>98352.333333333328</v>
      </c>
      <c r="E70">
        <f t="shared" si="13"/>
        <v>0</v>
      </c>
      <c r="F70">
        <f t="shared" si="14"/>
        <v>0</v>
      </c>
      <c r="G70">
        <f t="shared" si="15"/>
        <v>0</v>
      </c>
      <c r="H70" s="19">
        <f t="shared" si="16"/>
        <v>147528.5</v>
      </c>
      <c r="J70" s="28">
        <f t="shared" si="17"/>
        <v>24.339575391833392</v>
      </c>
      <c r="K70">
        <f t="shared" si="18"/>
        <v>0</v>
      </c>
      <c r="L70">
        <f t="shared" si="19"/>
        <v>78487.017446865415</v>
      </c>
      <c r="M70">
        <f t="shared" si="20"/>
        <v>156974.03489373083</v>
      </c>
      <c r="N70">
        <f t="shared" si="21"/>
        <v>0</v>
      </c>
      <c r="O70">
        <f t="shared" si="22"/>
        <v>0</v>
      </c>
      <c r="P70">
        <f t="shared" si="23"/>
        <v>0</v>
      </c>
      <c r="Q70" s="29">
        <f t="shared" si="24"/>
        <v>235461.05234059624</v>
      </c>
    </row>
    <row r="71" spans="1:18">
      <c r="A71" s="18">
        <v>15.75</v>
      </c>
      <c r="B71">
        <f t="shared" si="10"/>
        <v>0</v>
      </c>
      <c r="C71">
        <f t="shared" si="11"/>
        <v>0</v>
      </c>
      <c r="D71">
        <f t="shared" si="12"/>
        <v>86593.5</v>
      </c>
      <c r="E71">
        <f t="shared" si="13"/>
        <v>0</v>
      </c>
      <c r="F71">
        <f t="shared" si="14"/>
        <v>0</v>
      </c>
      <c r="G71">
        <f t="shared" si="15"/>
        <v>0</v>
      </c>
      <c r="H71" s="19">
        <f t="shared" si="16"/>
        <v>86593.5</v>
      </c>
      <c r="J71" s="28">
        <f t="shared" si="17"/>
        <v>26.943649111130657</v>
      </c>
      <c r="K71">
        <f t="shared" si="18"/>
        <v>0</v>
      </c>
      <c r="L71">
        <f t="shared" si="19"/>
        <v>0</v>
      </c>
      <c r="M71">
        <f t="shared" si="20"/>
        <v>148136.18281299635</v>
      </c>
      <c r="N71">
        <f t="shared" si="21"/>
        <v>0</v>
      </c>
      <c r="O71">
        <f t="shared" si="22"/>
        <v>0</v>
      </c>
      <c r="P71">
        <f t="shared" si="23"/>
        <v>0</v>
      </c>
      <c r="Q71" s="29">
        <f t="shared" si="24"/>
        <v>148136.18281299635</v>
      </c>
    </row>
    <row r="72" spans="1:18">
      <c r="A72" s="18">
        <v>16.25</v>
      </c>
      <c r="B72">
        <f t="shared" si="10"/>
        <v>0</v>
      </c>
      <c r="C72">
        <f t="shared" si="11"/>
        <v>0</v>
      </c>
      <c r="D72">
        <f t="shared" si="12"/>
        <v>37163.75</v>
      </c>
      <c r="E72">
        <f t="shared" si="13"/>
        <v>0</v>
      </c>
      <c r="F72">
        <f t="shared" si="14"/>
        <v>0</v>
      </c>
      <c r="G72">
        <f t="shared" si="15"/>
        <v>0</v>
      </c>
      <c r="H72" s="19">
        <f t="shared" si="16"/>
        <v>37163.75</v>
      </c>
      <c r="J72" s="28">
        <f t="shared" si="17"/>
        <v>29.731725907316129</v>
      </c>
      <c r="K72">
        <f t="shared" si="18"/>
        <v>0</v>
      </c>
      <c r="L72">
        <f t="shared" si="19"/>
        <v>0</v>
      </c>
      <c r="M72">
        <f t="shared" si="20"/>
        <v>67996.457150031987</v>
      </c>
      <c r="N72">
        <f t="shared" si="21"/>
        <v>0</v>
      </c>
      <c r="O72">
        <f t="shared" si="22"/>
        <v>0</v>
      </c>
      <c r="P72">
        <f t="shared" si="23"/>
        <v>0</v>
      </c>
      <c r="Q72" s="29">
        <f t="shared" si="24"/>
        <v>67996.457150031987</v>
      </c>
    </row>
    <row r="73" spans="1:18">
      <c r="A73" s="18">
        <v>16.75</v>
      </c>
      <c r="B73">
        <f t="shared" si="10"/>
        <v>0</v>
      </c>
      <c r="C73">
        <f t="shared" si="11"/>
        <v>0</v>
      </c>
      <c r="D73">
        <f t="shared" si="12"/>
        <v>7738.5</v>
      </c>
      <c r="E73">
        <f t="shared" si="13"/>
        <v>0</v>
      </c>
      <c r="F73">
        <f t="shared" si="14"/>
        <v>0</v>
      </c>
      <c r="G73">
        <f t="shared" si="15"/>
        <v>0</v>
      </c>
      <c r="H73" s="19">
        <f t="shared" si="16"/>
        <v>7738.5</v>
      </c>
      <c r="J73" s="28">
        <f t="shared" si="17"/>
        <v>32.710543149650441</v>
      </c>
      <c r="K73">
        <f t="shared" si="18"/>
        <v>0</v>
      </c>
      <c r="L73">
        <f t="shared" si="19"/>
        <v>0</v>
      </c>
      <c r="M73">
        <f t="shared" si="20"/>
        <v>15112.270935138504</v>
      </c>
      <c r="N73">
        <f t="shared" si="21"/>
        <v>0</v>
      </c>
      <c r="O73">
        <f t="shared" si="22"/>
        <v>0</v>
      </c>
      <c r="P73">
        <f t="shared" si="23"/>
        <v>0</v>
      </c>
      <c r="Q73" s="29">
        <f t="shared" si="24"/>
        <v>15112.270935138504</v>
      </c>
    </row>
    <row r="74" spans="1:18">
      <c r="A74" s="18">
        <v>17.25</v>
      </c>
      <c r="B74">
        <f t="shared" si="10"/>
        <v>0</v>
      </c>
      <c r="C74">
        <f t="shared" si="11"/>
        <v>0</v>
      </c>
      <c r="D74">
        <f t="shared" si="12"/>
        <v>15749.25</v>
      </c>
      <c r="E74">
        <f t="shared" si="13"/>
        <v>0</v>
      </c>
      <c r="F74">
        <f t="shared" si="14"/>
        <v>0</v>
      </c>
      <c r="G74">
        <f t="shared" si="15"/>
        <v>0</v>
      </c>
      <c r="H74" s="19">
        <f t="shared" si="16"/>
        <v>15749.25</v>
      </c>
      <c r="J74" s="28">
        <f t="shared" si="17"/>
        <v>35.886869527286201</v>
      </c>
      <c r="K74">
        <f t="shared" si="18"/>
        <v>0</v>
      </c>
      <c r="L74">
        <f t="shared" si="19"/>
        <v>0</v>
      </c>
      <c r="M74">
        <f t="shared" si="20"/>
        <v>32764.711878412301</v>
      </c>
      <c r="N74">
        <f t="shared" si="21"/>
        <v>0</v>
      </c>
      <c r="O74">
        <f t="shared" si="22"/>
        <v>0</v>
      </c>
      <c r="P74">
        <f t="shared" si="23"/>
        <v>0</v>
      </c>
      <c r="Q74" s="29">
        <f t="shared" si="24"/>
        <v>32764.711878412301</v>
      </c>
    </row>
    <row r="75" spans="1:18">
      <c r="A75" s="18">
        <v>17.75</v>
      </c>
      <c r="B75">
        <f t="shared" si="10"/>
        <v>0</v>
      </c>
      <c r="C75">
        <f t="shared" si="11"/>
        <v>0</v>
      </c>
      <c r="D75">
        <f t="shared" si="12"/>
        <v>0</v>
      </c>
      <c r="E75">
        <f t="shared" si="13"/>
        <v>0</v>
      </c>
      <c r="F75">
        <f t="shared" si="14"/>
        <v>0</v>
      </c>
      <c r="G75">
        <f t="shared" si="15"/>
        <v>0</v>
      </c>
      <c r="H75" s="19">
        <f t="shared" si="16"/>
        <v>0</v>
      </c>
      <c r="J75" s="28">
        <f t="shared" si="17"/>
        <v>39.267504252977119</v>
      </c>
      <c r="K75">
        <f t="shared" si="18"/>
        <v>0</v>
      </c>
      <c r="L75">
        <f t="shared" si="19"/>
        <v>0</v>
      </c>
      <c r="M75">
        <f t="shared" si="20"/>
        <v>0</v>
      </c>
      <c r="N75">
        <f t="shared" si="21"/>
        <v>0</v>
      </c>
      <c r="O75">
        <f t="shared" si="22"/>
        <v>0</v>
      </c>
      <c r="P75">
        <f t="shared" si="23"/>
        <v>0</v>
      </c>
      <c r="Q75" s="29">
        <f t="shared" si="24"/>
        <v>0</v>
      </c>
    </row>
    <row r="76" spans="1:18">
      <c r="A76" s="18">
        <v>18.25</v>
      </c>
      <c r="B76">
        <f t="shared" si="10"/>
        <v>0</v>
      </c>
      <c r="C76">
        <f t="shared" si="11"/>
        <v>0</v>
      </c>
      <c r="D76">
        <f t="shared" si="12"/>
        <v>0</v>
      </c>
      <c r="E76">
        <f t="shared" si="13"/>
        <v>0</v>
      </c>
      <c r="F76">
        <f t="shared" si="14"/>
        <v>0</v>
      </c>
      <c r="G76">
        <f t="shared" si="15"/>
        <v>0</v>
      </c>
      <c r="H76" s="19">
        <f t="shared" si="16"/>
        <v>0</v>
      </c>
      <c r="J76" s="28">
        <f t="shared" si="17"/>
        <v>42.85927630960132</v>
      </c>
      <c r="K76">
        <f t="shared" si="18"/>
        <v>0</v>
      </c>
      <c r="L76">
        <f t="shared" si="19"/>
        <v>0</v>
      </c>
      <c r="M76">
        <f t="shared" si="20"/>
        <v>0</v>
      </c>
      <c r="N76">
        <f t="shared" si="21"/>
        <v>0</v>
      </c>
      <c r="O76">
        <f t="shared" si="22"/>
        <v>0</v>
      </c>
      <c r="P76">
        <f t="shared" si="23"/>
        <v>0</v>
      </c>
      <c r="Q76" s="29">
        <f t="shared" si="24"/>
        <v>0</v>
      </c>
    </row>
    <row r="77" spans="1:18">
      <c r="A77" s="18">
        <v>18.75</v>
      </c>
      <c r="B77">
        <f t="shared" si="10"/>
        <v>0</v>
      </c>
      <c r="C77">
        <f t="shared" si="11"/>
        <v>0</v>
      </c>
      <c r="D77">
        <f t="shared" si="12"/>
        <v>0</v>
      </c>
      <c r="E77">
        <f t="shared" si="13"/>
        <v>0</v>
      </c>
      <c r="F77">
        <f t="shared" si="14"/>
        <v>0</v>
      </c>
      <c r="G77">
        <f t="shared" si="15"/>
        <v>0</v>
      </c>
      <c r="H77" s="19">
        <f t="shared" si="16"/>
        <v>0</v>
      </c>
      <c r="J77" s="28">
        <f t="shared" si="17"/>
        <v>46.669043736049815</v>
      </c>
      <c r="K77">
        <f t="shared" si="18"/>
        <v>0</v>
      </c>
      <c r="L77">
        <f t="shared" si="19"/>
        <v>0</v>
      </c>
      <c r="M77">
        <f t="shared" si="20"/>
        <v>0</v>
      </c>
      <c r="N77">
        <f t="shared" si="21"/>
        <v>0</v>
      </c>
      <c r="O77">
        <f t="shared" si="22"/>
        <v>0</v>
      </c>
      <c r="P77">
        <f t="shared" si="23"/>
        <v>0</v>
      </c>
      <c r="Q77" s="29">
        <f t="shared" si="24"/>
        <v>0</v>
      </c>
    </row>
    <row r="78" spans="1:18">
      <c r="A78" s="18">
        <v>19.25</v>
      </c>
      <c r="B78">
        <f t="shared" si="10"/>
        <v>0</v>
      </c>
      <c r="C78">
        <f t="shared" si="11"/>
        <v>0</v>
      </c>
      <c r="D78">
        <f t="shared" si="12"/>
        <v>0</v>
      </c>
      <c r="E78">
        <f t="shared" si="13"/>
        <v>0</v>
      </c>
      <c r="F78">
        <f t="shared" si="14"/>
        <v>0</v>
      </c>
      <c r="G78">
        <f t="shared" si="15"/>
        <v>0</v>
      </c>
      <c r="H78" s="19">
        <f t="shared" si="16"/>
        <v>0</v>
      </c>
      <c r="J78" s="28">
        <f t="shared" si="17"/>
        <v>50.703692949399837</v>
      </c>
      <c r="K78">
        <f t="shared" si="18"/>
        <v>0</v>
      </c>
      <c r="L78">
        <f t="shared" si="19"/>
        <v>0</v>
      </c>
      <c r="M78">
        <f t="shared" si="20"/>
        <v>0</v>
      </c>
      <c r="N78">
        <f t="shared" si="21"/>
        <v>0</v>
      </c>
      <c r="O78">
        <f t="shared" si="22"/>
        <v>0</v>
      </c>
      <c r="P78">
        <f t="shared" si="23"/>
        <v>0</v>
      </c>
      <c r="Q78" s="29">
        <f t="shared" si="24"/>
        <v>0</v>
      </c>
    </row>
    <row r="79" spans="1:18">
      <c r="A79" s="17" t="s">
        <v>21</v>
      </c>
      <c r="B79" s="24">
        <f t="shared" ref="B79:H79" si="25">SUM(B47:B78)</f>
        <v>0</v>
      </c>
      <c r="C79" s="24">
        <f t="shared" si="25"/>
        <v>37843241.676828064</v>
      </c>
      <c r="D79" s="24">
        <f t="shared" si="25"/>
        <v>1219673.3231719367</v>
      </c>
      <c r="E79" s="24">
        <f t="shared" si="25"/>
        <v>0</v>
      </c>
      <c r="F79" s="24">
        <f t="shared" si="25"/>
        <v>0</v>
      </c>
      <c r="G79" s="24">
        <f t="shared" si="25"/>
        <v>0</v>
      </c>
      <c r="H79" s="24">
        <f t="shared" si="25"/>
        <v>39062915</v>
      </c>
      <c r="I79" s="19"/>
      <c r="J79" s="17" t="s">
        <v>21</v>
      </c>
      <c r="K79" s="24">
        <f t="shared" ref="K79:Q79" si="26">SUM(K47:K78)</f>
        <v>0</v>
      </c>
      <c r="L79" s="24">
        <f t="shared" si="26"/>
        <v>39037682.951862641</v>
      </c>
      <c r="M79" s="24">
        <f t="shared" si="26"/>
        <v>1737450.7355139423</v>
      </c>
      <c r="N79" s="24">
        <f t="shared" si="26"/>
        <v>0</v>
      </c>
      <c r="O79" s="24">
        <f t="shared" si="26"/>
        <v>0</v>
      </c>
      <c r="P79" s="24">
        <f t="shared" si="26"/>
        <v>0</v>
      </c>
      <c r="Q79" s="24">
        <f t="shared" si="26"/>
        <v>40775133.687376581</v>
      </c>
      <c r="R79" s="40"/>
    </row>
    <row r="80" spans="1:18">
      <c r="A80" s="15" t="s">
        <v>27</v>
      </c>
      <c r="B80" s="41">
        <f>IF(B79&gt;0,B79/N38,0)</f>
        <v>0</v>
      </c>
      <c r="C80" s="41">
        <f t="shared" ref="C80:H80" si="27">IF(C79&gt;0,C79/O38,0)</f>
        <v>12.369093219394649</v>
      </c>
      <c r="D80" s="41">
        <f t="shared" si="27"/>
        <v>14.389401548318901</v>
      </c>
      <c r="E80" s="41">
        <f t="shared" si="27"/>
        <v>0</v>
      </c>
      <c r="F80" s="41">
        <f t="shared" si="27"/>
        <v>0</v>
      </c>
      <c r="G80" s="41">
        <f t="shared" si="27"/>
        <v>0</v>
      </c>
      <c r="H80" s="41">
        <f t="shared" si="27"/>
        <v>12.42355598865489</v>
      </c>
      <c r="I80" s="19"/>
      <c r="J80" s="15" t="s">
        <v>27</v>
      </c>
      <c r="K80" s="41">
        <f>IF(K79&gt;0,K79/N38,0)</f>
        <v>0</v>
      </c>
      <c r="L80" s="41">
        <f t="shared" ref="L80:Q80" si="28">IF(L79&gt;0,L79/O38,0)</f>
        <v>12.759497286841167</v>
      </c>
      <c r="M80" s="41">
        <f t="shared" si="28"/>
        <v>20.498010269433248</v>
      </c>
      <c r="N80" s="41">
        <f t="shared" si="28"/>
        <v>0</v>
      </c>
      <c r="O80" s="41">
        <f t="shared" si="28"/>
        <v>0</v>
      </c>
      <c r="P80" s="41">
        <f t="shared" si="28"/>
        <v>0</v>
      </c>
      <c r="Q80" s="41">
        <f t="shared" si="28"/>
        <v>12.968109428341716</v>
      </c>
    </row>
    <row r="85" spans="1:7">
      <c r="A85" s="30" t="s">
        <v>49</v>
      </c>
      <c r="B85" s="31"/>
    </row>
    <row r="86" spans="1:7">
      <c r="A86" s="31" t="s">
        <v>28</v>
      </c>
      <c r="B86" s="31"/>
    </row>
    <row r="87" spans="1:7">
      <c r="A87" s="31"/>
      <c r="B87" s="31"/>
    </row>
    <row r="89" spans="1:7">
      <c r="B89" s="32" t="s">
        <v>29</v>
      </c>
      <c r="C89" s="32" t="s">
        <v>30</v>
      </c>
      <c r="D89" s="32" t="s">
        <v>31</v>
      </c>
      <c r="E89" s="32" t="s">
        <v>32</v>
      </c>
    </row>
    <row r="90" spans="1:7">
      <c r="A90" s="32" t="s">
        <v>33</v>
      </c>
      <c r="B90" s="32" t="s">
        <v>34</v>
      </c>
      <c r="C90" s="32" t="s">
        <v>20</v>
      </c>
      <c r="D90" s="32" t="s">
        <v>35</v>
      </c>
      <c r="E90" s="31"/>
    </row>
    <row r="91" spans="1:7">
      <c r="B91" s="2"/>
      <c r="C91" s="2"/>
      <c r="D91" s="2"/>
    </row>
    <row r="92" spans="1:7">
      <c r="A92" s="32">
        <v>0</v>
      </c>
      <c r="B92" s="20">
        <f>N$38</f>
        <v>0</v>
      </c>
      <c r="C92" s="34">
        <v>0</v>
      </c>
      <c r="D92" s="34">
        <v>0</v>
      </c>
      <c r="E92" s="20">
        <v>0</v>
      </c>
    </row>
    <row r="93" spans="1:7">
      <c r="A93" s="32">
        <v>1</v>
      </c>
      <c r="B93" s="20">
        <f>O$38</f>
        <v>3059500.0785902506</v>
      </c>
      <c r="C93" s="34">
        <f>C80</f>
        <v>12.369093219394649</v>
      </c>
      <c r="D93" s="34">
        <f>L80</f>
        <v>12.759497286841167</v>
      </c>
      <c r="E93" s="20">
        <f>B93*D93</f>
        <v>39037682.951862641</v>
      </c>
      <c r="G93">
        <f>D93/1000</f>
        <v>1.2759497286841167E-2</v>
      </c>
    </row>
    <row r="94" spans="1:7">
      <c r="A94" s="32">
        <v>2</v>
      </c>
      <c r="B94" s="20">
        <f>P$38</f>
        <v>84761.921409749659</v>
      </c>
      <c r="C94" s="34">
        <f>D80</f>
        <v>14.389401548318901</v>
      </c>
      <c r="D94" s="34">
        <f>M80</f>
        <v>20.498010269433248</v>
      </c>
      <c r="E94" s="20">
        <f>B94*D94</f>
        <v>1737450.7355139423</v>
      </c>
      <c r="G94">
        <f>D94/1000</f>
        <v>2.0498010269433247E-2</v>
      </c>
    </row>
    <row r="95" spans="1:7">
      <c r="A95" s="32">
        <v>3</v>
      </c>
      <c r="B95" s="20">
        <f>Q$38</f>
        <v>0</v>
      </c>
      <c r="C95" s="34">
        <v>0</v>
      </c>
      <c r="D95" s="34">
        <v>0</v>
      </c>
      <c r="E95" s="20">
        <v>0</v>
      </c>
    </row>
    <row r="96" spans="1:7">
      <c r="A96" s="32">
        <v>4</v>
      </c>
      <c r="B96" s="20">
        <f>R$38</f>
        <v>0</v>
      </c>
      <c r="C96" s="34">
        <v>0</v>
      </c>
      <c r="D96" s="34">
        <v>0</v>
      </c>
      <c r="E96" s="20">
        <f>B96*D96</f>
        <v>0</v>
      </c>
    </row>
    <row r="97" spans="1:6">
      <c r="A97" s="32" t="s">
        <v>13</v>
      </c>
      <c r="B97" s="20">
        <f>S$38</f>
        <v>0</v>
      </c>
      <c r="C97" s="34">
        <v>0</v>
      </c>
      <c r="D97" s="34">
        <v>0</v>
      </c>
      <c r="E97" s="20">
        <f>B97*D97</f>
        <v>0</v>
      </c>
    </row>
    <row r="98" spans="1:6">
      <c r="A98" s="32" t="s">
        <v>21</v>
      </c>
      <c r="B98" s="20">
        <f>SUM(B92:B97)</f>
        <v>3144262</v>
      </c>
      <c r="C98" s="34">
        <f>H80</f>
        <v>12.42355598865489</v>
      </c>
      <c r="D98" s="34">
        <f>Q80</f>
        <v>12.968109428341716</v>
      </c>
      <c r="E98" s="20">
        <f>SUM(E92:E97)</f>
        <v>40775133.687376581</v>
      </c>
      <c r="F98">
        <f>E98/1000</f>
        <v>40775.133687376583</v>
      </c>
    </row>
    <row r="99" spans="1:6">
      <c r="A99" s="32" t="s">
        <v>17</v>
      </c>
      <c r="B99" s="20">
        <f>K2</f>
        <v>38020000</v>
      </c>
      <c r="C99" s="2"/>
      <c r="D99" s="2"/>
      <c r="E99" s="2"/>
    </row>
    <row r="100" spans="1:6">
      <c r="A100" s="32" t="s">
        <v>32</v>
      </c>
      <c r="B100" s="20">
        <f>E98</f>
        <v>40775133.687376581</v>
      </c>
      <c r="C100" s="2"/>
      <c r="D100" s="2"/>
      <c r="E100" s="2"/>
    </row>
    <row r="101" spans="1:6">
      <c r="A101" s="32" t="s">
        <v>36</v>
      </c>
      <c r="B101" s="37">
        <f>B100/B99*100</f>
        <v>107.2465378416007</v>
      </c>
      <c r="C101" s="2"/>
      <c r="D101" s="2"/>
      <c r="E101" s="2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101"/>
  <sheetViews>
    <sheetView workbookViewId="0">
      <selection activeCell="B6" sqref="B6:G6"/>
    </sheetView>
  </sheetViews>
  <sheetFormatPr baseColWidth="10" defaultColWidth="10.6640625" defaultRowHeight="13"/>
  <cols>
    <col min="11" max="11" width="12.1640625" customWidth="1"/>
  </cols>
  <sheetData>
    <row r="1" spans="1:24">
      <c r="A1" s="30" t="s">
        <v>51</v>
      </c>
      <c r="J1" t="s">
        <v>15</v>
      </c>
      <c r="N1" t="s">
        <v>16</v>
      </c>
    </row>
    <row r="2" spans="1:24">
      <c r="A2" s="1" t="s">
        <v>50</v>
      </c>
      <c r="J2" t="s">
        <v>17</v>
      </c>
      <c r="K2">
        <v>34162000</v>
      </c>
    </row>
    <row r="4" spans="1:24">
      <c r="A4" s="2" t="s">
        <v>18</v>
      </c>
      <c r="D4" t="s">
        <v>19</v>
      </c>
      <c r="J4" s="2" t="s">
        <v>18</v>
      </c>
      <c r="M4" s="2" t="s">
        <v>18</v>
      </c>
    </row>
    <row r="5" spans="1:24">
      <c r="A5" s="2" t="s">
        <v>20</v>
      </c>
      <c r="B5" s="15">
        <v>0</v>
      </c>
      <c r="C5" s="16">
        <v>1</v>
      </c>
      <c r="D5" s="16">
        <v>2</v>
      </c>
      <c r="E5" s="16">
        <v>3</v>
      </c>
      <c r="F5" s="16">
        <v>4</v>
      </c>
      <c r="G5" s="16" t="s">
        <v>13</v>
      </c>
      <c r="H5" s="17" t="s">
        <v>21</v>
      </c>
      <c r="J5" s="2" t="s">
        <v>20</v>
      </c>
      <c r="K5" s="2" t="s">
        <v>22</v>
      </c>
      <c r="M5" s="2" t="s">
        <v>20</v>
      </c>
      <c r="N5" s="15">
        <v>0</v>
      </c>
      <c r="O5" s="16">
        <v>1</v>
      </c>
      <c r="P5" s="16">
        <v>2</v>
      </c>
      <c r="Q5" s="16">
        <v>3</v>
      </c>
      <c r="R5" s="16">
        <v>4</v>
      </c>
      <c r="S5" s="16" t="s">
        <v>13</v>
      </c>
      <c r="T5" s="17" t="s">
        <v>21</v>
      </c>
    </row>
    <row r="6" spans="1:24">
      <c r="A6" s="18">
        <v>3.75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19">
        <f t="shared" ref="H6:H37" si="0">SUM(B6:G6)</f>
        <v>0</v>
      </c>
      <c r="J6" s="18">
        <v>3.75</v>
      </c>
      <c r="M6" s="18">
        <v>3.75</v>
      </c>
      <c r="T6" s="19">
        <f t="shared" ref="T6:T37" si="1">SUM(N6:S6)</f>
        <v>0</v>
      </c>
      <c r="W6">
        <v>0</v>
      </c>
      <c r="X6">
        <v>0</v>
      </c>
    </row>
    <row r="7" spans="1:24">
      <c r="A7" s="18">
        <v>4.25</v>
      </c>
      <c r="B7" s="2"/>
      <c r="C7" s="43"/>
      <c r="D7" s="2"/>
      <c r="E7" s="2"/>
      <c r="F7" s="2"/>
      <c r="G7" s="2"/>
      <c r="H7" s="19">
        <f t="shared" si="0"/>
        <v>0</v>
      </c>
      <c r="J7" s="18">
        <v>4.25</v>
      </c>
      <c r="K7" s="10"/>
      <c r="L7" s="20"/>
      <c r="M7" s="18">
        <v>4.25</v>
      </c>
      <c r="T7" s="19">
        <f t="shared" si="1"/>
        <v>0</v>
      </c>
      <c r="W7">
        <v>0</v>
      </c>
      <c r="X7">
        <v>0</v>
      </c>
    </row>
    <row r="8" spans="1:24">
      <c r="A8" s="18">
        <v>4.75</v>
      </c>
      <c r="B8" s="2"/>
      <c r="C8" s="43"/>
      <c r="D8" s="2"/>
      <c r="E8" s="2"/>
      <c r="F8" s="2"/>
      <c r="G8" s="2"/>
      <c r="H8" s="19">
        <f t="shared" si="0"/>
        <v>0</v>
      </c>
      <c r="J8" s="18">
        <v>4.75</v>
      </c>
      <c r="K8" s="10"/>
      <c r="L8" s="20"/>
      <c r="M8" s="18">
        <v>4.75</v>
      </c>
      <c r="T8" s="19">
        <f t="shared" si="1"/>
        <v>0</v>
      </c>
      <c r="W8">
        <v>0</v>
      </c>
      <c r="X8">
        <v>0</v>
      </c>
    </row>
    <row r="9" spans="1:24">
      <c r="A9" s="18">
        <v>5.25</v>
      </c>
      <c r="B9" s="2"/>
      <c r="C9" s="43"/>
      <c r="D9" s="2"/>
      <c r="E9" s="2"/>
      <c r="F9" s="2"/>
      <c r="G9" s="2"/>
      <c r="H9" s="19">
        <f t="shared" si="0"/>
        <v>0</v>
      </c>
      <c r="J9" s="18">
        <v>5.25</v>
      </c>
      <c r="K9" s="10">
        <v>0</v>
      </c>
      <c r="L9" s="10"/>
      <c r="M9" s="18">
        <v>5.25</v>
      </c>
      <c r="T9" s="19">
        <f t="shared" si="1"/>
        <v>0</v>
      </c>
      <c r="W9">
        <v>0</v>
      </c>
      <c r="X9">
        <v>0</v>
      </c>
    </row>
    <row r="10" spans="1:24">
      <c r="A10" s="18">
        <v>5.75</v>
      </c>
      <c r="B10" s="26"/>
      <c r="C10" s="43"/>
      <c r="D10" s="2"/>
      <c r="E10" s="2"/>
      <c r="F10" s="2"/>
      <c r="G10" s="2"/>
      <c r="H10" s="19">
        <f t="shared" si="0"/>
        <v>0</v>
      </c>
      <c r="J10" s="18">
        <v>5.75</v>
      </c>
      <c r="K10" s="10">
        <v>0</v>
      </c>
      <c r="L10" s="10"/>
      <c r="M10" s="18">
        <v>5.75</v>
      </c>
      <c r="T10" s="19">
        <f t="shared" si="1"/>
        <v>0</v>
      </c>
      <c r="W10">
        <v>0</v>
      </c>
      <c r="X10">
        <v>0</v>
      </c>
    </row>
    <row r="11" spans="1:24">
      <c r="A11" s="18">
        <v>6.25</v>
      </c>
      <c r="B11" s="2"/>
      <c r="C11" s="43"/>
      <c r="D11" s="2"/>
      <c r="E11" s="2"/>
      <c r="F11" s="2"/>
      <c r="G11" s="2"/>
      <c r="H11" s="19">
        <f t="shared" si="0"/>
        <v>0</v>
      </c>
      <c r="J11" s="18">
        <v>6.25</v>
      </c>
      <c r="K11" s="10">
        <v>0</v>
      </c>
      <c r="L11" s="10"/>
      <c r="M11" s="18">
        <v>6.25</v>
      </c>
      <c r="T11" s="19">
        <f t="shared" si="1"/>
        <v>0</v>
      </c>
      <c r="W11">
        <v>0</v>
      </c>
      <c r="X11">
        <v>0</v>
      </c>
    </row>
    <row r="12" spans="1:24">
      <c r="A12" s="18">
        <v>6.75</v>
      </c>
      <c r="B12" s="26"/>
      <c r="C12" s="43"/>
      <c r="D12" s="2"/>
      <c r="E12" s="20"/>
      <c r="F12" s="2"/>
      <c r="G12" s="2"/>
      <c r="H12" s="19">
        <f t="shared" si="0"/>
        <v>0</v>
      </c>
      <c r="J12" s="18">
        <v>6.75</v>
      </c>
      <c r="K12" s="10">
        <v>0</v>
      </c>
      <c r="L12" s="10"/>
      <c r="M12" s="18">
        <v>6.75</v>
      </c>
      <c r="T12" s="19">
        <f t="shared" si="1"/>
        <v>0</v>
      </c>
      <c r="W12">
        <v>0</v>
      </c>
      <c r="X12">
        <v>0</v>
      </c>
    </row>
    <row r="13" spans="1:24">
      <c r="A13" s="18">
        <v>7.25</v>
      </c>
      <c r="C13" s="43"/>
      <c r="D13" s="2"/>
      <c r="E13" s="20"/>
      <c r="F13" s="2"/>
      <c r="G13" s="2"/>
      <c r="H13" s="19">
        <f t="shared" si="0"/>
        <v>0</v>
      </c>
      <c r="J13" s="18">
        <v>7.25</v>
      </c>
      <c r="K13" s="10">
        <v>0</v>
      </c>
      <c r="L13" s="10"/>
      <c r="M13" s="18">
        <v>7.25</v>
      </c>
      <c r="T13" s="19">
        <f t="shared" si="1"/>
        <v>0</v>
      </c>
      <c r="V13" s="10"/>
      <c r="W13" s="10">
        <v>0</v>
      </c>
      <c r="X13">
        <v>0</v>
      </c>
    </row>
    <row r="14" spans="1:24">
      <c r="A14" s="18">
        <v>7.75</v>
      </c>
      <c r="C14" s="43"/>
      <c r="D14" s="2"/>
      <c r="E14" s="20"/>
      <c r="F14" s="2"/>
      <c r="G14" s="2"/>
      <c r="H14" s="19">
        <f t="shared" si="0"/>
        <v>0</v>
      </c>
      <c r="J14" s="18">
        <v>7.75</v>
      </c>
      <c r="K14" s="10">
        <v>0</v>
      </c>
      <c r="L14" s="10"/>
      <c r="M14" s="18">
        <v>7.75</v>
      </c>
      <c r="T14" s="19">
        <f t="shared" si="1"/>
        <v>0</v>
      </c>
      <c r="V14" s="10"/>
      <c r="W14" s="10">
        <v>7311</v>
      </c>
      <c r="X14">
        <v>7311000</v>
      </c>
    </row>
    <row r="15" spans="1:24">
      <c r="A15" s="18">
        <v>8.25</v>
      </c>
      <c r="C15" s="45">
        <v>1</v>
      </c>
      <c r="D15" s="20"/>
      <c r="E15" s="20"/>
      <c r="F15" s="2"/>
      <c r="G15" s="2"/>
      <c r="H15" s="19">
        <f t="shared" si="0"/>
        <v>1</v>
      </c>
      <c r="J15" s="18">
        <v>8.25</v>
      </c>
      <c r="K15" s="10">
        <v>0</v>
      </c>
      <c r="L15" s="10"/>
      <c r="M15" s="18">
        <v>8.25</v>
      </c>
      <c r="N15">
        <f t="shared" ref="N15:N34" si="2">($K15/1000)*(B15/$H15)</f>
        <v>0</v>
      </c>
      <c r="O15">
        <f t="shared" ref="O15:O34" si="3">($K15/1000)*(C15/$H15)</f>
        <v>0</v>
      </c>
      <c r="P15">
        <f t="shared" ref="P15:P34" si="4">($K15/1000)*(D15/$H15)</f>
        <v>0</v>
      </c>
      <c r="Q15">
        <f t="shared" ref="Q15:Q34" si="5">($K15/1000)*(E15/$H15)</f>
        <v>0</v>
      </c>
      <c r="R15">
        <f t="shared" ref="R15:R34" si="6">($K15/1000)*(F15/$H15)</f>
        <v>0</v>
      </c>
      <c r="S15">
        <f t="shared" ref="S15:S34" si="7">($K15/1000)*(G15/$H15)</f>
        <v>0</v>
      </c>
      <c r="T15" s="19">
        <f t="shared" si="1"/>
        <v>0</v>
      </c>
      <c r="V15" s="10"/>
      <c r="W15" s="10">
        <v>18278</v>
      </c>
      <c r="X15">
        <v>18278000</v>
      </c>
    </row>
    <row r="16" spans="1:24">
      <c r="A16" s="18">
        <v>8.75</v>
      </c>
      <c r="C16" s="43">
        <v>1</v>
      </c>
      <c r="D16" s="42"/>
      <c r="E16" s="20"/>
      <c r="F16" s="2"/>
      <c r="G16" s="2"/>
      <c r="H16" s="19">
        <f t="shared" si="0"/>
        <v>1</v>
      </c>
      <c r="J16" s="18">
        <v>8.75</v>
      </c>
      <c r="K16" s="10">
        <v>0</v>
      </c>
      <c r="L16" s="10"/>
      <c r="M16" s="18">
        <v>8.75</v>
      </c>
      <c r="N16">
        <f t="shared" si="2"/>
        <v>0</v>
      </c>
      <c r="O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  <c r="S16">
        <f t="shared" si="7"/>
        <v>0</v>
      </c>
      <c r="T16" s="19">
        <f t="shared" si="1"/>
        <v>0</v>
      </c>
      <c r="V16" s="10"/>
      <c r="W16" s="10">
        <v>30487</v>
      </c>
      <c r="X16">
        <v>30487000</v>
      </c>
    </row>
    <row r="17" spans="1:24">
      <c r="A17" s="18">
        <v>9.25</v>
      </c>
      <c r="C17" s="43">
        <v>1</v>
      </c>
      <c r="D17" s="42"/>
      <c r="E17" s="20"/>
      <c r="F17" s="2"/>
      <c r="G17" s="2"/>
      <c r="H17" s="19">
        <f t="shared" si="0"/>
        <v>1</v>
      </c>
      <c r="J17" s="18">
        <v>9.25</v>
      </c>
      <c r="K17" s="10">
        <v>7311000</v>
      </c>
      <c r="L17" s="10"/>
      <c r="M17" s="18">
        <v>9.25</v>
      </c>
      <c r="N17">
        <f t="shared" si="2"/>
        <v>0</v>
      </c>
      <c r="O17">
        <f t="shared" si="3"/>
        <v>7311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7"/>
        <v>0</v>
      </c>
      <c r="T17" s="19">
        <f t="shared" si="1"/>
        <v>7311</v>
      </c>
      <c r="V17" s="10"/>
      <c r="W17" s="10">
        <v>54188</v>
      </c>
      <c r="X17">
        <v>54188000</v>
      </c>
    </row>
    <row r="18" spans="1:24">
      <c r="A18" s="18">
        <v>9.75</v>
      </c>
      <c r="C18" s="26">
        <v>2</v>
      </c>
      <c r="D18" s="42"/>
      <c r="E18" s="20"/>
      <c r="F18" s="2"/>
      <c r="G18" s="2"/>
      <c r="H18" s="19">
        <f t="shared" si="0"/>
        <v>2</v>
      </c>
      <c r="J18" s="18">
        <v>9.75</v>
      </c>
      <c r="K18" s="10">
        <v>18278000</v>
      </c>
      <c r="L18" s="10"/>
      <c r="M18" s="18">
        <v>9.75</v>
      </c>
      <c r="N18">
        <f t="shared" si="2"/>
        <v>0</v>
      </c>
      <c r="O18">
        <f t="shared" si="3"/>
        <v>18278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7"/>
        <v>0</v>
      </c>
      <c r="T18" s="19">
        <f t="shared" si="1"/>
        <v>18278</v>
      </c>
      <c r="V18" s="10"/>
      <c r="W18" s="10">
        <v>96228</v>
      </c>
      <c r="X18">
        <v>96228000</v>
      </c>
    </row>
    <row r="19" spans="1:24">
      <c r="A19" s="18">
        <v>10.25</v>
      </c>
      <c r="C19" s="26">
        <v>4</v>
      </c>
      <c r="D19" s="42"/>
      <c r="E19" s="20"/>
      <c r="F19" s="2"/>
      <c r="G19" s="2"/>
      <c r="H19" s="19">
        <f t="shared" si="0"/>
        <v>4</v>
      </c>
      <c r="J19" s="18">
        <v>10.25</v>
      </c>
      <c r="K19" s="10">
        <v>30487000</v>
      </c>
      <c r="L19" s="10"/>
      <c r="M19" s="18">
        <v>10.25</v>
      </c>
      <c r="N19">
        <f t="shared" si="2"/>
        <v>0</v>
      </c>
      <c r="O19">
        <f t="shared" si="3"/>
        <v>30487</v>
      </c>
      <c r="P19">
        <f t="shared" si="4"/>
        <v>0</v>
      </c>
      <c r="Q19">
        <f t="shared" si="5"/>
        <v>0</v>
      </c>
      <c r="R19">
        <f t="shared" si="6"/>
        <v>0</v>
      </c>
      <c r="S19">
        <f t="shared" si="7"/>
        <v>0</v>
      </c>
      <c r="T19" s="19">
        <f t="shared" si="1"/>
        <v>30487</v>
      </c>
      <c r="V19" s="10"/>
      <c r="W19" s="10">
        <v>90564</v>
      </c>
      <c r="X19">
        <v>90564000</v>
      </c>
    </row>
    <row r="20" spans="1:24">
      <c r="A20" s="18">
        <v>10.75</v>
      </c>
      <c r="C20" s="26">
        <v>18</v>
      </c>
      <c r="D20" s="42"/>
      <c r="E20" s="20"/>
      <c r="F20" s="2"/>
      <c r="G20" s="2"/>
      <c r="H20" s="19">
        <f t="shared" si="0"/>
        <v>18</v>
      </c>
      <c r="J20" s="18">
        <v>10.75</v>
      </c>
      <c r="K20" s="10">
        <v>54188000</v>
      </c>
      <c r="L20" s="10"/>
      <c r="M20" s="18">
        <v>10.75</v>
      </c>
      <c r="N20">
        <f t="shared" si="2"/>
        <v>0</v>
      </c>
      <c r="O20">
        <f t="shared" si="3"/>
        <v>54188</v>
      </c>
      <c r="P20">
        <f t="shared" si="4"/>
        <v>0</v>
      </c>
      <c r="Q20">
        <f t="shared" si="5"/>
        <v>0</v>
      </c>
      <c r="R20">
        <f t="shared" si="6"/>
        <v>0</v>
      </c>
      <c r="S20">
        <f t="shared" si="7"/>
        <v>0</v>
      </c>
      <c r="T20" s="19">
        <f t="shared" si="1"/>
        <v>54188</v>
      </c>
      <c r="V20" s="10"/>
      <c r="W20" s="10">
        <v>206072</v>
      </c>
      <c r="X20">
        <v>206072000</v>
      </c>
    </row>
    <row r="21" spans="1:24">
      <c r="A21" s="18">
        <v>11.25</v>
      </c>
      <c r="C21" s="26">
        <v>36</v>
      </c>
      <c r="D21" s="42"/>
      <c r="E21" s="20"/>
      <c r="F21" s="2"/>
      <c r="G21" s="2"/>
      <c r="H21" s="19">
        <f t="shared" si="0"/>
        <v>36</v>
      </c>
      <c r="J21" s="18">
        <v>11.25</v>
      </c>
      <c r="K21" s="10">
        <v>96228000</v>
      </c>
      <c r="L21" s="10"/>
      <c r="M21" s="18">
        <v>11.25</v>
      </c>
      <c r="N21">
        <f t="shared" si="2"/>
        <v>0</v>
      </c>
      <c r="O21">
        <f t="shared" si="3"/>
        <v>96228</v>
      </c>
      <c r="P21">
        <f t="shared" si="4"/>
        <v>0</v>
      </c>
      <c r="Q21">
        <f t="shared" si="5"/>
        <v>0</v>
      </c>
      <c r="R21">
        <f t="shared" si="6"/>
        <v>0</v>
      </c>
      <c r="S21">
        <f t="shared" si="7"/>
        <v>0</v>
      </c>
      <c r="T21" s="19">
        <f t="shared" si="1"/>
        <v>96228</v>
      </c>
      <c r="V21" s="10"/>
      <c r="W21" s="10">
        <v>270972</v>
      </c>
      <c r="X21">
        <v>270972000</v>
      </c>
    </row>
    <row r="22" spans="1:24">
      <c r="A22" s="18">
        <v>11.75</v>
      </c>
      <c r="C22" s="26">
        <v>56</v>
      </c>
      <c r="D22" s="42"/>
      <c r="E22" s="20"/>
      <c r="F22" s="2"/>
      <c r="G22" s="2"/>
      <c r="H22" s="19">
        <f t="shared" si="0"/>
        <v>56</v>
      </c>
      <c r="J22" s="18">
        <v>11.75</v>
      </c>
      <c r="K22" s="10">
        <v>90564000</v>
      </c>
      <c r="L22" s="10"/>
      <c r="M22" s="18">
        <v>11.75</v>
      </c>
      <c r="N22">
        <f t="shared" si="2"/>
        <v>0</v>
      </c>
      <c r="O22">
        <f t="shared" si="3"/>
        <v>90564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7"/>
        <v>0</v>
      </c>
      <c r="T22" s="19">
        <f t="shared" si="1"/>
        <v>90564</v>
      </c>
      <c r="V22" s="10"/>
      <c r="W22" s="10">
        <v>295941</v>
      </c>
      <c r="X22">
        <v>295941000</v>
      </c>
    </row>
    <row r="23" spans="1:24">
      <c r="A23" s="18">
        <v>12.25</v>
      </c>
      <c r="C23" s="26">
        <v>100</v>
      </c>
      <c r="D23" s="42"/>
      <c r="E23" s="20"/>
      <c r="F23" s="2"/>
      <c r="G23" s="2"/>
      <c r="H23" s="19">
        <f t="shared" si="0"/>
        <v>100</v>
      </c>
      <c r="J23" s="18">
        <v>12.25</v>
      </c>
      <c r="K23" s="10">
        <v>206072000</v>
      </c>
      <c r="L23" s="10"/>
      <c r="M23" s="18">
        <v>12.25</v>
      </c>
      <c r="N23">
        <f t="shared" si="2"/>
        <v>0</v>
      </c>
      <c r="O23">
        <f t="shared" si="3"/>
        <v>206072</v>
      </c>
      <c r="P23">
        <f t="shared" si="4"/>
        <v>0</v>
      </c>
      <c r="Q23">
        <f t="shared" si="5"/>
        <v>0</v>
      </c>
      <c r="R23">
        <f t="shared" si="6"/>
        <v>0</v>
      </c>
      <c r="S23">
        <f t="shared" si="7"/>
        <v>0</v>
      </c>
      <c r="T23" s="19">
        <f t="shared" si="1"/>
        <v>206072</v>
      </c>
      <c r="V23" s="10"/>
      <c r="W23" s="10">
        <v>250806</v>
      </c>
      <c r="X23">
        <v>250806000</v>
      </c>
    </row>
    <row r="24" spans="1:24">
      <c r="A24" s="18">
        <v>12.75</v>
      </c>
      <c r="C24" s="26">
        <v>96</v>
      </c>
      <c r="D24" s="42"/>
      <c r="E24" s="20"/>
      <c r="F24" s="2"/>
      <c r="G24" s="2"/>
      <c r="H24" s="19">
        <f t="shared" si="0"/>
        <v>96</v>
      </c>
      <c r="J24" s="18">
        <v>12.75</v>
      </c>
      <c r="K24" s="10">
        <v>270972000</v>
      </c>
      <c r="L24" s="10"/>
      <c r="M24" s="18">
        <v>12.75</v>
      </c>
      <c r="N24">
        <f t="shared" si="2"/>
        <v>0</v>
      </c>
      <c r="O24">
        <f t="shared" si="3"/>
        <v>270972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7"/>
        <v>0</v>
      </c>
      <c r="T24" s="19">
        <f t="shared" si="1"/>
        <v>270972</v>
      </c>
      <c r="V24" s="10"/>
      <c r="W24" s="10">
        <v>159079</v>
      </c>
      <c r="X24">
        <v>159079000</v>
      </c>
    </row>
    <row r="25" spans="1:24">
      <c r="A25" s="18">
        <v>13.25</v>
      </c>
      <c r="C25" s="26">
        <v>126</v>
      </c>
      <c r="D25" s="42">
        <v>7</v>
      </c>
      <c r="E25" s="20"/>
      <c r="F25" s="2"/>
      <c r="G25" s="2"/>
      <c r="H25" s="19">
        <f t="shared" si="0"/>
        <v>133</v>
      </c>
      <c r="J25" s="18">
        <v>13.25</v>
      </c>
      <c r="K25" s="10">
        <v>295941000</v>
      </c>
      <c r="L25" s="10"/>
      <c r="M25" s="18">
        <v>13.25</v>
      </c>
      <c r="N25">
        <f t="shared" si="2"/>
        <v>0</v>
      </c>
      <c r="O25" s="10">
        <f t="shared" si="3"/>
        <v>280365.15789473685</v>
      </c>
      <c r="P25" s="10">
        <f t="shared" si="4"/>
        <v>15575.842105263157</v>
      </c>
      <c r="Q25" s="10">
        <f t="shared" si="5"/>
        <v>0</v>
      </c>
      <c r="R25">
        <f t="shared" si="6"/>
        <v>0</v>
      </c>
      <c r="S25">
        <f t="shared" si="7"/>
        <v>0</v>
      </c>
      <c r="T25" s="19">
        <f t="shared" si="1"/>
        <v>295941</v>
      </c>
      <c r="V25" s="10"/>
      <c r="W25" s="10">
        <v>158234</v>
      </c>
      <c r="X25">
        <v>158234000</v>
      </c>
    </row>
    <row r="26" spans="1:24">
      <c r="A26" s="18">
        <v>13.75</v>
      </c>
      <c r="C26" s="26">
        <v>133</v>
      </c>
      <c r="D26" s="42">
        <v>29</v>
      </c>
      <c r="E26" s="20"/>
      <c r="F26" s="2"/>
      <c r="G26" s="2"/>
      <c r="H26" s="19">
        <f t="shared" si="0"/>
        <v>162</v>
      </c>
      <c r="J26" s="18">
        <v>13.75</v>
      </c>
      <c r="K26" s="10">
        <v>250806000</v>
      </c>
      <c r="L26" s="10"/>
      <c r="M26" s="18">
        <v>13.75</v>
      </c>
      <c r="N26">
        <f t="shared" si="2"/>
        <v>0</v>
      </c>
      <c r="O26" s="10">
        <f t="shared" si="3"/>
        <v>205908.62962962964</v>
      </c>
      <c r="P26" s="10">
        <f t="shared" si="4"/>
        <v>44897.370370370365</v>
      </c>
      <c r="Q26" s="10">
        <f t="shared" si="5"/>
        <v>0</v>
      </c>
      <c r="R26">
        <f t="shared" si="6"/>
        <v>0</v>
      </c>
      <c r="S26">
        <f t="shared" si="7"/>
        <v>0</v>
      </c>
      <c r="T26" s="19">
        <f t="shared" si="1"/>
        <v>250806</v>
      </c>
      <c r="V26" s="10"/>
      <c r="W26" s="10">
        <v>204990</v>
      </c>
      <c r="X26">
        <v>204990000</v>
      </c>
    </row>
    <row r="27" spans="1:24">
      <c r="A27" s="18">
        <v>14.25</v>
      </c>
      <c r="C27" s="26">
        <v>132</v>
      </c>
      <c r="D27" s="26">
        <v>69</v>
      </c>
      <c r="E27" s="20"/>
      <c r="F27" s="2"/>
      <c r="G27" s="2"/>
      <c r="H27" s="19">
        <f t="shared" si="0"/>
        <v>201</v>
      </c>
      <c r="J27" s="18">
        <v>14.25</v>
      </c>
      <c r="K27" s="10">
        <v>159079000</v>
      </c>
      <c r="L27" s="10"/>
      <c r="M27" s="18">
        <v>14.25</v>
      </c>
      <c r="N27">
        <f t="shared" si="2"/>
        <v>0</v>
      </c>
      <c r="O27" s="10">
        <f t="shared" si="3"/>
        <v>104469.79104477612</v>
      </c>
      <c r="P27" s="10">
        <f t="shared" si="4"/>
        <v>54609.208955223876</v>
      </c>
      <c r="Q27" s="10">
        <f t="shared" si="5"/>
        <v>0</v>
      </c>
      <c r="R27">
        <f t="shared" si="6"/>
        <v>0</v>
      </c>
      <c r="S27">
        <f t="shared" si="7"/>
        <v>0</v>
      </c>
      <c r="T27" s="19">
        <f t="shared" si="1"/>
        <v>159079</v>
      </c>
      <c r="V27" s="10"/>
      <c r="W27" s="10">
        <v>94842</v>
      </c>
      <c r="X27">
        <v>94842000</v>
      </c>
    </row>
    <row r="28" spans="1:24">
      <c r="A28" s="18">
        <v>14.75</v>
      </c>
      <c r="C28" s="26">
        <v>73</v>
      </c>
      <c r="D28" s="26">
        <v>99</v>
      </c>
      <c r="E28" s="42">
        <v>2</v>
      </c>
      <c r="F28" s="2"/>
      <c r="G28" s="2"/>
      <c r="H28" s="19">
        <f t="shared" si="0"/>
        <v>174</v>
      </c>
      <c r="J28" s="18">
        <v>14.75</v>
      </c>
      <c r="K28" s="10">
        <v>158234000</v>
      </c>
      <c r="L28" s="10"/>
      <c r="M28" s="18">
        <v>14.75</v>
      </c>
      <c r="N28">
        <f t="shared" si="2"/>
        <v>0</v>
      </c>
      <c r="O28" s="10">
        <f t="shared" si="3"/>
        <v>66385.528735632179</v>
      </c>
      <c r="P28" s="10">
        <f t="shared" si="4"/>
        <v>90029.68965517242</v>
      </c>
      <c r="Q28" s="10">
        <f t="shared" si="5"/>
        <v>1818.7816091954023</v>
      </c>
      <c r="R28">
        <f t="shared" si="6"/>
        <v>0</v>
      </c>
      <c r="S28">
        <f t="shared" si="7"/>
        <v>0</v>
      </c>
      <c r="T28" s="19">
        <f t="shared" si="1"/>
        <v>158234</v>
      </c>
      <c r="V28" s="10"/>
      <c r="W28" s="10">
        <v>61673</v>
      </c>
      <c r="X28">
        <v>61673000</v>
      </c>
    </row>
    <row r="29" spans="1:24">
      <c r="A29" s="18">
        <v>15.25</v>
      </c>
      <c r="C29" s="26">
        <v>50</v>
      </c>
      <c r="D29" s="26">
        <v>78</v>
      </c>
      <c r="E29" s="42">
        <v>2</v>
      </c>
      <c r="F29" s="2"/>
      <c r="G29" s="2"/>
      <c r="H29" s="19">
        <f t="shared" si="0"/>
        <v>130</v>
      </c>
      <c r="J29" s="18">
        <v>15.25</v>
      </c>
      <c r="K29" s="10">
        <v>204990000</v>
      </c>
      <c r="L29" s="10"/>
      <c r="M29" s="18">
        <v>15.25</v>
      </c>
      <c r="N29">
        <f t="shared" si="2"/>
        <v>0</v>
      </c>
      <c r="O29" s="10">
        <f t="shared" si="3"/>
        <v>78842.307692307702</v>
      </c>
      <c r="P29" s="10">
        <f t="shared" si="4"/>
        <v>122994</v>
      </c>
      <c r="Q29" s="10">
        <f t="shared" si="5"/>
        <v>3153.6923076923081</v>
      </c>
      <c r="R29">
        <f t="shared" si="6"/>
        <v>0</v>
      </c>
      <c r="S29">
        <f t="shared" si="7"/>
        <v>0</v>
      </c>
      <c r="T29" s="19">
        <f t="shared" si="1"/>
        <v>204990</v>
      </c>
      <c r="V29" s="10"/>
      <c r="W29" s="10">
        <v>24317</v>
      </c>
      <c r="X29">
        <v>24317000</v>
      </c>
    </row>
    <row r="30" spans="1:24">
      <c r="A30" s="18">
        <v>15.75</v>
      </c>
      <c r="B30" s="2"/>
      <c r="C30" s="26">
        <v>13</v>
      </c>
      <c r="D30" s="26">
        <v>42</v>
      </c>
      <c r="E30" s="42">
        <v>1</v>
      </c>
      <c r="F30" s="2"/>
      <c r="G30" s="2"/>
      <c r="H30" s="19">
        <f t="shared" si="0"/>
        <v>56</v>
      </c>
      <c r="J30" s="18">
        <v>15.75</v>
      </c>
      <c r="K30" s="10">
        <v>94842000</v>
      </c>
      <c r="L30" s="10"/>
      <c r="M30" s="18">
        <v>15.75</v>
      </c>
      <c r="N30">
        <f t="shared" si="2"/>
        <v>0</v>
      </c>
      <c r="O30" s="10">
        <f t="shared" si="3"/>
        <v>22016.892857142859</v>
      </c>
      <c r="P30" s="10">
        <f t="shared" si="4"/>
        <v>71131.5</v>
      </c>
      <c r="Q30" s="10">
        <f t="shared" si="5"/>
        <v>1693.6071428571427</v>
      </c>
      <c r="R30">
        <f t="shared" si="6"/>
        <v>0</v>
      </c>
      <c r="S30">
        <f t="shared" si="7"/>
        <v>0</v>
      </c>
      <c r="T30" s="19">
        <f t="shared" si="1"/>
        <v>94842</v>
      </c>
      <c r="V30" s="10"/>
      <c r="W30" s="10">
        <v>2125</v>
      </c>
      <c r="X30">
        <v>2125000</v>
      </c>
    </row>
    <row r="31" spans="1:24">
      <c r="A31" s="18">
        <v>16.25</v>
      </c>
      <c r="B31" s="2"/>
      <c r="C31" s="26">
        <v>0</v>
      </c>
      <c r="D31" s="26">
        <v>29</v>
      </c>
      <c r="E31" s="20"/>
      <c r="F31" s="2"/>
      <c r="G31" s="2"/>
      <c r="H31" s="19">
        <f t="shared" si="0"/>
        <v>29</v>
      </c>
      <c r="J31" s="18">
        <v>16.25</v>
      </c>
      <c r="K31" s="10">
        <v>61673000</v>
      </c>
      <c r="L31" s="10"/>
      <c r="M31" s="18">
        <v>16.25</v>
      </c>
      <c r="N31">
        <f t="shared" si="2"/>
        <v>0</v>
      </c>
      <c r="O31">
        <f t="shared" si="3"/>
        <v>0</v>
      </c>
      <c r="P31">
        <f t="shared" si="4"/>
        <v>61673</v>
      </c>
      <c r="Q31">
        <f t="shared" si="5"/>
        <v>0</v>
      </c>
      <c r="R31">
        <f t="shared" si="6"/>
        <v>0</v>
      </c>
      <c r="S31">
        <f t="shared" si="7"/>
        <v>0</v>
      </c>
      <c r="T31" s="19">
        <f t="shared" si="1"/>
        <v>61673</v>
      </c>
      <c r="V31" s="10"/>
      <c r="W31" s="10">
        <v>5549</v>
      </c>
      <c r="X31">
        <v>5549000</v>
      </c>
    </row>
    <row r="32" spans="1:24">
      <c r="A32" s="18">
        <v>16.75</v>
      </c>
      <c r="B32" s="2"/>
      <c r="C32">
        <v>1</v>
      </c>
      <c r="D32" s="46">
        <v>2</v>
      </c>
      <c r="E32" s="20"/>
      <c r="F32" s="2"/>
      <c r="G32" s="2"/>
      <c r="H32" s="19">
        <f t="shared" si="0"/>
        <v>3</v>
      </c>
      <c r="J32" s="18">
        <v>16.75</v>
      </c>
      <c r="K32" s="10">
        <v>24317000</v>
      </c>
      <c r="L32" s="10"/>
      <c r="M32" s="18">
        <v>16.75</v>
      </c>
      <c r="N32">
        <f t="shared" si="2"/>
        <v>0</v>
      </c>
      <c r="O32" s="10">
        <f t="shared" si="3"/>
        <v>8105.6666666666661</v>
      </c>
      <c r="P32" s="10">
        <f t="shared" si="4"/>
        <v>16211.333333333332</v>
      </c>
      <c r="Q32">
        <f t="shared" si="5"/>
        <v>0</v>
      </c>
      <c r="R32">
        <f t="shared" si="6"/>
        <v>0</v>
      </c>
      <c r="S32">
        <f t="shared" si="7"/>
        <v>0</v>
      </c>
      <c r="T32" s="19">
        <f t="shared" si="1"/>
        <v>24317</v>
      </c>
      <c r="W32">
        <v>0</v>
      </c>
      <c r="X32">
        <v>0</v>
      </c>
    </row>
    <row r="33" spans="1:24">
      <c r="A33" s="18">
        <v>17.25</v>
      </c>
      <c r="B33" s="2"/>
      <c r="C33" s="20"/>
      <c r="D33" s="46">
        <v>1</v>
      </c>
      <c r="E33" s="20"/>
      <c r="F33" s="2"/>
      <c r="G33" s="2"/>
      <c r="H33" s="19">
        <f t="shared" si="0"/>
        <v>1</v>
      </c>
      <c r="J33" s="18">
        <v>17.25</v>
      </c>
      <c r="K33" s="10">
        <v>2125000</v>
      </c>
      <c r="L33" s="10"/>
      <c r="M33" s="18">
        <v>17.25</v>
      </c>
      <c r="N33">
        <f t="shared" si="2"/>
        <v>0</v>
      </c>
      <c r="O33">
        <f t="shared" si="3"/>
        <v>0</v>
      </c>
      <c r="P33">
        <f t="shared" si="4"/>
        <v>2125</v>
      </c>
      <c r="Q33">
        <f t="shared" si="5"/>
        <v>0</v>
      </c>
      <c r="R33">
        <f t="shared" si="6"/>
        <v>0</v>
      </c>
      <c r="S33">
        <f t="shared" si="7"/>
        <v>0</v>
      </c>
      <c r="T33" s="19">
        <f t="shared" si="1"/>
        <v>2125</v>
      </c>
      <c r="W33">
        <v>0</v>
      </c>
      <c r="X33">
        <v>0</v>
      </c>
    </row>
    <row r="34" spans="1:24">
      <c r="A34" s="18">
        <v>17.75</v>
      </c>
      <c r="B34" s="2"/>
      <c r="C34" s="20"/>
      <c r="D34" s="44">
        <v>1</v>
      </c>
      <c r="E34" s="20"/>
      <c r="F34" s="2"/>
      <c r="G34" s="2"/>
      <c r="H34" s="19">
        <f t="shared" si="0"/>
        <v>1</v>
      </c>
      <c r="J34" s="18">
        <v>17.75</v>
      </c>
      <c r="K34" s="10">
        <v>5549000</v>
      </c>
      <c r="L34" s="10"/>
      <c r="M34" s="18">
        <v>17.75</v>
      </c>
      <c r="N34">
        <f t="shared" si="2"/>
        <v>0</v>
      </c>
      <c r="O34">
        <f t="shared" si="3"/>
        <v>0</v>
      </c>
      <c r="P34">
        <f t="shared" si="4"/>
        <v>5549</v>
      </c>
      <c r="Q34">
        <f t="shared" si="5"/>
        <v>0</v>
      </c>
      <c r="R34">
        <f t="shared" si="6"/>
        <v>0</v>
      </c>
      <c r="S34">
        <f t="shared" si="7"/>
        <v>0</v>
      </c>
      <c r="T34" s="19">
        <f t="shared" si="1"/>
        <v>5549</v>
      </c>
    </row>
    <row r="35" spans="1:24">
      <c r="A35" s="18">
        <v>18.25</v>
      </c>
      <c r="B35" s="2"/>
      <c r="C35" s="20"/>
      <c r="D35" s="44"/>
      <c r="E35" s="20"/>
      <c r="F35" s="2"/>
      <c r="G35" s="2"/>
      <c r="H35" s="19">
        <f t="shared" si="0"/>
        <v>0</v>
      </c>
      <c r="J35" s="18">
        <v>18.25</v>
      </c>
      <c r="K35" s="10">
        <v>0</v>
      </c>
      <c r="L35" s="10"/>
      <c r="M35" s="18">
        <v>18.25</v>
      </c>
      <c r="T35" s="19">
        <f t="shared" si="1"/>
        <v>0</v>
      </c>
    </row>
    <row r="36" spans="1:24">
      <c r="A36" s="18">
        <v>18.75</v>
      </c>
      <c r="B36" s="2"/>
      <c r="C36" s="20"/>
      <c r="D36" s="44"/>
      <c r="E36" s="20"/>
      <c r="F36" s="2"/>
      <c r="G36" s="2"/>
      <c r="H36" s="19">
        <f t="shared" si="0"/>
        <v>0</v>
      </c>
      <c r="J36" s="18">
        <v>18.75</v>
      </c>
      <c r="K36">
        <v>0</v>
      </c>
      <c r="L36" s="10"/>
      <c r="M36" s="18">
        <v>18.75</v>
      </c>
      <c r="T36" s="19">
        <f t="shared" si="1"/>
        <v>0</v>
      </c>
    </row>
    <row r="37" spans="1:24">
      <c r="A37" s="18">
        <v>19.25</v>
      </c>
      <c r="B37" s="2"/>
      <c r="C37" s="20"/>
      <c r="D37" s="44"/>
      <c r="E37" s="20"/>
      <c r="F37" s="2"/>
      <c r="G37" s="2"/>
      <c r="H37" s="19">
        <f t="shared" si="0"/>
        <v>0</v>
      </c>
      <c r="J37" s="18">
        <v>19.25</v>
      </c>
      <c r="M37" s="18">
        <v>19.25</v>
      </c>
      <c r="T37" s="19">
        <f t="shared" si="1"/>
        <v>0</v>
      </c>
    </row>
    <row r="38" spans="1:24">
      <c r="A38" s="17" t="s">
        <v>21</v>
      </c>
      <c r="B38" s="24">
        <f t="shared" ref="B38:H38" si="8">SUM(B6:B37)</f>
        <v>0</v>
      </c>
      <c r="C38" s="24">
        <f t="shared" si="8"/>
        <v>843</v>
      </c>
      <c r="D38" s="24">
        <f t="shared" si="8"/>
        <v>357</v>
      </c>
      <c r="E38" s="24">
        <f t="shared" si="8"/>
        <v>5</v>
      </c>
      <c r="F38" s="24">
        <f t="shared" si="8"/>
        <v>0</v>
      </c>
      <c r="G38" s="24">
        <f t="shared" si="8"/>
        <v>0</v>
      </c>
      <c r="H38" s="24">
        <f t="shared" si="8"/>
        <v>1205</v>
      </c>
      <c r="I38" s="40"/>
      <c r="J38" s="17" t="s">
        <v>21</v>
      </c>
      <c r="M38" s="17" t="s">
        <v>21</v>
      </c>
      <c r="N38" s="24">
        <f t="shared" ref="N38:T38" si="9">SUM(N6:N37)</f>
        <v>0</v>
      </c>
      <c r="O38" s="24">
        <f t="shared" si="9"/>
        <v>1540193.9745208921</v>
      </c>
      <c r="P38" s="24">
        <f t="shared" si="9"/>
        <v>484795.94441936311</v>
      </c>
      <c r="Q38" s="24">
        <f t="shared" si="9"/>
        <v>6666.0810597448526</v>
      </c>
      <c r="R38" s="24">
        <f t="shared" si="9"/>
        <v>0</v>
      </c>
      <c r="S38" s="24">
        <f t="shared" si="9"/>
        <v>0</v>
      </c>
      <c r="T38" s="41">
        <f t="shared" si="9"/>
        <v>2031656</v>
      </c>
      <c r="U38" s="40"/>
    </row>
    <row r="41" spans="1:24">
      <c r="A41" s="21"/>
      <c r="H41" s="21"/>
      <c r="L41" s="21"/>
      <c r="P41" s="21"/>
    </row>
    <row r="42" spans="1:24">
      <c r="B42" t="s">
        <v>23</v>
      </c>
      <c r="K42" t="s">
        <v>24</v>
      </c>
      <c r="R42" s="10"/>
    </row>
    <row r="44" spans="1:24">
      <c r="J44" s="26" t="s">
        <v>25</v>
      </c>
      <c r="K44">
        <v>6.0277555323316676E-3</v>
      </c>
      <c r="L44" s="26" t="s">
        <v>26</v>
      </c>
      <c r="M44">
        <v>3.0551148235564751</v>
      </c>
    </row>
    <row r="45" spans="1:24">
      <c r="A45" s="2" t="s">
        <v>18</v>
      </c>
      <c r="J45" s="2" t="s">
        <v>18</v>
      </c>
    </row>
    <row r="46" spans="1:24">
      <c r="A46" s="2" t="s">
        <v>20</v>
      </c>
      <c r="B46" s="15">
        <v>0</v>
      </c>
      <c r="C46" s="16">
        <v>1</v>
      </c>
      <c r="D46" s="16">
        <v>2</v>
      </c>
      <c r="E46" s="16">
        <v>3</v>
      </c>
      <c r="F46" s="16">
        <v>4</v>
      </c>
      <c r="G46" s="16" t="s">
        <v>13</v>
      </c>
      <c r="H46" s="17" t="s">
        <v>21</v>
      </c>
      <c r="J46" s="2" t="s">
        <v>20</v>
      </c>
      <c r="K46" s="15">
        <v>0</v>
      </c>
      <c r="L46" s="16">
        <v>1</v>
      </c>
      <c r="M46" s="16">
        <v>2</v>
      </c>
      <c r="N46" s="16">
        <v>3</v>
      </c>
      <c r="O46" s="16">
        <v>4</v>
      </c>
      <c r="P46" s="16" t="s">
        <v>13</v>
      </c>
      <c r="Q46" s="27" t="s">
        <v>21</v>
      </c>
      <c r="R46" s="2"/>
      <c r="S46" s="2"/>
    </row>
    <row r="47" spans="1:24">
      <c r="A47" s="18">
        <v>3.75</v>
      </c>
      <c r="B47">
        <f t="shared" ref="B47:B78" si="10">N6*($A47)</f>
        <v>0</v>
      </c>
      <c r="C47">
        <f t="shared" ref="C47:C78" si="11">O6*($A47)</f>
        <v>0</v>
      </c>
      <c r="D47">
        <f t="shared" ref="D47:D78" si="12">P6*($A47)</f>
        <v>0</v>
      </c>
      <c r="E47">
        <f t="shared" ref="E47:E78" si="13">Q6*($A47)</f>
        <v>0</v>
      </c>
      <c r="F47">
        <f t="shared" ref="F47:F78" si="14">R6*($A47)</f>
        <v>0</v>
      </c>
      <c r="G47">
        <f t="shared" ref="G47:G78" si="15">S6*($A47)</f>
        <v>0</v>
      </c>
      <c r="H47" s="19">
        <f t="shared" ref="H47:H78" si="16">SUM(B47:G47)</f>
        <v>0</v>
      </c>
      <c r="J47" s="28">
        <f t="shared" ref="J47:J78" si="17">$K$44*((A47)^$M$44)</f>
        <v>0.34189052532868486</v>
      </c>
      <c r="K47">
        <f t="shared" ref="K47:K78" si="18">N6*$J47</f>
        <v>0</v>
      </c>
      <c r="L47">
        <f t="shared" ref="L47:L78" si="19">O6*$J47</f>
        <v>0</v>
      </c>
      <c r="M47">
        <f t="shared" ref="M47:M78" si="20">P6*$J47</f>
        <v>0</v>
      </c>
      <c r="N47">
        <f t="shared" ref="N47:N78" si="21">Q6*$J47</f>
        <v>0</v>
      </c>
      <c r="O47">
        <f t="shared" ref="O47:O78" si="22">R6*$J47</f>
        <v>0</v>
      </c>
      <c r="P47">
        <f t="shared" ref="P47:P78" si="23">S6*$J47</f>
        <v>0</v>
      </c>
      <c r="Q47" s="29">
        <f t="shared" ref="Q47:Q78" si="24">SUM(K47:P47)</f>
        <v>0</v>
      </c>
    </row>
    <row r="48" spans="1:24">
      <c r="A48" s="18">
        <v>4.25</v>
      </c>
      <c r="B48">
        <f t="shared" si="10"/>
        <v>0</v>
      </c>
      <c r="C48">
        <f t="shared" si="11"/>
        <v>0</v>
      </c>
      <c r="D48">
        <f t="shared" si="12"/>
        <v>0</v>
      </c>
      <c r="E48">
        <f t="shared" si="13"/>
        <v>0</v>
      </c>
      <c r="F48">
        <f t="shared" si="14"/>
        <v>0</v>
      </c>
      <c r="G48">
        <f t="shared" si="15"/>
        <v>0</v>
      </c>
      <c r="H48" s="19">
        <f t="shared" si="16"/>
        <v>0</v>
      </c>
      <c r="J48" s="28">
        <f t="shared" si="17"/>
        <v>0.5011364192054133</v>
      </c>
      <c r="K48">
        <f t="shared" si="18"/>
        <v>0</v>
      </c>
      <c r="L48">
        <f t="shared" si="19"/>
        <v>0</v>
      </c>
      <c r="M48">
        <f t="shared" si="20"/>
        <v>0</v>
      </c>
      <c r="N48">
        <f t="shared" si="21"/>
        <v>0</v>
      </c>
      <c r="O48">
        <f t="shared" si="22"/>
        <v>0</v>
      </c>
      <c r="P48">
        <f t="shared" si="23"/>
        <v>0</v>
      </c>
      <c r="Q48" s="29">
        <f t="shared" si="24"/>
        <v>0</v>
      </c>
    </row>
    <row r="49" spans="1:17">
      <c r="A49" s="18">
        <v>4.75</v>
      </c>
      <c r="B49">
        <f t="shared" si="10"/>
        <v>0</v>
      </c>
      <c r="C49">
        <f t="shared" si="11"/>
        <v>0</v>
      </c>
      <c r="D49">
        <f t="shared" si="12"/>
        <v>0</v>
      </c>
      <c r="E49">
        <f t="shared" si="13"/>
        <v>0</v>
      </c>
      <c r="F49">
        <f t="shared" si="14"/>
        <v>0</v>
      </c>
      <c r="G49">
        <f t="shared" si="15"/>
        <v>0</v>
      </c>
      <c r="H49" s="19">
        <f t="shared" si="16"/>
        <v>0</v>
      </c>
      <c r="J49" s="28">
        <f t="shared" si="17"/>
        <v>0.7039345931803046</v>
      </c>
      <c r="K49">
        <f t="shared" si="18"/>
        <v>0</v>
      </c>
      <c r="L49">
        <f t="shared" si="19"/>
        <v>0</v>
      </c>
      <c r="M49">
        <f t="shared" si="20"/>
        <v>0</v>
      </c>
      <c r="N49">
        <f t="shared" si="21"/>
        <v>0</v>
      </c>
      <c r="O49">
        <f t="shared" si="22"/>
        <v>0</v>
      </c>
      <c r="P49">
        <f t="shared" si="23"/>
        <v>0</v>
      </c>
      <c r="Q49" s="29">
        <f t="shared" si="24"/>
        <v>0</v>
      </c>
    </row>
    <row r="50" spans="1:17">
      <c r="A50" s="18">
        <v>5.25</v>
      </c>
      <c r="B50">
        <f t="shared" si="10"/>
        <v>0</v>
      </c>
      <c r="C50">
        <f t="shared" si="11"/>
        <v>0</v>
      </c>
      <c r="D50">
        <f t="shared" si="12"/>
        <v>0</v>
      </c>
      <c r="E50">
        <f t="shared" si="13"/>
        <v>0</v>
      </c>
      <c r="F50">
        <f t="shared" si="14"/>
        <v>0</v>
      </c>
      <c r="G50">
        <f t="shared" si="15"/>
        <v>0</v>
      </c>
      <c r="H50" s="19">
        <f t="shared" si="16"/>
        <v>0</v>
      </c>
      <c r="J50" s="28">
        <f t="shared" si="17"/>
        <v>0.95570749843789649</v>
      </c>
      <c r="K50">
        <f t="shared" si="18"/>
        <v>0</v>
      </c>
      <c r="L50">
        <f t="shared" si="19"/>
        <v>0</v>
      </c>
      <c r="M50">
        <f t="shared" si="20"/>
        <v>0</v>
      </c>
      <c r="N50">
        <f t="shared" si="21"/>
        <v>0</v>
      </c>
      <c r="O50">
        <f t="shared" si="22"/>
        <v>0</v>
      </c>
      <c r="P50">
        <f t="shared" si="23"/>
        <v>0</v>
      </c>
      <c r="Q50" s="29">
        <f t="shared" si="24"/>
        <v>0</v>
      </c>
    </row>
    <row r="51" spans="1:17">
      <c r="A51" s="18">
        <v>5.75</v>
      </c>
      <c r="B51">
        <f t="shared" si="10"/>
        <v>0</v>
      </c>
      <c r="C51">
        <f t="shared" si="11"/>
        <v>0</v>
      </c>
      <c r="D51">
        <f t="shared" si="12"/>
        <v>0</v>
      </c>
      <c r="E51">
        <f t="shared" si="13"/>
        <v>0</v>
      </c>
      <c r="F51">
        <f t="shared" si="14"/>
        <v>0</v>
      </c>
      <c r="G51">
        <f t="shared" si="15"/>
        <v>0</v>
      </c>
      <c r="H51" s="19">
        <f t="shared" si="16"/>
        <v>0</v>
      </c>
      <c r="J51" s="28">
        <f t="shared" si="17"/>
        <v>1.2619092494082227</v>
      </c>
      <c r="K51">
        <f t="shared" si="18"/>
        <v>0</v>
      </c>
      <c r="L51">
        <f t="shared" si="19"/>
        <v>0</v>
      </c>
      <c r="M51">
        <f t="shared" si="20"/>
        <v>0</v>
      </c>
      <c r="N51">
        <f t="shared" si="21"/>
        <v>0</v>
      </c>
      <c r="O51">
        <f t="shared" si="22"/>
        <v>0</v>
      </c>
      <c r="P51">
        <f t="shared" si="23"/>
        <v>0</v>
      </c>
      <c r="Q51" s="29">
        <f t="shared" si="24"/>
        <v>0</v>
      </c>
    </row>
    <row r="52" spans="1:17">
      <c r="A52" s="18">
        <v>6.25</v>
      </c>
      <c r="B52">
        <f t="shared" si="10"/>
        <v>0</v>
      </c>
      <c r="C52">
        <f t="shared" si="11"/>
        <v>0</v>
      </c>
      <c r="D52">
        <f t="shared" si="12"/>
        <v>0</v>
      </c>
      <c r="E52">
        <f t="shared" si="13"/>
        <v>0</v>
      </c>
      <c r="F52">
        <f t="shared" si="14"/>
        <v>0</v>
      </c>
      <c r="G52">
        <f t="shared" si="15"/>
        <v>0</v>
      </c>
      <c r="H52" s="19">
        <f t="shared" si="16"/>
        <v>0</v>
      </c>
      <c r="J52" s="28">
        <f t="shared" si="17"/>
        <v>1.6280227486890315</v>
      </c>
      <c r="K52">
        <f t="shared" si="18"/>
        <v>0</v>
      </c>
      <c r="L52">
        <f t="shared" si="19"/>
        <v>0</v>
      </c>
      <c r="M52">
        <f t="shared" si="20"/>
        <v>0</v>
      </c>
      <c r="N52">
        <f t="shared" si="21"/>
        <v>0</v>
      </c>
      <c r="O52">
        <f t="shared" si="22"/>
        <v>0</v>
      </c>
      <c r="P52">
        <f t="shared" si="23"/>
        <v>0</v>
      </c>
      <c r="Q52" s="29">
        <f t="shared" si="24"/>
        <v>0</v>
      </c>
    </row>
    <row r="53" spans="1:17">
      <c r="A53" s="18">
        <v>6.75</v>
      </c>
      <c r="B53">
        <f t="shared" si="10"/>
        <v>0</v>
      </c>
      <c r="C53">
        <f t="shared" si="11"/>
        <v>0</v>
      </c>
      <c r="D53">
        <f t="shared" si="12"/>
        <v>0</v>
      </c>
      <c r="E53">
        <f t="shared" si="13"/>
        <v>0</v>
      </c>
      <c r="F53">
        <f t="shared" si="14"/>
        <v>0</v>
      </c>
      <c r="G53">
        <f t="shared" si="15"/>
        <v>0</v>
      </c>
      <c r="H53" s="19">
        <f t="shared" si="16"/>
        <v>0</v>
      </c>
      <c r="J53" s="28">
        <f t="shared" si="17"/>
        <v>2.0595573034936874</v>
      </c>
      <c r="K53">
        <f t="shared" si="18"/>
        <v>0</v>
      </c>
      <c r="L53">
        <f t="shared" si="19"/>
        <v>0</v>
      </c>
      <c r="M53">
        <f t="shared" si="20"/>
        <v>0</v>
      </c>
      <c r="N53">
        <f t="shared" si="21"/>
        <v>0</v>
      </c>
      <c r="O53">
        <f t="shared" si="22"/>
        <v>0</v>
      </c>
      <c r="P53">
        <f t="shared" si="23"/>
        <v>0</v>
      </c>
      <c r="Q53" s="29">
        <f t="shared" si="24"/>
        <v>0</v>
      </c>
    </row>
    <row r="54" spans="1:17">
      <c r="A54" s="18">
        <v>7.25</v>
      </c>
      <c r="B54">
        <f t="shared" si="10"/>
        <v>0</v>
      </c>
      <c r="C54">
        <f t="shared" si="11"/>
        <v>0</v>
      </c>
      <c r="D54">
        <f t="shared" si="12"/>
        <v>0</v>
      </c>
      <c r="E54">
        <f t="shared" si="13"/>
        <v>0</v>
      </c>
      <c r="F54">
        <f t="shared" si="14"/>
        <v>0</v>
      </c>
      <c r="G54">
        <f t="shared" si="15"/>
        <v>0</v>
      </c>
      <c r="H54" s="19">
        <f t="shared" si="16"/>
        <v>0</v>
      </c>
      <c r="J54" s="28">
        <f t="shared" si="17"/>
        <v>2.5620466164075015</v>
      </c>
      <c r="K54">
        <f t="shared" si="18"/>
        <v>0</v>
      </c>
      <c r="L54">
        <f t="shared" si="19"/>
        <v>0</v>
      </c>
      <c r="M54">
        <f t="shared" si="20"/>
        <v>0</v>
      </c>
      <c r="N54">
        <f t="shared" si="21"/>
        <v>0</v>
      </c>
      <c r="O54">
        <f t="shared" si="22"/>
        <v>0</v>
      </c>
      <c r="P54">
        <f t="shared" si="23"/>
        <v>0</v>
      </c>
      <c r="Q54" s="29">
        <f t="shared" si="24"/>
        <v>0</v>
      </c>
    </row>
    <row r="55" spans="1:17">
      <c r="A55" s="18">
        <v>7.75</v>
      </c>
      <c r="B55">
        <f t="shared" si="10"/>
        <v>0</v>
      </c>
      <c r="C55">
        <f t="shared" si="11"/>
        <v>0</v>
      </c>
      <c r="D55">
        <f t="shared" si="12"/>
        <v>0</v>
      </c>
      <c r="E55">
        <f t="shared" si="13"/>
        <v>0</v>
      </c>
      <c r="F55">
        <f t="shared" si="14"/>
        <v>0</v>
      </c>
      <c r="G55">
        <f t="shared" si="15"/>
        <v>0</v>
      </c>
      <c r="H55" s="19">
        <f t="shared" si="16"/>
        <v>0</v>
      </c>
      <c r="J55" s="28">
        <f t="shared" si="17"/>
        <v>3.1410470679418871</v>
      </c>
      <c r="K55">
        <f t="shared" si="18"/>
        <v>0</v>
      </c>
      <c r="L55">
        <f t="shared" si="19"/>
        <v>0</v>
      </c>
      <c r="M55">
        <f t="shared" si="20"/>
        <v>0</v>
      </c>
      <c r="N55">
        <f t="shared" si="21"/>
        <v>0</v>
      </c>
      <c r="O55">
        <f t="shared" si="22"/>
        <v>0</v>
      </c>
      <c r="P55">
        <f t="shared" si="23"/>
        <v>0</v>
      </c>
      <c r="Q55" s="29">
        <f t="shared" si="24"/>
        <v>0</v>
      </c>
    </row>
    <row r="56" spans="1:17">
      <c r="A56" s="18">
        <v>8.25</v>
      </c>
      <c r="B56">
        <f t="shared" si="10"/>
        <v>0</v>
      </c>
      <c r="C56">
        <f t="shared" si="11"/>
        <v>0</v>
      </c>
      <c r="D56">
        <f t="shared" si="12"/>
        <v>0</v>
      </c>
      <c r="E56">
        <f t="shared" si="13"/>
        <v>0</v>
      </c>
      <c r="F56">
        <f t="shared" si="14"/>
        <v>0</v>
      </c>
      <c r="G56">
        <f t="shared" si="15"/>
        <v>0</v>
      </c>
      <c r="H56" s="19">
        <f t="shared" si="16"/>
        <v>0</v>
      </c>
      <c r="J56" s="28">
        <f t="shared" si="17"/>
        <v>3.8021362310807221</v>
      </c>
      <c r="K56">
        <f t="shared" si="18"/>
        <v>0</v>
      </c>
      <c r="L56">
        <f t="shared" si="19"/>
        <v>0</v>
      </c>
      <c r="M56">
        <f t="shared" si="20"/>
        <v>0</v>
      </c>
      <c r="N56">
        <f t="shared" si="21"/>
        <v>0</v>
      </c>
      <c r="O56">
        <f t="shared" si="22"/>
        <v>0</v>
      </c>
      <c r="P56">
        <f t="shared" si="23"/>
        <v>0</v>
      </c>
      <c r="Q56" s="29">
        <f t="shared" si="24"/>
        <v>0</v>
      </c>
    </row>
    <row r="57" spans="1:17">
      <c r="A57" s="18">
        <v>8.75</v>
      </c>
      <c r="B57">
        <f t="shared" si="10"/>
        <v>0</v>
      </c>
      <c r="C57">
        <f t="shared" si="11"/>
        <v>0</v>
      </c>
      <c r="D57">
        <f t="shared" si="12"/>
        <v>0</v>
      </c>
      <c r="E57">
        <f t="shared" si="13"/>
        <v>0</v>
      </c>
      <c r="F57">
        <f t="shared" si="14"/>
        <v>0</v>
      </c>
      <c r="G57">
        <f t="shared" si="15"/>
        <v>0</v>
      </c>
      <c r="H57" s="19">
        <f t="shared" si="16"/>
        <v>0</v>
      </c>
      <c r="J57" s="28">
        <f t="shared" si="17"/>
        <v>4.5509115733867347</v>
      </c>
      <c r="K57">
        <f t="shared" si="18"/>
        <v>0</v>
      </c>
      <c r="L57">
        <f t="shared" si="19"/>
        <v>0</v>
      </c>
      <c r="M57">
        <f t="shared" si="20"/>
        <v>0</v>
      </c>
      <c r="N57">
        <f t="shared" si="21"/>
        <v>0</v>
      </c>
      <c r="O57">
        <f t="shared" si="22"/>
        <v>0</v>
      </c>
      <c r="P57">
        <f t="shared" si="23"/>
        <v>0</v>
      </c>
      <c r="Q57" s="29">
        <f t="shared" si="24"/>
        <v>0</v>
      </c>
    </row>
    <row r="58" spans="1:17">
      <c r="A58" s="18">
        <v>9.25</v>
      </c>
      <c r="B58">
        <f t="shared" si="10"/>
        <v>0</v>
      </c>
      <c r="C58">
        <f t="shared" si="11"/>
        <v>67626.75</v>
      </c>
      <c r="D58">
        <f t="shared" si="12"/>
        <v>0</v>
      </c>
      <c r="E58">
        <f t="shared" si="13"/>
        <v>0</v>
      </c>
      <c r="F58">
        <f t="shared" si="14"/>
        <v>0</v>
      </c>
      <c r="G58">
        <f t="shared" si="15"/>
        <v>0</v>
      </c>
      <c r="H58" s="19">
        <f t="shared" si="16"/>
        <v>67626.75</v>
      </c>
      <c r="J58" s="28">
        <f t="shared" si="17"/>
        <v>5.3929893129527358</v>
      </c>
      <c r="K58">
        <f t="shared" si="18"/>
        <v>0</v>
      </c>
      <c r="L58">
        <f t="shared" si="19"/>
        <v>39428.144866997449</v>
      </c>
      <c r="M58">
        <f t="shared" si="20"/>
        <v>0</v>
      </c>
      <c r="N58">
        <f t="shared" si="21"/>
        <v>0</v>
      </c>
      <c r="O58">
        <f t="shared" si="22"/>
        <v>0</v>
      </c>
      <c r="P58">
        <f t="shared" si="23"/>
        <v>0</v>
      </c>
      <c r="Q58" s="29">
        <f t="shared" si="24"/>
        <v>39428.144866997449</v>
      </c>
    </row>
    <row r="59" spans="1:17">
      <c r="A59" s="18">
        <v>9.75</v>
      </c>
      <c r="B59">
        <f t="shared" si="10"/>
        <v>0</v>
      </c>
      <c r="C59">
        <f t="shared" si="11"/>
        <v>178210.5</v>
      </c>
      <c r="D59">
        <f t="shared" si="12"/>
        <v>0</v>
      </c>
      <c r="E59">
        <f t="shared" si="13"/>
        <v>0</v>
      </c>
      <c r="F59">
        <f t="shared" si="14"/>
        <v>0</v>
      </c>
      <c r="G59">
        <f t="shared" si="15"/>
        <v>0</v>
      </c>
      <c r="H59" s="19">
        <f t="shared" si="16"/>
        <v>178210.5</v>
      </c>
      <c r="J59" s="28">
        <f t="shared" si="17"/>
        <v>6.3340034021425078</v>
      </c>
      <c r="K59">
        <f t="shared" si="18"/>
        <v>0</v>
      </c>
      <c r="L59">
        <f t="shared" si="19"/>
        <v>115772.91418436075</v>
      </c>
      <c r="M59">
        <f t="shared" si="20"/>
        <v>0</v>
      </c>
      <c r="N59">
        <f t="shared" si="21"/>
        <v>0</v>
      </c>
      <c r="O59">
        <f t="shared" si="22"/>
        <v>0</v>
      </c>
      <c r="P59">
        <f t="shared" si="23"/>
        <v>0</v>
      </c>
      <c r="Q59" s="29">
        <f t="shared" si="24"/>
        <v>115772.91418436075</v>
      </c>
    </row>
    <row r="60" spans="1:17">
      <c r="A60" s="18">
        <v>10.25</v>
      </c>
      <c r="B60">
        <f t="shared" si="10"/>
        <v>0</v>
      </c>
      <c r="C60">
        <f t="shared" si="11"/>
        <v>312491.75</v>
      </c>
      <c r="D60">
        <f t="shared" si="12"/>
        <v>0</v>
      </c>
      <c r="E60">
        <f t="shared" si="13"/>
        <v>0</v>
      </c>
      <c r="F60">
        <f t="shared" si="14"/>
        <v>0</v>
      </c>
      <c r="G60">
        <f t="shared" si="15"/>
        <v>0</v>
      </c>
      <c r="H60" s="19">
        <f t="shared" si="16"/>
        <v>312491.75</v>
      </c>
      <c r="J60" s="28">
        <f t="shared" si="17"/>
        <v>7.3796046186615758</v>
      </c>
      <c r="K60">
        <f t="shared" si="18"/>
        <v>0</v>
      </c>
      <c r="L60">
        <f t="shared" si="19"/>
        <v>224982.00600913545</v>
      </c>
      <c r="M60">
        <f t="shared" si="20"/>
        <v>0</v>
      </c>
      <c r="N60">
        <f t="shared" si="21"/>
        <v>0</v>
      </c>
      <c r="O60">
        <f t="shared" si="22"/>
        <v>0</v>
      </c>
      <c r="P60">
        <f t="shared" si="23"/>
        <v>0</v>
      </c>
      <c r="Q60" s="29">
        <f t="shared" si="24"/>
        <v>224982.00600913545</v>
      </c>
    </row>
    <row r="61" spans="1:17">
      <c r="A61" s="18">
        <v>10.75</v>
      </c>
      <c r="B61">
        <f t="shared" si="10"/>
        <v>0</v>
      </c>
      <c r="C61">
        <f t="shared" si="11"/>
        <v>582521</v>
      </c>
      <c r="D61">
        <f t="shared" si="12"/>
        <v>0</v>
      </c>
      <c r="E61">
        <f t="shared" si="13"/>
        <v>0</v>
      </c>
      <c r="F61">
        <f t="shared" si="14"/>
        <v>0</v>
      </c>
      <c r="G61">
        <f t="shared" si="15"/>
        <v>0</v>
      </c>
      <c r="H61" s="19">
        <f t="shared" si="16"/>
        <v>582521</v>
      </c>
      <c r="J61" s="28">
        <f t="shared" si="17"/>
        <v>8.5354597476634169</v>
      </c>
      <c r="K61">
        <f t="shared" si="18"/>
        <v>0</v>
      </c>
      <c r="L61">
        <f t="shared" si="19"/>
        <v>462519.49280638521</v>
      </c>
      <c r="M61">
        <f t="shared" si="20"/>
        <v>0</v>
      </c>
      <c r="N61">
        <f t="shared" si="21"/>
        <v>0</v>
      </c>
      <c r="O61">
        <f t="shared" si="22"/>
        <v>0</v>
      </c>
      <c r="P61">
        <f t="shared" si="23"/>
        <v>0</v>
      </c>
      <c r="Q61" s="29">
        <f t="shared" si="24"/>
        <v>462519.49280638521</v>
      </c>
    </row>
    <row r="62" spans="1:17">
      <c r="A62" s="18">
        <v>11.25</v>
      </c>
      <c r="B62">
        <f t="shared" si="10"/>
        <v>0</v>
      </c>
      <c r="C62">
        <f t="shared" si="11"/>
        <v>1082565</v>
      </c>
      <c r="D62">
        <f t="shared" si="12"/>
        <v>0</v>
      </c>
      <c r="E62">
        <f t="shared" si="13"/>
        <v>0</v>
      </c>
      <c r="F62">
        <f t="shared" si="14"/>
        <v>0</v>
      </c>
      <c r="G62">
        <f t="shared" si="15"/>
        <v>0</v>
      </c>
      <c r="H62" s="19">
        <f t="shared" si="16"/>
        <v>1082565</v>
      </c>
      <c r="J62" s="28">
        <f t="shared" si="17"/>
        <v>9.8072508417507933</v>
      </c>
      <c r="K62">
        <f t="shared" si="18"/>
        <v>0</v>
      </c>
      <c r="L62">
        <f t="shared" si="19"/>
        <v>943732.13399999531</v>
      </c>
      <c r="M62">
        <f t="shared" si="20"/>
        <v>0</v>
      </c>
      <c r="N62">
        <f t="shared" si="21"/>
        <v>0</v>
      </c>
      <c r="O62">
        <f t="shared" si="22"/>
        <v>0</v>
      </c>
      <c r="P62">
        <f t="shared" si="23"/>
        <v>0</v>
      </c>
      <c r="Q62" s="29">
        <f t="shared" si="24"/>
        <v>943732.13399999531</v>
      </c>
    </row>
    <row r="63" spans="1:17">
      <c r="A63" s="18">
        <v>11.75</v>
      </c>
      <c r="B63">
        <f t="shared" si="10"/>
        <v>0</v>
      </c>
      <c r="C63">
        <f t="shared" si="11"/>
        <v>1064127</v>
      </c>
      <c r="D63">
        <f t="shared" si="12"/>
        <v>0</v>
      </c>
      <c r="E63">
        <f t="shared" si="13"/>
        <v>0</v>
      </c>
      <c r="F63">
        <f t="shared" si="14"/>
        <v>0</v>
      </c>
      <c r="G63">
        <f t="shared" si="15"/>
        <v>0</v>
      </c>
      <c r="H63" s="19">
        <f t="shared" si="16"/>
        <v>1064127</v>
      </c>
      <c r="J63" s="28">
        <f t="shared" si="17"/>
        <v>11.200674548155487</v>
      </c>
      <c r="K63">
        <f t="shared" si="18"/>
        <v>0</v>
      </c>
      <c r="L63">
        <f t="shared" si="19"/>
        <v>1014377.8897791535</v>
      </c>
      <c r="M63">
        <f t="shared" si="20"/>
        <v>0</v>
      </c>
      <c r="N63">
        <f t="shared" si="21"/>
        <v>0</v>
      </c>
      <c r="O63">
        <f t="shared" si="22"/>
        <v>0</v>
      </c>
      <c r="P63">
        <f t="shared" si="23"/>
        <v>0</v>
      </c>
      <c r="Q63" s="29">
        <f t="shared" si="24"/>
        <v>1014377.8897791535</v>
      </c>
    </row>
    <row r="64" spans="1:17">
      <c r="A64" s="18">
        <v>12.25</v>
      </c>
      <c r="B64">
        <f t="shared" si="10"/>
        <v>0</v>
      </c>
      <c r="C64">
        <f t="shared" si="11"/>
        <v>2524382</v>
      </c>
      <c r="D64">
        <f t="shared" si="12"/>
        <v>0</v>
      </c>
      <c r="E64">
        <f t="shared" si="13"/>
        <v>0</v>
      </c>
      <c r="F64">
        <f t="shared" si="14"/>
        <v>0</v>
      </c>
      <c r="G64">
        <f t="shared" si="15"/>
        <v>0</v>
      </c>
      <c r="H64" s="19">
        <f t="shared" si="16"/>
        <v>2524382</v>
      </c>
      <c r="J64" s="28">
        <f t="shared" si="17"/>
        <v>12.72144149426828</v>
      </c>
      <c r="K64">
        <f t="shared" si="18"/>
        <v>0</v>
      </c>
      <c r="L64">
        <f t="shared" si="19"/>
        <v>2621532.8916068529</v>
      </c>
      <c r="M64">
        <f t="shared" si="20"/>
        <v>0</v>
      </c>
      <c r="N64">
        <f t="shared" si="21"/>
        <v>0</v>
      </c>
      <c r="O64">
        <f t="shared" si="22"/>
        <v>0</v>
      </c>
      <c r="P64">
        <f t="shared" si="23"/>
        <v>0</v>
      </c>
      <c r="Q64" s="29">
        <f t="shared" si="24"/>
        <v>2621532.8916068529</v>
      </c>
    </row>
    <row r="65" spans="1:18">
      <c r="A65" s="18">
        <v>12.75</v>
      </c>
      <c r="B65">
        <f t="shared" si="10"/>
        <v>0</v>
      </c>
      <c r="C65">
        <f t="shared" si="11"/>
        <v>3454893</v>
      </c>
      <c r="D65">
        <f t="shared" si="12"/>
        <v>0</v>
      </c>
      <c r="E65">
        <f t="shared" si="13"/>
        <v>0</v>
      </c>
      <c r="F65">
        <f t="shared" si="14"/>
        <v>0</v>
      </c>
      <c r="G65">
        <f t="shared" si="15"/>
        <v>0</v>
      </c>
      <c r="H65" s="19">
        <f t="shared" si="16"/>
        <v>3454893</v>
      </c>
      <c r="J65" s="28">
        <f t="shared" si="17"/>
        <v>14.375275724179069</v>
      </c>
      <c r="K65">
        <f t="shared" si="18"/>
        <v>0</v>
      </c>
      <c r="L65">
        <f t="shared" si="19"/>
        <v>3895297.2135322508</v>
      </c>
      <c r="M65">
        <f t="shared" si="20"/>
        <v>0</v>
      </c>
      <c r="N65">
        <f t="shared" si="21"/>
        <v>0</v>
      </c>
      <c r="O65">
        <f t="shared" si="22"/>
        <v>0</v>
      </c>
      <c r="P65">
        <f t="shared" si="23"/>
        <v>0</v>
      </c>
      <c r="Q65" s="29">
        <f t="shared" si="24"/>
        <v>3895297.2135322508</v>
      </c>
    </row>
    <row r="66" spans="1:18">
      <c r="A66" s="18">
        <v>13.25</v>
      </c>
      <c r="B66">
        <f t="shared" si="10"/>
        <v>0</v>
      </c>
      <c r="C66">
        <f t="shared" si="11"/>
        <v>3714838.3421052634</v>
      </c>
      <c r="D66">
        <f t="shared" si="12"/>
        <v>206379.90789473683</v>
      </c>
      <c r="E66">
        <f t="shared" si="13"/>
        <v>0</v>
      </c>
      <c r="F66">
        <f t="shared" si="14"/>
        <v>0</v>
      </c>
      <c r="G66">
        <f t="shared" si="15"/>
        <v>0</v>
      </c>
      <c r="H66" s="19">
        <f t="shared" si="16"/>
        <v>3921218.25</v>
      </c>
      <c r="J66" s="28">
        <f t="shared" si="17"/>
        <v>16.167914180074497</v>
      </c>
      <c r="K66">
        <f t="shared" si="18"/>
        <v>0</v>
      </c>
      <c r="L66">
        <f t="shared" si="19"/>
        <v>4532919.8119251411</v>
      </c>
      <c r="M66">
        <f t="shared" si="20"/>
        <v>251828.8784402856</v>
      </c>
      <c r="N66">
        <f t="shared" si="21"/>
        <v>0</v>
      </c>
      <c r="O66">
        <f t="shared" si="22"/>
        <v>0</v>
      </c>
      <c r="P66">
        <f t="shared" si="23"/>
        <v>0</v>
      </c>
      <c r="Q66" s="29">
        <f t="shared" si="24"/>
        <v>4784748.6903654272</v>
      </c>
    </row>
    <row r="67" spans="1:18">
      <c r="A67" s="18">
        <v>13.75</v>
      </c>
      <c r="B67">
        <f t="shared" si="10"/>
        <v>0</v>
      </c>
      <c r="C67">
        <f t="shared" si="11"/>
        <v>2831243.6574074076</v>
      </c>
      <c r="D67">
        <f t="shared" si="12"/>
        <v>617338.84259259247</v>
      </c>
      <c r="E67">
        <f t="shared" si="13"/>
        <v>0</v>
      </c>
      <c r="F67">
        <f t="shared" si="14"/>
        <v>0</v>
      </c>
      <c r="G67">
        <f t="shared" si="15"/>
        <v>0</v>
      </c>
      <c r="H67" s="19">
        <f t="shared" si="16"/>
        <v>3448582.5</v>
      </c>
      <c r="J67" s="28">
        <f t="shared" si="17"/>
        <v>18.105106223295671</v>
      </c>
      <c r="K67">
        <f t="shared" si="18"/>
        <v>0</v>
      </c>
      <c r="L67">
        <f t="shared" si="19"/>
        <v>3727997.6117376909</v>
      </c>
      <c r="M67">
        <f t="shared" si="20"/>
        <v>812871.65970220312</v>
      </c>
      <c r="N67">
        <f t="shared" si="21"/>
        <v>0</v>
      </c>
      <c r="O67">
        <f t="shared" si="22"/>
        <v>0</v>
      </c>
      <c r="P67">
        <f t="shared" si="23"/>
        <v>0</v>
      </c>
      <c r="Q67" s="29">
        <f t="shared" si="24"/>
        <v>4540869.2714398941</v>
      </c>
    </row>
    <row r="68" spans="1:18">
      <c r="A68" s="18">
        <v>14.25</v>
      </c>
      <c r="B68">
        <f t="shared" si="10"/>
        <v>0</v>
      </c>
      <c r="C68">
        <f t="shared" si="11"/>
        <v>1488694.5223880599</v>
      </c>
      <c r="D68">
        <f t="shared" si="12"/>
        <v>778181.22761194024</v>
      </c>
      <c r="E68">
        <f t="shared" si="13"/>
        <v>0</v>
      </c>
      <c r="F68">
        <f t="shared" si="14"/>
        <v>0</v>
      </c>
      <c r="G68">
        <f t="shared" si="15"/>
        <v>0</v>
      </c>
      <c r="H68" s="19">
        <f t="shared" si="16"/>
        <v>2266875.75</v>
      </c>
      <c r="J68" s="28">
        <f t="shared" si="17"/>
        <v>20.192613190634713</v>
      </c>
      <c r="K68">
        <f t="shared" si="18"/>
        <v>0</v>
      </c>
      <c r="L68">
        <f t="shared" si="19"/>
        <v>2109518.0806735987</v>
      </c>
      <c r="M68">
        <f t="shared" si="20"/>
        <v>1102702.633079381</v>
      </c>
      <c r="N68">
        <f t="shared" si="21"/>
        <v>0</v>
      </c>
      <c r="O68">
        <f t="shared" si="22"/>
        <v>0</v>
      </c>
      <c r="P68">
        <f t="shared" si="23"/>
        <v>0</v>
      </c>
      <c r="Q68" s="29">
        <f t="shared" si="24"/>
        <v>3212220.7137529794</v>
      </c>
    </row>
    <row r="69" spans="1:18">
      <c r="A69" s="18">
        <v>14.75</v>
      </c>
      <c r="B69">
        <f t="shared" si="10"/>
        <v>0</v>
      </c>
      <c r="C69">
        <f t="shared" si="11"/>
        <v>979186.54885057465</v>
      </c>
      <c r="D69">
        <f t="shared" si="12"/>
        <v>1327937.9224137932</v>
      </c>
      <c r="E69">
        <f t="shared" si="13"/>
        <v>26827.028735632186</v>
      </c>
      <c r="F69">
        <f t="shared" si="14"/>
        <v>0</v>
      </c>
      <c r="G69">
        <f t="shared" si="15"/>
        <v>0</v>
      </c>
      <c r="H69" s="19">
        <f t="shared" si="16"/>
        <v>2333951.5</v>
      </c>
      <c r="J69" s="28">
        <f t="shared" si="17"/>
        <v>22.436207982086501</v>
      </c>
      <c r="K69">
        <f t="shared" si="18"/>
        <v>0</v>
      </c>
      <c r="L69">
        <f t="shared" si="19"/>
        <v>1489439.5297134235</v>
      </c>
      <c r="M69">
        <f t="shared" si="20"/>
        <v>2019924.8416661499</v>
      </c>
      <c r="N69">
        <f t="shared" si="21"/>
        <v>40806.562457902015</v>
      </c>
      <c r="O69">
        <f t="shared" si="22"/>
        <v>0</v>
      </c>
      <c r="P69">
        <f t="shared" si="23"/>
        <v>0</v>
      </c>
      <c r="Q69" s="29">
        <f t="shared" si="24"/>
        <v>3550170.9338374753</v>
      </c>
    </row>
    <row r="70" spans="1:18">
      <c r="A70" s="18">
        <v>15.25</v>
      </c>
      <c r="B70">
        <f t="shared" si="10"/>
        <v>0</v>
      </c>
      <c r="C70">
        <f t="shared" si="11"/>
        <v>1202345.1923076925</v>
      </c>
      <c r="D70">
        <f t="shared" si="12"/>
        <v>1875658.5</v>
      </c>
      <c r="E70">
        <f t="shared" si="13"/>
        <v>48093.807692307695</v>
      </c>
      <c r="F70">
        <f t="shared" si="14"/>
        <v>0</v>
      </c>
      <c r="G70">
        <f t="shared" si="15"/>
        <v>0</v>
      </c>
      <c r="H70" s="19">
        <f t="shared" si="16"/>
        <v>3126097.5</v>
      </c>
      <c r="J70" s="28">
        <f t="shared" si="17"/>
        <v>24.841674676795343</v>
      </c>
      <c r="K70">
        <f t="shared" si="18"/>
        <v>0</v>
      </c>
      <c r="L70">
        <f t="shared" si="19"/>
        <v>1958574.958460107</v>
      </c>
      <c r="M70">
        <f t="shared" si="20"/>
        <v>3055376.9351977664</v>
      </c>
      <c r="N70">
        <f t="shared" si="21"/>
        <v>78342.998338404272</v>
      </c>
      <c r="O70">
        <f t="shared" si="22"/>
        <v>0</v>
      </c>
      <c r="P70">
        <f t="shared" si="23"/>
        <v>0</v>
      </c>
      <c r="Q70" s="29">
        <f t="shared" si="24"/>
        <v>5092294.8919962775</v>
      </c>
    </row>
    <row r="71" spans="1:18">
      <c r="A71" s="18">
        <v>15.75</v>
      </c>
      <c r="B71">
        <f t="shared" si="10"/>
        <v>0</v>
      </c>
      <c r="C71">
        <f t="shared" si="11"/>
        <v>346766.0625</v>
      </c>
      <c r="D71">
        <f t="shared" si="12"/>
        <v>1120321.125</v>
      </c>
      <c r="E71">
        <f t="shared" si="13"/>
        <v>26674.312499999996</v>
      </c>
      <c r="F71">
        <f t="shared" si="14"/>
        <v>0</v>
      </c>
      <c r="G71">
        <f t="shared" si="15"/>
        <v>0</v>
      </c>
      <c r="H71" s="19">
        <f t="shared" si="16"/>
        <v>1493761.5</v>
      </c>
      <c r="J71" s="28">
        <f t="shared" si="17"/>
        <v>27.414808174376184</v>
      </c>
      <c r="K71">
        <f t="shared" si="18"/>
        <v>0</v>
      </c>
      <c r="L71">
        <f t="shared" si="19"/>
        <v>603588.89427436469</v>
      </c>
      <c r="M71">
        <f t="shared" si="20"/>
        <v>1950056.4276556396</v>
      </c>
      <c r="N71">
        <f t="shared" si="21"/>
        <v>46429.914944181888</v>
      </c>
      <c r="O71">
        <f t="shared" si="22"/>
        <v>0</v>
      </c>
      <c r="P71">
        <f t="shared" si="23"/>
        <v>0</v>
      </c>
      <c r="Q71" s="29">
        <f t="shared" si="24"/>
        <v>2600075.236874186</v>
      </c>
    </row>
    <row r="72" spans="1:18">
      <c r="A72" s="18">
        <v>16.25</v>
      </c>
      <c r="B72">
        <f t="shared" si="10"/>
        <v>0</v>
      </c>
      <c r="C72">
        <f t="shared" si="11"/>
        <v>0</v>
      </c>
      <c r="D72">
        <f t="shared" si="12"/>
        <v>1002186.25</v>
      </c>
      <c r="E72">
        <f t="shared" si="13"/>
        <v>0</v>
      </c>
      <c r="F72">
        <f t="shared" si="14"/>
        <v>0</v>
      </c>
      <c r="G72">
        <f t="shared" si="15"/>
        <v>0</v>
      </c>
      <c r="H72" s="19">
        <f t="shared" si="16"/>
        <v>1002186.25</v>
      </c>
      <c r="J72" s="28">
        <f t="shared" si="17"/>
        <v>30.161413859153058</v>
      </c>
      <c r="K72">
        <f t="shared" si="18"/>
        <v>0</v>
      </c>
      <c r="L72">
        <f t="shared" si="19"/>
        <v>0</v>
      </c>
      <c r="M72">
        <f t="shared" si="20"/>
        <v>1860144.8769355465</v>
      </c>
      <c r="N72">
        <f t="shared" si="21"/>
        <v>0</v>
      </c>
      <c r="O72">
        <f t="shared" si="22"/>
        <v>0</v>
      </c>
      <c r="P72">
        <f t="shared" si="23"/>
        <v>0</v>
      </c>
      <c r="Q72" s="29">
        <f t="shared" si="24"/>
        <v>1860144.8769355465</v>
      </c>
    </row>
    <row r="73" spans="1:18">
      <c r="A73" s="18">
        <v>16.75</v>
      </c>
      <c r="B73">
        <f t="shared" si="10"/>
        <v>0</v>
      </c>
      <c r="C73">
        <f t="shared" si="11"/>
        <v>135769.91666666666</v>
      </c>
      <c r="D73">
        <f t="shared" si="12"/>
        <v>271539.83333333331</v>
      </c>
      <c r="E73">
        <f t="shared" si="13"/>
        <v>0</v>
      </c>
      <c r="F73">
        <f t="shared" si="14"/>
        <v>0</v>
      </c>
      <c r="G73">
        <f t="shared" si="15"/>
        <v>0</v>
      </c>
      <c r="H73" s="19">
        <f t="shared" si="16"/>
        <v>407309.75</v>
      </c>
      <c r="J73" s="28">
        <f t="shared" si="17"/>
        <v>33.0873072851684</v>
      </c>
      <c r="K73">
        <f t="shared" si="18"/>
        <v>0</v>
      </c>
      <c r="L73">
        <f t="shared" si="19"/>
        <v>268194.68375114666</v>
      </c>
      <c r="M73">
        <f t="shared" si="20"/>
        <v>536389.36750229332</v>
      </c>
      <c r="N73">
        <f t="shared" si="21"/>
        <v>0</v>
      </c>
      <c r="O73">
        <f t="shared" si="22"/>
        <v>0</v>
      </c>
      <c r="P73">
        <f t="shared" si="23"/>
        <v>0</v>
      </c>
      <c r="Q73" s="29">
        <f t="shared" si="24"/>
        <v>804584.05125343997</v>
      </c>
    </row>
    <row r="74" spans="1:18">
      <c r="A74" s="18">
        <v>17.25</v>
      </c>
      <c r="B74">
        <f t="shared" si="10"/>
        <v>0</v>
      </c>
      <c r="C74">
        <f t="shared" si="11"/>
        <v>0</v>
      </c>
      <c r="D74">
        <f t="shared" si="12"/>
        <v>36656.25</v>
      </c>
      <c r="E74">
        <f t="shared" si="13"/>
        <v>0</v>
      </c>
      <c r="F74">
        <f t="shared" si="14"/>
        <v>0</v>
      </c>
      <c r="G74">
        <f t="shared" si="15"/>
        <v>0</v>
      </c>
      <c r="H74" s="19">
        <f t="shared" si="16"/>
        <v>36656.25</v>
      </c>
      <c r="J74" s="28">
        <f t="shared" si="17"/>
        <v>36.198313880076306</v>
      </c>
      <c r="K74">
        <f t="shared" si="18"/>
        <v>0</v>
      </c>
      <c r="L74">
        <f t="shared" si="19"/>
        <v>0</v>
      </c>
      <c r="M74">
        <f t="shared" si="20"/>
        <v>76921.416995162144</v>
      </c>
      <c r="N74">
        <f t="shared" si="21"/>
        <v>0</v>
      </c>
      <c r="O74">
        <f t="shared" si="22"/>
        <v>0</v>
      </c>
      <c r="P74">
        <f t="shared" si="23"/>
        <v>0</v>
      </c>
      <c r="Q74" s="29">
        <f t="shared" si="24"/>
        <v>76921.416995162144</v>
      </c>
    </row>
    <row r="75" spans="1:18">
      <c r="A75" s="18">
        <v>17.75</v>
      </c>
      <c r="B75">
        <f t="shared" si="10"/>
        <v>0</v>
      </c>
      <c r="C75">
        <f t="shared" si="11"/>
        <v>0</v>
      </c>
      <c r="D75">
        <f t="shared" si="12"/>
        <v>98494.75</v>
      </c>
      <c r="E75">
        <f t="shared" si="13"/>
        <v>0</v>
      </c>
      <c r="F75">
        <f t="shared" si="14"/>
        <v>0</v>
      </c>
      <c r="G75">
        <f t="shared" si="15"/>
        <v>0</v>
      </c>
      <c r="H75" s="19">
        <f t="shared" si="16"/>
        <v>98494.75</v>
      </c>
      <c r="J75" s="28">
        <f t="shared" si="17"/>
        <v>39.500268666256723</v>
      </c>
      <c r="K75">
        <f t="shared" si="18"/>
        <v>0</v>
      </c>
      <c r="L75">
        <f t="shared" si="19"/>
        <v>0</v>
      </c>
      <c r="M75">
        <f t="shared" si="20"/>
        <v>219186.99082905854</v>
      </c>
      <c r="N75">
        <f t="shared" si="21"/>
        <v>0</v>
      </c>
      <c r="O75">
        <f t="shared" si="22"/>
        <v>0</v>
      </c>
      <c r="P75">
        <f t="shared" si="23"/>
        <v>0</v>
      </c>
      <c r="Q75" s="29">
        <f t="shared" si="24"/>
        <v>219186.99082905854</v>
      </c>
    </row>
    <row r="76" spans="1:18">
      <c r="A76" s="18">
        <v>18.25</v>
      </c>
      <c r="B76">
        <f t="shared" si="10"/>
        <v>0</v>
      </c>
      <c r="C76">
        <f t="shared" si="11"/>
        <v>0</v>
      </c>
      <c r="D76">
        <f t="shared" si="12"/>
        <v>0</v>
      </c>
      <c r="E76">
        <f t="shared" si="13"/>
        <v>0</v>
      </c>
      <c r="F76">
        <f t="shared" si="14"/>
        <v>0</v>
      </c>
      <c r="G76">
        <f t="shared" si="15"/>
        <v>0</v>
      </c>
      <c r="H76" s="19">
        <f t="shared" si="16"/>
        <v>0</v>
      </c>
      <c r="J76" s="28">
        <f t="shared" si="17"/>
        <v>42.9990159976781</v>
      </c>
      <c r="K76">
        <f t="shared" si="18"/>
        <v>0</v>
      </c>
      <c r="L76">
        <f t="shared" si="19"/>
        <v>0</v>
      </c>
      <c r="M76">
        <f t="shared" si="20"/>
        <v>0</v>
      </c>
      <c r="N76">
        <f t="shared" si="21"/>
        <v>0</v>
      </c>
      <c r="O76">
        <f t="shared" si="22"/>
        <v>0</v>
      </c>
      <c r="P76">
        <f t="shared" si="23"/>
        <v>0</v>
      </c>
      <c r="Q76" s="29">
        <f t="shared" si="24"/>
        <v>0</v>
      </c>
    </row>
    <row r="77" spans="1:18">
      <c r="A77" s="18">
        <v>18.75</v>
      </c>
      <c r="B77">
        <f t="shared" si="10"/>
        <v>0</v>
      </c>
      <c r="C77">
        <f t="shared" si="11"/>
        <v>0</v>
      </c>
      <c r="D77">
        <f t="shared" si="12"/>
        <v>0</v>
      </c>
      <c r="E77">
        <f t="shared" si="13"/>
        <v>0</v>
      </c>
      <c r="F77">
        <f t="shared" si="14"/>
        <v>0</v>
      </c>
      <c r="G77">
        <f t="shared" si="15"/>
        <v>0</v>
      </c>
      <c r="H77" s="19">
        <f t="shared" si="16"/>
        <v>0</v>
      </c>
      <c r="J77" s="28">
        <f t="shared" si="17"/>
        <v>46.700409311197539</v>
      </c>
      <c r="K77">
        <f t="shared" si="18"/>
        <v>0</v>
      </c>
      <c r="L77">
        <f t="shared" si="19"/>
        <v>0</v>
      </c>
      <c r="M77">
        <f t="shared" si="20"/>
        <v>0</v>
      </c>
      <c r="N77">
        <f t="shared" si="21"/>
        <v>0</v>
      </c>
      <c r="O77">
        <f t="shared" si="22"/>
        <v>0</v>
      </c>
      <c r="P77">
        <f t="shared" si="23"/>
        <v>0</v>
      </c>
      <c r="Q77" s="29">
        <f t="shared" si="24"/>
        <v>0</v>
      </c>
    </row>
    <row r="78" spans="1:18">
      <c r="A78" s="18">
        <v>19.25</v>
      </c>
      <c r="B78">
        <f t="shared" si="10"/>
        <v>0</v>
      </c>
      <c r="C78">
        <f t="shared" si="11"/>
        <v>0</v>
      </c>
      <c r="D78">
        <f t="shared" si="12"/>
        <v>0</v>
      </c>
      <c r="E78">
        <f t="shared" si="13"/>
        <v>0</v>
      </c>
      <c r="F78">
        <f t="shared" si="14"/>
        <v>0</v>
      </c>
      <c r="G78">
        <f t="shared" si="15"/>
        <v>0</v>
      </c>
      <c r="H78" s="19">
        <f t="shared" si="16"/>
        <v>0</v>
      </c>
      <c r="J78" s="28">
        <f t="shared" si="17"/>
        <v>50.610310891135214</v>
      </c>
      <c r="K78">
        <f t="shared" si="18"/>
        <v>0</v>
      </c>
      <c r="L78">
        <f t="shared" si="19"/>
        <v>0</v>
      </c>
      <c r="M78">
        <f t="shared" si="20"/>
        <v>0</v>
      </c>
      <c r="N78">
        <f t="shared" si="21"/>
        <v>0</v>
      </c>
      <c r="O78">
        <f t="shared" si="22"/>
        <v>0</v>
      </c>
      <c r="P78">
        <f t="shared" si="23"/>
        <v>0</v>
      </c>
      <c r="Q78" s="29">
        <f t="shared" si="24"/>
        <v>0</v>
      </c>
    </row>
    <row r="79" spans="1:18">
      <c r="A79" s="17" t="s">
        <v>21</v>
      </c>
      <c r="B79" s="24">
        <f t="shared" ref="B79:H79" si="25">SUM(B47:B78)</f>
        <v>0</v>
      </c>
      <c r="C79" s="24">
        <f t="shared" si="25"/>
        <v>19965661.242225666</v>
      </c>
      <c r="D79" s="24">
        <f t="shared" si="25"/>
        <v>7334694.6088463953</v>
      </c>
      <c r="E79" s="24">
        <f t="shared" si="25"/>
        <v>101595.14892793988</v>
      </c>
      <c r="F79" s="24">
        <f t="shared" si="25"/>
        <v>0</v>
      </c>
      <c r="G79" s="24">
        <f t="shared" si="25"/>
        <v>0</v>
      </c>
      <c r="H79" s="24">
        <f t="shared" si="25"/>
        <v>27401951</v>
      </c>
      <c r="I79" s="19"/>
      <c r="J79" s="17" t="s">
        <v>21</v>
      </c>
      <c r="K79" s="24">
        <f t="shared" ref="K79:Q79" si="26">SUM(K47:K78)</f>
        <v>0</v>
      </c>
      <c r="L79" s="24">
        <f t="shared" si="26"/>
        <v>24007876.257320605</v>
      </c>
      <c r="M79" s="24">
        <f t="shared" si="26"/>
        <v>11885404.028003486</v>
      </c>
      <c r="N79" s="24">
        <f t="shared" si="26"/>
        <v>165579.47574048818</v>
      </c>
      <c r="O79" s="24">
        <f t="shared" si="26"/>
        <v>0</v>
      </c>
      <c r="P79" s="24">
        <f t="shared" si="26"/>
        <v>0</v>
      </c>
      <c r="Q79" s="24">
        <f t="shared" si="26"/>
        <v>36058859.761064574</v>
      </c>
      <c r="R79" s="40"/>
    </row>
    <row r="80" spans="1:18">
      <c r="A80" s="15" t="s">
        <v>27</v>
      </c>
      <c r="B80" s="41">
        <f>IF(B79&gt;0,B79/N38,0)</f>
        <v>0</v>
      </c>
      <c r="C80" s="41">
        <f t="shared" ref="C80:H80" si="27">IF(C79&gt;0,C79/O38,0)</f>
        <v>12.963082295161154</v>
      </c>
      <c r="D80" s="41">
        <f t="shared" si="27"/>
        <v>15.129447127762404</v>
      </c>
      <c r="E80" s="41">
        <f t="shared" si="27"/>
        <v>15.240611090293054</v>
      </c>
      <c r="F80" s="41">
        <f t="shared" si="27"/>
        <v>0</v>
      </c>
      <c r="G80" s="41">
        <f t="shared" si="27"/>
        <v>0</v>
      </c>
      <c r="H80" s="41">
        <f t="shared" si="27"/>
        <v>13.487495422453408</v>
      </c>
      <c r="I80" s="19"/>
      <c r="J80" s="15" t="s">
        <v>27</v>
      </c>
      <c r="K80" s="41">
        <f>IF(K79&gt;0,K79/N38,0)</f>
        <v>0</v>
      </c>
      <c r="L80" s="41">
        <f t="shared" ref="L80:Q80" si="28">IF(L79&gt;0,L79/O38,0)</f>
        <v>15.587566666587389</v>
      </c>
      <c r="M80" s="41">
        <f t="shared" si="28"/>
        <v>24.51630250793157</v>
      </c>
      <c r="N80" s="41">
        <f t="shared" si="28"/>
        <v>24.83910325369278</v>
      </c>
      <c r="O80" s="41">
        <f t="shared" si="28"/>
        <v>0</v>
      </c>
      <c r="P80" s="41">
        <f t="shared" si="28"/>
        <v>0</v>
      </c>
      <c r="Q80" s="41">
        <f t="shared" si="28"/>
        <v>17.748506519344108</v>
      </c>
    </row>
    <row r="85" spans="1:7">
      <c r="A85" s="30" t="s">
        <v>51</v>
      </c>
      <c r="B85" s="31"/>
    </row>
    <row r="86" spans="1:7">
      <c r="A86" s="31" t="s">
        <v>28</v>
      </c>
      <c r="B86" s="31"/>
    </row>
    <row r="87" spans="1:7">
      <c r="A87" s="31"/>
      <c r="B87" s="31"/>
    </row>
    <row r="89" spans="1:7">
      <c r="B89" s="32" t="s">
        <v>29</v>
      </c>
      <c r="C89" s="32" t="s">
        <v>30</v>
      </c>
      <c r="D89" s="32" t="s">
        <v>31</v>
      </c>
      <c r="E89" s="32" t="s">
        <v>32</v>
      </c>
    </row>
    <row r="90" spans="1:7">
      <c r="A90" s="32" t="s">
        <v>33</v>
      </c>
      <c r="B90" s="32" t="s">
        <v>34</v>
      </c>
      <c r="C90" s="32" t="s">
        <v>20</v>
      </c>
      <c r="D90" s="32" t="s">
        <v>35</v>
      </c>
      <c r="E90" s="31"/>
    </row>
    <row r="91" spans="1:7">
      <c r="B91" s="2"/>
      <c r="C91" s="2"/>
      <c r="D91" s="2"/>
    </row>
    <row r="92" spans="1:7">
      <c r="A92" s="32">
        <v>0</v>
      </c>
      <c r="B92" s="20">
        <f>N$38</f>
        <v>0</v>
      </c>
      <c r="C92" s="34">
        <v>0</v>
      </c>
      <c r="D92" s="34">
        <v>0</v>
      </c>
      <c r="E92" s="20">
        <v>0</v>
      </c>
    </row>
    <row r="93" spans="1:7">
      <c r="A93" s="32">
        <v>1</v>
      </c>
      <c r="B93" s="20">
        <f>O$38</f>
        <v>1540193.9745208921</v>
      </c>
      <c r="C93" s="34">
        <f>C80</f>
        <v>12.963082295161154</v>
      </c>
      <c r="D93" s="34">
        <f>L80</f>
        <v>15.587566666587389</v>
      </c>
      <c r="E93" s="20">
        <f>B93*D93</f>
        <v>24007876.257320605</v>
      </c>
      <c r="G93">
        <f>D93/1000</f>
        <v>1.5587566666587388E-2</v>
      </c>
    </row>
    <row r="94" spans="1:7">
      <c r="A94" s="32">
        <v>2</v>
      </c>
      <c r="B94" s="20">
        <f>P$38</f>
        <v>484795.94441936311</v>
      </c>
      <c r="C94" s="34">
        <f>D80</f>
        <v>15.129447127762404</v>
      </c>
      <c r="D94" s="34">
        <f>M80</f>
        <v>24.51630250793157</v>
      </c>
      <c r="E94" s="20">
        <f>B94*D94</f>
        <v>11885404.028003486</v>
      </c>
      <c r="G94">
        <f>D94/1000</f>
        <v>2.4516302507931569E-2</v>
      </c>
    </row>
    <row r="95" spans="1:7">
      <c r="A95" s="32">
        <v>3</v>
      </c>
      <c r="B95" s="20">
        <f>Q$38</f>
        <v>6666.0810597448526</v>
      </c>
      <c r="C95" s="34">
        <f>E80</f>
        <v>15.240611090293054</v>
      </c>
      <c r="D95" s="34">
        <f>N80</f>
        <v>24.83910325369278</v>
      </c>
      <c r="E95" s="20">
        <f>B95*D95</f>
        <v>165579.47574048818</v>
      </c>
    </row>
    <row r="96" spans="1:7">
      <c r="A96" s="32">
        <v>4</v>
      </c>
      <c r="B96" s="20">
        <f>R$38</f>
        <v>0</v>
      </c>
      <c r="C96" s="34">
        <v>0</v>
      </c>
      <c r="D96" s="34">
        <v>0</v>
      </c>
      <c r="E96" s="20">
        <f>B96*D96</f>
        <v>0</v>
      </c>
    </row>
    <row r="97" spans="1:6">
      <c r="A97" s="32" t="s">
        <v>13</v>
      </c>
      <c r="B97" s="20">
        <f>S$38</f>
        <v>0</v>
      </c>
      <c r="C97" s="34">
        <v>0</v>
      </c>
      <c r="D97" s="34">
        <v>0</v>
      </c>
      <c r="E97" s="20">
        <f>B97*D97</f>
        <v>0</v>
      </c>
    </row>
    <row r="98" spans="1:6">
      <c r="A98" s="32" t="s">
        <v>21</v>
      </c>
      <c r="B98" s="20">
        <f>SUM(B92:B97)</f>
        <v>2031656</v>
      </c>
      <c r="C98" s="34">
        <f>H80</f>
        <v>13.487495422453408</v>
      </c>
      <c r="D98" s="34">
        <f>Q80</f>
        <v>17.748506519344108</v>
      </c>
      <c r="E98" s="20">
        <f>SUM(E92:E97)</f>
        <v>36058859.761064574</v>
      </c>
      <c r="F98">
        <f>E98/1000</f>
        <v>36058.859761064574</v>
      </c>
    </row>
    <row r="99" spans="1:6">
      <c r="A99" s="32" t="s">
        <v>17</v>
      </c>
      <c r="B99" s="20">
        <f>K2</f>
        <v>34162000</v>
      </c>
      <c r="C99" s="2"/>
      <c r="D99" s="2"/>
      <c r="E99" s="2"/>
    </row>
    <row r="100" spans="1:6">
      <c r="A100" s="32" t="s">
        <v>32</v>
      </c>
      <c r="B100" s="20">
        <f>E98</f>
        <v>36058859.761064574</v>
      </c>
      <c r="C100" s="2"/>
      <c r="D100" s="2"/>
      <c r="E100" s="2"/>
    </row>
    <row r="101" spans="1:6">
      <c r="A101" s="32" t="s">
        <v>36</v>
      </c>
      <c r="B101" s="37">
        <f>B100/B99*100</f>
        <v>105.55254306265608</v>
      </c>
      <c r="C101" s="2"/>
      <c r="D101" s="2"/>
      <c r="E101" s="2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01"/>
  <sheetViews>
    <sheetView workbookViewId="0">
      <selection activeCell="B6" sqref="B6:G6"/>
    </sheetView>
  </sheetViews>
  <sheetFormatPr baseColWidth="10" defaultColWidth="10.6640625" defaultRowHeight="13"/>
  <cols>
    <col min="11" max="11" width="12.1640625" customWidth="1"/>
  </cols>
  <sheetData>
    <row r="1" spans="1:24">
      <c r="A1" s="30" t="s">
        <v>52</v>
      </c>
      <c r="J1" t="s">
        <v>15</v>
      </c>
      <c r="N1" t="s">
        <v>16</v>
      </c>
    </row>
    <row r="2" spans="1:24">
      <c r="A2" s="1" t="s">
        <v>50</v>
      </c>
      <c r="J2" t="s">
        <v>17</v>
      </c>
      <c r="K2">
        <v>24745000</v>
      </c>
    </row>
    <row r="4" spans="1:24">
      <c r="A4" s="2" t="s">
        <v>18</v>
      </c>
      <c r="D4" t="s">
        <v>19</v>
      </c>
      <c r="J4" s="2" t="s">
        <v>18</v>
      </c>
      <c r="M4" s="2" t="s">
        <v>18</v>
      </c>
    </row>
    <row r="5" spans="1:24">
      <c r="A5" s="2" t="s">
        <v>20</v>
      </c>
      <c r="B5" s="15">
        <v>0</v>
      </c>
      <c r="C5" s="16">
        <v>1</v>
      </c>
      <c r="D5" s="16">
        <v>2</v>
      </c>
      <c r="E5" s="16">
        <v>3</v>
      </c>
      <c r="F5" s="16">
        <v>4</v>
      </c>
      <c r="G5" s="16" t="s">
        <v>13</v>
      </c>
      <c r="H5" s="17" t="s">
        <v>21</v>
      </c>
      <c r="J5" s="2" t="s">
        <v>20</v>
      </c>
      <c r="K5" s="2" t="s">
        <v>22</v>
      </c>
      <c r="M5" s="2" t="s">
        <v>20</v>
      </c>
      <c r="N5" s="15">
        <v>0</v>
      </c>
      <c r="O5" s="16">
        <v>1</v>
      </c>
      <c r="P5" s="16">
        <v>2</v>
      </c>
      <c r="Q5" s="16">
        <v>3</v>
      </c>
      <c r="R5" s="16">
        <v>4</v>
      </c>
      <c r="S5" s="16" t="s">
        <v>13</v>
      </c>
      <c r="T5" s="17" t="s">
        <v>21</v>
      </c>
    </row>
    <row r="6" spans="1:24">
      <c r="A6" s="18">
        <v>3.75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19">
        <f t="shared" ref="H6:H37" si="0">SUM(B6:G6)</f>
        <v>0</v>
      </c>
      <c r="J6" s="18">
        <v>3.75</v>
      </c>
      <c r="M6" s="18">
        <v>3.75</v>
      </c>
      <c r="T6" s="19">
        <f t="shared" ref="T6:T37" si="1">SUM(N6:S6)</f>
        <v>0</v>
      </c>
      <c r="W6">
        <v>0</v>
      </c>
      <c r="X6">
        <v>0</v>
      </c>
    </row>
    <row r="7" spans="1:24">
      <c r="A7" s="18">
        <v>4.25</v>
      </c>
      <c r="B7" s="2"/>
      <c r="C7" s="43"/>
      <c r="D7" s="2"/>
      <c r="E7" s="2"/>
      <c r="F7" s="2"/>
      <c r="G7" s="2"/>
      <c r="H7" s="19">
        <f t="shared" si="0"/>
        <v>0</v>
      </c>
      <c r="J7" s="18">
        <v>4.25</v>
      </c>
      <c r="K7" s="10"/>
      <c r="L7" s="20"/>
      <c r="M7" s="18">
        <v>4.25</v>
      </c>
      <c r="T7" s="19">
        <f t="shared" si="1"/>
        <v>0</v>
      </c>
      <c r="W7">
        <v>0</v>
      </c>
      <c r="X7">
        <v>0</v>
      </c>
    </row>
    <row r="8" spans="1:24">
      <c r="A8" s="18">
        <v>4.75</v>
      </c>
      <c r="B8" s="2"/>
      <c r="C8" s="43"/>
      <c r="D8" s="2"/>
      <c r="E8" s="2"/>
      <c r="F8" s="2"/>
      <c r="G8" s="2"/>
      <c r="H8" s="19">
        <f t="shared" si="0"/>
        <v>0</v>
      </c>
      <c r="J8" s="18">
        <v>4.75</v>
      </c>
      <c r="K8" s="10"/>
      <c r="L8" s="20"/>
      <c r="M8" s="18">
        <v>4.75</v>
      </c>
      <c r="T8" s="19">
        <f t="shared" si="1"/>
        <v>0</v>
      </c>
      <c r="W8">
        <v>0</v>
      </c>
      <c r="X8">
        <v>0</v>
      </c>
    </row>
    <row r="9" spans="1:24">
      <c r="A9" s="18">
        <v>5.25</v>
      </c>
      <c r="B9" s="2"/>
      <c r="C9" s="43"/>
      <c r="D9" s="2"/>
      <c r="E9" s="2"/>
      <c r="F9" s="2"/>
      <c r="G9" s="2"/>
      <c r="H9" s="19">
        <f t="shared" si="0"/>
        <v>0</v>
      </c>
      <c r="J9" s="18">
        <v>5.25</v>
      </c>
      <c r="K9" s="10">
        <v>0</v>
      </c>
      <c r="L9" s="10"/>
      <c r="M9" s="18">
        <v>5.25</v>
      </c>
      <c r="T9" s="19">
        <f t="shared" si="1"/>
        <v>0</v>
      </c>
      <c r="W9">
        <v>0</v>
      </c>
      <c r="X9">
        <v>0</v>
      </c>
    </row>
    <row r="10" spans="1:24">
      <c r="A10" s="18">
        <v>5.75</v>
      </c>
      <c r="B10" s="26"/>
      <c r="C10" s="43"/>
      <c r="D10" s="2"/>
      <c r="E10" s="2"/>
      <c r="F10" s="2"/>
      <c r="G10" s="2"/>
      <c r="H10" s="19">
        <f t="shared" si="0"/>
        <v>0</v>
      </c>
      <c r="J10" s="18">
        <v>5.75</v>
      </c>
      <c r="K10" s="10">
        <v>0</v>
      </c>
      <c r="L10" s="10"/>
      <c r="M10" s="18">
        <v>5.75</v>
      </c>
      <c r="T10" s="19">
        <f t="shared" si="1"/>
        <v>0</v>
      </c>
      <c r="W10">
        <v>0</v>
      </c>
      <c r="X10">
        <v>0</v>
      </c>
    </row>
    <row r="11" spans="1:24">
      <c r="A11" s="18">
        <v>6.25</v>
      </c>
      <c r="B11" s="2"/>
      <c r="C11" s="43"/>
      <c r="D11" s="2"/>
      <c r="E11" s="2"/>
      <c r="F11" s="2"/>
      <c r="G11" s="2"/>
      <c r="H11" s="19">
        <f t="shared" si="0"/>
        <v>0</v>
      </c>
      <c r="J11" s="18">
        <v>6.25</v>
      </c>
      <c r="K11" s="10">
        <v>0</v>
      </c>
      <c r="L11" s="10"/>
      <c r="M11" s="18">
        <v>6.25</v>
      </c>
      <c r="T11" s="19">
        <f t="shared" si="1"/>
        <v>0</v>
      </c>
      <c r="W11">
        <v>0</v>
      </c>
      <c r="X11">
        <v>0</v>
      </c>
    </row>
    <row r="12" spans="1:24">
      <c r="A12" s="18">
        <v>6.75</v>
      </c>
      <c r="B12" s="26"/>
      <c r="C12" s="43"/>
      <c r="D12" s="2"/>
      <c r="E12" s="20"/>
      <c r="F12" s="2"/>
      <c r="G12" s="2"/>
      <c r="H12" s="19">
        <f t="shared" si="0"/>
        <v>0</v>
      </c>
      <c r="J12" s="18">
        <v>6.75</v>
      </c>
      <c r="K12" s="10">
        <v>0</v>
      </c>
      <c r="L12" s="10"/>
      <c r="M12" s="18">
        <v>6.75</v>
      </c>
      <c r="T12" s="19">
        <f t="shared" si="1"/>
        <v>0</v>
      </c>
      <c r="W12">
        <v>0</v>
      </c>
      <c r="X12">
        <v>0</v>
      </c>
    </row>
    <row r="13" spans="1:24">
      <c r="A13" s="18">
        <v>7.25</v>
      </c>
      <c r="C13" s="43"/>
      <c r="D13" s="2"/>
      <c r="E13" s="20"/>
      <c r="F13" s="2"/>
      <c r="G13" s="2"/>
      <c r="H13" s="19">
        <f t="shared" si="0"/>
        <v>0</v>
      </c>
      <c r="J13" s="18">
        <v>7.25</v>
      </c>
      <c r="K13" s="10">
        <v>0</v>
      </c>
      <c r="L13" s="10"/>
      <c r="M13" s="18">
        <v>7.25</v>
      </c>
      <c r="T13" s="19">
        <f t="shared" si="1"/>
        <v>0</v>
      </c>
      <c r="V13" s="10"/>
      <c r="W13" s="10">
        <v>12260</v>
      </c>
      <c r="X13">
        <v>12260000</v>
      </c>
    </row>
    <row r="14" spans="1:24">
      <c r="A14" s="18">
        <v>7.75</v>
      </c>
      <c r="C14" s="43">
        <v>1</v>
      </c>
      <c r="D14" s="2"/>
      <c r="E14" s="20"/>
      <c r="F14" s="2"/>
      <c r="G14" s="2"/>
      <c r="H14" s="19">
        <f t="shared" si="0"/>
        <v>1</v>
      </c>
      <c r="J14" s="18">
        <v>7.75</v>
      </c>
      <c r="K14" s="10">
        <v>0</v>
      </c>
      <c r="L14" s="10"/>
      <c r="M14" s="18">
        <v>7.75</v>
      </c>
      <c r="N14">
        <f t="shared" ref="N14:N34" si="2">($K14/1000)*(B14/$H14)</f>
        <v>0</v>
      </c>
      <c r="O14">
        <f t="shared" ref="O14:O34" si="3">($K14/1000)*(C14/$H14)</f>
        <v>0</v>
      </c>
      <c r="P14">
        <f t="shared" ref="P14:P34" si="4">($K14/1000)*(D14/$H14)</f>
        <v>0</v>
      </c>
      <c r="Q14">
        <f t="shared" ref="Q14:Q34" si="5">($K14/1000)*(E14/$H14)</f>
        <v>0</v>
      </c>
      <c r="R14">
        <f t="shared" ref="R14:R34" si="6">($K14/1000)*(F14/$H14)</f>
        <v>0</v>
      </c>
      <c r="S14">
        <f t="shared" ref="S14:S34" si="7">($K14/1000)*(G14/$H14)</f>
        <v>0</v>
      </c>
      <c r="T14" s="19">
        <f t="shared" si="1"/>
        <v>0</v>
      </c>
      <c r="V14" s="10"/>
      <c r="W14" s="10">
        <v>98203</v>
      </c>
      <c r="X14">
        <v>98203000</v>
      </c>
    </row>
    <row r="15" spans="1:24">
      <c r="A15" s="18">
        <v>8.25</v>
      </c>
      <c r="C15" s="45">
        <v>1</v>
      </c>
      <c r="D15" s="20"/>
      <c r="E15" s="20"/>
      <c r="F15" s="2"/>
      <c r="G15" s="2"/>
      <c r="H15" s="19">
        <f t="shared" si="0"/>
        <v>1</v>
      </c>
      <c r="J15" s="18">
        <v>8.25</v>
      </c>
      <c r="K15" s="10">
        <v>0</v>
      </c>
      <c r="L15" s="10"/>
      <c r="M15" s="18">
        <v>8.25</v>
      </c>
      <c r="N15">
        <f t="shared" si="2"/>
        <v>0</v>
      </c>
      <c r="O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  <c r="S15">
        <f t="shared" si="7"/>
        <v>0</v>
      </c>
      <c r="T15" s="19">
        <f t="shared" si="1"/>
        <v>0</v>
      </c>
      <c r="V15" s="10"/>
      <c r="W15" s="10">
        <v>312934</v>
      </c>
      <c r="X15">
        <v>312934000</v>
      </c>
    </row>
    <row r="16" spans="1:24">
      <c r="A16" s="18">
        <v>8.75</v>
      </c>
      <c r="C16" s="43">
        <v>1</v>
      </c>
      <c r="D16" s="42"/>
      <c r="E16" s="20"/>
      <c r="F16" s="2"/>
      <c r="G16" s="2"/>
      <c r="H16" s="19">
        <f t="shared" si="0"/>
        <v>1</v>
      </c>
      <c r="J16" s="18">
        <v>8.75</v>
      </c>
      <c r="K16" s="10">
        <v>12260000</v>
      </c>
      <c r="L16" s="10"/>
      <c r="M16" s="18">
        <v>8.75</v>
      </c>
      <c r="N16">
        <f t="shared" si="2"/>
        <v>0</v>
      </c>
      <c r="O16">
        <f t="shared" si="3"/>
        <v>12260</v>
      </c>
      <c r="P16">
        <f t="shared" si="4"/>
        <v>0</v>
      </c>
      <c r="Q16">
        <f t="shared" si="5"/>
        <v>0</v>
      </c>
      <c r="R16">
        <f t="shared" si="6"/>
        <v>0</v>
      </c>
      <c r="S16">
        <f t="shared" si="7"/>
        <v>0</v>
      </c>
      <c r="T16" s="19">
        <f t="shared" si="1"/>
        <v>12260</v>
      </c>
      <c r="V16" s="10"/>
      <c r="W16" s="10">
        <v>171760</v>
      </c>
      <c r="X16">
        <v>171760000</v>
      </c>
    </row>
    <row r="17" spans="1:24">
      <c r="A17" s="18">
        <v>9.25</v>
      </c>
      <c r="C17" s="43">
        <v>1</v>
      </c>
      <c r="D17" s="42"/>
      <c r="E17" s="20"/>
      <c r="F17" s="2"/>
      <c r="G17" s="2"/>
      <c r="H17" s="19">
        <f t="shared" si="0"/>
        <v>1</v>
      </c>
      <c r="J17" s="18">
        <v>9.25</v>
      </c>
      <c r="K17" s="10">
        <v>98203000</v>
      </c>
      <c r="L17" s="10"/>
      <c r="M17" s="18">
        <v>9.25</v>
      </c>
      <c r="N17">
        <f t="shared" si="2"/>
        <v>0</v>
      </c>
      <c r="O17">
        <f t="shared" si="3"/>
        <v>98203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7"/>
        <v>0</v>
      </c>
      <c r="T17" s="19">
        <f t="shared" si="1"/>
        <v>98203</v>
      </c>
      <c r="V17" s="10"/>
      <c r="W17" s="10">
        <v>45315</v>
      </c>
      <c r="X17">
        <v>45315000</v>
      </c>
    </row>
    <row r="18" spans="1:24">
      <c r="A18" s="18">
        <v>9.75</v>
      </c>
      <c r="C18" s="26">
        <v>10</v>
      </c>
      <c r="D18" s="42"/>
      <c r="E18" s="20"/>
      <c r="F18" s="2"/>
      <c r="G18" s="2"/>
      <c r="H18" s="19">
        <f t="shared" si="0"/>
        <v>10</v>
      </c>
      <c r="J18" s="18">
        <v>9.75</v>
      </c>
      <c r="K18" s="10">
        <v>312934000</v>
      </c>
      <c r="L18" s="10"/>
      <c r="M18" s="18">
        <v>9.75</v>
      </c>
      <c r="N18">
        <f t="shared" si="2"/>
        <v>0</v>
      </c>
      <c r="O18">
        <f t="shared" si="3"/>
        <v>312934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7"/>
        <v>0</v>
      </c>
      <c r="T18" s="19">
        <f t="shared" si="1"/>
        <v>312934</v>
      </c>
      <c r="V18" s="10"/>
      <c r="W18" s="10">
        <v>94255</v>
      </c>
      <c r="X18">
        <v>94255000</v>
      </c>
    </row>
    <row r="19" spans="1:24">
      <c r="A19" s="18">
        <v>10.25</v>
      </c>
      <c r="C19" s="26">
        <v>26</v>
      </c>
      <c r="D19" s="42"/>
      <c r="E19" s="20"/>
      <c r="F19" s="2"/>
      <c r="G19" s="2"/>
      <c r="H19" s="19">
        <f t="shared" si="0"/>
        <v>26</v>
      </c>
      <c r="J19" s="18">
        <v>10.25</v>
      </c>
      <c r="K19" s="10">
        <v>171760000</v>
      </c>
      <c r="L19" s="10"/>
      <c r="M19" s="18">
        <v>10.25</v>
      </c>
      <c r="N19">
        <f t="shared" si="2"/>
        <v>0</v>
      </c>
      <c r="O19">
        <f t="shared" si="3"/>
        <v>171760</v>
      </c>
      <c r="P19">
        <f t="shared" si="4"/>
        <v>0</v>
      </c>
      <c r="Q19">
        <f t="shared" si="5"/>
        <v>0</v>
      </c>
      <c r="R19">
        <f t="shared" si="6"/>
        <v>0</v>
      </c>
      <c r="S19">
        <f t="shared" si="7"/>
        <v>0</v>
      </c>
      <c r="T19" s="19">
        <f t="shared" si="1"/>
        <v>171760</v>
      </c>
      <c r="V19" s="10"/>
      <c r="W19" s="10">
        <v>336730</v>
      </c>
      <c r="X19">
        <v>336730000</v>
      </c>
    </row>
    <row r="20" spans="1:24">
      <c r="A20" s="18">
        <v>10.75</v>
      </c>
      <c r="C20" s="26">
        <v>34</v>
      </c>
      <c r="D20" s="42"/>
      <c r="E20" s="20"/>
      <c r="F20" s="2"/>
      <c r="G20" s="2"/>
      <c r="H20" s="19">
        <f t="shared" si="0"/>
        <v>34</v>
      </c>
      <c r="J20" s="18">
        <v>10.75</v>
      </c>
      <c r="K20" s="10">
        <v>45315000</v>
      </c>
      <c r="L20" s="10"/>
      <c r="M20" s="18">
        <v>10.75</v>
      </c>
      <c r="N20">
        <f t="shared" si="2"/>
        <v>0</v>
      </c>
      <c r="O20">
        <f t="shared" si="3"/>
        <v>45315</v>
      </c>
      <c r="P20">
        <f t="shared" si="4"/>
        <v>0</v>
      </c>
      <c r="Q20">
        <f t="shared" si="5"/>
        <v>0</v>
      </c>
      <c r="R20">
        <f t="shared" si="6"/>
        <v>0</v>
      </c>
      <c r="S20">
        <f t="shared" si="7"/>
        <v>0</v>
      </c>
      <c r="T20" s="19">
        <f t="shared" si="1"/>
        <v>45315</v>
      </c>
      <c r="V20" s="10"/>
      <c r="W20" s="10">
        <v>200345</v>
      </c>
      <c r="X20">
        <v>200345000</v>
      </c>
    </row>
    <row r="21" spans="1:24">
      <c r="A21" s="18">
        <v>11.25</v>
      </c>
      <c r="C21" s="26">
        <v>39</v>
      </c>
      <c r="D21" s="42"/>
      <c r="E21" s="20"/>
      <c r="F21" s="2"/>
      <c r="G21" s="2"/>
      <c r="H21" s="19">
        <f t="shared" si="0"/>
        <v>39</v>
      </c>
      <c r="J21" s="18">
        <v>11.25</v>
      </c>
      <c r="K21" s="10">
        <v>94255000</v>
      </c>
      <c r="L21" s="10"/>
      <c r="M21" s="18">
        <v>11.25</v>
      </c>
      <c r="N21">
        <f t="shared" si="2"/>
        <v>0</v>
      </c>
      <c r="O21">
        <f t="shared" si="3"/>
        <v>94255</v>
      </c>
      <c r="P21">
        <f t="shared" si="4"/>
        <v>0</v>
      </c>
      <c r="Q21">
        <f t="shared" si="5"/>
        <v>0</v>
      </c>
      <c r="R21">
        <f t="shared" si="6"/>
        <v>0</v>
      </c>
      <c r="S21">
        <f t="shared" si="7"/>
        <v>0</v>
      </c>
      <c r="T21" s="19">
        <f t="shared" si="1"/>
        <v>94255</v>
      </c>
      <c r="V21" s="10"/>
      <c r="W21" s="10">
        <v>129781</v>
      </c>
      <c r="X21">
        <v>129781000</v>
      </c>
    </row>
    <row r="22" spans="1:24">
      <c r="A22" s="18">
        <v>11.75</v>
      </c>
      <c r="C22" s="26">
        <v>40</v>
      </c>
      <c r="D22" s="42"/>
      <c r="E22" s="20"/>
      <c r="F22" s="2"/>
      <c r="G22" s="2"/>
      <c r="H22" s="19">
        <f t="shared" si="0"/>
        <v>40</v>
      </c>
      <c r="J22" s="18">
        <v>11.75</v>
      </c>
      <c r="K22" s="10">
        <v>336730000</v>
      </c>
      <c r="L22" s="10"/>
      <c r="M22" s="18">
        <v>11.75</v>
      </c>
      <c r="N22">
        <f t="shared" si="2"/>
        <v>0</v>
      </c>
      <c r="O22">
        <f t="shared" si="3"/>
        <v>336730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7"/>
        <v>0</v>
      </c>
      <c r="T22" s="19">
        <f t="shared" si="1"/>
        <v>336730</v>
      </c>
      <c r="V22" s="10"/>
      <c r="W22" s="10">
        <v>114333</v>
      </c>
      <c r="X22">
        <v>114333000</v>
      </c>
    </row>
    <row r="23" spans="1:24">
      <c r="A23" s="18">
        <v>12.25</v>
      </c>
      <c r="C23" s="26">
        <v>40</v>
      </c>
      <c r="D23" s="42"/>
      <c r="E23" s="20"/>
      <c r="F23" s="2"/>
      <c r="G23" s="2"/>
      <c r="H23" s="19">
        <f t="shared" si="0"/>
        <v>40</v>
      </c>
      <c r="J23" s="18">
        <v>12.25</v>
      </c>
      <c r="K23" s="10">
        <v>200345000</v>
      </c>
      <c r="L23" s="10"/>
      <c r="M23" s="18">
        <v>12.25</v>
      </c>
      <c r="N23">
        <f t="shared" si="2"/>
        <v>0</v>
      </c>
      <c r="O23">
        <f t="shared" si="3"/>
        <v>200345</v>
      </c>
      <c r="P23">
        <f t="shared" si="4"/>
        <v>0</v>
      </c>
      <c r="Q23">
        <f t="shared" si="5"/>
        <v>0</v>
      </c>
      <c r="R23">
        <f t="shared" si="6"/>
        <v>0</v>
      </c>
      <c r="S23">
        <f t="shared" si="7"/>
        <v>0</v>
      </c>
      <c r="T23" s="19">
        <f t="shared" si="1"/>
        <v>200345</v>
      </c>
      <c r="V23" s="10"/>
      <c r="W23" s="10">
        <v>86486</v>
      </c>
      <c r="X23">
        <v>86486000</v>
      </c>
    </row>
    <row r="24" spans="1:24">
      <c r="A24" s="18">
        <v>12.75</v>
      </c>
      <c r="C24" s="26">
        <v>35</v>
      </c>
      <c r="D24" s="42">
        <v>2</v>
      </c>
      <c r="E24" s="20"/>
      <c r="F24" s="2"/>
      <c r="G24" s="2"/>
      <c r="H24" s="19">
        <f t="shared" si="0"/>
        <v>37</v>
      </c>
      <c r="J24" s="18">
        <v>12.75</v>
      </c>
      <c r="K24" s="10">
        <v>129781000</v>
      </c>
      <c r="L24" s="10"/>
      <c r="M24" s="18">
        <v>12.75</v>
      </c>
      <c r="N24">
        <f t="shared" si="2"/>
        <v>0</v>
      </c>
      <c r="O24" s="10">
        <f t="shared" si="3"/>
        <v>122765.81081081081</v>
      </c>
      <c r="P24" s="10">
        <f t="shared" si="4"/>
        <v>7015.1891891891892</v>
      </c>
      <c r="Q24">
        <f t="shared" si="5"/>
        <v>0</v>
      </c>
      <c r="R24">
        <f t="shared" si="6"/>
        <v>0</v>
      </c>
      <c r="S24">
        <f t="shared" si="7"/>
        <v>0</v>
      </c>
      <c r="T24" s="19">
        <f t="shared" si="1"/>
        <v>129781</v>
      </c>
      <c r="V24" s="10"/>
      <c r="W24" s="10">
        <v>79359</v>
      </c>
      <c r="X24">
        <v>79359000</v>
      </c>
    </row>
    <row r="25" spans="1:24">
      <c r="A25" s="18">
        <v>13.25</v>
      </c>
      <c r="C25" s="26">
        <v>26</v>
      </c>
      <c r="D25" s="42">
        <v>3</v>
      </c>
      <c r="E25" s="20"/>
      <c r="F25" s="2"/>
      <c r="G25" s="2"/>
      <c r="H25" s="19">
        <f t="shared" si="0"/>
        <v>29</v>
      </c>
      <c r="J25" s="18">
        <v>13.25</v>
      </c>
      <c r="K25" s="10">
        <v>114333000</v>
      </c>
      <c r="L25" s="10"/>
      <c r="M25" s="18">
        <v>13.25</v>
      </c>
      <c r="N25">
        <f t="shared" si="2"/>
        <v>0</v>
      </c>
      <c r="O25" s="10">
        <f t="shared" si="3"/>
        <v>102505.44827586207</v>
      </c>
      <c r="P25" s="10">
        <f t="shared" si="4"/>
        <v>11827.551724137931</v>
      </c>
      <c r="Q25">
        <f t="shared" si="5"/>
        <v>0</v>
      </c>
      <c r="R25">
        <f t="shared" si="6"/>
        <v>0</v>
      </c>
      <c r="S25">
        <f t="shared" si="7"/>
        <v>0</v>
      </c>
      <c r="T25" s="19">
        <f t="shared" si="1"/>
        <v>114333</v>
      </c>
      <c r="V25" s="10"/>
      <c r="W25" s="10">
        <v>128652</v>
      </c>
      <c r="X25">
        <v>128652000</v>
      </c>
    </row>
    <row r="26" spans="1:24">
      <c r="A26" s="18">
        <v>13.75</v>
      </c>
      <c r="C26" s="26">
        <v>26</v>
      </c>
      <c r="D26" s="42">
        <v>6</v>
      </c>
      <c r="E26" s="20"/>
      <c r="F26" s="2"/>
      <c r="G26" s="2"/>
      <c r="H26" s="19">
        <f t="shared" si="0"/>
        <v>32</v>
      </c>
      <c r="J26" s="18">
        <v>13.75</v>
      </c>
      <c r="K26" s="10">
        <v>86486000</v>
      </c>
      <c r="L26" s="10"/>
      <c r="M26" s="18">
        <v>13.75</v>
      </c>
      <c r="N26">
        <f t="shared" si="2"/>
        <v>0</v>
      </c>
      <c r="O26" s="10">
        <f t="shared" si="3"/>
        <v>70269.875</v>
      </c>
      <c r="P26" s="10">
        <f t="shared" si="4"/>
        <v>16216.125</v>
      </c>
      <c r="Q26">
        <f t="shared" si="5"/>
        <v>0</v>
      </c>
      <c r="R26">
        <f t="shared" si="6"/>
        <v>0</v>
      </c>
      <c r="S26">
        <f t="shared" si="7"/>
        <v>0</v>
      </c>
      <c r="T26" s="19">
        <f t="shared" si="1"/>
        <v>86486</v>
      </c>
      <c r="V26" s="10"/>
      <c r="W26" s="10">
        <v>96428</v>
      </c>
      <c r="X26">
        <v>96428000</v>
      </c>
    </row>
    <row r="27" spans="1:24">
      <c r="A27" s="18">
        <v>14.25</v>
      </c>
      <c r="C27" s="26">
        <v>21</v>
      </c>
      <c r="D27" s="26">
        <v>5</v>
      </c>
      <c r="E27" s="20"/>
      <c r="F27" s="2"/>
      <c r="G27" s="2"/>
      <c r="H27" s="19">
        <f t="shared" si="0"/>
        <v>26</v>
      </c>
      <c r="J27" s="18">
        <v>14.25</v>
      </c>
      <c r="K27" s="10">
        <v>79359000</v>
      </c>
      <c r="L27" s="10"/>
      <c r="M27" s="18">
        <v>14.25</v>
      </c>
      <c r="N27">
        <f t="shared" si="2"/>
        <v>0</v>
      </c>
      <c r="O27" s="10">
        <f t="shared" si="3"/>
        <v>64097.653846153844</v>
      </c>
      <c r="P27" s="10">
        <f t="shared" si="4"/>
        <v>15261.346153846154</v>
      </c>
      <c r="Q27">
        <f t="shared" si="5"/>
        <v>0</v>
      </c>
      <c r="R27">
        <f t="shared" si="6"/>
        <v>0</v>
      </c>
      <c r="S27">
        <f t="shared" si="7"/>
        <v>0</v>
      </c>
      <c r="T27" s="19">
        <f t="shared" si="1"/>
        <v>79359</v>
      </c>
      <c r="V27" s="10"/>
      <c r="W27" s="10">
        <v>105322</v>
      </c>
      <c r="X27">
        <v>105322000</v>
      </c>
    </row>
    <row r="28" spans="1:24">
      <c r="A28" s="18">
        <v>14.75</v>
      </c>
      <c r="C28" s="26">
        <v>8</v>
      </c>
      <c r="D28" s="26">
        <v>11</v>
      </c>
      <c r="E28" s="42"/>
      <c r="F28" s="2"/>
      <c r="G28" s="2"/>
      <c r="H28" s="19">
        <f t="shared" si="0"/>
        <v>19</v>
      </c>
      <c r="J28" s="18">
        <v>14.75</v>
      </c>
      <c r="K28" s="10">
        <v>128652000</v>
      </c>
      <c r="L28" s="10"/>
      <c r="M28" s="18">
        <v>14.75</v>
      </c>
      <c r="N28">
        <f t="shared" si="2"/>
        <v>0</v>
      </c>
      <c r="O28" s="10">
        <f t="shared" si="3"/>
        <v>54169.263157894733</v>
      </c>
      <c r="P28" s="10">
        <f t="shared" si="4"/>
        <v>74482.736842105267</v>
      </c>
      <c r="Q28">
        <f t="shared" si="5"/>
        <v>0</v>
      </c>
      <c r="R28">
        <f t="shared" si="6"/>
        <v>0</v>
      </c>
      <c r="S28">
        <f t="shared" si="7"/>
        <v>0</v>
      </c>
      <c r="T28" s="19">
        <f t="shared" si="1"/>
        <v>128652</v>
      </c>
      <c r="V28" s="10"/>
      <c r="W28" s="10">
        <v>42758</v>
      </c>
      <c r="X28">
        <v>42758000</v>
      </c>
    </row>
    <row r="29" spans="1:24">
      <c r="A29" s="18">
        <v>15.25</v>
      </c>
      <c r="C29" s="26">
        <v>6</v>
      </c>
      <c r="D29" s="26">
        <v>7</v>
      </c>
      <c r="E29" s="10">
        <v>1</v>
      </c>
      <c r="F29" s="2"/>
      <c r="G29" s="2"/>
      <c r="H29" s="19">
        <f t="shared" si="0"/>
        <v>14</v>
      </c>
      <c r="J29" s="18">
        <v>15.25</v>
      </c>
      <c r="K29" s="10">
        <v>96428000</v>
      </c>
      <c r="L29" s="10"/>
      <c r="M29" s="18">
        <v>15.25</v>
      </c>
      <c r="N29">
        <f t="shared" si="2"/>
        <v>0</v>
      </c>
      <c r="O29" s="10">
        <f t="shared" si="3"/>
        <v>41326.28571428571</v>
      </c>
      <c r="P29">
        <f t="shared" si="4"/>
        <v>48214</v>
      </c>
      <c r="Q29" s="10">
        <f t="shared" si="5"/>
        <v>6887.7142857142853</v>
      </c>
      <c r="R29">
        <f t="shared" si="6"/>
        <v>0</v>
      </c>
      <c r="S29">
        <f t="shared" si="7"/>
        <v>0</v>
      </c>
      <c r="T29" s="19">
        <f t="shared" si="1"/>
        <v>96428</v>
      </c>
      <c r="V29" s="10"/>
      <c r="W29" s="10">
        <v>9482</v>
      </c>
      <c r="X29">
        <v>9482000</v>
      </c>
    </row>
    <row r="30" spans="1:24">
      <c r="A30" s="18">
        <v>15.75</v>
      </c>
      <c r="B30" s="2"/>
      <c r="C30" s="26">
        <v>1</v>
      </c>
      <c r="D30" s="26">
        <v>9</v>
      </c>
      <c r="E30" s="10">
        <v>3</v>
      </c>
      <c r="F30" s="2"/>
      <c r="G30" s="2"/>
      <c r="H30" s="19">
        <f t="shared" si="0"/>
        <v>13</v>
      </c>
      <c r="J30" s="18">
        <v>15.75</v>
      </c>
      <c r="K30" s="10">
        <v>105322000</v>
      </c>
      <c r="L30" s="10"/>
      <c r="M30" s="18">
        <v>15.75</v>
      </c>
      <c r="N30">
        <f t="shared" si="2"/>
        <v>0</v>
      </c>
      <c r="O30" s="10">
        <f t="shared" si="3"/>
        <v>8101.6923076923085</v>
      </c>
      <c r="P30" s="10">
        <f t="shared" si="4"/>
        <v>72915.230769230766</v>
      </c>
      <c r="Q30" s="10">
        <f t="shared" si="5"/>
        <v>24305.076923076926</v>
      </c>
      <c r="R30">
        <f t="shared" si="6"/>
        <v>0</v>
      </c>
      <c r="S30">
        <f t="shared" si="7"/>
        <v>0</v>
      </c>
      <c r="T30" s="19">
        <f t="shared" si="1"/>
        <v>105322</v>
      </c>
      <c r="V30" s="10"/>
      <c r="W30" s="10">
        <v>3998</v>
      </c>
      <c r="X30">
        <v>3998000</v>
      </c>
    </row>
    <row r="31" spans="1:24">
      <c r="A31" s="18">
        <v>16.25</v>
      </c>
      <c r="B31" s="2"/>
      <c r="C31" s="26"/>
      <c r="D31" s="26">
        <v>8</v>
      </c>
      <c r="E31" s="10">
        <v>1</v>
      </c>
      <c r="F31" s="2"/>
      <c r="G31" s="2"/>
      <c r="H31" s="19">
        <f t="shared" si="0"/>
        <v>9</v>
      </c>
      <c r="J31" s="18">
        <v>16.25</v>
      </c>
      <c r="K31" s="10">
        <v>42758000</v>
      </c>
      <c r="L31" s="10"/>
      <c r="M31" s="18">
        <v>16.25</v>
      </c>
      <c r="N31">
        <f t="shared" si="2"/>
        <v>0</v>
      </c>
      <c r="O31">
        <f t="shared" si="3"/>
        <v>0</v>
      </c>
      <c r="P31" s="10">
        <f t="shared" si="4"/>
        <v>38007.111111111109</v>
      </c>
      <c r="Q31" s="10">
        <f t="shared" si="5"/>
        <v>4750.8888888888887</v>
      </c>
      <c r="R31">
        <f t="shared" si="6"/>
        <v>0</v>
      </c>
      <c r="S31">
        <f t="shared" si="7"/>
        <v>0</v>
      </c>
      <c r="T31" s="19">
        <f t="shared" si="1"/>
        <v>42758</v>
      </c>
      <c r="V31" s="10"/>
      <c r="W31" s="10">
        <v>332</v>
      </c>
      <c r="X31">
        <v>332000</v>
      </c>
    </row>
    <row r="32" spans="1:24">
      <c r="A32" s="18">
        <v>16.75</v>
      </c>
      <c r="B32" s="2"/>
      <c r="D32" s="46">
        <v>3</v>
      </c>
      <c r="E32" s="10">
        <v>1</v>
      </c>
      <c r="F32" s="2"/>
      <c r="G32" s="2"/>
      <c r="H32" s="19">
        <f t="shared" si="0"/>
        <v>4</v>
      </c>
      <c r="J32" s="18">
        <v>16.75</v>
      </c>
      <c r="K32" s="10">
        <v>9482000</v>
      </c>
      <c r="L32" s="10"/>
      <c r="M32" s="18">
        <v>16.75</v>
      </c>
      <c r="N32">
        <f t="shared" si="2"/>
        <v>0</v>
      </c>
      <c r="O32">
        <f t="shared" si="3"/>
        <v>0</v>
      </c>
      <c r="P32" s="10">
        <f t="shared" si="4"/>
        <v>7111.5</v>
      </c>
      <c r="Q32" s="10">
        <f t="shared" si="5"/>
        <v>2370.5</v>
      </c>
      <c r="R32">
        <f t="shared" si="6"/>
        <v>0</v>
      </c>
      <c r="S32">
        <f t="shared" si="7"/>
        <v>0</v>
      </c>
      <c r="T32" s="19">
        <f t="shared" si="1"/>
        <v>9482</v>
      </c>
      <c r="W32">
        <v>0</v>
      </c>
      <c r="X32">
        <v>0</v>
      </c>
    </row>
    <row r="33" spans="1:24">
      <c r="A33" s="18">
        <v>17.25</v>
      </c>
      <c r="B33" s="2"/>
      <c r="C33" s="20"/>
      <c r="D33" s="46">
        <v>1</v>
      </c>
      <c r="E33" s="20"/>
      <c r="F33" s="2"/>
      <c r="G33" s="2"/>
      <c r="H33" s="19">
        <f t="shared" si="0"/>
        <v>1</v>
      </c>
      <c r="J33" s="18">
        <v>17.25</v>
      </c>
      <c r="K33" s="10">
        <v>3998000</v>
      </c>
      <c r="L33" s="10"/>
      <c r="M33" s="18">
        <v>17.25</v>
      </c>
      <c r="N33">
        <f t="shared" si="2"/>
        <v>0</v>
      </c>
      <c r="O33">
        <f t="shared" si="3"/>
        <v>0</v>
      </c>
      <c r="P33">
        <f t="shared" si="4"/>
        <v>3998</v>
      </c>
      <c r="Q33">
        <f t="shared" si="5"/>
        <v>0</v>
      </c>
      <c r="R33">
        <f t="shared" si="6"/>
        <v>0</v>
      </c>
      <c r="S33">
        <f t="shared" si="7"/>
        <v>0</v>
      </c>
      <c r="T33" s="19">
        <f t="shared" si="1"/>
        <v>3998</v>
      </c>
      <c r="W33">
        <v>0</v>
      </c>
      <c r="X33">
        <v>0</v>
      </c>
    </row>
    <row r="34" spans="1:24">
      <c r="A34" s="18">
        <v>17.75</v>
      </c>
      <c r="B34" s="2"/>
      <c r="C34" s="20"/>
      <c r="D34" s="44">
        <v>1</v>
      </c>
      <c r="E34" s="20"/>
      <c r="F34" s="2"/>
      <c r="G34" s="2"/>
      <c r="H34" s="19">
        <f t="shared" si="0"/>
        <v>1</v>
      </c>
      <c r="J34" s="18">
        <v>17.75</v>
      </c>
      <c r="K34" s="10">
        <v>332000</v>
      </c>
      <c r="L34" s="10"/>
      <c r="M34" s="18">
        <v>17.75</v>
      </c>
      <c r="N34">
        <f t="shared" si="2"/>
        <v>0</v>
      </c>
      <c r="O34">
        <f t="shared" si="3"/>
        <v>0</v>
      </c>
      <c r="P34">
        <f t="shared" si="4"/>
        <v>332</v>
      </c>
      <c r="Q34">
        <f t="shared" si="5"/>
        <v>0</v>
      </c>
      <c r="R34">
        <f t="shared" si="6"/>
        <v>0</v>
      </c>
      <c r="S34">
        <f t="shared" si="7"/>
        <v>0</v>
      </c>
      <c r="T34" s="19">
        <f t="shared" si="1"/>
        <v>332</v>
      </c>
    </row>
    <row r="35" spans="1:24">
      <c r="A35" s="18">
        <v>18.25</v>
      </c>
      <c r="B35" s="2"/>
      <c r="C35" s="20"/>
      <c r="D35" s="44"/>
      <c r="E35" s="20"/>
      <c r="F35" s="2"/>
      <c r="G35" s="2"/>
      <c r="H35" s="19">
        <f t="shared" si="0"/>
        <v>0</v>
      </c>
      <c r="J35" s="18">
        <v>18.25</v>
      </c>
      <c r="K35" s="10">
        <v>0</v>
      </c>
      <c r="L35" s="10"/>
      <c r="M35" s="18">
        <v>18.25</v>
      </c>
      <c r="T35" s="19">
        <f t="shared" si="1"/>
        <v>0</v>
      </c>
    </row>
    <row r="36" spans="1:24">
      <c r="A36" s="18">
        <v>18.75</v>
      </c>
      <c r="B36" s="2"/>
      <c r="C36" s="20"/>
      <c r="D36" s="44"/>
      <c r="E36" s="20"/>
      <c r="F36" s="2"/>
      <c r="G36" s="2"/>
      <c r="H36" s="19">
        <f t="shared" si="0"/>
        <v>0</v>
      </c>
      <c r="J36" s="18">
        <v>18.75</v>
      </c>
      <c r="K36" s="10">
        <v>0</v>
      </c>
      <c r="L36" s="10"/>
      <c r="M36" s="18">
        <v>18.75</v>
      </c>
      <c r="T36" s="19">
        <f t="shared" si="1"/>
        <v>0</v>
      </c>
    </row>
    <row r="37" spans="1:24">
      <c r="A37" s="18">
        <v>19.25</v>
      </c>
      <c r="B37" s="2"/>
      <c r="C37" s="20"/>
      <c r="D37" s="44"/>
      <c r="E37" s="20"/>
      <c r="F37" s="2"/>
      <c r="G37" s="2"/>
      <c r="H37" s="19">
        <f t="shared" si="0"/>
        <v>0</v>
      </c>
      <c r="J37" s="18">
        <v>19.25</v>
      </c>
      <c r="M37" s="18">
        <v>19.25</v>
      </c>
      <c r="T37" s="19">
        <f t="shared" si="1"/>
        <v>0</v>
      </c>
    </row>
    <row r="38" spans="1:24">
      <c r="A38" s="17" t="s">
        <v>21</v>
      </c>
      <c r="B38" s="24">
        <f t="shared" ref="B38:H38" si="8">SUM(B6:B37)</f>
        <v>0</v>
      </c>
      <c r="C38" s="24">
        <f t="shared" si="8"/>
        <v>316</v>
      </c>
      <c r="D38" s="24">
        <f t="shared" si="8"/>
        <v>56</v>
      </c>
      <c r="E38" s="24">
        <f t="shared" si="8"/>
        <v>6</v>
      </c>
      <c r="F38" s="24">
        <f t="shared" si="8"/>
        <v>0</v>
      </c>
      <c r="G38" s="24">
        <f t="shared" si="8"/>
        <v>0</v>
      </c>
      <c r="H38" s="24">
        <f t="shared" si="8"/>
        <v>378</v>
      </c>
      <c r="I38" s="40"/>
      <c r="J38" s="17" t="s">
        <v>21</v>
      </c>
      <c r="K38">
        <f>SUM(K6:K37)</f>
        <v>2068733000</v>
      </c>
      <c r="M38" s="17" t="s">
        <v>21</v>
      </c>
      <c r="N38" s="24">
        <f t="shared" ref="N38:T38" si="9">SUM(N6:N37)</f>
        <v>0</v>
      </c>
      <c r="O38" s="24">
        <f t="shared" si="9"/>
        <v>1735038.0291126994</v>
      </c>
      <c r="P38" s="24">
        <f t="shared" si="9"/>
        <v>295380.79078962043</v>
      </c>
      <c r="Q38" s="24">
        <f t="shared" si="9"/>
        <v>38314.180097680102</v>
      </c>
      <c r="R38" s="24">
        <f t="shared" si="9"/>
        <v>0</v>
      </c>
      <c r="S38" s="24">
        <f t="shared" si="9"/>
        <v>0</v>
      </c>
      <c r="T38" s="41">
        <f t="shared" si="9"/>
        <v>2068733</v>
      </c>
      <c r="U38" s="40"/>
    </row>
    <row r="41" spans="1:24">
      <c r="A41" s="21"/>
      <c r="H41" s="21"/>
      <c r="L41" s="21"/>
      <c r="P41" s="21"/>
    </row>
    <row r="42" spans="1:24">
      <c r="B42" t="s">
        <v>23</v>
      </c>
      <c r="K42" t="s">
        <v>24</v>
      </c>
      <c r="R42" s="10"/>
    </row>
    <row r="44" spans="1:24">
      <c r="J44" s="26" t="s">
        <v>25</v>
      </c>
      <c r="K44">
        <v>3.4702488157059737E-3</v>
      </c>
      <c r="L44" s="26" t="s">
        <v>26</v>
      </c>
      <c r="M44">
        <v>3.2712515914093885</v>
      </c>
    </row>
    <row r="45" spans="1:24">
      <c r="A45" s="2" t="s">
        <v>18</v>
      </c>
      <c r="J45" s="2" t="s">
        <v>18</v>
      </c>
    </row>
    <row r="46" spans="1:24">
      <c r="A46" s="2" t="s">
        <v>20</v>
      </c>
      <c r="B46" s="15">
        <v>0</v>
      </c>
      <c r="C46" s="16">
        <v>1</v>
      </c>
      <c r="D46" s="16">
        <v>2</v>
      </c>
      <c r="E46" s="16">
        <v>3</v>
      </c>
      <c r="F46" s="16">
        <v>4</v>
      </c>
      <c r="G46" s="16" t="s">
        <v>13</v>
      </c>
      <c r="H46" s="17" t="s">
        <v>21</v>
      </c>
      <c r="J46" s="2" t="s">
        <v>20</v>
      </c>
      <c r="K46" s="15">
        <v>0</v>
      </c>
      <c r="L46" s="16">
        <v>1</v>
      </c>
      <c r="M46" s="16">
        <v>2</v>
      </c>
      <c r="N46" s="16">
        <v>3</v>
      </c>
      <c r="O46" s="16">
        <v>4</v>
      </c>
      <c r="P46" s="16" t="s">
        <v>13</v>
      </c>
      <c r="Q46" s="27" t="s">
        <v>21</v>
      </c>
      <c r="R46" s="2"/>
      <c r="S46" s="2"/>
    </row>
    <row r="47" spans="1:24">
      <c r="A47" s="18">
        <v>3.75</v>
      </c>
      <c r="B47">
        <f t="shared" ref="B47:B78" si="10">N6*($A47)</f>
        <v>0</v>
      </c>
      <c r="C47">
        <f t="shared" ref="C47:C78" si="11">O6*($A47)</f>
        <v>0</v>
      </c>
      <c r="D47">
        <f t="shared" ref="D47:D78" si="12">P6*($A47)</f>
        <v>0</v>
      </c>
      <c r="E47">
        <f t="shared" ref="E47:E78" si="13">Q6*($A47)</f>
        <v>0</v>
      </c>
      <c r="F47">
        <f t="shared" ref="F47:F78" si="14">R6*($A47)</f>
        <v>0</v>
      </c>
      <c r="G47">
        <f t="shared" ref="G47:G78" si="15">S6*($A47)</f>
        <v>0</v>
      </c>
      <c r="H47" s="19">
        <f t="shared" ref="H47:H78" si="16">SUM(B47:G47)</f>
        <v>0</v>
      </c>
      <c r="J47" s="28">
        <f t="shared" ref="J47:J78" si="17">$K$44*((A47)^$M$44)</f>
        <v>0.26191556771633767</v>
      </c>
      <c r="K47">
        <f t="shared" ref="K47:K78" si="18">N6*$J47</f>
        <v>0</v>
      </c>
      <c r="L47">
        <f t="shared" ref="L47:L78" si="19">O6*$J47</f>
        <v>0</v>
      </c>
      <c r="M47">
        <f t="shared" ref="M47:M78" si="20">P6*$J47</f>
        <v>0</v>
      </c>
      <c r="N47">
        <f t="shared" ref="N47:N78" si="21">Q6*$J47</f>
        <v>0</v>
      </c>
      <c r="O47">
        <f t="shared" ref="O47:O78" si="22">R6*$J47</f>
        <v>0</v>
      </c>
      <c r="P47">
        <f t="shared" ref="P47:P78" si="23">S6*$J47</f>
        <v>0</v>
      </c>
      <c r="Q47" s="29">
        <f t="shared" ref="Q47:Q78" si="24">SUM(K47:P47)</f>
        <v>0</v>
      </c>
    </row>
    <row r="48" spans="1:24">
      <c r="A48" s="18">
        <v>4.25</v>
      </c>
      <c r="B48">
        <f t="shared" si="10"/>
        <v>0</v>
      </c>
      <c r="C48">
        <f t="shared" si="11"/>
        <v>0</v>
      </c>
      <c r="D48">
        <f t="shared" si="12"/>
        <v>0</v>
      </c>
      <c r="E48">
        <f t="shared" si="13"/>
        <v>0</v>
      </c>
      <c r="F48">
        <f t="shared" si="14"/>
        <v>0</v>
      </c>
      <c r="G48">
        <f t="shared" si="15"/>
        <v>0</v>
      </c>
      <c r="H48" s="19">
        <f t="shared" si="16"/>
        <v>0</v>
      </c>
      <c r="J48" s="28">
        <f t="shared" si="17"/>
        <v>0.39443813994733873</v>
      </c>
      <c r="K48">
        <f t="shared" si="18"/>
        <v>0</v>
      </c>
      <c r="L48">
        <f t="shared" si="19"/>
        <v>0</v>
      </c>
      <c r="M48">
        <f t="shared" si="20"/>
        <v>0</v>
      </c>
      <c r="N48">
        <f t="shared" si="21"/>
        <v>0</v>
      </c>
      <c r="O48">
        <f t="shared" si="22"/>
        <v>0</v>
      </c>
      <c r="P48">
        <f t="shared" si="23"/>
        <v>0</v>
      </c>
      <c r="Q48" s="29">
        <f t="shared" si="24"/>
        <v>0</v>
      </c>
    </row>
    <row r="49" spans="1:17">
      <c r="A49" s="18">
        <v>4.75</v>
      </c>
      <c r="B49">
        <f t="shared" si="10"/>
        <v>0</v>
      </c>
      <c r="C49">
        <f t="shared" si="11"/>
        <v>0</v>
      </c>
      <c r="D49">
        <f t="shared" si="12"/>
        <v>0</v>
      </c>
      <c r="E49">
        <f t="shared" si="13"/>
        <v>0</v>
      </c>
      <c r="F49">
        <f t="shared" si="14"/>
        <v>0</v>
      </c>
      <c r="G49">
        <f t="shared" si="15"/>
        <v>0</v>
      </c>
      <c r="H49" s="19">
        <f t="shared" si="16"/>
        <v>0</v>
      </c>
      <c r="J49" s="28">
        <f t="shared" si="17"/>
        <v>0.56753893653326049</v>
      </c>
      <c r="K49">
        <f t="shared" si="18"/>
        <v>0</v>
      </c>
      <c r="L49">
        <f t="shared" si="19"/>
        <v>0</v>
      </c>
      <c r="M49">
        <f t="shared" si="20"/>
        <v>0</v>
      </c>
      <c r="N49">
        <f t="shared" si="21"/>
        <v>0</v>
      </c>
      <c r="O49">
        <f t="shared" si="22"/>
        <v>0</v>
      </c>
      <c r="P49">
        <f t="shared" si="23"/>
        <v>0</v>
      </c>
      <c r="Q49" s="29">
        <f t="shared" si="24"/>
        <v>0</v>
      </c>
    </row>
    <row r="50" spans="1:17">
      <c r="A50" s="18">
        <v>5.25</v>
      </c>
      <c r="B50">
        <f t="shared" si="10"/>
        <v>0</v>
      </c>
      <c r="C50">
        <f t="shared" si="11"/>
        <v>0</v>
      </c>
      <c r="D50">
        <f t="shared" si="12"/>
        <v>0</v>
      </c>
      <c r="E50">
        <f t="shared" si="13"/>
        <v>0</v>
      </c>
      <c r="F50">
        <f t="shared" si="14"/>
        <v>0</v>
      </c>
      <c r="G50">
        <f t="shared" si="15"/>
        <v>0</v>
      </c>
      <c r="H50" s="19">
        <f t="shared" si="16"/>
        <v>0</v>
      </c>
      <c r="J50" s="28">
        <f t="shared" si="17"/>
        <v>0.78737728557140796</v>
      </c>
      <c r="K50">
        <f t="shared" si="18"/>
        <v>0</v>
      </c>
      <c r="L50">
        <f t="shared" si="19"/>
        <v>0</v>
      </c>
      <c r="M50">
        <f t="shared" si="20"/>
        <v>0</v>
      </c>
      <c r="N50">
        <f t="shared" si="21"/>
        <v>0</v>
      </c>
      <c r="O50">
        <f t="shared" si="22"/>
        <v>0</v>
      </c>
      <c r="P50">
        <f t="shared" si="23"/>
        <v>0</v>
      </c>
      <c r="Q50" s="29">
        <f t="shared" si="24"/>
        <v>0</v>
      </c>
    </row>
    <row r="51" spans="1:17">
      <c r="A51" s="18">
        <v>5.75</v>
      </c>
      <c r="B51">
        <f t="shared" si="10"/>
        <v>0</v>
      </c>
      <c r="C51">
        <f t="shared" si="11"/>
        <v>0</v>
      </c>
      <c r="D51">
        <f t="shared" si="12"/>
        <v>0</v>
      </c>
      <c r="E51">
        <f t="shared" si="13"/>
        <v>0</v>
      </c>
      <c r="F51">
        <f t="shared" si="14"/>
        <v>0</v>
      </c>
      <c r="G51">
        <f t="shared" si="15"/>
        <v>0</v>
      </c>
      <c r="H51" s="19">
        <f t="shared" si="16"/>
        <v>0</v>
      </c>
      <c r="J51" s="28">
        <f t="shared" si="17"/>
        <v>1.0602914529652783</v>
      </c>
      <c r="K51">
        <f t="shared" si="18"/>
        <v>0</v>
      </c>
      <c r="L51">
        <f t="shared" si="19"/>
        <v>0</v>
      </c>
      <c r="M51">
        <f t="shared" si="20"/>
        <v>0</v>
      </c>
      <c r="N51">
        <f t="shared" si="21"/>
        <v>0</v>
      </c>
      <c r="O51">
        <f t="shared" si="22"/>
        <v>0</v>
      </c>
      <c r="P51">
        <f t="shared" si="23"/>
        <v>0</v>
      </c>
      <c r="Q51" s="29">
        <f t="shared" si="24"/>
        <v>0</v>
      </c>
    </row>
    <row r="52" spans="1:17">
      <c r="A52" s="18">
        <v>6.25</v>
      </c>
      <c r="B52">
        <f t="shared" si="10"/>
        <v>0</v>
      </c>
      <c r="C52">
        <f t="shared" si="11"/>
        <v>0</v>
      </c>
      <c r="D52">
        <f t="shared" si="12"/>
        <v>0</v>
      </c>
      <c r="E52">
        <f t="shared" si="13"/>
        <v>0</v>
      </c>
      <c r="F52">
        <f t="shared" si="14"/>
        <v>0</v>
      </c>
      <c r="G52">
        <f t="shared" si="15"/>
        <v>0</v>
      </c>
      <c r="H52" s="19">
        <f t="shared" si="16"/>
        <v>0</v>
      </c>
      <c r="J52" s="28">
        <f t="shared" si="17"/>
        <v>1.392785984912613</v>
      </c>
      <c r="K52">
        <f t="shared" si="18"/>
        <v>0</v>
      </c>
      <c r="L52">
        <f t="shared" si="19"/>
        <v>0</v>
      </c>
      <c r="M52">
        <f t="shared" si="20"/>
        <v>0</v>
      </c>
      <c r="N52">
        <f t="shared" si="21"/>
        <v>0</v>
      </c>
      <c r="O52">
        <f t="shared" si="22"/>
        <v>0</v>
      </c>
      <c r="P52">
        <f t="shared" si="23"/>
        <v>0</v>
      </c>
      <c r="Q52" s="29">
        <f t="shared" si="24"/>
        <v>0</v>
      </c>
    </row>
    <row r="53" spans="1:17">
      <c r="A53" s="18">
        <v>6.75</v>
      </c>
      <c r="B53">
        <f t="shared" si="10"/>
        <v>0</v>
      </c>
      <c r="C53">
        <f t="shared" si="11"/>
        <v>0</v>
      </c>
      <c r="D53">
        <f t="shared" si="12"/>
        <v>0</v>
      </c>
      <c r="E53">
        <f t="shared" si="13"/>
        <v>0</v>
      </c>
      <c r="F53">
        <f t="shared" si="14"/>
        <v>0</v>
      </c>
      <c r="G53">
        <f t="shared" si="15"/>
        <v>0</v>
      </c>
      <c r="H53" s="19">
        <f t="shared" si="16"/>
        <v>0</v>
      </c>
      <c r="J53" s="28">
        <f t="shared" si="17"/>
        <v>1.7915209918891257</v>
      </c>
      <c r="K53">
        <f t="shared" si="18"/>
        <v>0</v>
      </c>
      <c r="L53">
        <f t="shared" si="19"/>
        <v>0</v>
      </c>
      <c r="M53">
        <f t="shared" si="20"/>
        <v>0</v>
      </c>
      <c r="N53">
        <f t="shared" si="21"/>
        <v>0</v>
      </c>
      <c r="O53">
        <f t="shared" si="22"/>
        <v>0</v>
      </c>
      <c r="P53">
        <f t="shared" si="23"/>
        <v>0</v>
      </c>
      <c r="Q53" s="29">
        <f t="shared" si="24"/>
        <v>0</v>
      </c>
    </row>
    <row r="54" spans="1:17">
      <c r="A54" s="18">
        <v>7.25</v>
      </c>
      <c r="B54">
        <f t="shared" si="10"/>
        <v>0</v>
      </c>
      <c r="C54">
        <f t="shared" si="11"/>
        <v>0</v>
      </c>
      <c r="D54">
        <f t="shared" si="12"/>
        <v>0</v>
      </c>
      <c r="E54">
        <f t="shared" si="13"/>
        <v>0</v>
      </c>
      <c r="F54">
        <f t="shared" si="14"/>
        <v>0</v>
      </c>
      <c r="G54">
        <f t="shared" si="15"/>
        <v>0</v>
      </c>
      <c r="H54" s="19">
        <f t="shared" si="16"/>
        <v>0</v>
      </c>
      <c r="J54" s="28">
        <f t="shared" si="17"/>
        <v>2.2633029413435173</v>
      </c>
      <c r="K54">
        <f t="shared" si="18"/>
        <v>0</v>
      </c>
      <c r="L54">
        <f t="shared" si="19"/>
        <v>0</v>
      </c>
      <c r="M54">
        <f t="shared" si="20"/>
        <v>0</v>
      </c>
      <c r="N54">
        <f t="shared" si="21"/>
        <v>0</v>
      </c>
      <c r="O54">
        <f t="shared" si="22"/>
        <v>0</v>
      </c>
      <c r="P54">
        <f t="shared" si="23"/>
        <v>0</v>
      </c>
      <c r="Q54" s="29">
        <f t="shared" si="24"/>
        <v>0</v>
      </c>
    </row>
    <row r="55" spans="1:17">
      <c r="A55" s="18">
        <v>7.75</v>
      </c>
      <c r="B55">
        <f t="shared" si="10"/>
        <v>0</v>
      </c>
      <c r="C55">
        <f t="shared" si="11"/>
        <v>0</v>
      </c>
      <c r="D55">
        <f t="shared" si="12"/>
        <v>0</v>
      </c>
      <c r="E55">
        <f t="shared" si="13"/>
        <v>0</v>
      </c>
      <c r="F55">
        <f t="shared" si="14"/>
        <v>0</v>
      </c>
      <c r="G55">
        <f t="shared" si="15"/>
        <v>0</v>
      </c>
      <c r="H55" s="19">
        <f t="shared" si="16"/>
        <v>0</v>
      </c>
      <c r="J55" s="28">
        <f t="shared" si="17"/>
        <v>2.8150766484403418</v>
      </c>
      <c r="K55">
        <f t="shared" si="18"/>
        <v>0</v>
      </c>
      <c r="L55">
        <f t="shared" si="19"/>
        <v>0</v>
      </c>
      <c r="M55">
        <f t="shared" si="20"/>
        <v>0</v>
      </c>
      <c r="N55">
        <f t="shared" si="21"/>
        <v>0</v>
      </c>
      <c r="O55">
        <f t="shared" si="22"/>
        <v>0</v>
      </c>
      <c r="P55">
        <f t="shared" si="23"/>
        <v>0</v>
      </c>
      <c r="Q55" s="29">
        <f t="shared" si="24"/>
        <v>0</v>
      </c>
    </row>
    <row r="56" spans="1:17">
      <c r="A56" s="18">
        <v>8.25</v>
      </c>
      <c r="B56">
        <f t="shared" si="10"/>
        <v>0</v>
      </c>
      <c r="C56">
        <f t="shared" si="11"/>
        <v>0</v>
      </c>
      <c r="D56">
        <f t="shared" si="12"/>
        <v>0</v>
      </c>
      <c r="E56">
        <f t="shared" si="13"/>
        <v>0</v>
      </c>
      <c r="F56">
        <f t="shared" si="14"/>
        <v>0</v>
      </c>
      <c r="G56">
        <f t="shared" si="15"/>
        <v>0</v>
      </c>
      <c r="H56" s="19">
        <f t="shared" si="16"/>
        <v>0</v>
      </c>
      <c r="J56" s="28">
        <f t="shared" si="17"/>
        <v>3.4539182356096787</v>
      </c>
      <c r="K56">
        <f t="shared" si="18"/>
        <v>0</v>
      </c>
      <c r="L56">
        <f t="shared" si="19"/>
        <v>0</v>
      </c>
      <c r="M56">
        <f t="shared" si="20"/>
        <v>0</v>
      </c>
      <c r="N56">
        <f t="shared" si="21"/>
        <v>0</v>
      </c>
      <c r="O56">
        <f t="shared" si="22"/>
        <v>0</v>
      </c>
      <c r="P56">
        <f t="shared" si="23"/>
        <v>0</v>
      </c>
      <c r="Q56" s="29">
        <f t="shared" si="24"/>
        <v>0</v>
      </c>
    </row>
    <row r="57" spans="1:17">
      <c r="A57" s="18">
        <v>8.75</v>
      </c>
      <c r="B57">
        <f t="shared" si="10"/>
        <v>0</v>
      </c>
      <c r="C57">
        <f t="shared" si="11"/>
        <v>107275</v>
      </c>
      <c r="D57">
        <f t="shared" si="12"/>
        <v>0</v>
      </c>
      <c r="E57">
        <f t="shared" si="13"/>
        <v>0</v>
      </c>
      <c r="F57">
        <f t="shared" si="14"/>
        <v>0</v>
      </c>
      <c r="G57">
        <f t="shared" si="15"/>
        <v>0</v>
      </c>
      <c r="H57" s="19">
        <f t="shared" si="16"/>
        <v>107275</v>
      </c>
      <c r="J57" s="28">
        <f t="shared" si="17"/>
        <v>4.1870288877601016</v>
      </c>
      <c r="K57">
        <f t="shared" si="18"/>
        <v>0</v>
      </c>
      <c r="L57">
        <f t="shared" si="19"/>
        <v>51332.974163938845</v>
      </c>
      <c r="M57">
        <f t="shared" si="20"/>
        <v>0</v>
      </c>
      <c r="N57">
        <f t="shared" si="21"/>
        <v>0</v>
      </c>
      <c r="O57">
        <f t="shared" si="22"/>
        <v>0</v>
      </c>
      <c r="P57">
        <f t="shared" si="23"/>
        <v>0</v>
      </c>
      <c r="Q57" s="29">
        <f t="shared" si="24"/>
        <v>51332.974163938845</v>
      </c>
    </row>
    <row r="58" spans="1:17">
      <c r="A58" s="18">
        <v>9.25</v>
      </c>
      <c r="B58">
        <f t="shared" si="10"/>
        <v>0</v>
      </c>
      <c r="C58">
        <f t="shared" si="11"/>
        <v>908377.75</v>
      </c>
      <c r="D58">
        <f t="shared" si="12"/>
        <v>0</v>
      </c>
      <c r="E58">
        <f t="shared" si="13"/>
        <v>0</v>
      </c>
      <c r="F58">
        <f t="shared" si="14"/>
        <v>0</v>
      </c>
      <c r="G58">
        <f t="shared" si="15"/>
        <v>0</v>
      </c>
      <c r="H58" s="19">
        <f t="shared" si="16"/>
        <v>908377.75</v>
      </c>
      <c r="J58" s="28">
        <f t="shared" si="17"/>
        <v>5.0217292697497227</v>
      </c>
      <c r="K58">
        <f t="shared" si="18"/>
        <v>0</v>
      </c>
      <c r="L58">
        <f t="shared" si="19"/>
        <v>493148.879477232</v>
      </c>
      <c r="M58">
        <f t="shared" si="20"/>
        <v>0</v>
      </c>
      <c r="N58">
        <f t="shared" si="21"/>
        <v>0</v>
      </c>
      <c r="O58">
        <f t="shared" si="22"/>
        <v>0</v>
      </c>
      <c r="P58">
        <f t="shared" si="23"/>
        <v>0</v>
      </c>
      <c r="Q58" s="29">
        <f t="shared" si="24"/>
        <v>493148.879477232</v>
      </c>
    </row>
    <row r="59" spans="1:17">
      <c r="A59" s="18">
        <v>9.75</v>
      </c>
      <c r="B59">
        <f t="shared" si="10"/>
        <v>0</v>
      </c>
      <c r="C59">
        <f t="shared" si="11"/>
        <v>3051106.5</v>
      </c>
      <c r="D59">
        <f t="shared" si="12"/>
        <v>0</v>
      </c>
      <c r="E59">
        <f t="shared" si="13"/>
        <v>0</v>
      </c>
      <c r="F59">
        <f t="shared" si="14"/>
        <v>0</v>
      </c>
      <c r="G59">
        <f t="shared" si="15"/>
        <v>0</v>
      </c>
      <c r="H59" s="19">
        <f t="shared" si="16"/>
        <v>3051106.5</v>
      </c>
      <c r="J59" s="28">
        <f t="shared" si="17"/>
        <v>5.9654545015397451</v>
      </c>
      <c r="K59">
        <f t="shared" si="18"/>
        <v>0</v>
      </c>
      <c r="L59">
        <f t="shared" si="19"/>
        <v>1866793.5389848386</v>
      </c>
      <c r="M59">
        <f t="shared" si="20"/>
        <v>0</v>
      </c>
      <c r="N59">
        <f t="shared" si="21"/>
        <v>0</v>
      </c>
      <c r="O59">
        <f t="shared" si="22"/>
        <v>0</v>
      </c>
      <c r="P59">
        <f t="shared" si="23"/>
        <v>0</v>
      </c>
      <c r="Q59" s="29">
        <f t="shared" si="24"/>
        <v>1866793.5389848386</v>
      </c>
    </row>
    <row r="60" spans="1:17">
      <c r="A60" s="18">
        <v>10.25</v>
      </c>
      <c r="B60">
        <f t="shared" si="10"/>
        <v>0</v>
      </c>
      <c r="C60">
        <f t="shared" si="11"/>
        <v>1760540</v>
      </c>
      <c r="D60">
        <f t="shared" si="12"/>
        <v>0</v>
      </c>
      <c r="E60">
        <f t="shared" si="13"/>
        <v>0</v>
      </c>
      <c r="F60">
        <f t="shared" si="14"/>
        <v>0</v>
      </c>
      <c r="G60">
        <f t="shared" si="15"/>
        <v>0</v>
      </c>
      <c r="H60" s="19">
        <f t="shared" si="16"/>
        <v>1760540</v>
      </c>
      <c r="J60" s="28">
        <f t="shared" si="17"/>
        <v>7.0257496078082031</v>
      </c>
      <c r="K60">
        <f t="shared" si="18"/>
        <v>0</v>
      </c>
      <c r="L60">
        <f t="shared" si="19"/>
        <v>1206742.752637137</v>
      </c>
      <c r="M60">
        <f t="shared" si="20"/>
        <v>0</v>
      </c>
      <c r="N60">
        <f t="shared" si="21"/>
        <v>0</v>
      </c>
      <c r="O60">
        <f t="shared" si="22"/>
        <v>0</v>
      </c>
      <c r="P60">
        <f t="shared" si="23"/>
        <v>0</v>
      </c>
      <c r="Q60" s="29">
        <f t="shared" si="24"/>
        <v>1206742.752637137</v>
      </c>
    </row>
    <row r="61" spans="1:17">
      <c r="A61" s="18">
        <v>10.75</v>
      </c>
      <c r="B61">
        <f t="shared" si="10"/>
        <v>0</v>
      </c>
      <c r="C61">
        <f t="shared" si="11"/>
        <v>487136.25</v>
      </c>
      <c r="D61">
        <f t="shared" si="12"/>
        <v>0</v>
      </c>
      <c r="E61">
        <f t="shared" si="13"/>
        <v>0</v>
      </c>
      <c r="F61">
        <f t="shared" si="14"/>
        <v>0</v>
      </c>
      <c r="G61">
        <f t="shared" si="15"/>
        <v>0</v>
      </c>
      <c r="H61" s="19">
        <f t="shared" si="16"/>
        <v>487136.25</v>
      </c>
      <c r="J61" s="28">
        <f t="shared" si="17"/>
        <v>8.2102653749075571</v>
      </c>
      <c r="K61">
        <f t="shared" si="18"/>
        <v>0</v>
      </c>
      <c r="L61">
        <f t="shared" si="19"/>
        <v>372048.17546393594</v>
      </c>
      <c r="M61">
        <f t="shared" si="20"/>
        <v>0</v>
      </c>
      <c r="N61">
        <f t="shared" si="21"/>
        <v>0</v>
      </c>
      <c r="O61">
        <f t="shared" si="22"/>
        <v>0</v>
      </c>
      <c r="P61">
        <f t="shared" si="23"/>
        <v>0</v>
      </c>
      <c r="Q61" s="29">
        <f t="shared" si="24"/>
        <v>372048.17546393594</v>
      </c>
    </row>
    <row r="62" spans="1:17">
      <c r="A62" s="18">
        <v>11.25</v>
      </c>
      <c r="B62">
        <f t="shared" si="10"/>
        <v>0</v>
      </c>
      <c r="C62">
        <f t="shared" si="11"/>
        <v>1060368.75</v>
      </c>
      <c r="D62">
        <f t="shared" si="12"/>
        <v>0</v>
      </c>
      <c r="E62">
        <f t="shared" si="13"/>
        <v>0</v>
      </c>
      <c r="F62">
        <f t="shared" si="14"/>
        <v>0</v>
      </c>
      <c r="G62">
        <f t="shared" si="15"/>
        <v>0</v>
      </c>
      <c r="H62" s="19">
        <f t="shared" si="16"/>
        <v>1060368.75</v>
      </c>
      <c r="J62" s="28">
        <f t="shared" si="17"/>
        <v>9.5267545603944335</v>
      </c>
      <c r="K62">
        <f t="shared" si="18"/>
        <v>0</v>
      </c>
      <c r="L62">
        <f t="shared" si="19"/>
        <v>897944.25108997733</v>
      </c>
      <c r="M62">
        <f t="shared" si="20"/>
        <v>0</v>
      </c>
      <c r="N62">
        <f t="shared" si="21"/>
        <v>0</v>
      </c>
      <c r="O62">
        <f t="shared" si="22"/>
        <v>0</v>
      </c>
      <c r="P62">
        <f t="shared" si="23"/>
        <v>0</v>
      </c>
      <c r="Q62" s="29">
        <f t="shared" si="24"/>
        <v>897944.25108997733</v>
      </c>
    </row>
    <row r="63" spans="1:17">
      <c r="A63" s="18">
        <v>11.75</v>
      </c>
      <c r="B63">
        <f t="shared" si="10"/>
        <v>0</v>
      </c>
      <c r="C63">
        <f t="shared" si="11"/>
        <v>3956577.5</v>
      </c>
      <c r="D63">
        <f t="shared" si="12"/>
        <v>0</v>
      </c>
      <c r="E63">
        <f t="shared" si="13"/>
        <v>0</v>
      </c>
      <c r="F63">
        <f t="shared" si="14"/>
        <v>0</v>
      </c>
      <c r="G63">
        <f t="shared" si="15"/>
        <v>0</v>
      </c>
      <c r="H63" s="19">
        <f t="shared" si="16"/>
        <v>3956577.5</v>
      </c>
      <c r="J63" s="28">
        <f t="shared" si="17"/>
        <v>10.983068409958404</v>
      </c>
      <c r="K63">
        <f t="shared" si="18"/>
        <v>0</v>
      </c>
      <c r="L63">
        <f t="shared" si="19"/>
        <v>3698328.6256852937</v>
      </c>
      <c r="M63">
        <f t="shared" si="20"/>
        <v>0</v>
      </c>
      <c r="N63">
        <f t="shared" si="21"/>
        <v>0</v>
      </c>
      <c r="O63">
        <f t="shared" si="22"/>
        <v>0</v>
      </c>
      <c r="P63">
        <f t="shared" si="23"/>
        <v>0</v>
      </c>
      <c r="Q63" s="29">
        <f t="shared" si="24"/>
        <v>3698328.6256852937</v>
      </c>
    </row>
    <row r="64" spans="1:17">
      <c r="A64" s="18">
        <v>12.25</v>
      </c>
      <c r="B64">
        <f t="shared" si="10"/>
        <v>0</v>
      </c>
      <c r="C64">
        <f t="shared" si="11"/>
        <v>2454226.25</v>
      </c>
      <c r="D64">
        <f t="shared" si="12"/>
        <v>0</v>
      </c>
      <c r="E64">
        <f t="shared" si="13"/>
        <v>0</v>
      </c>
      <c r="F64">
        <f t="shared" si="14"/>
        <v>0</v>
      </c>
      <c r="G64">
        <f t="shared" si="15"/>
        <v>0</v>
      </c>
      <c r="H64" s="19">
        <f t="shared" si="16"/>
        <v>2454226.25</v>
      </c>
      <c r="J64" s="28">
        <f t="shared" si="17"/>
        <v>12.587153444136332</v>
      </c>
      <c r="K64">
        <f t="shared" si="18"/>
        <v>0</v>
      </c>
      <c r="L64">
        <f t="shared" si="19"/>
        <v>2521773.2567654937</v>
      </c>
      <c r="M64">
        <f t="shared" si="20"/>
        <v>0</v>
      </c>
      <c r="N64">
        <f t="shared" si="21"/>
        <v>0</v>
      </c>
      <c r="O64">
        <f t="shared" si="22"/>
        <v>0</v>
      </c>
      <c r="P64">
        <f t="shared" si="23"/>
        <v>0</v>
      </c>
      <c r="Q64" s="29">
        <f t="shared" si="24"/>
        <v>2521773.2567654937</v>
      </c>
    </row>
    <row r="65" spans="1:18">
      <c r="A65" s="18">
        <v>12.75</v>
      </c>
      <c r="B65">
        <f t="shared" si="10"/>
        <v>0</v>
      </c>
      <c r="C65">
        <f t="shared" si="11"/>
        <v>1565264.0878378379</v>
      </c>
      <c r="D65">
        <f t="shared" si="12"/>
        <v>89443.66216216216</v>
      </c>
      <c r="E65">
        <f t="shared" si="13"/>
        <v>0</v>
      </c>
      <c r="F65">
        <f t="shared" si="14"/>
        <v>0</v>
      </c>
      <c r="G65">
        <f t="shared" si="15"/>
        <v>0</v>
      </c>
      <c r="H65" s="19">
        <f t="shared" si="16"/>
        <v>1654707.75</v>
      </c>
      <c r="J65" s="28">
        <f t="shared" si="17"/>
        <v>14.347048483221629</v>
      </c>
      <c r="K65">
        <f t="shared" si="18"/>
        <v>0</v>
      </c>
      <c r="L65">
        <f t="shared" si="19"/>
        <v>1761327.0397847167</v>
      </c>
      <c r="M65">
        <f t="shared" si="20"/>
        <v>100647.25941626953</v>
      </c>
      <c r="N65">
        <f t="shared" si="21"/>
        <v>0</v>
      </c>
      <c r="O65">
        <f t="shared" si="22"/>
        <v>0</v>
      </c>
      <c r="P65">
        <f t="shared" si="23"/>
        <v>0</v>
      </c>
      <c r="Q65" s="29">
        <f t="shared" si="24"/>
        <v>1861974.2992009863</v>
      </c>
    </row>
    <row r="66" spans="1:18">
      <c r="A66" s="18">
        <v>13.25</v>
      </c>
      <c r="B66">
        <f t="shared" si="10"/>
        <v>0</v>
      </c>
      <c r="C66">
        <f t="shared" si="11"/>
        <v>1358197.1896551724</v>
      </c>
      <c r="D66">
        <f t="shared" si="12"/>
        <v>156715.06034482759</v>
      </c>
      <c r="E66">
        <f t="shared" si="13"/>
        <v>0</v>
      </c>
      <c r="F66">
        <f t="shared" si="14"/>
        <v>0</v>
      </c>
      <c r="G66">
        <f t="shared" si="15"/>
        <v>0</v>
      </c>
      <c r="H66" s="19">
        <f t="shared" si="16"/>
        <v>1514912.25</v>
      </c>
      <c r="J66" s="28">
        <f t="shared" si="17"/>
        <v>16.270881883627585</v>
      </c>
      <c r="K66">
        <f t="shared" si="18"/>
        <v>0</v>
      </c>
      <c r="L66">
        <f t="shared" si="19"/>
        <v>1667854.0413248485</v>
      </c>
      <c r="M66">
        <f t="shared" si="20"/>
        <v>192444.69707594407</v>
      </c>
      <c r="N66">
        <f t="shared" si="21"/>
        <v>0</v>
      </c>
      <c r="O66">
        <f t="shared" si="22"/>
        <v>0</v>
      </c>
      <c r="P66">
        <f t="shared" si="23"/>
        <v>0</v>
      </c>
      <c r="Q66" s="29">
        <f t="shared" si="24"/>
        <v>1860298.7384007927</v>
      </c>
    </row>
    <row r="67" spans="1:18">
      <c r="A67" s="18">
        <v>13.75</v>
      </c>
      <c r="B67">
        <f t="shared" si="10"/>
        <v>0</v>
      </c>
      <c r="C67">
        <f t="shared" si="11"/>
        <v>966210.78125</v>
      </c>
      <c r="D67">
        <f t="shared" si="12"/>
        <v>222971.71875</v>
      </c>
      <c r="E67">
        <f t="shared" si="13"/>
        <v>0</v>
      </c>
      <c r="F67">
        <f t="shared" si="14"/>
        <v>0</v>
      </c>
      <c r="G67">
        <f t="shared" si="15"/>
        <v>0</v>
      </c>
      <c r="H67" s="19">
        <f t="shared" si="16"/>
        <v>1189182.5</v>
      </c>
      <c r="J67" s="28">
        <f t="shared" si="17"/>
        <v>18.366868962906587</v>
      </c>
      <c r="K67">
        <f t="shared" si="18"/>
        <v>0</v>
      </c>
      <c r="L67">
        <f t="shared" si="19"/>
        <v>1290637.5861648256</v>
      </c>
      <c r="M67">
        <f t="shared" si="20"/>
        <v>297839.44296111359</v>
      </c>
      <c r="N67">
        <f t="shared" si="21"/>
        <v>0</v>
      </c>
      <c r="O67">
        <f t="shared" si="22"/>
        <v>0</v>
      </c>
      <c r="P67">
        <f t="shared" si="23"/>
        <v>0</v>
      </c>
      <c r="Q67" s="29">
        <f t="shared" si="24"/>
        <v>1588477.0291259391</v>
      </c>
    </row>
    <row r="68" spans="1:18">
      <c r="A68" s="18">
        <v>14.25</v>
      </c>
      <c r="B68">
        <f t="shared" si="10"/>
        <v>0</v>
      </c>
      <c r="C68">
        <f t="shared" si="11"/>
        <v>913391.56730769225</v>
      </c>
      <c r="D68">
        <f t="shared" si="12"/>
        <v>217474.18269230769</v>
      </c>
      <c r="E68">
        <f t="shared" si="13"/>
        <v>0</v>
      </c>
      <c r="F68">
        <f t="shared" si="14"/>
        <v>0</v>
      </c>
      <c r="G68">
        <f t="shared" si="15"/>
        <v>0</v>
      </c>
      <c r="H68" s="19">
        <f t="shared" si="16"/>
        <v>1130865.75</v>
      </c>
      <c r="J68" s="28">
        <f t="shared" si="17"/>
        <v>20.643309593858778</v>
      </c>
      <c r="K68">
        <f t="shared" si="18"/>
        <v>0</v>
      </c>
      <c r="L68">
        <f t="shared" si="19"/>
        <v>1323187.7125861465</v>
      </c>
      <c r="M68">
        <f t="shared" si="20"/>
        <v>315044.69347289205</v>
      </c>
      <c r="N68">
        <f t="shared" si="21"/>
        <v>0</v>
      </c>
      <c r="O68">
        <f t="shared" si="22"/>
        <v>0</v>
      </c>
      <c r="P68">
        <f t="shared" si="23"/>
        <v>0</v>
      </c>
      <c r="Q68" s="29">
        <f t="shared" si="24"/>
        <v>1638232.4060590386</v>
      </c>
    </row>
    <row r="69" spans="1:18">
      <c r="A69" s="18">
        <v>14.75</v>
      </c>
      <c r="B69">
        <f t="shared" si="10"/>
        <v>0</v>
      </c>
      <c r="C69">
        <f t="shared" si="11"/>
        <v>798996.6315789473</v>
      </c>
      <c r="D69">
        <f t="shared" si="12"/>
        <v>1098620.3684210526</v>
      </c>
      <c r="E69">
        <f t="shared" si="13"/>
        <v>0</v>
      </c>
      <c r="F69">
        <f t="shared" si="14"/>
        <v>0</v>
      </c>
      <c r="G69">
        <f t="shared" si="15"/>
        <v>0</v>
      </c>
      <c r="H69" s="19">
        <f t="shared" si="16"/>
        <v>1897617</v>
      </c>
      <c r="J69" s="28">
        <f t="shared" si="17"/>
        <v>23.108585950838066</v>
      </c>
      <c r="K69">
        <f t="shared" si="18"/>
        <v>0</v>
      </c>
      <c r="L69">
        <f t="shared" si="19"/>
        <v>1251775.0735777763</v>
      </c>
      <c r="M69">
        <f t="shared" si="20"/>
        <v>1721190.7261694425</v>
      </c>
      <c r="N69">
        <f t="shared" si="21"/>
        <v>0</v>
      </c>
      <c r="O69">
        <f t="shared" si="22"/>
        <v>0</v>
      </c>
      <c r="P69">
        <f t="shared" si="23"/>
        <v>0</v>
      </c>
      <c r="Q69" s="29">
        <f t="shared" si="24"/>
        <v>2972965.7997472188</v>
      </c>
    </row>
    <row r="70" spans="1:18">
      <c r="A70" s="18">
        <v>15.25</v>
      </c>
      <c r="B70">
        <f t="shared" si="10"/>
        <v>0</v>
      </c>
      <c r="C70">
        <f t="shared" si="11"/>
        <v>630225.85714285704</v>
      </c>
      <c r="D70">
        <f t="shared" si="12"/>
        <v>735263.5</v>
      </c>
      <c r="E70">
        <f t="shared" si="13"/>
        <v>105037.64285714286</v>
      </c>
      <c r="F70">
        <f t="shared" si="14"/>
        <v>0</v>
      </c>
      <c r="G70">
        <f t="shared" si="15"/>
        <v>0</v>
      </c>
      <c r="H70" s="19">
        <f t="shared" si="16"/>
        <v>1470527</v>
      </c>
      <c r="J70" s="28">
        <f t="shared" si="17"/>
        <v>25.771160393587248</v>
      </c>
      <c r="K70">
        <f t="shared" si="18"/>
        <v>0</v>
      </c>
      <c r="L70">
        <f t="shared" si="19"/>
        <v>1065026.3376140704</v>
      </c>
      <c r="M70">
        <f t="shared" si="20"/>
        <v>1242530.7272164156</v>
      </c>
      <c r="N70">
        <f t="shared" si="21"/>
        <v>177504.38960234507</v>
      </c>
      <c r="O70">
        <f t="shared" si="22"/>
        <v>0</v>
      </c>
      <c r="P70">
        <f t="shared" si="23"/>
        <v>0</v>
      </c>
      <c r="Q70" s="29">
        <f t="shared" si="24"/>
        <v>2485061.4544328307</v>
      </c>
    </row>
    <row r="71" spans="1:18">
      <c r="A71" s="18">
        <v>15.75</v>
      </c>
      <c r="B71">
        <f t="shared" si="10"/>
        <v>0</v>
      </c>
      <c r="C71">
        <f t="shared" si="11"/>
        <v>127601.65384615386</v>
      </c>
      <c r="D71">
        <f t="shared" si="12"/>
        <v>1148414.8846153845</v>
      </c>
      <c r="E71">
        <f t="shared" si="13"/>
        <v>382804.96153846156</v>
      </c>
      <c r="F71">
        <f t="shared" si="14"/>
        <v>0</v>
      </c>
      <c r="G71">
        <f t="shared" si="15"/>
        <v>0</v>
      </c>
      <c r="H71" s="19">
        <f t="shared" si="16"/>
        <v>1658821.4999999998</v>
      </c>
      <c r="J71" s="28">
        <f t="shared" si="17"/>
        <v>28.639573475801846</v>
      </c>
      <c r="K71">
        <f t="shared" si="18"/>
        <v>0</v>
      </c>
      <c r="L71">
        <f t="shared" si="19"/>
        <v>232029.0121244925</v>
      </c>
      <c r="M71">
        <f t="shared" si="20"/>
        <v>2088261.1091204321</v>
      </c>
      <c r="N71">
        <f t="shared" si="21"/>
        <v>696087.03637347743</v>
      </c>
      <c r="O71">
        <f t="shared" si="22"/>
        <v>0</v>
      </c>
      <c r="P71">
        <f t="shared" si="23"/>
        <v>0</v>
      </c>
      <c r="Q71" s="29">
        <f t="shared" si="24"/>
        <v>3016377.157618402</v>
      </c>
    </row>
    <row r="72" spans="1:18">
      <c r="A72" s="18">
        <v>16.25</v>
      </c>
      <c r="B72">
        <f t="shared" si="10"/>
        <v>0</v>
      </c>
      <c r="C72">
        <f t="shared" si="11"/>
        <v>0</v>
      </c>
      <c r="D72">
        <f t="shared" si="12"/>
        <v>617615.5555555555</v>
      </c>
      <c r="E72">
        <f t="shared" si="13"/>
        <v>77201.944444444438</v>
      </c>
      <c r="F72">
        <f t="shared" si="14"/>
        <v>0</v>
      </c>
      <c r="G72">
        <f t="shared" si="15"/>
        <v>0</v>
      </c>
      <c r="H72" s="19">
        <f t="shared" si="16"/>
        <v>694817.5</v>
      </c>
      <c r="J72" s="28">
        <f t="shared" si="17"/>
        <v>31.722442067196507</v>
      </c>
      <c r="K72">
        <f t="shared" si="18"/>
        <v>0</v>
      </c>
      <c r="L72">
        <f t="shared" si="19"/>
        <v>0</v>
      </c>
      <c r="M72">
        <f t="shared" si="20"/>
        <v>1205678.3803637228</v>
      </c>
      <c r="N72">
        <f t="shared" si="21"/>
        <v>150709.79754546535</v>
      </c>
      <c r="O72">
        <f t="shared" si="22"/>
        <v>0</v>
      </c>
      <c r="P72">
        <f t="shared" si="23"/>
        <v>0</v>
      </c>
      <c r="Q72" s="29">
        <f t="shared" si="24"/>
        <v>1356388.1779091882</v>
      </c>
    </row>
    <row r="73" spans="1:18">
      <c r="A73" s="18">
        <v>16.75</v>
      </c>
      <c r="B73">
        <f t="shared" si="10"/>
        <v>0</v>
      </c>
      <c r="C73">
        <f t="shared" si="11"/>
        <v>0</v>
      </c>
      <c r="D73">
        <f t="shared" si="12"/>
        <v>119117.625</v>
      </c>
      <c r="E73">
        <f t="shared" si="13"/>
        <v>39705.875</v>
      </c>
      <c r="F73">
        <f t="shared" si="14"/>
        <v>0</v>
      </c>
      <c r="G73">
        <f t="shared" si="15"/>
        <v>0</v>
      </c>
      <c r="H73" s="19">
        <f t="shared" si="16"/>
        <v>158823.5</v>
      </c>
      <c r="J73" s="28">
        <f t="shared" si="17"/>
        <v>35.028457579185272</v>
      </c>
      <c r="K73">
        <f t="shared" si="18"/>
        <v>0</v>
      </c>
      <c r="L73">
        <f t="shared" si="19"/>
        <v>0</v>
      </c>
      <c r="M73">
        <f t="shared" si="20"/>
        <v>249104.87607437605</v>
      </c>
      <c r="N73">
        <f t="shared" si="21"/>
        <v>83034.958691458683</v>
      </c>
      <c r="O73">
        <f t="shared" si="22"/>
        <v>0</v>
      </c>
      <c r="P73">
        <f t="shared" si="23"/>
        <v>0</v>
      </c>
      <c r="Q73" s="29">
        <f t="shared" si="24"/>
        <v>332139.83476583473</v>
      </c>
    </row>
    <row r="74" spans="1:18">
      <c r="A74" s="18">
        <v>17.25</v>
      </c>
      <c r="B74">
        <f t="shared" si="10"/>
        <v>0</v>
      </c>
      <c r="C74">
        <f t="shared" si="11"/>
        <v>0</v>
      </c>
      <c r="D74">
        <f t="shared" si="12"/>
        <v>68965.5</v>
      </c>
      <c r="E74">
        <f t="shared" si="13"/>
        <v>0</v>
      </c>
      <c r="F74">
        <f t="shared" si="14"/>
        <v>0</v>
      </c>
      <c r="G74">
        <f t="shared" si="15"/>
        <v>0</v>
      </c>
      <c r="H74" s="19">
        <f t="shared" si="16"/>
        <v>68965.5</v>
      </c>
      <c r="J74" s="28">
        <f t="shared" si="17"/>
        <v>38.566384285427567</v>
      </c>
      <c r="K74">
        <f t="shared" si="18"/>
        <v>0</v>
      </c>
      <c r="L74">
        <f t="shared" si="19"/>
        <v>0</v>
      </c>
      <c r="M74">
        <f t="shared" si="20"/>
        <v>154188.4043731394</v>
      </c>
      <c r="N74">
        <f t="shared" si="21"/>
        <v>0</v>
      </c>
      <c r="O74">
        <f t="shared" si="22"/>
        <v>0</v>
      </c>
      <c r="P74">
        <f t="shared" si="23"/>
        <v>0</v>
      </c>
      <c r="Q74" s="29">
        <f t="shared" si="24"/>
        <v>154188.4043731394</v>
      </c>
    </row>
    <row r="75" spans="1:18">
      <c r="A75" s="18">
        <v>17.75</v>
      </c>
      <c r="B75">
        <f t="shared" si="10"/>
        <v>0</v>
      </c>
      <c r="C75">
        <f t="shared" si="11"/>
        <v>0</v>
      </c>
      <c r="D75">
        <f t="shared" si="12"/>
        <v>5893</v>
      </c>
      <c r="E75">
        <f t="shared" si="13"/>
        <v>0</v>
      </c>
      <c r="F75">
        <f t="shared" si="14"/>
        <v>0</v>
      </c>
      <c r="G75">
        <f t="shared" si="15"/>
        <v>0</v>
      </c>
      <c r="H75" s="19">
        <f t="shared" si="16"/>
        <v>5893</v>
      </c>
      <c r="J75" s="28">
        <f t="shared" si="17"/>
        <v>42.345057729472373</v>
      </c>
      <c r="K75">
        <f t="shared" si="18"/>
        <v>0</v>
      </c>
      <c r="L75">
        <f t="shared" si="19"/>
        <v>0</v>
      </c>
      <c r="M75">
        <f t="shared" si="20"/>
        <v>14058.559166184828</v>
      </c>
      <c r="N75">
        <f t="shared" si="21"/>
        <v>0</v>
      </c>
      <c r="O75">
        <f t="shared" si="22"/>
        <v>0</v>
      </c>
      <c r="P75">
        <f t="shared" si="23"/>
        <v>0</v>
      </c>
      <c r="Q75" s="29">
        <f t="shared" si="24"/>
        <v>14058.559166184828</v>
      </c>
    </row>
    <row r="76" spans="1:18">
      <c r="A76" s="18">
        <v>18.25</v>
      </c>
      <c r="B76">
        <f t="shared" si="10"/>
        <v>0</v>
      </c>
      <c r="C76">
        <f t="shared" si="11"/>
        <v>0</v>
      </c>
      <c r="D76">
        <f t="shared" si="12"/>
        <v>0</v>
      </c>
      <c r="E76">
        <f t="shared" si="13"/>
        <v>0</v>
      </c>
      <c r="F76">
        <f t="shared" si="14"/>
        <v>0</v>
      </c>
      <c r="G76">
        <f t="shared" si="15"/>
        <v>0</v>
      </c>
      <c r="H76" s="19">
        <f t="shared" si="16"/>
        <v>0</v>
      </c>
      <c r="J76" s="28">
        <f t="shared" si="17"/>
        <v>46.373383212575597</v>
      </c>
      <c r="K76">
        <f t="shared" si="18"/>
        <v>0</v>
      </c>
      <c r="L76">
        <f t="shared" si="19"/>
        <v>0</v>
      </c>
      <c r="M76">
        <f t="shared" si="20"/>
        <v>0</v>
      </c>
      <c r="N76">
        <f t="shared" si="21"/>
        <v>0</v>
      </c>
      <c r="O76">
        <f t="shared" si="22"/>
        <v>0</v>
      </c>
      <c r="P76">
        <f t="shared" si="23"/>
        <v>0</v>
      </c>
      <c r="Q76" s="29">
        <f t="shared" si="24"/>
        <v>0</v>
      </c>
    </row>
    <row r="77" spans="1:18">
      <c r="A77" s="18">
        <v>18.75</v>
      </c>
      <c r="B77">
        <f t="shared" si="10"/>
        <v>0</v>
      </c>
      <c r="C77">
        <f t="shared" si="11"/>
        <v>0</v>
      </c>
      <c r="D77">
        <f t="shared" si="12"/>
        <v>0</v>
      </c>
      <c r="E77">
        <f t="shared" si="13"/>
        <v>0</v>
      </c>
      <c r="F77">
        <f t="shared" si="14"/>
        <v>0</v>
      </c>
      <c r="G77">
        <f t="shared" si="15"/>
        <v>0</v>
      </c>
      <c r="H77" s="19">
        <f t="shared" si="16"/>
        <v>0</v>
      </c>
      <c r="J77" s="28">
        <f t="shared" si="17"/>
        <v>50.660334355497788</v>
      </c>
      <c r="K77">
        <f t="shared" si="18"/>
        <v>0</v>
      </c>
      <c r="L77">
        <f t="shared" si="19"/>
        <v>0</v>
      </c>
      <c r="M77">
        <f t="shared" si="20"/>
        <v>0</v>
      </c>
      <c r="N77">
        <f t="shared" si="21"/>
        <v>0</v>
      </c>
      <c r="O77">
        <f t="shared" si="22"/>
        <v>0</v>
      </c>
      <c r="P77">
        <f t="shared" si="23"/>
        <v>0</v>
      </c>
      <c r="Q77" s="29">
        <f t="shared" si="24"/>
        <v>0</v>
      </c>
    </row>
    <row r="78" spans="1:18">
      <c r="A78" s="18">
        <v>19.25</v>
      </c>
      <c r="B78">
        <f t="shared" si="10"/>
        <v>0</v>
      </c>
      <c r="C78">
        <f t="shared" si="11"/>
        <v>0</v>
      </c>
      <c r="D78">
        <f t="shared" si="12"/>
        <v>0</v>
      </c>
      <c r="E78">
        <f t="shared" si="13"/>
        <v>0</v>
      </c>
      <c r="F78">
        <f t="shared" si="14"/>
        <v>0</v>
      </c>
      <c r="G78">
        <f t="shared" si="15"/>
        <v>0</v>
      </c>
      <c r="H78" s="19">
        <f t="shared" si="16"/>
        <v>0</v>
      </c>
      <c r="J78" s="28">
        <f t="shared" si="17"/>
        <v>55.214951728724813</v>
      </c>
      <c r="K78">
        <f t="shared" si="18"/>
        <v>0</v>
      </c>
      <c r="L78">
        <f t="shared" si="19"/>
        <v>0</v>
      </c>
      <c r="M78">
        <f t="shared" si="20"/>
        <v>0</v>
      </c>
      <c r="N78">
        <f t="shared" si="21"/>
        <v>0</v>
      </c>
      <c r="O78">
        <f t="shared" si="22"/>
        <v>0</v>
      </c>
      <c r="P78">
        <f t="shared" si="23"/>
        <v>0</v>
      </c>
      <c r="Q78" s="29">
        <f t="shared" si="24"/>
        <v>0</v>
      </c>
    </row>
    <row r="79" spans="1:18">
      <c r="A79" s="17" t="s">
        <v>21</v>
      </c>
      <c r="B79" s="24">
        <f t="shared" ref="B79:H79" si="25">SUM(B47:B78)</f>
        <v>0</v>
      </c>
      <c r="C79" s="24">
        <f t="shared" si="25"/>
        <v>20145495.768618658</v>
      </c>
      <c r="D79" s="24">
        <f t="shared" si="25"/>
        <v>4480495.0575412903</v>
      </c>
      <c r="E79" s="24">
        <f t="shared" si="25"/>
        <v>604750.42384004884</v>
      </c>
      <c r="F79" s="24">
        <f t="shared" si="25"/>
        <v>0</v>
      </c>
      <c r="G79" s="24">
        <f t="shared" si="25"/>
        <v>0</v>
      </c>
      <c r="H79" s="24">
        <f t="shared" si="25"/>
        <v>25230741.25</v>
      </c>
      <c r="I79" s="19"/>
      <c r="J79" s="17" t="s">
        <v>21</v>
      </c>
      <c r="K79" s="24">
        <f t="shared" ref="K79:Q79" si="26">SUM(K47:K78)</f>
        <v>0</v>
      </c>
      <c r="L79" s="24">
        <f t="shared" si="26"/>
        <v>19699949.257444724</v>
      </c>
      <c r="M79" s="24">
        <f t="shared" si="26"/>
        <v>7580988.8754099319</v>
      </c>
      <c r="N79" s="24">
        <f t="shared" si="26"/>
        <v>1107336.1822127465</v>
      </c>
      <c r="O79" s="24">
        <f t="shared" si="26"/>
        <v>0</v>
      </c>
      <c r="P79" s="24">
        <f t="shared" si="26"/>
        <v>0</v>
      </c>
      <c r="Q79" s="24">
        <f t="shared" si="26"/>
        <v>28388274.315067403</v>
      </c>
      <c r="R79" s="40"/>
    </row>
    <row r="80" spans="1:18">
      <c r="A80" s="15" t="s">
        <v>27</v>
      </c>
      <c r="B80" s="41">
        <f>IF(B79&gt;0,B79/N38,0)</f>
        <v>0</v>
      </c>
      <c r="C80" s="41">
        <f t="shared" ref="C80:H80" si="27">IF(C79&gt;0,C79/O38,0)</f>
        <v>11.610982255484677</v>
      </c>
      <c r="D80" s="41">
        <f t="shared" si="27"/>
        <v>15.168539042650343</v>
      </c>
      <c r="E80" s="41">
        <f t="shared" si="27"/>
        <v>15.783984475154305</v>
      </c>
      <c r="F80" s="41">
        <f t="shared" si="27"/>
        <v>0</v>
      </c>
      <c r="G80" s="41">
        <f t="shared" si="27"/>
        <v>0</v>
      </c>
      <c r="H80" s="41">
        <f t="shared" si="27"/>
        <v>12.196228923693875</v>
      </c>
      <c r="I80" s="19"/>
      <c r="J80" s="15" t="s">
        <v>27</v>
      </c>
      <c r="K80" s="41">
        <f>IF(K79&gt;0,K79/N38,0)</f>
        <v>0</v>
      </c>
      <c r="L80" s="41">
        <f t="shared" ref="L80:Q80" si="28">IF(L79&gt;0,L79/O38,0)</f>
        <v>11.354188742202558</v>
      </c>
      <c r="M80" s="41">
        <f t="shared" si="28"/>
        <v>25.665138396928974</v>
      </c>
      <c r="N80" s="41">
        <f t="shared" si="28"/>
        <v>28.901471449725605</v>
      </c>
      <c r="O80" s="41">
        <f t="shared" si="28"/>
        <v>0</v>
      </c>
      <c r="P80" s="41">
        <f t="shared" si="28"/>
        <v>0</v>
      </c>
      <c r="Q80" s="41">
        <f t="shared" si="28"/>
        <v>13.722541437231099</v>
      </c>
    </row>
    <row r="85" spans="1:7">
      <c r="A85" s="30" t="s">
        <v>52</v>
      </c>
      <c r="B85" s="31"/>
    </row>
    <row r="86" spans="1:7">
      <c r="A86" s="31" t="s">
        <v>28</v>
      </c>
      <c r="B86" s="31"/>
    </row>
    <row r="87" spans="1:7">
      <c r="A87" s="31"/>
      <c r="B87" s="31"/>
    </row>
    <row r="89" spans="1:7">
      <c r="B89" s="32" t="s">
        <v>29</v>
      </c>
      <c r="C89" s="32" t="s">
        <v>30</v>
      </c>
      <c r="D89" s="32" t="s">
        <v>31</v>
      </c>
      <c r="E89" s="32" t="s">
        <v>32</v>
      </c>
    </row>
    <row r="90" spans="1:7">
      <c r="A90" s="32" t="s">
        <v>33</v>
      </c>
      <c r="B90" s="32" t="s">
        <v>34</v>
      </c>
      <c r="C90" s="32" t="s">
        <v>20</v>
      </c>
      <c r="D90" s="32" t="s">
        <v>35</v>
      </c>
      <c r="E90" s="31"/>
    </row>
    <row r="91" spans="1:7">
      <c r="B91" s="2"/>
      <c r="C91" s="2"/>
      <c r="D91" s="2"/>
    </row>
    <row r="92" spans="1:7">
      <c r="A92" s="32">
        <v>0</v>
      </c>
      <c r="B92" s="20">
        <f>N$38</f>
        <v>0</v>
      </c>
      <c r="C92" s="34">
        <v>0</v>
      </c>
      <c r="D92" s="34">
        <v>0</v>
      </c>
      <c r="E92" s="20">
        <v>0</v>
      </c>
    </row>
    <row r="93" spans="1:7">
      <c r="A93" s="32">
        <v>1</v>
      </c>
      <c r="B93" s="20">
        <f>O$38</f>
        <v>1735038.0291126994</v>
      </c>
      <c r="C93" s="34">
        <f>C80</f>
        <v>11.610982255484677</v>
      </c>
      <c r="D93" s="34">
        <f>L80</f>
        <v>11.354188742202558</v>
      </c>
      <c r="E93" s="20">
        <f>B93*D93</f>
        <v>19699949.257444724</v>
      </c>
      <c r="G93" s="36">
        <f>D93/1000</f>
        <v>1.1354188742202558E-2</v>
      </c>
    </row>
    <row r="94" spans="1:7">
      <c r="A94" s="32">
        <v>2</v>
      </c>
      <c r="B94" s="20">
        <f>P$38</f>
        <v>295380.79078962043</v>
      </c>
      <c r="C94" s="34">
        <f>D80</f>
        <v>15.168539042650343</v>
      </c>
      <c r="D94" s="34">
        <f>M80</f>
        <v>25.665138396928974</v>
      </c>
      <c r="E94" s="20">
        <f>B94*D94</f>
        <v>7580988.8754099319</v>
      </c>
      <c r="G94" s="36">
        <f>D94/1000</f>
        <v>2.5665138396928973E-2</v>
      </c>
    </row>
    <row r="95" spans="1:7">
      <c r="A95" s="32">
        <v>3</v>
      </c>
      <c r="B95" s="20">
        <f>Q$38</f>
        <v>38314.180097680102</v>
      </c>
      <c r="C95" s="34">
        <f>E80</f>
        <v>15.783984475154305</v>
      </c>
      <c r="D95" s="34">
        <f>N80</f>
        <v>28.901471449725605</v>
      </c>
      <c r="E95" s="20">
        <f>B95*D95</f>
        <v>1107336.1822127465</v>
      </c>
      <c r="G95" s="36">
        <f>D95/1000</f>
        <v>2.8901471449725605E-2</v>
      </c>
    </row>
    <row r="96" spans="1:7">
      <c r="A96" s="32">
        <v>4</v>
      </c>
      <c r="B96" s="20">
        <f>R$38</f>
        <v>0</v>
      </c>
      <c r="C96" s="34">
        <v>0</v>
      </c>
      <c r="D96" s="34">
        <v>0</v>
      </c>
      <c r="E96" s="20">
        <f>B96*D96</f>
        <v>0</v>
      </c>
    </row>
    <row r="97" spans="1:6">
      <c r="A97" s="32" t="s">
        <v>13</v>
      </c>
      <c r="B97" s="20">
        <f>S$38</f>
        <v>0</v>
      </c>
      <c r="C97" s="34">
        <v>0</v>
      </c>
      <c r="D97" s="34">
        <v>0</v>
      </c>
      <c r="E97" s="20">
        <f>B97*D97</f>
        <v>0</v>
      </c>
    </row>
    <row r="98" spans="1:6">
      <c r="A98" s="32" t="s">
        <v>21</v>
      </c>
      <c r="B98" s="20">
        <f>SUM(B92:B97)</f>
        <v>2068733</v>
      </c>
      <c r="C98" s="34">
        <f>H80</f>
        <v>12.196228923693875</v>
      </c>
      <c r="D98" s="34">
        <f>Q80</f>
        <v>13.722541437231099</v>
      </c>
      <c r="E98" s="20">
        <f>SUM(E92:E97)</f>
        <v>28388274.315067403</v>
      </c>
      <c r="F98">
        <f>E98/1000</f>
        <v>28388.274315067403</v>
      </c>
    </row>
    <row r="99" spans="1:6">
      <c r="A99" s="32" t="s">
        <v>17</v>
      </c>
      <c r="B99" s="20">
        <f>K2</f>
        <v>24745000</v>
      </c>
      <c r="C99" s="2"/>
      <c r="D99" s="2"/>
      <c r="E99" s="2"/>
    </row>
    <row r="100" spans="1:6">
      <c r="A100" s="32" t="s">
        <v>32</v>
      </c>
      <c r="B100" s="20">
        <f>E98</f>
        <v>28388274.315067403</v>
      </c>
      <c r="C100" s="2"/>
      <c r="D100" s="2"/>
      <c r="E100" s="2"/>
    </row>
    <row r="101" spans="1:6">
      <c r="A101" s="32" t="s">
        <v>36</v>
      </c>
      <c r="B101" s="37">
        <f>B100/B99*100</f>
        <v>114.72327466182017</v>
      </c>
      <c r="C101" s="2"/>
      <c r="D101" s="2"/>
      <c r="E101" s="2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99"/>
  <sheetViews>
    <sheetView workbookViewId="0">
      <selection activeCell="E9" sqref="E9"/>
    </sheetView>
  </sheetViews>
  <sheetFormatPr baseColWidth="10" defaultColWidth="11.664062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6640625" customWidth="1"/>
    <col min="10" max="10" width="11.5" customWidth="1"/>
    <col min="11" max="12" width="9.6640625" customWidth="1"/>
    <col min="13" max="13" width="10.6640625" customWidth="1"/>
    <col min="14" max="14" width="8.83203125" customWidth="1"/>
    <col min="15" max="15" width="11.5" customWidth="1"/>
    <col min="16" max="16" width="11" customWidth="1"/>
  </cols>
  <sheetData>
    <row r="1" spans="1:18" ht="21">
      <c r="A1" s="183" t="s">
        <v>53</v>
      </c>
      <c r="B1" s="183"/>
      <c r="C1" s="183"/>
      <c r="D1" s="183"/>
      <c r="E1" s="183"/>
      <c r="F1" s="183"/>
      <c r="G1" s="49"/>
      <c r="H1" s="181" t="s">
        <v>15</v>
      </c>
      <c r="I1" s="181"/>
      <c r="J1" s="49"/>
      <c r="K1" s="49"/>
      <c r="M1" s="50"/>
      <c r="N1" s="50"/>
      <c r="O1" s="49"/>
      <c r="P1" s="51"/>
      <c r="Q1" s="51"/>
      <c r="R1" s="51"/>
    </row>
    <row r="2" spans="1:18">
      <c r="A2" s="49"/>
      <c r="B2" s="49"/>
      <c r="C2" s="49"/>
      <c r="D2" s="49"/>
      <c r="E2" s="49"/>
      <c r="F2" s="49"/>
      <c r="G2" s="49"/>
      <c r="H2" s="49" t="s">
        <v>17</v>
      </c>
      <c r="I2" s="49">
        <v>7395000</v>
      </c>
      <c r="J2" s="49"/>
      <c r="K2" s="49"/>
      <c r="L2" s="49"/>
      <c r="M2" s="49"/>
      <c r="N2" s="49"/>
      <c r="O2" s="49"/>
      <c r="P2" s="51"/>
      <c r="Q2" s="51"/>
      <c r="R2" s="51"/>
    </row>
    <row r="3" spans="1:18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51"/>
      <c r="Q3" s="51"/>
      <c r="R3" s="51"/>
    </row>
    <row r="4" spans="1:18">
      <c r="A4" s="50" t="s">
        <v>18</v>
      </c>
      <c r="B4" s="184" t="s">
        <v>19</v>
      </c>
      <c r="C4" s="184"/>
      <c r="D4" s="184"/>
      <c r="E4" s="184"/>
      <c r="F4" s="184"/>
      <c r="G4" s="49"/>
      <c r="H4" s="50" t="s">
        <v>18</v>
      </c>
      <c r="I4" s="49"/>
      <c r="J4" s="49"/>
      <c r="K4" s="166" t="s">
        <v>18</v>
      </c>
      <c r="L4" s="180" t="s">
        <v>16</v>
      </c>
      <c r="M4" s="180"/>
      <c r="N4" s="180"/>
      <c r="O4" s="180"/>
      <c r="P4" s="180"/>
      <c r="Q4" s="51"/>
      <c r="R4" s="51"/>
    </row>
    <row r="5" spans="1:18">
      <c r="A5" s="50" t="s">
        <v>20</v>
      </c>
      <c r="B5" s="52">
        <v>0</v>
      </c>
      <c r="C5" s="53">
        <v>1</v>
      </c>
      <c r="D5" s="53">
        <v>2</v>
      </c>
      <c r="E5" s="53">
        <v>3</v>
      </c>
      <c r="F5" s="54" t="s">
        <v>21</v>
      </c>
      <c r="G5" s="49"/>
      <c r="H5" s="50" t="s">
        <v>20</v>
      </c>
      <c r="I5" s="50" t="s">
        <v>22</v>
      </c>
      <c r="J5" s="49"/>
      <c r="K5" s="166" t="s">
        <v>20</v>
      </c>
      <c r="L5" s="167">
        <v>0</v>
      </c>
      <c r="M5" s="168">
        <v>1</v>
      </c>
      <c r="N5" s="168">
        <v>2</v>
      </c>
      <c r="O5" s="168">
        <v>3</v>
      </c>
      <c r="P5" s="169" t="s">
        <v>21</v>
      </c>
      <c r="Q5" s="51"/>
      <c r="R5" s="51"/>
    </row>
    <row r="6" spans="1:18">
      <c r="A6" s="18">
        <v>3.75</v>
      </c>
      <c r="B6" s="56">
        <v>0</v>
      </c>
      <c r="C6" s="56">
        <v>0</v>
      </c>
      <c r="D6" s="56">
        <v>0</v>
      </c>
      <c r="E6" s="56">
        <v>0</v>
      </c>
      <c r="F6" s="58">
        <f t="shared" ref="F6:F37" si="0">SUM(B6:E6)</f>
        <v>0</v>
      </c>
      <c r="G6" s="49"/>
      <c r="H6" s="18">
        <v>3.75</v>
      </c>
      <c r="I6" s="59"/>
      <c r="J6" s="49"/>
      <c r="K6" s="170">
        <v>3.75</v>
      </c>
      <c r="L6" s="171">
        <f t="shared" ref="L6:L37" si="1">IF($F6&gt;0,($I6/1000)*(B6/$F6),0)</f>
        <v>0</v>
      </c>
      <c r="M6" s="171">
        <f t="shared" ref="M6:M37" si="2">IF($F6&gt;0,($I6/1000)*(C6/$F6),0)</f>
        <v>0</v>
      </c>
      <c r="N6" s="171">
        <f t="shared" ref="N6:N37" si="3">IF($F6&gt;0,($I6/1000)*(D6/$F6),0)</f>
        <v>0</v>
      </c>
      <c r="O6" s="171">
        <f t="shared" ref="O6:O37" si="4">IF($F6&gt;0,($I6/1000)*(E6/$F6),0)</f>
        <v>0</v>
      </c>
      <c r="P6" s="172">
        <f t="shared" ref="P6:P37" si="5">SUM(L6:O6)</f>
        <v>0</v>
      </c>
      <c r="Q6" s="51"/>
      <c r="R6" s="51"/>
    </row>
    <row r="7" spans="1:18">
      <c r="A7" s="18">
        <v>4.25</v>
      </c>
      <c r="B7" s="56"/>
      <c r="C7" s="57"/>
      <c r="D7" s="57"/>
      <c r="E7" s="57"/>
      <c r="F7" s="58">
        <f t="shared" si="0"/>
        <v>0</v>
      </c>
      <c r="G7" s="49"/>
      <c r="H7" s="18">
        <v>4.25</v>
      </c>
      <c r="I7" s="59"/>
      <c r="J7" s="49"/>
      <c r="K7" s="170">
        <v>4.25</v>
      </c>
      <c r="L7" s="171">
        <f t="shared" si="1"/>
        <v>0</v>
      </c>
      <c r="M7" s="171">
        <f t="shared" si="2"/>
        <v>0</v>
      </c>
      <c r="N7" s="171">
        <f t="shared" si="3"/>
        <v>0</v>
      </c>
      <c r="O7" s="171">
        <f t="shared" si="4"/>
        <v>0</v>
      </c>
      <c r="P7" s="172">
        <f t="shared" si="5"/>
        <v>0</v>
      </c>
      <c r="Q7" s="51"/>
      <c r="R7" s="51"/>
    </row>
    <row r="8" spans="1:18">
      <c r="A8" s="18">
        <v>4.75</v>
      </c>
      <c r="B8" s="56"/>
      <c r="C8" s="57"/>
      <c r="D8" s="57"/>
      <c r="E8" s="57"/>
      <c r="F8" s="58">
        <f t="shared" si="0"/>
        <v>0</v>
      </c>
      <c r="G8" s="49"/>
      <c r="H8" s="18">
        <v>4.75</v>
      </c>
      <c r="I8" s="59"/>
      <c r="J8" s="49"/>
      <c r="K8" s="170">
        <v>4.75</v>
      </c>
      <c r="L8" s="171">
        <f t="shared" si="1"/>
        <v>0</v>
      </c>
      <c r="M8" s="171">
        <f t="shared" si="2"/>
        <v>0</v>
      </c>
      <c r="N8" s="171">
        <f t="shared" si="3"/>
        <v>0</v>
      </c>
      <c r="O8" s="171">
        <f t="shared" si="4"/>
        <v>0</v>
      </c>
      <c r="P8" s="172">
        <f t="shared" si="5"/>
        <v>0</v>
      </c>
      <c r="Q8" s="51"/>
      <c r="R8" s="51"/>
    </row>
    <row r="9" spans="1:18">
      <c r="A9" s="18">
        <v>5.25</v>
      </c>
      <c r="B9" s="56"/>
      <c r="C9" s="57"/>
      <c r="D9" s="57"/>
      <c r="E9" s="57"/>
      <c r="F9" s="58">
        <f t="shared" si="0"/>
        <v>0</v>
      </c>
      <c r="G9" s="49"/>
      <c r="H9" s="18">
        <v>5.25</v>
      </c>
      <c r="I9" s="59">
        <v>0</v>
      </c>
      <c r="J9" s="49"/>
      <c r="K9" s="170">
        <v>5.25</v>
      </c>
      <c r="L9" s="171">
        <f t="shared" si="1"/>
        <v>0</v>
      </c>
      <c r="M9" s="171">
        <f t="shared" si="2"/>
        <v>0</v>
      </c>
      <c r="N9" s="171">
        <f t="shared" si="3"/>
        <v>0</v>
      </c>
      <c r="O9" s="171">
        <f t="shared" si="4"/>
        <v>0</v>
      </c>
      <c r="P9" s="172">
        <f t="shared" si="5"/>
        <v>0</v>
      </c>
      <c r="Q9" s="51"/>
      <c r="R9" s="51"/>
    </row>
    <row r="10" spans="1:18">
      <c r="A10" s="18">
        <v>5.75</v>
      </c>
      <c r="B10" s="57"/>
      <c r="C10" s="57"/>
      <c r="D10" s="57"/>
      <c r="E10" s="57"/>
      <c r="F10" s="58">
        <f t="shared" si="0"/>
        <v>0</v>
      </c>
      <c r="G10" s="49"/>
      <c r="H10" s="18">
        <v>5.75</v>
      </c>
      <c r="I10" s="59">
        <v>0</v>
      </c>
      <c r="J10" s="49"/>
      <c r="K10" s="170">
        <v>5.75</v>
      </c>
      <c r="L10" s="171">
        <f t="shared" si="1"/>
        <v>0</v>
      </c>
      <c r="M10" s="171">
        <f t="shared" si="2"/>
        <v>0</v>
      </c>
      <c r="N10" s="171">
        <f t="shared" si="3"/>
        <v>0</v>
      </c>
      <c r="O10" s="171">
        <f t="shared" si="4"/>
        <v>0</v>
      </c>
      <c r="P10" s="172">
        <f t="shared" si="5"/>
        <v>0</v>
      </c>
      <c r="Q10" s="51"/>
      <c r="R10" s="51"/>
    </row>
    <row r="11" spans="1:18">
      <c r="A11" s="18">
        <v>6.25</v>
      </c>
      <c r="B11" s="57"/>
      <c r="C11" s="57"/>
      <c r="D11" s="57"/>
      <c r="E11" s="57"/>
      <c r="F11" s="58">
        <f t="shared" si="0"/>
        <v>0</v>
      </c>
      <c r="G11" s="49"/>
      <c r="H11" s="18">
        <v>6.25</v>
      </c>
      <c r="I11" s="59">
        <v>0</v>
      </c>
      <c r="J11" s="49"/>
      <c r="K11" s="170">
        <v>6.25</v>
      </c>
      <c r="L11" s="171">
        <f t="shared" si="1"/>
        <v>0</v>
      </c>
      <c r="M11" s="171">
        <f t="shared" si="2"/>
        <v>0</v>
      </c>
      <c r="N11" s="171">
        <f t="shared" si="3"/>
        <v>0</v>
      </c>
      <c r="O11" s="171">
        <f t="shared" si="4"/>
        <v>0</v>
      </c>
      <c r="P11" s="172">
        <f t="shared" si="5"/>
        <v>0</v>
      </c>
      <c r="Q11" s="51"/>
      <c r="R11" s="51"/>
    </row>
    <row r="12" spans="1:18">
      <c r="A12" s="18">
        <v>6.75</v>
      </c>
      <c r="B12" s="57"/>
      <c r="C12" s="56">
        <v>1</v>
      </c>
      <c r="D12" s="57"/>
      <c r="E12" s="61"/>
      <c r="F12" s="58">
        <f t="shared" si="0"/>
        <v>1</v>
      </c>
      <c r="G12" s="49"/>
      <c r="H12" s="18">
        <v>6.75</v>
      </c>
      <c r="I12" s="59">
        <v>14210000</v>
      </c>
      <c r="J12" s="49"/>
      <c r="K12" s="170">
        <v>6.75</v>
      </c>
      <c r="L12" s="171">
        <f t="shared" si="1"/>
        <v>0</v>
      </c>
      <c r="M12" s="171">
        <f t="shared" si="2"/>
        <v>14210</v>
      </c>
      <c r="N12" s="171">
        <f t="shared" si="3"/>
        <v>0</v>
      </c>
      <c r="O12" s="171">
        <f t="shared" si="4"/>
        <v>0</v>
      </c>
      <c r="P12" s="172">
        <f t="shared" si="5"/>
        <v>14210</v>
      </c>
      <c r="Q12" s="51"/>
      <c r="R12" s="51"/>
    </row>
    <row r="13" spans="1:18">
      <c r="A13" s="18">
        <v>7.25</v>
      </c>
      <c r="B13" s="62"/>
      <c r="C13" s="63">
        <v>1</v>
      </c>
      <c r="D13" s="62"/>
      <c r="E13" s="61"/>
      <c r="F13" s="58">
        <f t="shared" si="0"/>
        <v>1</v>
      </c>
      <c r="G13" s="49"/>
      <c r="H13" s="18">
        <v>7.25</v>
      </c>
      <c r="I13">
        <v>21325000</v>
      </c>
      <c r="J13" s="49"/>
      <c r="K13" s="170">
        <v>7.25</v>
      </c>
      <c r="L13" s="171">
        <f t="shared" si="1"/>
        <v>0</v>
      </c>
      <c r="M13" s="171">
        <f t="shared" si="2"/>
        <v>21325</v>
      </c>
      <c r="N13" s="171">
        <f t="shared" si="3"/>
        <v>0</v>
      </c>
      <c r="O13" s="171">
        <f t="shared" si="4"/>
        <v>0</v>
      </c>
      <c r="P13" s="172">
        <f t="shared" si="5"/>
        <v>21325</v>
      </c>
      <c r="Q13" s="51"/>
      <c r="R13" s="51"/>
    </row>
    <row r="14" spans="1:18">
      <c r="A14" s="18">
        <v>7.75</v>
      </c>
      <c r="B14" s="62"/>
      <c r="C14" s="62">
        <v>5</v>
      </c>
      <c r="D14" s="62"/>
      <c r="E14" s="62"/>
      <c r="F14" s="58">
        <f t="shared" si="0"/>
        <v>5</v>
      </c>
      <c r="G14" s="49"/>
      <c r="H14" s="18">
        <v>7.75</v>
      </c>
      <c r="I14">
        <v>28418000</v>
      </c>
      <c r="J14" s="49"/>
      <c r="K14" s="170">
        <v>7.75</v>
      </c>
      <c r="L14" s="171">
        <f t="shared" si="1"/>
        <v>0</v>
      </c>
      <c r="M14" s="171">
        <f t="shared" si="2"/>
        <v>28418</v>
      </c>
      <c r="N14" s="171">
        <f t="shared" si="3"/>
        <v>0</v>
      </c>
      <c r="O14" s="171">
        <f t="shared" si="4"/>
        <v>0</v>
      </c>
      <c r="P14" s="172">
        <f t="shared" si="5"/>
        <v>28418</v>
      </c>
      <c r="Q14" s="51"/>
      <c r="R14" s="51"/>
    </row>
    <row r="15" spans="1:18">
      <c r="A15" s="18">
        <v>8.25</v>
      </c>
      <c r="B15" s="62"/>
      <c r="C15" s="62">
        <v>2</v>
      </c>
      <c r="D15" s="62"/>
      <c r="E15" s="62"/>
      <c r="F15" s="58">
        <f t="shared" si="0"/>
        <v>2</v>
      </c>
      <c r="G15" s="49"/>
      <c r="H15" s="18">
        <v>8.25</v>
      </c>
      <c r="I15">
        <v>35534000</v>
      </c>
      <c r="J15" s="49"/>
      <c r="K15" s="170">
        <v>8.25</v>
      </c>
      <c r="L15" s="171">
        <f t="shared" si="1"/>
        <v>0</v>
      </c>
      <c r="M15" s="171">
        <f t="shared" si="2"/>
        <v>35534</v>
      </c>
      <c r="N15" s="171">
        <f t="shared" si="3"/>
        <v>0</v>
      </c>
      <c r="O15" s="171">
        <f t="shared" si="4"/>
        <v>0</v>
      </c>
      <c r="P15" s="172">
        <f t="shared" si="5"/>
        <v>35534</v>
      </c>
      <c r="Q15" s="51"/>
      <c r="R15" s="51"/>
    </row>
    <row r="16" spans="1:18">
      <c r="A16" s="18">
        <v>8.75</v>
      </c>
      <c r="B16" s="62"/>
      <c r="C16" s="62">
        <v>6</v>
      </c>
      <c r="D16" s="62"/>
      <c r="E16" s="62"/>
      <c r="F16" s="58">
        <f t="shared" si="0"/>
        <v>6</v>
      </c>
      <c r="G16" s="49"/>
      <c r="H16" s="18">
        <v>8.75</v>
      </c>
      <c r="I16">
        <v>49805000</v>
      </c>
      <c r="J16" s="49"/>
      <c r="K16" s="170">
        <v>8.75</v>
      </c>
      <c r="L16" s="171">
        <f t="shared" si="1"/>
        <v>0</v>
      </c>
      <c r="M16" s="171">
        <f t="shared" si="2"/>
        <v>49805</v>
      </c>
      <c r="N16" s="171">
        <f t="shared" si="3"/>
        <v>0</v>
      </c>
      <c r="O16" s="171">
        <f t="shared" si="4"/>
        <v>0</v>
      </c>
      <c r="P16" s="172">
        <f t="shared" si="5"/>
        <v>49805</v>
      </c>
      <c r="Q16" s="51"/>
      <c r="R16" s="51"/>
    </row>
    <row r="17" spans="1:18">
      <c r="A17" s="18">
        <v>9.25</v>
      </c>
      <c r="B17" s="62"/>
      <c r="C17" s="62">
        <v>9</v>
      </c>
      <c r="D17" s="62"/>
      <c r="E17" s="62"/>
      <c r="F17" s="58">
        <f t="shared" si="0"/>
        <v>9</v>
      </c>
      <c r="G17" s="49"/>
      <c r="H17" s="18">
        <v>9.25</v>
      </c>
      <c r="I17">
        <v>35534000</v>
      </c>
      <c r="J17" s="49"/>
      <c r="K17" s="170">
        <v>9.25</v>
      </c>
      <c r="L17" s="171">
        <f t="shared" si="1"/>
        <v>0</v>
      </c>
      <c r="M17" s="171">
        <f t="shared" si="2"/>
        <v>35534</v>
      </c>
      <c r="N17" s="171">
        <f t="shared" si="3"/>
        <v>0</v>
      </c>
      <c r="O17" s="171">
        <f t="shared" si="4"/>
        <v>0</v>
      </c>
      <c r="P17" s="172">
        <f t="shared" si="5"/>
        <v>35534</v>
      </c>
      <c r="Q17" s="51"/>
      <c r="R17" s="51"/>
    </row>
    <row r="18" spans="1:18">
      <c r="A18" s="18">
        <v>9.75</v>
      </c>
      <c r="B18" s="62"/>
      <c r="C18" s="62">
        <v>15</v>
      </c>
      <c r="D18" s="62"/>
      <c r="E18" s="62"/>
      <c r="F18" s="58">
        <f t="shared" si="0"/>
        <v>15</v>
      </c>
      <c r="G18" s="49"/>
      <c r="H18" s="18">
        <v>9.75</v>
      </c>
      <c r="I18">
        <v>92432000</v>
      </c>
      <c r="J18" s="49"/>
      <c r="K18" s="170">
        <v>9.75</v>
      </c>
      <c r="L18" s="171">
        <f t="shared" si="1"/>
        <v>0</v>
      </c>
      <c r="M18" s="171">
        <f t="shared" si="2"/>
        <v>92432</v>
      </c>
      <c r="N18" s="171">
        <f t="shared" si="3"/>
        <v>0</v>
      </c>
      <c r="O18" s="171">
        <f t="shared" si="4"/>
        <v>0</v>
      </c>
      <c r="P18" s="172">
        <f t="shared" si="5"/>
        <v>92432</v>
      </c>
      <c r="Q18" s="51"/>
      <c r="R18" s="51"/>
    </row>
    <row r="19" spans="1:18">
      <c r="A19" s="18">
        <v>10.25</v>
      </c>
      <c r="B19" s="62"/>
      <c r="C19" s="62">
        <v>21</v>
      </c>
      <c r="D19" s="62"/>
      <c r="E19" s="62"/>
      <c r="F19" s="58">
        <f t="shared" si="0"/>
        <v>21</v>
      </c>
      <c r="G19" s="49"/>
      <c r="H19" s="18">
        <v>10.25</v>
      </c>
      <c r="I19">
        <v>106641000</v>
      </c>
      <c r="J19" s="49"/>
      <c r="K19" s="170">
        <v>10.25</v>
      </c>
      <c r="L19" s="171">
        <f t="shared" si="1"/>
        <v>0</v>
      </c>
      <c r="M19" s="171">
        <f t="shared" si="2"/>
        <v>106641</v>
      </c>
      <c r="N19" s="171">
        <f t="shared" si="3"/>
        <v>0</v>
      </c>
      <c r="O19" s="171">
        <f t="shared" si="4"/>
        <v>0</v>
      </c>
      <c r="P19" s="172">
        <f t="shared" si="5"/>
        <v>106641</v>
      </c>
      <c r="Q19" s="51"/>
      <c r="R19" s="51"/>
    </row>
    <row r="20" spans="1:18">
      <c r="A20" s="18">
        <v>10.75</v>
      </c>
      <c r="B20" s="62"/>
      <c r="C20" s="62">
        <v>15</v>
      </c>
      <c r="D20" s="62"/>
      <c r="E20" s="62"/>
      <c r="F20" s="58">
        <f t="shared" si="0"/>
        <v>15</v>
      </c>
      <c r="G20" s="49"/>
      <c r="H20" s="18">
        <v>10.75</v>
      </c>
      <c r="I20">
        <v>107560000</v>
      </c>
      <c r="J20" s="49"/>
      <c r="K20" s="170">
        <v>10.75</v>
      </c>
      <c r="L20" s="171">
        <f t="shared" si="1"/>
        <v>0</v>
      </c>
      <c r="M20" s="171">
        <f t="shared" si="2"/>
        <v>107560</v>
      </c>
      <c r="N20" s="171">
        <f t="shared" si="3"/>
        <v>0</v>
      </c>
      <c r="O20" s="171">
        <f t="shared" si="4"/>
        <v>0</v>
      </c>
      <c r="P20" s="172">
        <f t="shared" si="5"/>
        <v>107560</v>
      </c>
      <c r="Q20" s="51"/>
      <c r="R20" s="51"/>
    </row>
    <row r="21" spans="1:18">
      <c r="A21" s="18">
        <v>11.25</v>
      </c>
      <c r="B21" s="62"/>
      <c r="C21" s="62">
        <v>33</v>
      </c>
      <c r="D21" s="62">
        <v>1</v>
      </c>
      <c r="E21" s="62"/>
      <c r="F21" s="58">
        <f t="shared" si="0"/>
        <v>34</v>
      </c>
      <c r="G21" s="49"/>
      <c r="H21" s="18">
        <v>11.25</v>
      </c>
      <c r="I21">
        <v>170409000</v>
      </c>
      <c r="J21" s="49"/>
      <c r="K21" s="170">
        <v>11.25</v>
      </c>
      <c r="L21" s="171">
        <f t="shared" si="1"/>
        <v>0</v>
      </c>
      <c r="M21" s="171">
        <f t="shared" si="2"/>
        <v>165396.9705882353</v>
      </c>
      <c r="N21" s="171">
        <f t="shared" si="3"/>
        <v>5012.0294117647054</v>
      </c>
      <c r="O21" s="171">
        <f t="shared" si="4"/>
        <v>0</v>
      </c>
      <c r="P21" s="172">
        <f t="shared" si="5"/>
        <v>170409</v>
      </c>
      <c r="Q21" s="51"/>
      <c r="R21" s="51"/>
    </row>
    <row r="22" spans="1:18">
      <c r="A22" s="18">
        <v>11.75</v>
      </c>
      <c r="B22" s="62"/>
      <c r="C22" s="62">
        <v>43</v>
      </c>
      <c r="D22" s="62"/>
      <c r="E22" s="62"/>
      <c r="F22" s="58">
        <f t="shared" si="0"/>
        <v>43</v>
      </c>
      <c r="G22" s="59"/>
      <c r="H22" s="18">
        <v>11.75</v>
      </c>
      <c r="I22">
        <v>70924000</v>
      </c>
      <c r="J22" s="49"/>
      <c r="K22" s="170">
        <v>11.75</v>
      </c>
      <c r="L22" s="171">
        <f t="shared" si="1"/>
        <v>0</v>
      </c>
      <c r="M22" s="171">
        <f t="shared" si="2"/>
        <v>70924</v>
      </c>
      <c r="N22" s="171">
        <f t="shared" si="3"/>
        <v>0</v>
      </c>
      <c r="O22" s="171">
        <f t="shared" si="4"/>
        <v>0</v>
      </c>
      <c r="P22" s="172">
        <f t="shared" si="5"/>
        <v>70924</v>
      </c>
      <c r="Q22" s="51"/>
      <c r="R22" s="51"/>
    </row>
    <row r="23" spans="1:18">
      <c r="A23" s="18">
        <v>12.25</v>
      </c>
      <c r="B23" s="62"/>
      <c r="C23" s="62">
        <v>56</v>
      </c>
      <c r="D23" s="62">
        <v>1</v>
      </c>
      <c r="E23" s="62"/>
      <c r="F23" s="58">
        <f t="shared" si="0"/>
        <v>57</v>
      </c>
      <c r="G23" s="59"/>
      <c r="H23" s="18">
        <v>12.25</v>
      </c>
      <c r="I23">
        <v>111295000</v>
      </c>
      <c r="J23" s="49"/>
      <c r="K23" s="170">
        <v>12.25</v>
      </c>
      <c r="L23" s="171">
        <f t="shared" si="1"/>
        <v>0</v>
      </c>
      <c r="M23" s="171">
        <f t="shared" si="2"/>
        <v>109342.45614035087</v>
      </c>
      <c r="N23" s="171">
        <f t="shared" si="3"/>
        <v>1952.5438596491226</v>
      </c>
      <c r="O23" s="171">
        <f t="shared" si="4"/>
        <v>0</v>
      </c>
      <c r="P23" s="172">
        <f t="shared" si="5"/>
        <v>111295</v>
      </c>
      <c r="Q23" s="51"/>
      <c r="R23" s="51"/>
    </row>
    <row r="24" spans="1:18">
      <c r="A24" s="18">
        <v>12.75</v>
      </c>
      <c r="B24" s="62"/>
      <c r="C24" s="62">
        <v>61</v>
      </c>
      <c r="D24" s="62">
        <v>1</v>
      </c>
      <c r="E24" s="62"/>
      <c r="F24" s="58">
        <f t="shared" si="0"/>
        <v>62</v>
      </c>
      <c r="G24" s="59"/>
      <c r="H24" s="18">
        <v>12.75</v>
      </c>
      <c r="I24">
        <v>78790000</v>
      </c>
      <c r="J24" s="49"/>
      <c r="K24" s="170">
        <v>12.75</v>
      </c>
      <c r="L24" s="171">
        <f t="shared" si="1"/>
        <v>0</v>
      </c>
      <c r="M24" s="171">
        <f t="shared" si="2"/>
        <v>77519.193548387091</v>
      </c>
      <c r="N24" s="171">
        <f t="shared" si="3"/>
        <v>1270.8064516129032</v>
      </c>
      <c r="O24" s="171">
        <f t="shared" si="4"/>
        <v>0</v>
      </c>
      <c r="P24" s="172">
        <f t="shared" si="5"/>
        <v>78790</v>
      </c>
      <c r="Q24" s="51"/>
      <c r="R24" s="51"/>
    </row>
    <row r="25" spans="1:18">
      <c r="A25" s="18">
        <v>13.25</v>
      </c>
      <c r="B25" s="62"/>
      <c r="C25" s="62">
        <v>40</v>
      </c>
      <c r="D25" s="62">
        <v>2</v>
      </c>
      <c r="E25" s="62"/>
      <c r="F25" s="58">
        <f t="shared" si="0"/>
        <v>42</v>
      </c>
      <c r="G25" s="59"/>
      <c r="H25" s="18">
        <v>13.25</v>
      </c>
      <c r="I25">
        <v>30648000</v>
      </c>
      <c r="J25" s="49"/>
      <c r="K25" s="170">
        <v>13.25</v>
      </c>
      <c r="L25" s="171">
        <f t="shared" si="1"/>
        <v>0</v>
      </c>
      <c r="M25" s="171">
        <f t="shared" si="2"/>
        <v>29188.571428571428</v>
      </c>
      <c r="N25" s="171">
        <f t="shared" si="3"/>
        <v>1459.4285714285713</v>
      </c>
      <c r="O25" s="171">
        <f t="shared" si="4"/>
        <v>0</v>
      </c>
      <c r="P25" s="172">
        <f t="shared" si="5"/>
        <v>30648</v>
      </c>
      <c r="Q25" s="51"/>
      <c r="R25" s="51"/>
    </row>
    <row r="26" spans="1:18">
      <c r="A26" s="18">
        <v>13.75</v>
      </c>
      <c r="B26" s="62"/>
      <c r="C26" s="62">
        <v>26</v>
      </c>
      <c r="D26" s="62">
        <v>6</v>
      </c>
      <c r="E26" s="62"/>
      <c r="F26" s="58">
        <f t="shared" si="0"/>
        <v>32</v>
      </c>
      <c r="G26" s="59"/>
      <c r="H26" s="18">
        <v>13.75</v>
      </c>
      <c r="I26">
        <v>5917000</v>
      </c>
      <c r="J26" s="49"/>
      <c r="K26" s="170">
        <v>13.75</v>
      </c>
      <c r="L26" s="171">
        <f t="shared" si="1"/>
        <v>0</v>
      </c>
      <c r="M26" s="171">
        <f t="shared" si="2"/>
        <v>4807.5625</v>
      </c>
      <c r="N26" s="171">
        <f t="shared" si="3"/>
        <v>1109.4375</v>
      </c>
      <c r="O26" s="171">
        <f t="shared" si="4"/>
        <v>0</v>
      </c>
      <c r="P26" s="172">
        <f t="shared" si="5"/>
        <v>5917</v>
      </c>
      <c r="Q26" s="51"/>
      <c r="R26" s="51"/>
    </row>
    <row r="27" spans="1:18">
      <c r="A27" s="18">
        <v>14.25</v>
      </c>
      <c r="B27" s="62"/>
      <c r="C27" s="62">
        <v>13</v>
      </c>
      <c r="D27" s="62">
        <v>6</v>
      </c>
      <c r="E27" s="62"/>
      <c r="F27" s="58">
        <f t="shared" si="0"/>
        <v>19</v>
      </c>
      <c r="G27" s="59"/>
      <c r="H27" s="18">
        <v>14.25</v>
      </c>
      <c r="I27">
        <v>4023000</v>
      </c>
      <c r="J27" s="49"/>
      <c r="K27" s="170">
        <v>14.25</v>
      </c>
      <c r="L27" s="171">
        <f t="shared" si="1"/>
        <v>0</v>
      </c>
      <c r="M27" s="171">
        <f t="shared" si="2"/>
        <v>2752.5789473684213</v>
      </c>
      <c r="N27" s="171">
        <f t="shared" si="3"/>
        <v>1270.421052631579</v>
      </c>
      <c r="O27" s="171">
        <f t="shared" si="4"/>
        <v>0</v>
      </c>
      <c r="P27" s="172">
        <f t="shared" si="5"/>
        <v>4023</v>
      </c>
      <c r="Q27" s="51"/>
      <c r="R27" s="51"/>
    </row>
    <row r="28" spans="1:18">
      <c r="A28" s="18">
        <v>14.75</v>
      </c>
      <c r="B28" s="62"/>
      <c r="C28" s="62">
        <v>4</v>
      </c>
      <c r="D28" s="62">
        <v>9</v>
      </c>
      <c r="E28" s="62">
        <v>1</v>
      </c>
      <c r="F28" s="58">
        <f t="shared" si="0"/>
        <v>14</v>
      </c>
      <c r="G28" s="49"/>
      <c r="H28" s="18">
        <v>14.75</v>
      </c>
      <c r="I28">
        <v>0</v>
      </c>
      <c r="J28" s="59"/>
      <c r="K28" s="170">
        <v>14.75</v>
      </c>
      <c r="L28" s="171">
        <f t="shared" si="1"/>
        <v>0</v>
      </c>
      <c r="M28" s="171">
        <f t="shared" si="2"/>
        <v>0</v>
      </c>
      <c r="N28" s="171">
        <f t="shared" si="3"/>
        <v>0</v>
      </c>
      <c r="O28" s="171">
        <f t="shared" si="4"/>
        <v>0</v>
      </c>
      <c r="P28" s="172">
        <f t="shared" si="5"/>
        <v>0</v>
      </c>
      <c r="Q28" s="51"/>
      <c r="R28" s="51"/>
    </row>
    <row r="29" spans="1:18">
      <c r="A29" s="18">
        <v>15.25</v>
      </c>
      <c r="B29" s="62"/>
      <c r="C29" s="62"/>
      <c r="D29" s="62">
        <v>5</v>
      </c>
      <c r="E29" s="62"/>
      <c r="F29" s="58">
        <f t="shared" si="0"/>
        <v>5</v>
      </c>
      <c r="G29" s="49"/>
      <c r="H29" s="18">
        <v>15.25</v>
      </c>
      <c r="I29">
        <v>0</v>
      </c>
      <c r="J29" s="59"/>
      <c r="K29" s="170">
        <v>15.25</v>
      </c>
      <c r="L29" s="171">
        <f t="shared" si="1"/>
        <v>0</v>
      </c>
      <c r="M29" s="171">
        <f t="shared" si="2"/>
        <v>0</v>
      </c>
      <c r="N29" s="171">
        <f t="shared" si="3"/>
        <v>0</v>
      </c>
      <c r="O29" s="171">
        <f t="shared" si="4"/>
        <v>0</v>
      </c>
      <c r="P29" s="172">
        <f t="shared" si="5"/>
        <v>0</v>
      </c>
      <c r="Q29" s="51"/>
      <c r="R29" s="51"/>
    </row>
    <row r="30" spans="1:18">
      <c r="A30" s="18">
        <v>15.75</v>
      </c>
      <c r="B30" s="64"/>
      <c r="C30" s="62"/>
      <c r="D30" s="62">
        <v>1</v>
      </c>
      <c r="E30" s="62"/>
      <c r="F30" s="58">
        <f t="shared" si="0"/>
        <v>1</v>
      </c>
      <c r="G30" s="49"/>
      <c r="H30" s="18">
        <v>15.75</v>
      </c>
      <c r="I30">
        <v>0</v>
      </c>
      <c r="J30" s="59"/>
      <c r="K30" s="170">
        <v>15.75</v>
      </c>
      <c r="L30" s="171">
        <f t="shared" si="1"/>
        <v>0</v>
      </c>
      <c r="M30" s="171">
        <f t="shared" si="2"/>
        <v>0</v>
      </c>
      <c r="N30" s="171">
        <f t="shared" si="3"/>
        <v>0</v>
      </c>
      <c r="O30" s="171">
        <f t="shared" si="4"/>
        <v>0</v>
      </c>
      <c r="P30" s="172">
        <f t="shared" si="5"/>
        <v>0</v>
      </c>
      <c r="Q30" s="51"/>
      <c r="R30" s="51"/>
    </row>
    <row r="31" spans="1:18">
      <c r="A31" s="18">
        <v>16.25</v>
      </c>
      <c r="B31" s="57"/>
      <c r="C31" s="57"/>
      <c r="D31" s="57">
        <v>1</v>
      </c>
      <c r="E31" s="57"/>
      <c r="F31" s="58">
        <f t="shared" si="0"/>
        <v>1</v>
      </c>
      <c r="G31" s="49"/>
      <c r="H31" s="18">
        <v>16.25</v>
      </c>
      <c r="I31">
        <v>0</v>
      </c>
      <c r="J31" s="59"/>
      <c r="K31" s="170">
        <v>16.25</v>
      </c>
      <c r="L31" s="171">
        <f t="shared" si="1"/>
        <v>0</v>
      </c>
      <c r="M31" s="171">
        <f t="shared" si="2"/>
        <v>0</v>
      </c>
      <c r="N31" s="171">
        <f t="shared" si="3"/>
        <v>0</v>
      </c>
      <c r="O31" s="171">
        <f t="shared" si="4"/>
        <v>0</v>
      </c>
      <c r="P31" s="172">
        <f t="shared" si="5"/>
        <v>0</v>
      </c>
      <c r="Q31" s="51"/>
      <c r="R31" s="51"/>
    </row>
    <row r="32" spans="1:18">
      <c r="A32" s="18">
        <v>16.75</v>
      </c>
      <c r="B32" s="57"/>
      <c r="C32" s="57"/>
      <c r="D32" s="56">
        <v>1</v>
      </c>
      <c r="E32" s="57"/>
      <c r="F32" s="58">
        <f t="shared" si="0"/>
        <v>1</v>
      </c>
      <c r="G32" s="49"/>
      <c r="H32" s="18">
        <v>16.75</v>
      </c>
      <c r="I32">
        <v>0</v>
      </c>
      <c r="J32" s="65"/>
      <c r="K32" s="170">
        <v>16.75</v>
      </c>
      <c r="L32" s="171">
        <f t="shared" si="1"/>
        <v>0</v>
      </c>
      <c r="M32" s="171">
        <f t="shared" si="2"/>
        <v>0</v>
      </c>
      <c r="N32" s="171">
        <f t="shared" si="3"/>
        <v>0</v>
      </c>
      <c r="O32" s="171">
        <f t="shared" si="4"/>
        <v>0</v>
      </c>
      <c r="P32" s="172">
        <f t="shared" si="5"/>
        <v>0</v>
      </c>
      <c r="Q32" s="51"/>
      <c r="R32" s="51"/>
    </row>
    <row r="33" spans="1:18">
      <c r="A33" s="18">
        <v>17.25</v>
      </c>
      <c r="B33" s="57"/>
      <c r="C33" s="57"/>
      <c r="D33" s="56">
        <v>1</v>
      </c>
      <c r="E33" s="57"/>
      <c r="F33" s="58">
        <f t="shared" si="0"/>
        <v>1</v>
      </c>
      <c r="G33" s="49"/>
      <c r="H33" s="18">
        <v>17.25</v>
      </c>
      <c r="I33">
        <v>0</v>
      </c>
      <c r="J33" s="65"/>
      <c r="K33" s="170">
        <v>17.25</v>
      </c>
      <c r="L33" s="171">
        <f t="shared" si="1"/>
        <v>0</v>
      </c>
      <c r="M33" s="171">
        <f t="shared" si="2"/>
        <v>0</v>
      </c>
      <c r="N33" s="171">
        <f t="shared" si="3"/>
        <v>0</v>
      </c>
      <c r="O33" s="171">
        <f t="shared" si="4"/>
        <v>0</v>
      </c>
      <c r="P33" s="172">
        <f t="shared" si="5"/>
        <v>0</v>
      </c>
      <c r="Q33" s="51"/>
      <c r="R33" s="51"/>
    </row>
    <row r="34" spans="1:18">
      <c r="A34" s="18">
        <v>17.75</v>
      </c>
      <c r="B34" s="57"/>
      <c r="C34" s="57"/>
      <c r="D34" s="57"/>
      <c r="E34" s="57"/>
      <c r="F34" s="58">
        <f t="shared" si="0"/>
        <v>0</v>
      </c>
      <c r="G34" s="49"/>
      <c r="H34" s="18">
        <v>17.75</v>
      </c>
      <c r="I34" s="59"/>
      <c r="J34" s="65"/>
      <c r="K34" s="170">
        <v>17.75</v>
      </c>
      <c r="L34" s="171">
        <f t="shared" si="1"/>
        <v>0</v>
      </c>
      <c r="M34" s="171">
        <f t="shared" si="2"/>
        <v>0</v>
      </c>
      <c r="N34" s="171">
        <f t="shared" si="3"/>
        <v>0</v>
      </c>
      <c r="O34" s="171">
        <f t="shared" si="4"/>
        <v>0</v>
      </c>
      <c r="P34" s="172">
        <f t="shared" si="5"/>
        <v>0</v>
      </c>
      <c r="Q34" s="51"/>
      <c r="R34" s="51"/>
    </row>
    <row r="35" spans="1:18">
      <c r="A35" s="18">
        <v>18.25</v>
      </c>
      <c r="B35" s="57"/>
      <c r="C35" s="57"/>
      <c r="D35" s="57"/>
      <c r="E35" s="57"/>
      <c r="F35" s="58">
        <f t="shared" si="0"/>
        <v>0</v>
      </c>
      <c r="G35" s="49"/>
      <c r="H35" s="18">
        <v>18.25</v>
      </c>
      <c r="I35" s="59"/>
      <c r="J35" s="49"/>
      <c r="K35" s="170">
        <v>18.25</v>
      </c>
      <c r="L35" s="171">
        <f t="shared" si="1"/>
        <v>0</v>
      </c>
      <c r="M35" s="171">
        <f t="shared" si="2"/>
        <v>0</v>
      </c>
      <c r="N35" s="171">
        <f t="shared" si="3"/>
        <v>0</v>
      </c>
      <c r="O35" s="171">
        <f t="shared" si="4"/>
        <v>0</v>
      </c>
      <c r="P35" s="172">
        <f t="shared" si="5"/>
        <v>0</v>
      </c>
      <c r="Q35" s="51"/>
      <c r="R35" s="51"/>
    </row>
    <row r="36" spans="1:18">
      <c r="A36" s="18">
        <v>18.75</v>
      </c>
      <c r="B36" s="57"/>
      <c r="C36" s="57"/>
      <c r="D36" s="57"/>
      <c r="E36" s="57"/>
      <c r="F36" s="58">
        <f t="shared" si="0"/>
        <v>0</v>
      </c>
      <c r="G36" s="49"/>
      <c r="H36" s="18">
        <v>18.75</v>
      </c>
      <c r="I36" s="59"/>
      <c r="J36" s="49"/>
      <c r="K36" s="170">
        <v>18.75</v>
      </c>
      <c r="L36" s="171">
        <f t="shared" si="1"/>
        <v>0</v>
      </c>
      <c r="M36" s="171">
        <f t="shared" si="2"/>
        <v>0</v>
      </c>
      <c r="N36" s="171">
        <f t="shared" si="3"/>
        <v>0</v>
      </c>
      <c r="O36" s="171">
        <f t="shared" si="4"/>
        <v>0</v>
      </c>
      <c r="P36" s="172">
        <f t="shared" si="5"/>
        <v>0</v>
      </c>
      <c r="Q36" s="51"/>
      <c r="R36" s="51"/>
    </row>
    <row r="37" spans="1:18">
      <c r="A37" s="18">
        <v>19.25</v>
      </c>
      <c r="B37" s="57"/>
      <c r="C37" s="61"/>
      <c r="D37" s="61"/>
      <c r="E37" s="61"/>
      <c r="F37" s="58">
        <f t="shared" si="0"/>
        <v>0</v>
      </c>
      <c r="G37" s="49"/>
      <c r="H37" s="18">
        <v>19.25</v>
      </c>
      <c r="I37" s="49"/>
      <c r="J37" s="49"/>
      <c r="K37" s="170">
        <v>19.25</v>
      </c>
      <c r="L37" s="171">
        <f t="shared" si="1"/>
        <v>0</v>
      </c>
      <c r="M37" s="171">
        <f t="shared" si="2"/>
        <v>0</v>
      </c>
      <c r="N37" s="171">
        <f t="shared" si="3"/>
        <v>0</v>
      </c>
      <c r="O37" s="171">
        <f t="shared" si="4"/>
        <v>0</v>
      </c>
      <c r="P37" s="172">
        <f t="shared" si="5"/>
        <v>0</v>
      </c>
      <c r="Q37" s="51"/>
      <c r="R37" s="51"/>
    </row>
    <row r="38" spans="1:18">
      <c r="A38" s="54" t="s">
        <v>21</v>
      </c>
      <c r="B38" s="66">
        <f>SUM(B6:B37)</f>
        <v>0</v>
      </c>
      <c r="C38" s="66">
        <f>SUM(C6:C37)</f>
        <v>351</v>
      </c>
      <c r="D38" s="66">
        <f>SUM(D6:D37)</f>
        <v>35</v>
      </c>
      <c r="E38" s="66">
        <f>SUM(E6:E37)</f>
        <v>1</v>
      </c>
      <c r="F38" s="67">
        <f>SUM(F6:F37)</f>
        <v>387</v>
      </c>
      <c r="G38" s="68"/>
      <c r="H38" s="54" t="s">
        <v>21</v>
      </c>
      <c r="I38" s="59">
        <f>SUM(I6:I37)</f>
        <v>963465000</v>
      </c>
      <c r="J38" s="49"/>
      <c r="K38" s="173" t="s">
        <v>21</v>
      </c>
      <c r="L38" s="174">
        <f>SUM(L6:L37)</f>
        <v>0</v>
      </c>
      <c r="M38" s="174">
        <f>SUM(M6:M37)</f>
        <v>951390.33315291326</v>
      </c>
      <c r="N38" s="174">
        <f>SUM(N6:N37)</f>
        <v>12074.666847086881</v>
      </c>
      <c r="O38" s="174">
        <f>SUM(O6:O37)</f>
        <v>0</v>
      </c>
      <c r="P38" s="175">
        <f>SUM(P6:P37)</f>
        <v>963465</v>
      </c>
      <c r="Q38" s="70"/>
      <c r="R38" s="51"/>
    </row>
    <row r="39" spans="1:18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51"/>
      <c r="Q39" s="51"/>
      <c r="R39" s="51"/>
    </row>
    <row r="40" spans="1:18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51"/>
      <c r="Q40" s="51"/>
      <c r="R40" s="51"/>
    </row>
    <row r="41" spans="1:18">
      <c r="A41" s="71"/>
      <c r="B41" s="49"/>
      <c r="C41" s="49"/>
      <c r="D41" s="49"/>
      <c r="E41" s="49"/>
      <c r="F41" s="71"/>
      <c r="G41" s="49"/>
      <c r="H41" s="49"/>
      <c r="I41" s="49"/>
      <c r="J41" s="71"/>
      <c r="K41" s="49"/>
      <c r="L41" s="49"/>
      <c r="M41" s="49"/>
      <c r="N41" s="71"/>
      <c r="O41" s="49"/>
      <c r="P41" s="51"/>
      <c r="Q41" s="51"/>
      <c r="R41" s="51"/>
    </row>
    <row r="42" spans="1:18">
      <c r="A42" s="49"/>
      <c r="B42" s="181" t="s">
        <v>23</v>
      </c>
      <c r="C42" s="181"/>
      <c r="D42" s="181"/>
      <c r="E42" s="49"/>
      <c r="F42" s="49"/>
      <c r="G42" s="59"/>
      <c r="H42" s="49"/>
      <c r="I42" s="181" t="s">
        <v>24</v>
      </c>
      <c r="J42" s="181"/>
      <c r="K42" s="181"/>
      <c r="L42" s="49"/>
      <c r="M42" s="49"/>
      <c r="N42" s="49"/>
      <c r="O42" s="49"/>
      <c r="P42" s="51"/>
      <c r="Q42" s="51"/>
      <c r="R42" s="51"/>
    </row>
    <row r="43" spans="1:18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51"/>
      <c r="Q43" s="51"/>
      <c r="R43" s="51"/>
    </row>
    <row r="44" spans="1:18">
      <c r="A44" s="49"/>
      <c r="B44" s="49"/>
      <c r="C44" s="49"/>
      <c r="D44" s="49"/>
      <c r="E44" s="49"/>
      <c r="F44" s="49"/>
      <c r="G44" s="49"/>
      <c r="H44" s="72" t="s">
        <v>25</v>
      </c>
      <c r="I44" s="49">
        <v>5.031400000000001E-3</v>
      </c>
      <c r="J44" s="72" t="s">
        <v>26</v>
      </c>
      <c r="K44" s="49">
        <v>3.1068406</v>
      </c>
      <c r="L44" s="49"/>
      <c r="M44" s="49"/>
      <c r="N44" s="49"/>
      <c r="O44" s="49"/>
      <c r="P44" s="51"/>
      <c r="Q44" s="51"/>
      <c r="R44" s="51"/>
    </row>
    <row r="45" spans="1:18">
      <c r="A45" s="50" t="s">
        <v>18</v>
      </c>
      <c r="B45" s="49"/>
      <c r="C45" s="49"/>
      <c r="D45" s="49"/>
      <c r="E45" s="49"/>
      <c r="F45" s="49"/>
      <c r="G45" s="49"/>
      <c r="H45" s="50" t="s">
        <v>18</v>
      </c>
      <c r="I45" s="49"/>
      <c r="J45" s="49"/>
      <c r="K45" s="49"/>
      <c r="L45" s="49"/>
      <c r="M45" s="49"/>
      <c r="N45" s="51"/>
      <c r="O45" s="51"/>
      <c r="P45" s="51"/>
    </row>
    <row r="46" spans="1:18">
      <c r="A46" s="50" t="s">
        <v>20</v>
      </c>
      <c r="B46" s="52">
        <v>0</v>
      </c>
      <c r="C46" s="53">
        <v>1</v>
      </c>
      <c r="D46" s="53">
        <v>2</v>
      </c>
      <c r="E46" s="53">
        <v>3</v>
      </c>
      <c r="F46" s="54" t="s">
        <v>21</v>
      </c>
      <c r="G46" s="49"/>
      <c r="H46" s="50" t="s">
        <v>20</v>
      </c>
      <c r="I46" s="52">
        <v>0</v>
      </c>
      <c r="J46" s="53">
        <v>1</v>
      </c>
      <c r="K46" s="53">
        <v>2</v>
      </c>
      <c r="L46" s="53">
        <v>3</v>
      </c>
      <c r="M46" s="73" t="s">
        <v>21</v>
      </c>
      <c r="N46" s="51"/>
      <c r="O46" s="51"/>
      <c r="P46" s="51"/>
    </row>
    <row r="47" spans="1:18">
      <c r="A47" s="18">
        <v>3.75</v>
      </c>
      <c r="B47" s="49">
        <f t="shared" ref="B47:B78" si="6">L6*($A47)</f>
        <v>0</v>
      </c>
      <c r="C47" s="49">
        <f t="shared" ref="C47:C78" si="7">M6*($A47)</f>
        <v>0</v>
      </c>
      <c r="D47" s="49">
        <f t="shared" ref="D47:D78" si="8">N6*($A47)</f>
        <v>0</v>
      </c>
      <c r="E47" s="49">
        <f t="shared" ref="E47:E78" si="9">O6*($A47)</f>
        <v>0</v>
      </c>
      <c r="F47" s="58">
        <f t="shared" ref="F47:F78" si="10">SUM(B47:E47)</f>
        <v>0</v>
      </c>
      <c r="G47" s="49"/>
      <c r="H47" s="18">
        <f t="shared" ref="H47:H78" si="11">$I$44*((A47)^$K$44)</f>
        <v>0.30557125204958652</v>
      </c>
      <c r="I47" s="49">
        <f t="shared" ref="I47:I78" si="12">L6*$H47</f>
        <v>0</v>
      </c>
      <c r="J47" s="49">
        <f t="shared" ref="J47:J78" si="13">M6*$H47</f>
        <v>0</v>
      </c>
      <c r="K47" s="49">
        <f t="shared" ref="K47:K78" si="14">N6*$H47</f>
        <v>0</v>
      </c>
      <c r="L47" s="49">
        <f t="shared" ref="L47:L78" si="15">O6*$H47</f>
        <v>0</v>
      </c>
      <c r="M47" s="74">
        <f t="shared" ref="M47:M78" si="16">SUM(I47:L47)</f>
        <v>0</v>
      </c>
      <c r="N47" s="51"/>
      <c r="O47" s="51"/>
      <c r="P47" s="51"/>
    </row>
    <row r="48" spans="1:18">
      <c r="A48" s="18">
        <v>4.25</v>
      </c>
      <c r="B48" s="49">
        <f t="shared" si="6"/>
        <v>0</v>
      </c>
      <c r="C48" s="49">
        <f t="shared" si="7"/>
        <v>0</v>
      </c>
      <c r="D48" s="49">
        <f t="shared" si="8"/>
        <v>0</v>
      </c>
      <c r="E48" s="49">
        <f t="shared" si="9"/>
        <v>0</v>
      </c>
      <c r="F48" s="58">
        <f t="shared" si="10"/>
        <v>0</v>
      </c>
      <c r="G48" s="49"/>
      <c r="H48" s="18">
        <f t="shared" si="11"/>
        <v>0.45080952745960617</v>
      </c>
      <c r="I48" s="49">
        <f t="shared" si="12"/>
        <v>0</v>
      </c>
      <c r="J48" s="49">
        <f t="shared" si="13"/>
        <v>0</v>
      </c>
      <c r="K48" s="49">
        <f t="shared" si="14"/>
        <v>0</v>
      </c>
      <c r="L48" s="49">
        <f t="shared" si="15"/>
        <v>0</v>
      </c>
      <c r="M48" s="74">
        <f t="shared" si="16"/>
        <v>0</v>
      </c>
      <c r="N48" s="51"/>
      <c r="O48" s="51"/>
      <c r="P48" s="51"/>
    </row>
    <row r="49" spans="1:16">
      <c r="A49" s="18">
        <v>4.75</v>
      </c>
      <c r="B49" s="49">
        <f t="shared" si="6"/>
        <v>0</v>
      </c>
      <c r="C49" s="49">
        <f t="shared" si="7"/>
        <v>0</v>
      </c>
      <c r="D49" s="49">
        <f t="shared" si="8"/>
        <v>0</v>
      </c>
      <c r="E49" s="49">
        <f t="shared" si="9"/>
        <v>0</v>
      </c>
      <c r="F49" s="58">
        <f t="shared" si="10"/>
        <v>0</v>
      </c>
      <c r="G49" s="49"/>
      <c r="H49" s="18">
        <f t="shared" si="11"/>
        <v>0.63689527297510828</v>
      </c>
      <c r="I49" s="49">
        <f t="shared" si="12"/>
        <v>0</v>
      </c>
      <c r="J49" s="49">
        <f t="shared" si="13"/>
        <v>0</v>
      </c>
      <c r="K49" s="49">
        <f t="shared" si="14"/>
        <v>0</v>
      </c>
      <c r="L49" s="49">
        <f t="shared" si="15"/>
        <v>0</v>
      </c>
      <c r="M49" s="74">
        <f t="shared" si="16"/>
        <v>0</v>
      </c>
      <c r="N49" s="51"/>
      <c r="O49" s="51"/>
      <c r="P49" s="51"/>
    </row>
    <row r="50" spans="1:16">
      <c r="A50" s="18">
        <v>5.25</v>
      </c>
      <c r="B50" s="49">
        <f t="shared" si="6"/>
        <v>0</v>
      </c>
      <c r="C50" s="49">
        <f t="shared" si="7"/>
        <v>0</v>
      </c>
      <c r="D50" s="49">
        <f t="shared" si="8"/>
        <v>0</v>
      </c>
      <c r="E50" s="49">
        <f t="shared" si="9"/>
        <v>0</v>
      </c>
      <c r="F50" s="58">
        <f t="shared" si="10"/>
        <v>0</v>
      </c>
      <c r="G50" s="49"/>
      <c r="H50" s="18">
        <f t="shared" si="11"/>
        <v>0.86917856533544846</v>
      </c>
      <c r="I50" s="49">
        <f t="shared" si="12"/>
        <v>0</v>
      </c>
      <c r="J50" s="49">
        <f t="shared" si="13"/>
        <v>0</v>
      </c>
      <c r="K50" s="49">
        <f t="shared" si="14"/>
        <v>0</v>
      </c>
      <c r="L50" s="49">
        <f t="shared" si="15"/>
        <v>0</v>
      </c>
      <c r="M50" s="74">
        <f t="shared" si="16"/>
        <v>0</v>
      </c>
      <c r="N50" s="51"/>
      <c r="O50" s="51"/>
      <c r="P50" s="51"/>
    </row>
    <row r="51" spans="1:16">
      <c r="A51" s="18">
        <v>5.75</v>
      </c>
      <c r="B51" s="49">
        <f t="shared" si="6"/>
        <v>0</v>
      </c>
      <c r="C51" s="49">
        <f t="shared" si="7"/>
        <v>0</v>
      </c>
      <c r="D51" s="49">
        <f t="shared" si="8"/>
        <v>0</v>
      </c>
      <c r="E51" s="49">
        <f t="shared" si="9"/>
        <v>0</v>
      </c>
      <c r="F51" s="58">
        <f t="shared" si="10"/>
        <v>0</v>
      </c>
      <c r="G51" s="49"/>
      <c r="H51" s="18">
        <f t="shared" si="11"/>
        <v>1.1530701985886644</v>
      </c>
      <c r="I51" s="49">
        <f t="shared" si="12"/>
        <v>0</v>
      </c>
      <c r="J51" s="49">
        <f t="shared" si="13"/>
        <v>0</v>
      </c>
      <c r="K51" s="49">
        <f t="shared" si="14"/>
        <v>0</v>
      </c>
      <c r="L51" s="49">
        <f t="shared" si="15"/>
        <v>0</v>
      </c>
      <c r="M51" s="74">
        <f t="shared" si="16"/>
        <v>0</v>
      </c>
      <c r="N51" s="51"/>
      <c r="O51" s="51"/>
      <c r="P51" s="51"/>
    </row>
    <row r="52" spans="1:16">
      <c r="A52" s="18">
        <v>6.25</v>
      </c>
      <c r="B52" s="49">
        <f t="shared" si="6"/>
        <v>0</v>
      </c>
      <c r="C52" s="49">
        <f t="shared" si="7"/>
        <v>0</v>
      </c>
      <c r="D52" s="49">
        <f t="shared" si="8"/>
        <v>0</v>
      </c>
      <c r="E52" s="49">
        <f t="shared" si="9"/>
        <v>0</v>
      </c>
      <c r="F52" s="58">
        <f t="shared" si="10"/>
        <v>0</v>
      </c>
      <c r="G52" s="49"/>
      <c r="H52" s="18">
        <f t="shared" si="11"/>
        <v>1.4940364601595744</v>
      </c>
      <c r="I52" s="49">
        <f t="shared" si="12"/>
        <v>0</v>
      </c>
      <c r="J52" s="49">
        <f t="shared" si="13"/>
        <v>0</v>
      </c>
      <c r="K52" s="49">
        <f t="shared" si="14"/>
        <v>0</v>
      </c>
      <c r="L52" s="49">
        <f t="shared" si="15"/>
        <v>0</v>
      </c>
      <c r="M52" s="74">
        <f t="shared" si="16"/>
        <v>0</v>
      </c>
      <c r="N52" s="51"/>
      <c r="O52" s="51"/>
      <c r="P52" s="51"/>
    </row>
    <row r="53" spans="1:16">
      <c r="A53" s="18">
        <v>6.75</v>
      </c>
      <c r="B53" s="49">
        <f t="shared" si="6"/>
        <v>0</v>
      </c>
      <c r="C53" s="49">
        <f t="shared" si="7"/>
        <v>95917.5</v>
      </c>
      <c r="D53" s="49">
        <f t="shared" si="8"/>
        <v>0</v>
      </c>
      <c r="E53" s="49">
        <f t="shared" si="9"/>
        <v>0</v>
      </c>
      <c r="F53" s="58">
        <f t="shared" si="10"/>
        <v>95917.5</v>
      </c>
      <c r="G53" s="49"/>
      <c r="H53" s="18">
        <f t="shared" si="11"/>
        <v>1.8975947781956419</v>
      </c>
      <c r="I53" s="49">
        <f t="shared" si="12"/>
        <v>0</v>
      </c>
      <c r="J53" s="49">
        <f t="shared" si="13"/>
        <v>26964.821798160072</v>
      </c>
      <c r="K53" s="49">
        <f t="shared" si="14"/>
        <v>0</v>
      </c>
      <c r="L53" s="49">
        <f t="shared" si="15"/>
        <v>0</v>
      </c>
      <c r="M53" s="74">
        <f t="shared" si="16"/>
        <v>26964.821798160072</v>
      </c>
      <c r="N53" s="51"/>
      <c r="O53" s="51"/>
      <c r="P53" s="51"/>
    </row>
    <row r="54" spans="1:16">
      <c r="A54" s="18">
        <v>7.25</v>
      </c>
      <c r="B54" s="49">
        <f t="shared" si="6"/>
        <v>0</v>
      </c>
      <c r="C54" s="49">
        <f t="shared" si="7"/>
        <v>154606.25</v>
      </c>
      <c r="D54" s="49">
        <f t="shared" si="8"/>
        <v>0</v>
      </c>
      <c r="E54" s="49">
        <f t="shared" si="9"/>
        <v>0</v>
      </c>
      <c r="F54" s="58">
        <f t="shared" si="10"/>
        <v>154606.25</v>
      </c>
      <c r="G54" s="49"/>
      <c r="H54" s="18">
        <f t="shared" si="11"/>
        <v>2.3693100356340366</v>
      </c>
      <c r="I54" s="49">
        <f t="shared" si="12"/>
        <v>0</v>
      </c>
      <c r="J54" s="49">
        <f t="shared" si="13"/>
        <v>50525.536509895828</v>
      </c>
      <c r="K54" s="49">
        <f t="shared" si="14"/>
        <v>0</v>
      </c>
      <c r="L54" s="49">
        <f t="shared" si="15"/>
        <v>0</v>
      </c>
      <c r="M54" s="74">
        <f t="shared" si="16"/>
        <v>50525.536509895828</v>
      </c>
      <c r="N54" s="51"/>
      <c r="O54" s="51"/>
      <c r="P54" s="51"/>
    </row>
    <row r="55" spans="1:16">
      <c r="A55" s="18">
        <v>7.75</v>
      </c>
      <c r="B55" s="49">
        <f t="shared" si="6"/>
        <v>0</v>
      </c>
      <c r="C55" s="49">
        <f t="shared" si="7"/>
        <v>220239.5</v>
      </c>
      <c r="D55" s="49">
        <f t="shared" si="8"/>
        <v>0</v>
      </c>
      <c r="E55" s="49">
        <f t="shared" si="9"/>
        <v>0</v>
      </c>
      <c r="F55" s="58">
        <f t="shared" si="10"/>
        <v>220239.5</v>
      </c>
      <c r="G55" s="49"/>
      <c r="H55" s="18">
        <f t="shared" si="11"/>
        <v>2.9147914063235802</v>
      </c>
      <c r="I55" s="49">
        <f t="shared" si="12"/>
        <v>0</v>
      </c>
      <c r="J55" s="49">
        <f t="shared" si="13"/>
        <v>82832.542184903505</v>
      </c>
      <c r="K55" s="49">
        <f t="shared" si="14"/>
        <v>0</v>
      </c>
      <c r="L55" s="49">
        <f t="shared" si="15"/>
        <v>0</v>
      </c>
      <c r="M55" s="74">
        <f t="shared" si="16"/>
        <v>82832.542184903505</v>
      </c>
      <c r="N55" s="51"/>
      <c r="O55" s="51"/>
      <c r="P55" s="51"/>
    </row>
    <row r="56" spans="1:16">
      <c r="A56" s="18">
        <v>8.25</v>
      </c>
      <c r="B56" s="49">
        <f t="shared" si="6"/>
        <v>0</v>
      </c>
      <c r="C56" s="49">
        <f t="shared" si="7"/>
        <v>293155.5</v>
      </c>
      <c r="D56" s="49">
        <f t="shared" si="8"/>
        <v>0</v>
      </c>
      <c r="E56" s="49">
        <f t="shared" si="9"/>
        <v>0</v>
      </c>
      <c r="F56" s="58">
        <f t="shared" si="10"/>
        <v>293155.5</v>
      </c>
      <c r="G56" s="49"/>
      <c r="H56" s="18">
        <f t="shared" si="11"/>
        <v>3.5396896078937368</v>
      </c>
      <c r="I56" s="49">
        <f t="shared" si="12"/>
        <v>0</v>
      </c>
      <c r="J56" s="49">
        <f t="shared" si="13"/>
        <v>125779.33052689604</v>
      </c>
      <c r="K56" s="49">
        <f t="shared" si="14"/>
        <v>0</v>
      </c>
      <c r="L56" s="49">
        <f t="shared" si="15"/>
        <v>0</v>
      </c>
      <c r="M56" s="74">
        <f t="shared" si="16"/>
        <v>125779.33052689604</v>
      </c>
      <c r="N56" s="51"/>
      <c r="O56" s="51"/>
      <c r="P56" s="51"/>
    </row>
    <row r="57" spans="1:16">
      <c r="A57" s="18">
        <v>8.75</v>
      </c>
      <c r="B57" s="49">
        <f t="shared" si="6"/>
        <v>0</v>
      </c>
      <c r="C57" s="49">
        <f t="shared" si="7"/>
        <v>435793.75</v>
      </c>
      <c r="D57" s="49">
        <f t="shared" si="8"/>
        <v>0</v>
      </c>
      <c r="E57" s="49">
        <f t="shared" si="9"/>
        <v>0</v>
      </c>
      <c r="F57" s="58">
        <f t="shared" si="10"/>
        <v>435793.75</v>
      </c>
      <c r="G57" s="49"/>
      <c r="H57" s="18">
        <f t="shared" si="11"/>
        <v>4.2496944928236395</v>
      </c>
      <c r="I57" s="49">
        <f t="shared" si="12"/>
        <v>0</v>
      </c>
      <c r="J57" s="49">
        <f t="shared" si="13"/>
        <v>211656.03421508137</v>
      </c>
      <c r="K57" s="49">
        <f t="shared" si="14"/>
        <v>0</v>
      </c>
      <c r="L57" s="49">
        <f t="shared" si="15"/>
        <v>0</v>
      </c>
      <c r="M57" s="74">
        <f t="shared" si="16"/>
        <v>211656.03421508137</v>
      </c>
      <c r="N57" s="51"/>
      <c r="O57" s="51"/>
      <c r="P57" s="51"/>
    </row>
    <row r="58" spans="1:16">
      <c r="A58" s="18">
        <v>9.25</v>
      </c>
      <c r="B58" s="49">
        <f t="shared" si="6"/>
        <v>0</v>
      </c>
      <c r="C58" s="49">
        <f t="shared" si="7"/>
        <v>328689.5</v>
      </c>
      <c r="D58" s="49">
        <f t="shared" si="8"/>
        <v>0</v>
      </c>
      <c r="E58" s="49">
        <f t="shared" si="9"/>
        <v>0</v>
      </c>
      <c r="F58" s="58">
        <f t="shared" si="10"/>
        <v>328689.5</v>
      </c>
      <c r="G58" s="49"/>
      <c r="H58" s="18">
        <f t="shared" si="11"/>
        <v>5.0505329178908642</v>
      </c>
      <c r="I58" s="49">
        <f t="shared" si="12"/>
        <v>0</v>
      </c>
      <c r="J58" s="49">
        <f t="shared" si="13"/>
        <v>179465.63670433397</v>
      </c>
      <c r="K58" s="49">
        <f t="shared" si="14"/>
        <v>0</v>
      </c>
      <c r="L58" s="49">
        <f t="shared" si="15"/>
        <v>0</v>
      </c>
      <c r="M58" s="74">
        <f t="shared" si="16"/>
        <v>179465.63670433397</v>
      </c>
      <c r="N58" s="51"/>
      <c r="O58" s="51"/>
      <c r="P58" s="51"/>
    </row>
    <row r="59" spans="1:16">
      <c r="A59" s="18">
        <v>9.75</v>
      </c>
      <c r="B59" s="49">
        <f t="shared" si="6"/>
        <v>0</v>
      </c>
      <c r="C59" s="49">
        <f t="shared" si="7"/>
        <v>901212</v>
      </c>
      <c r="D59" s="49">
        <f t="shared" si="8"/>
        <v>0</v>
      </c>
      <c r="E59" s="49">
        <f t="shared" si="9"/>
        <v>0</v>
      </c>
      <c r="F59" s="58">
        <f t="shared" si="10"/>
        <v>901212</v>
      </c>
      <c r="G59" s="49"/>
      <c r="H59" s="18">
        <f t="shared" si="11"/>
        <v>5.9479668456129655</v>
      </c>
      <c r="I59" s="49">
        <f t="shared" si="12"/>
        <v>0</v>
      </c>
      <c r="J59" s="49">
        <f t="shared" si="13"/>
        <v>549782.47147369757</v>
      </c>
      <c r="K59" s="49">
        <f t="shared" si="14"/>
        <v>0</v>
      </c>
      <c r="L59" s="49">
        <f t="shared" si="15"/>
        <v>0</v>
      </c>
      <c r="M59" s="74">
        <f t="shared" si="16"/>
        <v>549782.47147369757</v>
      </c>
      <c r="N59" s="51"/>
      <c r="O59" s="51"/>
      <c r="P59" s="51"/>
    </row>
    <row r="60" spans="1:16">
      <c r="A60" s="18">
        <v>10.25</v>
      </c>
      <c r="B60" s="49">
        <f t="shared" si="6"/>
        <v>0</v>
      </c>
      <c r="C60" s="49">
        <f t="shared" si="7"/>
        <v>1093070.25</v>
      </c>
      <c r="D60" s="49">
        <f t="shared" si="8"/>
        <v>0</v>
      </c>
      <c r="E60" s="49">
        <f t="shared" si="9"/>
        <v>0</v>
      </c>
      <c r="F60" s="58">
        <f t="shared" si="10"/>
        <v>1093070.25</v>
      </c>
      <c r="G60" s="49"/>
      <c r="H60" s="18">
        <f t="shared" si="11"/>
        <v>6.9477916411393812</v>
      </c>
      <c r="I60" s="49">
        <f t="shared" si="12"/>
        <v>0</v>
      </c>
      <c r="J60" s="49">
        <f t="shared" si="13"/>
        <v>740919.44840274472</v>
      </c>
      <c r="K60" s="49">
        <f t="shared" si="14"/>
        <v>0</v>
      </c>
      <c r="L60" s="49">
        <f t="shared" si="15"/>
        <v>0</v>
      </c>
      <c r="M60" s="74">
        <f t="shared" si="16"/>
        <v>740919.44840274472</v>
      </c>
      <c r="N60" s="51"/>
      <c r="O60" s="51"/>
      <c r="P60" s="51"/>
    </row>
    <row r="61" spans="1:16">
      <c r="A61" s="18">
        <v>10.75</v>
      </c>
      <c r="B61" s="49">
        <f t="shared" si="6"/>
        <v>0</v>
      </c>
      <c r="C61" s="49">
        <f t="shared" si="7"/>
        <v>1156270</v>
      </c>
      <c r="D61" s="49">
        <f t="shared" si="8"/>
        <v>0</v>
      </c>
      <c r="E61" s="49">
        <f t="shared" si="9"/>
        <v>0</v>
      </c>
      <c r="F61" s="58">
        <f t="shared" si="10"/>
        <v>1156270</v>
      </c>
      <c r="G61" s="49"/>
      <c r="H61" s="18">
        <f t="shared" si="11"/>
        <v>8.0558345354037844</v>
      </c>
      <c r="I61" s="49">
        <f t="shared" si="12"/>
        <v>0</v>
      </c>
      <c r="J61" s="49">
        <f t="shared" si="13"/>
        <v>866485.56262803101</v>
      </c>
      <c r="K61" s="49">
        <f t="shared" si="14"/>
        <v>0</v>
      </c>
      <c r="L61" s="49">
        <f t="shared" si="15"/>
        <v>0</v>
      </c>
      <c r="M61" s="74">
        <f t="shared" si="16"/>
        <v>866485.56262803101</v>
      </c>
      <c r="N61" s="51"/>
      <c r="O61" s="51"/>
      <c r="P61" s="51"/>
    </row>
    <row r="62" spans="1:16">
      <c r="A62" s="18">
        <v>11.25</v>
      </c>
      <c r="B62" s="49">
        <f t="shared" si="6"/>
        <v>0</v>
      </c>
      <c r="C62" s="49">
        <f t="shared" si="7"/>
        <v>1860715.9191176472</v>
      </c>
      <c r="D62" s="49">
        <f t="shared" si="8"/>
        <v>56385.330882352937</v>
      </c>
      <c r="E62" s="49">
        <f t="shared" si="9"/>
        <v>0</v>
      </c>
      <c r="F62" s="58">
        <f t="shared" si="10"/>
        <v>1917101.2500000002</v>
      </c>
      <c r="G62" s="49"/>
      <c r="H62" s="18">
        <f t="shared" si="11"/>
        <v>9.2779532309297483</v>
      </c>
      <c r="I62" s="49">
        <f t="shared" si="12"/>
        <v>0</v>
      </c>
      <c r="J62" s="49">
        <f t="shared" si="13"/>
        <v>1534545.3576551103</v>
      </c>
      <c r="K62" s="49">
        <f t="shared" si="14"/>
        <v>46501.374474397271</v>
      </c>
      <c r="L62" s="49">
        <f t="shared" si="15"/>
        <v>0</v>
      </c>
      <c r="M62" s="74">
        <f t="shared" si="16"/>
        <v>1581046.7321295075</v>
      </c>
      <c r="N62" s="51"/>
      <c r="O62" s="51"/>
      <c r="P62" s="51"/>
    </row>
    <row r="63" spans="1:16">
      <c r="A63" s="18">
        <v>11.75</v>
      </c>
      <c r="B63" s="49">
        <f t="shared" si="6"/>
        <v>0</v>
      </c>
      <c r="C63" s="49">
        <f t="shared" si="7"/>
        <v>833357</v>
      </c>
      <c r="D63" s="49">
        <f t="shared" si="8"/>
        <v>0</v>
      </c>
      <c r="E63" s="49">
        <f t="shared" si="9"/>
        <v>0</v>
      </c>
      <c r="F63" s="58">
        <f t="shared" si="10"/>
        <v>833357</v>
      </c>
      <c r="G63" s="49"/>
      <c r="H63" s="18">
        <f t="shared" si="11"/>
        <v>10.620034630985302</v>
      </c>
      <c r="I63" s="49">
        <f t="shared" si="12"/>
        <v>0</v>
      </c>
      <c r="J63" s="49">
        <f t="shared" si="13"/>
        <v>753215.33616800152</v>
      </c>
      <c r="K63" s="49">
        <f t="shared" si="14"/>
        <v>0</v>
      </c>
      <c r="L63" s="49">
        <f t="shared" si="15"/>
        <v>0</v>
      </c>
      <c r="M63" s="74">
        <f t="shared" si="16"/>
        <v>753215.33616800152</v>
      </c>
      <c r="N63" s="51"/>
      <c r="O63" s="51"/>
      <c r="P63" s="51"/>
    </row>
    <row r="64" spans="1:16">
      <c r="A64" s="18">
        <v>12.25</v>
      </c>
      <c r="B64" s="49">
        <f t="shared" si="6"/>
        <v>0</v>
      </c>
      <c r="C64" s="49">
        <f t="shared" si="7"/>
        <v>1339445.0877192982</v>
      </c>
      <c r="D64" s="49">
        <f t="shared" si="8"/>
        <v>23918.662280701752</v>
      </c>
      <c r="E64" s="49">
        <f t="shared" si="9"/>
        <v>0</v>
      </c>
      <c r="F64" s="58">
        <f t="shared" si="10"/>
        <v>1363363.75</v>
      </c>
      <c r="G64" s="49"/>
      <c r="H64" s="18">
        <f t="shared" si="11"/>
        <v>12.087993676142696</v>
      </c>
      <c r="I64" s="49">
        <f t="shared" si="12"/>
        <v>0</v>
      </c>
      <c r="J64" s="49">
        <f t="shared" si="13"/>
        <v>1321730.9183584715</v>
      </c>
      <c r="K64" s="49">
        <f t="shared" si="14"/>
        <v>23602.337827829848</v>
      </c>
      <c r="L64" s="49">
        <f t="shared" si="15"/>
        <v>0</v>
      </c>
      <c r="M64" s="74">
        <f t="shared" si="16"/>
        <v>1345333.2561863014</v>
      </c>
      <c r="N64" s="51"/>
      <c r="O64" s="51"/>
      <c r="P64" s="51"/>
    </row>
    <row r="65" spans="1:16">
      <c r="A65" s="18">
        <v>12.75</v>
      </c>
      <c r="B65" s="49">
        <f t="shared" si="6"/>
        <v>0</v>
      </c>
      <c r="C65" s="49">
        <f t="shared" si="7"/>
        <v>988369.7177419354</v>
      </c>
      <c r="D65" s="49">
        <f t="shared" si="8"/>
        <v>16202.782258064515</v>
      </c>
      <c r="E65" s="49">
        <f t="shared" si="9"/>
        <v>0</v>
      </c>
      <c r="F65" s="58">
        <f t="shared" si="10"/>
        <v>1004572.4999999999</v>
      </c>
      <c r="G65" s="49"/>
      <c r="H65" s="18">
        <f t="shared" si="11"/>
        <v>13.687772274955504</v>
      </c>
      <c r="I65" s="49">
        <f t="shared" si="12"/>
        <v>0</v>
      </c>
      <c r="J65" s="49">
        <f t="shared" si="13"/>
        <v>1061065.0682285225</v>
      </c>
      <c r="K65" s="49">
        <f t="shared" si="14"/>
        <v>17394.50931522168</v>
      </c>
      <c r="L65" s="49">
        <f t="shared" si="15"/>
        <v>0</v>
      </c>
      <c r="M65" s="74">
        <f t="shared" si="16"/>
        <v>1078459.5775437441</v>
      </c>
      <c r="N65" s="51"/>
      <c r="O65" s="51"/>
      <c r="P65" s="51"/>
    </row>
    <row r="66" spans="1:16">
      <c r="A66" s="18">
        <v>13.25</v>
      </c>
      <c r="B66" s="49">
        <f t="shared" si="6"/>
        <v>0</v>
      </c>
      <c r="C66" s="49">
        <f t="shared" si="7"/>
        <v>386748.57142857142</v>
      </c>
      <c r="D66" s="49">
        <f t="shared" si="8"/>
        <v>19337.428571428569</v>
      </c>
      <c r="E66" s="49">
        <f t="shared" si="9"/>
        <v>0</v>
      </c>
      <c r="F66" s="58">
        <f t="shared" si="10"/>
        <v>406086</v>
      </c>
      <c r="G66" s="49"/>
      <c r="H66" s="18">
        <f t="shared" si="11"/>
        <v>15.425338317588333</v>
      </c>
      <c r="I66" s="49">
        <f t="shared" si="12"/>
        <v>0</v>
      </c>
      <c r="J66" s="49">
        <f t="shared" si="13"/>
        <v>450243.58929280686</v>
      </c>
      <c r="K66" s="49">
        <f t="shared" si="14"/>
        <v>22512.179464640343</v>
      </c>
      <c r="L66" s="49">
        <f t="shared" si="15"/>
        <v>0</v>
      </c>
      <c r="M66" s="74">
        <f t="shared" si="16"/>
        <v>472755.76875744719</v>
      </c>
      <c r="N66" s="51"/>
      <c r="O66" s="51"/>
      <c r="P66" s="51"/>
    </row>
    <row r="67" spans="1:16">
      <c r="A67" s="18">
        <v>13.75</v>
      </c>
      <c r="B67" s="49">
        <f t="shared" si="6"/>
        <v>0</v>
      </c>
      <c r="C67" s="49">
        <f t="shared" si="7"/>
        <v>66103.984375</v>
      </c>
      <c r="D67" s="49">
        <f t="shared" si="8"/>
        <v>15254.765625</v>
      </c>
      <c r="E67" s="49">
        <f t="shared" si="9"/>
        <v>0</v>
      </c>
      <c r="F67" s="58">
        <f t="shared" si="10"/>
        <v>81358.75</v>
      </c>
      <c r="G67" s="49"/>
      <c r="H67" s="18">
        <f t="shared" si="11"/>
        <v>17.306684762946933</v>
      </c>
      <c r="I67" s="49">
        <f t="shared" si="12"/>
        <v>0</v>
      </c>
      <c r="J67" s="49">
        <f t="shared" si="13"/>
        <v>83202.968665665059</v>
      </c>
      <c r="K67" s="49">
        <f t="shared" si="14"/>
        <v>19200.685076691938</v>
      </c>
      <c r="L67" s="49">
        <f t="shared" si="15"/>
        <v>0</v>
      </c>
      <c r="M67" s="74">
        <f t="shared" si="16"/>
        <v>102403.653742357</v>
      </c>
      <c r="N67" s="51"/>
      <c r="O67" s="51"/>
      <c r="P67" s="51"/>
    </row>
    <row r="68" spans="1:16">
      <c r="A68" s="18">
        <v>14.25</v>
      </c>
      <c r="B68" s="49">
        <f t="shared" si="6"/>
        <v>0</v>
      </c>
      <c r="C68" s="49">
        <f t="shared" si="7"/>
        <v>39224.25</v>
      </c>
      <c r="D68" s="49">
        <f t="shared" si="8"/>
        <v>18103.5</v>
      </c>
      <c r="E68" s="49">
        <f t="shared" si="9"/>
        <v>0</v>
      </c>
      <c r="F68" s="58">
        <f t="shared" si="10"/>
        <v>57327.75</v>
      </c>
      <c r="G68" s="49"/>
      <c r="H68" s="18">
        <f t="shared" si="11"/>
        <v>19.337828791251589</v>
      </c>
      <c r="I68" s="49">
        <f t="shared" si="12"/>
        <v>0</v>
      </c>
      <c r="J68" s="49">
        <f t="shared" si="13"/>
        <v>53228.900418614052</v>
      </c>
      <c r="K68" s="49">
        <f t="shared" si="14"/>
        <v>24567.184808591097</v>
      </c>
      <c r="L68" s="49">
        <f t="shared" si="15"/>
        <v>0</v>
      </c>
      <c r="M68" s="74">
        <f t="shared" si="16"/>
        <v>77796.085227205156</v>
      </c>
      <c r="N68" s="51"/>
      <c r="O68" s="51"/>
      <c r="P68" s="51"/>
    </row>
    <row r="69" spans="1:16">
      <c r="A69" s="18">
        <v>14.75</v>
      </c>
      <c r="B69" s="49">
        <f t="shared" si="6"/>
        <v>0</v>
      </c>
      <c r="C69" s="49">
        <f t="shared" si="7"/>
        <v>0</v>
      </c>
      <c r="D69" s="49">
        <f t="shared" si="8"/>
        <v>0</v>
      </c>
      <c r="E69" s="49">
        <f t="shared" si="9"/>
        <v>0</v>
      </c>
      <c r="F69" s="58">
        <f t="shared" si="10"/>
        <v>0</v>
      </c>
      <c r="G69" s="49"/>
      <c r="H69" s="18">
        <f t="shared" si="11"/>
        <v>21.52481101514292</v>
      </c>
      <c r="I69" s="49">
        <f t="shared" si="12"/>
        <v>0</v>
      </c>
      <c r="J69" s="49">
        <f t="shared" si="13"/>
        <v>0</v>
      </c>
      <c r="K69" s="49">
        <f t="shared" si="14"/>
        <v>0</v>
      </c>
      <c r="L69" s="49">
        <f t="shared" si="15"/>
        <v>0</v>
      </c>
      <c r="M69" s="74">
        <f t="shared" si="16"/>
        <v>0</v>
      </c>
      <c r="N69" s="51"/>
      <c r="O69" s="51"/>
      <c r="P69" s="51"/>
    </row>
    <row r="70" spans="1:16">
      <c r="A70" s="18">
        <v>15.25</v>
      </c>
      <c r="B70" s="49">
        <f t="shared" si="6"/>
        <v>0</v>
      </c>
      <c r="C70" s="49">
        <f t="shared" si="7"/>
        <v>0</v>
      </c>
      <c r="D70" s="49">
        <f t="shared" si="8"/>
        <v>0</v>
      </c>
      <c r="E70" s="49">
        <f t="shared" si="9"/>
        <v>0</v>
      </c>
      <c r="F70" s="58">
        <f t="shared" si="10"/>
        <v>0</v>
      </c>
      <c r="G70" s="49"/>
      <c r="H70" s="18">
        <f t="shared" si="11"/>
        <v>23.873694743356197</v>
      </c>
      <c r="I70" s="49">
        <f t="shared" si="12"/>
        <v>0</v>
      </c>
      <c r="J70" s="49">
        <f t="shared" si="13"/>
        <v>0</v>
      </c>
      <c r="K70" s="49">
        <f t="shared" si="14"/>
        <v>0</v>
      </c>
      <c r="L70" s="49">
        <f t="shared" si="15"/>
        <v>0</v>
      </c>
      <c r="M70" s="74">
        <f t="shared" si="16"/>
        <v>0</v>
      </c>
      <c r="N70" s="51"/>
      <c r="O70" s="51"/>
      <c r="P70" s="51"/>
    </row>
    <row r="71" spans="1:16">
      <c r="A71" s="18">
        <v>15.75</v>
      </c>
      <c r="B71" s="49">
        <f t="shared" si="6"/>
        <v>0</v>
      </c>
      <c r="C71" s="49">
        <f t="shared" si="7"/>
        <v>0</v>
      </c>
      <c r="D71" s="49">
        <f t="shared" si="8"/>
        <v>0</v>
      </c>
      <c r="E71" s="49">
        <f t="shared" si="9"/>
        <v>0</v>
      </c>
      <c r="F71" s="58">
        <f t="shared" si="10"/>
        <v>0</v>
      </c>
      <c r="G71" s="49"/>
      <c r="H71" s="18">
        <f t="shared" si="11"/>
        <v>26.390565291790903</v>
      </c>
      <c r="I71" s="49">
        <f t="shared" si="12"/>
        <v>0</v>
      </c>
      <c r="J71" s="49">
        <f t="shared" si="13"/>
        <v>0</v>
      </c>
      <c r="K71" s="49">
        <f t="shared" si="14"/>
        <v>0</v>
      </c>
      <c r="L71" s="49">
        <f t="shared" si="15"/>
        <v>0</v>
      </c>
      <c r="M71" s="74">
        <f t="shared" si="16"/>
        <v>0</v>
      </c>
      <c r="N71" s="51"/>
      <c r="O71" s="51"/>
      <c r="P71" s="51"/>
    </row>
    <row r="72" spans="1:16">
      <c r="A72" s="18">
        <v>16.25</v>
      </c>
      <c r="B72" s="49">
        <f t="shared" si="6"/>
        <v>0</v>
      </c>
      <c r="C72" s="49">
        <f t="shared" si="7"/>
        <v>0</v>
      </c>
      <c r="D72" s="49">
        <f t="shared" si="8"/>
        <v>0</v>
      </c>
      <c r="E72" s="49">
        <f t="shared" si="9"/>
        <v>0</v>
      </c>
      <c r="F72" s="58">
        <f t="shared" si="10"/>
        <v>0</v>
      </c>
      <c r="G72" s="49"/>
      <c r="H72" s="18">
        <f t="shared" si="11"/>
        <v>29.08152933746544</v>
      </c>
      <c r="I72" s="49">
        <f t="shared" si="12"/>
        <v>0</v>
      </c>
      <c r="J72" s="49">
        <f t="shared" si="13"/>
        <v>0</v>
      </c>
      <c r="K72" s="49">
        <f t="shared" si="14"/>
        <v>0</v>
      </c>
      <c r="L72" s="49">
        <f t="shared" si="15"/>
        <v>0</v>
      </c>
      <c r="M72" s="74">
        <f t="shared" si="16"/>
        <v>0</v>
      </c>
      <c r="N72" s="51"/>
      <c r="O72" s="51"/>
      <c r="P72" s="51"/>
    </row>
    <row r="73" spans="1:16">
      <c r="A73" s="18">
        <v>16.75</v>
      </c>
      <c r="B73" s="49">
        <f t="shared" si="6"/>
        <v>0</v>
      </c>
      <c r="C73" s="49">
        <f t="shared" si="7"/>
        <v>0</v>
      </c>
      <c r="D73" s="49">
        <f t="shared" si="8"/>
        <v>0</v>
      </c>
      <c r="E73" s="49">
        <f t="shared" si="9"/>
        <v>0</v>
      </c>
      <c r="F73" s="58">
        <f t="shared" si="10"/>
        <v>0</v>
      </c>
      <c r="G73" s="49"/>
      <c r="H73" s="18">
        <f t="shared" si="11"/>
        <v>31.952714311405408</v>
      </c>
      <c r="I73" s="49">
        <f t="shared" si="12"/>
        <v>0</v>
      </c>
      <c r="J73" s="49">
        <f t="shared" si="13"/>
        <v>0</v>
      </c>
      <c r="K73" s="49">
        <f t="shared" si="14"/>
        <v>0</v>
      </c>
      <c r="L73" s="49">
        <f t="shared" si="15"/>
        <v>0</v>
      </c>
      <c r="M73" s="74">
        <f t="shared" si="16"/>
        <v>0</v>
      </c>
      <c r="N73" s="51"/>
      <c r="O73" s="51"/>
      <c r="P73" s="51"/>
    </row>
    <row r="74" spans="1:16">
      <c r="A74" s="18">
        <v>17.25</v>
      </c>
      <c r="B74" s="49">
        <f t="shared" si="6"/>
        <v>0</v>
      </c>
      <c r="C74" s="49">
        <f t="shared" si="7"/>
        <v>0</v>
      </c>
      <c r="D74" s="49">
        <f t="shared" si="8"/>
        <v>0</v>
      </c>
      <c r="E74" s="49">
        <f t="shared" si="9"/>
        <v>0</v>
      </c>
      <c r="F74" s="58">
        <f t="shared" si="10"/>
        <v>0</v>
      </c>
      <c r="G74" s="49"/>
      <c r="H74" s="18">
        <f t="shared" si="11"/>
        <v>35.010267826989434</v>
      </c>
      <c r="I74" s="49">
        <f t="shared" si="12"/>
        <v>0</v>
      </c>
      <c r="J74" s="49">
        <f t="shared" si="13"/>
        <v>0</v>
      </c>
      <c r="K74" s="49">
        <f t="shared" si="14"/>
        <v>0</v>
      </c>
      <c r="L74" s="49">
        <f t="shared" si="15"/>
        <v>0</v>
      </c>
      <c r="M74" s="74">
        <f t="shared" si="16"/>
        <v>0</v>
      </c>
      <c r="N74" s="51"/>
      <c r="O74" s="51"/>
      <c r="P74" s="51"/>
    </row>
    <row r="75" spans="1:16">
      <c r="A75" s="18">
        <v>17.75</v>
      </c>
      <c r="B75" s="49">
        <f t="shared" si="6"/>
        <v>0</v>
      </c>
      <c r="C75" s="49">
        <f t="shared" si="7"/>
        <v>0</v>
      </c>
      <c r="D75" s="49">
        <f t="shared" si="8"/>
        <v>0</v>
      </c>
      <c r="E75" s="49">
        <f t="shared" si="9"/>
        <v>0</v>
      </c>
      <c r="F75" s="58">
        <f t="shared" si="10"/>
        <v>0</v>
      </c>
      <c r="G75" s="49"/>
      <c r="H75" s="18">
        <f t="shared" si="11"/>
        <v>38.2603571406813</v>
      </c>
      <c r="I75" s="49">
        <f t="shared" si="12"/>
        <v>0</v>
      </c>
      <c r="J75" s="49">
        <f t="shared" si="13"/>
        <v>0</v>
      </c>
      <c r="K75" s="49">
        <f t="shared" si="14"/>
        <v>0</v>
      </c>
      <c r="L75" s="49">
        <f t="shared" si="15"/>
        <v>0</v>
      </c>
      <c r="M75" s="74">
        <f t="shared" si="16"/>
        <v>0</v>
      </c>
      <c r="N75" s="51"/>
      <c r="O75" s="51"/>
      <c r="P75" s="51"/>
    </row>
    <row r="76" spans="1:16">
      <c r="A76" s="18">
        <v>18.25</v>
      </c>
      <c r="B76" s="49">
        <f t="shared" si="6"/>
        <v>0</v>
      </c>
      <c r="C76" s="49">
        <f t="shared" si="7"/>
        <v>0</v>
      </c>
      <c r="D76" s="49">
        <f t="shared" si="8"/>
        <v>0</v>
      </c>
      <c r="E76" s="49">
        <f t="shared" si="9"/>
        <v>0</v>
      </c>
      <c r="F76" s="58">
        <f t="shared" si="10"/>
        <v>0</v>
      </c>
      <c r="G76" s="49"/>
      <c r="H76" s="18">
        <f t="shared" si="11"/>
        <v>41.709168642426377</v>
      </c>
      <c r="I76" s="49">
        <f t="shared" si="12"/>
        <v>0</v>
      </c>
      <c r="J76" s="49">
        <f t="shared" si="13"/>
        <v>0</v>
      </c>
      <c r="K76" s="49">
        <f t="shared" si="14"/>
        <v>0</v>
      </c>
      <c r="L76" s="49">
        <f t="shared" si="15"/>
        <v>0</v>
      </c>
      <c r="M76" s="74">
        <f t="shared" si="16"/>
        <v>0</v>
      </c>
      <c r="N76" s="51"/>
      <c r="O76" s="51"/>
      <c r="P76" s="51"/>
    </row>
    <row r="77" spans="1:16">
      <c r="A77" s="18">
        <v>18.75</v>
      </c>
      <c r="B77" s="49">
        <f t="shared" si="6"/>
        <v>0</v>
      </c>
      <c r="C77" s="49">
        <f t="shared" si="7"/>
        <v>0</v>
      </c>
      <c r="D77" s="49">
        <f t="shared" si="8"/>
        <v>0</v>
      </c>
      <c r="E77" s="49">
        <f t="shared" si="9"/>
        <v>0</v>
      </c>
      <c r="F77" s="58">
        <f t="shared" si="10"/>
        <v>0</v>
      </c>
      <c r="G77" s="49"/>
      <c r="H77" s="18">
        <f t="shared" si="11"/>
        <v>45.362907373285829</v>
      </c>
      <c r="I77" s="49">
        <f t="shared" si="12"/>
        <v>0</v>
      </c>
      <c r="J77" s="49">
        <f t="shared" si="13"/>
        <v>0</v>
      </c>
      <c r="K77" s="49">
        <f t="shared" si="14"/>
        <v>0</v>
      </c>
      <c r="L77" s="49">
        <f t="shared" si="15"/>
        <v>0</v>
      </c>
      <c r="M77" s="74">
        <f t="shared" si="16"/>
        <v>0</v>
      </c>
      <c r="N77" s="51"/>
      <c r="O77" s="51"/>
      <c r="P77" s="51"/>
    </row>
    <row r="78" spans="1:16">
      <c r="A78" s="18">
        <v>19.25</v>
      </c>
      <c r="B78" s="49">
        <f t="shared" si="6"/>
        <v>0</v>
      </c>
      <c r="C78" s="49">
        <f t="shared" si="7"/>
        <v>0</v>
      </c>
      <c r="D78" s="49">
        <f t="shared" si="8"/>
        <v>0</v>
      </c>
      <c r="E78" s="49">
        <f t="shared" si="9"/>
        <v>0</v>
      </c>
      <c r="F78" s="58">
        <f t="shared" si="10"/>
        <v>0</v>
      </c>
      <c r="G78" s="49"/>
      <c r="H78" s="18">
        <f t="shared" si="11"/>
        <v>49.227796568147205</v>
      </c>
      <c r="I78" s="49">
        <f t="shared" si="12"/>
        <v>0</v>
      </c>
      <c r="J78" s="49">
        <f t="shared" si="13"/>
        <v>0</v>
      </c>
      <c r="K78" s="49">
        <f t="shared" si="14"/>
        <v>0</v>
      </c>
      <c r="L78" s="49">
        <f t="shared" si="15"/>
        <v>0</v>
      </c>
      <c r="M78" s="74">
        <f t="shared" si="16"/>
        <v>0</v>
      </c>
      <c r="N78" s="51"/>
      <c r="O78" s="51"/>
      <c r="P78" s="51"/>
    </row>
    <row r="79" spans="1:16">
      <c r="A79" s="54" t="s">
        <v>21</v>
      </c>
      <c r="B79" s="66">
        <f>SUM(B47:B78)</f>
        <v>0</v>
      </c>
      <c r="C79" s="66">
        <f>SUM(C47:C78)</f>
        <v>10192918.780382451</v>
      </c>
      <c r="D79" s="66">
        <f>SUM(D47:D78)</f>
        <v>149202.46961754776</v>
      </c>
      <c r="E79" s="66">
        <f>SUM(E47:E78)</f>
        <v>0</v>
      </c>
      <c r="F79" s="66">
        <f>SUM(F47:F78)</f>
        <v>10342121.25</v>
      </c>
      <c r="G79" s="58"/>
      <c r="H79" s="54" t="s">
        <v>21</v>
      </c>
      <c r="I79" s="66">
        <f>SUM(I47:I78)</f>
        <v>0</v>
      </c>
      <c r="J79" s="66">
        <f>SUM(J47:J78)</f>
        <v>8091643.5232309354</v>
      </c>
      <c r="K79" s="66">
        <f>SUM(K47:K78)</f>
        <v>153778.2709673722</v>
      </c>
      <c r="L79" s="66">
        <f>SUM(L47:L78)</f>
        <v>0</v>
      </c>
      <c r="M79" s="66">
        <f>SUM(M47:M78)</f>
        <v>8245421.7941983091</v>
      </c>
      <c r="N79" s="51"/>
      <c r="O79" s="51"/>
      <c r="P79" s="51"/>
    </row>
    <row r="80" spans="1:16">
      <c r="A80" s="52" t="s">
        <v>27</v>
      </c>
      <c r="B80" s="67">
        <f>IF(L38&gt;0,B79/L38,0)</f>
        <v>0</v>
      </c>
      <c r="C80" s="67">
        <f>IF(M38&gt;0,C79/M38,0)</f>
        <v>10.71370858541631</v>
      </c>
      <c r="D80" s="67">
        <f>IF(N38&gt;0,D79/N38,0)</f>
        <v>12.356653107455644</v>
      </c>
      <c r="E80" s="67">
        <f>IF(O38&gt;0,E79/O38,0)</f>
        <v>0</v>
      </c>
      <c r="F80" s="67">
        <f>IF(P38&gt;0,F79/P38,0)</f>
        <v>10.734298858806495</v>
      </c>
      <c r="G80" s="58"/>
      <c r="H80" s="52" t="s">
        <v>27</v>
      </c>
      <c r="I80" s="67">
        <f>IF(L38&gt;0,I79/L38,0)</f>
        <v>0</v>
      </c>
      <c r="J80" s="67">
        <f>IF(M38&gt;0,J79/M38,0)</f>
        <v>8.5050722519065136</v>
      </c>
      <c r="K80" s="67">
        <f>IF(N38&gt;0,K79/N38,0)</f>
        <v>12.735611914996442</v>
      </c>
      <c r="L80" s="67">
        <f>IF(O38&gt;0,L79/O38,0)</f>
        <v>0</v>
      </c>
      <c r="M80" s="67">
        <f>IF(P38&gt;0,M79/P38,0)</f>
        <v>8.5580916734892387</v>
      </c>
      <c r="N80" s="51"/>
      <c r="O80" s="51"/>
      <c r="P80" s="51"/>
    </row>
    <row r="81" spans="1:18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51"/>
      <c r="Q81" s="51"/>
      <c r="R81" s="51"/>
    </row>
    <row r="82" spans="1:18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51"/>
      <c r="Q82" s="51"/>
      <c r="R82" s="51"/>
    </row>
    <row r="83" spans="1:18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51"/>
      <c r="Q83" s="51"/>
      <c r="R83" s="51"/>
    </row>
    <row r="84" spans="1:18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51"/>
      <c r="Q84" s="51"/>
      <c r="R84" s="51"/>
    </row>
    <row r="85" spans="1:18">
      <c r="A85" s="182" t="s">
        <v>40</v>
      </c>
      <c r="B85" s="182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51"/>
      <c r="Q85" s="51"/>
      <c r="R85" s="51"/>
    </row>
    <row r="86" spans="1:18">
      <c r="A86" s="182" t="s">
        <v>28</v>
      </c>
      <c r="B86" s="182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51"/>
      <c r="Q86" s="51"/>
      <c r="R86" s="51"/>
    </row>
    <row r="87" spans="1:18">
      <c r="A87" s="75"/>
      <c r="B87" s="75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51"/>
      <c r="Q87" s="51"/>
      <c r="R87" s="51"/>
    </row>
    <row r="88" spans="1:1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51"/>
      <c r="Q88" s="51"/>
      <c r="R88" s="51"/>
    </row>
    <row r="89" spans="1:18">
      <c r="A89" s="49"/>
      <c r="B89" s="76" t="s">
        <v>29</v>
      </c>
      <c r="C89" s="76" t="s">
        <v>30</v>
      </c>
      <c r="D89" s="76" t="s">
        <v>31</v>
      </c>
      <c r="E89" s="76" t="s">
        <v>32</v>
      </c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51"/>
      <c r="Q89" s="51"/>
      <c r="R89" s="51"/>
    </row>
    <row r="90" spans="1:18">
      <c r="A90" s="76" t="s">
        <v>33</v>
      </c>
      <c r="B90" s="76" t="s">
        <v>34</v>
      </c>
      <c r="C90" s="76" t="s">
        <v>20</v>
      </c>
      <c r="D90" s="76" t="s">
        <v>35</v>
      </c>
      <c r="E90" s="75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51"/>
      <c r="Q90" s="51"/>
      <c r="R90" s="51"/>
    </row>
    <row r="91" spans="1:18">
      <c r="A91" s="49"/>
      <c r="B91" s="50"/>
      <c r="C91" s="50"/>
      <c r="D91" s="50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51"/>
      <c r="Q91" s="51"/>
      <c r="R91" s="51"/>
    </row>
    <row r="92" spans="1:18">
      <c r="A92" s="76">
        <v>0</v>
      </c>
      <c r="B92" s="61">
        <f>L$38</f>
        <v>0</v>
      </c>
      <c r="C92" s="77">
        <f>$B$80</f>
        <v>0</v>
      </c>
      <c r="D92" s="77">
        <f>$I$80</f>
        <v>0</v>
      </c>
      <c r="E92" s="61">
        <f>B92*D92</f>
        <v>0</v>
      </c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51"/>
      <c r="Q92" s="51"/>
      <c r="R92" s="51"/>
    </row>
    <row r="93" spans="1:18">
      <c r="A93" s="76">
        <v>1</v>
      </c>
      <c r="B93" s="61">
        <f>M$38</f>
        <v>951390.33315291326</v>
      </c>
      <c r="C93" s="77">
        <f>$C$80</f>
        <v>10.71370858541631</v>
      </c>
      <c r="D93" s="77">
        <f>$J$80</f>
        <v>8.5050722519065136</v>
      </c>
      <c r="E93" s="61">
        <f>B93*D93</f>
        <v>8091643.5232309364</v>
      </c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51"/>
      <c r="Q93" s="51"/>
      <c r="R93" s="51"/>
    </row>
    <row r="94" spans="1:18">
      <c r="A94" s="76">
        <v>2</v>
      </c>
      <c r="B94" s="61">
        <f>N$38</f>
        <v>12074.666847086881</v>
      </c>
      <c r="C94" s="77">
        <f>$D$80</f>
        <v>12.356653107455644</v>
      </c>
      <c r="D94" s="77">
        <f>$K$80</f>
        <v>12.735611914996442</v>
      </c>
      <c r="E94" s="61">
        <f>B94*D94</f>
        <v>153778.2709673722</v>
      </c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51"/>
      <c r="Q94" s="51"/>
      <c r="R94" s="51"/>
    </row>
    <row r="95" spans="1:18">
      <c r="A95" s="76">
        <v>3</v>
      </c>
      <c r="B95" s="61">
        <f>O$38</f>
        <v>0</v>
      </c>
      <c r="C95" s="77">
        <f>$D$80</f>
        <v>12.356653107455644</v>
      </c>
      <c r="D95" s="77">
        <f>$K$80</f>
        <v>12.735611914996442</v>
      </c>
      <c r="E95" s="61">
        <f>B95*D95</f>
        <v>0</v>
      </c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51"/>
      <c r="Q95" s="51"/>
      <c r="R95" s="51"/>
    </row>
    <row r="96" spans="1:18">
      <c r="A96" s="76" t="s">
        <v>21</v>
      </c>
      <c r="B96" s="61">
        <f>SUM(B92:B95)</f>
        <v>963465.00000000012</v>
      </c>
      <c r="C96" s="77">
        <f>$F$80</f>
        <v>10.734298858806495</v>
      </c>
      <c r="D96" s="77">
        <f>$M$80</f>
        <v>8.5580916734892387</v>
      </c>
      <c r="E96" s="61">
        <f>SUM(E92:E95)</f>
        <v>8245421.7941983081</v>
      </c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51"/>
      <c r="Q96" s="51"/>
      <c r="R96" s="51"/>
    </row>
    <row r="97" spans="1:18">
      <c r="A97" s="76" t="s">
        <v>17</v>
      </c>
      <c r="B97" s="61">
        <f>$I$2</f>
        <v>7395000</v>
      </c>
      <c r="C97" s="50"/>
      <c r="D97" s="50"/>
      <c r="E97" s="50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51"/>
      <c r="Q97" s="51"/>
      <c r="R97" s="51"/>
    </row>
    <row r="98" spans="1:18">
      <c r="A98" s="32" t="s">
        <v>32</v>
      </c>
      <c r="B98" s="20">
        <f>E96</f>
        <v>8245421.7941983081</v>
      </c>
      <c r="C98" s="50"/>
      <c r="D98" s="50"/>
      <c r="E98" s="50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51"/>
      <c r="Q98" s="51"/>
      <c r="R98" s="51"/>
    </row>
    <row r="99" spans="1:18" ht="24">
      <c r="A99" s="78" t="s">
        <v>54</v>
      </c>
      <c r="B99" s="37">
        <f>B98/B97*100</f>
        <v>111.49995664906433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</row>
  </sheetData>
  <sheetProtection selectLockedCells="1" selectUnlockedCells="1"/>
  <mergeCells count="8">
    <mergeCell ref="A1:F1"/>
    <mergeCell ref="H1:I1"/>
    <mergeCell ref="B4:F4"/>
    <mergeCell ref="L4:P4"/>
    <mergeCell ref="B42:D42"/>
    <mergeCell ref="I42:K42"/>
    <mergeCell ref="A85:B85"/>
    <mergeCell ref="A86:B86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G50"/>
  <sheetViews>
    <sheetView workbookViewId="0">
      <selection activeCell="G49" sqref="G49"/>
    </sheetView>
  </sheetViews>
  <sheetFormatPr baseColWidth="10" defaultColWidth="10.6640625" defaultRowHeight="13"/>
  <sheetData>
    <row r="3" spans="2:7">
      <c r="B3" t="s">
        <v>55</v>
      </c>
    </row>
    <row r="4" spans="2:7">
      <c r="B4" t="s">
        <v>56</v>
      </c>
    </row>
    <row r="5" spans="2:7">
      <c r="B5" t="s">
        <v>57</v>
      </c>
      <c r="C5">
        <v>1</v>
      </c>
      <c r="D5">
        <v>2</v>
      </c>
      <c r="E5">
        <v>3</v>
      </c>
      <c r="F5">
        <v>4</v>
      </c>
      <c r="G5" t="s">
        <v>7</v>
      </c>
    </row>
    <row r="6" spans="2:7">
      <c r="B6">
        <v>5.25</v>
      </c>
      <c r="C6">
        <v>0</v>
      </c>
      <c r="D6">
        <v>0</v>
      </c>
      <c r="E6">
        <v>0</v>
      </c>
      <c r="F6">
        <v>0</v>
      </c>
      <c r="G6">
        <v>0</v>
      </c>
    </row>
    <row r="7" spans="2:7">
      <c r="B7">
        <v>5.75</v>
      </c>
      <c r="C7">
        <v>0</v>
      </c>
      <c r="D7">
        <v>0</v>
      </c>
      <c r="E7">
        <v>0</v>
      </c>
      <c r="F7">
        <v>0</v>
      </c>
      <c r="G7">
        <v>0</v>
      </c>
    </row>
    <row r="8" spans="2:7">
      <c r="B8">
        <v>6.25</v>
      </c>
      <c r="C8">
        <v>0</v>
      </c>
      <c r="D8">
        <v>0</v>
      </c>
      <c r="E8">
        <v>0</v>
      </c>
      <c r="F8">
        <v>0</v>
      </c>
      <c r="G8">
        <v>0</v>
      </c>
    </row>
    <row r="9" spans="2:7">
      <c r="B9">
        <v>6.75</v>
      </c>
      <c r="C9">
        <v>0</v>
      </c>
      <c r="D9">
        <v>0</v>
      </c>
      <c r="E9">
        <v>0</v>
      </c>
      <c r="F9">
        <v>0</v>
      </c>
      <c r="G9">
        <v>0</v>
      </c>
    </row>
    <row r="10" spans="2:7">
      <c r="B10">
        <v>7.25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2:7">
      <c r="B11">
        <v>7.75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2:7">
      <c r="B12">
        <v>8.25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2:7">
      <c r="B13">
        <v>8.75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2:7">
      <c r="B14">
        <v>9.25</v>
      </c>
      <c r="C14">
        <v>1174</v>
      </c>
      <c r="D14">
        <v>0</v>
      </c>
      <c r="E14">
        <v>0</v>
      </c>
      <c r="F14">
        <v>0</v>
      </c>
      <c r="G14">
        <v>1174</v>
      </c>
    </row>
    <row r="15" spans="2:7">
      <c r="B15">
        <v>9.75</v>
      </c>
      <c r="C15">
        <v>4236</v>
      </c>
      <c r="D15">
        <v>471</v>
      </c>
      <c r="E15">
        <v>0</v>
      </c>
      <c r="F15">
        <v>0</v>
      </c>
      <c r="G15">
        <v>4707</v>
      </c>
    </row>
    <row r="16" spans="2:7">
      <c r="B16">
        <v>10.25</v>
      </c>
      <c r="C16">
        <v>3096</v>
      </c>
      <c r="D16">
        <v>7223</v>
      </c>
      <c r="E16">
        <v>0</v>
      </c>
      <c r="F16">
        <v>0</v>
      </c>
      <c r="G16">
        <v>10319</v>
      </c>
    </row>
    <row r="17" spans="2:7">
      <c r="B17">
        <v>10.75</v>
      </c>
      <c r="C17">
        <v>2303</v>
      </c>
      <c r="D17">
        <v>20723</v>
      </c>
      <c r="E17">
        <v>0</v>
      </c>
      <c r="F17">
        <v>0</v>
      </c>
      <c r="G17">
        <v>23026</v>
      </c>
    </row>
    <row r="18" spans="2:7">
      <c r="B18">
        <v>11.25</v>
      </c>
      <c r="C18">
        <v>6788</v>
      </c>
      <c r="D18">
        <v>61094</v>
      </c>
      <c r="E18">
        <v>0</v>
      </c>
      <c r="F18">
        <v>0</v>
      </c>
      <c r="G18">
        <v>67882</v>
      </c>
    </row>
    <row r="19" spans="2:7">
      <c r="B19">
        <v>11.75</v>
      </c>
      <c r="C19">
        <v>9843</v>
      </c>
      <c r="D19">
        <v>88591</v>
      </c>
      <c r="E19">
        <v>0</v>
      </c>
      <c r="F19">
        <v>0</v>
      </c>
      <c r="G19">
        <v>98434</v>
      </c>
    </row>
    <row r="20" spans="2:7">
      <c r="B20">
        <v>12.25</v>
      </c>
      <c r="C20">
        <v>25004</v>
      </c>
      <c r="D20">
        <v>100017</v>
      </c>
      <c r="E20">
        <v>0</v>
      </c>
      <c r="F20">
        <v>0</v>
      </c>
      <c r="G20">
        <v>125021</v>
      </c>
    </row>
    <row r="21" spans="2:7">
      <c r="B21">
        <v>12.75</v>
      </c>
      <c r="C21">
        <v>0</v>
      </c>
      <c r="D21">
        <v>87000</v>
      </c>
      <c r="E21">
        <v>33273</v>
      </c>
      <c r="F21">
        <v>0</v>
      </c>
      <c r="G21">
        <v>120273</v>
      </c>
    </row>
    <row r="22" spans="2:7">
      <c r="B22">
        <v>13.25</v>
      </c>
      <c r="C22">
        <v>4960</v>
      </c>
      <c r="D22">
        <v>141132</v>
      </c>
      <c r="E22">
        <v>30890</v>
      </c>
      <c r="F22">
        <v>0</v>
      </c>
      <c r="G22">
        <v>176982</v>
      </c>
    </row>
    <row r="23" spans="2:7">
      <c r="B23">
        <v>13.75</v>
      </c>
      <c r="C23">
        <v>15650</v>
      </c>
      <c r="D23">
        <v>71062</v>
      </c>
      <c r="E23">
        <v>6028</v>
      </c>
      <c r="F23">
        <v>0</v>
      </c>
      <c r="G23">
        <v>92740</v>
      </c>
    </row>
    <row r="24" spans="2:7">
      <c r="B24">
        <v>14.25</v>
      </c>
      <c r="C24">
        <v>13503</v>
      </c>
      <c r="D24">
        <v>31973</v>
      </c>
      <c r="E24">
        <v>0</v>
      </c>
      <c r="F24">
        <v>0</v>
      </c>
      <c r="G24">
        <v>45476</v>
      </c>
    </row>
    <row r="25" spans="2:7">
      <c r="B25">
        <v>14.75</v>
      </c>
      <c r="C25">
        <v>10264</v>
      </c>
      <c r="D25">
        <v>17979</v>
      </c>
      <c r="E25">
        <v>0</v>
      </c>
      <c r="F25">
        <v>0</v>
      </c>
      <c r="G25">
        <v>28243</v>
      </c>
    </row>
    <row r="26" spans="2:7">
      <c r="B26">
        <v>15.25</v>
      </c>
      <c r="C26">
        <v>3883</v>
      </c>
      <c r="D26">
        <v>13455</v>
      </c>
      <c r="E26">
        <v>8073</v>
      </c>
      <c r="F26">
        <v>2691</v>
      </c>
      <c r="G26">
        <v>28102</v>
      </c>
    </row>
    <row r="27" spans="2:7">
      <c r="B27">
        <v>15.75</v>
      </c>
      <c r="C27">
        <v>4206</v>
      </c>
      <c r="D27">
        <v>9042</v>
      </c>
      <c r="E27">
        <v>18083</v>
      </c>
      <c r="F27">
        <v>0</v>
      </c>
      <c r="G27">
        <v>31331</v>
      </c>
    </row>
    <row r="28" spans="2:7">
      <c r="B28">
        <v>16.25</v>
      </c>
      <c r="C28">
        <v>0</v>
      </c>
      <c r="D28">
        <v>13074</v>
      </c>
      <c r="E28">
        <v>8716</v>
      </c>
      <c r="F28">
        <v>0</v>
      </c>
      <c r="G28">
        <v>21790</v>
      </c>
    </row>
    <row r="29" spans="2:7">
      <c r="B29">
        <v>16.75</v>
      </c>
      <c r="C29">
        <v>2505</v>
      </c>
      <c r="D29">
        <v>6262</v>
      </c>
      <c r="E29">
        <v>3757</v>
      </c>
      <c r="F29">
        <v>0</v>
      </c>
      <c r="G29">
        <v>12524</v>
      </c>
    </row>
    <row r="30" spans="2:7">
      <c r="B30">
        <v>17.25</v>
      </c>
      <c r="C30">
        <v>924</v>
      </c>
      <c r="D30">
        <v>462</v>
      </c>
      <c r="E30">
        <v>924</v>
      </c>
      <c r="F30">
        <v>0</v>
      </c>
      <c r="G30">
        <v>2310</v>
      </c>
    </row>
    <row r="31" spans="2:7">
      <c r="B31">
        <v>17.75</v>
      </c>
      <c r="C31">
        <v>0</v>
      </c>
      <c r="D31">
        <v>460</v>
      </c>
      <c r="E31">
        <v>460</v>
      </c>
      <c r="F31">
        <v>0</v>
      </c>
      <c r="G31">
        <v>920</v>
      </c>
    </row>
    <row r="32" spans="2:7">
      <c r="B32">
        <v>18.25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2:7">
      <c r="B33">
        <v>18.75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2:7">
      <c r="B34">
        <v>19.25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2:7">
      <c r="B35">
        <v>19.75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2:7">
      <c r="B36">
        <v>20.25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2:7">
      <c r="B37">
        <v>20.75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2:7">
      <c r="B38">
        <v>21.25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2:7">
      <c r="B39">
        <v>21.75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2:7">
      <c r="B40">
        <v>22.25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2:7">
      <c r="B41">
        <v>22.75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2:7">
      <c r="B42">
        <v>23.25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2:7">
      <c r="B43">
        <v>23.75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2:7">
      <c r="B44">
        <v>24.25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2:7">
      <c r="B45">
        <v>24.75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2:7">
      <c r="B46">
        <v>25.25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2:7">
      <c r="B47">
        <v>25.75</v>
      </c>
      <c r="C47">
        <v>0</v>
      </c>
      <c r="D47">
        <v>0</v>
      </c>
      <c r="E47">
        <v>0</v>
      </c>
      <c r="F47">
        <v>0</v>
      </c>
      <c r="G47">
        <v>0</v>
      </c>
    </row>
    <row r="49" spans="2:7">
      <c r="B49" s="26" t="s">
        <v>58</v>
      </c>
      <c r="C49">
        <v>108339</v>
      </c>
      <c r="D49">
        <v>670020</v>
      </c>
      <c r="E49">
        <v>110204</v>
      </c>
      <c r="F49">
        <v>2691</v>
      </c>
      <c r="G49">
        <v>891254</v>
      </c>
    </row>
    <row r="50" spans="2:7">
      <c r="B50" s="26" t="s">
        <v>59</v>
      </c>
      <c r="C50" s="79">
        <f>SUMPRODUCT($B6:$B47,C6:C47)/C49</f>
        <v>13.061300639658848</v>
      </c>
      <c r="D50" s="79">
        <f>SUMPRODUCT($B6:$B47,D6:D47)/D49</f>
        <v>12.854978955852063</v>
      </c>
      <c r="E50" s="79">
        <f>SUMPRODUCT($B6:$B47,E6:E47)/E49</f>
        <v>14.092024790388734</v>
      </c>
      <c r="F50" s="79">
        <f>SUMPRODUCT($B6:$B47,F6:F47)/F49</f>
        <v>15.25</v>
      </c>
      <c r="G50" s="79">
        <f>SUMPRODUCT($B6:$B47,G6:G47)/G49</f>
        <v>13.040251712755285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98"/>
  <sheetViews>
    <sheetView workbookViewId="0">
      <selection activeCell="B6" sqref="B6:E6"/>
    </sheetView>
  </sheetViews>
  <sheetFormatPr baseColWidth="10" defaultColWidth="11.6640625" defaultRowHeight="13"/>
  <cols>
    <col min="1" max="1" width="10.1640625" style="80" customWidth="1"/>
    <col min="2" max="2" width="14.1640625" style="80" customWidth="1"/>
    <col min="3" max="3" width="11.5" style="80" customWidth="1"/>
    <col min="4" max="4" width="9.6640625" style="80" customWidth="1"/>
    <col min="5" max="5" width="12.1640625" style="80" customWidth="1"/>
    <col min="6" max="6" width="11.5" style="80" customWidth="1"/>
    <col min="7" max="7" width="11.6640625" style="80"/>
    <col min="8" max="8" width="8.5" style="80" customWidth="1"/>
    <col min="9" max="9" width="11.6640625" style="80"/>
    <col min="10" max="10" width="11.5" style="80" customWidth="1"/>
    <col min="11" max="12" width="9.6640625" style="80" customWidth="1"/>
    <col min="13" max="13" width="10.6640625" style="80" customWidth="1"/>
    <col min="14" max="14" width="8.83203125" style="80" customWidth="1"/>
    <col min="15" max="15" width="11.5" style="80" customWidth="1"/>
    <col min="16" max="16" width="11" style="80" customWidth="1"/>
    <col min="17" max="16384" width="11.6640625" style="80"/>
  </cols>
  <sheetData>
    <row r="1" spans="1:18" ht="20" customHeight="1">
      <c r="A1" s="185" t="s">
        <v>60</v>
      </c>
      <c r="B1" s="185"/>
      <c r="C1" s="185"/>
      <c r="D1" s="185"/>
      <c r="E1" s="185"/>
      <c r="F1" s="185"/>
      <c r="G1" s="81"/>
      <c r="H1" s="186" t="s">
        <v>15</v>
      </c>
      <c r="I1" s="186"/>
      <c r="J1" s="81"/>
      <c r="K1" s="81" t="s">
        <v>61</v>
      </c>
      <c r="L1"/>
      <c r="M1" s="82"/>
      <c r="N1" s="82"/>
      <c r="O1" s="81"/>
      <c r="P1" s="83"/>
      <c r="Q1" s="83"/>
      <c r="R1" s="83"/>
    </row>
    <row r="2" spans="1:18" ht="14.75" customHeight="1">
      <c r="A2" s="1" t="s">
        <v>50</v>
      </c>
      <c r="B2" s="81"/>
      <c r="C2" s="81"/>
      <c r="D2" s="81"/>
      <c r="E2" s="81"/>
      <c r="F2" s="81"/>
      <c r="G2" s="81"/>
      <c r="H2" s="81" t="s">
        <v>17</v>
      </c>
      <c r="I2" s="80">
        <v>12700000</v>
      </c>
      <c r="J2" s="81"/>
      <c r="K2" s="81"/>
      <c r="L2" s="81"/>
      <c r="M2" s="81"/>
      <c r="N2" s="81"/>
      <c r="O2" s="81"/>
      <c r="P2" s="83"/>
      <c r="Q2" s="83"/>
      <c r="R2" s="83"/>
    </row>
    <row r="3" spans="1:18" ht="12.75" customHeight="1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3"/>
      <c r="Q3" s="83"/>
      <c r="R3" s="83"/>
    </row>
    <row r="4" spans="1:18" ht="12.75" customHeight="1">
      <c r="A4" s="82" t="s">
        <v>18</v>
      </c>
      <c r="B4" s="187" t="s">
        <v>19</v>
      </c>
      <c r="C4" s="187"/>
      <c r="D4" s="187"/>
      <c r="E4" s="187"/>
      <c r="F4" s="187"/>
      <c r="G4" s="81"/>
      <c r="H4" s="82" t="s">
        <v>18</v>
      </c>
      <c r="I4" s="81"/>
      <c r="J4" s="81"/>
      <c r="K4" s="82" t="s">
        <v>18</v>
      </c>
      <c r="L4" s="186" t="s">
        <v>16</v>
      </c>
      <c r="M4" s="186"/>
      <c r="N4" s="186"/>
      <c r="O4" s="186"/>
      <c r="P4" s="186"/>
      <c r="Q4" s="83"/>
      <c r="R4" s="83"/>
    </row>
    <row r="5" spans="1:18" ht="12.75" customHeight="1">
      <c r="A5" s="82" t="s">
        <v>20</v>
      </c>
      <c r="B5" s="84">
        <v>0</v>
      </c>
      <c r="C5" s="85">
        <v>1</v>
      </c>
      <c r="D5" s="85">
        <v>2</v>
      </c>
      <c r="E5" s="85">
        <v>3</v>
      </c>
      <c r="F5" s="86" t="s">
        <v>21</v>
      </c>
      <c r="G5" s="81"/>
      <c r="H5" s="82" t="s">
        <v>20</v>
      </c>
      <c r="I5" s="82" t="s">
        <v>22</v>
      </c>
      <c r="J5" s="81"/>
      <c r="K5" s="82" t="s">
        <v>20</v>
      </c>
      <c r="L5" s="84">
        <v>0</v>
      </c>
      <c r="M5" s="85">
        <v>1</v>
      </c>
      <c r="N5" s="85">
        <v>2</v>
      </c>
      <c r="O5" s="85">
        <v>3</v>
      </c>
      <c r="P5" s="87" t="s">
        <v>21</v>
      </c>
      <c r="Q5" s="83"/>
      <c r="R5" s="83"/>
    </row>
    <row r="6" spans="1:18" ht="14" customHeight="1">
      <c r="A6" s="88">
        <v>3.75</v>
      </c>
      <c r="B6" s="3">
        <v>0</v>
      </c>
      <c r="C6" s="3">
        <v>0</v>
      </c>
      <c r="D6" s="3">
        <v>0</v>
      </c>
      <c r="E6" s="3">
        <v>0</v>
      </c>
      <c r="F6" s="89">
        <f t="shared" ref="F6:F37" si="0">SUM(B6:E6)</f>
        <v>0</v>
      </c>
      <c r="G6" s="81"/>
      <c r="H6" s="88">
        <v>3.75</v>
      </c>
      <c r="I6" s="90"/>
      <c r="J6" s="81"/>
      <c r="K6" s="88">
        <v>3.75</v>
      </c>
      <c r="L6" s="81">
        <f t="shared" ref="L6:L37" si="1">IF($F6&gt;0,($I6/1000)*(B6/$F6),0)</f>
        <v>0</v>
      </c>
      <c r="M6" s="81">
        <f t="shared" ref="M6:M37" si="2">IF($F6&gt;0,($I6/1000)*(C6/$F6),0)</f>
        <v>0</v>
      </c>
      <c r="N6" s="81">
        <f t="shared" ref="N6:N37" si="3">IF($F6&gt;0,($I6/1000)*(D6/$F6),0)</f>
        <v>0</v>
      </c>
      <c r="O6" s="81">
        <f t="shared" ref="O6:O37" si="4">IF($F6&gt;0,($I6/1000)*(E6/$F6),0)</f>
        <v>0</v>
      </c>
      <c r="P6" s="91">
        <f t="shared" ref="P6:P37" si="5">SUM(L6:O6)</f>
        <v>0</v>
      </c>
      <c r="Q6" s="83"/>
      <c r="R6" s="83"/>
    </row>
    <row r="7" spans="1:18" ht="14" customHeight="1">
      <c r="A7" s="88">
        <v>4.25</v>
      </c>
      <c r="B7" s="3"/>
      <c r="C7" s="3"/>
      <c r="D7" s="56"/>
      <c r="E7" s="56"/>
      <c r="F7" s="89">
        <f t="shared" si="0"/>
        <v>0</v>
      </c>
      <c r="G7" s="81"/>
      <c r="H7" s="88">
        <v>4.25</v>
      </c>
      <c r="I7" s="90"/>
      <c r="J7" s="81"/>
      <c r="K7" s="88">
        <v>4.25</v>
      </c>
      <c r="L7" s="81">
        <f t="shared" si="1"/>
        <v>0</v>
      </c>
      <c r="M7" s="81">
        <f t="shared" si="2"/>
        <v>0</v>
      </c>
      <c r="N7" s="81">
        <f t="shared" si="3"/>
        <v>0</v>
      </c>
      <c r="O7" s="81">
        <f t="shared" si="4"/>
        <v>0</v>
      </c>
      <c r="P7" s="91">
        <f t="shared" si="5"/>
        <v>0</v>
      </c>
      <c r="Q7" s="83"/>
      <c r="R7" s="83"/>
    </row>
    <row r="8" spans="1:18" ht="14" customHeight="1">
      <c r="A8" s="88">
        <v>4.75</v>
      </c>
      <c r="B8" s="3"/>
      <c r="C8" s="3"/>
      <c r="D8" s="56"/>
      <c r="E8" s="56"/>
      <c r="F8" s="89">
        <f t="shared" si="0"/>
        <v>0</v>
      </c>
      <c r="G8" s="81"/>
      <c r="H8" s="88">
        <v>4.75</v>
      </c>
      <c r="I8" s="90"/>
      <c r="J8" s="81"/>
      <c r="K8" s="88">
        <v>4.75</v>
      </c>
      <c r="L8" s="81">
        <f t="shared" si="1"/>
        <v>0</v>
      </c>
      <c r="M8" s="81">
        <f t="shared" si="2"/>
        <v>0</v>
      </c>
      <c r="N8" s="81">
        <f t="shared" si="3"/>
        <v>0</v>
      </c>
      <c r="O8" s="81">
        <f t="shared" si="4"/>
        <v>0</v>
      </c>
      <c r="P8" s="91">
        <f t="shared" si="5"/>
        <v>0</v>
      </c>
      <c r="Q8" s="83"/>
      <c r="R8" s="83"/>
    </row>
    <row r="9" spans="1:18" ht="14" customHeight="1">
      <c r="A9" s="88">
        <v>5.25</v>
      </c>
      <c r="B9" s="3"/>
      <c r="C9" s="92"/>
      <c r="D9" s="56"/>
      <c r="E9" s="56"/>
      <c r="F9" s="89">
        <f t="shared" si="0"/>
        <v>0</v>
      </c>
      <c r="G9" s="81"/>
      <c r="H9" s="88">
        <v>5.25</v>
      </c>
      <c r="I9" s="90"/>
      <c r="J9" s="81"/>
      <c r="K9" s="88">
        <v>5.25</v>
      </c>
      <c r="L9" s="81">
        <f t="shared" si="1"/>
        <v>0</v>
      </c>
      <c r="M9" s="81">
        <f t="shared" si="2"/>
        <v>0</v>
      </c>
      <c r="N9" s="81">
        <f t="shared" si="3"/>
        <v>0</v>
      </c>
      <c r="O9" s="81">
        <f t="shared" si="4"/>
        <v>0</v>
      </c>
      <c r="P9" s="91">
        <f t="shared" si="5"/>
        <v>0</v>
      </c>
      <c r="Q9" s="83"/>
      <c r="R9" s="83"/>
    </row>
    <row r="10" spans="1:18" ht="14" customHeight="1">
      <c r="A10" s="88">
        <v>5.75</v>
      </c>
      <c r="B10" s="92"/>
      <c r="C10" s="92"/>
      <c r="D10" s="56"/>
      <c r="E10" s="56"/>
      <c r="F10" s="89">
        <f t="shared" si="0"/>
        <v>0</v>
      </c>
      <c r="G10" s="81"/>
      <c r="H10" s="88">
        <v>5.75</v>
      </c>
      <c r="I10" s="90"/>
      <c r="J10" s="81"/>
      <c r="K10" s="88">
        <v>5.75</v>
      </c>
      <c r="L10" s="81">
        <f t="shared" si="1"/>
        <v>0</v>
      </c>
      <c r="M10" s="81">
        <f t="shared" si="2"/>
        <v>0</v>
      </c>
      <c r="N10" s="81">
        <f t="shared" si="3"/>
        <v>0</v>
      </c>
      <c r="O10" s="81">
        <f t="shared" si="4"/>
        <v>0</v>
      </c>
      <c r="P10" s="91">
        <f t="shared" si="5"/>
        <v>0</v>
      </c>
      <c r="Q10" s="83"/>
      <c r="R10" s="83"/>
    </row>
    <row r="11" spans="1:18" ht="14" customHeight="1">
      <c r="A11" s="88">
        <v>6.25</v>
      </c>
      <c r="B11" s="3"/>
      <c r="C11" s="3"/>
      <c r="D11" s="56"/>
      <c r="E11" s="56"/>
      <c r="F11" s="89">
        <f t="shared" si="0"/>
        <v>0</v>
      </c>
      <c r="G11" s="81"/>
      <c r="H11" s="88">
        <v>6.25</v>
      </c>
      <c r="I11"/>
      <c r="J11" s="81"/>
      <c r="K11" s="88">
        <v>6.25</v>
      </c>
      <c r="L11" s="81">
        <f t="shared" si="1"/>
        <v>0</v>
      </c>
      <c r="M11" s="81">
        <f t="shared" si="2"/>
        <v>0</v>
      </c>
      <c r="N11" s="81">
        <f t="shared" si="3"/>
        <v>0</v>
      </c>
      <c r="O11" s="81">
        <f t="shared" si="4"/>
        <v>0</v>
      </c>
      <c r="P11" s="91">
        <f t="shared" si="5"/>
        <v>0</v>
      </c>
      <c r="Q11" s="83"/>
      <c r="R11" s="83"/>
    </row>
    <row r="12" spans="1:18" ht="14" customHeight="1">
      <c r="A12" s="88">
        <v>6.75</v>
      </c>
      <c r="B12" s="92"/>
      <c r="C12" s="92"/>
      <c r="D12" s="56"/>
      <c r="E12" s="93"/>
      <c r="F12" s="89">
        <f t="shared" si="0"/>
        <v>0</v>
      </c>
      <c r="G12" s="81"/>
      <c r="H12" s="88">
        <v>6.75</v>
      </c>
      <c r="I12"/>
      <c r="J12" s="81"/>
      <c r="K12" s="88">
        <v>6.75</v>
      </c>
      <c r="L12" s="81">
        <f t="shared" si="1"/>
        <v>0</v>
      </c>
      <c r="M12" s="81">
        <f t="shared" si="2"/>
        <v>0</v>
      </c>
      <c r="N12" s="81">
        <f t="shared" si="3"/>
        <v>0</v>
      </c>
      <c r="O12" s="81">
        <f t="shared" si="4"/>
        <v>0</v>
      </c>
      <c r="P12" s="91">
        <f t="shared" si="5"/>
        <v>0</v>
      </c>
      <c r="Q12" s="83"/>
      <c r="R12" s="83"/>
    </row>
    <row r="13" spans="1:18" ht="14.75" customHeight="1">
      <c r="A13" s="88">
        <v>7.25</v>
      </c>
      <c r="C13" s="94">
        <v>1</v>
      </c>
      <c r="D13" s="63"/>
      <c r="E13" s="93"/>
      <c r="F13" s="89">
        <f t="shared" si="0"/>
        <v>1</v>
      </c>
      <c r="G13" s="81"/>
      <c r="H13" s="88">
        <v>7.25</v>
      </c>
      <c r="I13"/>
      <c r="J13" s="81"/>
      <c r="K13" s="88">
        <v>7.25</v>
      </c>
      <c r="L13" s="81">
        <f t="shared" si="1"/>
        <v>0</v>
      </c>
      <c r="M13" s="81">
        <f t="shared" si="2"/>
        <v>0</v>
      </c>
      <c r="N13" s="81">
        <f t="shared" si="3"/>
        <v>0</v>
      </c>
      <c r="O13" s="81">
        <f t="shared" si="4"/>
        <v>0</v>
      </c>
      <c r="P13" s="91">
        <f t="shared" si="5"/>
        <v>0</v>
      </c>
      <c r="Q13" s="83"/>
      <c r="R13" s="83"/>
    </row>
    <row r="14" spans="1:18" ht="14.75" customHeight="1">
      <c r="A14" s="88">
        <v>7.75</v>
      </c>
      <c r="C14" s="94">
        <v>1</v>
      </c>
      <c r="D14" s="63"/>
      <c r="E14" s="63"/>
      <c r="F14" s="89">
        <f t="shared" si="0"/>
        <v>1</v>
      </c>
      <c r="G14" s="81"/>
      <c r="H14" s="88">
        <v>7.75</v>
      </c>
      <c r="I14"/>
      <c r="J14" s="90"/>
      <c r="K14" s="88">
        <v>7.75</v>
      </c>
      <c r="L14" s="81">
        <f t="shared" si="1"/>
        <v>0</v>
      </c>
      <c r="M14" s="81">
        <f t="shared" si="2"/>
        <v>0</v>
      </c>
      <c r="N14" s="81">
        <f t="shared" si="3"/>
        <v>0</v>
      </c>
      <c r="O14" s="81">
        <f t="shared" si="4"/>
        <v>0</v>
      </c>
      <c r="P14" s="91">
        <f t="shared" si="5"/>
        <v>0</v>
      </c>
      <c r="Q14" s="83"/>
      <c r="R14" s="83"/>
    </row>
    <row r="15" spans="1:18" ht="14.75" customHeight="1">
      <c r="A15" s="88">
        <v>8.25</v>
      </c>
      <c r="C15" s="94">
        <v>1</v>
      </c>
      <c r="D15" s="95"/>
      <c r="E15" s="63"/>
      <c r="F15" s="89">
        <f t="shared" si="0"/>
        <v>1</v>
      </c>
      <c r="G15" s="81"/>
      <c r="H15" s="88">
        <v>8.25</v>
      </c>
      <c r="I15"/>
      <c r="J15" s="90"/>
      <c r="K15" s="88">
        <v>8.25</v>
      </c>
      <c r="L15" s="81">
        <f t="shared" si="1"/>
        <v>0</v>
      </c>
      <c r="M15" s="81">
        <f t="shared" si="2"/>
        <v>0</v>
      </c>
      <c r="N15" s="81">
        <f t="shared" si="3"/>
        <v>0</v>
      </c>
      <c r="O15" s="81">
        <f t="shared" si="4"/>
        <v>0</v>
      </c>
      <c r="P15" s="91">
        <f t="shared" si="5"/>
        <v>0</v>
      </c>
      <c r="Q15" s="83"/>
      <c r="R15" s="83"/>
    </row>
    <row r="16" spans="1:18" ht="14.75" customHeight="1">
      <c r="A16" s="88">
        <v>8.75</v>
      </c>
      <c r="C16" s="94">
        <v>1</v>
      </c>
      <c r="D16" s="95"/>
      <c r="E16" s="63"/>
      <c r="F16" s="89">
        <f t="shared" si="0"/>
        <v>1</v>
      </c>
      <c r="G16" s="81"/>
      <c r="H16" s="88">
        <v>8.75</v>
      </c>
      <c r="I16"/>
      <c r="J16" s="90"/>
      <c r="K16" s="88">
        <v>8.75</v>
      </c>
      <c r="L16" s="81">
        <f t="shared" si="1"/>
        <v>0</v>
      </c>
      <c r="M16" s="81">
        <f t="shared" si="2"/>
        <v>0</v>
      </c>
      <c r="N16" s="81">
        <f t="shared" si="3"/>
        <v>0</v>
      </c>
      <c r="O16" s="81">
        <f t="shared" si="4"/>
        <v>0</v>
      </c>
      <c r="P16" s="91">
        <f t="shared" si="5"/>
        <v>0</v>
      </c>
      <c r="Q16" s="83"/>
      <c r="R16" s="83"/>
    </row>
    <row r="17" spans="1:18" ht="14.75" customHeight="1">
      <c r="A17" s="88">
        <v>9.25</v>
      </c>
      <c r="B17" s="80">
        <v>0</v>
      </c>
      <c r="C17" s="80">
        <v>3</v>
      </c>
      <c r="D17" s="80">
        <v>0</v>
      </c>
      <c r="E17" s="63"/>
      <c r="F17" s="89">
        <f t="shared" si="0"/>
        <v>3</v>
      </c>
      <c r="G17" s="81"/>
      <c r="H17" s="88">
        <v>9.25</v>
      </c>
      <c r="I17" s="90">
        <v>1174000</v>
      </c>
      <c r="J17" s="90">
        <v>1174000</v>
      </c>
      <c r="K17" s="88">
        <v>9.25</v>
      </c>
      <c r="L17" s="81">
        <f t="shared" si="1"/>
        <v>0</v>
      </c>
      <c r="M17" s="81">
        <f t="shared" si="2"/>
        <v>1174</v>
      </c>
      <c r="N17" s="81">
        <f t="shared" si="3"/>
        <v>0</v>
      </c>
      <c r="O17" s="81">
        <f t="shared" si="4"/>
        <v>0</v>
      </c>
      <c r="P17" s="91">
        <f t="shared" si="5"/>
        <v>1174</v>
      </c>
      <c r="Q17" s="83"/>
      <c r="R17" s="83"/>
    </row>
    <row r="18" spans="1:18" ht="14.75" customHeight="1">
      <c r="A18" s="88">
        <v>9.75</v>
      </c>
      <c r="B18" s="80">
        <v>0</v>
      </c>
      <c r="C18" s="80">
        <v>7</v>
      </c>
      <c r="D18" s="80">
        <v>0</v>
      </c>
      <c r="E18" s="63"/>
      <c r="F18" s="89">
        <f t="shared" si="0"/>
        <v>7</v>
      </c>
      <c r="G18" s="81"/>
      <c r="H18" s="88">
        <v>9.75</v>
      </c>
      <c r="I18" s="90">
        <v>4707000</v>
      </c>
      <c r="J18" s="90">
        <v>4707000</v>
      </c>
      <c r="K18" s="88">
        <v>9.75</v>
      </c>
      <c r="L18" s="81">
        <f t="shared" si="1"/>
        <v>0</v>
      </c>
      <c r="M18" s="81">
        <f t="shared" si="2"/>
        <v>4707</v>
      </c>
      <c r="N18" s="81">
        <f t="shared" si="3"/>
        <v>0</v>
      </c>
      <c r="O18" s="81">
        <f t="shared" si="4"/>
        <v>0</v>
      </c>
      <c r="P18" s="91">
        <f t="shared" si="5"/>
        <v>4707</v>
      </c>
      <c r="Q18" s="83"/>
      <c r="R18" s="83"/>
    </row>
    <row r="19" spans="1:18" ht="14.75" customHeight="1">
      <c r="A19" s="88">
        <v>10.25</v>
      </c>
      <c r="B19" s="80">
        <v>0</v>
      </c>
      <c r="C19" s="80">
        <v>5</v>
      </c>
      <c r="D19" s="80">
        <v>0</v>
      </c>
      <c r="E19" s="63"/>
      <c r="F19" s="89">
        <f t="shared" si="0"/>
        <v>5</v>
      </c>
      <c r="G19" s="81"/>
      <c r="H19" s="88">
        <v>10.25</v>
      </c>
      <c r="I19" s="90">
        <v>10319000</v>
      </c>
      <c r="J19" s="90">
        <v>10319000</v>
      </c>
      <c r="K19" s="88">
        <v>10.25</v>
      </c>
      <c r="L19" s="81">
        <f t="shared" si="1"/>
        <v>0</v>
      </c>
      <c r="M19" s="81">
        <f t="shared" si="2"/>
        <v>10319</v>
      </c>
      <c r="N19" s="81">
        <f t="shared" si="3"/>
        <v>0</v>
      </c>
      <c r="O19" s="81">
        <f t="shared" si="4"/>
        <v>0</v>
      </c>
      <c r="P19" s="91">
        <f t="shared" si="5"/>
        <v>10319</v>
      </c>
      <c r="Q19" s="83"/>
      <c r="R19" s="83"/>
    </row>
    <row r="20" spans="1:18" ht="14.75" customHeight="1">
      <c r="A20" s="88">
        <v>10.75</v>
      </c>
      <c r="B20" s="80">
        <v>0</v>
      </c>
      <c r="C20" s="80">
        <v>17</v>
      </c>
      <c r="D20" s="80">
        <v>0</v>
      </c>
      <c r="E20" s="63"/>
      <c r="F20" s="89">
        <f t="shared" si="0"/>
        <v>17</v>
      </c>
      <c r="G20" s="81"/>
      <c r="H20" s="88">
        <v>10.75</v>
      </c>
      <c r="I20" s="90">
        <v>23026000</v>
      </c>
      <c r="J20" s="90">
        <v>23026000</v>
      </c>
      <c r="K20" s="88">
        <v>10.75</v>
      </c>
      <c r="L20" s="81">
        <f t="shared" si="1"/>
        <v>0</v>
      </c>
      <c r="M20" s="81">
        <f t="shared" si="2"/>
        <v>23026</v>
      </c>
      <c r="N20" s="81">
        <f t="shared" si="3"/>
        <v>0</v>
      </c>
      <c r="O20" s="81">
        <f t="shared" si="4"/>
        <v>0</v>
      </c>
      <c r="P20" s="91">
        <f t="shared" si="5"/>
        <v>23026</v>
      </c>
      <c r="Q20" s="83"/>
      <c r="R20" s="83"/>
    </row>
    <row r="21" spans="1:18" ht="14.75" customHeight="1">
      <c r="A21" s="88">
        <v>11.25</v>
      </c>
      <c r="B21" s="80">
        <v>0</v>
      </c>
      <c r="C21" s="80">
        <v>36</v>
      </c>
      <c r="D21" s="80">
        <v>1</v>
      </c>
      <c r="E21" s="63"/>
      <c r="F21" s="89">
        <f t="shared" si="0"/>
        <v>37</v>
      </c>
      <c r="G21" s="81"/>
      <c r="H21" s="88">
        <v>11.25</v>
      </c>
      <c r="I21" s="90">
        <v>67882000</v>
      </c>
      <c r="J21" s="90">
        <v>67882000</v>
      </c>
      <c r="K21" s="88">
        <v>11.25</v>
      </c>
      <c r="L21" s="81">
        <f t="shared" si="1"/>
        <v>0</v>
      </c>
      <c r="M21" s="81">
        <f t="shared" si="2"/>
        <v>66047.351351351361</v>
      </c>
      <c r="N21" s="81">
        <f t="shared" si="3"/>
        <v>1834.6486486486488</v>
      </c>
      <c r="O21" s="81">
        <f t="shared" si="4"/>
        <v>0</v>
      </c>
      <c r="P21" s="91">
        <f t="shared" si="5"/>
        <v>67882.000000000015</v>
      </c>
      <c r="Q21" s="83"/>
      <c r="R21" s="83"/>
    </row>
    <row r="22" spans="1:18" ht="14.75" customHeight="1">
      <c r="A22" s="88">
        <v>11.75</v>
      </c>
      <c r="B22" s="80">
        <v>0</v>
      </c>
      <c r="C22" s="80">
        <v>69</v>
      </c>
      <c r="D22" s="80">
        <v>0</v>
      </c>
      <c r="E22" s="63"/>
      <c r="F22" s="89">
        <f t="shared" si="0"/>
        <v>69</v>
      </c>
      <c r="G22" s="90"/>
      <c r="H22" s="88">
        <v>11.75</v>
      </c>
      <c r="I22" s="90">
        <v>98434000</v>
      </c>
      <c r="J22" s="90">
        <v>98434000</v>
      </c>
      <c r="K22" s="88">
        <v>11.75</v>
      </c>
      <c r="L22" s="81">
        <f t="shared" si="1"/>
        <v>0</v>
      </c>
      <c r="M22" s="81">
        <f t="shared" si="2"/>
        <v>98434</v>
      </c>
      <c r="N22" s="81">
        <f t="shared" si="3"/>
        <v>0</v>
      </c>
      <c r="O22" s="81">
        <f t="shared" si="4"/>
        <v>0</v>
      </c>
      <c r="P22" s="91">
        <f t="shared" si="5"/>
        <v>98434</v>
      </c>
      <c r="Q22" s="83"/>
      <c r="R22" s="83"/>
    </row>
    <row r="23" spans="1:18" ht="14.75" customHeight="1">
      <c r="A23" s="88">
        <v>12.25</v>
      </c>
      <c r="B23" s="80">
        <v>0</v>
      </c>
      <c r="C23" s="80">
        <v>101</v>
      </c>
      <c r="D23" s="80">
        <v>0</v>
      </c>
      <c r="E23" s="63"/>
      <c r="F23" s="89">
        <f t="shared" si="0"/>
        <v>101</v>
      </c>
      <c r="G23" s="90"/>
      <c r="H23" s="88">
        <v>12.25</v>
      </c>
      <c r="I23" s="90">
        <v>130377000</v>
      </c>
      <c r="J23" s="90">
        <v>130377000</v>
      </c>
      <c r="K23" s="88">
        <v>12.25</v>
      </c>
      <c r="L23" s="81">
        <f t="shared" si="1"/>
        <v>0</v>
      </c>
      <c r="M23" s="81">
        <f t="shared" si="2"/>
        <v>130377</v>
      </c>
      <c r="N23" s="81">
        <f t="shared" si="3"/>
        <v>0</v>
      </c>
      <c r="O23" s="81">
        <f t="shared" si="4"/>
        <v>0</v>
      </c>
      <c r="P23" s="91">
        <f t="shared" si="5"/>
        <v>130377</v>
      </c>
      <c r="Q23" s="83"/>
      <c r="R23" s="83"/>
    </row>
    <row r="24" spans="1:18" ht="14.75" customHeight="1">
      <c r="A24" s="88">
        <v>12.75</v>
      </c>
      <c r="B24" s="80">
        <v>0</v>
      </c>
      <c r="C24" s="80">
        <v>140</v>
      </c>
      <c r="D24" s="80">
        <v>1</v>
      </c>
      <c r="E24" s="63"/>
      <c r="F24" s="89">
        <f t="shared" si="0"/>
        <v>141</v>
      </c>
      <c r="G24" s="90"/>
      <c r="H24" s="88">
        <v>12.75</v>
      </c>
      <c r="I24" s="90">
        <v>120273000</v>
      </c>
      <c r="J24" s="90">
        <v>120273000</v>
      </c>
      <c r="K24" s="88">
        <v>12.75</v>
      </c>
      <c r="L24" s="81">
        <f t="shared" si="1"/>
        <v>0</v>
      </c>
      <c r="M24" s="81">
        <f t="shared" si="2"/>
        <v>119420</v>
      </c>
      <c r="N24" s="81">
        <f t="shared" si="3"/>
        <v>853</v>
      </c>
      <c r="O24" s="81">
        <f t="shared" si="4"/>
        <v>0</v>
      </c>
      <c r="P24" s="91">
        <f t="shared" si="5"/>
        <v>120273</v>
      </c>
      <c r="Q24" s="83"/>
      <c r="R24" s="83"/>
    </row>
    <row r="25" spans="1:18" ht="14.75" customHeight="1">
      <c r="A25" s="88">
        <v>13.25</v>
      </c>
      <c r="B25" s="80">
        <v>0</v>
      </c>
      <c r="C25" s="80">
        <v>93</v>
      </c>
      <c r="D25" s="80">
        <v>1</v>
      </c>
      <c r="E25" s="63"/>
      <c r="F25" s="89">
        <f t="shared" si="0"/>
        <v>94</v>
      </c>
      <c r="G25" s="90"/>
      <c r="H25" s="88">
        <v>13.25</v>
      </c>
      <c r="I25" s="90">
        <v>176981000</v>
      </c>
      <c r="J25" s="90">
        <v>176981000</v>
      </c>
      <c r="K25" s="88">
        <v>13.25</v>
      </c>
      <c r="L25" s="81">
        <f t="shared" si="1"/>
        <v>0</v>
      </c>
      <c r="M25" s="81">
        <f t="shared" si="2"/>
        <v>175098.22340425532</v>
      </c>
      <c r="N25" s="81">
        <f t="shared" si="3"/>
        <v>1882.7765957446809</v>
      </c>
      <c r="O25" s="81">
        <f t="shared" si="4"/>
        <v>0</v>
      </c>
      <c r="P25" s="91">
        <f t="shared" si="5"/>
        <v>176981</v>
      </c>
      <c r="Q25" s="83"/>
      <c r="R25" s="83"/>
    </row>
    <row r="26" spans="1:18" ht="14.75" customHeight="1">
      <c r="A26" s="88">
        <v>13.75</v>
      </c>
      <c r="B26" s="80">
        <v>0</v>
      </c>
      <c r="C26" s="80">
        <v>53</v>
      </c>
      <c r="D26" s="80">
        <v>3</v>
      </c>
      <c r="E26" s="63"/>
      <c r="F26" s="89">
        <f t="shared" si="0"/>
        <v>56</v>
      </c>
      <c r="G26" s="90"/>
      <c r="H26" s="88">
        <v>13.75</v>
      </c>
      <c r="I26" s="90">
        <v>92740000</v>
      </c>
      <c r="J26" s="90">
        <v>92740000</v>
      </c>
      <c r="K26" s="88">
        <v>13.75</v>
      </c>
      <c r="L26" s="81">
        <f t="shared" si="1"/>
        <v>0</v>
      </c>
      <c r="M26" s="81">
        <f t="shared" si="2"/>
        <v>87771.78571428571</v>
      </c>
      <c r="N26" s="81">
        <f t="shared" si="3"/>
        <v>4968.2142857142853</v>
      </c>
      <c r="O26" s="81">
        <f t="shared" si="4"/>
        <v>0</v>
      </c>
      <c r="P26" s="91">
        <f t="shared" si="5"/>
        <v>92740</v>
      </c>
      <c r="Q26" s="83"/>
      <c r="R26" s="83"/>
    </row>
    <row r="27" spans="1:18" ht="14.75" customHeight="1">
      <c r="A27" s="88">
        <v>14.25</v>
      </c>
      <c r="B27" s="80">
        <v>0</v>
      </c>
      <c r="C27" s="80">
        <v>28</v>
      </c>
      <c r="D27" s="80">
        <v>6</v>
      </c>
      <c r="E27" s="63"/>
      <c r="F27" s="89">
        <f t="shared" si="0"/>
        <v>34</v>
      </c>
      <c r="G27" s="90"/>
      <c r="H27" s="88">
        <v>14.25</v>
      </c>
      <c r="I27" s="90">
        <v>45476000</v>
      </c>
      <c r="J27" s="90">
        <v>45476000</v>
      </c>
      <c r="K27" s="88">
        <v>14.25</v>
      </c>
      <c r="L27" s="81">
        <f t="shared" si="1"/>
        <v>0</v>
      </c>
      <c r="M27" s="81">
        <f t="shared" si="2"/>
        <v>37450.823529411762</v>
      </c>
      <c r="N27" s="81">
        <f t="shared" si="3"/>
        <v>8025.176470588236</v>
      </c>
      <c r="O27" s="81">
        <f t="shared" si="4"/>
        <v>0</v>
      </c>
      <c r="P27" s="91">
        <f t="shared" si="5"/>
        <v>45476</v>
      </c>
      <c r="Q27" s="83"/>
      <c r="R27" s="83"/>
    </row>
    <row r="28" spans="1:18" ht="14.75" customHeight="1">
      <c r="A28" s="88">
        <v>14.75</v>
      </c>
      <c r="B28" s="80">
        <v>0</v>
      </c>
      <c r="C28" s="80">
        <v>9</v>
      </c>
      <c r="D28" s="80">
        <v>7</v>
      </c>
      <c r="E28" s="63"/>
      <c r="F28" s="89">
        <f t="shared" si="0"/>
        <v>16</v>
      </c>
      <c r="G28" s="81"/>
      <c r="H28" s="88">
        <v>14.75</v>
      </c>
      <c r="I28" s="90">
        <v>28243000</v>
      </c>
      <c r="J28" s="90">
        <v>28243000</v>
      </c>
      <c r="K28" s="88">
        <v>14.75</v>
      </c>
      <c r="L28" s="81">
        <f t="shared" si="1"/>
        <v>0</v>
      </c>
      <c r="M28" s="81">
        <f t="shared" si="2"/>
        <v>15886.6875</v>
      </c>
      <c r="N28" s="81">
        <f t="shared" si="3"/>
        <v>12356.3125</v>
      </c>
      <c r="O28" s="81">
        <f t="shared" si="4"/>
        <v>0</v>
      </c>
      <c r="P28" s="91">
        <f t="shared" si="5"/>
        <v>28243</v>
      </c>
      <c r="Q28" s="83"/>
      <c r="R28" s="83"/>
    </row>
    <row r="29" spans="1:18" ht="14.75" customHeight="1">
      <c r="A29" s="88">
        <v>15.25</v>
      </c>
      <c r="B29" s="80">
        <v>0</v>
      </c>
      <c r="C29" s="80">
        <v>5</v>
      </c>
      <c r="D29" s="80">
        <v>4</v>
      </c>
      <c r="E29" s="63"/>
      <c r="F29" s="89">
        <f t="shared" si="0"/>
        <v>9</v>
      </c>
      <c r="G29" s="81"/>
      <c r="H29" s="88">
        <v>15.25</v>
      </c>
      <c r="I29" s="90">
        <v>28102000</v>
      </c>
      <c r="J29" s="90">
        <v>28102000</v>
      </c>
      <c r="K29" s="88">
        <v>15.25</v>
      </c>
      <c r="L29" s="81">
        <f t="shared" si="1"/>
        <v>0</v>
      </c>
      <c r="M29" s="81">
        <f t="shared" si="2"/>
        <v>15612.222222222223</v>
      </c>
      <c r="N29" s="81">
        <f t="shared" si="3"/>
        <v>12489.777777777777</v>
      </c>
      <c r="O29" s="81">
        <f t="shared" si="4"/>
        <v>0</v>
      </c>
      <c r="P29" s="91">
        <f t="shared" si="5"/>
        <v>28102</v>
      </c>
      <c r="Q29" s="83"/>
      <c r="R29" s="83"/>
    </row>
    <row r="30" spans="1:18" ht="14.75" customHeight="1">
      <c r="A30" s="88">
        <v>15.75</v>
      </c>
      <c r="B30" s="80">
        <v>0</v>
      </c>
      <c r="C30" s="80">
        <v>3</v>
      </c>
      <c r="D30" s="80">
        <v>3</v>
      </c>
      <c r="E30" s="63"/>
      <c r="F30" s="89">
        <f t="shared" si="0"/>
        <v>6</v>
      </c>
      <c r="G30" s="81"/>
      <c r="H30" s="88">
        <v>15.75</v>
      </c>
      <c r="I30" s="90">
        <v>31331000</v>
      </c>
      <c r="J30" s="90">
        <v>31331000</v>
      </c>
      <c r="K30" s="88">
        <v>15.75</v>
      </c>
      <c r="L30" s="81">
        <f t="shared" si="1"/>
        <v>0</v>
      </c>
      <c r="M30" s="81">
        <f t="shared" si="2"/>
        <v>15665.5</v>
      </c>
      <c r="N30" s="81">
        <f t="shared" si="3"/>
        <v>15665.5</v>
      </c>
      <c r="O30" s="81">
        <f t="shared" si="4"/>
        <v>0</v>
      </c>
      <c r="P30" s="91">
        <f t="shared" si="5"/>
        <v>31331</v>
      </c>
      <c r="Q30" s="83"/>
      <c r="R30" s="83"/>
    </row>
    <row r="31" spans="1:18" ht="14.75" customHeight="1">
      <c r="A31" s="88">
        <v>16.25</v>
      </c>
      <c r="B31" s="80">
        <v>0</v>
      </c>
      <c r="C31" s="80">
        <v>2</v>
      </c>
      <c r="D31" s="80">
        <v>2</v>
      </c>
      <c r="E31" s="56"/>
      <c r="F31" s="89">
        <f t="shared" si="0"/>
        <v>4</v>
      </c>
      <c r="G31" s="81"/>
      <c r="H31" s="88">
        <v>16.25</v>
      </c>
      <c r="I31" s="90">
        <v>21790000</v>
      </c>
      <c r="J31" s="90">
        <v>21790000</v>
      </c>
      <c r="K31" s="88">
        <v>16.25</v>
      </c>
      <c r="L31" s="81">
        <f t="shared" si="1"/>
        <v>0</v>
      </c>
      <c r="M31" s="81">
        <f t="shared" si="2"/>
        <v>10895</v>
      </c>
      <c r="N31" s="81">
        <f t="shared" si="3"/>
        <v>10895</v>
      </c>
      <c r="O31" s="81">
        <f t="shared" si="4"/>
        <v>0</v>
      </c>
      <c r="P31" s="91">
        <f t="shared" si="5"/>
        <v>21790</v>
      </c>
      <c r="Q31" s="83"/>
      <c r="R31" s="83"/>
    </row>
    <row r="32" spans="1:18" ht="14.75" customHeight="1">
      <c r="A32" s="88">
        <v>16.75</v>
      </c>
      <c r="B32" s="56"/>
      <c r="C32" s="96">
        <v>1</v>
      </c>
      <c r="D32" s="96">
        <v>1</v>
      </c>
      <c r="E32" s="56"/>
      <c r="F32" s="89">
        <f t="shared" si="0"/>
        <v>2</v>
      </c>
      <c r="G32" s="81"/>
      <c r="H32" s="88">
        <v>16.75</v>
      </c>
      <c r="I32" s="90">
        <v>12523000</v>
      </c>
      <c r="J32" s="90">
        <v>12523000</v>
      </c>
      <c r="K32" s="88">
        <v>16.75</v>
      </c>
      <c r="L32" s="81">
        <f t="shared" si="1"/>
        <v>0</v>
      </c>
      <c r="M32" s="81">
        <f t="shared" si="2"/>
        <v>6261.5</v>
      </c>
      <c r="N32" s="81">
        <f t="shared" si="3"/>
        <v>6261.5</v>
      </c>
      <c r="O32" s="81">
        <f t="shared" si="4"/>
        <v>0</v>
      </c>
      <c r="P32" s="91">
        <f t="shared" si="5"/>
        <v>12523</v>
      </c>
      <c r="Q32" s="83"/>
      <c r="R32" s="83"/>
    </row>
    <row r="33" spans="1:18" ht="14.75" customHeight="1">
      <c r="A33" s="88">
        <v>17.25</v>
      </c>
      <c r="B33" s="56"/>
      <c r="C33" s="97">
        <v>1</v>
      </c>
      <c r="D33" s="97">
        <v>1</v>
      </c>
      <c r="E33" s="56"/>
      <c r="F33" s="89">
        <f t="shared" si="0"/>
        <v>2</v>
      </c>
      <c r="G33" s="81"/>
      <c r="H33" s="88">
        <v>17.25</v>
      </c>
      <c r="I33" s="90">
        <v>2310000</v>
      </c>
      <c r="J33" s="90">
        <v>2310000</v>
      </c>
      <c r="K33" s="88">
        <v>17.25</v>
      </c>
      <c r="L33" s="81">
        <f t="shared" si="1"/>
        <v>0</v>
      </c>
      <c r="M33" s="81">
        <f t="shared" si="2"/>
        <v>1155</v>
      </c>
      <c r="N33" s="81">
        <f t="shared" si="3"/>
        <v>1155</v>
      </c>
      <c r="O33" s="81">
        <f t="shared" si="4"/>
        <v>0</v>
      </c>
      <c r="P33" s="91">
        <f t="shared" si="5"/>
        <v>2310</v>
      </c>
      <c r="Q33" s="83"/>
      <c r="R33" s="83"/>
    </row>
    <row r="34" spans="1:18" ht="14.75" customHeight="1">
      <c r="A34" s="88">
        <v>17.75</v>
      </c>
      <c r="B34" s="56"/>
      <c r="C34" s="97">
        <v>1</v>
      </c>
      <c r="D34" s="97">
        <v>2</v>
      </c>
      <c r="E34" s="56"/>
      <c r="F34" s="89">
        <f t="shared" si="0"/>
        <v>3</v>
      </c>
      <c r="G34" s="81"/>
      <c r="H34" s="88">
        <v>17.75</v>
      </c>
      <c r="I34" s="90">
        <v>919000</v>
      </c>
      <c r="J34" s="90">
        <v>919000</v>
      </c>
      <c r="K34" s="88">
        <v>17.75</v>
      </c>
      <c r="L34" s="81">
        <f t="shared" si="1"/>
        <v>0</v>
      </c>
      <c r="M34" s="81">
        <f t="shared" si="2"/>
        <v>306.33333333333331</v>
      </c>
      <c r="N34" s="81">
        <f t="shared" si="3"/>
        <v>612.66666666666663</v>
      </c>
      <c r="O34" s="81">
        <f t="shared" si="4"/>
        <v>0</v>
      </c>
      <c r="P34" s="91">
        <f t="shared" si="5"/>
        <v>919</v>
      </c>
      <c r="Q34" s="83"/>
      <c r="R34" s="83"/>
    </row>
    <row r="35" spans="1:18" ht="14" customHeight="1">
      <c r="A35" s="88">
        <v>18.25</v>
      </c>
      <c r="B35" s="56"/>
      <c r="C35" s="56"/>
      <c r="D35" s="56"/>
      <c r="E35" s="56"/>
      <c r="F35" s="89">
        <f t="shared" si="0"/>
        <v>0</v>
      </c>
      <c r="G35" s="81"/>
      <c r="H35" s="88">
        <v>18.25</v>
      </c>
      <c r="I35" s="90"/>
      <c r="J35" s="81"/>
      <c r="K35" s="88">
        <v>18.25</v>
      </c>
      <c r="L35" s="81">
        <f t="shared" si="1"/>
        <v>0</v>
      </c>
      <c r="M35" s="81">
        <f t="shared" si="2"/>
        <v>0</v>
      </c>
      <c r="N35" s="81">
        <f t="shared" si="3"/>
        <v>0</v>
      </c>
      <c r="O35" s="81">
        <f t="shared" si="4"/>
        <v>0</v>
      </c>
      <c r="P35" s="91">
        <f t="shared" si="5"/>
        <v>0</v>
      </c>
      <c r="Q35" s="83"/>
      <c r="R35" s="83"/>
    </row>
    <row r="36" spans="1:18" ht="14" customHeight="1">
      <c r="A36" s="88">
        <v>18.75</v>
      </c>
      <c r="B36" s="56"/>
      <c r="C36" s="56"/>
      <c r="D36" s="56"/>
      <c r="E36" s="56"/>
      <c r="F36" s="89">
        <f t="shared" si="0"/>
        <v>0</v>
      </c>
      <c r="G36" s="81"/>
      <c r="H36" s="88">
        <v>18.75</v>
      </c>
      <c r="I36" s="90"/>
      <c r="J36" s="81"/>
      <c r="K36" s="88">
        <v>18.75</v>
      </c>
      <c r="L36" s="81">
        <f t="shared" si="1"/>
        <v>0</v>
      </c>
      <c r="M36" s="81">
        <f t="shared" si="2"/>
        <v>0</v>
      </c>
      <c r="N36" s="81">
        <f t="shared" si="3"/>
        <v>0</v>
      </c>
      <c r="O36" s="81">
        <f t="shared" si="4"/>
        <v>0</v>
      </c>
      <c r="P36" s="91">
        <f t="shared" si="5"/>
        <v>0</v>
      </c>
      <c r="Q36" s="83"/>
      <c r="R36" s="83"/>
    </row>
    <row r="37" spans="1:18" ht="14" customHeight="1">
      <c r="A37" s="88">
        <v>19.25</v>
      </c>
      <c r="B37" s="56"/>
      <c r="C37" s="93"/>
      <c r="D37" s="93"/>
      <c r="E37" s="93"/>
      <c r="F37" s="89">
        <f t="shared" si="0"/>
        <v>0</v>
      </c>
      <c r="G37" s="81"/>
      <c r="H37" s="88">
        <v>19.25</v>
      </c>
      <c r="I37" s="81"/>
      <c r="J37" s="81"/>
      <c r="K37" s="88">
        <v>19.25</v>
      </c>
      <c r="L37" s="81">
        <f t="shared" si="1"/>
        <v>0</v>
      </c>
      <c r="M37" s="81">
        <f t="shared" si="2"/>
        <v>0</v>
      </c>
      <c r="N37" s="81">
        <f t="shared" si="3"/>
        <v>0</v>
      </c>
      <c r="O37" s="81">
        <f t="shared" si="4"/>
        <v>0</v>
      </c>
      <c r="P37" s="91">
        <f t="shared" si="5"/>
        <v>0</v>
      </c>
      <c r="Q37" s="83"/>
      <c r="R37" s="83"/>
    </row>
    <row r="38" spans="1:18" ht="12.75" customHeight="1">
      <c r="A38" s="86" t="s">
        <v>21</v>
      </c>
      <c r="B38" s="98">
        <f>SUM(B6:B37)</f>
        <v>0</v>
      </c>
      <c r="C38" s="98">
        <f>SUM(C6:C37)</f>
        <v>578</v>
      </c>
      <c r="D38" s="98">
        <f>SUM(D6:D37)</f>
        <v>32</v>
      </c>
      <c r="E38" s="98">
        <f>SUM(E6:E37)</f>
        <v>0</v>
      </c>
      <c r="F38" s="99">
        <f>SUM(F6:F37)</f>
        <v>610</v>
      </c>
      <c r="G38" s="100"/>
      <c r="H38" s="86" t="s">
        <v>21</v>
      </c>
      <c r="I38" s="90">
        <f>SUM(I6:I37)</f>
        <v>896607000</v>
      </c>
      <c r="J38" s="81"/>
      <c r="K38" s="86" t="s">
        <v>21</v>
      </c>
      <c r="L38" s="98">
        <f>SUM(L6:L37)</f>
        <v>0</v>
      </c>
      <c r="M38" s="98">
        <f>SUM(M6:M37)</f>
        <v>819607.42705485981</v>
      </c>
      <c r="N38" s="98">
        <f>SUM(N6:N37)</f>
        <v>76999.572945140302</v>
      </c>
      <c r="O38" s="98">
        <f>SUM(O6:O37)</f>
        <v>0</v>
      </c>
      <c r="P38" s="101">
        <f>SUM(P6:P37)</f>
        <v>896607</v>
      </c>
      <c r="Q38" s="102"/>
      <c r="R38" s="83"/>
    </row>
    <row r="39" spans="1:18" ht="12.75" customHeight="1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3"/>
      <c r="Q39" s="83"/>
      <c r="R39" s="83"/>
    </row>
    <row r="40" spans="1:18" ht="12.75" customHeight="1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3"/>
      <c r="Q40" s="83"/>
      <c r="R40" s="83"/>
    </row>
    <row r="41" spans="1:18" ht="12.75" customHeight="1">
      <c r="A41" s="103"/>
      <c r="B41" s="81"/>
      <c r="C41" s="81"/>
      <c r="D41" s="81"/>
      <c r="E41" s="81"/>
      <c r="F41" s="103"/>
      <c r="G41" s="81"/>
      <c r="H41" s="81"/>
      <c r="I41" s="81"/>
      <c r="J41" s="103"/>
      <c r="K41" s="81"/>
      <c r="L41" s="81"/>
      <c r="M41" s="81"/>
      <c r="N41" s="103"/>
      <c r="O41" s="81"/>
      <c r="P41" s="83"/>
      <c r="Q41" s="83"/>
      <c r="R41" s="83"/>
    </row>
    <row r="42" spans="1:18" ht="12.75" customHeight="1">
      <c r="A42" s="81"/>
      <c r="B42" s="186" t="s">
        <v>23</v>
      </c>
      <c r="C42" s="186"/>
      <c r="D42" s="186"/>
      <c r="E42" s="81"/>
      <c r="F42" s="81"/>
      <c r="G42" s="90"/>
      <c r="H42" s="81"/>
      <c r="I42" s="186" t="s">
        <v>24</v>
      </c>
      <c r="J42" s="186"/>
      <c r="K42" s="186"/>
      <c r="L42" s="81"/>
      <c r="M42" s="81"/>
      <c r="N42" s="81"/>
      <c r="O42" s="81"/>
      <c r="P42" s="83"/>
      <c r="Q42" s="83"/>
      <c r="R42" s="83"/>
    </row>
    <row r="43" spans="1:18" ht="12.75" customHeight="1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3"/>
      <c r="Q43" s="83"/>
      <c r="R43" s="83"/>
    </row>
    <row r="44" spans="1:18" ht="14" customHeight="1">
      <c r="A44" s="81"/>
      <c r="B44" s="81"/>
      <c r="C44" s="81"/>
      <c r="D44" s="81"/>
      <c r="E44" s="81"/>
      <c r="F44" s="81"/>
      <c r="G44" s="81"/>
      <c r="H44" s="92" t="s">
        <v>25</v>
      </c>
      <c r="I44" s="80">
        <v>3.6484724499999998E-3</v>
      </c>
      <c r="J44" s="92" t="s">
        <v>26</v>
      </c>
      <c r="K44" s="80">
        <v>3.233333</v>
      </c>
      <c r="L44" s="81"/>
      <c r="M44" s="81"/>
      <c r="N44" s="81"/>
      <c r="O44" s="81"/>
      <c r="P44" s="83"/>
      <c r="Q44" s="83"/>
      <c r="R44" s="83"/>
    </row>
    <row r="45" spans="1:18" ht="12.75" customHeight="1">
      <c r="A45" s="82" t="s">
        <v>18</v>
      </c>
      <c r="B45" s="81"/>
      <c r="C45" s="81"/>
      <c r="D45" s="81"/>
      <c r="E45" s="81"/>
      <c r="F45" s="81"/>
      <c r="G45" s="81"/>
      <c r="H45" s="82" t="s">
        <v>18</v>
      </c>
      <c r="I45" s="81"/>
      <c r="J45" s="81"/>
      <c r="K45" s="81"/>
      <c r="L45" s="81"/>
      <c r="M45" s="81"/>
      <c r="N45" s="83"/>
      <c r="O45" s="83"/>
      <c r="P45" s="83"/>
      <c r="Q45"/>
      <c r="R45"/>
    </row>
    <row r="46" spans="1:18" ht="12.75" customHeight="1">
      <c r="A46" s="82" t="s">
        <v>20</v>
      </c>
      <c r="B46" s="84">
        <v>0</v>
      </c>
      <c r="C46" s="85">
        <v>1</v>
      </c>
      <c r="D46" s="85">
        <v>2</v>
      </c>
      <c r="E46" s="85">
        <v>3</v>
      </c>
      <c r="F46" s="86" t="s">
        <v>21</v>
      </c>
      <c r="G46" s="81"/>
      <c r="H46" s="82" t="s">
        <v>20</v>
      </c>
      <c r="I46" s="84">
        <v>0</v>
      </c>
      <c r="J46" s="85">
        <v>1</v>
      </c>
      <c r="K46" s="85">
        <v>2</v>
      </c>
      <c r="L46" s="85">
        <v>3</v>
      </c>
      <c r="M46" s="104" t="s">
        <v>21</v>
      </c>
      <c r="N46" s="83"/>
      <c r="O46" s="83"/>
      <c r="P46" s="83"/>
      <c r="Q46"/>
      <c r="R46"/>
    </row>
    <row r="47" spans="1:18" ht="12.75" customHeight="1">
      <c r="A47" s="88">
        <v>3.75</v>
      </c>
      <c r="B47" s="81">
        <f t="shared" ref="B47:B78" si="6">L6*($A47)</f>
        <v>0</v>
      </c>
      <c r="C47" s="81">
        <f t="shared" ref="C47:C78" si="7">M6*($A47)</f>
        <v>0</v>
      </c>
      <c r="D47" s="81">
        <f t="shared" ref="D47:D78" si="8">N6*($A47)</f>
        <v>0</v>
      </c>
      <c r="E47" s="81">
        <f t="shared" ref="E47:E78" si="9">O6*($A47)</f>
        <v>0</v>
      </c>
      <c r="F47" s="89">
        <f t="shared" ref="F47:F78" si="10">SUM(B47:E47)</f>
        <v>0</v>
      </c>
      <c r="G47" s="81"/>
      <c r="H47" s="88">
        <f t="shared" ref="H47:H78" si="11">$I$44*((A47)^$K$44)</f>
        <v>0.26190591821868897</v>
      </c>
      <c r="I47" s="81">
        <f t="shared" ref="I47:I78" si="12">L6*$H47</f>
        <v>0</v>
      </c>
      <c r="J47" s="81">
        <f t="shared" ref="J47:J78" si="13">M6*$H47</f>
        <v>0</v>
      </c>
      <c r="K47" s="81">
        <f t="shared" ref="K47:K78" si="14">N6*$H47</f>
        <v>0</v>
      </c>
      <c r="L47" s="81">
        <f t="shared" ref="L47:L78" si="15">O6*$H47</f>
        <v>0</v>
      </c>
      <c r="M47" s="105">
        <f t="shared" ref="M47:M78" si="16">SUM(I47:L47)</f>
        <v>0</v>
      </c>
      <c r="N47" s="83"/>
      <c r="O47" s="83"/>
      <c r="P47" s="83"/>
      <c r="Q47"/>
      <c r="R47"/>
    </row>
    <row r="48" spans="1:18" ht="12.75" customHeight="1">
      <c r="A48" s="88">
        <v>4.25</v>
      </c>
      <c r="B48" s="81">
        <f t="shared" si="6"/>
        <v>0</v>
      </c>
      <c r="C48" s="81">
        <f t="shared" si="7"/>
        <v>0</v>
      </c>
      <c r="D48" s="81">
        <f t="shared" si="8"/>
        <v>0</v>
      </c>
      <c r="E48" s="81">
        <f t="shared" si="9"/>
        <v>0</v>
      </c>
      <c r="F48" s="89">
        <f t="shared" si="10"/>
        <v>0</v>
      </c>
      <c r="G48" s="81"/>
      <c r="H48" s="88">
        <f t="shared" si="11"/>
        <v>0.39255610473259789</v>
      </c>
      <c r="I48" s="81">
        <f t="shared" si="12"/>
        <v>0</v>
      </c>
      <c r="J48" s="81">
        <f t="shared" si="13"/>
        <v>0</v>
      </c>
      <c r="K48" s="81">
        <f t="shared" si="14"/>
        <v>0</v>
      </c>
      <c r="L48" s="81">
        <f t="shared" si="15"/>
        <v>0</v>
      </c>
      <c r="M48" s="105">
        <f t="shared" si="16"/>
        <v>0</v>
      </c>
      <c r="N48" s="83"/>
      <c r="O48" s="83"/>
      <c r="P48" s="83"/>
      <c r="Q48"/>
      <c r="R48"/>
    </row>
    <row r="49" spans="1:18" ht="12.75" customHeight="1">
      <c r="A49" s="88">
        <v>4.75</v>
      </c>
      <c r="B49" s="81">
        <f t="shared" si="6"/>
        <v>0</v>
      </c>
      <c r="C49" s="81">
        <f t="shared" si="7"/>
        <v>0</v>
      </c>
      <c r="D49" s="81">
        <f t="shared" si="8"/>
        <v>0</v>
      </c>
      <c r="E49" s="81">
        <f t="shared" si="9"/>
        <v>0</v>
      </c>
      <c r="F49" s="89">
        <f t="shared" si="10"/>
        <v>0</v>
      </c>
      <c r="G49" s="81"/>
      <c r="H49" s="88">
        <f t="shared" si="11"/>
        <v>0.56245379329377498</v>
      </c>
      <c r="I49" s="81">
        <f t="shared" si="12"/>
        <v>0</v>
      </c>
      <c r="J49" s="81">
        <f t="shared" si="13"/>
        <v>0</v>
      </c>
      <c r="K49" s="81">
        <f t="shared" si="14"/>
        <v>0</v>
      </c>
      <c r="L49" s="81">
        <f t="shared" si="15"/>
        <v>0</v>
      </c>
      <c r="M49" s="105">
        <f t="shared" si="16"/>
        <v>0</v>
      </c>
      <c r="N49" s="83"/>
      <c r="O49" s="83"/>
      <c r="P49" s="83"/>
      <c r="Q49"/>
      <c r="R49"/>
    </row>
    <row r="50" spans="1:18" ht="12.75" customHeight="1">
      <c r="A50" s="88">
        <v>5.25</v>
      </c>
      <c r="B50" s="81">
        <f t="shared" si="6"/>
        <v>0</v>
      </c>
      <c r="C50" s="81">
        <f t="shared" si="7"/>
        <v>0</v>
      </c>
      <c r="D50" s="81">
        <f t="shared" si="8"/>
        <v>0</v>
      </c>
      <c r="E50" s="81">
        <f t="shared" si="9"/>
        <v>0</v>
      </c>
      <c r="F50" s="89">
        <f t="shared" si="10"/>
        <v>0</v>
      </c>
      <c r="G50" s="81"/>
      <c r="H50" s="88">
        <f t="shared" si="11"/>
        <v>0.77736666295539725</v>
      </c>
      <c r="I50" s="81">
        <f t="shared" si="12"/>
        <v>0</v>
      </c>
      <c r="J50" s="81">
        <f t="shared" si="13"/>
        <v>0</v>
      </c>
      <c r="K50" s="81">
        <f t="shared" si="14"/>
        <v>0</v>
      </c>
      <c r="L50" s="81">
        <f t="shared" si="15"/>
        <v>0</v>
      </c>
      <c r="M50" s="105">
        <f t="shared" si="16"/>
        <v>0</v>
      </c>
      <c r="N50" s="83"/>
      <c r="O50" s="83"/>
      <c r="P50" s="83"/>
      <c r="Q50"/>
      <c r="R50"/>
    </row>
    <row r="51" spans="1:18" ht="12.75" customHeight="1">
      <c r="A51" s="88">
        <v>5.75</v>
      </c>
      <c r="B51" s="81">
        <f t="shared" si="6"/>
        <v>0</v>
      </c>
      <c r="C51" s="81">
        <f t="shared" si="7"/>
        <v>0</v>
      </c>
      <c r="D51" s="81">
        <f t="shared" si="8"/>
        <v>0</v>
      </c>
      <c r="E51" s="81">
        <f t="shared" si="9"/>
        <v>0</v>
      </c>
      <c r="F51" s="89">
        <f t="shared" si="10"/>
        <v>0</v>
      </c>
      <c r="G51" s="81"/>
      <c r="H51" s="88">
        <f t="shared" si="11"/>
        <v>1.0432062551755712</v>
      </c>
      <c r="I51" s="81">
        <f t="shared" si="12"/>
        <v>0</v>
      </c>
      <c r="J51" s="81">
        <f t="shared" si="13"/>
        <v>0</v>
      </c>
      <c r="K51" s="81">
        <f t="shared" si="14"/>
        <v>0</v>
      </c>
      <c r="L51" s="81">
        <f t="shared" si="15"/>
        <v>0</v>
      </c>
      <c r="M51" s="105">
        <f t="shared" si="16"/>
        <v>0</v>
      </c>
      <c r="N51" s="83"/>
      <c r="O51" s="83"/>
      <c r="P51" s="83"/>
      <c r="Q51"/>
      <c r="R51"/>
    </row>
    <row r="52" spans="1:18" ht="12.75" customHeight="1">
      <c r="A52" s="88">
        <v>6.25</v>
      </c>
      <c r="B52" s="81">
        <f t="shared" si="6"/>
        <v>0</v>
      </c>
      <c r="C52" s="81">
        <f t="shared" si="7"/>
        <v>0</v>
      </c>
      <c r="D52" s="81">
        <f t="shared" si="8"/>
        <v>0</v>
      </c>
      <c r="E52" s="81">
        <f t="shared" si="9"/>
        <v>0</v>
      </c>
      <c r="F52" s="89">
        <f t="shared" si="10"/>
        <v>0</v>
      </c>
      <c r="G52" s="81"/>
      <c r="H52" s="88">
        <f t="shared" si="11"/>
        <v>1.3660172867596505</v>
      </c>
      <c r="I52" s="81">
        <f t="shared" si="12"/>
        <v>0</v>
      </c>
      <c r="J52" s="81">
        <f t="shared" si="13"/>
        <v>0</v>
      </c>
      <c r="K52" s="81">
        <f t="shared" si="14"/>
        <v>0</v>
      </c>
      <c r="L52" s="81">
        <f t="shared" si="15"/>
        <v>0</v>
      </c>
      <c r="M52" s="105">
        <f t="shared" si="16"/>
        <v>0</v>
      </c>
      <c r="N52" s="83"/>
      <c r="O52" s="83"/>
      <c r="P52" s="83"/>
      <c r="Q52"/>
      <c r="R52"/>
    </row>
    <row r="53" spans="1:18" ht="12.75" customHeight="1">
      <c r="A53" s="88">
        <v>6.75</v>
      </c>
      <c r="B53" s="81">
        <f t="shared" si="6"/>
        <v>0</v>
      </c>
      <c r="C53" s="81">
        <f t="shared" si="7"/>
        <v>0</v>
      </c>
      <c r="D53" s="81">
        <f t="shared" si="8"/>
        <v>0</v>
      </c>
      <c r="E53" s="81">
        <f t="shared" si="9"/>
        <v>0</v>
      </c>
      <c r="F53" s="89">
        <f t="shared" si="10"/>
        <v>0</v>
      </c>
      <c r="G53" s="81"/>
      <c r="H53" s="88">
        <f t="shared" si="11"/>
        <v>1.7519686352686503</v>
      </c>
      <c r="I53" s="81">
        <f t="shared" si="12"/>
        <v>0</v>
      </c>
      <c r="J53" s="81">
        <f t="shared" si="13"/>
        <v>0</v>
      </c>
      <c r="K53" s="81">
        <f t="shared" si="14"/>
        <v>0</v>
      </c>
      <c r="L53" s="81">
        <f t="shared" si="15"/>
        <v>0</v>
      </c>
      <c r="M53" s="105">
        <f t="shared" si="16"/>
        <v>0</v>
      </c>
      <c r="N53" s="83"/>
      <c r="O53" s="83"/>
      <c r="P53" s="83"/>
      <c r="Q53"/>
      <c r="R53"/>
    </row>
    <row r="54" spans="1:18" ht="12.75" customHeight="1">
      <c r="A54" s="88">
        <v>7.25</v>
      </c>
      <c r="B54" s="81">
        <f t="shared" si="6"/>
        <v>0</v>
      </c>
      <c r="C54" s="81">
        <f t="shared" si="7"/>
        <v>0</v>
      </c>
      <c r="D54" s="81">
        <f t="shared" si="8"/>
        <v>0</v>
      </c>
      <c r="E54" s="81">
        <f t="shared" si="9"/>
        <v>0</v>
      </c>
      <c r="F54" s="89">
        <f t="shared" si="10"/>
        <v>0</v>
      </c>
      <c r="G54" s="81"/>
      <c r="H54" s="88">
        <f t="shared" si="11"/>
        <v>2.207345619478378</v>
      </c>
      <c r="I54" s="81">
        <f t="shared" si="12"/>
        <v>0</v>
      </c>
      <c r="J54" s="81">
        <f t="shared" si="13"/>
        <v>0</v>
      </c>
      <c r="K54" s="81">
        <f t="shared" si="14"/>
        <v>0</v>
      </c>
      <c r="L54" s="81">
        <f t="shared" si="15"/>
        <v>0</v>
      </c>
      <c r="M54" s="105">
        <f t="shared" si="16"/>
        <v>0</v>
      </c>
      <c r="N54" s="83"/>
      <c r="O54" s="83"/>
      <c r="P54" s="83"/>
      <c r="Q54"/>
      <c r="R54"/>
    </row>
    <row r="55" spans="1:18" ht="12.75" customHeight="1">
      <c r="A55" s="88">
        <v>7.75</v>
      </c>
      <c r="B55" s="81">
        <f t="shared" si="6"/>
        <v>0</v>
      </c>
      <c r="C55" s="81">
        <f t="shared" si="7"/>
        <v>0</v>
      </c>
      <c r="D55" s="81">
        <f t="shared" si="8"/>
        <v>0</v>
      </c>
      <c r="E55" s="81">
        <f t="shared" si="9"/>
        <v>0</v>
      </c>
      <c r="F55" s="89">
        <f t="shared" si="10"/>
        <v>0</v>
      </c>
      <c r="G55" s="81"/>
      <c r="H55" s="88">
        <f t="shared" si="11"/>
        <v>2.7385433048990069</v>
      </c>
      <c r="I55" s="81">
        <f t="shared" si="12"/>
        <v>0</v>
      </c>
      <c r="J55" s="81">
        <f t="shared" si="13"/>
        <v>0</v>
      </c>
      <c r="K55" s="81">
        <f t="shared" si="14"/>
        <v>0</v>
      </c>
      <c r="L55" s="81">
        <f t="shared" si="15"/>
        <v>0</v>
      </c>
      <c r="M55" s="105">
        <f t="shared" si="16"/>
        <v>0</v>
      </c>
      <c r="N55" s="83"/>
      <c r="O55" s="83"/>
      <c r="P55" s="83"/>
      <c r="Q55"/>
      <c r="R55"/>
    </row>
    <row r="56" spans="1:18" ht="12.75" customHeight="1">
      <c r="A56" s="88">
        <v>8.25</v>
      </c>
      <c r="B56" s="81">
        <f t="shared" si="6"/>
        <v>0</v>
      </c>
      <c r="C56" s="81">
        <f t="shared" si="7"/>
        <v>0</v>
      </c>
      <c r="D56" s="81">
        <f t="shared" si="8"/>
        <v>0</v>
      </c>
      <c r="E56" s="81">
        <f t="shared" si="9"/>
        <v>0</v>
      </c>
      <c r="F56" s="89">
        <f t="shared" si="10"/>
        <v>0</v>
      </c>
      <c r="G56" s="81"/>
      <c r="H56" s="88">
        <f t="shared" si="11"/>
        <v>3.3520606357510236</v>
      </c>
      <c r="I56" s="81">
        <f t="shared" si="12"/>
        <v>0</v>
      </c>
      <c r="J56" s="81">
        <f t="shared" si="13"/>
        <v>0</v>
      </c>
      <c r="K56" s="81">
        <f t="shared" si="14"/>
        <v>0</v>
      </c>
      <c r="L56" s="81">
        <f t="shared" si="15"/>
        <v>0</v>
      </c>
      <c r="M56" s="105">
        <f t="shared" si="16"/>
        <v>0</v>
      </c>
      <c r="N56" s="83"/>
      <c r="O56" s="83"/>
      <c r="P56" s="83"/>
      <c r="Q56"/>
      <c r="R56"/>
    </row>
    <row r="57" spans="1:18" ht="12.75" customHeight="1">
      <c r="A57" s="88">
        <v>8.75</v>
      </c>
      <c r="B57" s="81">
        <f t="shared" si="6"/>
        <v>0</v>
      </c>
      <c r="C57" s="81">
        <f t="shared" si="7"/>
        <v>0</v>
      </c>
      <c r="D57" s="81">
        <f t="shared" si="8"/>
        <v>0</v>
      </c>
      <c r="E57" s="81">
        <f t="shared" si="9"/>
        <v>0</v>
      </c>
      <c r="F57" s="89">
        <f t="shared" si="10"/>
        <v>0</v>
      </c>
      <c r="G57" s="81"/>
      <c r="H57" s="88">
        <f t="shared" si="11"/>
        <v>4.0544952438266897</v>
      </c>
      <c r="I57" s="81">
        <f t="shared" si="12"/>
        <v>0</v>
      </c>
      <c r="J57" s="81">
        <f t="shared" si="13"/>
        <v>0</v>
      </c>
      <c r="K57" s="81">
        <f t="shared" si="14"/>
        <v>0</v>
      </c>
      <c r="L57" s="81">
        <f t="shared" si="15"/>
        <v>0</v>
      </c>
      <c r="M57" s="105">
        <f t="shared" si="16"/>
        <v>0</v>
      </c>
      <c r="N57" s="83"/>
      <c r="O57" s="83"/>
      <c r="P57" s="83"/>
      <c r="Q57"/>
      <c r="R57"/>
    </row>
    <row r="58" spans="1:18" ht="12.75" customHeight="1">
      <c r="A58" s="88">
        <v>9.25</v>
      </c>
      <c r="B58" s="81">
        <f t="shared" si="6"/>
        <v>0</v>
      </c>
      <c r="C58" s="81">
        <f t="shared" si="7"/>
        <v>10859.5</v>
      </c>
      <c r="D58" s="81">
        <f t="shared" si="8"/>
        <v>0</v>
      </c>
      <c r="E58" s="81">
        <f t="shared" si="9"/>
        <v>0</v>
      </c>
      <c r="F58" s="89">
        <f t="shared" si="10"/>
        <v>10859.5</v>
      </c>
      <c r="G58" s="81"/>
      <c r="H58" s="88">
        <f t="shared" si="11"/>
        <v>4.8525388193027679</v>
      </c>
      <c r="I58" s="81">
        <f t="shared" si="12"/>
        <v>0</v>
      </c>
      <c r="J58" s="81">
        <f t="shared" si="13"/>
        <v>5696.8805738614492</v>
      </c>
      <c r="K58" s="81">
        <f t="shared" si="14"/>
        <v>0</v>
      </c>
      <c r="L58" s="81">
        <f t="shared" si="15"/>
        <v>0</v>
      </c>
      <c r="M58" s="105">
        <f t="shared" si="16"/>
        <v>5696.8805738614492</v>
      </c>
      <c r="N58" s="83"/>
      <c r="O58" s="83"/>
      <c r="P58" s="83"/>
      <c r="Q58"/>
      <c r="R58"/>
    </row>
    <row r="59" spans="1:18" ht="12.75" customHeight="1">
      <c r="A59" s="88">
        <v>9.75</v>
      </c>
      <c r="B59" s="81">
        <f t="shared" si="6"/>
        <v>0</v>
      </c>
      <c r="C59" s="81">
        <f t="shared" si="7"/>
        <v>45893.25</v>
      </c>
      <c r="D59" s="81">
        <f t="shared" si="8"/>
        <v>0</v>
      </c>
      <c r="E59" s="81">
        <f t="shared" si="9"/>
        <v>0</v>
      </c>
      <c r="F59" s="89">
        <f t="shared" si="10"/>
        <v>45893.25</v>
      </c>
      <c r="G59" s="81"/>
      <c r="H59" s="88">
        <f t="shared" si="11"/>
        <v>5.7529729536331491</v>
      </c>
      <c r="I59" s="81">
        <f t="shared" si="12"/>
        <v>0</v>
      </c>
      <c r="J59" s="81">
        <f t="shared" si="13"/>
        <v>27079.243692751232</v>
      </c>
      <c r="K59" s="81">
        <f t="shared" si="14"/>
        <v>0</v>
      </c>
      <c r="L59" s="81">
        <f t="shared" si="15"/>
        <v>0</v>
      </c>
      <c r="M59" s="105">
        <f t="shared" si="16"/>
        <v>27079.243692751232</v>
      </c>
      <c r="N59" s="83"/>
      <c r="O59" s="83"/>
      <c r="P59" s="83"/>
      <c r="Q59"/>
      <c r="R59"/>
    </row>
    <row r="60" spans="1:18" ht="12.75" customHeight="1">
      <c r="A60" s="88">
        <v>10.25</v>
      </c>
      <c r="B60" s="81">
        <f t="shared" si="6"/>
        <v>0</v>
      </c>
      <c r="C60" s="81">
        <f t="shared" si="7"/>
        <v>105769.75</v>
      </c>
      <c r="D60" s="81">
        <f t="shared" si="8"/>
        <v>0</v>
      </c>
      <c r="E60" s="81">
        <f t="shared" si="9"/>
        <v>0</v>
      </c>
      <c r="F60" s="89">
        <f t="shared" si="10"/>
        <v>105769.75</v>
      </c>
      <c r="G60" s="81"/>
      <c r="H60" s="88">
        <f t="shared" si="11"/>
        <v>6.7626653831680388</v>
      </c>
      <c r="I60" s="81">
        <f t="shared" si="12"/>
        <v>0</v>
      </c>
      <c r="J60" s="81">
        <f t="shared" si="13"/>
        <v>69783.944088910997</v>
      </c>
      <c r="K60" s="81">
        <f t="shared" si="14"/>
        <v>0</v>
      </c>
      <c r="L60" s="81">
        <f t="shared" si="15"/>
        <v>0</v>
      </c>
      <c r="M60" s="105">
        <f t="shared" si="16"/>
        <v>69783.944088910997</v>
      </c>
      <c r="N60" s="83"/>
      <c r="O60" s="83"/>
      <c r="P60" s="83"/>
      <c r="Q60"/>
      <c r="R60"/>
    </row>
    <row r="61" spans="1:18" ht="12.75" customHeight="1">
      <c r="A61" s="88">
        <v>10.75</v>
      </c>
      <c r="B61" s="81">
        <f t="shared" si="6"/>
        <v>0</v>
      </c>
      <c r="C61" s="81">
        <f t="shared" si="7"/>
        <v>247529.5</v>
      </c>
      <c r="D61" s="81">
        <f t="shared" si="8"/>
        <v>0</v>
      </c>
      <c r="E61" s="81">
        <f t="shared" si="9"/>
        <v>0</v>
      </c>
      <c r="F61" s="89">
        <f t="shared" si="10"/>
        <v>247529.5</v>
      </c>
      <c r="G61" s="81"/>
      <c r="H61" s="88">
        <f t="shared" si="11"/>
        <v>7.8885665760820816</v>
      </c>
      <c r="I61" s="81">
        <f t="shared" si="12"/>
        <v>0</v>
      </c>
      <c r="J61" s="81">
        <f t="shared" si="13"/>
        <v>181642.133980866</v>
      </c>
      <c r="K61" s="81">
        <f t="shared" si="14"/>
        <v>0</v>
      </c>
      <c r="L61" s="81">
        <f t="shared" si="15"/>
        <v>0</v>
      </c>
      <c r="M61" s="105">
        <f t="shared" si="16"/>
        <v>181642.133980866</v>
      </c>
      <c r="N61" s="83"/>
      <c r="O61" s="83"/>
      <c r="P61" s="83"/>
      <c r="Q61"/>
      <c r="R61"/>
    </row>
    <row r="62" spans="1:18" ht="12.75" customHeight="1">
      <c r="A62" s="88">
        <v>11.25</v>
      </c>
      <c r="B62" s="81">
        <f t="shared" si="6"/>
        <v>0</v>
      </c>
      <c r="C62" s="81">
        <f t="shared" si="7"/>
        <v>743032.70270270284</v>
      </c>
      <c r="D62" s="81">
        <f t="shared" si="8"/>
        <v>20639.7972972973</v>
      </c>
      <c r="E62" s="81">
        <f t="shared" si="9"/>
        <v>0</v>
      </c>
      <c r="F62" s="89">
        <f t="shared" si="10"/>
        <v>763672.50000000012</v>
      </c>
      <c r="G62" s="81"/>
      <c r="H62" s="88">
        <f t="shared" si="11"/>
        <v>9.1377066158519344</v>
      </c>
      <c r="I62" s="81">
        <f t="shared" si="12"/>
        <v>0</v>
      </c>
      <c r="J62" s="81">
        <f t="shared" si="13"/>
        <v>603521.31940274057</v>
      </c>
      <c r="K62" s="81">
        <f t="shared" si="14"/>
        <v>16764.481094520568</v>
      </c>
      <c r="L62" s="81">
        <f t="shared" si="15"/>
        <v>0</v>
      </c>
      <c r="M62" s="105">
        <f t="shared" si="16"/>
        <v>620285.80049726111</v>
      </c>
      <c r="N62" s="83"/>
      <c r="O62" s="83"/>
      <c r="P62" s="83"/>
      <c r="Q62"/>
      <c r="R62"/>
    </row>
    <row r="63" spans="1:18" ht="12.75" customHeight="1">
      <c r="A63" s="88">
        <v>11.75</v>
      </c>
      <c r="B63" s="81">
        <f t="shared" si="6"/>
        <v>0</v>
      </c>
      <c r="C63" s="81">
        <f t="shared" si="7"/>
        <v>1156599.5</v>
      </c>
      <c r="D63" s="81">
        <f t="shared" si="8"/>
        <v>0</v>
      </c>
      <c r="E63" s="81">
        <f t="shared" si="9"/>
        <v>0</v>
      </c>
      <c r="F63" s="89">
        <f t="shared" si="10"/>
        <v>1156599.5</v>
      </c>
      <c r="G63" s="81"/>
      <c r="H63" s="88">
        <f t="shared" si="11"/>
        <v>10.51719234279417</v>
      </c>
      <c r="I63" s="81">
        <f t="shared" si="12"/>
        <v>0</v>
      </c>
      <c r="J63" s="81">
        <f t="shared" si="13"/>
        <v>1035249.3110706013</v>
      </c>
      <c r="K63" s="81">
        <f t="shared" si="14"/>
        <v>0</v>
      </c>
      <c r="L63" s="81">
        <f t="shared" si="15"/>
        <v>0</v>
      </c>
      <c r="M63" s="105">
        <f t="shared" si="16"/>
        <v>1035249.3110706013</v>
      </c>
      <c r="N63" s="83"/>
      <c r="O63" s="83"/>
      <c r="P63" s="83"/>
      <c r="Q63"/>
      <c r="R63"/>
    </row>
    <row r="64" spans="1:18" ht="12.75" customHeight="1">
      <c r="A64" s="88">
        <v>12.25</v>
      </c>
      <c r="B64" s="81">
        <f t="shared" si="6"/>
        <v>0</v>
      </c>
      <c r="C64" s="81">
        <f t="shared" si="7"/>
        <v>1597118.25</v>
      </c>
      <c r="D64" s="81">
        <f t="shared" si="8"/>
        <v>0</v>
      </c>
      <c r="E64" s="81">
        <f t="shared" si="9"/>
        <v>0</v>
      </c>
      <c r="F64" s="89">
        <f t="shared" si="10"/>
        <v>1597118.25</v>
      </c>
      <c r="G64" s="81"/>
      <c r="H64" s="88">
        <f t="shared" si="11"/>
        <v>12.03420472167543</v>
      </c>
      <c r="I64" s="81">
        <f t="shared" si="12"/>
        <v>0</v>
      </c>
      <c r="J64" s="81">
        <f t="shared" si="13"/>
        <v>1568983.5089978774</v>
      </c>
      <c r="K64" s="81">
        <f t="shared" si="14"/>
        <v>0</v>
      </c>
      <c r="L64" s="81">
        <f t="shared" si="15"/>
        <v>0</v>
      </c>
      <c r="M64" s="105">
        <f t="shared" si="16"/>
        <v>1568983.5089978774</v>
      </c>
      <c r="N64" s="83"/>
      <c r="O64" s="83"/>
      <c r="P64" s="83"/>
      <c r="Q64"/>
      <c r="R64"/>
    </row>
    <row r="65" spans="1:18" ht="12.75" customHeight="1">
      <c r="A65" s="88">
        <v>12.75</v>
      </c>
      <c r="B65" s="81">
        <f t="shared" si="6"/>
        <v>0</v>
      </c>
      <c r="C65" s="81">
        <f t="shared" si="7"/>
        <v>1522605</v>
      </c>
      <c r="D65" s="81">
        <f t="shared" si="8"/>
        <v>10875.75</v>
      </c>
      <c r="E65" s="81">
        <f t="shared" si="9"/>
        <v>0</v>
      </c>
      <c r="F65" s="89">
        <f t="shared" si="10"/>
        <v>1533480.75</v>
      </c>
      <c r="G65" s="81"/>
      <c r="H65" s="88">
        <f t="shared" si="11"/>
        <v>13.695996408576624</v>
      </c>
      <c r="I65" s="81">
        <f t="shared" si="12"/>
        <v>0</v>
      </c>
      <c r="J65" s="81">
        <f t="shared" si="13"/>
        <v>1635575.8911122205</v>
      </c>
      <c r="K65" s="81">
        <f t="shared" si="14"/>
        <v>11682.68493651586</v>
      </c>
      <c r="L65" s="81">
        <f t="shared" si="15"/>
        <v>0</v>
      </c>
      <c r="M65" s="105">
        <f t="shared" si="16"/>
        <v>1647258.5760487362</v>
      </c>
      <c r="N65" s="83"/>
      <c r="O65" s="83"/>
      <c r="P65" s="83"/>
      <c r="Q65"/>
      <c r="R65"/>
    </row>
    <row r="66" spans="1:18" ht="12.75" customHeight="1">
      <c r="A66" s="88">
        <v>13.25</v>
      </c>
      <c r="B66" s="81">
        <f t="shared" si="6"/>
        <v>0</v>
      </c>
      <c r="C66" s="81">
        <f t="shared" si="7"/>
        <v>2320051.4601063831</v>
      </c>
      <c r="D66" s="81">
        <f t="shared" si="8"/>
        <v>24946.78989361702</v>
      </c>
      <c r="E66" s="81">
        <f t="shared" si="9"/>
        <v>0</v>
      </c>
      <c r="F66" s="89">
        <f t="shared" si="10"/>
        <v>2344998.25</v>
      </c>
      <c r="G66" s="81"/>
      <c r="H66" s="88">
        <f t="shared" si="11"/>
        <v>15.509889494349085</v>
      </c>
      <c r="I66" s="81">
        <f t="shared" si="12"/>
        <v>0</v>
      </c>
      <c r="J66" s="81">
        <f t="shared" si="13"/>
        <v>2715754.0956568485</v>
      </c>
      <c r="K66" s="81">
        <f t="shared" si="14"/>
        <v>29201.656942546761</v>
      </c>
      <c r="L66" s="81">
        <f t="shared" si="15"/>
        <v>0</v>
      </c>
      <c r="M66" s="105">
        <f t="shared" si="16"/>
        <v>2744955.7525993953</v>
      </c>
      <c r="N66" s="83"/>
      <c r="O66" s="83"/>
      <c r="P66" s="83"/>
      <c r="Q66"/>
      <c r="R66"/>
    </row>
    <row r="67" spans="1:18" ht="12.75" customHeight="1">
      <c r="A67" s="88">
        <v>13.75</v>
      </c>
      <c r="B67" s="81">
        <f t="shared" si="6"/>
        <v>0</v>
      </c>
      <c r="C67" s="81">
        <f t="shared" si="7"/>
        <v>1206862.0535714284</v>
      </c>
      <c r="D67" s="81">
        <f t="shared" si="8"/>
        <v>68312.94642857142</v>
      </c>
      <c r="E67" s="81">
        <f t="shared" si="9"/>
        <v>0</v>
      </c>
      <c r="F67" s="89">
        <f t="shared" si="10"/>
        <v>1275174.9999999998</v>
      </c>
      <c r="G67" s="81"/>
      <c r="H67" s="88">
        <f t="shared" si="11"/>
        <v>17.483273405372412</v>
      </c>
      <c r="I67" s="81">
        <f t="shared" si="12"/>
        <v>0</v>
      </c>
      <c r="J67" s="81">
        <f t="shared" si="13"/>
        <v>1534538.1269206174</v>
      </c>
      <c r="K67" s="81">
        <f t="shared" si="14"/>
        <v>86860.648693619863</v>
      </c>
      <c r="L67" s="81">
        <f t="shared" si="15"/>
        <v>0</v>
      </c>
      <c r="M67" s="105">
        <f t="shared" si="16"/>
        <v>1621398.7756142372</v>
      </c>
      <c r="N67" s="83"/>
      <c r="O67" s="83"/>
      <c r="P67" s="83"/>
      <c r="Q67"/>
      <c r="R67"/>
    </row>
    <row r="68" spans="1:18" ht="12.75" customHeight="1">
      <c r="A68" s="88">
        <v>14.25</v>
      </c>
      <c r="B68" s="81">
        <f t="shared" si="6"/>
        <v>0</v>
      </c>
      <c r="C68" s="81">
        <f t="shared" si="7"/>
        <v>533674.23529411759</v>
      </c>
      <c r="D68" s="81">
        <f t="shared" si="8"/>
        <v>114358.76470588236</v>
      </c>
      <c r="E68" s="81">
        <f t="shared" si="9"/>
        <v>0</v>
      </c>
      <c r="F68" s="89">
        <f t="shared" si="10"/>
        <v>648033</v>
      </c>
      <c r="G68" s="81"/>
      <c r="H68" s="88">
        <f t="shared" si="11"/>
        <v>19.623602945085313</v>
      </c>
      <c r="I68" s="81">
        <f t="shared" si="12"/>
        <v>0</v>
      </c>
      <c r="J68" s="81">
        <f t="shared" si="13"/>
        <v>734920.09090763505</v>
      </c>
      <c r="K68" s="81">
        <f t="shared" si="14"/>
        <v>157482.87662306466</v>
      </c>
      <c r="L68" s="81">
        <f t="shared" si="15"/>
        <v>0</v>
      </c>
      <c r="M68" s="105">
        <f t="shared" si="16"/>
        <v>892402.96753069968</v>
      </c>
      <c r="N68" s="83"/>
      <c r="O68" s="83"/>
      <c r="P68" s="83"/>
      <c r="Q68"/>
      <c r="R68"/>
    </row>
    <row r="69" spans="1:18" ht="12.75" customHeight="1">
      <c r="A69" s="88">
        <v>14.75</v>
      </c>
      <c r="B69" s="81">
        <f t="shared" si="6"/>
        <v>0</v>
      </c>
      <c r="C69" s="81">
        <f t="shared" si="7"/>
        <v>234328.640625</v>
      </c>
      <c r="D69" s="81">
        <f t="shared" si="8"/>
        <v>182255.609375</v>
      </c>
      <c r="E69" s="81">
        <f t="shared" si="9"/>
        <v>0</v>
      </c>
      <c r="F69" s="89">
        <f t="shared" si="10"/>
        <v>416584.25</v>
      </c>
      <c r="G69" s="81"/>
      <c r="H69" s="88">
        <f t="shared" si="11"/>
        <v>21.938396462040277</v>
      </c>
      <c r="I69" s="81">
        <f t="shared" si="12"/>
        <v>0</v>
      </c>
      <c r="J69" s="81">
        <f t="shared" si="13"/>
        <v>348528.44884353952</v>
      </c>
      <c r="K69" s="81">
        <f t="shared" si="14"/>
        <v>271077.68243386404</v>
      </c>
      <c r="L69" s="81">
        <f t="shared" si="15"/>
        <v>0</v>
      </c>
      <c r="M69" s="105">
        <f t="shared" si="16"/>
        <v>619606.13127740356</v>
      </c>
      <c r="N69" s="83"/>
      <c r="O69" s="83"/>
      <c r="P69" s="83"/>
      <c r="Q69"/>
      <c r="R69"/>
    </row>
    <row r="70" spans="1:18" ht="12.75" customHeight="1">
      <c r="A70" s="88">
        <v>15.25</v>
      </c>
      <c r="B70" s="81">
        <f t="shared" si="6"/>
        <v>0</v>
      </c>
      <c r="C70" s="81">
        <f t="shared" si="7"/>
        <v>238086.38888888891</v>
      </c>
      <c r="D70" s="81">
        <f t="shared" si="8"/>
        <v>190469.11111111109</v>
      </c>
      <c r="E70" s="81">
        <f t="shared" si="9"/>
        <v>0</v>
      </c>
      <c r="F70" s="89">
        <f t="shared" si="10"/>
        <v>428555.5</v>
      </c>
      <c r="G70" s="81"/>
      <c r="H70" s="88">
        <f t="shared" si="11"/>
        <v>24.435234132126702</v>
      </c>
      <c r="I70" s="81">
        <f t="shared" si="12"/>
        <v>0</v>
      </c>
      <c r="J70" s="81">
        <f t="shared" si="13"/>
        <v>381488.30532279145</v>
      </c>
      <c r="K70" s="81">
        <f t="shared" si="14"/>
        <v>305190.64425823314</v>
      </c>
      <c r="L70" s="81">
        <f t="shared" si="15"/>
        <v>0</v>
      </c>
      <c r="M70" s="105">
        <f t="shared" si="16"/>
        <v>686678.94958102459</v>
      </c>
      <c r="N70" s="83"/>
      <c r="O70" s="83"/>
      <c r="P70" s="83"/>
      <c r="Q70"/>
      <c r="R70"/>
    </row>
    <row r="71" spans="1:18" ht="12.75" customHeight="1">
      <c r="A71" s="88">
        <v>15.75</v>
      </c>
      <c r="B71" s="81">
        <f t="shared" si="6"/>
        <v>0</v>
      </c>
      <c r="C71" s="81">
        <f t="shared" si="7"/>
        <v>246731.625</v>
      </c>
      <c r="D71" s="81">
        <f t="shared" si="8"/>
        <v>246731.625</v>
      </c>
      <c r="E71" s="81">
        <f t="shared" si="9"/>
        <v>0</v>
      </c>
      <c r="F71" s="89">
        <f t="shared" si="10"/>
        <v>493463.25</v>
      </c>
      <c r="G71" s="81"/>
      <c r="H71" s="88">
        <f t="shared" si="11"/>
        <v>27.121756344196275</v>
      </c>
      <c r="I71" s="81">
        <f t="shared" si="12"/>
        <v>0</v>
      </c>
      <c r="J71" s="81">
        <f t="shared" si="13"/>
        <v>424875.87401000672</v>
      </c>
      <c r="K71" s="81">
        <f t="shared" si="14"/>
        <v>424875.87401000672</v>
      </c>
      <c r="L71" s="81">
        <f t="shared" si="15"/>
        <v>0</v>
      </c>
      <c r="M71" s="105">
        <f t="shared" si="16"/>
        <v>849751.74802001345</v>
      </c>
      <c r="N71" s="83"/>
      <c r="O71" s="83"/>
      <c r="P71" s="83"/>
      <c r="Q71"/>
      <c r="R71"/>
    </row>
    <row r="72" spans="1:18" ht="12.75" customHeight="1">
      <c r="A72" s="88">
        <v>16.25</v>
      </c>
      <c r="B72" s="81">
        <f t="shared" si="6"/>
        <v>0</v>
      </c>
      <c r="C72" s="81">
        <f t="shared" si="7"/>
        <v>177043.75</v>
      </c>
      <c r="D72" s="81">
        <f t="shared" si="8"/>
        <v>177043.75</v>
      </c>
      <c r="E72" s="81">
        <f t="shared" si="9"/>
        <v>0</v>
      </c>
      <c r="F72" s="89">
        <f t="shared" si="10"/>
        <v>354087.5</v>
      </c>
      <c r="G72" s="81"/>
      <c r="H72" s="88">
        <f t="shared" si="11"/>
        <v>30.005662179659844</v>
      </c>
      <c r="I72" s="81">
        <f t="shared" si="12"/>
        <v>0</v>
      </c>
      <c r="J72" s="81">
        <f t="shared" si="13"/>
        <v>326911.68944739399</v>
      </c>
      <c r="K72" s="81">
        <f t="shared" si="14"/>
        <v>326911.68944739399</v>
      </c>
      <c r="L72" s="81">
        <f t="shared" si="15"/>
        <v>0</v>
      </c>
      <c r="M72" s="105">
        <f t="shared" si="16"/>
        <v>653823.37889478798</v>
      </c>
      <c r="N72" s="83"/>
      <c r="O72" s="83"/>
      <c r="P72" s="83"/>
      <c r="Q72"/>
      <c r="R72"/>
    </row>
    <row r="73" spans="1:18" ht="12.75" customHeight="1">
      <c r="A73" s="88">
        <v>16.75</v>
      </c>
      <c r="B73" s="81">
        <f t="shared" si="6"/>
        <v>0</v>
      </c>
      <c r="C73" s="81">
        <f t="shared" si="7"/>
        <v>104880.125</v>
      </c>
      <c r="D73" s="81">
        <f t="shared" si="8"/>
        <v>104880.125</v>
      </c>
      <c r="E73" s="81">
        <f t="shared" si="9"/>
        <v>0</v>
      </c>
      <c r="F73" s="89">
        <f t="shared" si="10"/>
        <v>209760.25</v>
      </c>
      <c r="G73" s="81"/>
      <c r="H73" s="88">
        <f t="shared" si="11"/>
        <v>33.09470797776045</v>
      </c>
      <c r="I73" s="81">
        <f t="shared" si="12"/>
        <v>0</v>
      </c>
      <c r="J73" s="81">
        <f t="shared" si="13"/>
        <v>207222.51400274705</v>
      </c>
      <c r="K73" s="81">
        <f t="shared" si="14"/>
        <v>207222.51400274705</v>
      </c>
      <c r="L73" s="81">
        <f t="shared" si="15"/>
        <v>0</v>
      </c>
      <c r="M73" s="105">
        <f t="shared" si="16"/>
        <v>414445.0280054941</v>
      </c>
      <c r="N73" s="83"/>
      <c r="O73" s="83"/>
      <c r="P73" s="83"/>
      <c r="Q73"/>
      <c r="R73"/>
    </row>
    <row r="74" spans="1:18" ht="12.75" customHeight="1">
      <c r="A74" s="88">
        <v>17.25</v>
      </c>
      <c r="B74" s="81">
        <f t="shared" si="6"/>
        <v>0</v>
      </c>
      <c r="C74" s="81">
        <f t="shared" si="7"/>
        <v>19923.75</v>
      </c>
      <c r="D74" s="81">
        <f t="shared" si="8"/>
        <v>19923.75</v>
      </c>
      <c r="E74" s="81">
        <f t="shared" si="9"/>
        <v>0</v>
      </c>
      <c r="F74" s="89">
        <f t="shared" si="10"/>
        <v>39847.5</v>
      </c>
      <c r="G74" s="81"/>
      <c r="H74" s="88">
        <f t="shared" si="11"/>
        <v>36.39670597919207</v>
      </c>
      <c r="I74" s="81">
        <f t="shared" si="12"/>
        <v>0</v>
      </c>
      <c r="J74" s="81">
        <f t="shared" si="13"/>
        <v>42038.195405966842</v>
      </c>
      <c r="K74" s="81">
        <f t="shared" si="14"/>
        <v>42038.195405966842</v>
      </c>
      <c r="L74" s="81">
        <f t="shared" si="15"/>
        <v>0</v>
      </c>
      <c r="M74" s="105">
        <f t="shared" si="16"/>
        <v>84076.390811933685</v>
      </c>
      <c r="N74" s="83"/>
      <c r="O74" s="83"/>
      <c r="P74" s="83"/>
      <c r="Q74"/>
      <c r="R74"/>
    </row>
    <row r="75" spans="1:18" ht="12.75" customHeight="1">
      <c r="A75" s="88">
        <v>17.75</v>
      </c>
      <c r="B75" s="81">
        <f t="shared" si="6"/>
        <v>0</v>
      </c>
      <c r="C75" s="81">
        <f t="shared" si="7"/>
        <v>5437.4166666666661</v>
      </c>
      <c r="D75" s="81">
        <f t="shared" si="8"/>
        <v>10874.833333333332</v>
      </c>
      <c r="E75" s="81">
        <f t="shared" si="9"/>
        <v>0</v>
      </c>
      <c r="F75" s="89">
        <f t="shared" si="10"/>
        <v>16312.249999999998</v>
      </c>
      <c r="G75" s="81"/>
      <c r="H75" s="88">
        <f t="shared" si="11"/>
        <v>39.919523041564368</v>
      </c>
      <c r="I75" s="81">
        <f t="shared" si="12"/>
        <v>0</v>
      </c>
      <c r="J75" s="81">
        <f t="shared" si="13"/>
        <v>12228.680558399217</v>
      </c>
      <c r="K75" s="81">
        <f t="shared" si="14"/>
        <v>24457.361116798435</v>
      </c>
      <c r="L75" s="81">
        <f t="shared" si="15"/>
        <v>0</v>
      </c>
      <c r="M75" s="105">
        <f t="shared" si="16"/>
        <v>36686.041675197652</v>
      </c>
      <c r="N75" s="83"/>
      <c r="O75" s="83"/>
      <c r="P75" s="83"/>
      <c r="Q75"/>
      <c r="R75"/>
    </row>
    <row r="76" spans="1:18" ht="12.75" customHeight="1">
      <c r="A76" s="88">
        <v>18.25</v>
      </c>
      <c r="B76" s="81">
        <f t="shared" si="6"/>
        <v>0</v>
      </c>
      <c r="C76" s="81">
        <f t="shared" si="7"/>
        <v>0</v>
      </c>
      <c r="D76" s="81">
        <f t="shared" si="8"/>
        <v>0</v>
      </c>
      <c r="E76" s="81">
        <f t="shared" si="9"/>
        <v>0</v>
      </c>
      <c r="F76" s="89">
        <f t="shared" si="10"/>
        <v>0</v>
      </c>
      <c r="G76" s="81"/>
      <c r="H76" s="88">
        <f t="shared" si="11"/>
        <v>43.671079420924642</v>
      </c>
      <c r="I76" s="81">
        <f t="shared" si="12"/>
        <v>0</v>
      </c>
      <c r="J76" s="81">
        <f t="shared" si="13"/>
        <v>0</v>
      </c>
      <c r="K76" s="81">
        <f t="shared" si="14"/>
        <v>0</v>
      </c>
      <c r="L76" s="81">
        <f t="shared" si="15"/>
        <v>0</v>
      </c>
      <c r="M76" s="105">
        <f t="shared" si="16"/>
        <v>0</v>
      </c>
      <c r="N76" s="83"/>
      <c r="O76" s="83"/>
      <c r="P76" s="83"/>
      <c r="Q76"/>
      <c r="R76"/>
    </row>
    <row r="77" spans="1:18" ht="12.75" customHeight="1">
      <c r="A77" s="88">
        <v>18.75</v>
      </c>
      <c r="B77" s="81">
        <f t="shared" si="6"/>
        <v>0</v>
      </c>
      <c r="C77" s="81">
        <f t="shared" si="7"/>
        <v>0</v>
      </c>
      <c r="D77" s="81">
        <f t="shared" si="8"/>
        <v>0</v>
      </c>
      <c r="E77" s="81">
        <f t="shared" si="9"/>
        <v>0</v>
      </c>
      <c r="F77" s="89">
        <f t="shared" si="10"/>
        <v>0</v>
      </c>
      <c r="G77" s="81"/>
      <c r="H77" s="88">
        <f t="shared" si="11"/>
        <v>47.65934761416576</v>
      </c>
      <c r="I77" s="81">
        <f t="shared" si="12"/>
        <v>0</v>
      </c>
      <c r="J77" s="81">
        <f t="shared" si="13"/>
        <v>0</v>
      </c>
      <c r="K77" s="81">
        <f t="shared" si="14"/>
        <v>0</v>
      </c>
      <c r="L77" s="81">
        <f t="shared" si="15"/>
        <v>0</v>
      </c>
      <c r="M77" s="105">
        <f t="shared" si="16"/>
        <v>0</v>
      </c>
      <c r="N77" s="83"/>
      <c r="O77" s="83"/>
      <c r="P77" s="83"/>
      <c r="Q77"/>
      <c r="R77"/>
    </row>
    <row r="78" spans="1:18" ht="12.75" customHeight="1">
      <c r="A78" s="88">
        <v>19.25</v>
      </c>
      <c r="B78" s="81">
        <f t="shared" si="6"/>
        <v>0</v>
      </c>
      <c r="C78" s="81">
        <f t="shared" si="7"/>
        <v>0</v>
      </c>
      <c r="D78" s="81">
        <f t="shared" si="8"/>
        <v>0</v>
      </c>
      <c r="E78" s="81">
        <f t="shared" si="9"/>
        <v>0</v>
      </c>
      <c r="F78" s="89">
        <f t="shared" si="10"/>
        <v>0</v>
      </c>
      <c r="G78" s="81"/>
      <c r="H78" s="88">
        <f t="shared" si="11"/>
        <v>51.892351257686769</v>
      </c>
      <c r="I78" s="81">
        <f t="shared" si="12"/>
        <v>0</v>
      </c>
      <c r="J78" s="81">
        <f t="shared" si="13"/>
        <v>0</v>
      </c>
      <c r="K78" s="81">
        <f t="shared" si="14"/>
        <v>0</v>
      </c>
      <c r="L78" s="81">
        <f t="shared" si="15"/>
        <v>0</v>
      </c>
      <c r="M78" s="105">
        <f t="shared" si="16"/>
        <v>0</v>
      </c>
      <c r="N78" s="83"/>
      <c r="O78" s="83"/>
      <c r="P78" s="83"/>
      <c r="Q78"/>
      <c r="R78"/>
    </row>
    <row r="79" spans="1:18" ht="12.75" customHeight="1">
      <c r="A79" s="86" t="s">
        <v>21</v>
      </c>
      <c r="B79" s="98">
        <f>SUM(B47:B78)</f>
        <v>0</v>
      </c>
      <c r="C79" s="98">
        <f>SUM(C47:C78)</f>
        <v>10516426.897855187</v>
      </c>
      <c r="D79" s="98">
        <f>SUM(D47:D78)</f>
        <v>1171312.8521448125</v>
      </c>
      <c r="E79" s="98">
        <f>SUM(E47:E78)</f>
        <v>0</v>
      </c>
      <c r="F79" s="98">
        <f>SUM(F47:F78)</f>
        <v>11687739.75</v>
      </c>
      <c r="G79" s="89"/>
      <c r="H79" s="86" t="s">
        <v>21</v>
      </c>
      <c r="I79" s="98">
        <f>SUM(I47:I78)</f>
        <v>0</v>
      </c>
      <c r="J79" s="98">
        <f>SUM(J47:J78)</f>
        <v>11856038.253995772</v>
      </c>
      <c r="K79" s="98">
        <f>SUM(K47:K78)</f>
        <v>1903766.3089652781</v>
      </c>
      <c r="L79" s="98">
        <f>SUM(L47:L78)</f>
        <v>0</v>
      </c>
      <c r="M79" s="98">
        <f>SUM(M47:M78)</f>
        <v>13759804.562961051</v>
      </c>
      <c r="N79" s="83"/>
      <c r="O79" s="83"/>
      <c r="P79" s="83"/>
      <c r="Q79"/>
      <c r="R79"/>
    </row>
    <row r="80" spans="1:18" ht="12.75" customHeight="1">
      <c r="A80" s="84" t="s">
        <v>27</v>
      </c>
      <c r="B80" s="99">
        <f>IF(L38&gt;0,B79/L38,0)</f>
        <v>0</v>
      </c>
      <c r="C80" s="99">
        <f>IF(M38&gt;0,C79/M38,0)</f>
        <v>12.831053685841329</v>
      </c>
      <c r="D80" s="99">
        <f>IF(N38&gt;0,D79/N38,0)</f>
        <v>15.211939590617403</v>
      </c>
      <c r="E80" s="99">
        <f>IF(O38&gt;0,E79/O38,0)</f>
        <v>0</v>
      </c>
      <c r="F80" s="99">
        <f>IF(P38&gt;0,F79/P38,0)</f>
        <v>13.03552141573733</v>
      </c>
      <c r="G80" s="89"/>
      <c r="H80" s="84" t="s">
        <v>27</v>
      </c>
      <c r="I80" s="99">
        <f>IF(L38&gt;0,I79/L38,0)</f>
        <v>0</v>
      </c>
      <c r="J80" s="99">
        <f>IF(M38&gt;0,J79/M38,0)</f>
        <v>14.46550856255503</v>
      </c>
      <c r="K80" s="99">
        <f>IF(N38&gt;0,K79/N38,0)</f>
        <v>24.724374904282261</v>
      </c>
      <c r="L80" s="99">
        <f>IF(O38&gt;0,L79/O38,0)</f>
        <v>0</v>
      </c>
      <c r="M80" s="99">
        <f>IF(P38&gt;0,M79/P38,0)</f>
        <v>15.346528147740372</v>
      </c>
      <c r="N80" s="83"/>
      <c r="O80" s="83"/>
      <c r="P80" s="83"/>
      <c r="Q80"/>
      <c r="R80"/>
    </row>
    <row r="81" spans="1:18" ht="12.75" customHeight="1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3"/>
      <c r="Q81" s="83"/>
      <c r="R81" s="83"/>
    </row>
    <row r="82" spans="1:18" ht="12.75" customHeight="1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3"/>
      <c r="Q82" s="83"/>
      <c r="R82" s="83"/>
    </row>
    <row r="83" spans="1:18" ht="12.75" customHeight="1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3"/>
      <c r="Q83" s="83"/>
      <c r="R83" s="83"/>
    </row>
    <row r="84" spans="1:18" ht="12.75" customHeight="1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3"/>
      <c r="Q84" s="83"/>
      <c r="R84" s="83"/>
    </row>
    <row r="85" spans="1:18" ht="14" customHeight="1">
      <c r="A85" s="188" t="s">
        <v>62</v>
      </c>
      <c r="B85" s="188"/>
      <c r="C85" s="188"/>
      <c r="D85" s="188"/>
      <c r="E85" s="188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3"/>
      <c r="Q85" s="83"/>
      <c r="R85" s="83"/>
    </row>
    <row r="86" spans="1:18" ht="14" customHeight="1">
      <c r="A86" s="188"/>
      <c r="B86" s="188"/>
      <c r="C86" s="188"/>
      <c r="D86" s="188"/>
      <c r="E86" s="188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3"/>
      <c r="Q86" s="83"/>
      <c r="R86" s="83"/>
    </row>
    <row r="87" spans="1:18" ht="12.75" customHeight="1">
      <c r="A87" s="106"/>
      <c r="B87" s="106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3"/>
      <c r="Q87" s="83"/>
      <c r="R87" s="83"/>
    </row>
    <row r="88" spans="1:18" ht="12.75" customHeight="1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3"/>
      <c r="Q88" s="83"/>
      <c r="R88" s="83"/>
    </row>
    <row r="89" spans="1:18" ht="14" customHeight="1">
      <c r="A89" s="189" t="s">
        <v>33</v>
      </c>
      <c r="B89" s="190" t="s">
        <v>63</v>
      </c>
      <c r="C89" s="190" t="s">
        <v>64</v>
      </c>
      <c r="D89" s="190" t="s">
        <v>65</v>
      </c>
      <c r="E89" s="190" t="s">
        <v>32</v>
      </c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3"/>
      <c r="Q89" s="83"/>
      <c r="R89" s="83"/>
    </row>
    <row r="90" spans="1:18" ht="14" customHeight="1">
      <c r="A90" s="189"/>
      <c r="B90" s="189"/>
      <c r="C90" s="189"/>
      <c r="D90" s="189"/>
      <c r="E90" s="190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3"/>
      <c r="Q90" s="83"/>
      <c r="R90" s="83"/>
    </row>
    <row r="91" spans="1:18" ht="12.75" customHeight="1">
      <c r="A91" s="81"/>
      <c r="B91" s="82"/>
      <c r="C91" s="82"/>
      <c r="D91" s="82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3"/>
      <c r="Q91" s="83"/>
      <c r="R91" s="83"/>
    </row>
    <row r="92" spans="1:18" ht="12.75" customHeight="1">
      <c r="A92" s="107">
        <v>0</v>
      </c>
      <c r="B92" s="93">
        <f>L$38</f>
        <v>0</v>
      </c>
      <c r="C92" s="108">
        <f>$B$80</f>
        <v>0</v>
      </c>
      <c r="D92" s="108">
        <f>$I$80</f>
        <v>0</v>
      </c>
      <c r="E92" s="109">
        <f>B92*D92</f>
        <v>0</v>
      </c>
      <c r="F92" s="81"/>
      <c r="G92" s="81">
        <f>D92/1000</f>
        <v>0</v>
      </c>
      <c r="H92" s="81"/>
      <c r="I92" s="81"/>
      <c r="J92" s="81"/>
      <c r="K92" s="81"/>
      <c r="L92" s="81"/>
      <c r="M92" s="81"/>
      <c r="N92" s="81"/>
      <c r="O92" s="81"/>
      <c r="P92" s="83"/>
      <c r="Q92" s="83"/>
      <c r="R92" s="83"/>
    </row>
    <row r="93" spans="1:18" ht="12.75" customHeight="1">
      <c r="A93" s="107">
        <v>1</v>
      </c>
      <c r="B93" s="93">
        <f>M$38</f>
        <v>819607.42705485981</v>
      </c>
      <c r="C93" s="108">
        <f>$C$80</f>
        <v>12.831053685841329</v>
      </c>
      <c r="D93" s="108">
        <f>$J$80</f>
        <v>14.46550856255503</v>
      </c>
      <c r="E93" s="109">
        <f>B93*D93</f>
        <v>11856038.253995772</v>
      </c>
      <c r="F93" s="81"/>
      <c r="G93" s="81">
        <f>D93/1000</f>
        <v>1.4465508562555031E-2</v>
      </c>
      <c r="H93" s="81"/>
      <c r="I93" s="81"/>
      <c r="J93" s="81"/>
      <c r="K93" s="81"/>
      <c r="L93" s="81"/>
      <c r="M93" s="81"/>
      <c r="N93" s="81"/>
      <c r="O93" s="81"/>
      <c r="P93" s="83"/>
      <c r="Q93" s="83"/>
      <c r="R93" s="83"/>
    </row>
    <row r="94" spans="1:18" ht="12.75" customHeight="1">
      <c r="A94" s="107">
        <v>2</v>
      </c>
      <c r="B94" s="93">
        <f>N$38</f>
        <v>76999.572945140302</v>
      </c>
      <c r="C94" s="108">
        <f>$D$80</f>
        <v>15.211939590617403</v>
      </c>
      <c r="D94" s="108">
        <f>$K$80</f>
        <v>24.724374904282261</v>
      </c>
      <c r="E94" s="109">
        <f>B94*D94</f>
        <v>1903766.3089652783</v>
      </c>
      <c r="F94" s="81"/>
      <c r="G94" s="81">
        <f>D94/1000</f>
        <v>2.4724374904282261E-2</v>
      </c>
      <c r="H94" s="81"/>
      <c r="I94" s="81"/>
      <c r="J94" s="81"/>
      <c r="K94" s="81"/>
      <c r="L94" s="81"/>
      <c r="M94" s="81"/>
      <c r="N94" s="81"/>
      <c r="O94" s="81"/>
      <c r="P94" s="83"/>
      <c r="Q94" s="83"/>
      <c r="R94" s="83"/>
    </row>
    <row r="95" spans="1:18" ht="12.75" customHeight="1">
      <c r="A95" s="107">
        <v>3</v>
      </c>
      <c r="B95" s="109">
        <f>O$38</f>
        <v>0</v>
      </c>
      <c r="C95" s="108">
        <f>$E$80</f>
        <v>0</v>
      </c>
      <c r="D95" s="108">
        <f>$L$80</f>
        <v>0</v>
      </c>
      <c r="E95" s="109">
        <f>B95*D95</f>
        <v>0</v>
      </c>
      <c r="F95" s="81"/>
      <c r="G95" s="81">
        <f>D95/1000</f>
        <v>0</v>
      </c>
      <c r="H95" s="81"/>
      <c r="I95" s="81"/>
      <c r="J95" s="81"/>
      <c r="K95" s="81"/>
      <c r="L95" s="81"/>
      <c r="M95" s="81"/>
      <c r="N95" s="81"/>
      <c r="O95" s="81"/>
      <c r="P95" s="83"/>
      <c r="Q95" s="83"/>
      <c r="R95" s="83"/>
    </row>
    <row r="96" spans="1:18" ht="12.75" customHeight="1">
      <c r="A96" s="107" t="s">
        <v>21</v>
      </c>
      <c r="B96" s="109">
        <f>SUM(B92:B95)</f>
        <v>896607.00000000012</v>
      </c>
      <c r="C96" s="108">
        <f>$F$80</f>
        <v>13.03552141573733</v>
      </c>
      <c r="D96" s="108">
        <f>$M$80</f>
        <v>15.346528147740372</v>
      </c>
      <c r="E96" s="109">
        <f>SUM(E92:E95)</f>
        <v>13759804.562961051</v>
      </c>
      <c r="F96" s="81"/>
      <c r="G96" s="81">
        <f>D96/1000</f>
        <v>1.5346528147740372E-2</v>
      </c>
      <c r="H96" s="81"/>
      <c r="I96" s="81"/>
      <c r="J96" s="81"/>
      <c r="K96" s="81"/>
      <c r="L96" s="81"/>
      <c r="M96" s="81"/>
      <c r="N96" s="81"/>
      <c r="O96" s="81"/>
      <c r="P96" s="83"/>
      <c r="Q96" s="83"/>
      <c r="R96" s="83"/>
    </row>
    <row r="97" spans="1:18" ht="12.75" customHeight="1">
      <c r="A97" s="107" t="s">
        <v>17</v>
      </c>
      <c r="B97" s="110">
        <f>$I$2</f>
        <v>12700000</v>
      </c>
      <c r="C97" s="82"/>
      <c r="D97" s="82"/>
      <c r="E97" s="82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3"/>
      <c r="Q97" s="83"/>
      <c r="R97" s="83"/>
    </row>
    <row r="98" spans="1:18" ht="24.25" customHeight="1">
      <c r="A98" s="111" t="s">
        <v>54</v>
      </c>
      <c r="B98" s="109">
        <f>IF(E96&gt;0,$I$2/E96,"")</f>
        <v>0.92297822559094644</v>
      </c>
      <c r="C98" s="82"/>
      <c r="D98" s="82"/>
      <c r="E98" s="82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3"/>
      <c r="Q98" s="83"/>
      <c r="R98" s="83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98"/>
  <sheetViews>
    <sheetView zoomScale="90" zoomScaleNormal="90" workbookViewId="0">
      <selection activeCell="B6" sqref="B6:E6"/>
    </sheetView>
  </sheetViews>
  <sheetFormatPr baseColWidth="10" defaultColWidth="11.6640625" defaultRowHeight="13"/>
  <cols>
    <col min="1" max="1" width="10.1640625" customWidth="1"/>
    <col min="2" max="2" width="14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10" max="10" width="11.5" customWidth="1"/>
    <col min="11" max="12" width="9.6640625" customWidth="1"/>
    <col min="13" max="13" width="10.6640625" customWidth="1"/>
    <col min="14" max="14" width="8.83203125" customWidth="1"/>
    <col min="15" max="15" width="11.5" customWidth="1"/>
    <col min="16" max="16" width="11" customWidth="1"/>
  </cols>
  <sheetData>
    <row r="1" spans="1:18" ht="20" customHeight="1">
      <c r="A1" s="183" t="s">
        <v>60</v>
      </c>
      <c r="B1" s="183"/>
      <c r="C1" s="183"/>
      <c r="D1" s="183"/>
      <c r="E1" s="183"/>
      <c r="F1" s="183"/>
      <c r="G1" s="49"/>
      <c r="H1" s="181" t="s">
        <v>15</v>
      </c>
      <c r="I1" s="181"/>
      <c r="J1" s="49"/>
      <c r="K1" s="49" t="s">
        <v>61</v>
      </c>
      <c r="M1" s="50"/>
      <c r="N1" s="50"/>
      <c r="O1" s="49"/>
      <c r="P1" s="51"/>
      <c r="Q1" s="51"/>
      <c r="R1" s="51"/>
    </row>
    <row r="2" spans="1:18" ht="14.75" customHeight="1">
      <c r="A2" s="1" t="s">
        <v>50</v>
      </c>
      <c r="B2" s="49"/>
      <c r="C2" s="49"/>
      <c r="D2" s="49"/>
      <c r="E2" s="49"/>
      <c r="F2" s="49"/>
      <c r="G2" s="49"/>
      <c r="H2" s="49" t="s">
        <v>17</v>
      </c>
      <c r="I2">
        <v>28917000</v>
      </c>
      <c r="J2" s="49"/>
      <c r="K2" s="49"/>
      <c r="L2" s="49"/>
      <c r="M2" s="49"/>
      <c r="N2" s="49"/>
      <c r="O2" s="49"/>
      <c r="P2" s="51"/>
      <c r="Q2" s="51"/>
      <c r="R2" s="51"/>
    </row>
    <row r="3" spans="1:18" ht="12.75" customHeight="1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51"/>
      <c r="Q3" s="51"/>
      <c r="R3" s="51"/>
    </row>
    <row r="4" spans="1:18" ht="12.75" customHeight="1">
      <c r="A4" s="50" t="s">
        <v>18</v>
      </c>
      <c r="B4" s="184" t="s">
        <v>19</v>
      </c>
      <c r="C4" s="184"/>
      <c r="D4" s="184"/>
      <c r="E4" s="184"/>
      <c r="F4" s="184"/>
      <c r="G4" s="49"/>
      <c r="H4" s="50" t="s">
        <v>18</v>
      </c>
      <c r="I4" s="49"/>
      <c r="J4" s="49"/>
      <c r="K4" s="50" t="s">
        <v>18</v>
      </c>
      <c r="L4" s="181" t="s">
        <v>16</v>
      </c>
      <c r="M4" s="181"/>
      <c r="N4" s="181"/>
      <c r="O4" s="181"/>
      <c r="P4" s="181"/>
      <c r="Q4" s="51"/>
      <c r="R4" s="51"/>
    </row>
    <row r="5" spans="1:18" ht="12.75" customHeight="1">
      <c r="A5" s="50" t="s">
        <v>20</v>
      </c>
      <c r="B5" s="52">
        <v>0</v>
      </c>
      <c r="C5" s="53">
        <v>1</v>
      </c>
      <c r="D5" s="53">
        <v>2</v>
      </c>
      <c r="E5" s="53">
        <v>3</v>
      </c>
      <c r="F5" s="54" t="s">
        <v>21</v>
      </c>
      <c r="G5" s="49"/>
      <c r="H5" s="50" t="s">
        <v>20</v>
      </c>
      <c r="I5" s="50" t="s">
        <v>22</v>
      </c>
      <c r="J5" s="49"/>
      <c r="K5" s="50" t="s">
        <v>20</v>
      </c>
      <c r="L5" s="52">
        <v>0</v>
      </c>
      <c r="M5" s="53">
        <v>1</v>
      </c>
      <c r="N5" s="53">
        <v>2</v>
      </c>
      <c r="O5" s="53">
        <v>3</v>
      </c>
      <c r="P5" s="55" t="s">
        <v>21</v>
      </c>
      <c r="Q5" s="51"/>
      <c r="R5" s="51"/>
    </row>
    <row r="6" spans="1:18" ht="14" customHeight="1">
      <c r="A6" s="18">
        <v>3.75</v>
      </c>
      <c r="B6" s="2">
        <v>0</v>
      </c>
      <c r="C6" s="2">
        <v>0</v>
      </c>
      <c r="D6" s="2">
        <v>0</v>
      </c>
      <c r="E6" s="2">
        <v>0</v>
      </c>
      <c r="F6" s="58">
        <f t="shared" ref="F6:F37" si="0">SUM(B6:E6)</f>
        <v>0</v>
      </c>
      <c r="G6" s="49"/>
      <c r="H6" s="18">
        <v>3.75</v>
      </c>
      <c r="I6" s="59"/>
      <c r="J6" s="49"/>
      <c r="K6" s="18">
        <v>3.75</v>
      </c>
      <c r="L6" s="49">
        <f t="shared" ref="L6:L37" si="1">IF($F6&gt;0,($I6/1000)*(B6/$F6),0)</f>
        <v>0</v>
      </c>
      <c r="M6" s="49">
        <f t="shared" ref="M6:M37" si="2">IF($F6&gt;0,($I6/1000)*(C6/$F6),0)</f>
        <v>0</v>
      </c>
      <c r="N6" s="49">
        <f t="shared" ref="N6:N37" si="3">IF($F6&gt;0,($I6/1000)*(D6/$F6),0)</f>
        <v>0</v>
      </c>
      <c r="O6" s="49">
        <f t="shared" ref="O6:O37" si="4">IF($F6&gt;0,($I6/1000)*(E6/$F6),0)</f>
        <v>0</v>
      </c>
      <c r="P6" s="60">
        <f t="shared" ref="P6:P37" si="5">SUM(L6:O6)</f>
        <v>0</v>
      </c>
      <c r="Q6" s="51"/>
      <c r="R6" s="51"/>
    </row>
    <row r="7" spans="1:18" ht="14" customHeight="1">
      <c r="A7" s="18">
        <v>4.25</v>
      </c>
      <c r="B7" s="2"/>
      <c r="C7" s="2"/>
      <c r="D7" s="64"/>
      <c r="E7" s="64"/>
      <c r="F7" s="58">
        <f t="shared" si="0"/>
        <v>0</v>
      </c>
      <c r="G7" s="49"/>
      <c r="H7" s="18">
        <v>4.25</v>
      </c>
      <c r="I7" s="59"/>
      <c r="J7" s="49"/>
      <c r="K7" s="18">
        <v>4.25</v>
      </c>
      <c r="L7" s="49">
        <f t="shared" si="1"/>
        <v>0</v>
      </c>
      <c r="M7" s="49">
        <f t="shared" si="2"/>
        <v>0</v>
      </c>
      <c r="N7" s="49">
        <f t="shared" si="3"/>
        <v>0</v>
      </c>
      <c r="O7" s="49">
        <f t="shared" si="4"/>
        <v>0</v>
      </c>
      <c r="P7" s="60">
        <f t="shared" si="5"/>
        <v>0</v>
      </c>
      <c r="Q7" s="51"/>
      <c r="R7" s="51"/>
    </row>
    <row r="8" spans="1:18" ht="14" customHeight="1">
      <c r="A8" s="18">
        <v>4.75</v>
      </c>
      <c r="B8" s="2"/>
      <c r="C8" s="2"/>
      <c r="D8" s="64"/>
      <c r="E8" s="64"/>
      <c r="F8" s="58">
        <f t="shared" si="0"/>
        <v>0</v>
      </c>
      <c r="G8" s="49"/>
      <c r="H8" s="18">
        <v>4.75</v>
      </c>
      <c r="I8" s="59"/>
      <c r="J8" s="49"/>
      <c r="K8" s="18">
        <v>4.75</v>
      </c>
      <c r="L8" s="49">
        <f t="shared" si="1"/>
        <v>0</v>
      </c>
      <c r="M8" s="49">
        <f t="shared" si="2"/>
        <v>0</v>
      </c>
      <c r="N8" s="49">
        <f t="shared" si="3"/>
        <v>0</v>
      </c>
      <c r="O8" s="49">
        <f t="shared" si="4"/>
        <v>0</v>
      </c>
      <c r="P8" s="60">
        <f t="shared" si="5"/>
        <v>0</v>
      </c>
      <c r="Q8" s="51"/>
      <c r="R8" s="51"/>
    </row>
    <row r="9" spans="1:18" ht="14" customHeight="1">
      <c r="A9" s="18">
        <v>5.25</v>
      </c>
      <c r="B9" s="2"/>
      <c r="C9" s="26"/>
      <c r="D9" s="64"/>
      <c r="E9" s="64"/>
      <c r="F9" s="58">
        <f t="shared" si="0"/>
        <v>0</v>
      </c>
      <c r="G9" s="49"/>
      <c r="H9" s="18">
        <v>5.25</v>
      </c>
      <c r="I9" s="59">
        <v>0</v>
      </c>
      <c r="J9" s="49"/>
      <c r="K9" s="18">
        <v>5.25</v>
      </c>
      <c r="L9" s="49">
        <f t="shared" si="1"/>
        <v>0</v>
      </c>
      <c r="M9" s="49">
        <f t="shared" si="2"/>
        <v>0</v>
      </c>
      <c r="N9" s="49">
        <f t="shared" si="3"/>
        <v>0</v>
      </c>
      <c r="O9" s="49">
        <f t="shared" si="4"/>
        <v>0</v>
      </c>
      <c r="P9" s="60">
        <f t="shared" si="5"/>
        <v>0</v>
      </c>
      <c r="Q9" s="51"/>
      <c r="R9" s="51"/>
    </row>
    <row r="10" spans="1:18" ht="14" customHeight="1">
      <c r="A10" s="18">
        <v>5.75</v>
      </c>
      <c r="B10" s="26"/>
      <c r="C10" s="26"/>
      <c r="D10" s="64"/>
      <c r="E10" s="64"/>
      <c r="F10" s="58">
        <f t="shared" si="0"/>
        <v>0</v>
      </c>
      <c r="G10" s="49"/>
      <c r="H10" s="18">
        <v>5.75</v>
      </c>
      <c r="I10" s="59">
        <v>0</v>
      </c>
      <c r="J10" s="49"/>
      <c r="K10" s="18">
        <v>5.75</v>
      </c>
      <c r="L10" s="49">
        <f t="shared" si="1"/>
        <v>0</v>
      </c>
      <c r="M10" s="49">
        <f t="shared" si="2"/>
        <v>0</v>
      </c>
      <c r="N10" s="49">
        <f t="shared" si="3"/>
        <v>0</v>
      </c>
      <c r="O10" s="49">
        <f t="shared" si="4"/>
        <v>0</v>
      </c>
      <c r="P10" s="60">
        <f t="shared" si="5"/>
        <v>0</v>
      </c>
      <c r="Q10" s="51"/>
      <c r="R10" s="51"/>
    </row>
    <row r="11" spans="1:18" ht="14" customHeight="1">
      <c r="A11" s="18">
        <v>6.25</v>
      </c>
      <c r="B11" s="2"/>
      <c r="C11" s="2"/>
      <c r="D11" s="64"/>
      <c r="E11" s="64"/>
      <c r="F11" s="58">
        <f t="shared" si="0"/>
        <v>0</v>
      </c>
      <c r="G11" s="49"/>
      <c r="H11" s="18">
        <v>6.25</v>
      </c>
      <c r="I11" s="59">
        <v>0</v>
      </c>
      <c r="J11" s="49"/>
      <c r="K11" s="18">
        <v>6.25</v>
      </c>
      <c r="L11" s="49">
        <f t="shared" si="1"/>
        <v>0</v>
      </c>
      <c r="M11" s="49">
        <f t="shared" si="2"/>
        <v>0</v>
      </c>
      <c r="N11" s="49">
        <f t="shared" si="3"/>
        <v>0</v>
      </c>
      <c r="O11" s="49">
        <f t="shared" si="4"/>
        <v>0</v>
      </c>
      <c r="P11" s="60">
        <f t="shared" si="5"/>
        <v>0</v>
      </c>
      <c r="Q11" s="51"/>
      <c r="R11" s="51"/>
    </row>
    <row r="12" spans="1:18" ht="14" customHeight="1">
      <c r="A12" s="18">
        <v>6.75</v>
      </c>
      <c r="B12" s="26"/>
      <c r="C12" s="26"/>
      <c r="D12" s="64"/>
      <c r="E12" s="112"/>
      <c r="F12" s="58">
        <f t="shared" si="0"/>
        <v>0</v>
      </c>
      <c r="G12" s="49"/>
      <c r="H12" s="18">
        <v>6.75</v>
      </c>
      <c r="I12" s="59">
        <v>0</v>
      </c>
      <c r="J12" s="49"/>
      <c r="K12" s="18">
        <v>6.75</v>
      </c>
      <c r="L12" s="49">
        <f t="shared" si="1"/>
        <v>0</v>
      </c>
      <c r="M12" s="49">
        <f t="shared" si="2"/>
        <v>0</v>
      </c>
      <c r="N12" s="49">
        <f t="shared" si="3"/>
        <v>0</v>
      </c>
      <c r="O12" s="49">
        <f t="shared" si="4"/>
        <v>0</v>
      </c>
      <c r="P12" s="60">
        <f t="shared" si="5"/>
        <v>0</v>
      </c>
      <c r="Q12" s="51"/>
      <c r="R12" s="51"/>
    </row>
    <row r="13" spans="1:18" ht="14.75" customHeight="1">
      <c r="A13" s="18">
        <v>7.25</v>
      </c>
      <c r="D13" s="113"/>
      <c r="E13" s="112"/>
      <c r="F13" s="58">
        <f t="shared" si="0"/>
        <v>0</v>
      </c>
      <c r="G13" s="49"/>
      <c r="H13" s="18">
        <v>7.25</v>
      </c>
      <c r="I13" s="59">
        <v>0</v>
      </c>
      <c r="J13" s="49"/>
      <c r="K13" s="18">
        <v>7.25</v>
      </c>
      <c r="L13" s="49">
        <f t="shared" si="1"/>
        <v>0</v>
      </c>
      <c r="M13" s="49">
        <f t="shared" si="2"/>
        <v>0</v>
      </c>
      <c r="N13" s="49">
        <f t="shared" si="3"/>
        <v>0</v>
      </c>
      <c r="O13" s="49">
        <f t="shared" si="4"/>
        <v>0</v>
      </c>
      <c r="P13" s="60">
        <f t="shared" si="5"/>
        <v>0</v>
      </c>
      <c r="Q13" s="51"/>
      <c r="R13" s="51"/>
    </row>
    <row r="14" spans="1:18" ht="14.75" customHeight="1">
      <c r="A14" s="18">
        <v>7.75</v>
      </c>
      <c r="D14" s="113"/>
      <c r="E14" s="113"/>
      <c r="F14" s="58">
        <f t="shared" si="0"/>
        <v>0</v>
      </c>
      <c r="G14" s="49"/>
      <c r="H14" s="18">
        <v>7.75</v>
      </c>
      <c r="I14" s="59">
        <v>0</v>
      </c>
      <c r="J14" s="59"/>
      <c r="K14" s="18">
        <v>7.75</v>
      </c>
      <c r="L14" s="49">
        <f t="shared" si="1"/>
        <v>0</v>
      </c>
      <c r="M14" s="49">
        <f t="shared" si="2"/>
        <v>0</v>
      </c>
      <c r="N14" s="49">
        <f t="shared" si="3"/>
        <v>0</v>
      </c>
      <c r="O14" s="49">
        <f t="shared" si="4"/>
        <v>0</v>
      </c>
      <c r="P14" s="60">
        <f t="shared" si="5"/>
        <v>0</v>
      </c>
      <c r="Q14" s="51"/>
      <c r="R14" s="51"/>
    </row>
    <row r="15" spans="1:18" ht="14.75" customHeight="1">
      <c r="A15" s="18">
        <v>8.25</v>
      </c>
      <c r="C15" s="114">
        <v>1</v>
      </c>
      <c r="D15" s="115"/>
      <c r="E15" s="113"/>
      <c r="F15" s="58">
        <f t="shared" si="0"/>
        <v>1</v>
      </c>
      <c r="G15" s="49"/>
      <c r="H15" s="18">
        <v>8.25</v>
      </c>
      <c r="I15" s="59">
        <v>0</v>
      </c>
      <c r="J15" s="59"/>
      <c r="K15" s="18">
        <v>8.25</v>
      </c>
      <c r="L15" s="49">
        <f t="shared" si="1"/>
        <v>0</v>
      </c>
      <c r="M15" s="49">
        <f t="shared" si="2"/>
        <v>0</v>
      </c>
      <c r="N15" s="49">
        <f t="shared" si="3"/>
        <v>0</v>
      </c>
      <c r="O15" s="49">
        <f t="shared" si="4"/>
        <v>0</v>
      </c>
      <c r="P15" s="60">
        <f t="shared" si="5"/>
        <v>0</v>
      </c>
      <c r="Q15" s="51"/>
      <c r="R15" s="51"/>
    </row>
    <row r="16" spans="1:18" ht="14.75" customHeight="1">
      <c r="A16" s="18">
        <v>8.75</v>
      </c>
      <c r="C16" s="114">
        <v>1</v>
      </c>
      <c r="D16" s="115"/>
      <c r="E16" s="113"/>
      <c r="F16" s="58">
        <f t="shared" si="0"/>
        <v>1</v>
      </c>
      <c r="G16" s="49"/>
      <c r="H16" s="18">
        <v>8.75</v>
      </c>
      <c r="I16" s="59">
        <v>0</v>
      </c>
      <c r="J16" s="59"/>
      <c r="K16" s="18">
        <v>8.75</v>
      </c>
      <c r="L16" s="49">
        <f t="shared" si="1"/>
        <v>0</v>
      </c>
      <c r="M16" s="49">
        <f t="shared" si="2"/>
        <v>0</v>
      </c>
      <c r="N16" s="49">
        <f t="shared" si="3"/>
        <v>0</v>
      </c>
      <c r="O16" s="49">
        <f t="shared" si="4"/>
        <v>0</v>
      </c>
      <c r="P16" s="60">
        <f t="shared" si="5"/>
        <v>0</v>
      </c>
      <c r="Q16" s="51"/>
      <c r="R16" s="51"/>
    </row>
    <row r="17" spans="1:18" ht="14.75" customHeight="1">
      <c r="A17" s="18">
        <v>9.25</v>
      </c>
      <c r="C17" s="114">
        <v>1</v>
      </c>
      <c r="E17" s="113"/>
      <c r="F17" s="58">
        <f t="shared" si="0"/>
        <v>1</v>
      </c>
      <c r="G17" s="49"/>
      <c r="H17" s="18">
        <v>9.25</v>
      </c>
      <c r="I17" s="59">
        <v>0</v>
      </c>
      <c r="J17" s="59"/>
      <c r="K17" s="18">
        <v>9.25</v>
      </c>
      <c r="L17" s="49">
        <f t="shared" si="1"/>
        <v>0</v>
      </c>
      <c r="M17" s="49">
        <f t="shared" si="2"/>
        <v>0</v>
      </c>
      <c r="N17" s="49">
        <f t="shared" si="3"/>
        <v>0</v>
      </c>
      <c r="O17" s="49">
        <f t="shared" si="4"/>
        <v>0</v>
      </c>
      <c r="P17" s="60">
        <f t="shared" si="5"/>
        <v>0</v>
      </c>
      <c r="Q17" s="51"/>
      <c r="R17" s="51"/>
    </row>
    <row r="18" spans="1:18" ht="14.75" customHeight="1">
      <c r="A18" s="18">
        <v>9.75</v>
      </c>
      <c r="C18" s="114">
        <v>1</v>
      </c>
      <c r="E18" s="113"/>
      <c r="F18" s="58">
        <f t="shared" si="0"/>
        <v>1</v>
      </c>
      <c r="G18" s="49"/>
      <c r="H18" s="18">
        <v>9.75</v>
      </c>
      <c r="I18" s="59">
        <v>9306000</v>
      </c>
      <c r="J18" s="59"/>
      <c r="K18" s="18">
        <v>9.75</v>
      </c>
      <c r="L18" s="49">
        <f t="shared" si="1"/>
        <v>0</v>
      </c>
      <c r="M18" s="49">
        <f t="shared" si="2"/>
        <v>9306</v>
      </c>
      <c r="N18" s="49">
        <f t="shared" si="3"/>
        <v>0</v>
      </c>
      <c r="O18" s="49">
        <f t="shared" si="4"/>
        <v>0</v>
      </c>
      <c r="P18" s="60">
        <f t="shared" si="5"/>
        <v>9306</v>
      </c>
      <c r="Q18" s="51"/>
      <c r="R18" s="51"/>
    </row>
    <row r="19" spans="1:18" ht="14.75" customHeight="1">
      <c r="A19" s="18">
        <v>10.25</v>
      </c>
      <c r="C19">
        <v>6</v>
      </c>
      <c r="D19">
        <v>0</v>
      </c>
      <c r="E19" s="113"/>
      <c r="F19" s="58">
        <f t="shared" si="0"/>
        <v>6</v>
      </c>
      <c r="G19" s="49"/>
      <c r="H19" s="18">
        <v>10.25</v>
      </c>
      <c r="I19" s="59">
        <v>18390000</v>
      </c>
      <c r="J19" s="59"/>
      <c r="K19" s="18">
        <v>10.25</v>
      </c>
      <c r="L19" s="49">
        <f t="shared" si="1"/>
        <v>0</v>
      </c>
      <c r="M19" s="49">
        <f t="shared" si="2"/>
        <v>18390</v>
      </c>
      <c r="N19" s="49">
        <f t="shared" si="3"/>
        <v>0</v>
      </c>
      <c r="O19" s="49">
        <f t="shared" si="4"/>
        <v>0</v>
      </c>
      <c r="P19" s="60">
        <f t="shared" si="5"/>
        <v>18390</v>
      </c>
      <c r="Q19" s="51"/>
      <c r="R19" s="51"/>
    </row>
    <row r="20" spans="1:18" ht="14.75" customHeight="1">
      <c r="A20" s="18">
        <v>10.75</v>
      </c>
      <c r="C20">
        <v>30</v>
      </c>
      <c r="D20">
        <v>0</v>
      </c>
      <c r="E20" s="113"/>
      <c r="F20" s="58">
        <f t="shared" si="0"/>
        <v>30</v>
      </c>
      <c r="G20" s="49"/>
      <c r="H20" s="18">
        <v>10.75</v>
      </c>
      <c r="I20" s="59">
        <v>64465000</v>
      </c>
      <c r="J20" s="59"/>
      <c r="K20" s="18">
        <v>10.75</v>
      </c>
      <c r="L20" s="49">
        <f t="shared" si="1"/>
        <v>0</v>
      </c>
      <c r="M20" s="49">
        <f t="shared" si="2"/>
        <v>64465</v>
      </c>
      <c r="N20" s="49">
        <f t="shared" si="3"/>
        <v>0</v>
      </c>
      <c r="O20" s="49">
        <f t="shared" si="4"/>
        <v>0</v>
      </c>
      <c r="P20" s="60">
        <f t="shared" si="5"/>
        <v>64465</v>
      </c>
      <c r="Q20" s="51"/>
      <c r="R20" s="51"/>
    </row>
    <row r="21" spans="1:18" ht="14.75" customHeight="1">
      <c r="A21" s="18">
        <v>11.25</v>
      </c>
      <c r="C21">
        <v>109</v>
      </c>
      <c r="D21">
        <v>0</v>
      </c>
      <c r="E21" s="113"/>
      <c r="F21" s="58">
        <f t="shared" si="0"/>
        <v>109</v>
      </c>
      <c r="G21" s="49"/>
      <c r="H21" s="18">
        <v>11.25</v>
      </c>
      <c r="I21" s="59">
        <v>242895000</v>
      </c>
      <c r="J21" s="59"/>
      <c r="K21" s="18">
        <v>11.25</v>
      </c>
      <c r="L21" s="49">
        <f t="shared" si="1"/>
        <v>0</v>
      </c>
      <c r="M21" s="49">
        <f t="shared" si="2"/>
        <v>242895</v>
      </c>
      <c r="N21" s="49">
        <f t="shared" si="3"/>
        <v>0</v>
      </c>
      <c r="O21" s="49">
        <f t="shared" si="4"/>
        <v>0</v>
      </c>
      <c r="P21" s="60">
        <f t="shared" si="5"/>
        <v>242895</v>
      </c>
      <c r="Q21" s="51"/>
      <c r="R21" s="51"/>
    </row>
    <row r="22" spans="1:18" ht="14.75" customHeight="1">
      <c r="A22" s="18">
        <v>11.75</v>
      </c>
      <c r="C22">
        <v>101</v>
      </c>
      <c r="D22">
        <v>1</v>
      </c>
      <c r="E22" s="113"/>
      <c r="F22" s="58">
        <f t="shared" si="0"/>
        <v>102</v>
      </c>
      <c r="G22" s="59"/>
      <c r="H22" s="18">
        <v>11.75</v>
      </c>
      <c r="I22" s="59">
        <v>304211000</v>
      </c>
      <c r="J22" s="59"/>
      <c r="K22" s="18">
        <v>11.75</v>
      </c>
      <c r="L22" s="49">
        <f t="shared" si="1"/>
        <v>0</v>
      </c>
      <c r="M22" s="59">
        <f t="shared" si="2"/>
        <v>301228.53921568627</v>
      </c>
      <c r="N22" s="59">
        <f t="shared" si="3"/>
        <v>2982.4607843137255</v>
      </c>
      <c r="O22" s="49">
        <f t="shared" si="4"/>
        <v>0</v>
      </c>
      <c r="P22" s="60">
        <f t="shared" si="5"/>
        <v>304211</v>
      </c>
      <c r="Q22" s="51"/>
      <c r="R22" s="51"/>
    </row>
    <row r="23" spans="1:18" ht="14.75" customHeight="1">
      <c r="A23" s="18">
        <v>12.25</v>
      </c>
      <c r="C23">
        <v>83</v>
      </c>
      <c r="D23">
        <v>1</v>
      </c>
      <c r="E23" s="113"/>
      <c r="F23" s="58">
        <f t="shared" si="0"/>
        <v>84</v>
      </c>
      <c r="G23" s="59"/>
      <c r="H23" s="18">
        <v>12.25</v>
      </c>
      <c r="I23" s="59">
        <v>518180000</v>
      </c>
      <c r="J23" s="59"/>
      <c r="K23" s="18">
        <v>12.25</v>
      </c>
      <c r="L23" s="49">
        <f t="shared" si="1"/>
        <v>0</v>
      </c>
      <c r="M23" s="59">
        <f t="shared" si="2"/>
        <v>512011.19047619047</v>
      </c>
      <c r="N23" s="59">
        <f t="shared" si="3"/>
        <v>6168.8095238095239</v>
      </c>
      <c r="O23" s="49">
        <f t="shared" si="4"/>
        <v>0</v>
      </c>
      <c r="P23" s="60">
        <f t="shared" si="5"/>
        <v>518180</v>
      </c>
      <c r="Q23" s="51"/>
      <c r="R23" s="51"/>
    </row>
    <row r="24" spans="1:18" ht="14.75" customHeight="1">
      <c r="A24" s="18">
        <v>12.75</v>
      </c>
      <c r="C24">
        <v>52</v>
      </c>
      <c r="D24">
        <v>1</v>
      </c>
      <c r="E24" s="113"/>
      <c r="F24" s="58">
        <f t="shared" si="0"/>
        <v>53</v>
      </c>
      <c r="G24" s="59"/>
      <c r="H24" s="18">
        <v>12.75</v>
      </c>
      <c r="I24" s="59">
        <v>409235000</v>
      </c>
      <c r="J24" s="59"/>
      <c r="K24" s="18">
        <v>12.75</v>
      </c>
      <c r="L24" s="49">
        <f t="shared" si="1"/>
        <v>0</v>
      </c>
      <c r="M24" s="59">
        <f t="shared" si="2"/>
        <v>401513.58490566036</v>
      </c>
      <c r="N24" s="59">
        <f t="shared" si="3"/>
        <v>7721.4150943396226</v>
      </c>
      <c r="O24" s="49">
        <f t="shared" si="4"/>
        <v>0</v>
      </c>
      <c r="P24" s="60">
        <f t="shared" si="5"/>
        <v>409235</v>
      </c>
      <c r="Q24" s="51"/>
      <c r="R24" s="51"/>
    </row>
    <row r="25" spans="1:18" ht="14.75" customHeight="1">
      <c r="A25" s="18">
        <v>13.25</v>
      </c>
      <c r="C25">
        <v>29</v>
      </c>
      <c r="D25">
        <v>0</v>
      </c>
      <c r="E25" s="113"/>
      <c r="F25" s="58">
        <f t="shared" si="0"/>
        <v>29</v>
      </c>
      <c r="G25" s="59"/>
      <c r="H25" s="18">
        <v>13.25</v>
      </c>
      <c r="I25" s="59">
        <v>358870000</v>
      </c>
      <c r="J25" s="59"/>
      <c r="K25" s="18">
        <v>13.25</v>
      </c>
      <c r="L25" s="49">
        <f t="shared" si="1"/>
        <v>0</v>
      </c>
      <c r="M25" s="49">
        <f t="shared" si="2"/>
        <v>358870</v>
      </c>
      <c r="N25" s="49">
        <f t="shared" si="3"/>
        <v>0</v>
      </c>
      <c r="O25" s="49">
        <f t="shared" si="4"/>
        <v>0</v>
      </c>
      <c r="P25" s="60">
        <f t="shared" si="5"/>
        <v>358870</v>
      </c>
      <c r="Q25" s="51"/>
      <c r="R25" s="51"/>
    </row>
    <row r="26" spans="1:18" ht="14.75" customHeight="1">
      <c r="A26" s="18">
        <v>13.75</v>
      </c>
      <c r="C26">
        <v>19</v>
      </c>
      <c r="D26">
        <v>1</v>
      </c>
      <c r="E26" s="113"/>
      <c r="F26" s="58">
        <f t="shared" si="0"/>
        <v>20</v>
      </c>
      <c r="G26" s="59"/>
      <c r="H26" s="18">
        <v>13.75</v>
      </c>
      <c r="I26" s="59">
        <v>171411000</v>
      </c>
      <c r="J26" s="59"/>
      <c r="K26" s="18">
        <v>13.75</v>
      </c>
      <c r="L26" s="49">
        <f t="shared" si="1"/>
        <v>0</v>
      </c>
      <c r="M26" s="59">
        <f t="shared" si="2"/>
        <v>162840.44999999998</v>
      </c>
      <c r="N26" s="59">
        <f t="shared" si="3"/>
        <v>8570.5500000000011</v>
      </c>
      <c r="O26" s="49">
        <f t="shared" si="4"/>
        <v>0</v>
      </c>
      <c r="P26" s="60">
        <f t="shared" si="5"/>
        <v>171410.99999999997</v>
      </c>
      <c r="Q26" s="51"/>
      <c r="R26" s="51"/>
    </row>
    <row r="27" spans="1:18" ht="14.75" customHeight="1">
      <c r="A27" s="18">
        <v>14.25</v>
      </c>
      <c r="C27">
        <v>6</v>
      </c>
      <c r="D27">
        <v>1</v>
      </c>
      <c r="E27" s="113"/>
      <c r="F27" s="58">
        <f t="shared" si="0"/>
        <v>7</v>
      </c>
      <c r="G27" s="59"/>
      <c r="H27" s="18">
        <v>14.25</v>
      </c>
      <c r="I27" s="59">
        <v>51800000</v>
      </c>
      <c r="J27" s="59"/>
      <c r="K27" s="18">
        <v>14.25</v>
      </c>
      <c r="L27" s="49">
        <f t="shared" si="1"/>
        <v>0</v>
      </c>
      <c r="M27" s="49">
        <f t="shared" si="2"/>
        <v>44400</v>
      </c>
      <c r="N27" s="49">
        <f t="shared" si="3"/>
        <v>7400</v>
      </c>
      <c r="O27" s="49">
        <f t="shared" si="4"/>
        <v>0</v>
      </c>
      <c r="P27" s="60">
        <f t="shared" si="5"/>
        <v>51800</v>
      </c>
      <c r="Q27" s="51"/>
      <c r="R27" s="51"/>
    </row>
    <row r="28" spans="1:18" ht="14.75" customHeight="1">
      <c r="A28" s="18">
        <v>14.75</v>
      </c>
      <c r="C28" s="114">
        <v>5</v>
      </c>
      <c r="D28" s="114">
        <v>1</v>
      </c>
      <c r="E28" s="113"/>
      <c r="F28" s="58">
        <f t="shared" si="0"/>
        <v>6</v>
      </c>
      <c r="G28" s="49"/>
      <c r="H28" s="18">
        <v>14.75</v>
      </c>
      <c r="I28" s="59">
        <v>37541000</v>
      </c>
      <c r="J28" s="59"/>
      <c r="K28" s="18">
        <v>14.75</v>
      </c>
      <c r="L28" s="49">
        <f t="shared" si="1"/>
        <v>0</v>
      </c>
      <c r="M28" s="59">
        <f t="shared" si="2"/>
        <v>31284.166666666668</v>
      </c>
      <c r="N28" s="59">
        <f t="shared" si="3"/>
        <v>6256.833333333333</v>
      </c>
      <c r="O28" s="49">
        <f t="shared" si="4"/>
        <v>0</v>
      </c>
      <c r="P28" s="60">
        <f t="shared" si="5"/>
        <v>37541</v>
      </c>
      <c r="Q28" s="51"/>
      <c r="R28" s="51"/>
    </row>
    <row r="29" spans="1:18" ht="14.75" customHeight="1">
      <c r="A29" s="18">
        <v>15.25</v>
      </c>
      <c r="C29" s="114">
        <v>5</v>
      </c>
      <c r="D29" s="114">
        <v>1</v>
      </c>
      <c r="E29" s="113"/>
      <c r="F29" s="58">
        <f t="shared" si="0"/>
        <v>6</v>
      </c>
      <c r="G29" s="49"/>
      <c r="H29" s="18">
        <v>15.25</v>
      </c>
      <c r="I29" s="59">
        <v>36225000</v>
      </c>
      <c r="J29" s="59"/>
      <c r="K29" s="18">
        <v>15.25</v>
      </c>
      <c r="L29" s="49">
        <f t="shared" si="1"/>
        <v>0</v>
      </c>
      <c r="M29" s="59">
        <f t="shared" si="2"/>
        <v>30187.5</v>
      </c>
      <c r="N29" s="59">
        <f t="shared" si="3"/>
        <v>6037.5</v>
      </c>
      <c r="O29" s="49">
        <f t="shared" si="4"/>
        <v>0</v>
      </c>
      <c r="P29" s="60">
        <f t="shared" si="5"/>
        <v>36225</v>
      </c>
      <c r="Q29" s="51"/>
      <c r="R29" s="51"/>
    </row>
    <row r="30" spans="1:18" ht="14.75" customHeight="1">
      <c r="A30" s="18">
        <v>15.75</v>
      </c>
      <c r="C30" s="116">
        <v>3</v>
      </c>
      <c r="D30" s="116">
        <v>1</v>
      </c>
      <c r="E30" s="113"/>
      <c r="F30" s="58">
        <f t="shared" si="0"/>
        <v>4</v>
      </c>
      <c r="G30" s="49"/>
      <c r="H30" s="18">
        <v>15.75</v>
      </c>
      <c r="I30" s="59">
        <v>17804000</v>
      </c>
      <c r="J30" s="59"/>
      <c r="K30" s="18">
        <v>15.75</v>
      </c>
      <c r="L30" s="49">
        <f t="shared" si="1"/>
        <v>0</v>
      </c>
      <c r="M30" s="59">
        <f t="shared" si="2"/>
        <v>13353</v>
      </c>
      <c r="N30" s="59">
        <f t="shared" si="3"/>
        <v>4451</v>
      </c>
      <c r="O30" s="49">
        <f t="shared" si="4"/>
        <v>0</v>
      </c>
      <c r="P30" s="60">
        <f t="shared" si="5"/>
        <v>17804</v>
      </c>
      <c r="Q30" s="51"/>
      <c r="R30" s="51"/>
    </row>
    <row r="31" spans="1:18" ht="14.75" customHeight="1">
      <c r="A31" s="18">
        <v>16.25</v>
      </c>
      <c r="C31" s="116">
        <v>2</v>
      </c>
      <c r="D31" s="116">
        <v>1</v>
      </c>
      <c r="E31" s="64"/>
      <c r="F31" s="58">
        <f t="shared" si="0"/>
        <v>3</v>
      </c>
      <c r="G31" s="49"/>
      <c r="H31" s="18">
        <v>16.25</v>
      </c>
      <c r="I31" s="59">
        <v>748000</v>
      </c>
      <c r="J31" s="59"/>
      <c r="K31" s="18">
        <v>16.25</v>
      </c>
      <c r="L31" s="49">
        <f t="shared" si="1"/>
        <v>0</v>
      </c>
      <c r="M31" s="59">
        <f t="shared" si="2"/>
        <v>498.66666666666663</v>
      </c>
      <c r="N31" s="59">
        <f t="shared" si="3"/>
        <v>249.33333333333331</v>
      </c>
      <c r="O31" s="49">
        <f t="shared" si="4"/>
        <v>0</v>
      </c>
      <c r="P31" s="60">
        <f t="shared" si="5"/>
        <v>748</v>
      </c>
      <c r="Q31" s="51"/>
      <c r="R31" s="51"/>
    </row>
    <row r="32" spans="1:18" ht="14.75" customHeight="1">
      <c r="A32" s="18">
        <v>16.75</v>
      </c>
      <c r="E32" s="64"/>
      <c r="F32" s="58">
        <f t="shared" si="0"/>
        <v>0</v>
      </c>
      <c r="G32" s="49"/>
      <c r="H32" s="18">
        <v>16.75</v>
      </c>
      <c r="I32" s="59">
        <v>0</v>
      </c>
      <c r="J32" s="59"/>
      <c r="K32" s="18">
        <v>16.75</v>
      </c>
      <c r="L32" s="49">
        <f t="shared" si="1"/>
        <v>0</v>
      </c>
      <c r="M32" s="49">
        <f t="shared" si="2"/>
        <v>0</v>
      </c>
      <c r="N32" s="49">
        <f t="shared" si="3"/>
        <v>0</v>
      </c>
      <c r="O32" s="49">
        <f t="shared" si="4"/>
        <v>0</v>
      </c>
      <c r="P32" s="60">
        <f t="shared" si="5"/>
        <v>0</v>
      </c>
      <c r="Q32" s="51"/>
      <c r="R32" s="51"/>
    </row>
    <row r="33" spans="1:18" ht="14.75" customHeight="1">
      <c r="A33" s="18">
        <v>17.25</v>
      </c>
      <c r="E33" s="64"/>
      <c r="F33" s="58">
        <f t="shared" si="0"/>
        <v>0</v>
      </c>
      <c r="G33" s="49"/>
      <c r="H33" s="18">
        <v>17.25</v>
      </c>
      <c r="I33" s="59">
        <v>0</v>
      </c>
      <c r="J33" s="59"/>
      <c r="K33" s="18">
        <v>17.25</v>
      </c>
      <c r="L33" s="49">
        <f t="shared" si="1"/>
        <v>0</v>
      </c>
      <c r="M33" s="49">
        <f t="shared" si="2"/>
        <v>0</v>
      </c>
      <c r="N33" s="49">
        <f t="shared" si="3"/>
        <v>0</v>
      </c>
      <c r="O33" s="49">
        <f t="shared" si="4"/>
        <v>0</v>
      </c>
      <c r="P33" s="60">
        <f t="shared" si="5"/>
        <v>0</v>
      </c>
      <c r="Q33" s="51"/>
      <c r="R33" s="51"/>
    </row>
    <row r="34" spans="1:18" ht="14.75" customHeight="1">
      <c r="A34" s="18">
        <v>17.75</v>
      </c>
      <c r="C34" s="116">
        <v>0</v>
      </c>
      <c r="D34" s="116">
        <v>1</v>
      </c>
      <c r="E34" s="64"/>
      <c r="F34" s="58">
        <f t="shared" si="0"/>
        <v>1</v>
      </c>
      <c r="G34" s="49"/>
      <c r="H34" s="18">
        <v>17.75</v>
      </c>
      <c r="I34" s="59">
        <v>341000</v>
      </c>
      <c r="J34" s="59"/>
      <c r="K34" s="18">
        <v>17.75</v>
      </c>
      <c r="L34" s="49">
        <f t="shared" si="1"/>
        <v>0</v>
      </c>
      <c r="M34" s="49">
        <f t="shared" si="2"/>
        <v>0</v>
      </c>
      <c r="N34" s="49">
        <f t="shared" si="3"/>
        <v>341</v>
      </c>
      <c r="O34" s="49">
        <f t="shared" si="4"/>
        <v>0</v>
      </c>
      <c r="P34" s="60">
        <f t="shared" si="5"/>
        <v>341</v>
      </c>
      <c r="Q34" s="51"/>
      <c r="R34" s="51"/>
    </row>
    <row r="35" spans="1:18" ht="14" customHeight="1">
      <c r="A35" s="18">
        <v>18.25</v>
      </c>
      <c r="E35" s="64"/>
      <c r="F35" s="58">
        <f t="shared" si="0"/>
        <v>0</v>
      </c>
      <c r="G35" s="49"/>
      <c r="H35" s="18">
        <v>18.25</v>
      </c>
      <c r="I35" s="59">
        <v>0</v>
      </c>
      <c r="J35" s="49"/>
      <c r="K35" s="18">
        <v>18.25</v>
      </c>
      <c r="L35" s="49">
        <f t="shared" si="1"/>
        <v>0</v>
      </c>
      <c r="M35" s="49">
        <f t="shared" si="2"/>
        <v>0</v>
      </c>
      <c r="N35" s="49">
        <f t="shared" si="3"/>
        <v>0</v>
      </c>
      <c r="O35" s="49">
        <f t="shared" si="4"/>
        <v>0</v>
      </c>
      <c r="P35" s="60">
        <f t="shared" si="5"/>
        <v>0</v>
      </c>
      <c r="Q35" s="51"/>
      <c r="R35" s="51"/>
    </row>
    <row r="36" spans="1:18" ht="14" customHeight="1">
      <c r="A36" s="18">
        <v>18.75</v>
      </c>
      <c r="B36" s="64"/>
      <c r="C36" s="64"/>
      <c r="D36" s="64"/>
      <c r="E36" s="64"/>
      <c r="F36" s="58">
        <f t="shared" si="0"/>
        <v>0</v>
      </c>
      <c r="G36" s="49"/>
      <c r="H36" s="18">
        <v>18.75</v>
      </c>
      <c r="I36" s="59">
        <v>0</v>
      </c>
      <c r="J36" s="49"/>
      <c r="K36" s="18">
        <v>18.75</v>
      </c>
      <c r="L36" s="49">
        <f t="shared" si="1"/>
        <v>0</v>
      </c>
      <c r="M36" s="49">
        <f t="shared" si="2"/>
        <v>0</v>
      </c>
      <c r="N36" s="49">
        <f t="shared" si="3"/>
        <v>0</v>
      </c>
      <c r="O36" s="49">
        <f t="shared" si="4"/>
        <v>0</v>
      </c>
      <c r="P36" s="60">
        <f t="shared" si="5"/>
        <v>0</v>
      </c>
      <c r="Q36" s="51"/>
      <c r="R36" s="51"/>
    </row>
    <row r="37" spans="1:18" ht="14" customHeight="1">
      <c r="A37" s="18">
        <v>19.25</v>
      </c>
      <c r="B37" s="64"/>
      <c r="C37" s="112"/>
      <c r="D37" s="112"/>
      <c r="E37" s="112"/>
      <c r="F37" s="58">
        <f t="shared" si="0"/>
        <v>0</v>
      </c>
      <c r="G37" s="49"/>
      <c r="H37" s="18">
        <v>19.25</v>
      </c>
      <c r="I37" s="59">
        <v>0</v>
      </c>
      <c r="J37" s="49"/>
      <c r="K37" s="18">
        <v>19.25</v>
      </c>
      <c r="L37" s="49">
        <f t="shared" si="1"/>
        <v>0</v>
      </c>
      <c r="M37" s="49">
        <f t="shared" si="2"/>
        <v>0</v>
      </c>
      <c r="N37" s="49">
        <f t="shared" si="3"/>
        <v>0</v>
      </c>
      <c r="O37" s="49">
        <f t="shared" si="4"/>
        <v>0</v>
      </c>
      <c r="P37" s="60">
        <f t="shared" si="5"/>
        <v>0</v>
      </c>
      <c r="Q37" s="51"/>
      <c r="R37" s="51"/>
    </row>
    <row r="38" spans="1:18" ht="12.75" customHeight="1">
      <c r="A38" s="54" t="s">
        <v>21</v>
      </c>
      <c r="B38" s="66">
        <f>SUM(B6:B37)</f>
        <v>0</v>
      </c>
      <c r="C38" s="66">
        <f>SUM(C6:C37)</f>
        <v>454</v>
      </c>
      <c r="D38" s="66">
        <f>SUM(D6:D37)</f>
        <v>10</v>
      </c>
      <c r="E38" s="66">
        <f>SUM(E6:E37)</f>
        <v>0</v>
      </c>
      <c r="F38" s="67">
        <f>SUM(F6:F37)</f>
        <v>464</v>
      </c>
      <c r="G38" s="68"/>
      <c r="H38" s="54" t="s">
        <v>21</v>
      </c>
      <c r="I38" s="59">
        <f>SUM(I6:I37)</f>
        <v>2241422000</v>
      </c>
      <c r="J38" s="49"/>
      <c r="K38" s="54" t="s">
        <v>21</v>
      </c>
      <c r="L38" s="66">
        <f>SUM(L6:L37)</f>
        <v>0</v>
      </c>
      <c r="M38" s="66">
        <f>SUM(M6:M37)</f>
        <v>2191243.09793087</v>
      </c>
      <c r="N38" s="66">
        <f>SUM(N6:N37)</f>
        <v>50178.902069129545</v>
      </c>
      <c r="O38" s="66">
        <f>SUM(O6:O37)</f>
        <v>0</v>
      </c>
      <c r="P38" s="69">
        <f>SUM(P6:P37)</f>
        <v>2241422</v>
      </c>
      <c r="Q38" s="70"/>
      <c r="R38" s="51"/>
    </row>
    <row r="39" spans="1:18" ht="12.7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51"/>
      <c r="Q39" s="51"/>
      <c r="R39" s="51"/>
    </row>
    <row r="40" spans="1:18" ht="12.7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51"/>
      <c r="Q40" s="51"/>
      <c r="R40" s="51"/>
    </row>
    <row r="41" spans="1:18" ht="12.75" customHeight="1">
      <c r="A41" s="71"/>
      <c r="B41" s="49"/>
      <c r="C41" s="49"/>
      <c r="D41" s="49"/>
      <c r="E41" s="49"/>
      <c r="F41" s="71"/>
      <c r="G41" s="49"/>
      <c r="H41" s="49"/>
      <c r="I41" s="49"/>
      <c r="J41" s="71"/>
      <c r="K41" s="49"/>
      <c r="L41" s="49"/>
      <c r="M41" s="49"/>
      <c r="N41" s="71"/>
      <c r="O41" s="49"/>
      <c r="P41" s="51"/>
      <c r="Q41" s="51"/>
      <c r="R41" s="51"/>
    </row>
    <row r="42" spans="1:18" ht="12.75" customHeight="1">
      <c r="A42" s="49"/>
      <c r="B42" s="181" t="s">
        <v>23</v>
      </c>
      <c r="C42" s="181"/>
      <c r="D42" s="181"/>
      <c r="E42" s="49"/>
      <c r="F42" s="49"/>
      <c r="G42" s="59"/>
      <c r="H42" s="49"/>
      <c r="I42" s="181" t="s">
        <v>24</v>
      </c>
      <c r="J42" s="181"/>
      <c r="K42" s="181"/>
      <c r="L42" s="49"/>
      <c r="M42" s="49"/>
      <c r="N42" s="49"/>
      <c r="O42" s="49"/>
      <c r="P42" s="51"/>
      <c r="Q42" s="51"/>
      <c r="R42" s="51"/>
    </row>
    <row r="43" spans="1:18" ht="12.7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51"/>
      <c r="Q43" s="51"/>
      <c r="R43" s="51"/>
    </row>
    <row r="44" spans="1:18" ht="14" customHeight="1">
      <c r="A44" s="49"/>
      <c r="B44" s="49"/>
      <c r="C44" s="49"/>
      <c r="D44" s="49"/>
      <c r="E44" s="49"/>
      <c r="F44" s="49"/>
      <c r="G44" s="49"/>
      <c r="H44" s="26" t="s">
        <v>25</v>
      </c>
      <c r="I44">
        <v>2.3913999999999997E-3</v>
      </c>
      <c r="J44" s="26" t="s">
        <v>26</v>
      </c>
      <c r="K44">
        <v>3.4183086999999999</v>
      </c>
      <c r="L44" s="49"/>
      <c r="M44" s="49"/>
      <c r="N44" s="49"/>
      <c r="O44" s="49"/>
      <c r="P44" s="51"/>
      <c r="Q44" s="51"/>
      <c r="R44" s="51"/>
    </row>
    <row r="45" spans="1:18" ht="12.75" customHeight="1">
      <c r="A45" s="50" t="s">
        <v>18</v>
      </c>
      <c r="B45" s="49"/>
      <c r="C45" s="49"/>
      <c r="D45" s="49"/>
      <c r="E45" s="49"/>
      <c r="F45" s="49"/>
      <c r="G45" s="49"/>
      <c r="H45" s="50" t="s">
        <v>18</v>
      </c>
      <c r="I45" s="49"/>
      <c r="J45" s="49"/>
      <c r="K45" s="49"/>
      <c r="L45" s="49"/>
      <c r="M45" s="49"/>
      <c r="N45" s="51"/>
      <c r="O45" s="51"/>
      <c r="P45" s="51"/>
    </row>
    <row r="46" spans="1:18" ht="12.75" customHeight="1">
      <c r="A46" s="50" t="s">
        <v>20</v>
      </c>
      <c r="B46" s="52">
        <v>0</v>
      </c>
      <c r="C46" s="53">
        <v>1</v>
      </c>
      <c r="D46" s="53">
        <v>2</v>
      </c>
      <c r="E46" s="53">
        <v>3</v>
      </c>
      <c r="F46" s="54" t="s">
        <v>21</v>
      </c>
      <c r="G46" s="49"/>
      <c r="H46" s="50" t="s">
        <v>20</v>
      </c>
      <c r="I46" s="52">
        <v>0</v>
      </c>
      <c r="J46" s="53">
        <v>1</v>
      </c>
      <c r="K46" s="53">
        <v>2</v>
      </c>
      <c r="L46" s="53">
        <v>3</v>
      </c>
      <c r="M46" s="73" t="s">
        <v>21</v>
      </c>
      <c r="N46" s="51"/>
      <c r="O46" s="51"/>
      <c r="P46" s="51"/>
    </row>
    <row r="47" spans="1:18" ht="12.75" customHeight="1">
      <c r="A47" s="18">
        <v>3.75</v>
      </c>
      <c r="B47" s="49">
        <f>L6*($A47)</f>
        <v>0</v>
      </c>
      <c r="C47" s="49">
        <f t="shared" ref="C47:C78" si="6">M6*($A47)</f>
        <v>0</v>
      </c>
      <c r="D47" s="49">
        <f t="shared" ref="D47:D78" si="7">N6*($A47)</f>
        <v>0</v>
      </c>
      <c r="E47" s="49">
        <f t="shared" ref="E47:E78" si="8">O6*($A47)</f>
        <v>0</v>
      </c>
      <c r="F47" s="58">
        <f t="shared" ref="F47:F78" si="9">SUM(B47:E47)</f>
        <v>0</v>
      </c>
      <c r="G47" s="49"/>
      <c r="H47" s="18">
        <f>$I$44*((A47)^$K$44)</f>
        <v>0.21921400744083069</v>
      </c>
      <c r="I47" s="49">
        <f>L6*$H47</f>
        <v>0</v>
      </c>
      <c r="J47" s="49">
        <f t="shared" ref="J47:J78" si="10">M6*$H47</f>
        <v>0</v>
      </c>
      <c r="K47" s="49">
        <f t="shared" ref="K47:K78" si="11">N6*$H47</f>
        <v>0</v>
      </c>
      <c r="L47" s="49">
        <f t="shared" ref="L47:L78" si="12">O6*$H47</f>
        <v>0</v>
      </c>
      <c r="M47" s="74">
        <f t="shared" ref="M47:M78" si="13">SUM(I47:L47)</f>
        <v>0</v>
      </c>
      <c r="N47" s="51"/>
      <c r="O47" s="51"/>
      <c r="P47" s="51"/>
    </row>
    <row r="48" spans="1:18" ht="12.75" customHeight="1">
      <c r="A48" s="18">
        <v>4.25</v>
      </c>
      <c r="B48" s="49">
        <f t="shared" ref="B48:B78" si="14">L7*($A48)</f>
        <v>0</v>
      </c>
      <c r="C48" s="49">
        <f t="shared" si="6"/>
        <v>0</v>
      </c>
      <c r="D48" s="49">
        <f t="shared" si="7"/>
        <v>0</v>
      </c>
      <c r="E48" s="49">
        <f t="shared" si="8"/>
        <v>0</v>
      </c>
      <c r="F48" s="58">
        <f t="shared" si="9"/>
        <v>0</v>
      </c>
      <c r="G48" s="49"/>
      <c r="H48" s="18">
        <f t="shared" ref="H48:H78" si="15">$I$44*((A48)^$K$44)</f>
        <v>0.33626337802404838</v>
      </c>
      <c r="I48" s="49">
        <f t="shared" ref="I48:I78" si="16">L7*$H48</f>
        <v>0</v>
      </c>
      <c r="J48" s="49">
        <f t="shared" si="10"/>
        <v>0</v>
      </c>
      <c r="K48" s="49">
        <f t="shared" si="11"/>
        <v>0</v>
      </c>
      <c r="L48" s="49">
        <f t="shared" si="12"/>
        <v>0</v>
      </c>
      <c r="M48" s="74">
        <f t="shared" si="13"/>
        <v>0</v>
      </c>
      <c r="N48" s="51"/>
      <c r="O48" s="51"/>
      <c r="P48" s="51"/>
    </row>
    <row r="49" spans="1:16" ht="12.75" customHeight="1">
      <c r="A49" s="18">
        <v>4.75</v>
      </c>
      <c r="B49" s="49">
        <f t="shared" si="14"/>
        <v>0</v>
      </c>
      <c r="C49" s="49">
        <f t="shared" si="6"/>
        <v>0</v>
      </c>
      <c r="D49" s="49">
        <f t="shared" si="7"/>
        <v>0</v>
      </c>
      <c r="E49" s="49">
        <f t="shared" si="8"/>
        <v>0</v>
      </c>
      <c r="F49" s="58">
        <f t="shared" si="9"/>
        <v>0</v>
      </c>
      <c r="G49" s="49"/>
      <c r="H49" s="18">
        <f t="shared" si="15"/>
        <v>0.49181285702395727</v>
      </c>
      <c r="I49" s="49">
        <f t="shared" si="16"/>
        <v>0</v>
      </c>
      <c r="J49" s="49">
        <f t="shared" si="10"/>
        <v>0</v>
      </c>
      <c r="K49" s="49">
        <f t="shared" si="11"/>
        <v>0</v>
      </c>
      <c r="L49" s="49">
        <f t="shared" si="12"/>
        <v>0</v>
      </c>
      <c r="M49" s="74">
        <f t="shared" si="13"/>
        <v>0</v>
      </c>
      <c r="N49" s="51"/>
      <c r="O49" s="51"/>
      <c r="P49" s="51"/>
    </row>
    <row r="50" spans="1:16" ht="12.75" customHeight="1">
      <c r="A50" s="18">
        <v>5.25</v>
      </c>
      <c r="B50" s="49">
        <f t="shared" si="14"/>
        <v>0</v>
      </c>
      <c r="C50" s="49">
        <f t="shared" si="6"/>
        <v>0</v>
      </c>
      <c r="D50" s="49">
        <f t="shared" si="7"/>
        <v>0</v>
      </c>
      <c r="E50" s="49">
        <f t="shared" si="8"/>
        <v>0</v>
      </c>
      <c r="F50" s="58">
        <f t="shared" si="9"/>
        <v>0</v>
      </c>
      <c r="G50" s="49"/>
      <c r="H50" s="18">
        <f t="shared" si="15"/>
        <v>0.6924350405083104</v>
      </c>
      <c r="I50" s="49">
        <f t="shared" si="16"/>
        <v>0</v>
      </c>
      <c r="J50" s="49">
        <f t="shared" si="10"/>
        <v>0</v>
      </c>
      <c r="K50" s="49">
        <f t="shared" si="11"/>
        <v>0</v>
      </c>
      <c r="L50" s="49">
        <f t="shared" si="12"/>
        <v>0</v>
      </c>
      <c r="M50" s="74">
        <f t="shared" si="13"/>
        <v>0</v>
      </c>
      <c r="N50" s="51"/>
      <c r="O50" s="51"/>
      <c r="P50" s="51"/>
    </row>
    <row r="51" spans="1:16" ht="12.75" customHeight="1">
      <c r="A51" s="18">
        <v>5.75</v>
      </c>
      <c r="B51" s="49">
        <f t="shared" si="14"/>
        <v>0</v>
      </c>
      <c r="C51" s="49">
        <f t="shared" si="6"/>
        <v>0</v>
      </c>
      <c r="D51" s="49">
        <f t="shared" si="7"/>
        <v>0</v>
      </c>
      <c r="E51" s="49">
        <f t="shared" si="8"/>
        <v>0</v>
      </c>
      <c r="F51" s="58">
        <f t="shared" si="9"/>
        <v>0</v>
      </c>
      <c r="G51" s="49"/>
      <c r="H51" s="18">
        <f t="shared" si="15"/>
        <v>0.9449991709923351</v>
      </c>
      <c r="I51" s="49">
        <f t="shared" si="16"/>
        <v>0</v>
      </c>
      <c r="J51" s="49">
        <f t="shared" si="10"/>
        <v>0</v>
      </c>
      <c r="K51" s="49">
        <f t="shared" si="11"/>
        <v>0</v>
      </c>
      <c r="L51" s="49">
        <f t="shared" si="12"/>
        <v>0</v>
      </c>
      <c r="M51" s="74">
        <f t="shared" si="13"/>
        <v>0</v>
      </c>
      <c r="N51" s="51"/>
      <c r="O51" s="51"/>
      <c r="P51" s="51"/>
    </row>
    <row r="52" spans="1:16" ht="12.75" customHeight="1">
      <c r="A52" s="18">
        <v>6.25</v>
      </c>
      <c r="B52" s="49">
        <f t="shared" si="14"/>
        <v>0</v>
      </c>
      <c r="C52" s="49">
        <f t="shared" si="6"/>
        <v>0</v>
      </c>
      <c r="D52" s="49">
        <f t="shared" si="7"/>
        <v>0</v>
      </c>
      <c r="E52" s="49">
        <f t="shared" si="8"/>
        <v>0</v>
      </c>
      <c r="F52" s="58">
        <f t="shared" si="9"/>
        <v>0</v>
      </c>
      <c r="G52" s="49"/>
      <c r="H52" s="18">
        <f t="shared" si="15"/>
        <v>1.2566542731279648</v>
      </c>
      <c r="I52" s="49">
        <f t="shared" si="16"/>
        <v>0</v>
      </c>
      <c r="J52" s="49">
        <f t="shared" si="10"/>
        <v>0</v>
      </c>
      <c r="K52" s="49">
        <f t="shared" si="11"/>
        <v>0</v>
      </c>
      <c r="L52" s="49">
        <f t="shared" si="12"/>
        <v>0</v>
      </c>
      <c r="M52" s="74">
        <f t="shared" si="13"/>
        <v>0</v>
      </c>
      <c r="N52" s="51"/>
      <c r="O52" s="51"/>
      <c r="P52" s="51"/>
    </row>
    <row r="53" spans="1:16" ht="12.75" customHeight="1">
      <c r="A53" s="18">
        <v>6.75</v>
      </c>
      <c r="B53" s="49">
        <f t="shared" si="14"/>
        <v>0</v>
      </c>
      <c r="C53" s="49">
        <f t="shared" si="6"/>
        <v>0</v>
      </c>
      <c r="D53" s="49">
        <f t="shared" si="7"/>
        <v>0</v>
      </c>
      <c r="E53" s="49">
        <f t="shared" si="8"/>
        <v>0</v>
      </c>
      <c r="F53" s="58">
        <f t="shared" si="9"/>
        <v>0</v>
      </c>
      <c r="G53" s="49"/>
      <c r="H53" s="18">
        <f t="shared" si="15"/>
        <v>1.6348146712179394</v>
      </c>
      <c r="I53" s="49">
        <f t="shared" si="16"/>
        <v>0</v>
      </c>
      <c r="J53" s="49">
        <f t="shared" si="10"/>
        <v>0</v>
      </c>
      <c r="K53" s="49">
        <f t="shared" si="11"/>
        <v>0</v>
      </c>
      <c r="L53" s="49">
        <f t="shared" si="12"/>
        <v>0</v>
      </c>
      <c r="M53" s="74">
        <f t="shared" si="13"/>
        <v>0</v>
      </c>
      <c r="N53" s="51"/>
      <c r="O53" s="51"/>
      <c r="P53" s="51"/>
    </row>
    <row r="54" spans="1:16" ht="12.75" customHeight="1">
      <c r="A54" s="18">
        <v>7.25</v>
      </c>
      <c r="B54" s="49">
        <f t="shared" si="14"/>
        <v>0</v>
      </c>
      <c r="C54" s="49">
        <f t="shared" si="6"/>
        <v>0</v>
      </c>
      <c r="D54" s="49">
        <f t="shared" si="7"/>
        <v>0</v>
      </c>
      <c r="E54" s="49">
        <f t="shared" si="8"/>
        <v>0</v>
      </c>
      <c r="F54" s="58">
        <f t="shared" si="9"/>
        <v>0</v>
      </c>
      <c r="G54" s="49"/>
      <c r="H54" s="18">
        <f t="shared" si="15"/>
        <v>2.08714738322836</v>
      </c>
      <c r="I54" s="49">
        <f t="shared" si="16"/>
        <v>0</v>
      </c>
      <c r="J54" s="49">
        <f t="shared" si="10"/>
        <v>0</v>
      </c>
      <c r="K54" s="49">
        <f t="shared" si="11"/>
        <v>0</v>
      </c>
      <c r="L54" s="49">
        <f t="shared" si="12"/>
        <v>0</v>
      </c>
      <c r="M54" s="74">
        <f t="shared" si="13"/>
        <v>0</v>
      </c>
      <c r="N54" s="51"/>
      <c r="O54" s="51"/>
      <c r="P54" s="51"/>
    </row>
    <row r="55" spans="1:16" ht="12.75" customHeight="1">
      <c r="A55" s="18">
        <v>7.75</v>
      </c>
      <c r="B55" s="49">
        <f t="shared" si="14"/>
        <v>0</v>
      </c>
      <c r="C55" s="49">
        <f t="shared" si="6"/>
        <v>0</v>
      </c>
      <c r="D55" s="49">
        <f t="shared" si="7"/>
        <v>0</v>
      </c>
      <c r="E55" s="49">
        <f t="shared" si="8"/>
        <v>0</v>
      </c>
      <c r="F55" s="58">
        <f t="shared" si="9"/>
        <v>0</v>
      </c>
      <c r="G55" s="49"/>
      <c r="H55" s="18">
        <f t="shared" si="15"/>
        <v>2.6215610237092255</v>
      </c>
      <c r="I55" s="49">
        <f t="shared" si="16"/>
        <v>0</v>
      </c>
      <c r="J55" s="49">
        <f t="shared" si="10"/>
        <v>0</v>
      </c>
      <c r="K55" s="49">
        <f t="shared" si="11"/>
        <v>0</v>
      </c>
      <c r="L55" s="49">
        <f t="shared" si="12"/>
        <v>0</v>
      </c>
      <c r="M55" s="74">
        <f t="shared" si="13"/>
        <v>0</v>
      </c>
      <c r="N55" s="51"/>
      <c r="O55" s="51"/>
      <c r="P55" s="51"/>
    </row>
    <row r="56" spans="1:16" ht="12.75" customHeight="1">
      <c r="A56" s="18">
        <v>8.25</v>
      </c>
      <c r="B56" s="49">
        <f t="shared" si="14"/>
        <v>0</v>
      </c>
      <c r="C56" s="49">
        <f t="shared" si="6"/>
        <v>0</v>
      </c>
      <c r="D56" s="49">
        <f t="shared" si="7"/>
        <v>0</v>
      </c>
      <c r="E56" s="49">
        <f t="shared" si="8"/>
        <v>0</v>
      </c>
      <c r="F56" s="58">
        <f t="shared" si="9"/>
        <v>0</v>
      </c>
      <c r="G56" s="49"/>
      <c r="H56" s="18">
        <f t="shared" si="15"/>
        <v>3.2461959410578118</v>
      </c>
      <c r="I56" s="49">
        <f t="shared" si="16"/>
        <v>0</v>
      </c>
      <c r="J56" s="49">
        <f t="shared" si="10"/>
        <v>0</v>
      </c>
      <c r="K56" s="49">
        <f t="shared" si="11"/>
        <v>0</v>
      </c>
      <c r="L56" s="49">
        <f t="shared" si="12"/>
        <v>0</v>
      </c>
      <c r="M56" s="74">
        <f t="shared" si="13"/>
        <v>0</v>
      </c>
      <c r="N56" s="51"/>
      <c r="O56" s="51"/>
      <c r="P56" s="51"/>
    </row>
    <row r="57" spans="1:16" ht="12.75" customHeight="1">
      <c r="A57" s="18">
        <v>8.75</v>
      </c>
      <c r="B57" s="49">
        <f t="shared" si="14"/>
        <v>0</v>
      </c>
      <c r="C57" s="49">
        <f t="shared" si="6"/>
        <v>0</v>
      </c>
      <c r="D57" s="49">
        <f t="shared" si="7"/>
        <v>0</v>
      </c>
      <c r="E57" s="49">
        <f t="shared" si="8"/>
        <v>0</v>
      </c>
      <c r="F57" s="58">
        <f t="shared" si="9"/>
        <v>0</v>
      </c>
      <c r="G57" s="49"/>
      <c r="H57" s="18">
        <f t="shared" si="15"/>
        <v>3.9694153794126099</v>
      </c>
      <c r="I57" s="49">
        <f t="shared" si="16"/>
        <v>0</v>
      </c>
      <c r="J57" s="49">
        <f t="shared" si="10"/>
        <v>0</v>
      </c>
      <c r="K57" s="49">
        <f t="shared" si="11"/>
        <v>0</v>
      </c>
      <c r="L57" s="49">
        <f t="shared" si="12"/>
        <v>0</v>
      </c>
      <c r="M57" s="74">
        <f t="shared" si="13"/>
        <v>0</v>
      </c>
      <c r="N57" s="51"/>
      <c r="O57" s="51"/>
      <c r="P57" s="51"/>
    </row>
    <row r="58" spans="1:16" ht="12.75" customHeight="1">
      <c r="A58" s="18">
        <v>9.25</v>
      </c>
      <c r="B58" s="49">
        <f t="shared" si="14"/>
        <v>0</v>
      </c>
      <c r="C58" s="49">
        <f t="shared" si="6"/>
        <v>0</v>
      </c>
      <c r="D58" s="49">
        <f t="shared" si="7"/>
        <v>0</v>
      </c>
      <c r="E58" s="49">
        <f t="shared" si="8"/>
        <v>0</v>
      </c>
      <c r="F58" s="58">
        <f t="shared" si="9"/>
        <v>0</v>
      </c>
      <c r="G58" s="49"/>
      <c r="H58" s="18">
        <f t="shared" si="15"/>
        <v>4.7997975019093921</v>
      </c>
      <c r="I58" s="49">
        <f t="shared" si="16"/>
        <v>0</v>
      </c>
      <c r="J58" s="49">
        <f t="shared" si="10"/>
        <v>0</v>
      </c>
      <c r="K58" s="49">
        <f t="shared" si="11"/>
        <v>0</v>
      </c>
      <c r="L58" s="49">
        <f t="shared" si="12"/>
        <v>0</v>
      </c>
      <c r="M58" s="74">
        <f t="shared" si="13"/>
        <v>0</v>
      </c>
      <c r="N58" s="51"/>
      <c r="O58" s="51"/>
      <c r="P58" s="51"/>
    </row>
    <row r="59" spans="1:16" ht="12.75" customHeight="1">
      <c r="A59" s="18">
        <v>9.75</v>
      </c>
      <c r="B59" s="49">
        <f t="shared" si="14"/>
        <v>0</v>
      </c>
      <c r="C59" s="49">
        <f>M18*($A59)</f>
        <v>90733.5</v>
      </c>
      <c r="D59" s="49">
        <f t="shared" si="7"/>
        <v>0</v>
      </c>
      <c r="E59" s="49">
        <f t="shared" si="8"/>
        <v>0</v>
      </c>
      <c r="F59" s="58">
        <f>SUM(B59:E59)</f>
        <v>90733.5</v>
      </c>
      <c r="G59" s="49"/>
      <c r="H59" s="18">
        <f t="shared" si="15"/>
        <v>5.7461281460681981</v>
      </c>
      <c r="I59" s="49">
        <f t="shared" si="16"/>
        <v>0</v>
      </c>
      <c r="J59" s="49">
        <f t="shared" si="10"/>
        <v>53473.468527310652</v>
      </c>
      <c r="K59" s="49">
        <f t="shared" si="11"/>
        <v>0</v>
      </c>
      <c r="L59" s="49">
        <f t="shared" si="12"/>
        <v>0</v>
      </c>
      <c r="M59" s="74">
        <f t="shared" si="13"/>
        <v>53473.468527310652</v>
      </c>
      <c r="N59" s="51"/>
      <c r="O59" s="51"/>
      <c r="P59" s="51"/>
    </row>
    <row r="60" spans="1:16" ht="12.75" customHeight="1">
      <c r="A60" s="18">
        <v>10.25</v>
      </c>
      <c r="B60" s="49">
        <f t="shared" si="14"/>
        <v>0</v>
      </c>
      <c r="C60" s="49">
        <f t="shared" si="6"/>
        <v>188497.5</v>
      </c>
      <c r="D60" s="49">
        <f t="shared" si="7"/>
        <v>0</v>
      </c>
      <c r="E60" s="49">
        <f t="shared" si="8"/>
        <v>0</v>
      </c>
      <c r="F60" s="58">
        <f t="shared" si="9"/>
        <v>188497.5</v>
      </c>
      <c r="G60" s="49"/>
      <c r="H60" s="18">
        <f t="shared" si="15"/>
        <v>6.81739420752975</v>
      </c>
      <c r="I60" s="49">
        <f t="shared" si="16"/>
        <v>0</v>
      </c>
      <c r="J60" s="49">
        <f t="shared" si="10"/>
        <v>125371.87947647211</v>
      </c>
      <c r="K60" s="49">
        <f t="shared" si="11"/>
        <v>0</v>
      </c>
      <c r="L60" s="49">
        <f t="shared" si="12"/>
        <v>0</v>
      </c>
      <c r="M60" s="74">
        <f t="shared" si="13"/>
        <v>125371.87947647211</v>
      </c>
      <c r="N60" s="51"/>
      <c r="O60" s="51"/>
      <c r="P60" s="51"/>
    </row>
    <row r="61" spans="1:16" ht="12.75" customHeight="1">
      <c r="A61" s="18">
        <v>10.75</v>
      </c>
      <c r="B61" s="49">
        <f t="shared" si="14"/>
        <v>0</v>
      </c>
      <c r="C61" s="49">
        <f t="shared" si="6"/>
        <v>692998.75</v>
      </c>
      <c r="D61" s="49">
        <f t="shared" si="7"/>
        <v>0</v>
      </c>
      <c r="E61" s="49">
        <f t="shared" si="8"/>
        <v>0</v>
      </c>
      <c r="F61" s="58">
        <f t="shared" si="9"/>
        <v>692998.75</v>
      </c>
      <c r="G61" s="49"/>
      <c r="H61" s="18">
        <f t="shared" si="15"/>
        <v>8.0227775677265534</v>
      </c>
      <c r="I61" s="49">
        <f t="shared" si="16"/>
        <v>0</v>
      </c>
      <c r="J61" s="49">
        <f t="shared" si="10"/>
        <v>517188.35590349225</v>
      </c>
      <c r="K61" s="49">
        <f t="shared" si="11"/>
        <v>0</v>
      </c>
      <c r="L61" s="49">
        <f t="shared" si="12"/>
        <v>0</v>
      </c>
      <c r="M61" s="74">
        <f t="shared" si="13"/>
        <v>517188.35590349225</v>
      </c>
      <c r="N61" s="51"/>
      <c r="O61" s="51"/>
      <c r="P61" s="51"/>
    </row>
    <row r="62" spans="1:16" ht="12.75" customHeight="1">
      <c r="A62" s="18">
        <v>11.25</v>
      </c>
      <c r="B62" s="49">
        <f t="shared" si="14"/>
        <v>0</v>
      </c>
      <c r="C62" s="49">
        <f t="shared" si="6"/>
        <v>2732568.75</v>
      </c>
      <c r="D62" s="49">
        <f t="shared" si="7"/>
        <v>0</v>
      </c>
      <c r="E62" s="49">
        <f t="shared" si="8"/>
        <v>0</v>
      </c>
      <c r="F62" s="58">
        <f t="shared" si="9"/>
        <v>2732568.75</v>
      </c>
      <c r="G62" s="49"/>
      <c r="H62" s="18">
        <f t="shared" si="15"/>
        <v>9.3716494960424832</v>
      </c>
      <c r="I62" s="49">
        <f t="shared" si="16"/>
        <v>0</v>
      </c>
      <c r="J62" s="49">
        <f t="shared" si="10"/>
        <v>2276326.8043412389</v>
      </c>
      <c r="K62" s="49">
        <f t="shared" si="11"/>
        <v>0</v>
      </c>
      <c r="L62" s="49">
        <f t="shared" si="12"/>
        <v>0</v>
      </c>
      <c r="M62" s="74">
        <f t="shared" si="13"/>
        <v>2276326.8043412389</v>
      </c>
      <c r="N62" s="51"/>
      <c r="O62" s="51"/>
      <c r="P62" s="51"/>
    </row>
    <row r="63" spans="1:16" ht="12.75" customHeight="1">
      <c r="A63" s="18">
        <v>11.75</v>
      </c>
      <c r="B63" s="49">
        <f t="shared" si="14"/>
        <v>0</v>
      </c>
      <c r="C63" s="49">
        <f t="shared" si="6"/>
        <v>3539435.3357843137</v>
      </c>
      <c r="D63" s="49">
        <f t="shared" si="7"/>
        <v>35043.914215686273</v>
      </c>
      <c r="E63" s="49">
        <f t="shared" si="8"/>
        <v>0</v>
      </c>
      <c r="F63" s="58">
        <f t="shared" si="9"/>
        <v>3574479.25</v>
      </c>
      <c r="G63" s="49"/>
      <c r="H63" s="18">
        <f t="shared" si="15"/>
        <v>10.873565468745351</v>
      </c>
      <c r="I63" s="49">
        <f t="shared" si="16"/>
        <v>0</v>
      </c>
      <c r="J63" s="49">
        <f t="shared" si="10"/>
        <v>3275428.2422162909</v>
      </c>
      <c r="K63" s="49">
        <f t="shared" si="11"/>
        <v>32429.982596200902</v>
      </c>
      <c r="L63" s="49">
        <f t="shared" si="12"/>
        <v>0</v>
      </c>
      <c r="M63" s="74">
        <f t="shared" si="13"/>
        <v>3307858.2248124918</v>
      </c>
      <c r="N63" s="51"/>
      <c r="O63" s="51"/>
      <c r="P63" s="51"/>
    </row>
    <row r="64" spans="1:16" ht="12.75" customHeight="1">
      <c r="A64" s="18">
        <v>12.25</v>
      </c>
      <c r="B64" s="49">
        <f t="shared" si="14"/>
        <v>0</v>
      </c>
      <c r="C64" s="49">
        <f t="shared" si="6"/>
        <v>6272137.083333333</v>
      </c>
      <c r="D64" s="49">
        <f t="shared" si="7"/>
        <v>75567.916666666672</v>
      </c>
      <c r="E64" s="49">
        <f t="shared" si="8"/>
        <v>0</v>
      </c>
      <c r="F64" s="58">
        <f t="shared" si="9"/>
        <v>6347705</v>
      </c>
      <c r="G64" s="49"/>
      <c r="H64" s="18">
        <f t="shared" si="15"/>
        <v>12.538260356285686</v>
      </c>
      <c r="I64" s="49">
        <f t="shared" si="16"/>
        <v>0</v>
      </c>
      <c r="J64" s="49">
        <f t="shared" si="10"/>
        <v>6419729.6115222583</v>
      </c>
      <c r="K64" s="49">
        <f t="shared" si="11"/>
        <v>77346.139897858535</v>
      </c>
      <c r="L64" s="49">
        <f t="shared" si="12"/>
        <v>0</v>
      </c>
      <c r="M64" s="74">
        <f t="shared" si="13"/>
        <v>6497075.751420117</v>
      </c>
      <c r="N64" s="51"/>
      <c r="O64" s="51"/>
      <c r="P64" s="51"/>
    </row>
    <row r="65" spans="1:16" ht="12.75" customHeight="1">
      <c r="A65" s="18">
        <v>12.75</v>
      </c>
      <c r="B65" s="49">
        <f t="shared" si="14"/>
        <v>0</v>
      </c>
      <c r="C65" s="49">
        <f t="shared" si="6"/>
        <v>5119298.2075471692</v>
      </c>
      <c r="D65" s="49">
        <f t="shared" si="7"/>
        <v>98448.042452830181</v>
      </c>
      <c r="E65" s="49">
        <f t="shared" si="8"/>
        <v>0</v>
      </c>
      <c r="F65" s="58">
        <f t="shared" si="9"/>
        <v>5217746.2499999991</v>
      </c>
      <c r="G65" s="49"/>
      <c r="H65" s="18">
        <f t="shared" si="15"/>
        <v>14.375643938023513</v>
      </c>
      <c r="I65" s="49">
        <f t="shared" si="16"/>
        <v>0</v>
      </c>
      <c r="J65" s="49">
        <f t="shared" si="10"/>
        <v>5772016.3328831457</v>
      </c>
      <c r="K65" s="49">
        <f t="shared" si="11"/>
        <v>111000.31409390665</v>
      </c>
      <c r="L65" s="49">
        <f t="shared" si="12"/>
        <v>0</v>
      </c>
      <c r="M65" s="74">
        <f t="shared" si="13"/>
        <v>5883016.6469770521</v>
      </c>
      <c r="N65" s="51"/>
      <c r="O65" s="51"/>
      <c r="P65" s="51"/>
    </row>
    <row r="66" spans="1:16" ht="12.75" customHeight="1">
      <c r="A66" s="18">
        <v>13.25</v>
      </c>
      <c r="B66" s="49">
        <f t="shared" si="14"/>
        <v>0</v>
      </c>
      <c r="C66" s="49">
        <f t="shared" si="6"/>
        <v>4755027.5</v>
      </c>
      <c r="D66" s="49">
        <f t="shared" si="7"/>
        <v>0</v>
      </c>
      <c r="E66" s="49">
        <f t="shared" si="8"/>
        <v>0</v>
      </c>
      <c r="F66" s="58">
        <f t="shared" si="9"/>
        <v>4755027.5</v>
      </c>
      <c r="G66" s="49"/>
      <c r="H66" s="18">
        <f t="shared" si="15"/>
        <v>16.395796709501163</v>
      </c>
      <c r="I66" s="49">
        <f t="shared" si="16"/>
        <v>0</v>
      </c>
      <c r="J66" s="49">
        <f t="shared" si="10"/>
        <v>5883959.5651386818</v>
      </c>
      <c r="K66" s="49">
        <f t="shared" si="11"/>
        <v>0</v>
      </c>
      <c r="L66" s="49">
        <f t="shared" si="12"/>
        <v>0</v>
      </c>
      <c r="M66" s="74">
        <f t="shared" si="13"/>
        <v>5883959.5651386818</v>
      </c>
      <c r="N66" s="51"/>
      <c r="O66" s="51"/>
      <c r="P66" s="51"/>
    </row>
    <row r="67" spans="1:16" ht="12.75" customHeight="1">
      <c r="A67" s="18">
        <v>13.75</v>
      </c>
      <c r="B67" s="49">
        <f t="shared" si="14"/>
        <v>0</v>
      </c>
      <c r="C67" s="49">
        <f t="shared" si="6"/>
        <v>2239056.1874999995</v>
      </c>
      <c r="D67" s="49">
        <f t="shared" si="7"/>
        <v>117845.06250000001</v>
      </c>
      <c r="E67" s="49">
        <f t="shared" si="8"/>
        <v>0</v>
      </c>
      <c r="F67" s="58">
        <f t="shared" si="9"/>
        <v>2356901.2499999995</v>
      </c>
      <c r="G67" s="49"/>
      <c r="H67" s="18">
        <f t="shared" si="15"/>
        <v>18.608965952333303</v>
      </c>
      <c r="I67" s="49">
        <f t="shared" si="16"/>
        <v>0</v>
      </c>
      <c r="J67" s="49">
        <f t="shared" si="10"/>
        <v>3030292.3897126336</v>
      </c>
      <c r="K67" s="49">
        <f t="shared" si="11"/>
        <v>159489.07314277021</v>
      </c>
      <c r="L67" s="49">
        <f t="shared" si="12"/>
        <v>0</v>
      </c>
      <c r="M67" s="74">
        <f t="shared" si="13"/>
        <v>3189781.4628554038</v>
      </c>
      <c r="N67" s="51"/>
      <c r="O67" s="51"/>
      <c r="P67" s="51"/>
    </row>
    <row r="68" spans="1:16" ht="12.75" customHeight="1">
      <c r="A68" s="18">
        <v>14.25</v>
      </c>
      <c r="B68" s="49">
        <f t="shared" si="14"/>
        <v>0</v>
      </c>
      <c r="C68" s="49">
        <f t="shared" si="6"/>
        <v>632700</v>
      </c>
      <c r="D68" s="49">
        <f t="shared" si="7"/>
        <v>105450</v>
      </c>
      <c r="E68" s="49">
        <f t="shared" si="8"/>
        <v>0</v>
      </c>
      <c r="F68" s="58">
        <f t="shared" si="9"/>
        <v>738150</v>
      </c>
      <c r="G68" s="49"/>
      <c r="H68" s="18">
        <f t="shared" si="15"/>
        <v>21.025562040873922</v>
      </c>
      <c r="I68" s="49">
        <f t="shared" si="16"/>
        <v>0</v>
      </c>
      <c r="J68" s="49">
        <f t="shared" si="10"/>
        <v>933534.95461480215</v>
      </c>
      <c r="K68" s="49">
        <f t="shared" si="11"/>
        <v>155589.15910246703</v>
      </c>
      <c r="L68" s="49">
        <f t="shared" si="12"/>
        <v>0</v>
      </c>
      <c r="M68" s="74">
        <f t="shared" si="13"/>
        <v>1089124.1137172692</v>
      </c>
      <c r="N68" s="51"/>
      <c r="O68" s="51"/>
      <c r="P68" s="51"/>
    </row>
    <row r="69" spans="1:16" ht="12.75" customHeight="1">
      <c r="A69" s="18">
        <v>14.75</v>
      </c>
      <c r="B69" s="49">
        <f t="shared" si="14"/>
        <v>0</v>
      </c>
      <c r="C69" s="49">
        <f t="shared" si="6"/>
        <v>461441.45833333337</v>
      </c>
      <c r="D69" s="49">
        <f t="shared" si="7"/>
        <v>92288.291666666657</v>
      </c>
      <c r="E69" s="49">
        <f t="shared" si="8"/>
        <v>0</v>
      </c>
      <c r="F69" s="58">
        <f t="shared" si="9"/>
        <v>553729.75</v>
      </c>
      <c r="G69" s="49"/>
      <c r="H69" s="18">
        <f t="shared" si="15"/>
        <v>23.656154963219734</v>
      </c>
      <c r="I69" s="49">
        <f t="shared" si="16"/>
        <v>0</v>
      </c>
      <c r="J69" s="49">
        <f t="shared" si="10"/>
        <v>740063.09456186008</v>
      </c>
      <c r="K69" s="49">
        <f t="shared" si="11"/>
        <v>148012.61891237201</v>
      </c>
      <c r="L69" s="49">
        <f t="shared" si="12"/>
        <v>0</v>
      </c>
      <c r="M69" s="74">
        <f t="shared" si="13"/>
        <v>888075.71347423212</v>
      </c>
      <c r="N69" s="51"/>
      <c r="O69" s="51"/>
      <c r="P69" s="51"/>
    </row>
    <row r="70" spans="1:16" ht="12.75" customHeight="1">
      <c r="A70" s="18">
        <v>15.25</v>
      </c>
      <c r="B70" s="49">
        <f t="shared" si="14"/>
        <v>0</v>
      </c>
      <c r="C70" s="49">
        <f t="shared" si="6"/>
        <v>460359.375</v>
      </c>
      <c r="D70" s="49">
        <f t="shared" si="7"/>
        <v>92071.875</v>
      </c>
      <c r="E70" s="49">
        <f t="shared" si="8"/>
        <v>0</v>
      </c>
      <c r="F70" s="58">
        <f t="shared" si="9"/>
        <v>552431.25</v>
      </c>
      <c r="G70" s="49"/>
      <c r="H70" s="18">
        <f t="shared" si="15"/>
        <v>26.511471036956365</v>
      </c>
      <c r="I70" s="49">
        <f t="shared" si="16"/>
        <v>0</v>
      </c>
      <c r="J70" s="49">
        <f t="shared" si="10"/>
        <v>800315.0319281203</v>
      </c>
      <c r="K70" s="49">
        <f t="shared" si="11"/>
        <v>160063.00638562406</v>
      </c>
      <c r="L70" s="49">
        <f t="shared" si="12"/>
        <v>0</v>
      </c>
      <c r="M70" s="74">
        <f t="shared" si="13"/>
        <v>960378.03831374436</v>
      </c>
      <c r="N70" s="51"/>
      <c r="O70" s="51"/>
      <c r="P70" s="51"/>
    </row>
    <row r="71" spans="1:16" ht="12.75" customHeight="1">
      <c r="A71" s="18">
        <v>15.75</v>
      </c>
      <c r="B71" s="49">
        <f t="shared" si="14"/>
        <v>0</v>
      </c>
      <c r="C71" s="49">
        <f t="shared" si="6"/>
        <v>210309.75</v>
      </c>
      <c r="D71" s="49">
        <f t="shared" si="7"/>
        <v>70103.25</v>
      </c>
      <c r="E71" s="49">
        <f t="shared" si="8"/>
        <v>0</v>
      </c>
      <c r="F71" s="58">
        <f t="shared" si="9"/>
        <v>280413</v>
      </c>
      <c r="G71" s="49"/>
      <c r="H71" s="18">
        <f t="shared" si="15"/>
        <v>29.602389802455559</v>
      </c>
      <c r="I71" s="49">
        <f t="shared" si="16"/>
        <v>0</v>
      </c>
      <c r="J71" s="49">
        <f t="shared" si="10"/>
        <v>395280.71103218908</v>
      </c>
      <c r="K71" s="49">
        <f t="shared" si="11"/>
        <v>131760.2370107297</v>
      </c>
      <c r="L71" s="49">
        <f t="shared" si="12"/>
        <v>0</v>
      </c>
      <c r="M71" s="74">
        <f t="shared" si="13"/>
        <v>527040.94804291881</v>
      </c>
      <c r="N71" s="51"/>
      <c r="O71" s="51"/>
      <c r="P71" s="51"/>
    </row>
    <row r="72" spans="1:16" ht="12.75" customHeight="1">
      <c r="A72" s="18">
        <v>16.25</v>
      </c>
      <c r="B72" s="49">
        <f t="shared" si="14"/>
        <v>0</v>
      </c>
      <c r="C72" s="49">
        <f t="shared" si="6"/>
        <v>8103.333333333333</v>
      </c>
      <c r="D72" s="49">
        <f t="shared" si="7"/>
        <v>4051.6666666666665</v>
      </c>
      <c r="E72" s="49">
        <f t="shared" si="8"/>
        <v>0</v>
      </c>
      <c r="F72" s="58">
        <f t="shared" si="9"/>
        <v>12155</v>
      </c>
      <c r="G72" s="49"/>
      <c r="H72" s="18">
        <f t="shared" si="15"/>
        <v>32.939941078566818</v>
      </c>
      <c r="I72" s="49">
        <f t="shared" si="16"/>
        <v>0</v>
      </c>
      <c r="J72" s="49">
        <f t="shared" si="10"/>
        <v>16426.050617845318</v>
      </c>
      <c r="K72" s="49">
        <f t="shared" si="11"/>
        <v>8213.025308922659</v>
      </c>
      <c r="L72" s="49">
        <f t="shared" si="12"/>
        <v>0</v>
      </c>
      <c r="M72" s="74">
        <f t="shared" si="13"/>
        <v>24639.075926767975</v>
      </c>
      <c r="N72" s="51"/>
      <c r="O72" s="51"/>
      <c r="P72" s="51"/>
    </row>
    <row r="73" spans="1:16" ht="12.75" customHeight="1">
      <c r="A73" s="18">
        <v>16.75</v>
      </c>
      <c r="B73" s="49">
        <f t="shared" si="14"/>
        <v>0</v>
      </c>
      <c r="C73" s="49">
        <f t="shared" si="6"/>
        <v>0</v>
      </c>
      <c r="D73" s="49">
        <f t="shared" si="7"/>
        <v>0</v>
      </c>
      <c r="E73" s="49">
        <f t="shared" si="8"/>
        <v>0</v>
      </c>
      <c r="F73" s="58">
        <f t="shared" si="9"/>
        <v>0</v>
      </c>
      <c r="G73" s="49"/>
      <c r="H73" s="18">
        <f t="shared" si="15"/>
        <v>36.535302167287618</v>
      </c>
      <c r="I73" s="49">
        <f t="shared" si="16"/>
        <v>0</v>
      </c>
      <c r="J73" s="49">
        <f t="shared" si="10"/>
        <v>0</v>
      </c>
      <c r="K73" s="49">
        <f t="shared" si="11"/>
        <v>0</v>
      </c>
      <c r="L73" s="49">
        <f t="shared" si="12"/>
        <v>0</v>
      </c>
      <c r="M73" s="74">
        <f t="shared" si="13"/>
        <v>0</v>
      </c>
      <c r="N73" s="51"/>
      <c r="O73" s="51"/>
      <c r="P73" s="51"/>
    </row>
    <row r="74" spans="1:16" ht="12.75" customHeight="1">
      <c r="A74" s="18">
        <v>17.25</v>
      </c>
      <c r="B74" s="49">
        <f t="shared" si="14"/>
        <v>0</v>
      </c>
      <c r="C74" s="49">
        <f t="shared" si="6"/>
        <v>0</v>
      </c>
      <c r="D74" s="49">
        <f t="shared" si="7"/>
        <v>0</v>
      </c>
      <c r="E74" s="49">
        <f t="shared" si="8"/>
        <v>0</v>
      </c>
      <c r="F74" s="58">
        <f t="shared" si="9"/>
        <v>0</v>
      </c>
      <c r="G74" s="49"/>
      <c r="H74" s="18">
        <f t="shared" si="15"/>
        <v>40.399795195484081</v>
      </c>
      <c r="I74" s="49">
        <f t="shared" si="16"/>
        <v>0</v>
      </c>
      <c r="J74" s="49">
        <f t="shared" si="10"/>
        <v>0</v>
      </c>
      <c r="K74" s="49">
        <f t="shared" si="11"/>
        <v>0</v>
      </c>
      <c r="L74" s="49">
        <f t="shared" si="12"/>
        <v>0</v>
      </c>
      <c r="M74" s="74">
        <f t="shared" si="13"/>
        <v>0</v>
      </c>
      <c r="N74" s="51"/>
      <c r="O74" s="51"/>
      <c r="P74" s="51"/>
    </row>
    <row r="75" spans="1:16" ht="12.75" customHeight="1">
      <c r="A75" s="18">
        <v>17.75</v>
      </c>
      <c r="B75" s="49">
        <f t="shared" si="14"/>
        <v>0</v>
      </c>
      <c r="C75" s="49">
        <f t="shared" si="6"/>
        <v>0</v>
      </c>
      <c r="D75" s="49">
        <f t="shared" si="7"/>
        <v>6052.75</v>
      </c>
      <c r="E75" s="49">
        <f t="shared" si="8"/>
        <v>0</v>
      </c>
      <c r="F75" s="58">
        <f t="shared" si="9"/>
        <v>6052.75</v>
      </c>
      <c r="G75" s="49"/>
      <c r="H75" s="18">
        <f t="shared" si="15"/>
        <v>44.544884583020732</v>
      </c>
      <c r="I75" s="49">
        <f t="shared" si="16"/>
        <v>0</v>
      </c>
      <c r="J75" s="49">
        <f t="shared" si="10"/>
        <v>0</v>
      </c>
      <c r="K75" s="49">
        <f t="shared" si="11"/>
        <v>15189.80564281007</v>
      </c>
      <c r="L75" s="49">
        <f t="shared" si="12"/>
        <v>0</v>
      </c>
      <c r="M75" s="74">
        <f t="shared" si="13"/>
        <v>15189.80564281007</v>
      </c>
      <c r="N75" s="51"/>
      <c r="O75" s="51"/>
      <c r="P75" s="51"/>
    </row>
    <row r="76" spans="1:16" ht="12.75" customHeight="1">
      <c r="A76" s="18">
        <v>18.25</v>
      </c>
      <c r="B76" s="49">
        <f t="shared" si="14"/>
        <v>0</v>
      </c>
      <c r="C76" s="49">
        <f t="shared" si="6"/>
        <v>0</v>
      </c>
      <c r="D76" s="49">
        <f t="shared" si="7"/>
        <v>0</v>
      </c>
      <c r="E76" s="49">
        <f t="shared" si="8"/>
        <v>0</v>
      </c>
      <c r="F76" s="58">
        <f t="shared" si="9"/>
        <v>0</v>
      </c>
      <c r="G76" s="49"/>
      <c r="H76" s="18">
        <f t="shared" si="15"/>
        <v>48.982174627772935</v>
      </c>
      <c r="I76" s="49">
        <f t="shared" si="16"/>
        <v>0</v>
      </c>
      <c r="J76" s="49">
        <f t="shared" si="10"/>
        <v>0</v>
      </c>
      <c r="K76" s="49">
        <f t="shared" si="11"/>
        <v>0</v>
      </c>
      <c r="L76" s="49">
        <f t="shared" si="12"/>
        <v>0</v>
      </c>
      <c r="M76" s="74">
        <f t="shared" si="13"/>
        <v>0</v>
      </c>
      <c r="N76" s="51"/>
      <c r="O76" s="51"/>
      <c r="P76" s="51"/>
    </row>
    <row r="77" spans="1:16" ht="12.75" customHeight="1">
      <c r="A77" s="18">
        <v>18.75</v>
      </c>
      <c r="B77" s="49">
        <f t="shared" si="14"/>
        <v>0</v>
      </c>
      <c r="C77" s="49">
        <f t="shared" si="6"/>
        <v>0</v>
      </c>
      <c r="D77" s="49">
        <f t="shared" si="7"/>
        <v>0</v>
      </c>
      <c r="E77" s="49">
        <f t="shared" si="8"/>
        <v>0</v>
      </c>
      <c r="F77" s="58">
        <f t="shared" si="9"/>
        <v>0</v>
      </c>
      <c r="G77" s="49"/>
      <c r="H77" s="18">
        <f t="shared" si="15"/>
        <v>53.723407198958675</v>
      </c>
      <c r="I77" s="49">
        <f t="shared" si="16"/>
        <v>0</v>
      </c>
      <c r="J77" s="49">
        <f t="shared" si="10"/>
        <v>0</v>
      </c>
      <c r="K77" s="49">
        <f t="shared" si="11"/>
        <v>0</v>
      </c>
      <c r="L77" s="49">
        <f t="shared" si="12"/>
        <v>0</v>
      </c>
      <c r="M77" s="74">
        <f t="shared" si="13"/>
        <v>0</v>
      </c>
      <c r="N77" s="51"/>
      <c r="O77" s="51"/>
      <c r="P77" s="51"/>
    </row>
    <row r="78" spans="1:16" ht="12.75" customHeight="1">
      <c r="A78" s="18">
        <v>19.25</v>
      </c>
      <c r="B78" s="49">
        <f t="shared" si="14"/>
        <v>0</v>
      </c>
      <c r="C78" s="49">
        <f t="shared" si="6"/>
        <v>0</v>
      </c>
      <c r="D78" s="49">
        <f t="shared" si="7"/>
        <v>0</v>
      </c>
      <c r="E78" s="49">
        <f t="shared" si="8"/>
        <v>0</v>
      </c>
      <c r="F78" s="58">
        <f t="shared" si="9"/>
        <v>0</v>
      </c>
      <c r="G78" s="49"/>
      <c r="H78" s="18">
        <f t="shared" si="15"/>
        <v>58.780459531080282</v>
      </c>
      <c r="I78" s="49">
        <f t="shared" si="16"/>
        <v>0</v>
      </c>
      <c r="J78" s="49">
        <f t="shared" si="10"/>
        <v>0</v>
      </c>
      <c r="K78" s="49">
        <f t="shared" si="11"/>
        <v>0</v>
      </c>
      <c r="L78" s="49">
        <f t="shared" si="12"/>
        <v>0</v>
      </c>
      <c r="M78" s="74">
        <f t="shared" si="13"/>
        <v>0</v>
      </c>
      <c r="N78" s="51"/>
      <c r="O78" s="51"/>
      <c r="P78" s="51"/>
    </row>
    <row r="79" spans="1:16" ht="12.75" customHeight="1">
      <c r="A79" s="54" t="s">
        <v>21</v>
      </c>
      <c r="B79" s="66">
        <f>SUM(B47:B78)</f>
        <v>0</v>
      </c>
      <c r="C79" s="66">
        <f>SUM(C47:C78)</f>
        <v>27402666.730831482</v>
      </c>
      <c r="D79" s="66">
        <f>SUM(D47:D78)</f>
        <v>696922.76916851639</v>
      </c>
      <c r="E79" s="66">
        <f>SUM(E47:E78)</f>
        <v>0</v>
      </c>
      <c r="F79" s="66">
        <f>SUM(F47:F78)</f>
        <v>28099589.5</v>
      </c>
      <c r="G79" s="58"/>
      <c r="H79" s="54" t="s">
        <v>21</v>
      </c>
      <c r="I79" s="66">
        <f>SUM(I47:I78)</f>
        <v>0</v>
      </c>
      <c r="J79" s="66">
        <f>SUM(J47:J78)</f>
        <v>30239406.492476344</v>
      </c>
      <c r="K79" s="66">
        <f>SUM(K47:K78)</f>
        <v>999093.36209366191</v>
      </c>
      <c r="L79" s="66">
        <f>SUM(L47:L78)</f>
        <v>0</v>
      </c>
      <c r="M79" s="66">
        <f>SUM(M47:M78)</f>
        <v>31238499.854570001</v>
      </c>
      <c r="N79" s="51"/>
      <c r="O79" s="51"/>
      <c r="P79" s="51"/>
    </row>
    <row r="80" spans="1:16" ht="12.75" customHeight="1">
      <c r="A80" s="52" t="s">
        <v>27</v>
      </c>
      <c r="B80" s="67">
        <f>IF(L38&gt;0,B79/L38,0)</f>
        <v>0</v>
      </c>
      <c r="C80" s="67">
        <f>IF(M38&gt;0,C79/M38,0)</f>
        <v>12.505534760934129</v>
      </c>
      <c r="D80" s="67">
        <f>IF(N38&gt;0,D79/N38,0)</f>
        <v>13.888760822394891</v>
      </c>
      <c r="E80" s="67">
        <f>IF(O38&gt;0,E79/O38,0)</f>
        <v>0</v>
      </c>
      <c r="F80" s="67">
        <f>IF(P38&gt;0,F79/P38,0)</f>
        <v>12.536501158639471</v>
      </c>
      <c r="G80" s="58"/>
      <c r="H80" s="52" t="s">
        <v>27</v>
      </c>
      <c r="I80" s="67">
        <f>IF(L38&gt;0,I79/L38,0)</f>
        <v>0</v>
      </c>
      <c r="J80" s="67">
        <f>IF(M38&gt;0,J79/M38,0)</f>
        <v>13.800114885030592</v>
      </c>
      <c r="K80" s="67">
        <f>IF(N38&gt;0,K79/N38,0)</f>
        <v>19.910626197385692</v>
      </c>
      <c r="L80" s="67">
        <f>IF(O38&gt;0,L79/O38,0)</f>
        <v>0</v>
      </c>
      <c r="M80" s="67">
        <f>IF(P38&gt;0,M79/P38,0)</f>
        <v>13.936911413633846</v>
      </c>
      <c r="N80" s="51"/>
      <c r="O80" s="51"/>
      <c r="P80" s="51"/>
    </row>
    <row r="81" spans="1:18" ht="12.7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51"/>
      <c r="Q81" s="51"/>
      <c r="R81" s="51"/>
    </row>
    <row r="82" spans="1:18" ht="12.7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51"/>
      <c r="Q82" s="51"/>
      <c r="R82" s="51"/>
    </row>
    <row r="83" spans="1:18" ht="12.7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51"/>
      <c r="Q83" s="51"/>
      <c r="R83" s="51"/>
    </row>
    <row r="84" spans="1:18" ht="12.7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51"/>
      <c r="Q84" s="51"/>
      <c r="R84" s="51"/>
    </row>
    <row r="85" spans="1:18" ht="14" customHeight="1">
      <c r="A85" s="191" t="s">
        <v>66</v>
      </c>
      <c r="B85" s="191"/>
      <c r="C85" s="191"/>
      <c r="D85" s="191"/>
      <c r="E85" s="191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51"/>
      <c r="Q85" s="51"/>
      <c r="R85" s="51"/>
    </row>
    <row r="86" spans="1:18" ht="14" customHeight="1">
      <c r="A86" s="191"/>
      <c r="B86" s="191"/>
      <c r="C86" s="191"/>
      <c r="D86" s="191"/>
      <c r="E86" s="191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51"/>
      <c r="Q86" s="51"/>
      <c r="R86" s="51"/>
    </row>
    <row r="87" spans="1:18" ht="12.75" customHeight="1">
      <c r="A87" s="75"/>
      <c r="B87" s="75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51"/>
      <c r="Q87" s="51"/>
      <c r="R87" s="51"/>
    </row>
    <row r="88" spans="1:18" ht="12.7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51"/>
      <c r="Q88" s="51"/>
      <c r="R88" s="51"/>
    </row>
    <row r="89" spans="1:18" ht="14" customHeight="1">
      <c r="A89" s="192" t="s">
        <v>33</v>
      </c>
      <c r="B89" s="182" t="s">
        <v>67</v>
      </c>
      <c r="C89" s="182" t="s">
        <v>64</v>
      </c>
      <c r="D89" s="182" t="s">
        <v>65</v>
      </c>
      <c r="E89" s="182" t="s">
        <v>32</v>
      </c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51"/>
      <c r="Q89" s="51"/>
      <c r="R89" s="51"/>
    </row>
    <row r="90" spans="1:18" ht="14" customHeight="1">
      <c r="A90" s="192"/>
      <c r="B90" s="192"/>
      <c r="C90" s="192"/>
      <c r="D90" s="192"/>
      <c r="E90" s="182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51"/>
      <c r="Q90" s="51"/>
      <c r="R90" s="51"/>
    </row>
    <row r="91" spans="1:18" ht="12.75" customHeight="1">
      <c r="A91" s="49"/>
      <c r="B91" s="50"/>
      <c r="C91" s="50"/>
      <c r="D91" s="50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51"/>
      <c r="Q91" s="51"/>
      <c r="R91" s="51"/>
    </row>
    <row r="92" spans="1:18" ht="12.75" customHeight="1">
      <c r="A92" s="76">
        <v>0</v>
      </c>
      <c r="B92" s="61">
        <f>L$38</f>
        <v>0</v>
      </c>
      <c r="C92" s="77">
        <f>$B$80</f>
        <v>0</v>
      </c>
      <c r="D92" s="77">
        <f>$I$80</f>
        <v>0</v>
      </c>
      <c r="E92" s="117">
        <f>B92*D92</f>
        <v>0</v>
      </c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51"/>
      <c r="Q92" s="51"/>
      <c r="R92" s="51"/>
    </row>
    <row r="93" spans="1:18" ht="12.75" customHeight="1">
      <c r="A93" s="76">
        <v>1</v>
      </c>
      <c r="B93" s="61">
        <f>M$38</f>
        <v>2191243.09793087</v>
      </c>
      <c r="C93" s="77">
        <f>$C$80</f>
        <v>12.505534760934129</v>
      </c>
      <c r="D93" s="77">
        <f>$J$80</f>
        <v>13.800114885030592</v>
      </c>
      <c r="E93" s="117">
        <f>B93*D93</f>
        <v>30239406.492476344</v>
      </c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51"/>
      <c r="Q93" s="51"/>
      <c r="R93" s="51"/>
    </row>
    <row r="94" spans="1:18" ht="12.75" customHeight="1">
      <c r="A94" s="76">
        <v>2</v>
      </c>
      <c r="B94" s="61">
        <f>N$38</f>
        <v>50178.902069129545</v>
      </c>
      <c r="C94" s="77">
        <f>$D$80</f>
        <v>13.888760822394891</v>
      </c>
      <c r="D94" s="77">
        <f>$K$80</f>
        <v>19.910626197385692</v>
      </c>
      <c r="E94" s="117">
        <f>B94*D94</f>
        <v>999093.3620936618</v>
      </c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51"/>
      <c r="Q94" s="51"/>
      <c r="R94" s="51"/>
    </row>
    <row r="95" spans="1:18" ht="12.75" customHeight="1">
      <c r="A95" s="76">
        <v>3</v>
      </c>
      <c r="B95" s="61">
        <f>O$38</f>
        <v>0</v>
      </c>
      <c r="C95" s="77">
        <f>$E$80</f>
        <v>0</v>
      </c>
      <c r="D95" s="77">
        <f>$L$80</f>
        <v>0</v>
      </c>
      <c r="E95" s="117">
        <f>B95*D95</f>
        <v>0</v>
      </c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51"/>
      <c r="Q95" s="51"/>
      <c r="R95" s="51"/>
    </row>
    <row r="96" spans="1:18" ht="12.75" customHeight="1">
      <c r="A96" s="76" t="s">
        <v>21</v>
      </c>
      <c r="B96" s="61">
        <f>SUM(B92:B95)</f>
        <v>2241421.9999999995</v>
      </c>
      <c r="C96" s="77">
        <f>$F$80</f>
        <v>12.536501158639471</v>
      </c>
      <c r="D96" s="77">
        <f>$M$80</f>
        <v>13.936911413633846</v>
      </c>
      <c r="E96" s="117">
        <f>SUM(E92:E95)</f>
        <v>31238499.854570005</v>
      </c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51"/>
      <c r="Q96" s="51"/>
      <c r="R96" s="51"/>
    </row>
    <row r="97" spans="1:18" ht="12.75" customHeight="1">
      <c r="A97" s="76" t="s">
        <v>17</v>
      </c>
      <c r="B97" s="61">
        <f>$I$2</f>
        <v>28917000</v>
      </c>
      <c r="C97" s="50"/>
      <c r="D97" s="50"/>
      <c r="E97" s="50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51"/>
      <c r="Q97" s="51"/>
      <c r="R97" s="51"/>
    </row>
    <row r="98" spans="1:18" ht="24.25" customHeight="1">
      <c r="A98" s="78" t="s">
        <v>54</v>
      </c>
      <c r="B98" s="117">
        <f>IF(E96&gt;0,$I$2/E96,"")</f>
        <v>0.92568465626141827</v>
      </c>
      <c r="C98" s="50"/>
      <c r="D98" s="50"/>
      <c r="E98" s="50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51"/>
      <c r="Q98" s="51"/>
      <c r="R98" s="51"/>
    </row>
  </sheetData>
  <sheetProtection selectLockedCells="1" selectUnlockedCells="1"/>
  <mergeCells count="12">
    <mergeCell ref="A85:E86"/>
    <mergeCell ref="A89:A90"/>
    <mergeCell ref="B89:B90"/>
    <mergeCell ref="C89:C90"/>
    <mergeCell ref="D89:D90"/>
    <mergeCell ref="E89:E90"/>
    <mergeCell ref="A1:F1"/>
    <mergeCell ref="H1:I1"/>
    <mergeCell ref="B4:F4"/>
    <mergeCell ref="L4:P4"/>
    <mergeCell ref="B42:D42"/>
    <mergeCell ref="I42:K4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F36"/>
  <sheetViews>
    <sheetView workbookViewId="0">
      <selection activeCell="C35" sqref="C35"/>
    </sheetView>
  </sheetViews>
  <sheetFormatPr baseColWidth="10" defaultColWidth="10.6640625" defaultRowHeight="13"/>
  <sheetData>
    <row r="2" spans="2:6">
      <c r="B2" t="s">
        <v>68</v>
      </c>
    </row>
    <row r="3" spans="2:6">
      <c r="B3" t="s">
        <v>69</v>
      </c>
    </row>
    <row r="4" spans="2:6">
      <c r="B4" t="s">
        <v>70</v>
      </c>
      <c r="C4" t="s">
        <v>71</v>
      </c>
      <c r="F4" t="s">
        <v>21</v>
      </c>
    </row>
    <row r="5" spans="2:6">
      <c r="C5">
        <v>1</v>
      </c>
      <c r="D5">
        <v>2</v>
      </c>
      <c r="E5">
        <v>3</v>
      </c>
    </row>
    <row r="6" spans="2:6">
      <c r="B6">
        <v>5</v>
      </c>
      <c r="C6">
        <v>0</v>
      </c>
      <c r="D6">
        <v>0</v>
      </c>
      <c r="E6">
        <v>0</v>
      </c>
      <c r="F6">
        <v>0</v>
      </c>
    </row>
    <row r="7" spans="2:6">
      <c r="B7">
        <v>5.5</v>
      </c>
      <c r="C7">
        <v>0</v>
      </c>
      <c r="D7">
        <v>0</v>
      </c>
      <c r="E7">
        <v>0</v>
      </c>
      <c r="F7">
        <v>0</v>
      </c>
    </row>
    <row r="8" spans="2:6">
      <c r="B8">
        <v>6</v>
      </c>
      <c r="C8">
        <v>0</v>
      </c>
      <c r="D8">
        <v>0</v>
      </c>
      <c r="E8">
        <v>0</v>
      </c>
      <c r="F8">
        <v>0</v>
      </c>
    </row>
    <row r="9" spans="2:6">
      <c r="B9">
        <v>6.5</v>
      </c>
      <c r="C9">
        <v>0</v>
      </c>
      <c r="D9">
        <v>0</v>
      </c>
      <c r="E9">
        <v>0</v>
      </c>
      <c r="F9">
        <v>0</v>
      </c>
    </row>
    <row r="10" spans="2:6">
      <c r="B10">
        <v>7</v>
      </c>
      <c r="C10">
        <v>0</v>
      </c>
      <c r="D10">
        <v>0</v>
      </c>
      <c r="E10">
        <v>0</v>
      </c>
      <c r="F10">
        <v>0</v>
      </c>
    </row>
    <row r="11" spans="2:6">
      <c r="B11">
        <v>7.5</v>
      </c>
      <c r="C11">
        <v>0</v>
      </c>
      <c r="D11">
        <v>0</v>
      </c>
      <c r="E11">
        <v>0</v>
      </c>
      <c r="F11">
        <v>0</v>
      </c>
    </row>
    <row r="12" spans="2:6">
      <c r="B12">
        <v>8</v>
      </c>
      <c r="C12">
        <v>0</v>
      </c>
      <c r="D12">
        <v>0</v>
      </c>
      <c r="E12">
        <v>0</v>
      </c>
      <c r="F12">
        <v>0</v>
      </c>
    </row>
    <row r="13" spans="2:6">
      <c r="B13">
        <v>8.5</v>
      </c>
      <c r="C13">
        <v>0</v>
      </c>
      <c r="D13">
        <v>0</v>
      </c>
      <c r="E13">
        <v>0</v>
      </c>
      <c r="F13">
        <v>0</v>
      </c>
    </row>
    <row r="14" spans="2:6">
      <c r="B14">
        <v>9</v>
      </c>
      <c r="C14">
        <v>0</v>
      </c>
      <c r="D14">
        <v>0</v>
      </c>
      <c r="E14">
        <v>0</v>
      </c>
      <c r="F14">
        <v>0</v>
      </c>
    </row>
    <row r="15" spans="2:6">
      <c r="B15">
        <v>9.5</v>
      </c>
      <c r="C15" s="10">
        <v>207424.6875</v>
      </c>
      <c r="D15" s="10">
        <v>13828.3125</v>
      </c>
      <c r="E15">
        <v>0</v>
      </c>
      <c r="F15">
        <v>221253</v>
      </c>
    </row>
    <row r="16" spans="2:6">
      <c r="B16">
        <v>10</v>
      </c>
      <c r="C16" s="10">
        <v>507208</v>
      </c>
      <c r="D16">
        <v>0</v>
      </c>
      <c r="E16">
        <v>0</v>
      </c>
      <c r="F16">
        <v>507208</v>
      </c>
    </row>
    <row r="17" spans="2:6">
      <c r="B17">
        <v>10.5</v>
      </c>
      <c r="C17" s="10">
        <v>939858.17391304346</v>
      </c>
      <c r="D17" s="10">
        <v>42720.82608695652</v>
      </c>
      <c r="E17">
        <v>0</v>
      </c>
      <c r="F17">
        <v>982579</v>
      </c>
    </row>
    <row r="18" spans="2:6">
      <c r="B18">
        <v>11</v>
      </c>
      <c r="C18" s="10">
        <v>568341.23809523811</v>
      </c>
      <c r="D18" s="10">
        <v>132992.76190476189</v>
      </c>
      <c r="E18">
        <v>0</v>
      </c>
      <c r="F18">
        <v>701334</v>
      </c>
    </row>
    <row r="19" spans="2:6">
      <c r="B19">
        <v>11.5</v>
      </c>
      <c r="C19" s="10">
        <v>525924</v>
      </c>
      <c r="D19">
        <v>0</v>
      </c>
      <c r="E19">
        <v>0</v>
      </c>
      <c r="F19">
        <v>525924</v>
      </c>
    </row>
    <row r="20" spans="2:6">
      <c r="B20">
        <v>12</v>
      </c>
      <c r="C20" s="10">
        <v>375934</v>
      </c>
      <c r="D20">
        <v>0</v>
      </c>
      <c r="E20">
        <v>0</v>
      </c>
      <c r="F20">
        <v>375934</v>
      </c>
    </row>
    <row r="21" spans="2:6">
      <c r="B21">
        <v>12.5</v>
      </c>
      <c r="C21" s="10">
        <v>217533.72727272726</v>
      </c>
      <c r="D21" s="10">
        <v>66078.272727272721</v>
      </c>
      <c r="E21">
        <v>0</v>
      </c>
      <c r="F21">
        <v>283611.99999999994</v>
      </c>
    </row>
    <row r="22" spans="2:6">
      <c r="B22">
        <v>13</v>
      </c>
      <c r="C22" s="10">
        <v>39797.550000000003</v>
      </c>
      <c r="D22" s="10">
        <v>20333.45</v>
      </c>
      <c r="E22">
        <v>0</v>
      </c>
      <c r="F22">
        <v>60131</v>
      </c>
    </row>
    <row r="23" spans="2:6">
      <c r="B23">
        <v>13.5</v>
      </c>
      <c r="C23" s="10">
        <v>10046.4</v>
      </c>
      <c r="D23" s="10">
        <v>6697.6</v>
      </c>
      <c r="E23">
        <v>0</v>
      </c>
      <c r="F23">
        <v>16744</v>
      </c>
    </row>
    <row r="24" spans="2:6">
      <c r="B24">
        <v>14</v>
      </c>
      <c r="C24" s="10">
        <v>2696.1</v>
      </c>
      <c r="D24" s="10">
        <v>6290.9</v>
      </c>
      <c r="E24">
        <v>0</v>
      </c>
      <c r="F24">
        <v>8987</v>
      </c>
    </row>
    <row r="25" spans="2:6">
      <c r="B25">
        <v>14.5</v>
      </c>
      <c r="C25">
        <v>816</v>
      </c>
      <c r="D25" s="10">
        <v>2448</v>
      </c>
      <c r="E25">
        <v>0</v>
      </c>
      <c r="F25">
        <v>3264</v>
      </c>
    </row>
    <row r="26" spans="2:6">
      <c r="B26">
        <v>15</v>
      </c>
      <c r="C26">
        <v>0</v>
      </c>
      <c r="D26">
        <v>1640</v>
      </c>
      <c r="E26">
        <v>0</v>
      </c>
      <c r="F26">
        <v>1640</v>
      </c>
    </row>
    <row r="27" spans="2:6">
      <c r="B27">
        <v>15.5</v>
      </c>
      <c r="C27">
        <v>0</v>
      </c>
      <c r="D27">
        <v>410</v>
      </c>
      <c r="E27">
        <v>0</v>
      </c>
      <c r="F27">
        <v>410</v>
      </c>
    </row>
    <row r="28" spans="2:6">
      <c r="B28">
        <v>16</v>
      </c>
      <c r="C28">
        <v>0</v>
      </c>
      <c r="D28">
        <v>0</v>
      </c>
      <c r="E28">
        <v>0</v>
      </c>
      <c r="F28">
        <v>0</v>
      </c>
    </row>
    <row r="29" spans="2:6">
      <c r="B29">
        <v>16.5</v>
      </c>
      <c r="C29">
        <v>0</v>
      </c>
      <c r="D29">
        <v>0</v>
      </c>
      <c r="E29">
        <v>0</v>
      </c>
      <c r="F29">
        <v>0</v>
      </c>
    </row>
    <row r="30" spans="2:6">
      <c r="B30">
        <v>17</v>
      </c>
      <c r="C30">
        <v>0</v>
      </c>
      <c r="D30">
        <v>0</v>
      </c>
      <c r="E30">
        <v>0</v>
      </c>
      <c r="F30">
        <v>0</v>
      </c>
    </row>
    <row r="31" spans="2:6">
      <c r="B31">
        <v>17.5</v>
      </c>
      <c r="C31">
        <v>0</v>
      </c>
      <c r="D31">
        <v>0</v>
      </c>
      <c r="E31">
        <v>0</v>
      </c>
      <c r="F31">
        <v>0</v>
      </c>
    </row>
    <row r="32" spans="2:6">
      <c r="B32">
        <v>18</v>
      </c>
      <c r="C32">
        <v>0</v>
      </c>
      <c r="D32">
        <v>0</v>
      </c>
      <c r="E32">
        <v>0</v>
      </c>
      <c r="F32">
        <v>0</v>
      </c>
    </row>
    <row r="33" spans="2:6">
      <c r="B33" t="s">
        <v>21</v>
      </c>
      <c r="C33" s="10">
        <v>3395579.8767810091</v>
      </c>
      <c r="D33" s="10">
        <v>293440.12321899115</v>
      </c>
      <c r="E33">
        <v>0</v>
      </c>
      <c r="F33">
        <v>3689020</v>
      </c>
    </row>
    <row r="34" spans="2:6">
      <c r="B34" t="s">
        <v>36</v>
      </c>
      <c r="C34">
        <v>92.045580581862097</v>
      </c>
      <c r="D34">
        <v>7.9544194181379115</v>
      </c>
      <c r="E34">
        <v>0</v>
      </c>
      <c r="F34">
        <v>100</v>
      </c>
    </row>
    <row r="35" spans="2:6">
      <c r="B35" t="s">
        <v>72</v>
      </c>
      <c r="C35">
        <v>11.188914078059016</v>
      </c>
      <c r="D35">
        <v>11.762101500125409</v>
      </c>
      <c r="F35">
        <v>11.23450780966219</v>
      </c>
    </row>
    <row r="36" spans="2:6">
      <c r="B36" t="s">
        <v>73</v>
      </c>
      <c r="C36">
        <v>0.84943325803793557</v>
      </c>
      <c r="D36">
        <v>1.1062087787017509</v>
      </c>
      <c r="F36">
        <v>0.88612717313860001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3:X29"/>
  <sheetViews>
    <sheetView workbookViewId="0">
      <selection activeCell="S41" sqref="S41"/>
    </sheetView>
  </sheetViews>
  <sheetFormatPr baseColWidth="10" defaultColWidth="10.6640625" defaultRowHeight="13"/>
  <sheetData>
    <row r="3" spans="2:24">
      <c r="B3" t="s">
        <v>74</v>
      </c>
      <c r="H3" t="s">
        <v>74</v>
      </c>
      <c r="N3" t="s">
        <v>74</v>
      </c>
      <c r="T3" t="s">
        <v>74</v>
      </c>
    </row>
    <row r="4" spans="2:24">
      <c r="B4" t="s">
        <v>75</v>
      </c>
      <c r="H4" t="s">
        <v>36</v>
      </c>
      <c r="N4" t="s">
        <v>76</v>
      </c>
      <c r="T4" t="s">
        <v>77</v>
      </c>
    </row>
    <row r="5" spans="2:24">
      <c r="B5" t="s">
        <v>70</v>
      </c>
      <c r="C5" t="s">
        <v>78</v>
      </c>
      <c r="F5" t="s">
        <v>7</v>
      </c>
      <c r="H5" t="s">
        <v>70</v>
      </c>
      <c r="I5" t="s">
        <v>78</v>
      </c>
      <c r="L5" t="s">
        <v>7</v>
      </c>
      <c r="N5" t="s">
        <v>70</v>
      </c>
      <c r="O5" t="s">
        <v>78</v>
      </c>
      <c r="R5" t="s">
        <v>7</v>
      </c>
      <c r="T5" t="s">
        <v>70</v>
      </c>
      <c r="U5" t="s">
        <v>78</v>
      </c>
      <c r="X5" t="s">
        <v>7</v>
      </c>
    </row>
    <row r="6" spans="2:24">
      <c r="C6">
        <v>1</v>
      </c>
      <c r="D6">
        <v>2</v>
      </c>
      <c r="E6">
        <v>3</v>
      </c>
      <c r="I6">
        <v>1</v>
      </c>
      <c r="J6">
        <v>2</v>
      </c>
      <c r="K6">
        <v>3</v>
      </c>
      <c r="O6">
        <v>1</v>
      </c>
      <c r="P6">
        <v>2</v>
      </c>
      <c r="Q6">
        <v>3</v>
      </c>
      <c r="U6">
        <v>1</v>
      </c>
      <c r="V6">
        <v>2</v>
      </c>
      <c r="W6">
        <v>3</v>
      </c>
    </row>
    <row r="7" spans="2:24">
      <c r="B7">
        <v>6</v>
      </c>
      <c r="C7">
        <v>2</v>
      </c>
      <c r="F7">
        <v>2</v>
      </c>
      <c r="H7">
        <v>6</v>
      </c>
      <c r="I7">
        <v>1</v>
      </c>
      <c r="J7">
        <v>0</v>
      </c>
      <c r="K7">
        <v>0</v>
      </c>
      <c r="L7">
        <v>1</v>
      </c>
      <c r="N7">
        <v>6</v>
      </c>
      <c r="O7">
        <v>29090</v>
      </c>
      <c r="P7">
        <v>0</v>
      </c>
      <c r="Q7">
        <v>0</v>
      </c>
      <c r="R7">
        <v>29090</v>
      </c>
      <c r="T7">
        <v>6</v>
      </c>
      <c r="U7">
        <v>34</v>
      </c>
      <c r="V7">
        <v>0</v>
      </c>
      <c r="W7">
        <v>0</v>
      </c>
      <c r="X7">
        <v>34</v>
      </c>
    </row>
    <row r="8" spans="2:24">
      <c r="B8">
        <v>6.5</v>
      </c>
      <c r="C8">
        <v>10</v>
      </c>
      <c r="F8">
        <v>10</v>
      </c>
      <c r="H8">
        <v>6.5</v>
      </c>
      <c r="I8">
        <v>1</v>
      </c>
      <c r="J8">
        <v>0</v>
      </c>
      <c r="K8">
        <v>0</v>
      </c>
      <c r="L8">
        <v>1</v>
      </c>
      <c r="N8">
        <v>6.5</v>
      </c>
      <c r="O8">
        <v>219142</v>
      </c>
      <c r="P8">
        <v>0</v>
      </c>
      <c r="Q8">
        <v>0</v>
      </c>
      <c r="R8">
        <v>219142</v>
      </c>
      <c r="T8">
        <v>6.5</v>
      </c>
      <c r="U8">
        <v>330</v>
      </c>
      <c r="V8">
        <v>0</v>
      </c>
      <c r="W8">
        <v>0</v>
      </c>
      <c r="X8">
        <v>330</v>
      </c>
    </row>
    <row r="9" spans="2:24">
      <c r="B9">
        <v>7</v>
      </c>
      <c r="C9">
        <v>16</v>
      </c>
      <c r="F9">
        <v>16</v>
      </c>
      <c r="H9">
        <v>7</v>
      </c>
      <c r="I9">
        <v>1</v>
      </c>
      <c r="J9">
        <v>0</v>
      </c>
      <c r="K9">
        <v>0</v>
      </c>
      <c r="L9">
        <v>1</v>
      </c>
      <c r="N9">
        <v>7</v>
      </c>
      <c r="O9">
        <v>321925</v>
      </c>
      <c r="P9">
        <v>0</v>
      </c>
      <c r="Q9">
        <v>0</v>
      </c>
      <c r="R9">
        <v>321925</v>
      </c>
      <c r="T9">
        <v>7</v>
      </c>
      <c r="U9">
        <v>615</v>
      </c>
      <c r="V9">
        <v>0</v>
      </c>
      <c r="W9">
        <v>0</v>
      </c>
      <c r="X9">
        <v>615</v>
      </c>
    </row>
    <row r="10" spans="2:24">
      <c r="B10">
        <v>7.5</v>
      </c>
      <c r="C10">
        <v>20</v>
      </c>
      <c r="F10">
        <v>20</v>
      </c>
      <c r="H10">
        <v>7.5</v>
      </c>
      <c r="I10">
        <v>1</v>
      </c>
      <c r="J10">
        <v>0</v>
      </c>
      <c r="K10">
        <v>0</v>
      </c>
      <c r="L10">
        <v>1</v>
      </c>
      <c r="N10">
        <v>7.5</v>
      </c>
      <c r="O10">
        <v>581792</v>
      </c>
      <c r="P10">
        <v>0</v>
      </c>
      <c r="Q10">
        <v>0</v>
      </c>
      <c r="R10">
        <v>581792</v>
      </c>
      <c r="T10">
        <v>7.5</v>
      </c>
      <c r="U10">
        <v>1390</v>
      </c>
      <c r="V10">
        <v>0</v>
      </c>
      <c r="W10">
        <v>0</v>
      </c>
      <c r="X10">
        <v>1390</v>
      </c>
    </row>
    <row r="11" spans="2:24">
      <c r="B11">
        <v>8</v>
      </c>
      <c r="C11">
        <v>20</v>
      </c>
      <c r="F11">
        <v>20</v>
      </c>
      <c r="H11">
        <v>8</v>
      </c>
      <c r="I11">
        <v>1</v>
      </c>
      <c r="J11">
        <v>0</v>
      </c>
      <c r="K11">
        <v>0</v>
      </c>
      <c r="L11">
        <v>1</v>
      </c>
      <c r="N11">
        <v>8</v>
      </c>
      <c r="O11">
        <v>507613</v>
      </c>
      <c r="P11">
        <v>0</v>
      </c>
      <c r="Q11">
        <v>0</v>
      </c>
      <c r="R11">
        <v>507613</v>
      </c>
      <c r="T11">
        <v>8</v>
      </c>
      <c r="U11">
        <v>1496</v>
      </c>
      <c r="V11">
        <v>0</v>
      </c>
      <c r="W11">
        <v>0</v>
      </c>
      <c r="X11">
        <v>1496</v>
      </c>
    </row>
    <row r="12" spans="2:24">
      <c r="B12">
        <v>8.5</v>
      </c>
      <c r="C12">
        <v>20</v>
      </c>
      <c r="F12">
        <v>20</v>
      </c>
      <c r="H12">
        <v>8.5</v>
      </c>
      <c r="I12">
        <v>1</v>
      </c>
      <c r="J12">
        <v>0</v>
      </c>
      <c r="K12">
        <v>0</v>
      </c>
      <c r="L12">
        <v>1</v>
      </c>
      <c r="N12">
        <v>8.5</v>
      </c>
      <c r="O12">
        <v>595852</v>
      </c>
      <c r="P12">
        <v>0</v>
      </c>
      <c r="Q12">
        <v>0</v>
      </c>
      <c r="R12">
        <v>595852</v>
      </c>
      <c r="T12">
        <v>8.5</v>
      </c>
      <c r="U12">
        <v>2139</v>
      </c>
      <c r="V12">
        <v>0</v>
      </c>
      <c r="W12">
        <v>0</v>
      </c>
      <c r="X12">
        <v>2139</v>
      </c>
    </row>
    <row r="13" spans="2:24">
      <c r="B13">
        <v>9</v>
      </c>
      <c r="C13">
        <v>20</v>
      </c>
      <c r="F13">
        <v>20</v>
      </c>
      <c r="H13">
        <v>9</v>
      </c>
      <c r="I13">
        <v>1</v>
      </c>
      <c r="J13">
        <v>0</v>
      </c>
      <c r="K13">
        <v>0</v>
      </c>
      <c r="L13">
        <v>1</v>
      </c>
      <c r="N13">
        <v>9</v>
      </c>
      <c r="O13">
        <v>1035104</v>
      </c>
      <c r="P13">
        <v>0</v>
      </c>
      <c r="Q13">
        <v>0</v>
      </c>
      <c r="R13">
        <v>1035104</v>
      </c>
      <c r="T13">
        <v>9</v>
      </c>
      <c r="U13">
        <v>4478</v>
      </c>
      <c r="V13">
        <v>0</v>
      </c>
      <c r="W13">
        <v>0</v>
      </c>
      <c r="X13">
        <v>4478</v>
      </c>
    </row>
    <row r="14" spans="2:24">
      <c r="B14">
        <v>9.5</v>
      </c>
      <c r="C14">
        <v>26</v>
      </c>
      <c r="F14">
        <v>26</v>
      </c>
      <c r="H14">
        <v>9.5</v>
      </c>
      <c r="I14">
        <v>1</v>
      </c>
      <c r="J14">
        <v>0</v>
      </c>
      <c r="K14">
        <v>0</v>
      </c>
      <c r="L14">
        <v>1</v>
      </c>
      <c r="N14">
        <v>9.5</v>
      </c>
      <c r="O14">
        <v>780278</v>
      </c>
      <c r="P14">
        <v>0</v>
      </c>
      <c r="Q14">
        <v>0</v>
      </c>
      <c r="R14">
        <v>780278</v>
      </c>
      <c r="T14">
        <v>9.5</v>
      </c>
      <c r="U14">
        <v>4028</v>
      </c>
      <c r="V14">
        <v>0</v>
      </c>
      <c r="W14">
        <v>0</v>
      </c>
      <c r="X14">
        <v>4028</v>
      </c>
    </row>
    <row r="15" spans="2:24">
      <c r="B15">
        <v>10</v>
      </c>
      <c r="C15">
        <v>33</v>
      </c>
      <c r="F15">
        <v>33</v>
      </c>
      <c r="H15">
        <v>10</v>
      </c>
      <c r="I15">
        <v>1</v>
      </c>
      <c r="J15">
        <v>0</v>
      </c>
      <c r="K15">
        <v>0</v>
      </c>
      <c r="L15">
        <v>1</v>
      </c>
      <c r="N15">
        <v>10</v>
      </c>
      <c r="O15">
        <v>711319</v>
      </c>
      <c r="P15">
        <v>0</v>
      </c>
      <c r="Q15">
        <v>0</v>
      </c>
      <c r="R15">
        <v>711319</v>
      </c>
      <c r="T15">
        <v>10</v>
      </c>
      <c r="U15">
        <v>4342</v>
      </c>
      <c r="V15">
        <v>0</v>
      </c>
      <c r="W15">
        <v>0</v>
      </c>
      <c r="X15">
        <v>4342</v>
      </c>
    </row>
    <row r="16" spans="2:24">
      <c r="B16">
        <v>10.5</v>
      </c>
      <c r="C16">
        <v>19</v>
      </c>
      <c r="F16">
        <v>19</v>
      </c>
      <c r="H16">
        <v>10.5</v>
      </c>
      <c r="I16">
        <v>1</v>
      </c>
      <c r="J16">
        <v>0</v>
      </c>
      <c r="K16">
        <v>0</v>
      </c>
      <c r="L16">
        <v>1</v>
      </c>
      <c r="N16">
        <v>10.5</v>
      </c>
      <c r="O16">
        <v>793083</v>
      </c>
      <c r="P16">
        <v>0</v>
      </c>
      <c r="Q16">
        <v>0</v>
      </c>
      <c r="R16">
        <v>793083</v>
      </c>
      <c r="T16">
        <v>10.5</v>
      </c>
      <c r="U16">
        <v>5680</v>
      </c>
      <c r="V16">
        <v>0</v>
      </c>
      <c r="W16">
        <v>0</v>
      </c>
      <c r="X16">
        <v>5680</v>
      </c>
    </row>
    <row r="17" spans="2:24">
      <c r="B17">
        <v>11</v>
      </c>
      <c r="C17">
        <v>14</v>
      </c>
      <c r="F17">
        <v>14</v>
      </c>
      <c r="H17">
        <v>11</v>
      </c>
      <c r="I17">
        <v>1</v>
      </c>
      <c r="J17">
        <v>0</v>
      </c>
      <c r="K17">
        <v>0</v>
      </c>
      <c r="L17">
        <v>1</v>
      </c>
      <c r="N17">
        <v>11</v>
      </c>
      <c r="O17">
        <v>1457893</v>
      </c>
      <c r="P17">
        <v>0</v>
      </c>
      <c r="Q17">
        <v>0</v>
      </c>
      <c r="R17">
        <v>1457893</v>
      </c>
      <c r="T17">
        <v>11</v>
      </c>
      <c r="U17">
        <v>12161</v>
      </c>
      <c r="V17">
        <v>0</v>
      </c>
      <c r="W17">
        <v>0</v>
      </c>
      <c r="X17">
        <v>12161</v>
      </c>
    </row>
    <row r="18" spans="2:24">
      <c r="B18">
        <v>11.5</v>
      </c>
      <c r="C18">
        <v>10</v>
      </c>
      <c r="F18">
        <v>10</v>
      </c>
      <c r="H18">
        <v>11.5</v>
      </c>
      <c r="I18">
        <v>1</v>
      </c>
      <c r="J18">
        <v>0</v>
      </c>
      <c r="K18">
        <v>0</v>
      </c>
      <c r="L18">
        <v>1</v>
      </c>
      <c r="N18">
        <v>11.5</v>
      </c>
      <c r="O18">
        <v>1832686</v>
      </c>
      <c r="P18">
        <v>0</v>
      </c>
      <c r="Q18">
        <v>0</v>
      </c>
      <c r="R18">
        <v>1832686</v>
      </c>
      <c r="T18">
        <v>11.5</v>
      </c>
      <c r="U18">
        <v>17688</v>
      </c>
      <c r="V18">
        <v>0</v>
      </c>
      <c r="W18">
        <v>0</v>
      </c>
      <c r="X18">
        <v>17688</v>
      </c>
    </row>
    <row r="19" spans="2:24">
      <c r="B19">
        <v>12</v>
      </c>
      <c r="C19">
        <v>10</v>
      </c>
      <c r="F19">
        <v>10</v>
      </c>
      <c r="H19">
        <v>12</v>
      </c>
      <c r="I19">
        <v>1</v>
      </c>
      <c r="J19">
        <v>0</v>
      </c>
      <c r="K19">
        <v>0</v>
      </c>
      <c r="L19">
        <v>1</v>
      </c>
      <c r="N19">
        <v>12</v>
      </c>
      <c r="O19">
        <v>698817</v>
      </c>
      <c r="P19">
        <v>0</v>
      </c>
      <c r="Q19">
        <v>0</v>
      </c>
      <c r="R19">
        <v>698817</v>
      </c>
      <c r="T19">
        <v>12</v>
      </c>
      <c r="U19">
        <v>7756</v>
      </c>
      <c r="V19">
        <v>0</v>
      </c>
      <c r="W19">
        <v>0</v>
      </c>
      <c r="X19">
        <v>7756</v>
      </c>
    </row>
    <row r="20" spans="2:24">
      <c r="B20">
        <v>12.5</v>
      </c>
      <c r="C20">
        <v>11</v>
      </c>
      <c r="D20">
        <v>8</v>
      </c>
      <c r="F20">
        <v>19</v>
      </c>
      <c r="H20">
        <v>12.5</v>
      </c>
      <c r="I20">
        <v>0.57894736842105277</v>
      </c>
      <c r="J20">
        <v>0.4210526315789474</v>
      </c>
      <c r="K20">
        <v>0</v>
      </c>
      <c r="L20">
        <v>1</v>
      </c>
      <c r="N20">
        <v>12.5</v>
      </c>
      <c r="O20" s="10">
        <v>116422.26315789473</v>
      </c>
      <c r="P20" s="10">
        <v>84670.736842105252</v>
      </c>
      <c r="Q20">
        <v>0</v>
      </c>
      <c r="R20">
        <v>201093</v>
      </c>
      <c r="T20">
        <v>12.5</v>
      </c>
      <c r="U20" s="10">
        <v>1478.0526315789475</v>
      </c>
      <c r="V20" s="10">
        <v>1074.9473684210525</v>
      </c>
      <c r="W20">
        <v>0</v>
      </c>
      <c r="X20">
        <v>2553</v>
      </c>
    </row>
    <row r="21" spans="2:24">
      <c r="B21">
        <v>13</v>
      </c>
      <c r="C21">
        <v>11</v>
      </c>
      <c r="D21">
        <v>5</v>
      </c>
      <c r="E21">
        <v>1</v>
      </c>
      <c r="F21">
        <v>17</v>
      </c>
      <c r="H21">
        <v>13</v>
      </c>
      <c r="I21">
        <v>0.6470588235294118</v>
      </c>
      <c r="J21">
        <v>0.29411764705882359</v>
      </c>
      <c r="K21">
        <v>5.8823529411764705E-2</v>
      </c>
      <c r="L21">
        <v>1</v>
      </c>
      <c r="N21">
        <v>13</v>
      </c>
      <c r="O21" s="10">
        <v>27936.117647058825</v>
      </c>
      <c r="P21" s="10">
        <v>12698.235294117649</v>
      </c>
      <c r="Q21" s="10">
        <v>2539.6470588235293</v>
      </c>
      <c r="R21">
        <v>43174</v>
      </c>
      <c r="T21">
        <v>13</v>
      </c>
      <c r="U21" s="10">
        <v>403.11764705882354</v>
      </c>
      <c r="V21" s="10">
        <v>183.23529411764707</v>
      </c>
      <c r="W21" s="10">
        <v>36.647058823529413</v>
      </c>
      <c r="X21">
        <v>623</v>
      </c>
    </row>
    <row r="22" spans="2:24">
      <c r="B22">
        <v>13.5</v>
      </c>
      <c r="C22">
        <v>2</v>
      </c>
      <c r="D22">
        <v>3</v>
      </c>
      <c r="E22">
        <v>1</v>
      </c>
      <c r="F22">
        <v>6</v>
      </c>
      <c r="H22">
        <v>13.5</v>
      </c>
      <c r="I22">
        <v>0.33333333333333331</v>
      </c>
      <c r="J22">
        <v>0.5</v>
      </c>
      <c r="K22">
        <v>0.16666666666666669</v>
      </c>
      <c r="L22">
        <v>1</v>
      </c>
      <c r="N22">
        <v>13.5</v>
      </c>
      <c r="O22" s="10">
        <v>662.33333333333337</v>
      </c>
      <c r="P22" s="10">
        <v>993.5</v>
      </c>
      <c r="Q22" s="10">
        <v>331.16666666666669</v>
      </c>
      <c r="R22">
        <v>1987</v>
      </c>
      <c r="T22">
        <v>13.5</v>
      </c>
      <c r="U22" s="10">
        <v>10.666666666666666</v>
      </c>
      <c r="V22">
        <v>16</v>
      </c>
      <c r="W22" s="10">
        <v>5.333333333333333</v>
      </c>
      <c r="X22">
        <v>32</v>
      </c>
    </row>
    <row r="23" spans="2:24">
      <c r="B23">
        <v>14</v>
      </c>
      <c r="H23">
        <v>14</v>
      </c>
      <c r="N23">
        <v>14</v>
      </c>
      <c r="O23">
        <v>0</v>
      </c>
      <c r="P23">
        <v>0</v>
      </c>
      <c r="Q23">
        <v>0</v>
      </c>
      <c r="R23">
        <v>0</v>
      </c>
      <c r="T23">
        <v>14</v>
      </c>
      <c r="U23">
        <v>0</v>
      </c>
      <c r="V23">
        <v>0</v>
      </c>
      <c r="W23">
        <v>0</v>
      </c>
      <c r="X23">
        <v>0</v>
      </c>
    </row>
    <row r="24" spans="2:24">
      <c r="B24">
        <v>14.5</v>
      </c>
      <c r="H24">
        <v>14.5</v>
      </c>
      <c r="N24">
        <v>14.5</v>
      </c>
      <c r="O24">
        <v>0</v>
      </c>
      <c r="P24">
        <v>0</v>
      </c>
      <c r="Q24">
        <v>0</v>
      </c>
      <c r="R24">
        <v>0</v>
      </c>
      <c r="T24">
        <v>14.5</v>
      </c>
      <c r="U24">
        <v>0</v>
      </c>
      <c r="V24">
        <v>0</v>
      </c>
      <c r="W24">
        <v>0</v>
      </c>
      <c r="X24">
        <v>0</v>
      </c>
    </row>
    <row r="25" spans="2:24">
      <c r="B25">
        <v>15</v>
      </c>
      <c r="H25">
        <v>15</v>
      </c>
      <c r="N25">
        <v>15</v>
      </c>
      <c r="O25">
        <v>0</v>
      </c>
      <c r="P25">
        <v>0</v>
      </c>
      <c r="Q25">
        <v>0</v>
      </c>
      <c r="R25">
        <v>0</v>
      </c>
      <c r="T25">
        <v>15</v>
      </c>
      <c r="U25">
        <v>0</v>
      </c>
      <c r="V25">
        <v>0</v>
      </c>
      <c r="W25">
        <v>0</v>
      </c>
      <c r="X25">
        <v>0</v>
      </c>
    </row>
    <row r="26" spans="2:24">
      <c r="B26">
        <v>15.5</v>
      </c>
      <c r="H26">
        <v>15.5</v>
      </c>
      <c r="N26">
        <v>15.5</v>
      </c>
      <c r="O26">
        <v>0</v>
      </c>
      <c r="P26">
        <v>0</v>
      </c>
      <c r="Q26">
        <v>0</v>
      </c>
      <c r="R26">
        <v>0</v>
      </c>
      <c r="T26">
        <v>15.5</v>
      </c>
      <c r="U26">
        <v>0</v>
      </c>
      <c r="V26">
        <v>0</v>
      </c>
      <c r="W26">
        <v>0</v>
      </c>
      <c r="X26">
        <v>0</v>
      </c>
    </row>
    <row r="27" spans="2:24">
      <c r="B27">
        <v>16</v>
      </c>
      <c r="H27">
        <v>16</v>
      </c>
      <c r="N27">
        <v>16</v>
      </c>
      <c r="O27">
        <v>0</v>
      </c>
      <c r="P27">
        <v>0</v>
      </c>
      <c r="Q27">
        <v>0</v>
      </c>
      <c r="R27">
        <v>0</v>
      </c>
      <c r="T27">
        <v>16</v>
      </c>
      <c r="U27">
        <v>0</v>
      </c>
      <c r="V27">
        <v>0</v>
      </c>
      <c r="W27">
        <v>0</v>
      </c>
      <c r="X27">
        <v>0</v>
      </c>
    </row>
    <row r="28" spans="2:24">
      <c r="B28">
        <v>16.5</v>
      </c>
      <c r="H28">
        <v>16.5</v>
      </c>
      <c r="N28">
        <v>16.5</v>
      </c>
      <c r="O28">
        <v>0</v>
      </c>
      <c r="P28">
        <v>0</v>
      </c>
      <c r="Q28">
        <v>0</v>
      </c>
      <c r="R28">
        <v>0</v>
      </c>
      <c r="T28">
        <v>16.5</v>
      </c>
      <c r="U28">
        <v>0</v>
      </c>
      <c r="V28">
        <v>0</v>
      </c>
      <c r="W28">
        <v>0</v>
      </c>
      <c r="X28">
        <v>0</v>
      </c>
    </row>
    <row r="29" spans="2:24">
      <c r="B29" t="s">
        <v>21</v>
      </c>
      <c r="C29">
        <v>244</v>
      </c>
      <c r="D29">
        <v>16</v>
      </c>
      <c r="E29">
        <v>2</v>
      </c>
      <c r="F29">
        <v>262</v>
      </c>
      <c r="H29" t="s">
        <v>21</v>
      </c>
      <c r="I29">
        <v>0.93129770992366412</v>
      </c>
      <c r="J29">
        <v>6.1068702290076333E-2</v>
      </c>
      <c r="K29">
        <v>7.6335877862595417E-3</v>
      </c>
      <c r="L29">
        <v>1</v>
      </c>
      <c r="N29" t="s">
        <v>21</v>
      </c>
      <c r="O29" s="10">
        <v>8050052.7141382871</v>
      </c>
      <c r="P29" s="10">
        <v>98362.472136222903</v>
      </c>
      <c r="Q29" s="10">
        <v>2870.8137254901958</v>
      </c>
      <c r="R29" s="10">
        <v>9810848.0000000019</v>
      </c>
      <c r="T29" t="s">
        <v>21</v>
      </c>
      <c r="U29">
        <v>64028.836945304436</v>
      </c>
      <c r="V29">
        <v>1274.1826625386996</v>
      </c>
      <c r="W29">
        <v>41.980392156862749</v>
      </c>
      <c r="X29">
        <v>65345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35"/>
  <sheetViews>
    <sheetView workbookViewId="0">
      <selection activeCell="H1" sqref="H1"/>
    </sheetView>
  </sheetViews>
  <sheetFormatPr baseColWidth="10" defaultColWidth="10.6640625" defaultRowHeight="13"/>
  <sheetData>
    <row r="1" spans="1:15">
      <c r="A1" s="1" t="s">
        <v>0</v>
      </c>
    </row>
    <row r="2" spans="1:15">
      <c r="A2" s="1" t="s">
        <v>79</v>
      </c>
    </row>
    <row r="3" spans="1:15">
      <c r="A3" s="1" t="s">
        <v>80</v>
      </c>
    </row>
    <row r="4" spans="1:15">
      <c r="A4" s="1"/>
      <c r="C4" s="178" t="s">
        <v>81</v>
      </c>
      <c r="D4" s="179"/>
      <c r="E4" s="179" t="s">
        <v>81</v>
      </c>
      <c r="F4" s="179" t="s">
        <v>82</v>
      </c>
      <c r="G4" s="179"/>
      <c r="H4" s="179" t="s">
        <v>82</v>
      </c>
      <c r="I4" s="179" t="s">
        <v>82</v>
      </c>
      <c r="J4" s="178"/>
      <c r="K4" s="178"/>
      <c r="L4" s="179" t="s">
        <v>83</v>
      </c>
      <c r="M4" s="179" t="s">
        <v>82</v>
      </c>
      <c r="N4" s="179" t="s">
        <v>82</v>
      </c>
      <c r="O4" s="179" t="s">
        <v>82</v>
      </c>
    </row>
    <row r="5" spans="1:15">
      <c r="C5">
        <v>2004</v>
      </c>
      <c r="D5">
        <v>2005</v>
      </c>
      <c r="E5">
        <v>2006</v>
      </c>
      <c r="F5">
        <v>2007</v>
      </c>
      <c r="G5">
        <v>2008</v>
      </c>
      <c r="H5">
        <v>2009</v>
      </c>
      <c r="I5">
        <v>2010</v>
      </c>
      <c r="J5">
        <v>2011</v>
      </c>
      <c r="K5">
        <v>2012</v>
      </c>
      <c r="L5">
        <v>2013</v>
      </c>
      <c r="M5">
        <v>2014</v>
      </c>
      <c r="N5">
        <v>2015</v>
      </c>
      <c r="O5">
        <v>2016</v>
      </c>
    </row>
    <row r="6" spans="1:15">
      <c r="B6" t="s">
        <v>5</v>
      </c>
      <c r="C6" t="s">
        <v>6</v>
      </c>
      <c r="D6" t="s">
        <v>6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 t="s">
        <v>12</v>
      </c>
      <c r="K6" t="s">
        <v>12</v>
      </c>
      <c r="L6" t="s">
        <v>12</v>
      </c>
      <c r="M6" t="s">
        <v>12</v>
      </c>
      <c r="N6" t="s">
        <v>12</v>
      </c>
      <c r="O6" t="s">
        <v>12</v>
      </c>
    </row>
    <row r="7" spans="1:15">
      <c r="B7">
        <v>5</v>
      </c>
      <c r="C7">
        <v>0</v>
      </c>
      <c r="E7">
        <v>0</v>
      </c>
      <c r="F7">
        <v>0</v>
      </c>
      <c r="H7">
        <v>0</v>
      </c>
      <c r="I7">
        <v>0</v>
      </c>
      <c r="L7">
        <v>0</v>
      </c>
      <c r="M7">
        <v>0</v>
      </c>
      <c r="N7">
        <v>0</v>
      </c>
    </row>
    <row r="8" spans="1:15">
      <c r="B8">
        <v>5.5</v>
      </c>
      <c r="C8">
        <v>0</v>
      </c>
      <c r="E8">
        <v>0</v>
      </c>
      <c r="F8">
        <v>0</v>
      </c>
      <c r="H8">
        <v>0</v>
      </c>
      <c r="I8">
        <v>0</v>
      </c>
      <c r="L8">
        <v>0</v>
      </c>
      <c r="M8">
        <v>0</v>
      </c>
      <c r="N8">
        <v>0</v>
      </c>
    </row>
    <row r="9" spans="1:15">
      <c r="B9">
        <v>6</v>
      </c>
      <c r="C9">
        <v>0</v>
      </c>
      <c r="E9">
        <v>0</v>
      </c>
      <c r="F9">
        <v>0</v>
      </c>
      <c r="H9">
        <v>0</v>
      </c>
      <c r="I9">
        <v>0</v>
      </c>
      <c r="L9">
        <v>0</v>
      </c>
      <c r="M9">
        <v>0</v>
      </c>
      <c r="N9">
        <v>0</v>
      </c>
    </row>
    <row r="10" spans="1:15">
      <c r="B10">
        <v>6.5</v>
      </c>
      <c r="C10">
        <v>0</v>
      </c>
      <c r="E10">
        <v>0</v>
      </c>
      <c r="F10">
        <v>0</v>
      </c>
      <c r="H10">
        <v>0</v>
      </c>
      <c r="I10">
        <v>0</v>
      </c>
      <c r="L10">
        <v>0</v>
      </c>
      <c r="M10">
        <v>0</v>
      </c>
      <c r="N10" s="10">
        <v>646.54700000000003</v>
      </c>
    </row>
    <row r="11" spans="1:15">
      <c r="B11">
        <v>7</v>
      </c>
      <c r="C11">
        <v>0</v>
      </c>
      <c r="E11">
        <v>0</v>
      </c>
      <c r="F11">
        <v>0</v>
      </c>
      <c r="H11">
        <v>0</v>
      </c>
      <c r="I11" s="10">
        <v>229.49100000000001</v>
      </c>
      <c r="L11">
        <v>0</v>
      </c>
      <c r="M11">
        <v>0</v>
      </c>
      <c r="N11" s="10">
        <v>12254.874</v>
      </c>
    </row>
    <row r="12" spans="1:15">
      <c r="B12">
        <v>7.5</v>
      </c>
      <c r="C12">
        <v>0</v>
      </c>
      <c r="E12">
        <v>0</v>
      </c>
      <c r="F12">
        <v>0</v>
      </c>
      <c r="H12">
        <v>0</v>
      </c>
      <c r="I12" s="10">
        <v>3679.027</v>
      </c>
      <c r="L12" s="10">
        <v>2108.395</v>
      </c>
      <c r="M12">
        <v>0</v>
      </c>
      <c r="N12" s="10">
        <v>139132.06099999999</v>
      </c>
    </row>
    <row r="13" spans="1:15">
      <c r="B13">
        <v>8</v>
      </c>
      <c r="C13">
        <v>0</v>
      </c>
      <c r="E13" s="10">
        <v>1757.4480000000001</v>
      </c>
      <c r="F13">
        <v>0</v>
      </c>
      <c r="H13">
        <v>0</v>
      </c>
      <c r="I13" s="10">
        <v>24470.008000000002</v>
      </c>
      <c r="L13" s="10">
        <v>10541.977000000001</v>
      </c>
      <c r="M13">
        <v>0</v>
      </c>
      <c r="N13" s="10">
        <v>278887.78000000003</v>
      </c>
    </row>
    <row r="14" spans="1:15">
      <c r="B14">
        <v>8.5</v>
      </c>
      <c r="C14">
        <v>0</v>
      </c>
      <c r="E14" s="10">
        <v>0</v>
      </c>
      <c r="F14">
        <v>0</v>
      </c>
      <c r="H14">
        <v>0</v>
      </c>
      <c r="I14" s="10">
        <v>25421.736000000001</v>
      </c>
      <c r="L14" s="10">
        <v>10541.977000000001</v>
      </c>
      <c r="M14">
        <v>0</v>
      </c>
      <c r="N14" s="10">
        <v>264233.58799999999</v>
      </c>
    </row>
    <row r="15" spans="1:15">
      <c r="B15">
        <v>9</v>
      </c>
      <c r="C15" s="10">
        <v>839.04399999999998</v>
      </c>
      <c r="E15" s="10">
        <v>6850.5150000000003</v>
      </c>
      <c r="F15">
        <v>0</v>
      </c>
      <c r="H15">
        <v>0</v>
      </c>
      <c r="I15" s="10">
        <v>28076.243999999999</v>
      </c>
      <c r="L15" s="10">
        <v>19015.339</v>
      </c>
      <c r="M15">
        <v>0</v>
      </c>
      <c r="N15" s="10">
        <v>185781.96100000001</v>
      </c>
    </row>
    <row r="16" spans="1:15">
      <c r="B16">
        <v>9.5</v>
      </c>
      <c r="C16" s="10">
        <v>19046.420999999998</v>
      </c>
      <c r="E16" s="10">
        <v>103523.674</v>
      </c>
      <c r="F16">
        <v>0</v>
      </c>
      <c r="H16">
        <v>0</v>
      </c>
      <c r="I16" s="10">
        <v>46898.942000000003</v>
      </c>
      <c r="L16" s="10">
        <v>33774.106</v>
      </c>
      <c r="M16" s="10">
        <v>1624.3920000000001</v>
      </c>
      <c r="N16" s="10">
        <v>158839.592</v>
      </c>
    </row>
    <row r="17" spans="2:14">
      <c r="B17">
        <v>10</v>
      </c>
      <c r="C17" s="10">
        <v>37116.69</v>
      </c>
      <c r="E17" s="10">
        <v>279877.93699999998</v>
      </c>
      <c r="F17" s="10">
        <v>16672.579000000002</v>
      </c>
      <c r="H17">
        <v>0</v>
      </c>
      <c r="I17" s="10">
        <v>32722.642</v>
      </c>
      <c r="L17" s="10">
        <v>50641.279999999999</v>
      </c>
      <c r="M17" s="10">
        <v>3332.6970000000001</v>
      </c>
      <c r="N17" s="10">
        <v>173327.59700000001</v>
      </c>
    </row>
    <row r="18" spans="2:14">
      <c r="B18">
        <v>10.5</v>
      </c>
      <c r="C18" s="10">
        <v>42527.459000000003</v>
      </c>
      <c r="E18" s="10">
        <v>348928.89399999997</v>
      </c>
      <c r="F18" s="10">
        <v>49692.445</v>
      </c>
      <c r="H18">
        <v>0</v>
      </c>
      <c r="I18" s="10">
        <v>26248.665000000001</v>
      </c>
      <c r="L18" s="10">
        <v>54897.851999999999</v>
      </c>
      <c r="M18" s="10">
        <v>40091.232000000004</v>
      </c>
      <c r="N18" s="10">
        <v>315063.29200000002</v>
      </c>
    </row>
    <row r="19" spans="2:14">
      <c r="B19">
        <v>11</v>
      </c>
      <c r="C19" s="10">
        <v>51251.798000000003</v>
      </c>
      <c r="E19" s="10">
        <v>396932.66600000003</v>
      </c>
      <c r="F19" s="10">
        <v>73721.430999999997</v>
      </c>
      <c r="H19" s="10">
        <v>10122.701999999999</v>
      </c>
      <c r="I19" s="10">
        <v>28765.338</v>
      </c>
      <c r="L19" s="10">
        <v>59364.444000000003</v>
      </c>
      <c r="M19" s="10">
        <v>127088.269</v>
      </c>
      <c r="N19" s="10">
        <v>312188.86599999998</v>
      </c>
    </row>
    <row r="20" spans="2:14">
      <c r="B20">
        <v>11.5</v>
      </c>
      <c r="C20" s="10">
        <v>58200.442999999999</v>
      </c>
      <c r="E20" s="10">
        <v>457373.511</v>
      </c>
      <c r="F20" s="10">
        <v>85457.850999999995</v>
      </c>
      <c r="H20" s="10">
        <v>28430.955000000002</v>
      </c>
      <c r="I20" s="10">
        <v>56715.466999999997</v>
      </c>
      <c r="L20" s="10">
        <v>36382.127999999997</v>
      </c>
      <c r="M20" s="10">
        <v>274062.48100000003</v>
      </c>
      <c r="N20" s="10">
        <v>241731.49900000001</v>
      </c>
    </row>
    <row r="21" spans="2:14">
      <c r="B21">
        <v>12</v>
      </c>
      <c r="C21" s="10">
        <v>101873.765</v>
      </c>
      <c r="E21" s="10">
        <v>491887.62199999997</v>
      </c>
      <c r="F21" s="10">
        <v>160284.96599999999</v>
      </c>
      <c r="H21" s="10">
        <v>65989.808000000005</v>
      </c>
      <c r="I21" s="10">
        <v>108611.711</v>
      </c>
      <c r="L21" s="10">
        <v>44374.972999999998</v>
      </c>
      <c r="M21" s="10">
        <v>330048.84700000001</v>
      </c>
      <c r="N21" s="10">
        <v>177736.38200000001</v>
      </c>
    </row>
    <row r="22" spans="2:14">
      <c r="B22">
        <v>12.5</v>
      </c>
      <c r="C22" s="10">
        <v>194726.04399999999</v>
      </c>
      <c r="E22" s="10">
        <v>367712.386</v>
      </c>
      <c r="F22" s="10">
        <v>216268.72500000001</v>
      </c>
      <c r="H22" s="10">
        <v>121891.603</v>
      </c>
      <c r="I22" s="10">
        <v>162627.856</v>
      </c>
      <c r="L22" s="10">
        <v>27660.095000000001</v>
      </c>
      <c r="M22" s="10">
        <v>352396.61800000002</v>
      </c>
      <c r="N22" s="10">
        <v>135694.51199999999</v>
      </c>
    </row>
    <row r="23" spans="2:14">
      <c r="B23">
        <v>13</v>
      </c>
      <c r="C23" s="10">
        <v>247867.62400000001</v>
      </c>
      <c r="E23" s="10">
        <v>278144.38799999998</v>
      </c>
      <c r="F23" s="10">
        <v>327084.30900000001</v>
      </c>
      <c r="H23" s="10">
        <v>177879.989</v>
      </c>
      <c r="I23" s="10">
        <v>204462.54800000001</v>
      </c>
      <c r="L23" s="10">
        <v>28236.77</v>
      </c>
      <c r="M23" s="10">
        <v>275739.07299999997</v>
      </c>
      <c r="N23" s="10">
        <v>124199.171</v>
      </c>
    </row>
    <row r="24" spans="2:14">
      <c r="B24">
        <v>13.5</v>
      </c>
      <c r="C24" s="10">
        <v>181161.71100000001</v>
      </c>
      <c r="E24" s="10">
        <v>194900.70699999999</v>
      </c>
      <c r="F24" s="10">
        <v>290596.83899999998</v>
      </c>
      <c r="H24" s="10">
        <v>178063.50700000001</v>
      </c>
      <c r="I24" s="10">
        <v>95946.945999999996</v>
      </c>
      <c r="L24" s="10">
        <v>33484.957999999999</v>
      </c>
      <c r="M24" s="10">
        <v>204446.83199999999</v>
      </c>
      <c r="N24" s="10">
        <v>82221.2</v>
      </c>
    </row>
    <row r="25" spans="2:14">
      <c r="B25">
        <v>14</v>
      </c>
      <c r="C25" s="10">
        <v>163110.19500000001</v>
      </c>
      <c r="E25" s="10">
        <v>140189.834</v>
      </c>
      <c r="F25" s="10">
        <v>253660.69899999999</v>
      </c>
      <c r="H25" s="10">
        <v>205902.389</v>
      </c>
      <c r="I25" s="10">
        <v>56356.387999999999</v>
      </c>
      <c r="L25" s="10">
        <v>38812.072999999997</v>
      </c>
      <c r="M25" s="10">
        <v>137083.27900000001</v>
      </c>
      <c r="N25" s="10">
        <v>41636.915000000001</v>
      </c>
    </row>
    <row r="26" spans="2:14">
      <c r="B26">
        <v>14.5</v>
      </c>
      <c r="C26" s="10">
        <v>74603.657000000007</v>
      </c>
      <c r="E26" s="10">
        <v>77770.316999999995</v>
      </c>
      <c r="F26" s="10">
        <v>150475.37400000001</v>
      </c>
      <c r="H26" s="10">
        <v>148710.91800000001</v>
      </c>
      <c r="I26" s="10">
        <v>20896.554</v>
      </c>
      <c r="L26" s="10">
        <v>47004.112000000001</v>
      </c>
      <c r="M26" s="10">
        <v>98557.119999999995</v>
      </c>
      <c r="N26" s="10">
        <v>20297.097000000002</v>
      </c>
    </row>
    <row r="27" spans="2:14">
      <c r="B27">
        <v>15</v>
      </c>
      <c r="C27" s="10">
        <v>30388.081999999999</v>
      </c>
      <c r="E27" s="10">
        <v>45440.974999999999</v>
      </c>
      <c r="F27" s="10">
        <v>90122.388000000006</v>
      </c>
      <c r="H27" s="10">
        <v>90174.898000000001</v>
      </c>
      <c r="I27" s="10">
        <v>13193.499</v>
      </c>
      <c r="L27" s="10">
        <v>42085.968999999997</v>
      </c>
      <c r="M27" s="10">
        <v>61928.688000000002</v>
      </c>
      <c r="N27" s="10">
        <v>7038.9189999999999</v>
      </c>
    </row>
    <row r="28" spans="2:14">
      <c r="B28">
        <v>15.5</v>
      </c>
      <c r="C28" s="10">
        <v>16335.946</v>
      </c>
      <c r="E28" s="10">
        <v>9989.7360000000008</v>
      </c>
      <c r="F28" s="10">
        <v>36398.197999999997</v>
      </c>
      <c r="H28" s="10">
        <v>45764.737000000001</v>
      </c>
      <c r="I28" s="10">
        <v>8316.0310000000009</v>
      </c>
      <c r="L28" s="10">
        <v>31045.095000000001</v>
      </c>
      <c r="M28" s="10">
        <v>25964.977999999999</v>
      </c>
      <c r="N28" s="10">
        <v>2105.7890000000002</v>
      </c>
    </row>
    <row r="29" spans="2:14">
      <c r="B29">
        <v>16</v>
      </c>
      <c r="C29" s="10">
        <v>6580.4939999999997</v>
      </c>
      <c r="E29" s="10">
        <v>7974.8289999999997</v>
      </c>
      <c r="F29" s="10">
        <v>25745.508000000002</v>
      </c>
      <c r="H29" s="10">
        <v>33323.173000000003</v>
      </c>
      <c r="I29" s="10">
        <v>5193.393</v>
      </c>
      <c r="L29" s="10">
        <v>24404.499</v>
      </c>
      <c r="M29" s="10">
        <v>17034.151999999998</v>
      </c>
      <c r="N29" s="10">
        <v>732.09900000000005</v>
      </c>
    </row>
    <row r="30" spans="2:14">
      <c r="B30">
        <v>16.5</v>
      </c>
      <c r="C30" s="10">
        <v>3399.692</v>
      </c>
      <c r="E30" s="10">
        <v>1510.5880000000002</v>
      </c>
      <c r="F30" s="10">
        <v>8525.7379999999994</v>
      </c>
      <c r="H30" s="10">
        <v>17609.652999999998</v>
      </c>
      <c r="I30" s="10">
        <v>4337.6419999999998</v>
      </c>
      <c r="L30" s="10">
        <v>8350.8670000000002</v>
      </c>
      <c r="M30" s="10">
        <v>8048.5460000000003</v>
      </c>
      <c r="N30" s="10">
        <v>63.317999999999998</v>
      </c>
    </row>
    <row r="31" spans="2:14">
      <c r="B31">
        <v>17</v>
      </c>
      <c r="C31" s="10">
        <v>2159.855</v>
      </c>
      <c r="E31" s="10">
        <v>253.56700000000001</v>
      </c>
      <c r="F31" s="10">
        <v>3379.98</v>
      </c>
      <c r="H31" s="10">
        <v>7466.7259999999997</v>
      </c>
      <c r="I31" s="10">
        <v>970.31700000000001</v>
      </c>
      <c r="L31" s="10">
        <v>4393.6850000000004</v>
      </c>
      <c r="M31" s="10">
        <v>3408.99</v>
      </c>
      <c r="N31" s="10">
        <v>22.234999999999999</v>
      </c>
    </row>
    <row r="32" spans="2:14">
      <c r="B32">
        <v>17.5</v>
      </c>
      <c r="C32" s="10">
        <v>2872.261</v>
      </c>
      <c r="E32" s="10">
        <v>333.952</v>
      </c>
      <c r="F32" s="10">
        <v>1351.992</v>
      </c>
      <c r="H32" s="10">
        <v>4856.8509999999997</v>
      </c>
      <c r="I32" s="10">
        <v>17.184999999999999</v>
      </c>
      <c r="L32" s="10">
        <v>1373.845</v>
      </c>
      <c r="M32" s="10">
        <v>836.36400000000003</v>
      </c>
      <c r="N32">
        <v>0</v>
      </c>
    </row>
    <row r="33" spans="2:14">
      <c r="B33">
        <v>18</v>
      </c>
      <c r="C33" s="10">
        <v>511.84800000000001</v>
      </c>
      <c r="E33" s="10">
        <v>117.822</v>
      </c>
      <c r="F33" s="10">
        <v>675.99599999999998</v>
      </c>
      <c r="H33" s="10">
        <v>664.495</v>
      </c>
      <c r="I33">
        <v>0</v>
      </c>
      <c r="L33" s="10">
        <v>148.19900000000001</v>
      </c>
      <c r="M33" s="10">
        <v>349.36700000000002</v>
      </c>
      <c r="N33">
        <v>0</v>
      </c>
    </row>
    <row r="34" spans="2:14">
      <c r="B34">
        <v>18.5</v>
      </c>
      <c r="C34">
        <v>0</v>
      </c>
      <c r="E34">
        <v>0</v>
      </c>
      <c r="F34" s="10">
        <v>0</v>
      </c>
      <c r="H34" s="10">
        <v>124.20099999999999</v>
      </c>
      <c r="I34">
        <v>0</v>
      </c>
      <c r="L34">
        <v>0</v>
      </c>
      <c r="M34">
        <v>0</v>
      </c>
      <c r="N34">
        <v>0</v>
      </c>
    </row>
    <row r="35" spans="2:14">
      <c r="B35" t="s">
        <v>7</v>
      </c>
      <c r="C35" s="10">
        <v>1234573.0289999996</v>
      </c>
      <c r="E35" s="10">
        <v>3211471.3679999993</v>
      </c>
      <c r="F35" s="10">
        <v>1790115.0180000002</v>
      </c>
      <c r="H35" s="10">
        <v>1136976.605</v>
      </c>
      <c r="I35" s="10">
        <v>954157.63</v>
      </c>
      <c r="L35" s="10">
        <v>608642.63799999992</v>
      </c>
      <c r="M35" s="10">
        <v>1962041.9250000005</v>
      </c>
      <c r="N35" s="10">
        <v>2673835.2940000002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5"/>
  <sheetViews>
    <sheetView workbookViewId="0">
      <selection activeCell="O35" sqref="O35"/>
    </sheetView>
  </sheetViews>
  <sheetFormatPr baseColWidth="10" defaultColWidth="10.6640625" defaultRowHeight="13"/>
  <sheetData>
    <row r="1" spans="1:20">
      <c r="A1" s="1" t="s">
        <v>0</v>
      </c>
    </row>
    <row r="2" spans="1:20">
      <c r="A2" s="1" t="s">
        <v>1</v>
      </c>
    </row>
    <row r="3" spans="1:20">
      <c r="A3" s="1"/>
    </row>
    <row r="4" spans="1:20">
      <c r="A4" s="1"/>
      <c r="C4" s="2" t="s">
        <v>2</v>
      </c>
      <c r="E4" s="2" t="s">
        <v>2</v>
      </c>
      <c r="F4" s="2" t="s">
        <v>2</v>
      </c>
      <c r="G4" s="2" t="s">
        <v>3</v>
      </c>
      <c r="I4" s="2" t="s">
        <v>4</v>
      </c>
      <c r="J4" s="2" t="s">
        <v>4</v>
      </c>
      <c r="K4" s="2" t="s">
        <v>4</v>
      </c>
      <c r="L4" s="2" t="s">
        <v>4</v>
      </c>
      <c r="M4" s="2" t="s">
        <v>4</v>
      </c>
      <c r="N4" s="2" t="s">
        <v>4</v>
      </c>
      <c r="O4" s="2" t="s">
        <v>4</v>
      </c>
      <c r="Q4" s="2" t="s">
        <v>4</v>
      </c>
      <c r="R4" s="2" t="s">
        <v>4</v>
      </c>
      <c r="S4" s="2" t="s">
        <v>4</v>
      </c>
      <c r="T4" s="2" t="s">
        <v>4</v>
      </c>
    </row>
    <row r="5" spans="1:20">
      <c r="C5">
        <v>1999</v>
      </c>
      <c r="D5">
        <v>2000</v>
      </c>
      <c r="E5">
        <v>2001</v>
      </c>
      <c r="F5">
        <v>2002</v>
      </c>
      <c r="G5">
        <v>2003</v>
      </c>
      <c r="H5">
        <v>2004</v>
      </c>
      <c r="I5">
        <v>2005</v>
      </c>
      <c r="J5">
        <v>2006</v>
      </c>
      <c r="K5">
        <v>2007</v>
      </c>
      <c r="L5">
        <v>2008</v>
      </c>
      <c r="M5">
        <v>2009</v>
      </c>
      <c r="N5">
        <v>2010</v>
      </c>
      <c r="O5">
        <v>2011</v>
      </c>
      <c r="P5">
        <v>2012</v>
      </c>
      <c r="Q5">
        <v>2013</v>
      </c>
      <c r="R5">
        <v>2014</v>
      </c>
      <c r="S5">
        <v>2015</v>
      </c>
      <c r="T5">
        <v>2016</v>
      </c>
    </row>
    <row r="6" spans="1:20">
      <c r="B6" t="s">
        <v>5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  <c r="N6" t="s">
        <v>8</v>
      </c>
      <c r="O6" t="s">
        <v>8</v>
      </c>
      <c r="Q6" t="s">
        <v>8</v>
      </c>
      <c r="R6" t="s">
        <v>8</v>
      </c>
      <c r="S6" t="s">
        <v>8</v>
      </c>
      <c r="T6" t="s">
        <v>8</v>
      </c>
    </row>
    <row r="7" spans="1:20">
      <c r="B7">
        <v>5</v>
      </c>
      <c r="C7">
        <v>0</v>
      </c>
      <c r="E7">
        <v>0</v>
      </c>
      <c r="F7">
        <v>0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R7">
        <v>0</v>
      </c>
      <c r="S7">
        <v>0</v>
      </c>
      <c r="T7">
        <v>0</v>
      </c>
    </row>
    <row r="8" spans="1:20">
      <c r="B8">
        <v>5.5</v>
      </c>
      <c r="C8">
        <v>0</v>
      </c>
      <c r="E8">
        <v>0</v>
      </c>
      <c r="F8">
        <v>0</v>
      </c>
      <c r="G8">
        <v>34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R8">
        <v>0</v>
      </c>
      <c r="S8">
        <v>0</v>
      </c>
      <c r="T8">
        <v>0</v>
      </c>
    </row>
    <row r="9" spans="1:20">
      <c r="B9">
        <v>6</v>
      </c>
      <c r="C9">
        <v>0</v>
      </c>
      <c r="E9">
        <v>2</v>
      </c>
      <c r="F9">
        <v>0</v>
      </c>
      <c r="G9">
        <v>419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R9">
        <v>0</v>
      </c>
      <c r="S9">
        <v>0</v>
      </c>
      <c r="T9">
        <v>34</v>
      </c>
    </row>
    <row r="10" spans="1:20">
      <c r="B10">
        <v>6.5</v>
      </c>
      <c r="C10">
        <v>0</v>
      </c>
      <c r="E10">
        <v>17</v>
      </c>
      <c r="F10">
        <v>0</v>
      </c>
      <c r="G10">
        <v>362</v>
      </c>
      <c r="I10">
        <v>0</v>
      </c>
      <c r="J10">
        <v>0</v>
      </c>
      <c r="K10">
        <v>0</v>
      </c>
      <c r="L10">
        <v>0</v>
      </c>
      <c r="M10">
        <v>0</v>
      </c>
      <c r="N10">
        <v>24</v>
      </c>
      <c r="O10">
        <v>0</v>
      </c>
      <c r="R10">
        <v>0</v>
      </c>
      <c r="S10">
        <v>0</v>
      </c>
      <c r="T10">
        <v>330</v>
      </c>
    </row>
    <row r="11" spans="1:20">
      <c r="B11">
        <v>7</v>
      </c>
      <c r="C11">
        <v>0</v>
      </c>
      <c r="E11">
        <v>38</v>
      </c>
      <c r="F11">
        <v>0</v>
      </c>
      <c r="G11">
        <v>181</v>
      </c>
      <c r="I11">
        <v>0</v>
      </c>
      <c r="J11">
        <v>0</v>
      </c>
      <c r="K11">
        <v>0</v>
      </c>
      <c r="L11">
        <v>0</v>
      </c>
      <c r="M11">
        <v>0</v>
      </c>
      <c r="N11">
        <v>45</v>
      </c>
      <c r="O11">
        <v>0</v>
      </c>
      <c r="R11">
        <v>0</v>
      </c>
      <c r="S11">
        <v>0</v>
      </c>
      <c r="T11">
        <v>615</v>
      </c>
    </row>
    <row r="12" spans="1:20">
      <c r="B12">
        <v>7.5</v>
      </c>
      <c r="C12">
        <v>14</v>
      </c>
      <c r="E12">
        <v>51</v>
      </c>
      <c r="F12">
        <v>0</v>
      </c>
      <c r="G12">
        <v>60</v>
      </c>
      <c r="I12">
        <v>0</v>
      </c>
      <c r="J12">
        <v>0</v>
      </c>
      <c r="K12">
        <v>0</v>
      </c>
      <c r="L12">
        <v>0</v>
      </c>
      <c r="M12">
        <v>0</v>
      </c>
      <c r="N12">
        <v>73</v>
      </c>
      <c r="O12">
        <v>0</v>
      </c>
      <c r="R12">
        <v>0</v>
      </c>
      <c r="S12">
        <v>0</v>
      </c>
      <c r="T12">
        <v>1390</v>
      </c>
    </row>
    <row r="13" spans="1:20">
      <c r="B13">
        <v>8</v>
      </c>
      <c r="C13">
        <v>34</v>
      </c>
      <c r="E13">
        <v>101</v>
      </c>
      <c r="F13">
        <v>0</v>
      </c>
      <c r="G13">
        <v>24</v>
      </c>
      <c r="I13">
        <v>0</v>
      </c>
      <c r="J13">
        <v>0</v>
      </c>
      <c r="K13">
        <v>0</v>
      </c>
      <c r="L13">
        <v>0</v>
      </c>
      <c r="M13">
        <v>0</v>
      </c>
      <c r="N13">
        <v>111</v>
      </c>
      <c r="O13">
        <v>0</v>
      </c>
      <c r="R13">
        <v>0</v>
      </c>
      <c r="S13">
        <v>0</v>
      </c>
      <c r="T13">
        <v>1496</v>
      </c>
    </row>
    <row r="14" spans="1:20">
      <c r="B14">
        <v>8.5</v>
      </c>
      <c r="C14">
        <v>82</v>
      </c>
      <c r="E14">
        <v>292</v>
      </c>
      <c r="F14">
        <v>1863</v>
      </c>
      <c r="G14">
        <v>28</v>
      </c>
      <c r="I14">
        <v>0</v>
      </c>
      <c r="J14">
        <v>0</v>
      </c>
      <c r="K14">
        <v>0</v>
      </c>
      <c r="L14">
        <v>0</v>
      </c>
      <c r="M14">
        <v>46</v>
      </c>
      <c r="N14">
        <v>188</v>
      </c>
      <c r="O14">
        <v>0</v>
      </c>
      <c r="R14">
        <v>0</v>
      </c>
      <c r="S14">
        <v>0</v>
      </c>
      <c r="T14">
        <v>2139</v>
      </c>
    </row>
    <row r="15" spans="1:20">
      <c r="B15">
        <v>9</v>
      </c>
      <c r="C15">
        <v>395</v>
      </c>
      <c r="E15">
        <v>625</v>
      </c>
      <c r="F15">
        <v>4662</v>
      </c>
      <c r="G15">
        <v>33</v>
      </c>
      <c r="I15">
        <v>123</v>
      </c>
      <c r="J15">
        <v>0</v>
      </c>
      <c r="K15">
        <v>0</v>
      </c>
      <c r="L15">
        <v>31</v>
      </c>
      <c r="M15">
        <v>443</v>
      </c>
      <c r="N15">
        <v>160</v>
      </c>
      <c r="O15">
        <v>0</v>
      </c>
      <c r="R15">
        <v>0</v>
      </c>
      <c r="S15">
        <v>0</v>
      </c>
      <c r="T15">
        <v>4478</v>
      </c>
    </row>
    <row r="16" spans="1:20">
      <c r="B16">
        <v>9.5</v>
      </c>
      <c r="C16">
        <v>235</v>
      </c>
      <c r="E16">
        <v>1210</v>
      </c>
      <c r="F16">
        <v>3428</v>
      </c>
      <c r="G16">
        <v>39</v>
      </c>
      <c r="I16">
        <v>448</v>
      </c>
      <c r="J16">
        <v>8</v>
      </c>
      <c r="K16">
        <v>0</v>
      </c>
      <c r="L16">
        <v>92</v>
      </c>
      <c r="M16">
        <v>1669</v>
      </c>
      <c r="N16">
        <v>490</v>
      </c>
      <c r="O16">
        <v>0</v>
      </c>
      <c r="R16">
        <v>51</v>
      </c>
      <c r="S16">
        <v>1193</v>
      </c>
      <c r="T16">
        <v>4028</v>
      </c>
    </row>
    <row r="17" spans="2:20">
      <c r="B17">
        <v>10</v>
      </c>
      <c r="C17">
        <v>519</v>
      </c>
      <c r="E17">
        <v>1493</v>
      </c>
      <c r="F17">
        <v>2751</v>
      </c>
      <c r="G17">
        <v>45</v>
      </c>
      <c r="I17">
        <v>1335</v>
      </c>
      <c r="J17">
        <v>407</v>
      </c>
      <c r="K17">
        <v>90</v>
      </c>
      <c r="L17">
        <v>185</v>
      </c>
      <c r="M17">
        <v>1075</v>
      </c>
      <c r="N17">
        <v>661</v>
      </c>
      <c r="O17">
        <v>0</v>
      </c>
      <c r="R17">
        <v>118</v>
      </c>
      <c r="S17">
        <v>3245</v>
      </c>
      <c r="T17">
        <v>4342</v>
      </c>
    </row>
    <row r="18" spans="2:20">
      <c r="B18">
        <v>10.5</v>
      </c>
      <c r="C18">
        <v>975</v>
      </c>
      <c r="E18">
        <v>2491</v>
      </c>
      <c r="F18">
        <v>1523</v>
      </c>
      <c r="G18">
        <v>211</v>
      </c>
      <c r="I18">
        <v>1654</v>
      </c>
      <c r="J18">
        <v>2129</v>
      </c>
      <c r="K18">
        <v>473</v>
      </c>
      <c r="L18">
        <v>388</v>
      </c>
      <c r="M18">
        <v>330</v>
      </c>
      <c r="N18">
        <v>776</v>
      </c>
      <c r="O18">
        <v>0</v>
      </c>
      <c r="R18">
        <v>486</v>
      </c>
      <c r="S18">
        <v>7393</v>
      </c>
      <c r="T18">
        <v>5680</v>
      </c>
    </row>
    <row r="19" spans="2:20">
      <c r="B19">
        <v>11</v>
      </c>
      <c r="C19">
        <v>1189</v>
      </c>
      <c r="E19">
        <v>2965</v>
      </c>
      <c r="F19">
        <v>735</v>
      </c>
      <c r="G19">
        <v>427</v>
      </c>
      <c r="I19">
        <v>1371</v>
      </c>
      <c r="J19">
        <v>4752</v>
      </c>
      <c r="K19">
        <v>2591</v>
      </c>
      <c r="L19">
        <v>807</v>
      </c>
      <c r="M19">
        <v>793</v>
      </c>
      <c r="N19">
        <v>1418</v>
      </c>
      <c r="O19">
        <v>0</v>
      </c>
      <c r="R19">
        <v>2133</v>
      </c>
      <c r="S19">
        <v>6162</v>
      </c>
      <c r="T19">
        <v>12161</v>
      </c>
    </row>
    <row r="20" spans="2:20">
      <c r="B20">
        <v>11.5</v>
      </c>
      <c r="C20">
        <v>2088</v>
      </c>
      <c r="E20">
        <v>3070</v>
      </c>
      <c r="F20">
        <v>895</v>
      </c>
      <c r="G20">
        <v>1702</v>
      </c>
      <c r="I20">
        <v>1422</v>
      </c>
      <c r="J20">
        <v>4670</v>
      </c>
      <c r="K20">
        <v>6631</v>
      </c>
      <c r="L20">
        <v>886</v>
      </c>
      <c r="M20">
        <v>3255</v>
      </c>
      <c r="N20">
        <v>677</v>
      </c>
      <c r="O20">
        <v>0</v>
      </c>
      <c r="R20">
        <v>3086</v>
      </c>
      <c r="S20">
        <v>5359</v>
      </c>
      <c r="T20">
        <v>17688</v>
      </c>
    </row>
    <row r="21" spans="2:20">
      <c r="B21">
        <v>12</v>
      </c>
      <c r="C21">
        <v>1613</v>
      </c>
      <c r="E21">
        <v>2834</v>
      </c>
      <c r="F21">
        <v>1254</v>
      </c>
      <c r="G21">
        <v>2882</v>
      </c>
      <c r="I21">
        <v>1251</v>
      </c>
      <c r="J21">
        <v>3256</v>
      </c>
      <c r="K21">
        <v>9077</v>
      </c>
      <c r="L21">
        <v>2334</v>
      </c>
      <c r="M21">
        <v>2211</v>
      </c>
      <c r="N21">
        <v>1210</v>
      </c>
      <c r="O21">
        <v>0</v>
      </c>
      <c r="R21">
        <v>6039</v>
      </c>
      <c r="S21">
        <v>4415</v>
      </c>
      <c r="T21">
        <v>7756</v>
      </c>
    </row>
    <row r="22" spans="2:20">
      <c r="B22">
        <v>12.5</v>
      </c>
      <c r="C22">
        <v>3137</v>
      </c>
      <c r="E22">
        <v>2713</v>
      </c>
      <c r="F22">
        <v>1353</v>
      </c>
      <c r="G22">
        <v>3216</v>
      </c>
      <c r="I22">
        <v>1840</v>
      </c>
      <c r="J22">
        <v>2814</v>
      </c>
      <c r="K22">
        <v>7696</v>
      </c>
      <c r="L22">
        <v>3535</v>
      </c>
      <c r="M22">
        <v>1627</v>
      </c>
      <c r="N22">
        <v>971</v>
      </c>
      <c r="O22">
        <v>0</v>
      </c>
      <c r="R22">
        <v>5448</v>
      </c>
      <c r="S22">
        <v>3817</v>
      </c>
      <c r="T22">
        <v>2553</v>
      </c>
    </row>
    <row r="23" spans="2:20">
      <c r="B23">
        <v>13</v>
      </c>
      <c r="C23">
        <v>6091</v>
      </c>
      <c r="E23">
        <v>2306</v>
      </c>
      <c r="F23">
        <v>599</v>
      </c>
      <c r="G23">
        <v>3829</v>
      </c>
      <c r="I23">
        <v>2195</v>
      </c>
      <c r="J23">
        <v>2626</v>
      </c>
      <c r="K23">
        <v>5551</v>
      </c>
      <c r="L23">
        <v>4423</v>
      </c>
      <c r="M23">
        <v>1620</v>
      </c>
      <c r="N23">
        <v>427</v>
      </c>
      <c r="O23">
        <v>0</v>
      </c>
      <c r="R23">
        <v>5428</v>
      </c>
      <c r="S23">
        <v>923</v>
      </c>
      <c r="T23">
        <v>623</v>
      </c>
    </row>
    <row r="24" spans="2:20">
      <c r="B24">
        <v>13.5</v>
      </c>
      <c r="C24">
        <v>4801</v>
      </c>
      <c r="E24">
        <v>1503</v>
      </c>
      <c r="F24">
        <v>555</v>
      </c>
      <c r="G24">
        <v>3365</v>
      </c>
      <c r="I24">
        <v>1367</v>
      </c>
      <c r="J24">
        <v>1893</v>
      </c>
      <c r="K24">
        <v>3147</v>
      </c>
      <c r="L24">
        <v>4272</v>
      </c>
      <c r="M24">
        <v>1380</v>
      </c>
      <c r="N24">
        <v>93</v>
      </c>
      <c r="O24">
        <v>0</v>
      </c>
      <c r="R24">
        <v>2933</v>
      </c>
      <c r="S24">
        <v>292</v>
      </c>
      <c r="T24">
        <v>32</v>
      </c>
    </row>
    <row r="25" spans="2:20">
      <c r="B25">
        <v>14</v>
      </c>
      <c r="C25">
        <v>1809</v>
      </c>
      <c r="E25">
        <v>864</v>
      </c>
      <c r="F25">
        <v>560</v>
      </c>
      <c r="G25">
        <v>2564</v>
      </c>
      <c r="I25">
        <v>667</v>
      </c>
      <c r="J25">
        <v>778</v>
      </c>
      <c r="K25">
        <v>1720</v>
      </c>
      <c r="L25">
        <v>3074</v>
      </c>
      <c r="M25">
        <v>1418</v>
      </c>
      <c r="N25">
        <v>71</v>
      </c>
      <c r="O25">
        <v>0</v>
      </c>
      <c r="R25">
        <v>997</v>
      </c>
      <c r="S25">
        <v>177</v>
      </c>
      <c r="T25">
        <v>0</v>
      </c>
    </row>
    <row r="26" spans="2:20">
      <c r="B26">
        <v>14.5</v>
      </c>
      <c r="C26">
        <v>871</v>
      </c>
      <c r="E26">
        <v>714</v>
      </c>
      <c r="F26">
        <v>277</v>
      </c>
      <c r="G26">
        <v>2006</v>
      </c>
      <c r="I26">
        <v>269</v>
      </c>
      <c r="J26">
        <v>361</v>
      </c>
      <c r="K26">
        <v>582</v>
      </c>
      <c r="L26">
        <v>3454</v>
      </c>
      <c r="M26">
        <v>2565</v>
      </c>
      <c r="N26">
        <v>0</v>
      </c>
      <c r="O26">
        <v>0</v>
      </c>
      <c r="R26">
        <v>811</v>
      </c>
      <c r="S26">
        <v>72</v>
      </c>
      <c r="T26">
        <v>0</v>
      </c>
    </row>
    <row r="27" spans="2:20">
      <c r="B27">
        <v>15</v>
      </c>
      <c r="C27">
        <v>388</v>
      </c>
      <c r="E27">
        <v>683</v>
      </c>
      <c r="F27">
        <v>275</v>
      </c>
      <c r="G27">
        <v>1349</v>
      </c>
      <c r="I27">
        <v>99</v>
      </c>
      <c r="J27">
        <v>175</v>
      </c>
      <c r="K27">
        <v>218</v>
      </c>
      <c r="L27">
        <v>5033</v>
      </c>
      <c r="M27">
        <v>2138</v>
      </c>
      <c r="N27">
        <v>0</v>
      </c>
      <c r="O27">
        <v>0</v>
      </c>
      <c r="R27">
        <v>873</v>
      </c>
      <c r="S27">
        <v>41</v>
      </c>
      <c r="T27">
        <v>0</v>
      </c>
    </row>
    <row r="28" spans="2:20">
      <c r="B28">
        <v>15.5</v>
      </c>
      <c r="C28">
        <v>328</v>
      </c>
      <c r="E28">
        <v>345</v>
      </c>
      <c r="F28">
        <v>194</v>
      </c>
      <c r="G28">
        <v>952</v>
      </c>
      <c r="I28">
        <v>0</v>
      </c>
      <c r="J28">
        <v>126</v>
      </c>
      <c r="K28">
        <v>137</v>
      </c>
      <c r="L28">
        <v>2609</v>
      </c>
      <c r="M28">
        <v>2588</v>
      </c>
      <c r="N28">
        <v>0</v>
      </c>
      <c r="O28">
        <v>0</v>
      </c>
      <c r="R28">
        <v>478</v>
      </c>
      <c r="S28">
        <v>11</v>
      </c>
      <c r="T28">
        <v>0</v>
      </c>
    </row>
    <row r="29" spans="2:20">
      <c r="B29">
        <v>16</v>
      </c>
      <c r="C29">
        <v>28</v>
      </c>
      <c r="E29">
        <v>369</v>
      </c>
      <c r="F29">
        <v>257</v>
      </c>
      <c r="G29">
        <v>478</v>
      </c>
      <c r="I29">
        <v>0</v>
      </c>
      <c r="J29">
        <v>87</v>
      </c>
      <c r="K29">
        <v>62</v>
      </c>
      <c r="L29">
        <v>1894</v>
      </c>
      <c r="M29">
        <v>1161</v>
      </c>
      <c r="N29">
        <v>0</v>
      </c>
      <c r="O29">
        <v>0</v>
      </c>
      <c r="R29">
        <v>22</v>
      </c>
      <c r="S29">
        <v>0</v>
      </c>
      <c r="T29">
        <v>0</v>
      </c>
    </row>
    <row r="30" spans="2:20">
      <c r="B30">
        <v>16.5</v>
      </c>
      <c r="C30">
        <v>166</v>
      </c>
      <c r="E30">
        <v>104</v>
      </c>
      <c r="F30">
        <v>154</v>
      </c>
      <c r="G30">
        <v>359</v>
      </c>
      <c r="I30">
        <v>0</v>
      </c>
      <c r="J30">
        <v>0</v>
      </c>
      <c r="K30">
        <v>14</v>
      </c>
      <c r="L30">
        <v>832</v>
      </c>
      <c r="M30">
        <v>283</v>
      </c>
      <c r="N30">
        <v>0</v>
      </c>
      <c r="O30">
        <v>0</v>
      </c>
      <c r="R30">
        <v>0</v>
      </c>
      <c r="S30">
        <v>0</v>
      </c>
      <c r="T30">
        <v>0</v>
      </c>
    </row>
    <row r="31" spans="2:20">
      <c r="B31">
        <v>17</v>
      </c>
      <c r="C31">
        <v>0</v>
      </c>
      <c r="E31">
        <v>0</v>
      </c>
      <c r="F31">
        <v>0</v>
      </c>
      <c r="G31">
        <v>0</v>
      </c>
      <c r="I31">
        <v>0</v>
      </c>
      <c r="J31">
        <v>0</v>
      </c>
      <c r="K31">
        <v>31</v>
      </c>
      <c r="L31">
        <v>80</v>
      </c>
      <c r="M31">
        <v>131</v>
      </c>
      <c r="N31">
        <v>0</v>
      </c>
      <c r="O31">
        <v>0</v>
      </c>
      <c r="R31">
        <v>0</v>
      </c>
      <c r="S31">
        <v>0</v>
      </c>
      <c r="T31">
        <v>0</v>
      </c>
    </row>
    <row r="32" spans="2:20">
      <c r="B32">
        <v>17.5</v>
      </c>
      <c r="C32">
        <v>0</v>
      </c>
      <c r="E32">
        <v>123</v>
      </c>
      <c r="F32">
        <v>0</v>
      </c>
      <c r="G32">
        <v>0</v>
      </c>
      <c r="I32">
        <v>0</v>
      </c>
      <c r="J32">
        <v>0</v>
      </c>
      <c r="K32">
        <v>0</v>
      </c>
      <c r="L32">
        <v>233</v>
      </c>
      <c r="M32">
        <v>12</v>
      </c>
      <c r="N32">
        <v>0</v>
      </c>
      <c r="O32">
        <v>0</v>
      </c>
      <c r="R32">
        <v>14</v>
      </c>
      <c r="S32">
        <v>0</v>
      </c>
      <c r="T32">
        <v>0</v>
      </c>
    </row>
    <row r="33" spans="2:20">
      <c r="B33">
        <v>18</v>
      </c>
      <c r="C33">
        <v>0</v>
      </c>
      <c r="E33">
        <v>0</v>
      </c>
      <c r="F33">
        <v>0</v>
      </c>
      <c r="G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R33">
        <v>0</v>
      </c>
      <c r="S33">
        <v>0</v>
      </c>
      <c r="T33">
        <v>0</v>
      </c>
    </row>
    <row r="34" spans="2:20">
      <c r="B34">
        <v>18.5</v>
      </c>
      <c r="C34">
        <v>0</v>
      </c>
      <c r="E34">
        <v>0</v>
      </c>
      <c r="F34">
        <v>0</v>
      </c>
      <c r="G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R34">
        <v>0</v>
      </c>
      <c r="S34">
        <v>0</v>
      </c>
      <c r="T34">
        <v>0</v>
      </c>
    </row>
    <row r="35" spans="2:20">
      <c r="B35" t="s">
        <v>7</v>
      </c>
      <c r="C35">
        <v>24763</v>
      </c>
      <c r="E35">
        <v>24913</v>
      </c>
      <c r="F35">
        <v>21335</v>
      </c>
      <c r="G35">
        <v>24565</v>
      </c>
      <c r="I35">
        <v>14041</v>
      </c>
      <c r="J35">
        <v>24082</v>
      </c>
      <c r="K35">
        <v>38020</v>
      </c>
      <c r="L35">
        <v>34162</v>
      </c>
      <c r="M35">
        <v>24745</v>
      </c>
      <c r="N35">
        <v>7395</v>
      </c>
      <c r="R35">
        <v>28917</v>
      </c>
      <c r="S35">
        <v>33100</v>
      </c>
      <c r="T35">
        <v>65345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35"/>
  <sheetViews>
    <sheetView workbookViewId="0">
      <selection activeCell="E35" sqref="E35"/>
    </sheetView>
  </sheetViews>
  <sheetFormatPr baseColWidth="10" defaultColWidth="10.6640625" defaultRowHeight="13"/>
  <sheetData>
    <row r="1" spans="1:15">
      <c r="A1" s="1" t="s">
        <v>0</v>
      </c>
    </row>
    <row r="2" spans="1:15">
      <c r="A2" s="1" t="s">
        <v>79</v>
      </c>
    </row>
    <row r="3" spans="1:15">
      <c r="A3" s="1" t="s">
        <v>80</v>
      </c>
    </row>
    <row r="4" spans="1:15">
      <c r="A4" s="1"/>
      <c r="C4" t="s">
        <v>81</v>
      </c>
      <c r="D4" s="2"/>
      <c r="E4" s="2" t="s">
        <v>81</v>
      </c>
      <c r="F4" s="2" t="s">
        <v>82</v>
      </c>
      <c r="G4" s="2"/>
      <c r="H4" s="2" t="s">
        <v>82</v>
      </c>
      <c r="I4" s="2" t="s">
        <v>82</v>
      </c>
      <c r="L4" s="2" t="s">
        <v>83</v>
      </c>
      <c r="M4" s="2" t="s">
        <v>82</v>
      </c>
      <c r="N4" s="2" t="s">
        <v>82</v>
      </c>
      <c r="O4" s="2" t="s">
        <v>82</v>
      </c>
    </row>
    <row r="5" spans="1:15">
      <c r="C5">
        <v>2004</v>
      </c>
      <c r="D5">
        <v>2005</v>
      </c>
      <c r="E5">
        <v>2006</v>
      </c>
      <c r="F5">
        <v>2007</v>
      </c>
      <c r="G5">
        <v>2008</v>
      </c>
      <c r="H5">
        <v>2009</v>
      </c>
      <c r="I5">
        <v>2010</v>
      </c>
      <c r="J5">
        <v>2011</v>
      </c>
      <c r="K5">
        <v>2012</v>
      </c>
      <c r="L5">
        <v>2013</v>
      </c>
      <c r="M5">
        <v>2014</v>
      </c>
      <c r="N5">
        <v>2015</v>
      </c>
      <c r="O5">
        <v>2016</v>
      </c>
    </row>
    <row r="6" spans="1:15">
      <c r="B6" t="s">
        <v>5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  <c r="N6" t="s">
        <v>8</v>
      </c>
      <c r="O6" t="s">
        <v>8</v>
      </c>
    </row>
    <row r="7" spans="1:15">
      <c r="B7">
        <v>5</v>
      </c>
      <c r="C7">
        <v>0</v>
      </c>
      <c r="E7">
        <v>0</v>
      </c>
      <c r="F7">
        <v>0</v>
      </c>
      <c r="H7">
        <v>0</v>
      </c>
      <c r="I7">
        <v>0</v>
      </c>
      <c r="L7">
        <v>0</v>
      </c>
      <c r="M7">
        <v>0</v>
      </c>
      <c r="N7">
        <v>0</v>
      </c>
    </row>
    <row r="8" spans="1:15">
      <c r="B8">
        <v>5.5</v>
      </c>
      <c r="C8">
        <v>0</v>
      </c>
      <c r="E8">
        <v>0</v>
      </c>
      <c r="F8">
        <v>0</v>
      </c>
      <c r="H8">
        <v>0</v>
      </c>
      <c r="I8">
        <v>0</v>
      </c>
      <c r="L8">
        <v>0</v>
      </c>
      <c r="M8">
        <v>0</v>
      </c>
      <c r="N8">
        <v>0</v>
      </c>
    </row>
    <row r="9" spans="1:15">
      <c r="B9">
        <v>6</v>
      </c>
      <c r="C9">
        <v>0</v>
      </c>
      <c r="E9">
        <v>0</v>
      </c>
      <c r="F9">
        <v>0</v>
      </c>
      <c r="H9">
        <v>0</v>
      </c>
      <c r="I9">
        <v>0</v>
      </c>
      <c r="L9">
        <v>0</v>
      </c>
      <c r="M9">
        <v>0</v>
      </c>
      <c r="N9">
        <v>0</v>
      </c>
    </row>
    <row r="10" spans="1:15">
      <c r="B10">
        <v>6.5</v>
      </c>
      <c r="C10">
        <v>0</v>
      </c>
      <c r="E10">
        <v>0</v>
      </c>
      <c r="F10">
        <v>0</v>
      </c>
      <c r="H10">
        <v>0</v>
      </c>
      <c r="I10">
        <v>0</v>
      </c>
      <c r="L10">
        <v>0</v>
      </c>
      <c r="M10">
        <v>0</v>
      </c>
      <c r="N10" s="10">
        <v>1.0190000000000001</v>
      </c>
    </row>
    <row r="11" spans="1:15">
      <c r="B11">
        <v>7</v>
      </c>
      <c r="C11">
        <v>0</v>
      </c>
      <c r="E11">
        <v>0</v>
      </c>
      <c r="F11">
        <v>0</v>
      </c>
      <c r="H11">
        <v>0</v>
      </c>
      <c r="I11" s="79">
        <v>0.46200000000000002</v>
      </c>
      <c r="L11">
        <v>0</v>
      </c>
      <c r="M11">
        <v>0</v>
      </c>
      <c r="N11" s="10">
        <v>24.567</v>
      </c>
    </row>
    <row r="12" spans="1:15">
      <c r="B12">
        <v>7.5</v>
      </c>
      <c r="C12">
        <v>0</v>
      </c>
      <c r="E12">
        <v>0</v>
      </c>
      <c r="F12">
        <v>0</v>
      </c>
      <c r="H12">
        <v>0</v>
      </c>
      <c r="I12" s="10">
        <v>9.2550000000000008</v>
      </c>
      <c r="L12" s="10">
        <v>5.4039999999999999</v>
      </c>
      <c r="M12">
        <v>0</v>
      </c>
      <c r="N12" s="10">
        <v>348.952</v>
      </c>
    </row>
    <row r="13" spans="1:15">
      <c r="B13">
        <v>8</v>
      </c>
      <c r="C13">
        <v>0</v>
      </c>
      <c r="E13" s="10">
        <v>5.3049999999999997</v>
      </c>
      <c r="F13">
        <v>0</v>
      </c>
      <c r="H13">
        <v>0</v>
      </c>
      <c r="I13" s="10">
        <v>75.847999999999999</v>
      </c>
      <c r="L13" s="10">
        <v>33.139000000000003</v>
      </c>
      <c r="M13">
        <v>0</v>
      </c>
      <c r="N13" s="10">
        <v>862.91399999999999</v>
      </c>
    </row>
    <row r="14" spans="1:15">
      <c r="B14">
        <v>8.5</v>
      </c>
      <c r="C14">
        <v>0</v>
      </c>
      <c r="E14" s="10">
        <v>0</v>
      </c>
      <c r="F14">
        <v>0</v>
      </c>
      <c r="H14">
        <v>0</v>
      </c>
      <c r="I14" s="10">
        <v>95.905000000000001</v>
      </c>
      <c r="L14" s="10">
        <v>40.161999999999999</v>
      </c>
      <c r="M14">
        <v>0</v>
      </c>
      <c r="N14" s="10">
        <v>996.226</v>
      </c>
    </row>
    <row r="15" spans="1:15">
      <c r="B15">
        <v>9</v>
      </c>
      <c r="C15" s="10">
        <v>3.8559999999999999</v>
      </c>
      <c r="E15" s="10">
        <v>30.126000000000001</v>
      </c>
      <c r="F15">
        <v>0</v>
      </c>
      <c r="H15">
        <v>0</v>
      </c>
      <c r="I15" s="10">
        <v>127.512</v>
      </c>
      <c r="L15" s="10">
        <v>86.861999999999995</v>
      </c>
      <c r="M15">
        <v>0</v>
      </c>
      <c r="N15" s="10">
        <v>844.17800000000011</v>
      </c>
    </row>
    <row r="16" spans="1:15">
      <c r="B16">
        <v>9.5</v>
      </c>
      <c r="C16" s="10">
        <v>103.746</v>
      </c>
      <c r="E16" s="10">
        <v>541.36599999999999</v>
      </c>
      <c r="F16">
        <v>0</v>
      </c>
      <c r="H16">
        <v>0</v>
      </c>
      <c r="I16" s="10">
        <v>253.93</v>
      </c>
      <c r="L16" s="10">
        <v>183.227</v>
      </c>
      <c r="M16" s="10">
        <v>8.4760000000000009</v>
      </c>
      <c r="N16" s="10">
        <v>861.35300000000007</v>
      </c>
    </row>
    <row r="17" spans="2:14">
      <c r="B17">
        <v>10</v>
      </c>
      <c r="C17" s="10">
        <v>237.59</v>
      </c>
      <c r="E17" s="10">
        <v>1725.3810000000001</v>
      </c>
      <c r="F17" s="10">
        <v>107.46599999999999</v>
      </c>
      <c r="H17">
        <v>0</v>
      </c>
      <c r="I17" s="10">
        <v>209.37200000000001</v>
      </c>
      <c r="L17" s="10">
        <v>323.48700000000002</v>
      </c>
      <c r="M17" s="10">
        <v>20.786999999999999</v>
      </c>
      <c r="N17" s="10">
        <v>1111.8410000000001</v>
      </c>
    </row>
    <row r="18" spans="2:14">
      <c r="B18">
        <v>10.5</v>
      </c>
      <c r="C18" s="10">
        <v>317.45999999999998</v>
      </c>
      <c r="E18" s="10">
        <v>2516.02</v>
      </c>
      <c r="F18" s="10">
        <v>374.54199999999997</v>
      </c>
      <c r="H18">
        <v>0</v>
      </c>
      <c r="I18" s="10">
        <v>196.89799999999997</v>
      </c>
      <c r="L18" s="10">
        <v>409.70600000000002</v>
      </c>
      <c r="M18" s="10">
        <v>296.37299999999999</v>
      </c>
      <c r="N18" s="10">
        <v>2371.6349999999998</v>
      </c>
    </row>
    <row r="19" spans="2:14">
      <c r="B19">
        <v>11</v>
      </c>
      <c r="C19" s="10">
        <v>443.053</v>
      </c>
      <c r="E19" s="10">
        <v>3323.9920000000002</v>
      </c>
      <c r="F19" s="10">
        <v>645.14</v>
      </c>
      <c r="H19" s="10">
        <v>94.834999999999994</v>
      </c>
      <c r="I19" s="10">
        <v>251.14600000000002</v>
      </c>
      <c r="L19" s="10">
        <v>513.97</v>
      </c>
      <c r="M19" s="10">
        <v>1104.9189999999999</v>
      </c>
      <c r="N19" s="10">
        <v>2737.69</v>
      </c>
    </row>
    <row r="20" spans="2:14">
      <c r="B20">
        <v>11.5</v>
      </c>
      <c r="C20" s="10">
        <v>578.92999999999995</v>
      </c>
      <c r="E20" s="10">
        <v>4419.3109999999997</v>
      </c>
      <c r="F20" s="10">
        <v>862.66599999999994</v>
      </c>
      <c r="H20" s="10">
        <v>305.22599999999994</v>
      </c>
      <c r="I20" s="10">
        <v>572.55299999999988</v>
      </c>
      <c r="L20" s="10">
        <v>363.06799999999998</v>
      </c>
      <c r="M20" s="10">
        <v>2782.576</v>
      </c>
      <c r="N20" s="10">
        <v>2453.1990000000001</v>
      </c>
    </row>
    <row r="21" spans="2:14">
      <c r="B21">
        <v>12</v>
      </c>
      <c r="C21" s="10">
        <v>1159.2459999999999</v>
      </c>
      <c r="E21" s="10">
        <v>5451.2979999999998</v>
      </c>
      <c r="F21" s="10">
        <v>1855.3590000000002</v>
      </c>
      <c r="H21" s="10">
        <v>807.23</v>
      </c>
      <c r="I21" s="10">
        <v>1260.1379999999999</v>
      </c>
      <c r="L21" s="10">
        <v>507.40499999999997</v>
      </c>
      <c r="M21" s="10">
        <v>3888.1229999999996</v>
      </c>
      <c r="N21" s="10">
        <v>2074.7450000000003</v>
      </c>
    </row>
    <row r="22" spans="2:14">
      <c r="B22">
        <v>12.5</v>
      </c>
      <c r="C22" s="10">
        <v>2521.2359999999999</v>
      </c>
      <c r="E22" s="10">
        <v>4648.47</v>
      </c>
      <c r="F22" s="10">
        <v>2854.931</v>
      </c>
      <c r="H22" s="10">
        <v>1690.114</v>
      </c>
      <c r="I22" s="10">
        <v>2156.4859999999999</v>
      </c>
      <c r="L22" s="10">
        <v>360.43100000000004</v>
      </c>
      <c r="M22" s="10">
        <v>4788.2270000000008</v>
      </c>
      <c r="N22" s="10">
        <v>1811.7880000000002</v>
      </c>
    </row>
    <row r="23" spans="2:14">
      <c r="B23">
        <v>13</v>
      </c>
      <c r="C23" s="10">
        <v>3633.5259999999998</v>
      </c>
      <c r="E23" s="10">
        <v>3990.6220000000003</v>
      </c>
      <c r="F23" s="10">
        <v>4899.2850000000008</v>
      </c>
      <c r="H23" s="10">
        <v>2782.2620000000002</v>
      </c>
      <c r="I23" s="10">
        <v>3082.7909999999997</v>
      </c>
      <c r="L23" s="10">
        <v>417.20800000000003</v>
      </c>
      <c r="M23" s="10">
        <v>4297.7179999999998</v>
      </c>
      <c r="N23" s="10">
        <v>1887.0149999999999</v>
      </c>
    </row>
    <row r="24" spans="2:14">
      <c r="B24">
        <v>13.5</v>
      </c>
      <c r="C24" s="10">
        <v>2992.9280000000003</v>
      </c>
      <c r="E24" s="10">
        <v>3158.7550000000001</v>
      </c>
      <c r="F24" s="10">
        <v>4915.8909999999996</v>
      </c>
      <c r="H24" s="10">
        <v>3127.7770000000005</v>
      </c>
      <c r="I24" s="10">
        <v>1637.0950000000003</v>
      </c>
      <c r="L24" s="10">
        <v>558.38700000000006</v>
      </c>
      <c r="M24" s="10">
        <v>3636.7129999999997</v>
      </c>
      <c r="N24" s="10">
        <v>1414.729</v>
      </c>
    </row>
    <row r="25" spans="2:14">
      <c r="B25">
        <v>14</v>
      </c>
      <c r="C25" s="10">
        <v>3023.9719999999998</v>
      </c>
      <c r="E25" s="10">
        <v>2555.4080000000004</v>
      </c>
      <c r="F25" s="10">
        <v>4825.1990000000005</v>
      </c>
      <c r="H25" s="10">
        <v>4044.9419999999996</v>
      </c>
      <c r="I25" s="10">
        <v>1083.377</v>
      </c>
      <c r="L25" s="10">
        <v>727.31500000000005</v>
      </c>
      <c r="M25" s="10">
        <v>2769.8209999999999</v>
      </c>
      <c r="N25" s="10">
        <v>807.73899999999992</v>
      </c>
    </row>
    <row r="26" spans="2:14">
      <c r="B26">
        <v>14.5</v>
      </c>
      <c r="C26" s="10">
        <v>1545.9549999999999</v>
      </c>
      <c r="E26" s="10">
        <v>1587.9549999999999</v>
      </c>
      <c r="F26" s="10">
        <v>3205.6889999999999</v>
      </c>
      <c r="H26" s="10">
        <v>3254.6779999999999</v>
      </c>
      <c r="I26" s="10">
        <v>450.73200000000008</v>
      </c>
      <c r="L26" s="10">
        <v>985.85699999999997</v>
      </c>
      <c r="M26" s="10">
        <v>2252.09</v>
      </c>
      <c r="N26" s="10">
        <v>442.11200000000002</v>
      </c>
    </row>
    <row r="27" spans="2:14">
      <c r="B27">
        <v>15</v>
      </c>
      <c r="C27" s="10">
        <v>701.24200000000008</v>
      </c>
      <c r="E27" s="10">
        <v>1035.405</v>
      </c>
      <c r="F27" s="10">
        <v>2142.11</v>
      </c>
      <c r="H27" s="10">
        <v>2190.7890000000002</v>
      </c>
      <c r="I27" s="10">
        <v>318.08500000000004</v>
      </c>
      <c r="L27" s="10">
        <v>984.25399999999991</v>
      </c>
      <c r="M27" s="10">
        <v>1593.817</v>
      </c>
      <c r="N27" s="10">
        <v>171.488</v>
      </c>
    </row>
    <row r="28" spans="2:14">
      <c r="B28">
        <v>15.5</v>
      </c>
      <c r="C28" s="10">
        <v>418.34100000000001</v>
      </c>
      <c r="E28" s="10">
        <v>253.11500000000001</v>
      </c>
      <c r="F28" s="10">
        <v>961.85199999999998</v>
      </c>
      <c r="H28" s="10">
        <v>1230.0789999999997</v>
      </c>
      <c r="I28" s="10">
        <v>223.29599999999999</v>
      </c>
      <c r="L28" s="10">
        <v>806.73099999999999</v>
      </c>
      <c r="M28" s="10">
        <v>749.75099999999998</v>
      </c>
      <c r="N28" s="10">
        <v>57.175000000000004</v>
      </c>
    </row>
    <row r="29" spans="2:14">
      <c r="B29">
        <v>16</v>
      </c>
      <c r="C29" s="10">
        <v>186.40199999999999</v>
      </c>
      <c r="E29" s="10">
        <v>223.947</v>
      </c>
      <c r="F29" s="10">
        <v>753.89599999999996</v>
      </c>
      <c r="H29" s="10">
        <v>987.78700000000003</v>
      </c>
      <c r="I29" s="10">
        <v>154.78699999999998</v>
      </c>
      <c r="L29" s="10">
        <v>702.32899999999995</v>
      </c>
      <c r="M29" s="10">
        <v>549.88099999999997</v>
      </c>
      <c r="N29" s="10">
        <v>22.077999999999999</v>
      </c>
    </row>
    <row r="30" spans="2:14">
      <c r="B30">
        <v>16.5</v>
      </c>
      <c r="C30" s="10">
        <v>106.19699999999999</v>
      </c>
      <c r="E30" s="10">
        <v>46.868000000000002</v>
      </c>
      <c r="F30" s="10">
        <v>275.786</v>
      </c>
      <c r="H30" s="10">
        <v>573.97900000000004</v>
      </c>
      <c r="I30" s="10">
        <v>143.04700000000003</v>
      </c>
      <c r="L30" s="10">
        <v>265.33600000000001</v>
      </c>
      <c r="M30" s="10">
        <v>289.48</v>
      </c>
      <c r="N30" s="10">
        <v>2.1139999999999999</v>
      </c>
    </row>
    <row r="31" spans="2:14">
      <c r="B31">
        <v>17</v>
      </c>
      <c r="C31" s="10">
        <v>74.186999999999998</v>
      </c>
      <c r="E31" s="10">
        <v>8.6669999999999998</v>
      </c>
      <c r="F31" s="10">
        <v>120.42400000000001</v>
      </c>
      <c r="H31" s="10">
        <v>266.86400000000003</v>
      </c>
      <c r="I31" s="10">
        <v>35.301000000000002</v>
      </c>
      <c r="L31" s="10">
        <v>153.68</v>
      </c>
      <c r="M31" s="10">
        <v>136.17599999999999</v>
      </c>
      <c r="N31" s="10">
        <v>0.81899999999999995</v>
      </c>
    </row>
    <row r="32" spans="2:14">
      <c r="B32">
        <v>17.5</v>
      </c>
      <c r="C32" s="10">
        <v>108.188</v>
      </c>
      <c r="E32" s="10">
        <v>12.539000000000001</v>
      </c>
      <c r="F32" s="10">
        <v>52.908999999999999</v>
      </c>
      <c r="H32" s="10">
        <v>189.83799999999999</v>
      </c>
      <c r="I32" s="79">
        <v>0.68800000000000006</v>
      </c>
      <c r="L32" s="10">
        <v>52.754999999999995</v>
      </c>
      <c r="M32" s="10">
        <v>36.994999999999997</v>
      </c>
      <c r="N32">
        <v>0</v>
      </c>
    </row>
    <row r="33" spans="2:14">
      <c r="B33">
        <v>18</v>
      </c>
      <c r="C33" s="10">
        <v>21.088000000000001</v>
      </c>
      <c r="E33" s="10">
        <v>4.8470000000000004</v>
      </c>
      <c r="F33" s="10">
        <v>28.981999999999999</v>
      </c>
      <c r="H33" s="10">
        <v>28.334</v>
      </c>
      <c r="I33">
        <v>0</v>
      </c>
      <c r="L33" s="10">
        <v>6.2309999999999999</v>
      </c>
      <c r="M33" s="10">
        <v>17.062999999999999</v>
      </c>
      <c r="N33">
        <v>0</v>
      </c>
    </row>
    <row r="34" spans="2:14">
      <c r="B34">
        <v>18.5</v>
      </c>
      <c r="C34">
        <v>0</v>
      </c>
      <c r="E34" s="10">
        <v>0</v>
      </c>
      <c r="F34" s="10">
        <v>0</v>
      </c>
      <c r="H34" s="10">
        <v>5.7629999999999999</v>
      </c>
      <c r="I34">
        <v>0</v>
      </c>
      <c r="L34">
        <v>0</v>
      </c>
      <c r="M34">
        <v>0</v>
      </c>
      <c r="N34">
        <v>0</v>
      </c>
    </row>
    <row r="35" spans="2:14">
      <c r="B35" t="s">
        <v>7</v>
      </c>
      <c r="C35" s="10">
        <v>18177.142999999996</v>
      </c>
      <c r="E35" s="10">
        <v>35539.396999999997</v>
      </c>
      <c r="F35" s="10">
        <v>28882.126999999997</v>
      </c>
      <c r="H35" s="10">
        <v>21580.496999999999</v>
      </c>
      <c r="I35" s="10">
        <v>12338.704</v>
      </c>
      <c r="L35" s="10">
        <v>8486.9439999999995</v>
      </c>
      <c r="M35" s="10">
        <v>29218.985999999997</v>
      </c>
      <c r="N35" s="10">
        <v>21305.376000000004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15"/>
  <sheetViews>
    <sheetView workbookViewId="0">
      <selection activeCell="J18" sqref="J18"/>
    </sheetView>
  </sheetViews>
  <sheetFormatPr baseColWidth="10" defaultColWidth="10.6640625" defaultRowHeight="13"/>
  <sheetData>
    <row r="1" spans="1:21">
      <c r="A1" s="1" t="s">
        <v>0</v>
      </c>
    </row>
    <row r="2" spans="1:21">
      <c r="A2" s="1" t="s">
        <v>84</v>
      </c>
    </row>
    <row r="3" spans="1:21">
      <c r="A3" s="1" t="s">
        <v>9</v>
      </c>
    </row>
    <row r="4" spans="1:21">
      <c r="A4" s="1" t="s">
        <v>85</v>
      </c>
    </row>
    <row r="5" spans="1:21">
      <c r="A5" s="1" t="s">
        <v>80</v>
      </c>
    </row>
    <row r="6" spans="1:21">
      <c r="D6" s="2"/>
      <c r="F6" s="2"/>
      <c r="G6" s="2"/>
      <c r="H6" s="2"/>
      <c r="I6" t="s">
        <v>81</v>
      </c>
      <c r="J6" s="2"/>
      <c r="K6" s="2" t="s">
        <v>81</v>
      </c>
      <c r="L6" s="2" t="s">
        <v>82</v>
      </c>
      <c r="M6" s="2"/>
      <c r="N6" s="2" t="s">
        <v>82</v>
      </c>
      <c r="O6" s="2" t="s">
        <v>82</v>
      </c>
      <c r="R6" s="2" t="s">
        <v>83</v>
      </c>
      <c r="S6" s="2" t="s">
        <v>82</v>
      </c>
      <c r="T6" s="2" t="s">
        <v>82</v>
      </c>
      <c r="U6" s="2" t="s">
        <v>82</v>
      </c>
    </row>
    <row r="7" spans="1:21">
      <c r="D7" s="4">
        <v>1999</v>
      </c>
      <c r="E7" s="4">
        <v>2000</v>
      </c>
      <c r="F7" s="4">
        <v>2001</v>
      </c>
      <c r="G7" s="4">
        <v>2002</v>
      </c>
      <c r="H7" s="4">
        <v>2003</v>
      </c>
      <c r="I7" s="1">
        <v>2004</v>
      </c>
      <c r="J7" s="1">
        <v>2005</v>
      </c>
      <c r="K7" s="1">
        <v>2006</v>
      </c>
      <c r="L7" s="1">
        <v>2007</v>
      </c>
      <c r="M7" s="1">
        <v>2008</v>
      </c>
      <c r="N7" s="1">
        <v>2009</v>
      </c>
      <c r="O7" s="1">
        <v>2010</v>
      </c>
      <c r="P7" s="1">
        <v>2011</v>
      </c>
      <c r="Q7" s="1">
        <v>2012</v>
      </c>
      <c r="R7" s="1">
        <v>2013</v>
      </c>
      <c r="S7" s="1">
        <v>2014</v>
      </c>
      <c r="T7" s="1">
        <v>2015</v>
      </c>
      <c r="U7" s="1">
        <v>2016</v>
      </c>
    </row>
    <row r="8" spans="1:21">
      <c r="C8" s="1" t="s">
        <v>11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s="1" t="s">
        <v>12</v>
      </c>
      <c r="J8" s="1" t="s">
        <v>12</v>
      </c>
      <c r="K8" s="1" t="s">
        <v>12</v>
      </c>
      <c r="L8" s="1" t="s">
        <v>12</v>
      </c>
      <c r="M8" s="1" t="s">
        <v>12</v>
      </c>
      <c r="N8" s="1" t="s">
        <v>12</v>
      </c>
      <c r="O8" s="1" t="s">
        <v>12</v>
      </c>
      <c r="P8" s="1" t="s">
        <v>12</v>
      </c>
      <c r="Q8" s="1" t="s">
        <v>12</v>
      </c>
      <c r="R8" s="1" t="s">
        <v>12</v>
      </c>
      <c r="S8" s="1" t="s">
        <v>12</v>
      </c>
      <c r="T8" s="1" t="s">
        <v>12</v>
      </c>
      <c r="U8" s="1" t="s">
        <v>12</v>
      </c>
    </row>
    <row r="9" spans="1:21">
      <c r="C9" s="1">
        <v>0</v>
      </c>
      <c r="D9" s="1"/>
      <c r="F9" s="7"/>
      <c r="G9" s="7"/>
      <c r="H9" s="7"/>
      <c r="I9" s="1">
        <v>0</v>
      </c>
      <c r="J9" s="7"/>
      <c r="K9" s="1">
        <v>0</v>
      </c>
      <c r="L9" s="1">
        <v>0</v>
      </c>
      <c r="N9" s="1">
        <v>0</v>
      </c>
      <c r="O9" s="1">
        <v>184838</v>
      </c>
      <c r="P9" s="10"/>
      <c r="R9" s="7">
        <v>174518.92518181814</v>
      </c>
      <c r="S9" s="7">
        <v>52774.399664842553</v>
      </c>
      <c r="T9" s="7">
        <v>1607027.3057925489</v>
      </c>
    </row>
    <row r="10" spans="1:21">
      <c r="C10" s="1">
        <v>1</v>
      </c>
      <c r="D10" s="7"/>
      <c r="F10" s="7"/>
      <c r="G10" s="7"/>
      <c r="H10" s="7"/>
      <c r="I10" s="7">
        <v>1154325.2826592696</v>
      </c>
      <c r="J10" s="7"/>
      <c r="K10" s="8">
        <v>3169549.3508473742</v>
      </c>
      <c r="L10" s="7">
        <v>1618642</v>
      </c>
      <c r="N10" s="7">
        <v>877762.4413546843</v>
      </c>
      <c r="O10" s="7">
        <v>685560</v>
      </c>
      <c r="P10" s="10"/>
      <c r="R10" s="7">
        <v>388503.21261871787</v>
      </c>
      <c r="S10" s="7">
        <v>1873279.9923198074</v>
      </c>
      <c r="T10" s="7">
        <v>1052714.5684309639</v>
      </c>
    </row>
    <row r="11" spans="1:21">
      <c r="C11" s="1">
        <v>2</v>
      </c>
      <c r="D11" s="7"/>
      <c r="F11" s="7"/>
      <c r="G11" s="7"/>
      <c r="H11" s="7"/>
      <c r="I11" s="7">
        <v>74642.683363929522</v>
      </c>
      <c r="J11" s="7"/>
      <c r="K11" s="8">
        <v>41804.195152625151</v>
      </c>
      <c r="L11" s="7">
        <v>166637</v>
      </c>
      <c r="N11" s="7">
        <v>206476.09545832363</v>
      </c>
      <c r="O11" s="7">
        <v>80218</v>
      </c>
      <c r="P11" s="10"/>
      <c r="R11" s="7">
        <v>32970.128199463863</v>
      </c>
      <c r="S11" s="7">
        <v>35987.533015350324</v>
      </c>
      <c r="T11" s="7">
        <v>13446.87277648718</v>
      </c>
    </row>
    <row r="12" spans="1:21">
      <c r="C12" s="1">
        <v>3</v>
      </c>
      <c r="D12" s="1"/>
      <c r="F12" s="1"/>
      <c r="G12" s="7"/>
      <c r="H12" s="7"/>
      <c r="I12" s="7">
        <v>5605.0629768009767</v>
      </c>
      <c r="J12" s="7"/>
      <c r="K12" s="8">
        <v>117.822</v>
      </c>
      <c r="L12" s="1">
        <v>4836</v>
      </c>
      <c r="N12" s="7">
        <v>52065.304343471435</v>
      </c>
      <c r="O12" s="7">
        <v>3541</v>
      </c>
      <c r="P12" s="10"/>
      <c r="R12" s="1">
        <v>0</v>
      </c>
      <c r="S12" s="10">
        <v>0</v>
      </c>
      <c r="T12" s="7">
        <v>0</v>
      </c>
    </row>
    <row r="13" spans="1:21">
      <c r="C13" s="1">
        <v>4</v>
      </c>
      <c r="D13" s="1"/>
      <c r="F13" s="1"/>
      <c r="G13" s="1"/>
      <c r="H13" s="1"/>
      <c r="I13" s="1">
        <v>0</v>
      </c>
      <c r="J13" s="1"/>
      <c r="K13" s="8">
        <v>0</v>
      </c>
      <c r="L13" s="8">
        <v>0</v>
      </c>
      <c r="N13" s="7">
        <v>672.76384352043158</v>
      </c>
      <c r="O13" s="7">
        <v>0</v>
      </c>
      <c r="P13" s="10"/>
      <c r="R13" s="1">
        <v>0</v>
      </c>
      <c r="S13" s="7">
        <v>0</v>
      </c>
      <c r="T13" s="7">
        <v>0</v>
      </c>
    </row>
    <row r="14" spans="1:21">
      <c r="C14" s="11" t="s">
        <v>13</v>
      </c>
      <c r="D14" s="1"/>
      <c r="F14" s="1"/>
      <c r="G14" s="1"/>
      <c r="H14" s="1"/>
      <c r="I14" s="1">
        <v>0</v>
      </c>
      <c r="J14" s="1"/>
      <c r="K14" s="8">
        <v>0</v>
      </c>
      <c r="L14" s="8">
        <v>0</v>
      </c>
      <c r="N14" s="8">
        <v>0</v>
      </c>
      <c r="O14" s="7">
        <v>0</v>
      </c>
      <c r="P14" s="10"/>
      <c r="R14" s="1">
        <v>0</v>
      </c>
      <c r="S14" s="7">
        <v>0</v>
      </c>
      <c r="T14" s="7">
        <v>0</v>
      </c>
    </row>
    <row r="15" spans="1:21">
      <c r="C15" s="11" t="s">
        <v>7</v>
      </c>
      <c r="D15" s="1"/>
      <c r="F15" s="1"/>
      <c r="G15" s="7"/>
      <c r="H15" s="7"/>
      <c r="I15" s="7">
        <v>1234573.0290000001</v>
      </c>
      <c r="J15" s="7"/>
      <c r="K15" s="7">
        <v>3211471.3679999993</v>
      </c>
      <c r="L15" s="1">
        <v>1790115</v>
      </c>
      <c r="N15" s="7">
        <v>1136976.6049999997</v>
      </c>
      <c r="O15" s="7">
        <v>954157</v>
      </c>
      <c r="P15" s="10"/>
      <c r="R15" s="7">
        <v>595992.26599999983</v>
      </c>
      <c r="S15" s="7">
        <v>1962041.9250000003</v>
      </c>
      <c r="T15" s="7">
        <v>2673188.747</v>
      </c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X101"/>
  <sheetViews>
    <sheetView workbookViewId="0">
      <selection activeCell="B6" sqref="B6:G6"/>
    </sheetView>
  </sheetViews>
  <sheetFormatPr baseColWidth="10" defaultColWidth="10.6640625" defaultRowHeight="13"/>
  <cols>
    <col min="11" max="11" width="12.1640625" customWidth="1"/>
  </cols>
  <sheetData>
    <row r="1" spans="1:24">
      <c r="A1" s="21" t="s">
        <v>86</v>
      </c>
      <c r="J1" t="s">
        <v>15</v>
      </c>
      <c r="N1" t="s">
        <v>16</v>
      </c>
    </row>
    <row r="2" spans="1:24">
      <c r="J2" t="s">
        <v>17</v>
      </c>
      <c r="K2">
        <v>18177143</v>
      </c>
      <c r="L2" s="10"/>
    </row>
    <row r="4" spans="1:24">
      <c r="A4" s="2" t="s">
        <v>18</v>
      </c>
      <c r="D4" t="s">
        <v>19</v>
      </c>
      <c r="J4" s="2" t="s">
        <v>18</v>
      </c>
      <c r="M4" s="2" t="s">
        <v>18</v>
      </c>
    </row>
    <row r="5" spans="1:24">
      <c r="A5" s="2" t="s">
        <v>20</v>
      </c>
      <c r="B5" s="15">
        <v>0</v>
      </c>
      <c r="C5" s="16">
        <v>1</v>
      </c>
      <c r="D5" s="16">
        <v>2</v>
      </c>
      <c r="E5" s="16">
        <v>3</v>
      </c>
      <c r="F5" s="16">
        <v>4</v>
      </c>
      <c r="G5" s="16" t="s">
        <v>13</v>
      </c>
      <c r="H5" s="17" t="s">
        <v>21</v>
      </c>
      <c r="J5" s="2" t="s">
        <v>20</v>
      </c>
      <c r="K5" s="2" t="s">
        <v>22</v>
      </c>
      <c r="M5" s="2" t="s">
        <v>20</v>
      </c>
      <c r="N5" s="15">
        <v>0</v>
      </c>
      <c r="O5" s="16">
        <v>1</v>
      </c>
      <c r="P5" s="16">
        <v>2</v>
      </c>
      <c r="Q5" s="16">
        <v>3</v>
      </c>
      <c r="R5" s="16">
        <v>4</v>
      </c>
      <c r="S5" s="16" t="s">
        <v>13</v>
      </c>
      <c r="T5" s="17" t="s">
        <v>21</v>
      </c>
    </row>
    <row r="6" spans="1:24">
      <c r="A6" s="28">
        <v>3.75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19">
        <f t="shared" ref="H6:H37" si="0">SUM(B6:G6)</f>
        <v>0</v>
      </c>
      <c r="J6" s="28">
        <v>3.75</v>
      </c>
      <c r="K6" s="10">
        <v>0</v>
      </c>
      <c r="M6" s="176">
        <v>3.75</v>
      </c>
      <c r="N6" s="177"/>
      <c r="O6" s="177"/>
      <c r="P6" s="177"/>
      <c r="Q6" s="177"/>
      <c r="T6" s="19">
        <f t="shared" ref="T6:T37" si="1">SUM(N6:S6)</f>
        <v>0</v>
      </c>
    </row>
    <row r="7" spans="1:24">
      <c r="A7" s="28">
        <v>4.25</v>
      </c>
      <c r="B7" s="2"/>
      <c r="C7" s="43"/>
      <c r="D7" s="2"/>
      <c r="E7" s="2"/>
      <c r="F7" s="2"/>
      <c r="G7" s="2"/>
      <c r="H7" s="19">
        <f t="shared" si="0"/>
        <v>0</v>
      </c>
      <c r="J7" s="28">
        <v>4.25</v>
      </c>
      <c r="K7" s="10">
        <v>0</v>
      </c>
      <c r="L7" s="20"/>
      <c r="M7" s="176">
        <v>4.25</v>
      </c>
      <c r="N7" s="177"/>
      <c r="O7" s="177"/>
      <c r="P7" s="177"/>
      <c r="Q7" s="177"/>
      <c r="T7" s="19">
        <f t="shared" si="1"/>
        <v>0</v>
      </c>
    </row>
    <row r="8" spans="1:24">
      <c r="A8" s="28">
        <v>4.75</v>
      </c>
      <c r="B8" s="2"/>
      <c r="C8" s="43"/>
      <c r="D8" s="2"/>
      <c r="E8" s="2"/>
      <c r="F8" s="2"/>
      <c r="G8" s="2"/>
      <c r="H8" s="19">
        <f t="shared" si="0"/>
        <v>0</v>
      </c>
      <c r="J8" s="28">
        <v>4.75</v>
      </c>
      <c r="K8" s="10">
        <v>0</v>
      </c>
      <c r="L8" s="20"/>
      <c r="M8" s="176">
        <v>4.75</v>
      </c>
      <c r="N8" s="177"/>
      <c r="O8" s="177"/>
      <c r="P8" s="177"/>
      <c r="Q8" s="177"/>
      <c r="T8" s="19">
        <f t="shared" si="1"/>
        <v>0</v>
      </c>
    </row>
    <row r="9" spans="1:24">
      <c r="A9" s="28">
        <v>5.25</v>
      </c>
      <c r="B9" s="2"/>
      <c r="C9" s="43"/>
      <c r="D9" s="2"/>
      <c r="E9" s="2"/>
      <c r="F9" s="2"/>
      <c r="G9" s="2"/>
      <c r="H9" s="19">
        <f t="shared" si="0"/>
        <v>0</v>
      </c>
      <c r="J9" s="28">
        <v>5.25</v>
      </c>
      <c r="K9" s="10">
        <v>0</v>
      </c>
      <c r="L9" s="20"/>
      <c r="M9" s="176">
        <v>5.25</v>
      </c>
      <c r="N9" s="177"/>
      <c r="O9" s="177"/>
      <c r="P9" s="177"/>
      <c r="Q9" s="177"/>
      <c r="T9" s="19">
        <f t="shared" si="1"/>
        <v>0</v>
      </c>
    </row>
    <row r="10" spans="1:24">
      <c r="A10" s="28">
        <v>5.75</v>
      </c>
      <c r="B10" s="26"/>
      <c r="C10" s="43"/>
      <c r="D10" s="2"/>
      <c r="E10" s="2"/>
      <c r="F10" s="2"/>
      <c r="G10" s="2"/>
      <c r="H10" s="19">
        <f t="shared" si="0"/>
        <v>0</v>
      </c>
      <c r="J10" s="28">
        <v>5.75</v>
      </c>
      <c r="K10" s="10">
        <v>0</v>
      </c>
      <c r="L10" s="20"/>
      <c r="M10" s="176">
        <v>5.75</v>
      </c>
      <c r="N10" s="177"/>
      <c r="O10" s="177"/>
      <c r="P10" s="177"/>
      <c r="Q10" s="177"/>
      <c r="T10" s="19">
        <f t="shared" si="1"/>
        <v>0</v>
      </c>
    </row>
    <row r="11" spans="1:24">
      <c r="A11" s="28">
        <v>6.25</v>
      </c>
      <c r="B11" s="2"/>
      <c r="C11" s="43"/>
      <c r="D11" s="2"/>
      <c r="E11" s="2"/>
      <c r="F11" s="2"/>
      <c r="G11" s="2"/>
      <c r="H11" s="19">
        <f t="shared" si="0"/>
        <v>0</v>
      </c>
      <c r="J11" s="28">
        <v>6.25</v>
      </c>
      <c r="K11" s="10">
        <v>0</v>
      </c>
      <c r="L11" s="20"/>
      <c r="M11" s="176">
        <v>6.25</v>
      </c>
      <c r="N11" s="177"/>
      <c r="O11" s="177"/>
      <c r="P11" s="177"/>
      <c r="Q11" s="177"/>
      <c r="T11" s="19">
        <f t="shared" si="1"/>
        <v>0</v>
      </c>
    </row>
    <row r="12" spans="1:24">
      <c r="A12" s="28">
        <v>6.75</v>
      </c>
      <c r="B12" s="26"/>
      <c r="C12" s="43"/>
      <c r="D12" s="2"/>
      <c r="E12" s="20"/>
      <c r="F12" s="2"/>
      <c r="G12" s="2"/>
      <c r="H12" s="19">
        <f t="shared" si="0"/>
        <v>0</v>
      </c>
      <c r="J12" s="28">
        <v>6.75</v>
      </c>
      <c r="K12" s="10">
        <v>0</v>
      </c>
      <c r="L12" s="20"/>
      <c r="M12" s="176">
        <v>6.75</v>
      </c>
      <c r="N12" s="177"/>
      <c r="O12" s="177"/>
      <c r="P12" s="177"/>
      <c r="Q12" s="177"/>
      <c r="T12" s="19">
        <f t="shared" si="1"/>
        <v>0</v>
      </c>
    </row>
    <row r="13" spans="1:24">
      <c r="A13" s="28">
        <v>7.25</v>
      </c>
      <c r="C13" s="43"/>
      <c r="D13" s="2"/>
      <c r="E13" s="20"/>
      <c r="F13" s="2"/>
      <c r="G13" s="2"/>
      <c r="H13" s="19">
        <f t="shared" si="0"/>
        <v>0</v>
      </c>
      <c r="J13" s="28">
        <v>7.25</v>
      </c>
      <c r="K13" s="10">
        <v>0</v>
      </c>
      <c r="L13" s="20"/>
      <c r="M13" s="176">
        <v>7.25</v>
      </c>
      <c r="N13" s="177"/>
      <c r="O13" s="177"/>
      <c r="P13" s="177"/>
      <c r="Q13" s="177"/>
      <c r="T13" s="19">
        <f t="shared" si="1"/>
        <v>0</v>
      </c>
      <c r="V13" s="10"/>
      <c r="W13" s="10"/>
      <c r="X13" s="10"/>
    </row>
    <row r="14" spans="1:24">
      <c r="A14" s="28">
        <v>7.75</v>
      </c>
      <c r="C14" s="43"/>
      <c r="D14" s="2"/>
      <c r="E14" s="20"/>
      <c r="F14" s="2"/>
      <c r="G14" s="2"/>
      <c r="H14" s="19">
        <f t="shared" si="0"/>
        <v>0</v>
      </c>
      <c r="J14" s="28">
        <v>7.75</v>
      </c>
      <c r="K14" s="10">
        <v>0</v>
      </c>
      <c r="L14" s="20"/>
      <c r="M14" s="176">
        <v>7.75</v>
      </c>
      <c r="N14" s="177"/>
      <c r="O14" s="177"/>
      <c r="P14" s="177"/>
      <c r="Q14" s="177"/>
      <c r="T14" s="19">
        <f t="shared" si="1"/>
        <v>0</v>
      </c>
      <c r="V14" s="10"/>
      <c r="W14" s="10"/>
      <c r="X14" s="10"/>
    </row>
    <row r="15" spans="1:24">
      <c r="A15" s="28">
        <v>8.25</v>
      </c>
      <c r="C15" s="118"/>
      <c r="D15" s="20"/>
      <c r="E15" s="20"/>
      <c r="F15" s="2"/>
      <c r="G15" s="2"/>
      <c r="H15" s="19">
        <f t="shared" si="0"/>
        <v>0</v>
      </c>
      <c r="J15" s="28">
        <v>8.25</v>
      </c>
      <c r="K15" s="10">
        <v>0</v>
      </c>
      <c r="L15" s="20"/>
      <c r="M15" s="176">
        <v>8.25</v>
      </c>
      <c r="N15" s="177"/>
      <c r="O15" s="177"/>
      <c r="P15" s="177"/>
      <c r="Q15" s="177"/>
      <c r="T15" s="19">
        <f t="shared" si="1"/>
        <v>0</v>
      </c>
      <c r="V15" s="10"/>
      <c r="W15" s="10"/>
      <c r="X15" s="10"/>
    </row>
    <row r="16" spans="1:24">
      <c r="A16" s="28">
        <v>8.75</v>
      </c>
      <c r="C16" s="119"/>
      <c r="D16" s="42"/>
      <c r="E16" s="20"/>
      <c r="F16" s="2"/>
      <c r="G16" s="2"/>
      <c r="H16" s="19">
        <f t="shared" si="0"/>
        <v>0</v>
      </c>
      <c r="J16" s="28">
        <v>8.75</v>
      </c>
      <c r="K16" s="10">
        <v>0</v>
      </c>
      <c r="L16" s="20"/>
      <c r="M16" s="176">
        <v>8.75</v>
      </c>
      <c r="N16" s="177"/>
      <c r="O16" s="177"/>
      <c r="P16" s="177"/>
      <c r="Q16" s="177"/>
      <c r="T16" s="19">
        <f t="shared" si="1"/>
        <v>0</v>
      </c>
      <c r="V16" s="10"/>
      <c r="W16" s="10"/>
      <c r="X16" s="10"/>
    </row>
    <row r="17" spans="1:24">
      <c r="A17" s="28">
        <v>9.25</v>
      </c>
      <c r="C17" s="80">
        <v>1</v>
      </c>
      <c r="F17" s="2"/>
      <c r="G17" s="2"/>
      <c r="H17" s="19">
        <f t="shared" si="0"/>
        <v>1</v>
      </c>
      <c r="J17" s="28">
        <v>9.25</v>
      </c>
      <c r="K17" s="10">
        <v>839044</v>
      </c>
      <c r="L17" s="20"/>
      <c r="M17" s="176">
        <v>9.25</v>
      </c>
      <c r="N17" s="177">
        <f t="shared" ref="N17:N36" si="2">($K17/1000)*(B17/$H17)</f>
        <v>0</v>
      </c>
      <c r="O17" s="177">
        <f t="shared" ref="O17:O36" si="3">($K17/1000)*(C17/$H17)</f>
        <v>839.04399999999998</v>
      </c>
      <c r="P17" s="177">
        <f t="shared" ref="P17:P36" si="4">($K17/1000)*(D17/$H17)</f>
        <v>0</v>
      </c>
      <c r="Q17" s="177">
        <f t="shared" ref="Q17:Q36" si="5">($K17/1000)*(E17/$H17)</f>
        <v>0</v>
      </c>
      <c r="R17">
        <f t="shared" ref="R17:R36" si="6">($K17/1000)*(F17/$H17)</f>
        <v>0</v>
      </c>
      <c r="S17">
        <f t="shared" ref="S17:S36" si="7">($K17/1000)*(G17/$H17)</f>
        <v>0</v>
      </c>
      <c r="T17" s="19">
        <f t="shared" si="1"/>
        <v>839.04399999999998</v>
      </c>
      <c r="V17" s="10"/>
      <c r="W17" s="10"/>
      <c r="X17" s="10"/>
    </row>
    <row r="18" spans="1:24">
      <c r="A18" s="28">
        <v>9.75</v>
      </c>
      <c r="C18">
        <v>5</v>
      </c>
      <c r="F18" s="2"/>
      <c r="G18" s="2"/>
      <c r="H18" s="19">
        <f t="shared" si="0"/>
        <v>5</v>
      </c>
      <c r="J18" s="28">
        <v>9.75</v>
      </c>
      <c r="K18" s="10">
        <v>19046421</v>
      </c>
      <c r="L18" s="20"/>
      <c r="M18" s="176">
        <v>9.75</v>
      </c>
      <c r="N18" s="177">
        <f t="shared" si="2"/>
        <v>0</v>
      </c>
      <c r="O18" s="177">
        <f t="shared" si="3"/>
        <v>19046.420999999998</v>
      </c>
      <c r="P18" s="177">
        <f t="shared" si="4"/>
        <v>0</v>
      </c>
      <c r="Q18" s="177">
        <f t="shared" si="5"/>
        <v>0</v>
      </c>
      <c r="R18">
        <f t="shared" si="6"/>
        <v>0</v>
      </c>
      <c r="S18">
        <f t="shared" si="7"/>
        <v>0</v>
      </c>
      <c r="T18" s="19">
        <f t="shared" si="1"/>
        <v>19046.420999999998</v>
      </c>
      <c r="V18" s="10"/>
      <c r="W18" s="10"/>
      <c r="X18" s="10"/>
    </row>
    <row r="19" spans="1:24">
      <c r="A19" s="28">
        <v>10.25</v>
      </c>
      <c r="C19">
        <v>14</v>
      </c>
      <c r="F19" s="2"/>
      <c r="G19" s="2"/>
      <c r="H19" s="19">
        <f t="shared" si="0"/>
        <v>14</v>
      </c>
      <c r="J19" s="28">
        <v>10.25</v>
      </c>
      <c r="K19" s="10">
        <v>37116690</v>
      </c>
      <c r="L19" s="20"/>
      <c r="M19" s="176">
        <v>10.25</v>
      </c>
      <c r="N19" s="177">
        <f t="shared" si="2"/>
        <v>0</v>
      </c>
      <c r="O19" s="177">
        <f t="shared" si="3"/>
        <v>37116.69</v>
      </c>
      <c r="P19" s="177">
        <f t="shared" si="4"/>
        <v>0</v>
      </c>
      <c r="Q19" s="177">
        <f t="shared" si="5"/>
        <v>0</v>
      </c>
      <c r="R19">
        <f t="shared" si="6"/>
        <v>0</v>
      </c>
      <c r="S19">
        <f t="shared" si="7"/>
        <v>0</v>
      </c>
      <c r="T19" s="19">
        <f t="shared" si="1"/>
        <v>37116.69</v>
      </c>
      <c r="V19" s="10"/>
      <c r="W19" s="10"/>
      <c r="X19" s="10"/>
    </row>
    <row r="20" spans="1:24">
      <c r="A20" s="28">
        <v>10.75</v>
      </c>
      <c r="C20">
        <v>14</v>
      </c>
      <c r="F20" s="2"/>
      <c r="G20" s="2"/>
      <c r="H20" s="19">
        <f t="shared" si="0"/>
        <v>14</v>
      </c>
      <c r="J20" s="28">
        <v>10.75</v>
      </c>
      <c r="K20" s="10">
        <v>42527459</v>
      </c>
      <c r="L20" s="20"/>
      <c r="M20" s="176">
        <v>10.75</v>
      </c>
      <c r="N20" s="177">
        <f t="shared" si="2"/>
        <v>0</v>
      </c>
      <c r="O20" s="177">
        <f t="shared" si="3"/>
        <v>42527.459000000003</v>
      </c>
      <c r="P20" s="177">
        <f t="shared" si="4"/>
        <v>0</v>
      </c>
      <c r="Q20" s="177">
        <f t="shared" si="5"/>
        <v>0</v>
      </c>
      <c r="R20">
        <f t="shared" si="6"/>
        <v>0</v>
      </c>
      <c r="S20">
        <f t="shared" si="7"/>
        <v>0</v>
      </c>
      <c r="T20" s="19">
        <f t="shared" si="1"/>
        <v>42527.459000000003</v>
      </c>
      <c r="V20" s="10"/>
      <c r="W20" s="10"/>
      <c r="X20" s="10"/>
    </row>
    <row r="21" spans="1:24">
      <c r="A21" s="28">
        <v>11.25</v>
      </c>
      <c r="C21">
        <v>19</v>
      </c>
      <c r="F21" s="2"/>
      <c r="G21" s="2"/>
      <c r="H21" s="19">
        <f t="shared" si="0"/>
        <v>19</v>
      </c>
      <c r="J21" s="28">
        <v>11.25</v>
      </c>
      <c r="K21" s="10">
        <v>51251798</v>
      </c>
      <c r="L21" s="20"/>
      <c r="M21" s="176">
        <v>11.25</v>
      </c>
      <c r="N21" s="177">
        <f t="shared" si="2"/>
        <v>0</v>
      </c>
      <c r="O21" s="177">
        <f t="shared" si="3"/>
        <v>51251.798000000003</v>
      </c>
      <c r="P21" s="177">
        <f t="shared" si="4"/>
        <v>0</v>
      </c>
      <c r="Q21" s="177">
        <f t="shared" si="5"/>
        <v>0</v>
      </c>
      <c r="R21">
        <f t="shared" si="6"/>
        <v>0</v>
      </c>
      <c r="S21">
        <f t="shared" si="7"/>
        <v>0</v>
      </c>
      <c r="T21" s="19">
        <f t="shared" si="1"/>
        <v>51251.798000000003</v>
      </c>
      <c r="V21" s="10"/>
      <c r="W21" s="10"/>
      <c r="X21" s="10"/>
    </row>
    <row r="22" spans="1:24">
      <c r="A22" s="28">
        <v>11.75</v>
      </c>
      <c r="C22">
        <v>20</v>
      </c>
      <c r="F22" s="2"/>
      <c r="G22" s="2"/>
      <c r="H22" s="19">
        <f t="shared" si="0"/>
        <v>20</v>
      </c>
      <c r="J22" s="28">
        <v>11.75</v>
      </c>
      <c r="K22" s="10">
        <v>58200443</v>
      </c>
      <c r="L22" s="20"/>
      <c r="M22" s="176">
        <v>11.75</v>
      </c>
      <c r="N22" s="177">
        <f t="shared" si="2"/>
        <v>0</v>
      </c>
      <c r="O22" s="177">
        <f t="shared" si="3"/>
        <v>58200.442999999999</v>
      </c>
      <c r="P22" s="177">
        <f t="shared" si="4"/>
        <v>0</v>
      </c>
      <c r="Q22" s="177">
        <f t="shared" si="5"/>
        <v>0</v>
      </c>
      <c r="R22">
        <f t="shared" si="6"/>
        <v>0</v>
      </c>
      <c r="S22">
        <f t="shared" si="7"/>
        <v>0</v>
      </c>
      <c r="T22" s="19">
        <f t="shared" si="1"/>
        <v>58200.442999999999</v>
      </c>
      <c r="V22" s="10"/>
      <c r="W22" s="10"/>
      <c r="X22" s="10"/>
    </row>
    <row r="23" spans="1:24">
      <c r="A23" s="28">
        <v>12.25</v>
      </c>
      <c r="C23">
        <v>32</v>
      </c>
      <c r="F23" s="2"/>
      <c r="G23" s="2"/>
      <c r="H23" s="19">
        <f t="shared" si="0"/>
        <v>32</v>
      </c>
      <c r="J23" s="28">
        <v>12.25</v>
      </c>
      <c r="K23" s="10">
        <v>101873765</v>
      </c>
      <c r="L23" s="20"/>
      <c r="M23" s="176">
        <v>12.25</v>
      </c>
      <c r="N23" s="177">
        <f t="shared" si="2"/>
        <v>0</v>
      </c>
      <c r="O23" s="177">
        <f t="shared" si="3"/>
        <v>101873.765</v>
      </c>
      <c r="P23" s="177">
        <f t="shared" si="4"/>
        <v>0</v>
      </c>
      <c r="Q23" s="177">
        <f t="shared" si="5"/>
        <v>0</v>
      </c>
      <c r="R23">
        <f t="shared" si="6"/>
        <v>0</v>
      </c>
      <c r="S23">
        <f t="shared" si="7"/>
        <v>0</v>
      </c>
      <c r="T23" s="19">
        <f t="shared" si="1"/>
        <v>101873.765</v>
      </c>
      <c r="V23" s="10"/>
      <c r="W23" s="10"/>
      <c r="X23" s="10"/>
    </row>
    <row r="24" spans="1:24">
      <c r="A24" s="28">
        <v>12.75</v>
      </c>
      <c r="C24">
        <v>60</v>
      </c>
      <c r="F24" s="2"/>
      <c r="G24" s="2"/>
      <c r="H24" s="19">
        <f t="shared" si="0"/>
        <v>60</v>
      </c>
      <c r="J24" s="28">
        <v>12.75</v>
      </c>
      <c r="K24" s="10">
        <v>194726044</v>
      </c>
      <c r="L24" s="20"/>
      <c r="M24" s="176">
        <v>12.75</v>
      </c>
      <c r="N24" s="177">
        <f t="shared" si="2"/>
        <v>0</v>
      </c>
      <c r="O24" s="177">
        <f t="shared" si="3"/>
        <v>194726.04399999999</v>
      </c>
      <c r="P24" s="177">
        <f t="shared" si="4"/>
        <v>0</v>
      </c>
      <c r="Q24" s="177">
        <f t="shared" si="5"/>
        <v>0</v>
      </c>
      <c r="R24">
        <f t="shared" si="6"/>
        <v>0</v>
      </c>
      <c r="S24">
        <f t="shared" si="7"/>
        <v>0</v>
      </c>
      <c r="T24" s="19">
        <f t="shared" si="1"/>
        <v>194726.04399999999</v>
      </c>
      <c r="V24" s="10"/>
      <c r="W24" s="10"/>
      <c r="X24" s="10"/>
    </row>
    <row r="25" spans="1:24">
      <c r="A25" s="28">
        <v>13.25</v>
      </c>
      <c r="C25">
        <v>80</v>
      </c>
      <c r="F25" s="2"/>
      <c r="G25" s="2"/>
      <c r="H25" s="19">
        <f t="shared" si="0"/>
        <v>80</v>
      </c>
      <c r="J25" s="28">
        <v>13.25</v>
      </c>
      <c r="K25" s="10">
        <v>247867624</v>
      </c>
      <c r="L25" s="20"/>
      <c r="M25" s="176">
        <v>13.25</v>
      </c>
      <c r="N25" s="177">
        <f t="shared" si="2"/>
        <v>0</v>
      </c>
      <c r="O25" s="177">
        <f t="shared" si="3"/>
        <v>247867.62400000001</v>
      </c>
      <c r="P25" s="177">
        <f t="shared" si="4"/>
        <v>0</v>
      </c>
      <c r="Q25" s="177">
        <f t="shared" si="5"/>
        <v>0</v>
      </c>
      <c r="R25">
        <f t="shared" si="6"/>
        <v>0</v>
      </c>
      <c r="S25">
        <f t="shared" si="7"/>
        <v>0</v>
      </c>
      <c r="T25" s="19">
        <f t="shared" si="1"/>
        <v>247867.62400000001</v>
      </c>
      <c r="V25" s="10"/>
      <c r="W25" s="10"/>
      <c r="X25" s="10"/>
    </row>
    <row r="26" spans="1:24">
      <c r="A26" s="28">
        <v>13.75</v>
      </c>
      <c r="C26">
        <v>87</v>
      </c>
      <c r="D26">
        <v>1</v>
      </c>
      <c r="F26" s="2"/>
      <c r="G26" s="2"/>
      <c r="H26" s="19">
        <f t="shared" si="0"/>
        <v>88</v>
      </c>
      <c r="J26" s="28">
        <v>13.75</v>
      </c>
      <c r="K26" s="10">
        <v>181161711</v>
      </c>
      <c r="L26" s="20"/>
      <c r="M26" s="176">
        <v>13.75</v>
      </c>
      <c r="N26" s="177">
        <f t="shared" si="2"/>
        <v>0</v>
      </c>
      <c r="O26" s="177">
        <f t="shared" si="3"/>
        <v>179103.05519318182</v>
      </c>
      <c r="P26" s="177">
        <f t="shared" si="4"/>
        <v>2058.6558068181821</v>
      </c>
      <c r="Q26" s="177">
        <f t="shared" si="5"/>
        <v>0</v>
      </c>
      <c r="R26">
        <f t="shared" si="6"/>
        <v>0</v>
      </c>
      <c r="S26">
        <f t="shared" si="7"/>
        <v>0</v>
      </c>
      <c r="T26" s="19">
        <f t="shared" si="1"/>
        <v>181161.71100000001</v>
      </c>
      <c r="V26" s="10"/>
      <c r="W26" s="10"/>
      <c r="X26" s="10"/>
    </row>
    <row r="27" spans="1:24">
      <c r="A27" s="28">
        <v>14.25</v>
      </c>
      <c r="C27">
        <v>59</v>
      </c>
      <c r="D27">
        <v>3</v>
      </c>
      <c r="F27" s="2"/>
      <c r="G27" s="2"/>
      <c r="H27" s="19">
        <f t="shared" si="0"/>
        <v>62</v>
      </c>
      <c r="J27" s="28">
        <v>14.25</v>
      </c>
      <c r="K27" s="10">
        <v>163110195</v>
      </c>
      <c r="L27" s="20"/>
      <c r="M27" s="176">
        <v>14.25</v>
      </c>
      <c r="N27" s="177">
        <f t="shared" si="2"/>
        <v>0</v>
      </c>
      <c r="O27" s="177">
        <f t="shared" si="3"/>
        <v>155217.76620967744</v>
      </c>
      <c r="P27" s="177">
        <f t="shared" si="4"/>
        <v>7892.4287903225804</v>
      </c>
      <c r="Q27" s="177">
        <f t="shared" si="5"/>
        <v>0</v>
      </c>
      <c r="R27">
        <f t="shared" si="6"/>
        <v>0</v>
      </c>
      <c r="S27">
        <f t="shared" si="7"/>
        <v>0</v>
      </c>
      <c r="T27" s="19">
        <f t="shared" si="1"/>
        <v>163110.19500000004</v>
      </c>
      <c r="V27" s="10"/>
      <c r="W27" s="10"/>
      <c r="X27" s="10"/>
    </row>
    <row r="28" spans="1:24">
      <c r="A28" s="28">
        <v>14.75</v>
      </c>
      <c r="C28">
        <v>22</v>
      </c>
      <c r="D28">
        <v>11</v>
      </c>
      <c r="F28" s="2"/>
      <c r="G28" s="2"/>
      <c r="H28" s="19">
        <f t="shared" si="0"/>
        <v>33</v>
      </c>
      <c r="J28" s="28">
        <v>14.75</v>
      </c>
      <c r="K28" s="10">
        <v>74603657</v>
      </c>
      <c r="L28" s="20"/>
      <c r="M28" s="176">
        <v>14.75</v>
      </c>
      <c r="N28" s="177">
        <f t="shared" si="2"/>
        <v>0</v>
      </c>
      <c r="O28" s="177">
        <f t="shared" si="3"/>
        <v>49735.771333333338</v>
      </c>
      <c r="P28" s="177">
        <f t="shared" si="4"/>
        <v>24867.885666666669</v>
      </c>
      <c r="Q28" s="177">
        <f t="shared" si="5"/>
        <v>0</v>
      </c>
      <c r="R28">
        <f t="shared" si="6"/>
        <v>0</v>
      </c>
      <c r="S28">
        <f t="shared" si="7"/>
        <v>0</v>
      </c>
      <c r="T28" s="19">
        <f t="shared" si="1"/>
        <v>74603.657000000007</v>
      </c>
      <c r="V28" s="10"/>
      <c r="W28" s="10"/>
      <c r="X28" s="10"/>
    </row>
    <row r="29" spans="1:24">
      <c r="A29" s="28">
        <v>15.25</v>
      </c>
      <c r="C29">
        <v>5</v>
      </c>
      <c r="D29">
        <v>9</v>
      </c>
      <c r="F29" s="2"/>
      <c r="G29" s="2"/>
      <c r="H29" s="19">
        <f t="shared" si="0"/>
        <v>14</v>
      </c>
      <c r="J29" s="28">
        <v>15.25</v>
      </c>
      <c r="K29" s="10">
        <v>30388082</v>
      </c>
      <c r="L29" s="20"/>
      <c r="M29" s="176">
        <v>15.25</v>
      </c>
      <c r="N29" s="177">
        <f t="shared" si="2"/>
        <v>0</v>
      </c>
      <c r="O29" s="177">
        <f t="shared" si="3"/>
        <v>10852.886428571428</v>
      </c>
      <c r="P29" s="177">
        <f t="shared" si="4"/>
        <v>19535.195571428572</v>
      </c>
      <c r="Q29" s="177">
        <f t="shared" si="5"/>
        <v>0</v>
      </c>
      <c r="R29">
        <f t="shared" si="6"/>
        <v>0</v>
      </c>
      <c r="S29">
        <f t="shared" si="7"/>
        <v>0</v>
      </c>
      <c r="T29" s="19">
        <f t="shared" si="1"/>
        <v>30388.082000000002</v>
      </c>
      <c r="V29" s="10"/>
      <c r="W29" s="10"/>
      <c r="X29" s="10"/>
    </row>
    <row r="30" spans="1:24">
      <c r="A30" s="28">
        <v>15.75</v>
      </c>
      <c r="B30" s="2"/>
      <c r="C30">
        <v>4</v>
      </c>
      <c r="D30">
        <v>8</v>
      </c>
      <c r="E30">
        <v>1</v>
      </c>
      <c r="F30" s="2"/>
      <c r="G30" s="2"/>
      <c r="H30" s="19">
        <f t="shared" si="0"/>
        <v>13</v>
      </c>
      <c r="J30" s="28">
        <v>15.75</v>
      </c>
      <c r="K30" s="10">
        <v>16335946</v>
      </c>
      <c r="L30" s="20"/>
      <c r="M30" s="176">
        <v>15.75</v>
      </c>
      <c r="N30" s="177">
        <f t="shared" si="2"/>
        <v>0</v>
      </c>
      <c r="O30" s="177">
        <f t="shared" si="3"/>
        <v>5026.4449230769233</v>
      </c>
      <c r="P30" s="177">
        <f t="shared" si="4"/>
        <v>10052.889846153847</v>
      </c>
      <c r="Q30" s="177">
        <f t="shared" si="5"/>
        <v>1256.6112307692308</v>
      </c>
      <c r="R30">
        <f t="shared" si="6"/>
        <v>0</v>
      </c>
      <c r="S30">
        <f t="shared" si="7"/>
        <v>0</v>
      </c>
      <c r="T30" s="19">
        <f t="shared" si="1"/>
        <v>16335.946</v>
      </c>
      <c r="V30" s="10"/>
      <c r="W30" s="10"/>
      <c r="X30" s="10"/>
    </row>
    <row r="31" spans="1:24">
      <c r="A31" s="28">
        <v>16.25</v>
      </c>
      <c r="B31" s="2"/>
      <c r="C31">
        <v>2</v>
      </c>
      <c r="D31">
        <v>9</v>
      </c>
      <c r="E31">
        <v>3</v>
      </c>
      <c r="F31" s="2"/>
      <c r="G31" s="2"/>
      <c r="H31" s="19">
        <f t="shared" si="0"/>
        <v>14</v>
      </c>
      <c r="J31" s="28">
        <v>16.25</v>
      </c>
      <c r="K31" s="10">
        <v>6580494</v>
      </c>
      <c r="L31" s="20"/>
      <c r="M31" s="176">
        <v>16.25</v>
      </c>
      <c r="N31" s="177">
        <f t="shared" si="2"/>
        <v>0</v>
      </c>
      <c r="O31" s="177">
        <f t="shared" si="3"/>
        <v>940.07057142857138</v>
      </c>
      <c r="P31" s="177">
        <f t="shared" si="4"/>
        <v>4230.3175714285717</v>
      </c>
      <c r="Q31" s="177">
        <f t="shared" si="5"/>
        <v>1410.1058571428571</v>
      </c>
      <c r="R31">
        <f t="shared" si="6"/>
        <v>0</v>
      </c>
      <c r="S31">
        <f t="shared" si="7"/>
        <v>0</v>
      </c>
      <c r="T31" s="19">
        <f t="shared" si="1"/>
        <v>6580.4940000000006</v>
      </c>
      <c r="V31" s="10"/>
      <c r="W31" s="10"/>
      <c r="X31" s="10"/>
    </row>
    <row r="32" spans="1:24">
      <c r="A32" s="28">
        <v>16.75</v>
      </c>
      <c r="B32" s="2"/>
      <c r="D32">
        <v>11</v>
      </c>
      <c r="E32">
        <v>3</v>
      </c>
      <c r="F32" s="2"/>
      <c r="G32" s="2"/>
      <c r="H32" s="19">
        <f t="shared" si="0"/>
        <v>14</v>
      </c>
      <c r="J32" s="28">
        <v>16.75</v>
      </c>
      <c r="K32" s="10">
        <v>3399692</v>
      </c>
      <c r="L32" s="20"/>
      <c r="M32" s="176">
        <v>16.75</v>
      </c>
      <c r="N32" s="177">
        <f t="shared" si="2"/>
        <v>0</v>
      </c>
      <c r="O32" s="177">
        <f t="shared" si="3"/>
        <v>0</v>
      </c>
      <c r="P32" s="177">
        <f t="shared" si="4"/>
        <v>2671.1865714285714</v>
      </c>
      <c r="Q32" s="177">
        <f t="shared" si="5"/>
        <v>728.50542857142852</v>
      </c>
      <c r="R32">
        <f t="shared" si="6"/>
        <v>0</v>
      </c>
      <c r="S32">
        <f t="shared" si="7"/>
        <v>0</v>
      </c>
      <c r="T32" s="19">
        <f t="shared" si="1"/>
        <v>3399.692</v>
      </c>
    </row>
    <row r="33" spans="1:21">
      <c r="A33" s="28">
        <v>17.25</v>
      </c>
      <c r="B33" s="2"/>
      <c r="D33">
        <v>5</v>
      </c>
      <c r="E33">
        <v>4</v>
      </c>
      <c r="F33" s="2"/>
      <c r="G33" s="2"/>
      <c r="H33" s="19">
        <f t="shared" si="0"/>
        <v>9</v>
      </c>
      <c r="J33" s="28">
        <v>17.25</v>
      </c>
      <c r="K33" s="10">
        <v>2159855</v>
      </c>
      <c r="L33" s="20"/>
      <c r="M33" s="176">
        <v>17.25</v>
      </c>
      <c r="N33" s="177">
        <f t="shared" si="2"/>
        <v>0</v>
      </c>
      <c r="O33" s="177">
        <f t="shared" si="3"/>
        <v>0</v>
      </c>
      <c r="P33" s="177">
        <f t="shared" si="4"/>
        <v>1199.9194444444445</v>
      </c>
      <c r="Q33" s="177">
        <f t="shared" si="5"/>
        <v>959.93555555555554</v>
      </c>
      <c r="R33">
        <f t="shared" si="6"/>
        <v>0</v>
      </c>
      <c r="S33">
        <f t="shared" si="7"/>
        <v>0</v>
      </c>
      <c r="T33" s="19">
        <f t="shared" si="1"/>
        <v>2159.855</v>
      </c>
    </row>
    <row r="34" spans="1:21">
      <c r="A34" s="28">
        <v>17.75</v>
      </c>
      <c r="B34" s="2"/>
      <c r="D34">
        <v>4</v>
      </c>
      <c r="E34">
        <v>2</v>
      </c>
      <c r="F34" s="2"/>
      <c r="G34" s="2"/>
      <c r="H34" s="19">
        <f t="shared" si="0"/>
        <v>6</v>
      </c>
      <c r="J34" s="28">
        <v>17.75</v>
      </c>
      <c r="K34" s="10">
        <v>2872261</v>
      </c>
      <c r="L34" s="20"/>
      <c r="M34" s="176">
        <v>17.75</v>
      </c>
      <c r="N34" s="177">
        <f t="shared" si="2"/>
        <v>0</v>
      </c>
      <c r="O34" s="177">
        <f t="shared" si="3"/>
        <v>0</v>
      </c>
      <c r="P34" s="177">
        <f t="shared" si="4"/>
        <v>1914.8406666666665</v>
      </c>
      <c r="Q34" s="177">
        <f t="shared" si="5"/>
        <v>957.42033333333325</v>
      </c>
      <c r="R34">
        <f t="shared" si="6"/>
        <v>0</v>
      </c>
      <c r="S34">
        <f t="shared" si="7"/>
        <v>0</v>
      </c>
      <c r="T34" s="19">
        <f t="shared" si="1"/>
        <v>2872.2609999999995</v>
      </c>
    </row>
    <row r="35" spans="1:21">
      <c r="A35" s="28">
        <v>18.25</v>
      </c>
      <c r="B35" s="2"/>
      <c r="D35">
        <v>3</v>
      </c>
      <c r="E35">
        <v>4</v>
      </c>
      <c r="F35" s="2"/>
      <c r="G35" s="2"/>
      <c r="H35" s="19">
        <f t="shared" si="0"/>
        <v>7</v>
      </c>
      <c r="J35" s="28">
        <v>18.25</v>
      </c>
      <c r="K35" s="10">
        <v>511848</v>
      </c>
      <c r="L35" s="20"/>
      <c r="M35" s="176">
        <v>18.25</v>
      </c>
      <c r="N35" s="177">
        <f t="shared" si="2"/>
        <v>0</v>
      </c>
      <c r="O35" s="177">
        <f t="shared" si="3"/>
        <v>0</v>
      </c>
      <c r="P35" s="177">
        <f t="shared" si="4"/>
        <v>219.36342857142856</v>
      </c>
      <c r="Q35" s="177">
        <f t="shared" si="5"/>
        <v>292.48457142857143</v>
      </c>
      <c r="R35">
        <f t="shared" si="6"/>
        <v>0</v>
      </c>
      <c r="S35">
        <f t="shared" si="7"/>
        <v>0</v>
      </c>
      <c r="T35" s="19">
        <f t="shared" si="1"/>
        <v>511.84799999999996</v>
      </c>
    </row>
    <row r="36" spans="1:21">
      <c r="A36" s="28">
        <v>18.75</v>
      </c>
      <c r="B36" s="2"/>
      <c r="E36">
        <v>1</v>
      </c>
      <c r="F36" s="2"/>
      <c r="G36" s="2"/>
      <c r="H36" s="19">
        <f t="shared" si="0"/>
        <v>1</v>
      </c>
      <c r="J36" s="28">
        <v>18.75</v>
      </c>
      <c r="K36" s="10">
        <v>0</v>
      </c>
      <c r="L36" s="20"/>
      <c r="M36" s="176">
        <v>18.75</v>
      </c>
      <c r="N36" s="177">
        <f t="shared" si="2"/>
        <v>0</v>
      </c>
      <c r="O36" s="177">
        <f t="shared" si="3"/>
        <v>0</v>
      </c>
      <c r="P36" s="177">
        <f t="shared" si="4"/>
        <v>0</v>
      </c>
      <c r="Q36" s="177">
        <f t="shared" si="5"/>
        <v>0</v>
      </c>
      <c r="R36">
        <f t="shared" si="6"/>
        <v>0</v>
      </c>
      <c r="S36">
        <f t="shared" si="7"/>
        <v>0</v>
      </c>
      <c r="T36" s="19">
        <f t="shared" si="1"/>
        <v>0</v>
      </c>
    </row>
    <row r="37" spans="1:21">
      <c r="A37" s="28">
        <v>19.25</v>
      </c>
      <c r="B37" s="2"/>
      <c r="C37" s="20"/>
      <c r="D37" s="44"/>
      <c r="E37" s="20"/>
      <c r="F37" s="2"/>
      <c r="G37" s="2"/>
      <c r="H37" s="19">
        <f t="shared" si="0"/>
        <v>0</v>
      </c>
      <c r="J37" s="28">
        <v>19.25</v>
      </c>
      <c r="K37" s="10">
        <v>0</v>
      </c>
      <c r="L37" s="20"/>
      <c r="M37" s="176">
        <v>19.25</v>
      </c>
      <c r="N37" s="177"/>
      <c r="O37" s="177"/>
      <c r="P37" s="177"/>
      <c r="Q37" s="177"/>
      <c r="T37" s="19">
        <f t="shared" si="1"/>
        <v>0</v>
      </c>
    </row>
    <row r="38" spans="1:21">
      <c r="A38" s="17" t="s">
        <v>21</v>
      </c>
      <c r="B38" s="24">
        <f t="shared" ref="B38:H38" si="8">SUM(B6:B37)</f>
        <v>0</v>
      </c>
      <c r="C38" s="24">
        <f t="shared" si="8"/>
        <v>424</v>
      </c>
      <c r="D38" s="24">
        <f t="shared" si="8"/>
        <v>64</v>
      </c>
      <c r="E38" s="24">
        <f t="shared" si="8"/>
        <v>18</v>
      </c>
      <c r="F38" s="24">
        <f t="shared" si="8"/>
        <v>0</v>
      </c>
      <c r="G38" s="24">
        <f t="shared" si="8"/>
        <v>0</v>
      </c>
      <c r="H38" s="24">
        <f t="shared" si="8"/>
        <v>506</v>
      </c>
      <c r="I38" s="40"/>
      <c r="J38" s="17" t="s">
        <v>21</v>
      </c>
      <c r="K38" s="10">
        <f>SUM(K6:K37)</f>
        <v>1234573029</v>
      </c>
      <c r="M38" s="17" t="s">
        <v>21</v>
      </c>
      <c r="N38" s="24">
        <f t="shared" ref="N38:T38" si="9">SUM(N6:N37)</f>
        <v>0</v>
      </c>
      <c r="O38" s="24">
        <f t="shared" si="9"/>
        <v>1154325.2826592696</v>
      </c>
      <c r="P38" s="24">
        <f t="shared" si="9"/>
        <v>74642.683363929522</v>
      </c>
      <c r="Q38" s="24">
        <f t="shared" si="9"/>
        <v>5605.0629768009767</v>
      </c>
      <c r="R38" s="24">
        <f t="shared" si="9"/>
        <v>0</v>
      </c>
      <c r="S38" s="24">
        <f t="shared" si="9"/>
        <v>0</v>
      </c>
      <c r="T38" s="41">
        <f t="shared" si="9"/>
        <v>1234573.0289999996</v>
      </c>
      <c r="U38" s="40"/>
    </row>
    <row r="41" spans="1:21">
      <c r="A41" s="21"/>
      <c r="H41" s="21"/>
      <c r="L41" s="21"/>
      <c r="P41" s="21"/>
    </row>
    <row r="42" spans="1:21">
      <c r="B42" t="s">
        <v>23</v>
      </c>
      <c r="K42" t="s">
        <v>24</v>
      </c>
      <c r="R42" s="10"/>
    </row>
    <row r="44" spans="1:21">
      <c r="J44" s="26" t="s">
        <v>25</v>
      </c>
      <c r="K44" s="35">
        <v>3.5003538701188705E-3</v>
      </c>
      <c r="L44" s="26" t="s">
        <v>26</v>
      </c>
      <c r="M44" s="35">
        <v>3.2275785236201666</v>
      </c>
    </row>
    <row r="45" spans="1:21">
      <c r="A45" s="2" t="s">
        <v>18</v>
      </c>
      <c r="J45" s="2" t="s">
        <v>18</v>
      </c>
    </row>
    <row r="46" spans="1:21">
      <c r="A46" s="2" t="s">
        <v>20</v>
      </c>
      <c r="B46" s="15">
        <v>0</v>
      </c>
      <c r="C46" s="16">
        <v>1</v>
      </c>
      <c r="D46" s="16">
        <v>2</v>
      </c>
      <c r="E46" s="16">
        <v>3</v>
      </c>
      <c r="F46" s="16">
        <v>4</v>
      </c>
      <c r="G46" s="16" t="s">
        <v>13</v>
      </c>
      <c r="H46" s="17" t="s">
        <v>21</v>
      </c>
      <c r="J46" s="2" t="s">
        <v>20</v>
      </c>
      <c r="K46" s="15">
        <v>0</v>
      </c>
      <c r="L46" s="16">
        <v>1</v>
      </c>
      <c r="M46" s="16">
        <v>2</v>
      </c>
      <c r="N46" s="16">
        <v>3</v>
      </c>
      <c r="O46" s="16">
        <v>4</v>
      </c>
      <c r="P46" s="16" t="s">
        <v>13</v>
      </c>
      <c r="Q46" s="27" t="s">
        <v>21</v>
      </c>
      <c r="R46" s="2"/>
      <c r="S46" s="2"/>
    </row>
    <row r="47" spans="1:21">
      <c r="A47" s="28">
        <v>3.75</v>
      </c>
      <c r="B47">
        <f t="shared" ref="B47:B78" si="10">N6*($A47)</f>
        <v>0</v>
      </c>
      <c r="C47">
        <f t="shared" ref="C47:C78" si="11">O6*($A47)</f>
        <v>0</v>
      </c>
      <c r="D47">
        <f t="shared" ref="D47:D78" si="12">P6*($A47)</f>
        <v>0</v>
      </c>
      <c r="E47">
        <f t="shared" ref="E47:E78" si="13">Q6*($A47)</f>
        <v>0</v>
      </c>
      <c r="F47">
        <f t="shared" ref="F47:F78" si="14">R6*($A47)</f>
        <v>0</v>
      </c>
      <c r="G47">
        <f t="shared" ref="G47:G78" si="15">S6*($A47)</f>
        <v>0</v>
      </c>
      <c r="H47" s="19">
        <f t="shared" ref="H47:H78" si="16">SUM(B47:G47)</f>
        <v>0</v>
      </c>
      <c r="J47" s="28">
        <f t="shared" ref="J47:J78" si="17">$K$44*((A47)^$M$44)</f>
        <v>0.24936927543443208</v>
      </c>
      <c r="K47">
        <f t="shared" ref="K47:K78" si="18">N6*$J47</f>
        <v>0</v>
      </c>
      <c r="L47">
        <f t="shared" ref="L47:L78" si="19">O6*$J47</f>
        <v>0</v>
      </c>
      <c r="M47">
        <f t="shared" ref="M47:M78" si="20">P6*$J47</f>
        <v>0</v>
      </c>
      <c r="N47">
        <f t="shared" ref="N47:N78" si="21">Q6*$J47</f>
        <v>0</v>
      </c>
      <c r="O47">
        <f t="shared" ref="O47:O78" si="22">R6*$J47</f>
        <v>0</v>
      </c>
      <c r="P47">
        <f t="shared" ref="P47:P78" si="23">S6*$J47</f>
        <v>0</v>
      </c>
      <c r="Q47" s="29">
        <f t="shared" ref="Q47:Q78" si="24">SUM(K47:P47)</f>
        <v>0</v>
      </c>
    </row>
    <row r="48" spans="1:21">
      <c r="A48" s="28">
        <v>4.25</v>
      </c>
      <c r="B48">
        <f t="shared" si="10"/>
        <v>0</v>
      </c>
      <c r="C48">
        <f t="shared" si="11"/>
        <v>0</v>
      </c>
      <c r="D48">
        <f t="shared" si="12"/>
        <v>0</v>
      </c>
      <c r="E48">
        <f t="shared" si="13"/>
        <v>0</v>
      </c>
      <c r="F48">
        <f t="shared" si="14"/>
        <v>0</v>
      </c>
      <c r="G48">
        <f t="shared" si="15"/>
        <v>0</v>
      </c>
      <c r="H48" s="19">
        <f t="shared" si="16"/>
        <v>0</v>
      </c>
      <c r="J48" s="28">
        <f t="shared" si="17"/>
        <v>0.37349652620601964</v>
      </c>
      <c r="K48">
        <f t="shared" si="18"/>
        <v>0</v>
      </c>
      <c r="L48">
        <f t="shared" si="19"/>
        <v>0</v>
      </c>
      <c r="M48">
        <f t="shared" si="20"/>
        <v>0</v>
      </c>
      <c r="N48">
        <f t="shared" si="21"/>
        <v>0</v>
      </c>
      <c r="O48">
        <f t="shared" si="22"/>
        <v>0</v>
      </c>
      <c r="P48">
        <f t="shared" si="23"/>
        <v>0</v>
      </c>
      <c r="Q48" s="29">
        <f t="shared" si="24"/>
        <v>0</v>
      </c>
    </row>
    <row r="49" spans="1:17">
      <c r="A49" s="28">
        <v>4.75</v>
      </c>
      <c r="B49">
        <f t="shared" si="10"/>
        <v>0</v>
      </c>
      <c r="C49">
        <f t="shared" si="11"/>
        <v>0</v>
      </c>
      <c r="D49">
        <f t="shared" si="12"/>
        <v>0</v>
      </c>
      <c r="E49">
        <f t="shared" si="13"/>
        <v>0</v>
      </c>
      <c r="F49">
        <f t="shared" si="14"/>
        <v>0</v>
      </c>
      <c r="G49">
        <f t="shared" si="15"/>
        <v>0</v>
      </c>
      <c r="H49" s="19">
        <f t="shared" si="16"/>
        <v>0</v>
      </c>
      <c r="J49" s="28">
        <f t="shared" si="17"/>
        <v>0.53480285038804742</v>
      </c>
      <c r="K49">
        <f t="shared" si="18"/>
        <v>0</v>
      </c>
      <c r="L49">
        <f t="shared" si="19"/>
        <v>0</v>
      </c>
      <c r="M49">
        <f t="shared" si="20"/>
        <v>0</v>
      </c>
      <c r="N49">
        <f t="shared" si="21"/>
        <v>0</v>
      </c>
      <c r="O49">
        <f t="shared" si="22"/>
        <v>0</v>
      </c>
      <c r="P49">
        <f t="shared" si="23"/>
        <v>0</v>
      </c>
      <c r="Q49" s="29">
        <f t="shared" si="24"/>
        <v>0</v>
      </c>
    </row>
    <row r="50" spans="1:17">
      <c r="A50" s="28">
        <v>5.25</v>
      </c>
      <c r="B50">
        <f t="shared" si="10"/>
        <v>0</v>
      </c>
      <c r="C50">
        <f t="shared" si="11"/>
        <v>0</v>
      </c>
      <c r="D50">
        <f t="shared" si="12"/>
        <v>0</v>
      </c>
      <c r="E50">
        <f t="shared" si="13"/>
        <v>0</v>
      </c>
      <c r="F50">
        <f t="shared" si="14"/>
        <v>0</v>
      </c>
      <c r="G50">
        <f t="shared" si="15"/>
        <v>0</v>
      </c>
      <c r="H50" s="19">
        <f t="shared" si="16"/>
        <v>0</v>
      </c>
      <c r="J50" s="28">
        <f t="shared" si="17"/>
        <v>0.73872475566096174</v>
      </c>
      <c r="K50">
        <f t="shared" si="18"/>
        <v>0</v>
      </c>
      <c r="L50">
        <f t="shared" si="19"/>
        <v>0</v>
      </c>
      <c r="M50">
        <f t="shared" si="20"/>
        <v>0</v>
      </c>
      <c r="N50">
        <f t="shared" si="21"/>
        <v>0</v>
      </c>
      <c r="O50">
        <f t="shared" si="22"/>
        <v>0</v>
      </c>
      <c r="P50">
        <f t="shared" si="23"/>
        <v>0</v>
      </c>
      <c r="Q50" s="29">
        <f t="shared" si="24"/>
        <v>0</v>
      </c>
    </row>
    <row r="51" spans="1:17">
      <c r="A51" s="28">
        <v>5.75</v>
      </c>
      <c r="B51">
        <f t="shared" si="10"/>
        <v>0</v>
      </c>
      <c r="C51">
        <f t="shared" si="11"/>
        <v>0</v>
      </c>
      <c r="D51">
        <f t="shared" si="12"/>
        <v>0</v>
      </c>
      <c r="E51">
        <f t="shared" si="13"/>
        <v>0</v>
      </c>
      <c r="F51">
        <f t="shared" si="14"/>
        <v>0</v>
      </c>
      <c r="G51">
        <f t="shared" si="15"/>
        <v>0</v>
      </c>
      <c r="H51" s="19">
        <f t="shared" si="16"/>
        <v>0</v>
      </c>
      <c r="J51" s="28">
        <f t="shared" si="17"/>
        <v>0.99083096934438286</v>
      </c>
      <c r="K51">
        <f t="shared" si="18"/>
        <v>0</v>
      </c>
      <c r="L51">
        <f t="shared" si="19"/>
        <v>0</v>
      </c>
      <c r="M51">
        <f t="shared" si="20"/>
        <v>0</v>
      </c>
      <c r="N51">
        <f t="shared" si="21"/>
        <v>0</v>
      </c>
      <c r="O51">
        <f t="shared" si="22"/>
        <v>0</v>
      </c>
      <c r="P51">
        <f t="shared" si="23"/>
        <v>0</v>
      </c>
      <c r="Q51" s="29">
        <f t="shared" si="24"/>
        <v>0</v>
      </c>
    </row>
    <row r="52" spans="1:17">
      <c r="A52" s="28">
        <v>6.25</v>
      </c>
      <c r="B52">
        <f t="shared" si="10"/>
        <v>0</v>
      </c>
      <c r="C52">
        <f t="shared" si="11"/>
        <v>0</v>
      </c>
      <c r="D52">
        <f t="shared" si="12"/>
        <v>0</v>
      </c>
      <c r="E52">
        <f t="shared" si="13"/>
        <v>0</v>
      </c>
      <c r="F52">
        <f t="shared" si="14"/>
        <v>0</v>
      </c>
      <c r="G52">
        <f t="shared" si="15"/>
        <v>0</v>
      </c>
      <c r="H52" s="19">
        <f t="shared" si="16"/>
        <v>0</v>
      </c>
      <c r="J52" s="28">
        <f t="shared" si="17"/>
        <v>1.2968125451609254</v>
      </c>
      <c r="K52">
        <f t="shared" si="18"/>
        <v>0</v>
      </c>
      <c r="L52">
        <f t="shared" si="19"/>
        <v>0</v>
      </c>
      <c r="M52">
        <f t="shared" si="20"/>
        <v>0</v>
      </c>
      <c r="N52">
        <f t="shared" si="21"/>
        <v>0</v>
      </c>
      <c r="O52">
        <f t="shared" si="22"/>
        <v>0</v>
      </c>
      <c r="P52">
        <f t="shared" si="23"/>
        <v>0</v>
      </c>
      <c r="Q52" s="29">
        <f t="shared" si="24"/>
        <v>0</v>
      </c>
    </row>
    <row r="53" spans="1:17">
      <c r="A53" s="28">
        <v>6.75</v>
      </c>
      <c r="B53">
        <f t="shared" si="10"/>
        <v>0</v>
      </c>
      <c r="C53">
        <f t="shared" si="11"/>
        <v>0</v>
      </c>
      <c r="D53">
        <f t="shared" si="12"/>
        <v>0</v>
      </c>
      <c r="E53">
        <f t="shared" si="13"/>
        <v>0</v>
      </c>
      <c r="F53">
        <f t="shared" si="14"/>
        <v>0</v>
      </c>
      <c r="G53">
        <f t="shared" si="15"/>
        <v>0</v>
      </c>
      <c r="H53" s="19">
        <f t="shared" si="16"/>
        <v>0</v>
      </c>
      <c r="J53" s="28">
        <f t="shared" si="17"/>
        <v>1.6624745228941618</v>
      </c>
      <c r="K53">
        <f t="shared" si="18"/>
        <v>0</v>
      </c>
      <c r="L53">
        <f t="shared" si="19"/>
        <v>0</v>
      </c>
      <c r="M53">
        <f t="shared" si="20"/>
        <v>0</v>
      </c>
      <c r="N53">
        <f t="shared" si="21"/>
        <v>0</v>
      </c>
      <c r="O53">
        <f t="shared" si="22"/>
        <v>0</v>
      </c>
      <c r="P53">
        <f t="shared" si="23"/>
        <v>0</v>
      </c>
      <c r="Q53" s="29">
        <f t="shared" si="24"/>
        <v>0</v>
      </c>
    </row>
    <row r="54" spans="1:17">
      <c r="A54" s="28">
        <v>7.25</v>
      </c>
      <c r="B54">
        <f t="shared" si="10"/>
        <v>0</v>
      </c>
      <c r="C54">
        <f t="shared" si="11"/>
        <v>0</v>
      </c>
      <c r="D54">
        <f t="shared" si="12"/>
        <v>0</v>
      </c>
      <c r="E54">
        <f t="shared" si="13"/>
        <v>0</v>
      </c>
      <c r="F54">
        <f t="shared" si="14"/>
        <v>0</v>
      </c>
      <c r="G54">
        <f t="shared" si="15"/>
        <v>0</v>
      </c>
      <c r="H54" s="19">
        <f t="shared" si="16"/>
        <v>0</v>
      </c>
      <c r="J54" s="28">
        <f t="shared" si="17"/>
        <v>2.0937287898612928</v>
      </c>
      <c r="K54">
        <f t="shared" si="18"/>
        <v>0</v>
      </c>
      <c r="L54">
        <f t="shared" si="19"/>
        <v>0</v>
      </c>
      <c r="M54">
        <f t="shared" si="20"/>
        <v>0</v>
      </c>
      <c r="N54">
        <f t="shared" si="21"/>
        <v>0</v>
      </c>
      <c r="O54">
        <f t="shared" si="22"/>
        <v>0</v>
      </c>
      <c r="P54">
        <f t="shared" si="23"/>
        <v>0</v>
      </c>
      <c r="Q54" s="29">
        <f t="shared" si="24"/>
        <v>0</v>
      </c>
    </row>
    <row r="55" spans="1:17">
      <c r="A55" s="28">
        <v>7.75</v>
      </c>
      <c r="B55">
        <f t="shared" si="10"/>
        <v>0</v>
      </c>
      <c r="C55">
        <f t="shared" si="11"/>
        <v>0</v>
      </c>
      <c r="D55">
        <f t="shared" si="12"/>
        <v>0</v>
      </c>
      <c r="E55">
        <f t="shared" si="13"/>
        <v>0</v>
      </c>
      <c r="F55">
        <f t="shared" si="14"/>
        <v>0</v>
      </c>
      <c r="G55">
        <f t="shared" si="15"/>
        <v>0</v>
      </c>
      <c r="H55" s="19">
        <f t="shared" si="16"/>
        <v>0</v>
      </c>
      <c r="J55" s="28">
        <f t="shared" si="17"/>
        <v>2.596587893180875</v>
      </c>
      <c r="K55">
        <f t="shared" si="18"/>
        <v>0</v>
      </c>
      <c r="L55">
        <f t="shared" si="19"/>
        <v>0</v>
      </c>
      <c r="M55">
        <f t="shared" si="20"/>
        <v>0</v>
      </c>
      <c r="N55">
        <f t="shared" si="21"/>
        <v>0</v>
      </c>
      <c r="O55">
        <f t="shared" si="22"/>
        <v>0</v>
      </c>
      <c r="P55">
        <f t="shared" si="23"/>
        <v>0</v>
      </c>
      <c r="Q55" s="29">
        <f t="shared" si="24"/>
        <v>0</v>
      </c>
    </row>
    <row r="56" spans="1:17">
      <c r="A56" s="28">
        <v>8.25</v>
      </c>
      <c r="B56">
        <f t="shared" si="10"/>
        <v>0</v>
      </c>
      <c r="C56">
        <f t="shared" si="11"/>
        <v>0</v>
      </c>
      <c r="D56">
        <f t="shared" si="12"/>
        <v>0</v>
      </c>
      <c r="E56">
        <f t="shared" si="13"/>
        <v>0</v>
      </c>
      <c r="F56">
        <f t="shared" si="14"/>
        <v>0</v>
      </c>
      <c r="G56">
        <f t="shared" si="15"/>
        <v>0</v>
      </c>
      <c r="H56" s="19">
        <f t="shared" si="16"/>
        <v>0</v>
      </c>
      <c r="J56" s="28">
        <f t="shared" si="17"/>
        <v>3.1771596182741146</v>
      </c>
      <c r="K56">
        <f t="shared" si="18"/>
        <v>0</v>
      </c>
      <c r="L56">
        <f t="shared" si="19"/>
        <v>0</v>
      </c>
      <c r="M56">
        <f t="shared" si="20"/>
        <v>0</v>
      </c>
      <c r="N56">
        <f t="shared" si="21"/>
        <v>0</v>
      </c>
      <c r="O56">
        <f t="shared" si="22"/>
        <v>0</v>
      </c>
      <c r="P56">
        <f t="shared" si="23"/>
        <v>0</v>
      </c>
      <c r="Q56" s="29">
        <f t="shared" si="24"/>
        <v>0</v>
      </c>
    </row>
    <row r="57" spans="1:17">
      <c r="A57" s="28">
        <v>8.75</v>
      </c>
      <c r="B57">
        <f t="shared" si="10"/>
        <v>0</v>
      </c>
      <c r="C57">
        <f t="shared" si="11"/>
        <v>0</v>
      </c>
      <c r="D57">
        <f t="shared" si="12"/>
        <v>0</v>
      </c>
      <c r="E57">
        <f t="shared" si="13"/>
        <v>0</v>
      </c>
      <c r="F57">
        <f t="shared" si="14"/>
        <v>0</v>
      </c>
      <c r="G57">
        <f t="shared" si="15"/>
        <v>0</v>
      </c>
      <c r="H57" s="19">
        <f t="shared" si="16"/>
        <v>0</v>
      </c>
      <c r="J57" s="28">
        <f t="shared" si="17"/>
        <v>3.8416421946654888</v>
      </c>
      <c r="K57">
        <f t="shared" si="18"/>
        <v>0</v>
      </c>
      <c r="L57">
        <f t="shared" si="19"/>
        <v>0</v>
      </c>
      <c r="M57">
        <f t="shared" si="20"/>
        <v>0</v>
      </c>
      <c r="N57">
        <f t="shared" si="21"/>
        <v>0</v>
      </c>
      <c r="O57">
        <f t="shared" si="22"/>
        <v>0</v>
      </c>
      <c r="P57">
        <f t="shared" si="23"/>
        <v>0</v>
      </c>
      <c r="Q57" s="29">
        <f t="shared" si="24"/>
        <v>0</v>
      </c>
    </row>
    <row r="58" spans="1:17">
      <c r="A58" s="28">
        <v>9.25</v>
      </c>
      <c r="B58">
        <f t="shared" si="10"/>
        <v>0</v>
      </c>
      <c r="C58">
        <f t="shared" si="11"/>
        <v>7761.1570000000002</v>
      </c>
      <c r="D58">
        <f t="shared" si="12"/>
        <v>0</v>
      </c>
      <c r="E58">
        <f t="shared" si="13"/>
        <v>0</v>
      </c>
      <c r="F58">
        <f t="shared" si="14"/>
        <v>0</v>
      </c>
      <c r="G58">
        <f t="shared" si="15"/>
        <v>0</v>
      </c>
      <c r="H58" s="19">
        <f t="shared" si="16"/>
        <v>7761.1570000000002</v>
      </c>
      <c r="J58" s="28">
        <f t="shared" si="17"/>
        <v>4.5963200223653224</v>
      </c>
      <c r="K58">
        <f t="shared" si="18"/>
        <v>0</v>
      </c>
      <c r="L58">
        <f t="shared" si="19"/>
        <v>3856.5147368454896</v>
      </c>
      <c r="M58">
        <f t="shared" si="20"/>
        <v>0</v>
      </c>
      <c r="N58">
        <f t="shared" si="21"/>
        <v>0</v>
      </c>
      <c r="O58">
        <f t="shared" si="22"/>
        <v>0</v>
      </c>
      <c r="P58">
        <f t="shared" si="23"/>
        <v>0</v>
      </c>
      <c r="Q58" s="29">
        <f t="shared" si="24"/>
        <v>3856.5147368454896</v>
      </c>
    </row>
    <row r="59" spans="1:17">
      <c r="A59" s="28">
        <v>9.75</v>
      </c>
      <c r="B59">
        <f t="shared" si="10"/>
        <v>0</v>
      </c>
      <c r="C59">
        <f t="shared" si="11"/>
        <v>185702.60475</v>
      </c>
      <c r="D59">
        <f t="shared" si="12"/>
        <v>0</v>
      </c>
      <c r="E59">
        <f t="shared" si="13"/>
        <v>0</v>
      </c>
      <c r="F59">
        <f t="shared" si="14"/>
        <v>0</v>
      </c>
      <c r="G59">
        <f t="shared" si="15"/>
        <v>0</v>
      </c>
      <c r="H59" s="19">
        <f t="shared" si="16"/>
        <v>185702.60475</v>
      </c>
      <c r="J59" s="28">
        <f t="shared" si="17"/>
        <v>5.4475598354196269</v>
      </c>
      <c r="K59">
        <f t="shared" si="18"/>
        <v>0</v>
      </c>
      <c r="L59">
        <f t="shared" si="19"/>
        <v>103756.51804809291</v>
      </c>
      <c r="M59">
        <f t="shared" si="20"/>
        <v>0</v>
      </c>
      <c r="N59">
        <f t="shared" si="21"/>
        <v>0</v>
      </c>
      <c r="O59">
        <f t="shared" si="22"/>
        <v>0</v>
      </c>
      <c r="P59">
        <f t="shared" si="23"/>
        <v>0</v>
      </c>
      <c r="Q59" s="29">
        <f t="shared" si="24"/>
        <v>103756.51804809291</v>
      </c>
    </row>
    <row r="60" spans="1:17">
      <c r="A60" s="28">
        <v>10.25</v>
      </c>
      <c r="B60">
        <f t="shared" si="10"/>
        <v>0</v>
      </c>
      <c r="C60">
        <f t="shared" si="11"/>
        <v>380446.07250000001</v>
      </c>
      <c r="D60">
        <f t="shared" si="12"/>
        <v>0</v>
      </c>
      <c r="E60">
        <f t="shared" si="13"/>
        <v>0</v>
      </c>
      <c r="F60">
        <f t="shared" si="14"/>
        <v>0</v>
      </c>
      <c r="G60">
        <f t="shared" si="15"/>
        <v>0</v>
      </c>
      <c r="H60" s="19">
        <f t="shared" si="16"/>
        <v>380446.07250000001</v>
      </c>
      <c r="J60" s="28">
        <f t="shared" si="17"/>
        <v>6.4018072364237879</v>
      </c>
      <c r="K60">
        <f t="shared" si="18"/>
        <v>0</v>
      </c>
      <c r="L60">
        <f t="shared" si="19"/>
        <v>237613.89463409845</v>
      </c>
      <c r="M60">
        <f t="shared" si="20"/>
        <v>0</v>
      </c>
      <c r="N60">
        <f t="shared" si="21"/>
        <v>0</v>
      </c>
      <c r="O60">
        <f t="shared" si="22"/>
        <v>0</v>
      </c>
      <c r="P60">
        <f t="shared" si="23"/>
        <v>0</v>
      </c>
      <c r="Q60" s="29">
        <f t="shared" si="24"/>
        <v>237613.89463409845</v>
      </c>
    </row>
    <row r="61" spans="1:17">
      <c r="A61" s="28">
        <v>10.75</v>
      </c>
      <c r="B61">
        <f t="shared" si="10"/>
        <v>0</v>
      </c>
      <c r="C61">
        <f t="shared" si="11"/>
        <v>457170.18425000005</v>
      </c>
      <c r="D61">
        <f t="shared" si="12"/>
        <v>0</v>
      </c>
      <c r="E61">
        <f t="shared" si="13"/>
        <v>0</v>
      </c>
      <c r="F61">
        <f t="shared" si="14"/>
        <v>0</v>
      </c>
      <c r="G61">
        <f t="shared" si="15"/>
        <v>0</v>
      </c>
      <c r="H61" s="19">
        <f t="shared" si="16"/>
        <v>457170.18425000005</v>
      </c>
      <c r="J61" s="28">
        <f t="shared" si="17"/>
        <v>7.4655835487442683</v>
      </c>
      <c r="K61">
        <f t="shared" si="18"/>
        <v>0</v>
      </c>
      <c r="L61">
        <f t="shared" si="19"/>
        <v>317492.29828029638</v>
      </c>
      <c r="M61">
        <f t="shared" si="20"/>
        <v>0</v>
      </c>
      <c r="N61">
        <f t="shared" si="21"/>
        <v>0</v>
      </c>
      <c r="O61">
        <f t="shared" si="22"/>
        <v>0</v>
      </c>
      <c r="P61">
        <f t="shared" si="23"/>
        <v>0</v>
      </c>
      <c r="Q61" s="29">
        <f t="shared" si="24"/>
        <v>317492.29828029638</v>
      </c>
    </row>
    <row r="62" spans="1:17">
      <c r="A62" s="28">
        <v>11.25</v>
      </c>
      <c r="B62">
        <f t="shared" si="10"/>
        <v>0</v>
      </c>
      <c r="C62">
        <f t="shared" si="11"/>
        <v>576582.72750000004</v>
      </c>
      <c r="D62">
        <f t="shared" si="12"/>
        <v>0</v>
      </c>
      <c r="E62">
        <f t="shared" si="13"/>
        <v>0</v>
      </c>
      <c r="F62">
        <f t="shared" si="14"/>
        <v>0</v>
      </c>
      <c r="G62">
        <f t="shared" si="15"/>
        <v>0</v>
      </c>
      <c r="H62" s="19">
        <f t="shared" si="16"/>
        <v>576582.72750000004</v>
      </c>
      <c r="J62" s="28">
        <f t="shared" si="17"/>
        <v>8.6454829430919169</v>
      </c>
      <c r="K62">
        <f t="shared" si="18"/>
        <v>0</v>
      </c>
      <c r="L62">
        <f t="shared" si="19"/>
        <v>443096.54541179247</v>
      </c>
      <c r="M62">
        <f t="shared" si="20"/>
        <v>0</v>
      </c>
      <c r="N62">
        <f t="shared" si="21"/>
        <v>0</v>
      </c>
      <c r="O62">
        <f t="shared" si="22"/>
        <v>0</v>
      </c>
      <c r="P62">
        <f t="shared" si="23"/>
        <v>0</v>
      </c>
      <c r="Q62" s="29">
        <f t="shared" si="24"/>
        <v>443096.54541179247</v>
      </c>
    </row>
    <row r="63" spans="1:17">
      <c r="A63" s="28">
        <v>11.75</v>
      </c>
      <c r="B63">
        <f t="shared" si="10"/>
        <v>0</v>
      </c>
      <c r="C63">
        <f t="shared" si="11"/>
        <v>683855.20525</v>
      </c>
      <c r="D63">
        <f t="shared" si="12"/>
        <v>0</v>
      </c>
      <c r="E63">
        <f t="shared" si="13"/>
        <v>0</v>
      </c>
      <c r="F63">
        <f t="shared" si="14"/>
        <v>0</v>
      </c>
      <c r="G63">
        <f t="shared" si="15"/>
        <v>0</v>
      </c>
      <c r="H63" s="19">
        <f t="shared" si="16"/>
        <v>683855.20525</v>
      </c>
      <c r="J63" s="28">
        <f t="shared" si="17"/>
        <v>9.948169802769451</v>
      </c>
      <c r="K63">
        <f t="shared" si="18"/>
        <v>0</v>
      </c>
      <c r="L63">
        <f t="shared" si="19"/>
        <v>578987.8895604047</v>
      </c>
      <c r="M63">
        <f t="shared" si="20"/>
        <v>0</v>
      </c>
      <c r="N63">
        <f t="shared" si="21"/>
        <v>0</v>
      </c>
      <c r="O63">
        <f t="shared" si="22"/>
        <v>0</v>
      </c>
      <c r="P63">
        <f t="shared" si="23"/>
        <v>0</v>
      </c>
      <c r="Q63" s="29">
        <f t="shared" si="24"/>
        <v>578987.8895604047</v>
      </c>
    </row>
    <row r="64" spans="1:17">
      <c r="A64" s="28">
        <v>12.25</v>
      </c>
      <c r="B64">
        <f t="shared" si="10"/>
        <v>0</v>
      </c>
      <c r="C64">
        <f t="shared" si="11"/>
        <v>1247953.6212500001</v>
      </c>
      <c r="D64">
        <f t="shared" si="12"/>
        <v>0</v>
      </c>
      <c r="E64">
        <f t="shared" si="13"/>
        <v>0</v>
      </c>
      <c r="F64">
        <f t="shared" si="14"/>
        <v>0</v>
      </c>
      <c r="G64">
        <f t="shared" si="15"/>
        <v>0</v>
      </c>
      <c r="H64" s="19">
        <f t="shared" si="16"/>
        <v>1247953.6212500001</v>
      </c>
      <c r="J64" s="28">
        <f t="shared" si="17"/>
        <v>11.380376297950521</v>
      </c>
      <c r="K64">
        <f t="shared" si="18"/>
        <v>0</v>
      </c>
      <c r="L64">
        <f t="shared" si="19"/>
        <v>1159361.7805889815</v>
      </c>
      <c r="M64">
        <f t="shared" si="20"/>
        <v>0</v>
      </c>
      <c r="N64">
        <f t="shared" si="21"/>
        <v>0</v>
      </c>
      <c r="O64">
        <f t="shared" si="22"/>
        <v>0</v>
      </c>
      <c r="P64">
        <f t="shared" si="23"/>
        <v>0</v>
      </c>
      <c r="Q64" s="29">
        <f t="shared" si="24"/>
        <v>1159361.7805889815</v>
      </c>
    </row>
    <row r="65" spans="1:18">
      <c r="A65" s="28">
        <v>12.75</v>
      </c>
      <c r="B65">
        <f t="shared" si="10"/>
        <v>0</v>
      </c>
      <c r="C65">
        <f t="shared" si="11"/>
        <v>2482757.0609999998</v>
      </c>
      <c r="D65">
        <f t="shared" si="12"/>
        <v>0</v>
      </c>
      <c r="E65">
        <f t="shared" si="13"/>
        <v>0</v>
      </c>
      <c r="F65">
        <f t="shared" si="14"/>
        <v>0</v>
      </c>
      <c r="G65">
        <f t="shared" si="15"/>
        <v>0</v>
      </c>
      <c r="H65" s="19">
        <f t="shared" si="16"/>
        <v>2482757.0609999998</v>
      </c>
      <c r="J65" s="28">
        <f t="shared" si="17"/>
        <v>12.948900144144885</v>
      </c>
      <c r="K65">
        <f t="shared" si="18"/>
        <v>0</v>
      </c>
      <c r="L65">
        <f t="shared" si="19"/>
        <v>2521488.099220363</v>
      </c>
      <c r="M65">
        <f t="shared" si="20"/>
        <v>0</v>
      </c>
      <c r="N65">
        <f t="shared" si="21"/>
        <v>0</v>
      </c>
      <c r="O65">
        <f t="shared" si="22"/>
        <v>0</v>
      </c>
      <c r="P65">
        <f t="shared" si="23"/>
        <v>0</v>
      </c>
      <c r="Q65" s="29">
        <f t="shared" si="24"/>
        <v>2521488.099220363</v>
      </c>
    </row>
    <row r="66" spans="1:18">
      <c r="A66" s="28">
        <v>13.25</v>
      </c>
      <c r="B66">
        <f t="shared" si="10"/>
        <v>0</v>
      </c>
      <c r="C66">
        <f t="shared" si="11"/>
        <v>3284246.0180000002</v>
      </c>
      <c r="D66">
        <f t="shared" si="12"/>
        <v>0</v>
      </c>
      <c r="E66">
        <f t="shared" si="13"/>
        <v>0</v>
      </c>
      <c r="F66">
        <f t="shared" si="14"/>
        <v>0</v>
      </c>
      <c r="G66">
        <f t="shared" si="15"/>
        <v>0</v>
      </c>
      <c r="H66" s="19">
        <f t="shared" si="16"/>
        <v>3284246.0180000002</v>
      </c>
      <c r="J66" s="28">
        <f t="shared" si="17"/>
        <v>14.660602523860414</v>
      </c>
      <c r="K66">
        <f t="shared" si="18"/>
        <v>0</v>
      </c>
      <c r="L66">
        <f t="shared" si="19"/>
        <v>3633888.7139976844</v>
      </c>
      <c r="M66">
        <f t="shared" si="20"/>
        <v>0</v>
      </c>
      <c r="N66">
        <f t="shared" si="21"/>
        <v>0</v>
      </c>
      <c r="O66">
        <f t="shared" si="22"/>
        <v>0</v>
      </c>
      <c r="P66">
        <f t="shared" si="23"/>
        <v>0</v>
      </c>
      <c r="Q66" s="29">
        <f t="shared" si="24"/>
        <v>3633888.7139976844</v>
      </c>
    </row>
    <row r="67" spans="1:18">
      <c r="A67" s="28">
        <v>13.75</v>
      </c>
      <c r="B67">
        <f t="shared" si="10"/>
        <v>0</v>
      </c>
      <c r="C67">
        <f t="shared" si="11"/>
        <v>2462667.0089062499</v>
      </c>
      <c r="D67">
        <f t="shared" si="12"/>
        <v>28306.517343750005</v>
      </c>
      <c r="E67">
        <f t="shared" si="13"/>
        <v>0</v>
      </c>
      <c r="F67">
        <f t="shared" si="14"/>
        <v>0</v>
      </c>
      <c r="G67">
        <f t="shared" si="15"/>
        <v>0</v>
      </c>
      <c r="H67" s="19">
        <f t="shared" si="16"/>
        <v>2490973.5262500001</v>
      </c>
      <c r="J67" s="28">
        <f t="shared" si="17"/>
        <v>16.522406153599754</v>
      </c>
      <c r="K67">
        <f t="shared" si="18"/>
        <v>0</v>
      </c>
      <c r="L67">
        <f t="shared" si="19"/>
        <v>2959213.4212523438</v>
      </c>
      <c r="M67">
        <f t="shared" si="20"/>
        <v>34013.947370716596</v>
      </c>
      <c r="N67">
        <f t="shared" si="21"/>
        <v>0</v>
      </c>
      <c r="O67">
        <f t="shared" si="22"/>
        <v>0</v>
      </c>
      <c r="P67">
        <f t="shared" si="23"/>
        <v>0</v>
      </c>
      <c r="Q67" s="29">
        <f t="shared" si="24"/>
        <v>2993227.3686230602</v>
      </c>
    </row>
    <row r="68" spans="1:18">
      <c r="A68" s="28">
        <v>14.25</v>
      </c>
      <c r="B68">
        <f t="shared" si="10"/>
        <v>0</v>
      </c>
      <c r="C68">
        <f t="shared" si="11"/>
        <v>2211853.1684879037</v>
      </c>
      <c r="D68">
        <f t="shared" si="12"/>
        <v>112467.11026209677</v>
      </c>
      <c r="E68">
        <f t="shared" si="13"/>
        <v>0</v>
      </c>
      <c r="F68">
        <f t="shared" si="14"/>
        <v>0</v>
      </c>
      <c r="G68">
        <f t="shared" si="15"/>
        <v>0</v>
      </c>
      <c r="H68" s="19">
        <f t="shared" si="16"/>
        <v>2324320.2787500005</v>
      </c>
      <c r="J68" s="28">
        <f t="shared" si="17"/>
        <v>18.541293480890399</v>
      </c>
      <c r="K68">
        <f t="shared" si="18"/>
        <v>0</v>
      </c>
      <c r="L68">
        <f t="shared" si="19"/>
        <v>2877938.1567418627</v>
      </c>
      <c r="M68">
        <f t="shared" si="20"/>
        <v>146335.83847839976</v>
      </c>
      <c r="N68">
        <f t="shared" si="21"/>
        <v>0</v>
      </c>
      <c r="O68">
        <f t="shared" si="22"/>
        <v>0</v>
      </c>
      <c r="P68">
        <f t="shared" si="23"/>
        <v>0</v>
      </c>
      <c r="Q68" s="29">
        <f t="shared" si="24"/>
        <v>3024273.9952202626</v>
      </c>
    </row>
    <row r="69" spans="1:18">
      <c r="A69" s="28">
        <v>14.75</v>
      </c>
      <c r="B69">
        <f t="shared" si="10"/>
        <v>0</v>
      </c>
      <c r="C69">
        <f t="shared" si="11"/>
        <v>733602.62716666679</v>
      </c>
      <c r="D69">
        <f t="shared" si="12"/>
        <v>366801.31358333339</v>
      </c>
      <c r="E69">
        <f t="shared" si="13"/>
        <v>0</v>
      </c>
      <c r="F69">
        <f t="shared" si="14"/>
        <v>0</v>
      </c>
      <c r="G69">
        <f t="shared" si="15"/>
        <v>0</v>
      </c>
      <c r="H69" s="19">
        <f t="shared" si="16"/>
        <v>1100403.9407500001</v>
      </c>
      <c r="J69" s="28">
        <f t="shared" si="17"/>
        <v>20.724304998159909</v>
      </c>
      <c r="K69">
        <f t="shared" si="18"/>
        <v>0</v>
      </c>
      <c r="L69">
        <f t="shared" si="19"/>
        <v>1030739.2944307384</v>
      </c>
      <c r="M69">
        <f t="shared" si="20"/>
        <v>515369.64721536922</v>
      </c>
      <c r="N69">
        <f t="shared" si="21"/>
        <v>0</v>
      </c>
      <c r="O69">
        <f t="shared" si="22"/>
        <v>0</v>
      </c>
      <c r="P69">
        <f t="shared" si="23"/>
        <v>0</v>
      </c>
      <c r="Q69" s="29">
        <f t="shared" si="24"/>
        <v>1546108.9416461077</v>
      </c>
    </row>
    <row r="70" spans="1:18">
      <c r="A70" s="28">
        <v>15.25</v>
      </c>
      <c r="B70">
        <f t="shared" si="10"/>
        <v>0</v>
      </c>
      <c r="C70">
        <f t="shared" si="11"/>
        <v>165506.51803571428</v>
      </c>
      <c r="D70">
        <f t="shared" si="12"/>
        <v>297911.73246428574</v>
      </c>
      <c r="E70">
        <f t="shared" si="13"/>
        <v>0</v>
      </c>
      <c r="F70">
        <f t="shared" si="14"/>
        <v>0</v>
      </c>
      <c r="G70">
        <f t="shared" si="15"/>
        <v>0</v>
      </c>
      <c r="H70" s="19">
        <f t="shared" si="16"/>
        <v>463418.25050000002</v>
      </c>
      <c r="J70" s="28">
        <f t="shared" si="17"/>
        <v>23.078537662023706</v>
      </c>
      <c r="K70">
        <f t="shared" si="18"/>
        <v>0</v>
      </c>
      <c r="L70">
        <f t="shared" si="19"/>
        <v>250468.74818345165</v>
      </c>
      <c r="M70">
        <f t="shared" si="20"/>
        <v>450843.746730213</v>
      </c>
      <c r="N70">
        <f t="shared" si="21"/>
        <v>0</v>
      </c>
      <c r="O70">
        <f t="shared" si="22"/>
        <v>0</v>
      </c>
      <c r="P70">
        <f t="shared" si="23"/>
        <v>0</v>
      </c>
      <c r="Q70" s="29">
        <f t="shared" si="24"/>
        <v>701312.49491366465</v>
      </c>
    </row>
    <row r="71" spans="1:18">
      <c r="A71" s="28">
        <v>15.75</v>
      </c>
      <c r="B71">
        <f t="shared" si="10"/>
        <v>0</v>
      </c>
      <c r="C71">
        <f t="shared" si="11"/>
        <v>79166.507538461548</v>
      </c>
      <c r="D71">
        <f t="shared" si="12"/>
        <v>158333.0150769231</v>
      </c>
      <c r="E71">
        <f t="shared" si="13"/>
        <v>19791.626884615387</v>
      </c>
      <c r="F71">
        <f t="shared" si="14"/>
        <v>0</v>
      </c>
      <c r="G71">
        <f t="shared" si="15"/>
        <v>0</v>
      </c>
      <c r="H71" s="19">
        <f t="shared" si="16"/>
        <v>257291.14950000006</v>
      </c>
      <c r="J71" s="28">
        <f t="shared" si="17"/>
        <v>25.611143408025253</v>
      </c>
      <c r="K71">
        <f t="shared" si="18"/>
        <v>0</v>
      </c>
      <c r="L71">
        <f t="shared" si="19"/>
        <v>128733.00175746354</v>
      </c>
      <c r="M71">
        <f t="shared" si="20"/>
        <v>257466.00351492708</v>
      </c>
      <c r="N71">
        <f t="shared" si="21"/>
        <v>32183.250439365886</v>
      </c>
      <c r="O71">
        <f t="shared" si="22"/>
        <v>0</v>
      </c>
      <c r="P71">
        <f t="shared" si="23"/>
        <v>0</v>
      </c>
      <c r="Q71" s="29">
        <f t="shared" si="24"/>
        <v>418382.25571175647</v>
      </c>
    </row>
    <row r="72" spans="1:18">
      <c r="A72" s="28">
        <v>16.25</v>
      </c>
      <c r="B72">
        <f t="shared" si="10"/>
        <v>0</v>
      </c>
      <c r="C72">
        <f t="shared" si="11"/>
        <v>15276.146785714285</v>
      </c>
      <c r="D72">
        <f t="shared" si="12"/>
        <v>68742.660535714283</v>
      </c>
      <c r="E72">
        <f t="shared" si="13"/>
        <v>22914.220178571428</v>
      </c>
      <c r="F72">
        <f t="shared" si="14"/>
        <v>0</v>
      </c>
      <c r="G72">
        <f t="shared" si="15"/>
        <v>0</v>
      </c>
      <c r="H72" s="19">
        <f t="shared" si="16"/>
        <v>106933.0275</v>
      </c>
      <c r="J72" s="28">
        <f t="shared" si="17"/>
        <v>28.329327752104941</v>
      </c>
      <c r="K72">
        <f t="shared" si="18"/>
        <v>0</v>
      </c>
      <c r="L72">
        <f t="shared" si="19"/>
        <v>26631.567328108576</v>
      </c>
      <c r="M72">
        <f t="shared" si="20"/>
        <v>119842.05297648862</v>
      </c>
      <c r="N72">
        <f t="shared" si="21"/>
        <v>39947.350992162865</v>
      </c>
      <c r="O72">
        <f t="shared" si="22"/>
        <v>0</v>
      </c>
      <c r="P72">
        <f t="shared" si="23"/>
        <v>0</v>
      </c>
      <c r="Q72" s="29">
        <f t="shared" si="24"/>
        <v>186420.97129676005</v>
      </c>
    </row>
    <row r="73" spans="1:18">
      <c r="A73" s="28">
        <v>16.75</v>
      </c>
      <c r="B73">
        <f t="shared" si="10"/>
        <v>0</v>
      </c>
      <c r="C73">
        <f t="shared" si="11"/>
        <v>0</v>
      </c>
      <c r="D73">
        <f t="shared" si="12"/>
        <v>44742.375071428571</v>
      </c>
      <c r="E73">
        <f t="shared" si="13"/>
        <v>12202.465928571428</v>
      </c>
      <c r="F73">
        <f t="shared" si="14"/>
        <v>0</v>
      </c>
      <c r="G73">
        <f t="shared" si="15"/>
        <v>0</v>
      </c>
      <c r="H73" s="19">
        <f t="shared" si="16"/>
        <v>56944.841</v>
      </c>
      <c r="J73" s="28">
        <f t="shared" si="17"/>
        <v>31.24034847112766</v>
      </c>
      <c r="K73">
        <f t="shared" si="18"/>
        <v>0</v>
      </c>
      <c r="L73">
        <f t="shared" si="19"/>
        <v>0</v>
      </c>
      <c r="M73">
        <f t="shared" si="20"/>
        <v>83448.799322825304</v>
      </c>
      <c r="N73">
        <f t="shared" si="21"/>
        <v>22758.763451679628</v>
      </c>
      <c r="O73">
        <f t="shared" si="22"/>
        <v>0</v>
      </c>
      <c r="P73">
        <f t="shared" si="23"/>
        <v>0</v>
      </c>
      <c r="Q73" s="29">
        <f t="shared" si="24"/>
        <v>106207.56277450493</v>
      </c>
    </row>
    <row r="74" spans="1:18">
      <c r="A74" s="28">
        <v>17.25</v>
      </c>
      <c r="B74">
        <f t="shared" si="10"/>
        <v>0</v>
      </c>
      <c r="C74">
        <f t="shared" si="11"/>
        <v>0</v>
      </c>
      <c r="D74">
        <f t="shared" si="12"/>
        <v>20698.610416666666</v>
      </c>
      <c r="E74">
        <f t="shared" si="13"/>
        <v>16558.888333333332</v>
      </c>
      <c r="F74">
        <f t="shared" si="14"/>
        <v>0</v>
      </c>
      <c r="G74">
        <f t="shared" si="15"/>
        <v>0</v>
      </c>
      <c r="H74" s="19">
        <f t="shared" si="16"/>
        <v>37257.498749999999</v>
      </c>
      <c r="J74" s="28">
        <f t="shared" si="17"/>
        <v>34.351514355690739</v>
      </c>
      <c r="K74">
        <f t="shared" si="18"/>
        <v>0</v>
      </c>
      <c r="L74">
        <f t="shared" si="19"/>
        <v>0</v>
      </c>
      <c r="M74">
        <f t="shared" si="20"/>
        <v>41219.050021505791</v>
      </c>
      <c r="N74">
        <f t="shared" si="21"/>
        <v>32975.240017204633</v>
      </c>
      <c r="O74">
        <f t="shared" si="22"/>
        <v>0</v>
      </c>
      <c r="P74">
        <f t="shared" si="23"/>
        <v>0</v>
      </c>
      <c r="Q74" s="29">
        <f t="shared" si="24"/>
        <v>74194.290038710431</v>
      </c>
    </row>
    <row r="75" spans="1:18">
      <c r="A75" s="28">
        <v>17.75</v>
      </c>
      <c r="B75">
        <f t="shared" si="10"/>
        <v>0</v>
      </c>
      <c r="C75">
        <f t="shared" si="11"/>
        <v>0</v>
      </c>
      <c r="D75">
        <f t="shared" si="12"/>
        <v>33988.421833333334</v>
      </c>
      <c r="E75">
        <f t="shared" si="13"/>
        <v>16994.210916666667</v>
      </c>
      <c r="F75">
        <f t="shared" si="14"/>
        <v>0</v>
      </c>
      <c r="G75">
        <f t="shared" si="15"/>
        <v>0</v>
      </c>
      <c r="H75" s="19">
        <f t="shared" si="16"/>
        <v>50982.632750000004</v>
      </c>
      <c r="J75" s="28">
        <f t="shared" si="17"/>
        <v>37.670184029202936</v>
      </c>
      <c r="K75">
        <f t="shared" si="18"/>
        <v>0</v>
      </c>
      <c r="L75">
        <f t="shared" si="19"/>
        <v>0</v>
      </c>
      <c r="M75">
        <f t="shared" si="20"/>
        <v>72132.400299934961</v>
      </c>
      <c r="N75">
        <f t="shared" si="21"/>
        <v>36066.200149967481</v>
      </c>
      <c r="O75">
        <f t="shared" si="22"/>
        <v>0</v>
      </c>
      <c r="P75">
        <f t="shared" si="23"/>
        <v>0</v>
      </c>
      <c r="Q75" s="29">
        <f t="shared" si="24"/>
        <v>108198.60044990244</v>
      </c>
    </row>
    <row r="76" spans="1:18">
      <c r="A76" s="28">
        <v>18.25</v>
      </c>
      <c r="B76">
        <f t="shared" si="10"/>
        <v>0</v>
      </c>
      <c r="C76">
        <f t="shared" si="11"/>
        <v>0</v>
      </c>
      <c r="D76">
        <f t="shared" si="12"/>
        <v>4003.3825714285713</v>
      </c>
      <c r="E76">
        <f t="shared" si="13"/>
        <v>5337.8434285714284</v>
      </c>
      <c r="F76">
        <f t="shared" si="14"/>
        <v>0</v>
      </c>
      <c r="G76">
        <f t="shared" si="15"/>
        <v>0</v>
      </c>
      <c r="H76" s="19">
        <f t="shared" si="16"/>
        <v>9341.2259999999987</v>
      </c>
      <c r="J76" s="28">
        <f t="shared" si="17"/>
        <v>41.203764827886097</v>
      </c>
      <c r="K76">
        <f t="shared" si="18"/>
        <v>0</v>
      </c>
      <c r="L76">
        <f t="shared" si="19"/>
        <v>0</v>
      </c>
      <c r="M76">
        <f t="shared" si="20"/>
        <v>9038.5991226959322</v>
      </c>
      <c r="N76">
        <f t="shared" si="21"/>
        <v>12051.465496927911</v>
      </c>
      <c r="O76">
        <f t="shared" si="22"/>
        <v>0</v>
      </c>
      <c r="P76">
        <f t="shared" si="23"/>
        <v>0</v>
      </c>
      <c r="Q76" s="29">
        <f t="shared" si="24"/>
        <v>21090.064619623845</v>
      </c>
    </row>
    <row r="77" spans="1:18">
      <c r="A77" s="28">
        <v>18.75</v>
      </c>
      <c r="B77">
        <f t="shared" si="10"/>
        <v>0</v>
      </c>
      <c r="C77">
        <f t="shared" si="11"/>
        <v>0</v>
      </c>
      <c r="D77">
        <f t="shared" si="12"/>
        <v>0</v>
      </c>
      <c r="E77">
        <f t="shared" si="13"/>
        <v>0</v>
      </c>
      <c r="F77">
        <f t="shared" si="14"/>
        <v>0</v>
      </c>
      <c r="G77">
        <f t="shared" si="15"/>
        <v>0</v>
      </c>
      <c r="H77" s="19">
        <f t="shared" si="16"/>
        <v>0</v>
      </c>
      <c r="J77" s="28">
        <f t="shared" si="17"/>
        <v>44.959711736918813</v>
      </c>
      <c r="K77">
        <f t="shared" si="18"/>
        <v>0</v>
      </c>
      <c r="L77">
        <f t="shared" si="19"/>
        <v>0</v>
      </c>
      <c r="M77">
        <f t="shared" si="20"/>
        <v>0</v>
      </c>
      <c r="N77">
        <f t="shared" si="21"/>
        <v>0</v>
      </c>
      <c r="O77">
        <f t="shared" si="22"/>
        <v>0</v>
      </c>
      <c r="P77">
        <f t="shared" si="23"/>
        <v>0</v>
      </c>
      <c r="Q77" s="29">
        <f t="shared" si="24"/>
        <v>0</v>
      </c>
    </row>
    <row r="78" spans="1:18">
      <c r="A78" s="28">
        <v>19.25</v>
      </c>
      <c r="B78">
        <f t="shared" si="10"/>
        <v>0</v>
      </c>
      <c r="C78">
        <f t="shared" si="11"/>
        <v>0</v>
      </c>
      <c r="D78">
        <f t="shared" si="12"/>
        <v>0</v>
      </c>
      <c r="E78">
        <f t="shared" si="13"/>
        <v>0</v>
      </c>
      <c r="F78">
        <f t="shared" si="14"/>
        <v>0</v>
      </c>
      <c r="G78">
        <f t="shared" si="15"/>
        <v>0</v>
      </c>
      <c r="H78" s="19">
        <f t="shared" si="16"/>
        <v>0</v>
      </c>
      <c r="J78" s="28">
        <f t="shared" si="17"/>
        <v>48.945526378442729</v>
      </c>
      <c r="K78">
        <f t="shared" si="18"/>
        <v>0</v>
      </c>
      <c r="L78">
        <f t="shared" si="19"/>
        <v>0</v>
      </c>
      <c r="M78">
        <f t="shared" si="20"/>
        <v>0</v>
      </c>
      <c r="N78">
        <f t="shared" si="21"/>
        <v>0</v>
      </c>
      <c r="O78">
        <f t="shared" si="22"/>
        <v>0</v>
      </c>
      <c r="P78">
        <f t="shared" si="23"/>
        <v>0</v>
      </c>
      <c r="Q78" s="29">
        <f t="shared" si="24"/>
        <v>0</v>
      </c>
    </row>
    <row r="79" spans="1:18">
      <c r="A79" s="17" t="s">
        <v>21</v>
      </c>
      <c r="B79" s="24">
        <f t="shared" ref="B79:H79" si="25">SUM(B47:B78)</f>
        <v>0</v>
      </c>
      <c r="C79" s="24">
        <f t="shared" si="25"/>
        <v>14974546.628420709</v>
      </c>
      <c r="D79" s="24">
        <f t="shared" si="25"/>
        <v>1135995.1391589602</v>
      </c>
      <c r="E79" s="24">
        <f t="shared" si="25"/>
        <v>93799.255670329672</v>
      </c>
      <c r="F79" s="24">
        <f t="shared" si="25"/>
        <v>0</v>
      </c>
      <c r="G79" s="24">
        <f t="shared" si="25"/>
        <v>0</v>
      </c>
      <c r="H79" s="24">
        <f t="shared" si="25"/>
        <v>16204341.023250002</v>
      </c>
      <c r="I79" s="19"/>
      <c r="J79" s="17" t="s">
        <v>21</v>
      </c>
      <c r="K79" s="24">
        <f t="shared" ref="K79:Q79" si="26">SUM(K47:K78)</f>
        <v>0</v>
      </c>
      <c r="L79" s="24">
        <f t="shared" si="26"/>
        <v>16273266.444172528</v>
      </c>
      <c r="M79" s="24">
        <f t="shared" si="26"/>
        <v>1729710.085053076</v>
      </c>
      <c r="N79" s="24">
        <f t="shared" si="26"/>
        <v>175982.27054730838</v>
      </c>
      <c r="O79" s="24">
        <f t="shared" si="26"/>
        <v>0</v>
      </c>
      <c r="P79" s="24">
        <f t="shared" si="26"/>
        <v>0</v>
      </c>
      <c r="Q79" s="24">
        <f t="shared" si="26"/>
        <v>18178958.799772911</v>
      </c>
      <c r="R79" s="40"/>
    </row>
    <row r="80" spans="1:18">
      <c r="A80" s="15" t="s">
        <v>27</v>
      </c>
      <c r="B80" s="41">
        <f>IF(B79&gt;0,B79/N38,0)</f>
        <v>0</v>
      </c>
      <c r="C80" s="41">
        <f t="shared" ref="C80:H80" si="27">IF(C79&gt;0,C79/O38,0)</f>
        <v>12.972553623639943</v>
      </c>
      <c r="D80" s="41">
        <f t="shared" si="27"/>
        <v>15.219109066862952</v>
      </c>
      <c r="E80" s="41">
        <f t="shared" si="27"/>
        <v>16.734737157915841</v>
      </c>
      <c r="F80" s="41">
        <f t="shared" si="27"/>
        <v>0</v>
      </c>
      <c r="G80" s="41">
        <f t="shared" si="27"/>
        <v>0</v>
      </c>
      <c r="H80" s="41">
        <f t="shared" si="27"/>
        <v>13.125461712358538</v>
      </c>
      <c r="I80" s="19"/>
      <c r="J80" s="15" t="s">
        <v>27</v>
      </c>
      <c r="K80" s="41">
        <f>IF(K79&gt;0,K79/N38,0)</f>
        <v>0</v>
      </c>
      <c r="L80" s="41">
        <f t="shared" ref="L80:Q80" si="28">IF(L79&gt;0,L79/O38,0)</f>
        <v>14.097643609332625</v>
      </c>
      <c r="M80" s="41">
        <f t="shared" si="28"/>
        <v>23.173203415258577</v>
      </c>
      <c r="N80" s="41">
        <f t="shared" si="28"/>
        <v>31.397019315516804</v>
      </c>
      <c r="O80" s="41">
        <f t="shared" si="28"/>
        <v>0</v>
      </c>
      <c r="P80" s="41">
        <f t="shared" si="28"/>
        <v>0</v>
      </c>
      <c r="Q80" s="41">
        <f t="shared" si="28"/>
        <v>14.724895468109985</v>
      </c>
    </row>
    <row r="85" spans="1:7">
      <c r="A85" s="30" t="s">
        <v>87</v>
      </c>
      <c r="B85" s="31"/>
    </row>
    <row r="86" spans="1:7">
      <c r="A86" s="31" t="s">
        <v>28</v>
      </c>
      <c r="B86" s="31"/>
    </row>
    <row r="87" spans="1:7">
      <c r="A87" s="31"/>
      <c r="B87" s="31"/>
    </row>
    <row r="89" spans="1:7">
      <c r="B89" s="32" t="s">
        <v>29</v>
      </c>
      <c r="C89" s="32" t="s">
        <v>30</v>
      </c>
      <c r="D89" s="32" t="s">
        <v>31</v>
      </c>
      <c r="E89" s="32" t="s">
        <v>32</v>
      </c>
    </row>
    <row r="90" spans="1:7">
      <c r="A90" s="32" t="s">
        <v>33</v>
      </c>
      <c r="B90" s="32" t="s">
        <v>34</v>
      </c>
      <c r="C90" s="32" t="s">
        <v>20</v>
      </c>
      <c r="D90" s="32" t="s">
        <v>35</v>
      </c>
      <c r="E90" s="31"/>
    </row>
    <row r="91" spans="1:7">
      <c r="B91" s="2"/>
      <c r="C91" s="2"/>
      <c r="D91" s="2"/>
    </row>
    <row r="92" spans="1:7">
      <c r="A92" s="32">
        <v>0</v>
      </c>
      <c r="B92" s="20">
        <f>N$38</f>
        <v>0</v>
      </c>
      <c r="C92" s="34">
        <v>0</v>
      </c>
      <c r="D92" s="34">
        <v>0</v>
      </c>
      <c r="E92" s="20">
        <v>0</v>
      </c>
    </row>
    <row r="93" spans="1:7">
      <c r="A93" s="32">
        <v>1</v>
      </c>
      <c r="B93" s="20">
        <f>O$38</f>
        <v>1154325.2826592696</v>
      </c>
      <c r="C93" s="34">
        <f>C80</f>
        <v>12.972553623639943</v>
      </c>
      <c r="D93" s="34">
        <f>L80</f>
        <v>14.097643609332625</v>
      </c>
      <c r="E93" s="20">
        <f>B93*D93</f>
        <v>16273266.444172528</v>
      </c>
      <c r="G93">
        <f>D93/1000</f>
        <v>1.4097643609332624E-2</v>
      </c>
    </row>
    <row r="94" spans="1:7">
      <c r="A94" s="32">
        <v>2</v>
      </c>
      <c r="B94" s="20">
        <f>P$38</f>
        <v>74642.683363929522</v>
      </c>
      <c r="C94" s="34">
        <f>D80</f>
        <v>15.219109066862952</v>
      </c>
      <c r="D94" s="34">
        <f>M80</f>
        <v>23.173203415258577</v>
      </c>
      <c r="E94" s="20">
        <f>B94*D94</f>
        <v>1729710.0850530763</v>
      </c>
      <c r="G94">
        <f>D94/1000</f>
        <v>2.3173203415258577E-2</v>
      </c>
    </row>
    <row r="95" spans="1:7">
      <c r="A95" s="32">
        <v>3</v>
      </c>
      <c r="B95" s="20">
        <f>Q$38</f>
        <v>5605.0629768009767</v>
      </c>
      <c r="C95" s="34">
        <v>0</v>
      </c>
      <c r="D95" s="34">
        <v>0</v>
      </c>
      <c r="E95" s="20">
        <f>B95*D95</f>
        <v>0</v>
      </c>
    </row>
    <row r="96" spans="1:7">
      <c r="A96" s="32">
        <v>4</v>
      </c>
      <c r="B96" s="20">
        <f>R$38</f>
        <v>0</v>
      </c>
      <c r="C96" s="34">
        <v>0</v>
      </c>
      <c r="D96" s="34">
        <v>0</v>
      </c>
      <c r="E96" s="20">
        <f>B96*D96</f>
        <v>0</v>
      </c>
    </row>
    <row r="97" spans="1:6">
      <c r="A97" s="32" t="s">
        <v>13</v>
      </c>
      <c r="B97" s="20">
        <f>S$38</f>
        <v>0</v>
      </c>
      <c r="C97" s="34">
        <v>0</v>
      </c>
      <c r="D97" s="34">
        <v>0</v>
      </c>
      <c r="E97" s="20">
        <f>B97*D97</f>
        <v>0</v>
      </c>
    </row>
    <row r="98" spans="1:6">
      <c r="A98" s="32" t="s">
        <v>21</v>
      </c>
      <c r="B98" s="20">
        <f>SUM(B92:B97)</f>
        <v>1234573.0290000003</v>
      </c>
      <c r="C98" s="34">
        <f>H80</f>
        <v>13.125461712358538</v>
      </c>
      <c r="D98" s="34">
        <f>Q80</f>
        <v>14.724895468109985</v>
      </c>
      <c r="E98" s="20">
        <f>SUM(E92:E97)</f>
        <v>18002976.529225603</v>
      </c>
      <c r="F98">
        <f>E98/1000</f>
        <v>18002.976529225602</v>
      </c>
    </row>
    <row r="99" spans="1:6">
      <c r="A99" s="32" t="s">
        <v>17</v>
      </c>
      <c r="B99" s="20">
        <f>K2</f>
        <v>18177143</v>
      </c>
      <c r="C99" s="2"/>
      <c r="D99" s="2"/>
      <c r="E99" s="2"/>
    </row>
    <row r="100" spans="1:6">
      <c r="A100" s="32" t="s">
        <v>32</v>
      </c>
      <c r="B100" s="20">
        <f>E98</f>
        <v>18002976.529225603</v>
      </c>
      <c r="C100" s="2"/>
      <c r="D100" s="2"/>
      <c r="E100" s="2"/>
    </row>
    <row r="101" spans="1:6">
      <c r="A101" s="32" t="s">
        <v>36</v>
      </c>
      <c r="B101" s="37">
        <f>B100/B99*100</f>
        <v>99.041838033763625</v>
      </c>
      <c r="C101" s="2"/>
      <c r="D101" s="2"/>
      <c r="E101" s="2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X101"/>
  <sheetViews>
    <sheetView workbookViewId="0">
      <selection activeCell="B6" sqref="B6:G6"/>
    </sheetView>
  </sheetViews>
  <sheetFormatPr baseColWidth="10" defaultColWidth="10.6640625" defaultRowHeight="13"/>
  <cols>
    <col min="11" max="11" width="12.1640625" customWidth="1"/>
  </cols>
  <sheetData>
    <row r="1" spans="1:24">
      <c r="A1" s="21" t="s">
        <v>48</v>
      </c>
      <c r="J1" t="s">
        <v>15</v>
      </c>
      <c r="N1" t="s">
        <v>16</v>
      </c>
    </row>
    <row r="2" spans="1:24">
      <c r="J2" t="s">
        <v>17</v>
      </c>
      <c r="K2">
        <v>35539397</v>
      </c>
      <c r="L2" s="10"/>
    </row>
    <row r="4" spans="1:24">
      <c r="A4" s="2" t="s">
        <v>18</v>
      </c>
      <c r="D4" t="s">
        <v>19</v>
      </c>
      <c r="J4" s="2" t="s">
        <v>18</v>
      </c>
      <c r="M4" s="2" t="s">
        <v>18</v>
      </c>
    </row>
    <row r="5" spans="1:24">
      <c r="A5" s="2" t="s">
        <v>20</v>
      </c>
      <c r="B5" s="15">
        <v>0</v>
      </c>
      <c r="C5" s="16">
        <v>1</v>
      </c>
      <c r="D5" s="16">
        <v>2</v>
      </c>
      <c r="E5" s="16">
        <v>3</v>
      </c>
      <c r="F5" s="16">
        <v>4</v>
      </c>
      <c r="G5" s="16" t="s">
        <v>13</v>
      </c>
      <c r="H5" s="17" t="s">
        <v>21</v>
      </c>
      <c r="J5" s="2" t="s">
        <v>20</v>
      </c>
      <c r="K5" s="2" t="s">
        <v>22</v>
      </c>
      <c r="M5" s="2" t="s">
        <v>20</v>
      </c>
      <c r="N5" s="15">
        <v>0</v>
      </c>
      <c r="O5" s="16">
        <v>1</v>
      </c>
      <c r="P5" s="16">
        <v>2</v>
      </c>
      <c r="Q5" s="16">
        <v>3</v>
      </c>
      <c r="R5" s="16">
        <v>4</v>
      </c>
      <c r="S5" s="16" t="s">
        <v>13</v>
      </c>
      <c r="T5" s="17" t="s">
        <v>21</v>
      </c>
    </row>
    <row r="6" spans="1:24">
      <c r="A6" s="28">
        <v>3.75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19">
        <f t="shared" ref="H6:H37" si="0">SUM(B6:G6)</f>
        <v>0</v>
      </c>
      <c r="J6" s="28">
        <v>3.75</v>
      </c>
      <c r="K6" s="10">
        <v>0</v>
      </c>
      <c r="M6" s="28">
        <v>3.75</v>
      </c>
      <c r="T6" s="19">
        <f t="shared" ref="T6:T37" si="1">SUM(N6:S6)</f>
        <v>0</v>
      </c>
    </row>
    <row r="7" spans="1:24">
      <c r="A7" s="28">
        <v>4.25</v>
      </c>
      <c r="B7" s="2"/>
      <c r="C7" s="43"/>
      <c r="D7" s="2"/>
      <c r="E7" s="2"/>
      <c r="F7" s="2"/>
      <c r="G7" s="2"/>
      <c r="H7" s="19">
        <f t="shared" si="0"/>
        <v>0</v>
      </c>
      <c r="J7" s="28">
        <v>4.25</v>
      </c>
      <c r="K7" s="10">
        <v>0</v>
      </c>
      <c r="L7" s="20"/>
      <c r="M7" s="28">
        <v>4.25</v>
      </c>
      <c r="T7" s="19">
        <f t="shared" si="1"/>
        <v>0</v>
      </c>
    </row>
    <row r="8" spans="1:24">
      <c r="A8" s="28">
        <v>4.75</v>
      </c>
      <c r="B8" s="2"/>
      <c r="C8" s="43"/>
      <c r="D8" s="2"/>
      <c r="E8" s="2"/>
      <c r="F8" s="2"/>
      <c r="G8" s="2"/>
      <c r="H8" s="19">
        <f t="shared" si="0"/>
        <v>0</v>
      </c>
      <c r="J8" s="28">
        <v>4.75</v>
      </c>
      <c r="K8" s="10">
        <v>0</v>
      </c>
      <c r="L8" s="20"/>
      <c r="M8" s="28">
        <v>4.75</v>
      </c>
      <c r="T8" s="19">
        <f t="shared" si="1"/>
        <v>0</v>
      </c>
    </row>
    <row r="9" spans="1:24">
      <c r="A9" s="28">
        <v>5.25</v>
      </c>
      <c r="B9" s="2"/>
      <c r="C9" s="43"/>
      <c r="D9" s="2"/>
      <c r="E9" s="2"/>
      <c r="F9" s="2"/>
      <c r="G9" s="2"/>
      <c r="H9" s="19">
        <f t="shared" si="0"/>
        <v>0</v>
      </c>
      <c r="J9" s="28">
        <v>5.25</v>
      </c>
      <c r="K9" s="10">
        <v>0</v>
      </c>
      <c r="L9" s="20"/>
      <c r="M9" s="28">
        <v>5.25</v>
      </c>
      <c r="T9" s="19">
        <f t="shared" si="1"/>
        <v>0</v>
      </c>
    </row>
    <row r="10" spans="1:24">
      <c r="A10" s="28">
        <v>5.75</v>
      </c>
      <c r="B10" s="26"/>
      <c r="C10" s="43"/>
      <c r="D10" s="2"/>
      <c r="E10" s="2"/>
      <c r="F10" s="2"/>
      <c r="G10" s="2"/>
      <c r="H10" s="19">
        <f t="shared" si="0"/>
        <v>0</v>
      </c>
      <c r="J10" s="28">
        <v>5.75</v>
      </c>
      <c r="K10" s="10">
        <v>0</v>
      </c>
      <c r="L10" s="20"/>
      <c r="M10" s="28">
        <v>5.75</v>
      </c>
      <c r="T10" s="19">
        <f t="shared" si="1"/>
        <v>0</v>
      </c>
    </row>
    <row r="11" spans="1:24">
      <c r="A11" s="28">
        <v>6.25</v>
      </c>
      <c r="B11" s="2"/>
      <c r="C11" s="43"/>
      <c r="D11" s="2"/>
      <c r="E11" s="2"/>
      <c r="F11" s="2"/>
      <c r="G11" s="2"/>
      <c r="H11" s="19">
        <f t="shared" si="0"/>
        <v>0</v>
      </c>
      <c r="J11" s="28">
        <v>6.25</v>
      </c>
      <c r="K11" s="10">
        <v>0</v>
      </c>
      <c r="L11" s="20"/>
      <c r="M11" s="28">
        <v>6.25</v>
      </c>
      <c r="T11" s="19">
        <f t="shared" si="1"/>
        <v>0</v>
      </c>
    </row>
    <row r="12" spans="1:24">
      <c r="A12" s="28">
        <v>6.75</v>
      </c>
      <c r="B12" s="26"/>
      <c r="C12" s="43"/>
      <c r="D12" s="2"/>
      <c r="E12" s="20"/>
      <c r="F12" s="2"/>
      <c r="G12" s="2"/>
      <c r="H12" s="19">
        <f t="shared" si="0"/>
        <v>0</v>
      </c>
      <c r="J12" s="28">
        <v>6.75</v>
      </c>
      <c r="K12" s="10">
        <v>0</v>
      </c>
      <c r="L12" s="20"/>
      <c r="M12" s="28">
        <v>6.75</v>
      </c>
      <c r="T12" s="19">
        <f t="shared" si="1"/>
        <v>0</v>
      </c>
    </row>
    <row r="13" spans="1:24">
      <c r="A13" s="28">
        <v>7.25</v>
      </c>
      <c r="C13" s="43"/>
      <c r="D13" s="2"/>
      <c r="E13" s="20"/>
      <c r="F13" s="2"/>
      <c r="G13" s="2"/>
      <c r="H13" s="19">
        <f t="shared" si="0"/>
        <v>0</v>
      </c>
      <c r="J13" s="28">
        <v>7.25</v>
      </c>
      <c r="K13" s="10">
        <v>0</v>
      </c>
      <c r="L13" s="20"/>
      <c r="M13" s="28">
        <v>7.25</v>
      </c>
      <c r="T13" s="19">
        <f t="shared" si="1"/>
        <v>0</v>
      </c>
      <c r="V13" s="10"/>
      <c r="W13" s="10"/>
      <c r="X13" s="10"/>
    </row>
    <row r="14" spans="1:24">
      <c r="A14" s="28">
        <v>7.75</v>
      </c>
      <c r="C14" s="43"/>
      <c r="D14" s="2"/>
      <c r="E14" s="20"/>
      <c r="F14" s="2"/>
      <c r="G14" s="2"/>
      <c r="H14" s="19">
        <f t="shared" si="0"/>
        <v>0</v>
      </c>
      <c r="J14" s="28">
        <v>7.75</v>
      </c>
      <c r="K14" s="10">
        <v>0</v>
      </c>
      <c r="L14" s="20"/>
      <c r="M14" s="28">
        <v>7.75</v>
      </c>
      <c r="T14" s="19">
        <f t="shared" si="1"/>
        <v>0</v>
      </c>
      <c r="V14" s="10"/>
      <c r="W14" s="10"/>
      <c r="X14" s="10"/>
    </row>
    <row r="15" spans="1:24">
      <c r="A15" s="28">
        <v>8.25</v>
      </c>
      <c r="C15" s="45">
        <v>1</v>
      </c>
      <c r="D15" s="20"/>
      <c r="E15" s="20"/>
      <c r="F15" s="2"/>
      <c r="G15" s="2"/>
      <c r="H15" s="19">
        <f t="shared" si="0"/>
        <v>1</v>
      </c>
      <c r="J15" s="28">
        <v>8.25</v>
      </c>
      <c r="K15" s="10">
        <v>1757448</v>
      </c>
      <c r="L15" s="20"/>
      <c r="M15" s="28">
        <v>8.25</v>
      </c>
      <c r="N15">
        <f t="shared" ref="N15:N36" si="2">($K15/1000)*(B15/$H15)</f>
        <v>0</v>
      </c>
      <c r="O15">
        <f t="shared" ref="O15:O36" si="3">($K15/1000)*(C15/$H15)</f>
        <v>1757.4480000000001</v>
      </c>
      <c r="P15">
        <f t="shared" ref="P15:P36" si="4">($K15/1000)*(D15/$H15)</f>
        <v>0</v>
      </c>
      <c r="Q15">
        <f t="shared" ref="Q15:Q36" si="5">($K15/1000)*(E15/$H15)</f>
        <v>0</v>
      </c>
      <c r="R15">
        <f t="shared" ref="R15:R36" si="6">($K15/1000)*(F15/$H15)</f>
        <v>0</v>
      </c>
      <c r="S15">
        <f t="shared" ref="S15:S36" si="7">($K15/1000)*(G15/$H15)</f>
        <v>0</v>
      </c>
      <c r="T15" s="19">
        <f t="shared" si="1"/>
        <v>1757.4480000000001</v>
      </c>
      <c r="V15" s="10"/>
      <c r="W15" s="10"/>
      <c r="X15" s="10"/>
    </row>
    <row r="16" spans="1:24">
      <c r="A16" s="28">
        <v>8.75</v>
      </c>
      <c r="C16" s="43">
        <v>1</v>
      </c>
      <c r="D16" s="42"/>
      <c r="E16" s="20"/>
      <c r="F16" s="2"/>
      <c r="G16" s="2"/>
      <c r="H16" s="19">
        <f t="shared" si="0"/>
        <v>1</v>
      </c>
      <c r="J16" s="28">
        <v>8.75</v>
      </c>
      <c r="K16" s="10">
        <v>0</v>
      </c>
      <c r="L16" s="20"/>
      <c r="M16" s="28">
        <v>8.75</v>
      </c>
      <c r="N16">
        <f t="shared" si="2"/>
        <v>0</v>
      </c>
      <c r="O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  <c r="S16">
        <f t="shared" si="7"/>
        <v>0</v>
      </c>
      <c r="T16" s="19">
        <f t="shared" si="1"/>
        <v>0</v>
      </c>
      <c r="V16" s="10"/>
      <c r="W16" s="10"/>
      <c r="X16" s="10"/>
    </row>
    <row r="17" spans="1:24">
      <c r="A17" s="28">
        <v>9.25</v>
      </c>
      <c r="C17" s="26">
        <v>2</v>
      </c>
      <c r="D17" s="42"/>
      <c r="E17" s="20"/>
      <c r="F17" s="2"/>
      <c r="G17" s="2"/>
      <c r="H17" s="19">
        <f t="shared" si="0"/>
        <v>2</v>
      </c>
      <c r="J17" s="28">
        <v>9.25</v>
      </c>
      <c r="K17" s="10">
        <v>6850515</v>
      </c>
      <c r="L17" s="20"/>
      <c r="M17" s="28">
        <v>9.25</v>
      </c>
      <c r="N17">
        <f t="shared" si="2"/>
        <v>0</v>
      </c>
      <c r="O17">
        <f t="shared" si="3"/>
        <v>6850.5150000000003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7"/>
        <v>0</v>
      </c>
      <c r="T17" s="19">
        <f t="shared" si="1"/>
        <v>6850.5150000000003</v>
      </c>
      <c r="V17" s="10"/>
      <c r="W17" s="10"/>
      <c r="X17" s="10"/>
    </row>
    <row r="18" spans="1:24">
      <c r="A18" s="28">
        <v>9.75</v>
      </c>
      <c r="C18" s="26">
        <v>34</v>
      </c>
      <c r="D18" s="42"/>
      <c r="E18" s="20"/>
      <c r="F18" s="2"/>
      <c r="G18" s="2"/>
      <c r="H18" s="19">
        <f t="shared" si="0"/>
        <v>34</v>
      </c>
      <c r="J18" s="28">
        <v>9.75</v>
      </c>
      <c r="K18" s="10">
        <v>103523674</v>
      </c>
      <c r="L18" s="20"/>
      <c r="M18" s="28">
        <v>9.75</v>
      </c>
      <c r="N18">
        <f t="shared" si="2"/>
        <v>0</v>
      </c>
      <c r="O18">
        <f t="shared" si="3"/>
        <v>103523.674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7"/>
        <v>0</v>
      </c>
      <c r="T18" s="19">
        <f t="shared" si="1"/>
        <v>103523.674</v>
      </c>
      <c r="V18" s="10"/>
      <c r="W18" s="10"/>
      <c r="X18" s="10"/>
    </row>
    <row r="19" spans="1:24">
      <c r="A19" s="28">
        <v>10.25</v>
      </c>
      <c r="C19" s="26">
        <v>77</v>
      </c>
      <c r="D19" s="42"/>
      <c r="E19" s="20"/>
      <c r="F19" s="2"/>
      <c r="G19" s="2"/>
      <c r="H19" s="19">
        <f t="shared" si="0"/>
        <v>77</v>
      </c>
      <c r="J19" s="28">
        <v>10.25</v>
      </c>
      <c r="K19" s="10">
        <v>279877937</v>
      </c>
      <c r="L19" s="20"/>
      <c r="M19" s="28">
        <v>10.25</v>
      </c>
      <c r="N19">
        <f t="shared" si="2"/>
        <v>0</v>
      </c>
      <c r="O19">
        <f t="shared" si="3"/>
        <v>279877.93699999998</v>
      </c>
      <c r="P19">
        <f t="shared" si="4"/>
        <v>0</v>
      </c>
      <c r="Q19">
        <f t="shared" si="5"/>
        <v>0</v>
      </c>
      <c r="R19">
        <f t="shared" si="6"/>
        <v>0</v>
      </c>
      <c r="S19">
        <f t="shared" si="7"/>
        <v>0</v>
      </c>
      <c r="T19" s="19">
        <f t="shared" si="1"/>
        <v>279877.93699999998</v>
      </c>
      <c r="V19" s="10"/>
      <c r="W19" s="10"/>
      <c r="X19" s="10"/>
    </row>
    <row r="20" spans="1:24">
      <c r="A20" s="28">
        <v>10.75</v>
      </c>
      <c r="C20" s="26">
        <v>101</v>
      </c>
      <c r="D20" s="42"/>
      <c r="E20" s="20"/>
      <c r="F20" s="2"/>
      <c r="G20" s="2"/>
      <c r="H20" s="19">
        <f t="shared" si="0"/>
        <v>101</v>
      </c>
      <c r="J20" s="28">
        <v>10.75</v>
      </c>
      <c r="K20" s="10">
        <v>348928894</v>
      </c>
      <c r="L20" s="20"/>
      <c r="M20" s="28">
        <v>10.75</v>
      </c>
      <c r="N20">
        <f t="shared" si="2"/>
        <v>0</v>
      </c>
      <c r="O20">
        <f t="shared" si="3"/>
        <v>348928.89399999997</v>
      </c>
      <c r="P20">
        <f t="shared" si="4"/>
        <v>0</v>
      </c>
      <c r="Q20">
        <f t="shared" si="5"/>
        <v>0</v>
      </c>
      <c r="R20">
        <f t="shared" si="6"/>
        <v>0</v>
      </c>
      <c r="S20">
        <f t="shared" si="7"/>
        <v>0</v>
      </c>
      <c r="T20" s="19">
        <f t="shared" si="1"/>
        <v>348928.89399999997</v>
      </c>
      <c r="V20" s="10"/>
      <c r="W20" s="10"/>
      <c r="X20" s="10"/>
    </row>
    <row r="21" spans="1:24">
      <c r="A21" s="28">
        <v>11.25</v>
      </c>
      <c r="C21" s="26">
        <v>114</v>
      </c>
      <c r="D21" s="42"/>
      <c r="E21" s="20"/>
      <c r="F21" s="2"/>
      <c r="G21" s="2"/>
      <c r="H21" s="19">
        <f t="shared" si="0"/>
        <v>114</v>
      </c>
      <c r="J21" s="28">
        <v>11.25</v>
      </c>
      <c r="K21" s="10">
        <v>396932666</v>
      </c>
      <c r="L21" s="20"/>
      <c r="M21" s="28">
        <v>11.25</v>
      </c>
      <c r="N21">
        <f t="shared" si="2"/>
        <v>0</v>
      </c>
      <c r="O21">
        <f t="shared" si="3"/>
        <v>396932.66600000003</v>
      </c>
      <c r="P21">
        <f t="shared" si="4"/>
        <v>0</v>
      </c>
      <c r="Q21">
        <f t="shared" si="5"/>
        <v>0</v>
      </c>
      <c r="R21">
        <f t="shared" si="6"/>
        <v>0</v>
      </c>
      <c r="S21">
        <f t="shared" si="7"/>
        <v>0</v>
      </c>
      <c r="T21" s="19">
        <f t="shared" si="1"/>
        <v>396932.66600000003</v>
      </c>
      <c r="V21" s="10"/>
      <c r="W21" s="10"/>
      <c r="X21" s="10"/>
    </row>
    <row r="22" spans="1:24">
      <c r="A22" s="28">
        <v>11.75</v>
      </c>
      <c r="C22" s="26">
        <v>138</v>
      </c>
      <c r="D22" s="42"/>
      <c r="E22" s="20"/>
      <c r="F22" s="2"/>
      <c r="G22" s="2"/>
      <c r="H22" s="19">
        <f t="shared" si="0"/>
        <v>138</v>
      </c>
      <c r="J22" s="28">
        <v>11.75</v>
      </c>
      <c r="K22" s="10">
        <v>457373511</v>
      </c>
      <c r="L22" s="20"/>
      <c r="M22" s="28">
        <v>11.75</v>
      </c>
      <c r="N22">
        <f t="shared" si="2"/>
        <v>0</v>
      </c>
      <c r="O22">
        <f t="shared" si="3"/>
        <v>457373.511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7"/>
        <v>0</v>
      </c>
      <c r="T22" s="19">
        <f t="shared" si="1"/>
        <v>457373.511</v>
      </c>
      <c r="V22" s="10"/>
      <c r="W22" s="10"/>
      <c r="X22" s="10"/>
    </row>
    <row r="23" spans="1:24">
      <c r="A23" s="28">
        <v>12.25</v>
      </c>
      <c r="C23" s="26">
        <v>131</v>
      </c>
      <c r="D23" s="42"/>
      <c r="E23" s="20"/>
      <c r="F23" s="2"/>
      <c r="G23" s="2"/>
      <c r="H23" s="19">
        <f t="shared" si="0"/>
        <v>131</v>
      </c>
      <c r="J23" s="28">
        <v>12.25</v>
      </c>
      <c r="K23" s="10">
        <v>491887622</v>
      </c>
      <c r="L23" s="20"/>
      <c r="M23" s="28">
        <v>12.25</v>
      </c>
      <c r="N23">
        <f t="shared" si="2"/>
        <v>0</v>
      </c>
      <c r="O23">
        <f t="shared" si="3"/>
        <v>491887.62199999997</v>
      </c>
      <c r="P23">
        <f t="shared" si="4"/>
        <v>0</v>
      </c>
      <c r="Q23">
        <f t="shared" si="5"/>
        <v>0</v>
      </c>
      <c r="R23">
        <f t="shared" si="6"/>
        <v>0</v>
      </c>
      <c r="S23">
        <f t="shared" si="7"/>
        <v>0</v>
      </c>
      <c r="T23" s="19">
        <f t="shared" si="1"/>
        <v>491887.62199999997</v>
      </c>
      <c r="V23" s="10"/>
      <c r="W23" s="10"/>
      <c r="X23" s="10"/>
    </row>
    <row r="24" spans="1:24">
      <c r="A24" s="28">
        <v>12.75</v>
      </c>
      <c r="C24" s="26">
        <v>154</v>
      </c>
      <c r="D24" s="42"/>
      <c r="E24" s="20"/>
      <c r="F24" s="2"/>
      <c r="G24" s="2"/>
      <c r="H24" s="19">
        <f t="shared" si="0"/>
        <v>154</v>
      </c>
      <c r="J24" s="28">
        <v>12.75</v>
      </c>
      <c r="K24" s="10">
        <v>367712386</v>
      </c>
      <c r="L24" s="20"/>
      <c r="M24" s="28">
        <v>12.75</v>
      </c>
      <c r="N24">
        <f t="shared" si="2"/>
        <v>0</v>
      </c>
      <c r="O24">
        <f t="shared" si="3"/>
        <v>367712.386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7"/>
        <v>0</v>
      </c>
      <c r="T24" s="19">
        <f t="shared" si="1"/>
        <v>367712.386</v>
      </c>
      <c r="V24" s="10"/>
      <c r="W24" s="10"/>
      <c r="X24" s="10"/>
    </row>
    <row r="25" spans="1:24">
      <c r="A25" s="28">
        <v>13.25</v>
      </c>
      <c r="C25" s="26">
        <v>131</v>
      </c>
      <c r="D25" s="42"/>
      <c r="E25" s="20"/>
      <c r="F25" s="2"/>
      <c r="G25" s="2"/>
      <c r="H25" s="19">
        <f t="shared" si="0"/>
        <v>131</v>
      </c>
      <c r="J25" s="28">
        <v>13.25</v>
      </c>
      <c r="K25" s="10">
        <v>278144388</v>
      </c>
      <c r="L25" s="20"/>
      <c r="M25" s="28">
        <v>13.25</v>
      </c>
      <c r="N25">
        <f t="shared" si="2"/>
        <v>0</v>
      </c>
      <c r="O25">
        <f t="shared" si="3"/>
        <v>278144.38799999998</v>
      </c>
      <c r="P25">
        <f t="shared" si="4"/>
        <v>0</v>
      </c>
      <c r="Q25">
        <f t="shared" si="5"/>
        <v>0</v>
      </c>
      <c r="R25">
        <f t="shared" si="6"/>
        <v>0</v>
      </c>
      <c r="S25">
        <f t="shared" si="7"/>
        <v>0</v>
      </c>
      <c r="T25" s="19">
        <f t="shared" si="1"/>
        <v>278144.38799999998</v>
      </c>
      <c r="V25" s="10"/>
      <c r="W25" s="10"/>
      <c r="X25" s="10"/>
    </row>
    <row r="26" spans="1:24">
      <c r="A26" s="28">
        <v>13.75</v>
      </c>
      <c r="C26" s="26">
        <v>128</v>
      </c>
      <c r="D26" s="42">
        <v>4</v>
      </c>
      <c r="E26" s="20"/>
      <c r="F26" s="2"/>
      <c r="G26" s="2"/>
      <c r="H26" s="19">
        <f t="shared" si="0"/>
        <v>132</v>
      </c>
      <c r="J26" s="28">
        <v>13.75</v>
      </c>
      <c r="K26" s="10">
        <v>194900707</v>
      </c>
      <c r="L26" s="20"/>
      <c r="M26" s="28">
        <v>13.75</v>
      </c>
      <c r="N26">
        <f t="shared" si="2"/>
        <v>0</v>
      </c>
      <c r="O26">
        <f t="shared" si="3"/>
        <v>188994.62496969698</v>
      </c>
      <c r="P26">
        <f t="shared" si="4"/>
        <v>5906.0820303030305</v>
      </c>
      <c r="Q26">
        <f t="shared" si="5"/>
        <v>0</v>
      </c>
      <c r="R26">
        <f t="shared" si="6"/>
        <v>0</v>
      </c>
      <c r="S26">
        <f t="shared" si="7"/>
        <v>0</v>
      </c>
      <c r="T26" s="19">
        <f t="shared" si="1"/>
        <v>194900.70699999999</v>
      </c>
      <c r="V26" s="10"/>
      <c r="W26" s="10"/>
      <c r="X26" s="10"/>
    </row>
    <row r="27" spans="1:24">
      <c r="A27" s="28">
        <v>14.25</v>
      </c>
      <c r="C27" s="26">
        <v>129</v>
      </c>
      <c r="D27" s="26">
        <v>4</v>
      </c>
      <c r="E27" s="20"/>
      <c r="F27" s="2"/>
      <c r="G27" s="2"/>
      <c r="H27" s="19">
        <f t="shared" si="0"/>
        <v>133</v>
      </c>
      <c r="J27" s="28">
        <v>14.25</v>
      </c>
      <c r="K27" s="10">
        <v>140189834</v>
      </c>
      <c r="L27" s="20"/>
      <c r="M27" s="28">
        <v>14.25</v>
      </c>
      <c r="N27">
        <f t="shared" si="2"/>
        <v>0</v>
      </c>
      <c r="O27">
        <f t="shared" si="3"/>
        <v>135973.59839097745</v>
      </c>
      <c r="P27">
        <f t="shared" si="4"/>
        <v>4216.2356090225567</v>
      </c>
      <c r="Q27">
        <f t="shared" si="5"/>
        <v>0</v>
      </c>
      <c r="R27">
        <f t="shared" si="6"/>
        <v>0</v>
      </c>
      <c r="S27">
        <f t="shared" si="7"/>
        <v>0</v>
      </c>
      <c r="T27" s="19">
        <f t="shared" si="1"/>
        <v>140189.834</v>
      </c>
      <c r="V27" s="10"/>
      <c r="W27" s="10"/>
      <c r="X27" s="10"/>
    </row>
    <row r="28" spans="1:24">
      <c r="A28" s="28">
        <v>14.75</v>
      </c>
      <c r="C28" s="26">
        <v>70</v>
      </c>
      <c r="D28" s="26">
        <v>8</v>
      </c>
      <c r="E28" s="20"/>
      <c r="F28" s="2"/>
      <c r="G28" s="2"/>
      <c r="H28" s="19">
        <f t="shared" si="0"/>
        <v>78</v>
      </c>
      <c r="J28" s="28">
        <v>14.75</v>
      </c>
      <c r="K28" s="10">
        <v>77770317</v>
      </c>
      <c r="L28" s="20"/>
      <c r="M28" s="28">
        <v>14.75</v>
      </c>
      <c r="N28">
        <f t="shared" si="2"/>
        <v>0</v>
      </c>
      <c r="O28">
        <f t="shared" si="3"/>
        <v>69793.87423076923</v>
      </c>
      <c r="P28">
        <f t="shared" si="4"/>
        <v>7976.4427692307681</v>
      </c>
      <c r="Q28">
        <f t="shared" si="5"/>
        <v>0</v>
      </c>
      <c r="R28">
        <f t="shared" si="6"/>
        <v>0</v>
      </c>
      <c r="S28">
        <f t="shared" si="7"/>
        <v>0</v>
      </c>
      <c r="T28" s="19">
        <f t="shared" si="1"/>
        <v>77770.316999999995</v>
      </c>
      <c r="V28" s="10"/>
      <c r="W28" s="10"/>
      <c r="X28" s="10"/>
    </row>
    <row r="29" spans="1:24">
      <c r="A29" s="28">
        <v>15.25</v>
      </c>
      <c r="C29" s="26">
        <v>47</v>
      </c>
      <c r="D29" s="26">
        <v>16</v>
      </c>
      <c r="E29" s="20"/>
      <c r="F29" s="2"/>
      <c r="G29" s="2"/>
      <c r="H29" s="19">
        <f t="shared" si="0"/>
        <v>63</v>
      </c>
      <c r="J29" s="28">
        <v>15.25</v>
      </c>
      <c r="K29" s="10">
        <v>45440975</v>
      </c>
      <c r="L29" s="20"/>
      <c r="M29" s="28">
        <v>15.25</v>
      </c>
      <c r="N29">
        <f t="shared" si="2"/>
        <v>0</v>
      </c>
      <c r="O29">
        <f t="shared" si="3"/>
        <v>33900.40992063492</v>
      </c>
      <c r="P29">
        <f t="shared" si="4"/>
        <v>11540.565079365078</v>
      </c>
      <c r="Q29">
        <f t="shared" si="5"/>
        <v>0</v>
      </c>
      <c r="R29">
        <f t="shared" si="6"/>
        <v>0</v>
      </c>
      <c r="S29">
        <f t="shared" si="7"/>
        <v>0</v>
      </c>
      <c r="T29" s="19">
        <f t="shared" si="1"/>
        <v>45440.974999999999</v>
      </c>
      <c r="V29" s="10"/>
      <c r="W29" s="10"/>
      <c r="X29" s="10"/>
    </row>
    <row r="30" spans="1:24">
      <c r="A30" s="28">
        <v>15.75</v>
      </c>
      <c r="B30" s="2"/>
      <c r="C30" s="26">
        <v>16</v>
      </c>
      <c r="D30" s="26">
        <v>17</v>
      </c>
      <c r="E30" s="20"/>
      <c r="F30" s="2"/>
      <c r="G30" s="2"/>
      <c r="H30" s="19">
        <f t="shared" si="0"/>
        <v>33</v>
      </c>
      <c r="J30" s="28">
        <v>15.75</v>
      </c>
      <c r="K30" s="10">
        <v>9989736</v>
      </c>
      <c r="L30" s="20"/>
      <c r="M30" s="28">
        <v>15.75</v>
      </c>
      <c r="N30">
        <f t="shared" si="2"/>
        <v>0</v>
      </c>
      <c r="O30">
        <f t="shared" si="3"/>
        <v>4843.5083636363643</v>
      </c>
      <c r="P30">
        <f t="shared" si="4"/>
        <v>5146.2276363636365</v>
      </c>
      <c r="Q30">
        <f t="shared" si="5"/>
        <v>0</v>
      </c>
      <c r="R30">
        <f t="shared" si="6"/>
        <v>0</v>
      </c>
      <c r="S30">
        <f t="shared" si="7"/>
        <v>0</v>
      </c>
      <c r="T30" s="19">
        <f t="shared" si="1"/>
        <v>9989.7360000000008</v>
      </c>
      <c r="V30" s="10"/>
      <c r="W30" s="10"/>
      <c r="X30" s="10"/>
    </row>
    <row r="31" spans="1:24">
      <c r="A31" s="28">
        <v>16.25</v>
      </c>
      <c r="B31" s="2"/>
      <c r="C31" s="26">
        <v>7</v>
      </c>
      <c r="D31" s="26">
        <v>12</v>
      </c>
      <c r="E31" s="20"/>
      <c r="F31" s="2"/>
      <c r="G31" s="2"/>
      <c r="H31" s="19">
        <f t="shared" si="0"/>
        <v>19</v>
      </c>
      <c r="J31" s="28">
        <v>16.25</v>
      </c>
      <c r="K31" s="10">
        <v>7974829</v>
      </c>
      <c r="L31" s="20"/>
      <c r="M31" s="28">
        <v>16.25</v>
      </c>
      <c r="N31">
        <f t="shared" si="2"/>
        <v>0</v>
      </c>
      <c r="O31">
        <f t="shared" si="3"/>
        <v>2938.094894736842</v>
      </c>
      <c r="P31">
        <f t="shared" si="4"/>
        <v>5036.7341052631573</v>
      </c>
      <c r="Q31">
        <f t="shared" si="5"/>
        <v>0</v>
      </c>
      <c r="R31">
        <f t="shared" si="6"/>
        <v>0</v>
      </c>
      <c r="S31">
        <f t="shared" si="7"/>
        <v>0</v>
      </c>
      <c r="T31" s="19">
        <f t="shared" si="1"/>
        <v>7974.8289999999997</v>
      </c>
      <c r="V31" s="10"/>
      <c r="W31" s="10"/>
      <c r="X31" s="10"/>
    </row>
    <row r="32" spans="1:24">
      <c r="A32" s="28">
        <v>16.75</v>
      </c>
      <c r="B32" s="2"/>
      <c r="C32">
        <v>1</v>
      </c>
      <c r="D32" s="46">
        <v>12</v>
      </c>
      <c r="E32" s="20"/>
      <c r="F32" s="2"/>
      <c r="G32" s="2"/>
      <c r="H32" s="19">
        <f t="shared" si="0"/>
        <v>13</v>
      </c>
      <c r="J32" s="28">
        <v>16.75</v>
      </c>
      <c r="K32" s="10">
        <v>1510588</v>
      </c>
      <c r="L32" s="20"/>
      <c r="M32" s="28">
        <v>16.75</v>
      </c>
      <c r="N32">
        <f t="shared" si="2"/>
        <v>0</v>
      </c>
      <c r="O32">
        <f t="shared" si="3"/>
        <v>116.19907692307693</v>
      </c>
      <c r="P32">
        <f t="shared" si="4"/>
        <v>1394.3889230769232</v>
      </c>
      <c r="Q32">
        <f t="shared" si="5"/>
        <v>0</v>
      </c>
      <c r="R32">
        <f t="shared" si="6"/>
        <v>0</v>
      </c>
      <c r="S32">
        <f t="shared" si="7"/>
        <v>0</v>
      </c>
      <c r="T32" s="19">
        <f t="shared" si="1"/>
        <v>1510.5880000000002</v>
      </c>
    </row>
    <row r="33" spans="1:21">
      <c r="A33" s="28">
        <v>17.25</v>
      </c>
      <c r="B33" s="2"/>
      <c r="C33" s="20"/>
      <c r="D33" s="46">
        <v>12</v>
      </c>
      <c r="E33" s="20"/>
      <c r="F33" s="2"/>
      <c r="G33" s="2"/>
      <c r="H33" s="19">
        <f t="shared" si="0"/>
        <v>12</v>
      </c>
      <c r="J33" s="28">
        <v>17.25</v>
      </c>
      <c r="K33" s="10">
        <v>253567</v>
      </c>
      <c r="L33" s="20"/>
      <c r="M33" s="28">
        <v>17.25</v>
      </c>
      <c r="N33">
        <f t="shared" si="2"/>
        <v>0</v>
      </c>
      <c r="O33">
        <f t="shared" si="3"/>
        <v>0</v>
      </c>
      <c r="P33">
        <f t="shared" si="4"/>
        <v>253.56700000000001</v>
      </c>
      <c r="Q33">
        <f t="shared" si="5"/>
        <v>0</v>
      </c>
      <c r="R33">
        <f t="shared" si="6"/>
        <v>0</v>
      </c>
      <c r="S33">
        <f t="shared" si="7"/>
        <v>0</v>
      </c>
      <c r="T33" s="19">
        <f t="shared" si="1"/>
        <v>253.56700000000001</v>
      </c>
    </row>
    <row r="34" spans="1:21">
      <c r="A34" s="28">
        <v>17.75</v>
      </c>
      <c r="B34" s="2"/>
      <c r="C34" s="20"/>
      <c r="D34" s="46">
        <v>3</v>
      </c>
      <c r="E34" s="20"/>
      <c r="F34" s="2"/>
      <c r="G34" s="2"/>
      <c r="H34" s="19">
        <f t="shared" si="0"/>
        <v>3</v>
      </c>
      <c r="J34" s="28">
        <v>17.75</v>
      </c>
      <c r="K34" s="10">
        <v>333952</v>
      </c>
      <c r="L34" s="20"/>
      <c r="M34" s="28">
        <v>17.75</v>
      </c>
      <c r="N34">
        <f t="shared" si="2"/>
        <v>0</v>
      </c>
      <c r="O34">
        <f t="shared" si="3"/>
        <v>0</v>
      </c>
      <c r="P34">
        <f t="shared" si="4"/>
        <v>333.952</v>
      </c>
      <c r="Q34">
        <f t="shared" si="5"/>
        <v>0</v>
      </c>
      <c r="R34">
        <f t="shared" si="6"/>
        <v>0</v>
      </c>
      <c r="S34">
        <f t="shared" si="7"/>
        <v>0</v>
      </c>
      <c r="T34" s="19">
        <f t="shared" si="1"/>
        <v>333.952</v>
      </c>
    </row>
    <row r="35" spans="1:21">
      <c r="A35" s="28">
        <v>18.25</v>
      </c>
      <c r="B35" s="2"/>
      <c r="C35" s="20"/>
      <c r="D35" s="44"/>
      <c r="E35" s="120">
        <v>1</v>
      </c>
      <c r="F35" s="2"/>
      <c r="G35" s="2"/>
      <c r="H35" s="19">
        <f t="shared" si="0"/>
        <v>1</v>
      </c>
      <c r="J35" s="28">
        <v>18.25</v>
      </c>
      <c r="K35" s="10">
        <v>117822</v>
      </c>
      <c r="L35" s="20"/>
      <c r="M35" s="28">
        <v>18.25</v>
      </c>
      <c r="N35">
        <f t="shared" si="2"/>
        <v>0</v>
      </c>
      <c r="O35">
        <f t="shared" si="3"/>
        <v>0</v>
      </c>
      <c r="P35">
        <f t="shared" si="4"/>
        <v>0</v>
      </c>
      <c r="Q35">
        <f t="shared" si="5"/>
        <v>117.822</v>
      </c>
      <c r="R35">
        <f t="shared" si="6"/>
        <v>0</v>
      </c>
      <c r="S35">
        <f t="shared" si="7"/>
        <v>0</v>
      </c>
      <c r="T35" s="19">
        <f t="shared" si="1"/>
        <v>117.822</v>
      </c>
    </row>
    <row r="36" spans="1:21">
      <c r="A36" s="28">
        <v>18.75</v>
      </c>
      <c r="B36" s="2"/>
      <c r="C36" s="20"/>
      <c r="D36" s="44"/>
      <c r="E36" s="20">
        <v>1</v>
      </c>
      <c r="F36" s="2"/>
      <c r="G36" s="2"/>
      <c r="H36" s="19">
        <f t="shared" si="0"/>
        <v>1</v>
      </c>
      <c r="J36" s="28">
        <v>18.75</v>
      </c>
      <c r="K36" s="10">
        <v>0</v>
      </c>
      <c r="L36" s="20"/>
      <c r="M36" s="28">
        <v>18.75</v>
      </c>
      <c r="N36">
        <f t="shared" si="2"/>
        <v>0</v>
      </c>
      <c r="O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  <c r="S36">
        <f t="shared" si="7"/>
        <v>0</v>
      </c>
      <c r="T36" s="19">
        <f t="shared" si="1"/>
        <v>0</v>
      </c>
    </row>
    <row r="37" spans="1:21">
      <c r="A37" s="28">
        <v>19.25</v>
      </c>
      <c r="B37" s="2"/>
      <c r="C37" s="20"/>
      <c r="D37" s="44"/>
      <c r="E37" s="20"/>
      <c r="F37" s="2"/>
      <c r="G37" s="2"/>
      <c r="H37" s="19">
        <f t="shared" si="0"/>
        <v>0</v>
      </c>
      <c r="J37" s="28">
        <v>19.25</v>
      </c>
      <c r="K37" s="10">
        <v>0</v>
      </c>
      <c r="L37" s="20"/>
      <c r="M37" s="28">
        <v>19.25</v>
      </c>
      <c r="T37" s="19">
        <f t="shared" si="1"/>
        <v>0</v>
      </c>
    </row>
    <row r="38" spans="1:21">
      <c r="A38" s="17" t="s">
        <v>21</v>
      </c>
      <c r="B38" s="24">
        <f t="shared" ref="B38:H38" si="8">SUM(B6:B37)</f>
        <v>0</v>
      </c>
      <c r="C38" s="24">
        <f t="shared" si="8"/>
        <v>1282</v>
      </c>
      <c r="D38" s="24">
        <f t="shared" si="8"/>
        <v>88</v>
      </c>
      <c r="E38" s="24">
        <f t="shared" si="8"/>
        <v>2</v>
      </c>
      <c r="F38" s="24">
        <f t="shared" si="8"/>
        <v>0</v>
      </c>
      <c r="G38" s="24">
        <f t="shared" si="8"/>
        <v>0</v>
      </c>
      <c r="H38" s="24">
        <f t="shared" si="8"/>
        <v>1372</v>
      </c>
      <c r="I38" s="40"/>
      <c r="J38" s="17" t="s">
        <v>21</v>
      </c>
      <c r="K38" s="10">
        <f>SUM(K6:K37)</f>
        <v>3211471368</v>
      </c>
      <c r="M38" s="17" t="s">
        <v>21</v>
      </c>
      <c r="N38" s="24">
        <f t="shared" ref="N38:T38" si="9">SUM(N6:N37)</f>
        <v>0</v>
      </c>
      <c r="O38" s="24">
        <f t="shared" si="9"/>
        <v>3169549.3508473742</v>
      </c>
      <c r="P38" s="24">
        <f t="shared" si="9"/>
        <v>41804.195152625151</v>
      </c>
      <c r="Q38" s="24">
        <f t="shared" si="9"/>
        <v>117.822</v>
      </c>
      <c r="R38" s="24">
        <f t="shared" si="9"/>
        <v>0</v>
      </c>
      <c r="S38" s="24">
        <f t="shared" si="9"/>
        <v>0</v>
      </c>
      <c r="T38" s="41">
        <f t="shared" si="9"/>
        <v>3211471.3679999993</v>
      </c>
      <c r="U38" s="40"/>
    </row>
    <row r="41" spans="1:21">
      <c r="A41" s="21"/>
      <c r="H41" s="21"/>
      <c r="L41" s="21"/>
      <c r="P41" s="21"/>
    </row>
    <row r="42" spans="1:21">
      <c r="B42" t="s">
        <v>23</v>
      </c>
      <c r="K42" t="s">
        <v>24</v>
      </c>
      <c r="R42" s="10"/>
    </row>
    <row r="44" spans="1:21">
      <c r="J44" s="26" t="s">
        <v>25</v>
      </c>
      <c r="K44" s="21">
        <v>2.9122394730981462E-3</v>
      </c>
      <c r="L44" s="26" t="s">
        <v>26</v>
      </c>
      <c r="M44">
        <v>3.2904035428491074</v>
      </c>
    </row>
    <row r="45" spans="1:21">
      <c r="A45" s="2" t="s">
        <v>18</v>
      </c>
      <c r="J45" s="2" t="s">
        <v>18</v>
      </c>
    </row>
    <row r="46" spans="1:21">
      <c r="A46" s="2" t="s">
        <v>20</v>
      </c>
      <c r="B46" s="15">
        <v>0</v>
      </c>
      <c r="C46" s="16">
        <v>1</v>
      </c>
      <c r="D46" s="16">
        <v>2</v>
      </c>
      <c r="E46" s="16">
        <v>3</v>
      </c>
      <c r="F46" s="16">
        <v>4</v>
      </c>
      <c r="G46" s="16" t="s">
        <v>13</v>
      </c>
      <c r="H46" s="17" t="s">
        <v>21</v>
      </c>
      <c r="J46" s="2" t="s">
        <v>20</v>
      </c>
      <c r="K46" s="15">
        <v>0</v>
      </c>
      <c r="L46" s="16">
        <v>1</v>
      </c>
      <c r="M46" s="16">
        <v>2</v>
      </c>
      <c r="N46" s="16">
        <v>3</v>
      </c>
      <c r="O46" s="16">
        <v>4</v>
      </c>
      <c r="P46" s="16" t="s">
        <v>13</v>
      </c>
      <c r="Q46" s="27" t="s">
        <v>21</v>
      </c>
      <c r="R46" s="2"/>
      <c r="S46" s="2"/>
    </row>
    <row r="47" spans="1:21">
      <c r="A47" s="28">
        <v>3.75</v>
      </c>
      <c r="B47">
        <f t="shared" ref="B47:B78" si="10">N6*($A47)</f>
        <v>0</v>
      </c>
      <c r="C47">
        <f t="shared" ref="C47:C78" si="11">O6*($A47)</f>
        <v>0</v>
      </c>
      <c r="D47">
        <f t="shared" ref="D47:D78" si="12">P6*($A47)</f>
        <v>0</v>
      </c>
      <c r="E47">
        <f t="shared" ref="E47:E78" si="13">Q6*($A47)</f>
        <v>0</v>
      </c>
      <c r="F47">
        <f t="shared" ref="F47:F78" si="14">R6*($A47)</f>
        <v>0</v>
      </c>
      <c r="G47">
        <f t="shared" ref="G47:G78" si="15">S6*($A47)</f>
        <v>0</v>
      </c>
      <c r="H47" s="19">
        <f t="shared" ref="H47:H78" si="16">SUM(B47:G47)</f>
        <v>0</v>
      </c>
      <c r="J47" s="28">
        <f t="shared" ref="J47:J78" si="17">$K$44*((A47)^$M$44)</f>
        <v>0.22543513372789997</v>
      </c>
      <c r="K47">
        <f t="shared" ref="K47:K78" si="18">N6*$J47</f>
        <v>0</v>
      </c>
      <c r="L47">
        <f t="shared" ref="L47:L78" si="19">O6*$J47</f>
        <v>0</v>
      </c>
      <c r="M47">
        <f t="shared" ref="M47:M78" si="20">P6*$J47</f>
        <v>0</v>
      </c>
      <c r="N47">
        <f t="shared" ref="N47:N78" si="21">Q6*$J47</f>
        <v>0</v>
      </c>
      <c r="O47">
        <f t="shared" ref="O47:O78" si="22">R6*$J47</f>
        <v>0</v>
      </c>
      <c r="P47">
        <f t="shared" ref="P47:P78" si="23">S6*$J47</f>
        <v>0</v>
      </c>
      <c r="Q47" s="29">
        <f t="shared" ref="Q47:Q78" si="24">SUM(K47:P47)</f>
        <v>0</v>
      </c>
    </row>
    <row r="48" spans="1:21">
      <c r="A48" s="28">
        <v>4.25</v>
      </c>
      <c r="B48">
        <f t="shared" si="10"/>
        <v>0</v>
      </c>
      <c r="C48">
        <f t="shared" si="11"/>
        <v>0</v>
      </c>
      <c r="D48">
        <f t="shared" si="12"/>
        <v>0</v>
      </c>
      <c r="E48">
        <f t="shared" si="13"/>
        <v>0</v>
      </c>
      <c r="F48">
        <f t="shared" si="14"/>
        <v>0</v>
      </c>
      <c r="G48">
        <f t="shared" si="15"/>
        <v>0</v>
      </c>
      <c r="H48" s="19">
        <f t="shared" si="16"/>
        <v>0</v>
      </c>
      <c r="J48" s="28">
        <f t="shared" si="17"/>
        <v>0.34031433705814018</v>
      </c>
      <c r="K48">
        <f t="shared" si="18"/>
        <v>0</v>
      </c>
      <c r="L48">
        <f t="shared" si="19"/>
        <v>0</v>
      </c>
      <c r="M48">
        <f t="shared" si="20"/>
        <v>0</v>
      </c>
      <c r="N48">
        <f t="shared" si="21"/>
        <v>0</v>
      </c>
      <c r="O48">
        <f t="shared" si="22"/>
        <v>0</v>
      </c>
      <c r="P48">
        <f t="shared" si="23"/>
        <v>0</v>
      </c>
      <c r="Q48" s="29">
        <f t="shared" si="24"/>
        <v>0</v>
      </c>
    </row>
    <row r="49" spans="1:17">
      <c r="A49" s="28">
        <v>4.75</v>
      </c>
      <c r="B49">
        <f t="shared" si="10"/>
        <v>0</v>
      </c>
      <c r="C49">
        <f t="shared" si="11"/>
        <v>0</v>
      </c>
      <c r="D49">
        <f t="shared" si="12"/>
        <v>0</v>
      </c>
      <c r="E49">
        <f t="shared" si="13"/>
        <v>0</v>
      </c>
      <c r="F49">
        <f t="shared" si="14"/>
        <v>0</v>
      </c>
      <c r="G49">
        <f t="shared" si="15"/>
        <v>0</v>
      </c>
      <c r="H49" s="19">
        <f t="shared" si="16"/>
        <v>0</v>
      </c>
      <c r="J49" s="28">
        <f t="shared" si="17"/>
        <v>0.49070686591743773</v>
      </c>
      <c r="K49">
        <f t="shared" si="18"/>
        <v>0</v>
      </c>
      <c r="L49">
        <f t="shared" si="19"/>
        <v>0</v>
      </c>
      <c r="M49">
        <f t="shared" si="20"/>
        <v>0</v>
      </c>
      <c r="N49">
        <f t="shared" si="21"/>
        <v>0</v>
      </c>
      <c r="O49">
        <f t="shared" si="22"/>
        <v>0</v>
      </c>
      <c r="P49">
        <f t="shared" si="23"/>
        <v>0</v>
      </c>
      <c r="Q49" s="29">
        <f t="shared" si="24"/>
        <v>0</v>
      </c>
    </row>
    <row r="50" spans="1:17">
      <c r="A50" s="28">
        <v>5.25</v>
      </c>
      <c r="B50">
        <f t="shared" si="10"/>
        <v>0</v>
      </c>
      <c r="C50">
        <f t="shared" si="11"/>
        <v>0</v>
      </c>
      <c r="D50">
        <f t="shared" si="12"/>
        <v>0</v>
      </c>
      <c r="E50">
        <f t="shared" si="13"/>
        <v>0</v>
      </c>
      <c r="F50">
        <f t="shared" si="14"/>
        <v>0</v>
      </c>
      <c r="G50">
        <f t="shared" si="15"/>
        <v>0</v>
      </c>
      <c r="H50" s="19">
        <f t="shared" si="16"/>
        <v>0</v>
      </c>
      <c r="J50" s="28">
        <f t="shared" si="17"/>
        <v>0.68209019627545475</v>
      </c>
      <c r="K50">
        <f t="shared" si="18"/>
        <v>0</v>
      </c>
      <c r="L50">
        <f t="shared" si="19"/>
        <v>0</v>
      </c>
      <c r="M50">
        <f t="shared" si="20"/>
        <v>0</v>
      </c>
      <c r="N50">
        <f t="shared" si="21"/>
        <v>0</v>
      </c>
      <c r="O50">
        <f t="shared" si="22"/>
        <v>0</v>
      </c>
      <c r="P50">
        <f t="shared" si="23"/>
        <v>0</v>
      </c>
      <c r="Q50" s="29">
        <f t="shared" si="24"/>
        <v>0</v>
      </c>
    </row>
    <row r="51" spans="1:17">
      <c r="A51" s="28">
        <v>5.75</v>
      </c>
      <c r="B51">
        <f t="shared" si="10"/>
        <v>0</v>
      </c>
      <c r="C51">
        <f t="shared" si="11"/>
        <v>0</v>
      </c>
      <c r="D51">
        <f t="shared" si="12"/>
        <v>0</v>
      </c>
      <c r="E51">
        <f t="shared" si="13"/>
        <v>0</v>
      </c>
      <c r="F51">
        <f t="shared" si="14"/>
        <v>0</v>
      </c>
      <c r="G51">
        <f t="shared" si="15"/>
        <v>0</v>
      </c>
      <c r="H51" s="19">
        <f t="shared" si="16"/>
        <v>0</v>
      </c>
      <c r="J51" s="28">
        <f t="shared" si="17"/>
        <v>0.92011233238652224</v>
      </c>
      <c r="K51">
        <f t="shared" si="18"/>
        <v>0</v>
      </c>
      <c r="L51">
        <f t="shared" si="19"/>
        <v>0</v>
      </c>
      <c r="M51">
        <f t="shared" si="20"/>
        <v>0</v>
      </c>
      <c r="N51">
        <f t="shared" si="21"/>
        <v>0</v>
      </c>
      <c r="O51">
        <f t="shared" si="22"/>
        <v>0</v>
      </c>
      <c r="P51">
        <f t="shared" si="23"/>
        <v>0</v>
      </c>
      <c r="Q51" s="29">
        <f t="shared" si="24"/>
        <v>0</v>
      </c>
    </row>
    <row r="52" spans="1:17">
      <c r="A52" s="28">
        <v>6.25</v>
      </c>
      <c r="B52">
        <f t="shared" si="10"/>
        <v>0</v>
      </c>
      <c r="C52">
        <f t="shared" si="11"/>
        <v>0</v>
      </c>
      <c r="D52">
        <f t="shared" si="12"/>
        <v>0</v>
      </c>
      <c r="E52">
        <f t="shared" si="13"/>
        <v>0</v>
      </c>
      <c r="F52">
        <f t="shared" si="14"/>
        <v>0</v>
      </c>
      <c r="G52">
        <f t="shared" si="15"/>
        <v>0</v>
      </c>
      <c r="H52" s="19">
        <f t="shared" si="16"/>
        <v>0</v>
      </c>
      <c r="J52" s="28">
        <f t="shared" si="17"/>
        <v>1.2105800507033104</v>
      </c>
      <c r="K52">
        <f t="shared" si="18"/>
        <v>0</v>
      </c>
      <c r="L52">
        <f t="shared" si="19"/>
        <v>0</v>
      </c>
      <c r="M52">
        <f t="shared" si="20"/>
        <v>0</v>
      </c>
      <c r="N52">
        <f t="shared" si="21"/>
        <v>0</v>
      </c>
      <c r="O52">
        <f t="shared" si="22"/>
        <v>0</v>
      </c>
      <c r="P52">
        <f t="shared" si="23"/>
        <v>0</v>
      </c>
      <c r="Q52" s="29">
        <f t="shared" si="24"/>
        <v>0</v>
      </c>
    </row>
    <row r="53" spans="1:17">
      <c r="A53" s="28">
        <v>6.75</v>
      </c>
      <c r="B53">
        <f t="shared" si="10"/>
        <v>0</v>
      </c>
      <c r="C53">
        <f t="shared" si="11"/>
        <v>0</v>
      </c>
      <c r="D53">
        <f t="shared" si="12"/>
        <v>0</v>
      </c>
      <c r="E53">
        <f t="shared" si="13"/>
        <v>0</v>
      </c>
      <c r="F53">
        <f t="shared" si="14"/>
        <v>0</v>
      </c>
      <c r="G53">
        <f t="shared" si="15"/>
        <v>0</v>
      </c>
      <c r="H53" s="19">
        <f t="shared" si="16"/>
        <v>0</v>
      </c>
      <c r="J53" s="28">
        <f t="shared" si="17"/>
        <v>1.5594489285195388</v>
      </c>
      <c r="K53">
        <f t="shared" si="18"/>
        <v>0</v>
      </c>
      <c r="L53">
        <f t="shared" si="19"/>
        <v>0</v>
      </c>
      <c r="M53">
        <f t="shared" si="20"/>
        <v>0</v>
      </c>
      <c r="N53">
        <f t="shared" si="21"/>
        <v>0</v>
      </c>
      <c r="O53">
        <f t="shared" si="22"/>
        <v>0</v>
      </c>
      <c r="P53">
        <f t="shared" si="23"/>
        <v>0</v>
      </c>
      <c r="Q53" s="29">
        <f t="shared" si="24"/>
        <v>0</v>
      </c>
    </row>
    <row r="54" spans="1:17">
      <c r="A54" s="28">
        <v>7.25</v>
      </c>
      <c r="B54">
        <f t="shared" si="10"/>
        <v>0</v>
      </c>
      <c r="C54">
        <f t="shared" si="11"/>
        <v>0</v>
      </c>
      <c r="D54">
        <f t="shared" si="12"/>
        <v>0</v>
      </c>
      <c r="E54">
        <f t="shared" si="13"/>
        <v>0</v>
      </c>
      <c r="F54">
        <f t="shared" si="14"/>
        <v>0</v>
      </c>
      <c r="G54">
        <f t="shared" si="15"/>
        <v>0</v>
      </c>
      <c r="H54" s="19">
        <f t="shared" si="16"/>
        <v>0</v>
      </c>
      <c r="J54" s="28">
        <f t="shared" si="17"/>
        <v>1.9728147619886263</v>
      </c>
      <c r="K54">
        <f t="shared" si="18"/>
        <v>0</v>
      </c>
      <c r="L54">
        <f t="shared" si="19"/>
        <v>0</v>
      </c>
      <c r="M54">
        <f t="shared" si="20"/>
        <v>0</v>
      </c>
      <c r="N54">
        <f t="shared" si="21"/>
        <v>0</v>
      </c>
      <c r="O54">
        <f t="shared" si="22"/>
        <v>0</v>
      </c>
      <c r="P54">
        <f t="shared" si="23"/>
        <v>0</v>
      </c>
      <c r="Q54" s="29">
        <f t="shared" si="24"/>
        <v>0</v>
      </c>
    </row>
    <row r="55" spans="1:17">
      <c r="A55" s="28">
        <v>7.75</v>
      </c>
      <c r="B55">
        <f t="shared" si="10"/>
        <v>0</v>
      </c>
      <c r="C55">
        <f t="shared" si="11"/>
        <v>0</v>
      </c>
      <c r="D55">
        <f t="shared" si="12"/>
        <v>0</v>
      </c>
      <c r="E55">
        <f t="shared" si="13"/>
        <v>0</v>
      </c>
      <c r="F55">
        <f t="shared" si="14"/>
        <v>0</v>
      </c>
      <c r="G55">
        <f t="shared" si="15"/>
        <v>0</v>
      </c>
      <c r="H55" s="19">
        <f t="shared" si="16"/>
        <v>0</v>
      </c>
      <c r="J55" s="28">
        <f t="shared" si="17"/>
        <v>2.4569060892318166</v>
      </c>
      <c r="K55">
        <f t="shared" si="18"/>
        <v>0</v>
      </c>
      <c r="L55">
        <f t="shared" si="19"/>
        <v>0</v>
      </c>
      <c r="M55">
        <f t="shared" si="20"/>
        <v>0</v>
      </c>
      <c r="N55">
        <f t="shared" si="21"/>
        <v>0</v>
      </c>
      <c r="O55">
        <f t="shared" si="22"/>
        <v>0</v>
      </c>
      <c r="P55">
        <f t="shared" si="23"/>
        <v>0</v>
      </c>
      <c r="Q55" s="29">
        <f t="shared" si="24"/>
        <v>0</v>
      </c>
    </row>
    <row r="56" spans="1:17">
      <c r="A56" s="28">
        <v>8.25</v>
      </c>
      <c r="B56">
        <f t="shared" si="10"/>
        <v>0</v>
      </c>
      <c r="C56">
        <f t="shared" si="11"/>
        <v>14498.946</v>
      </c>
      <c r="D56">
        <f t="shared" si="12"/>
        <v>0</v>
      </c>
      <c r="E56">
        <f t="shared" si="13"/>
        <v>0</v>
      </c>
      <c r="F56">
        <f t="shared" si="14"/>
        <v>0</v>
      </c>
      <c r="G56">
        <f t="shared" si="15"/>
        <v>0</v>
      </c>
      <c r="H56" s="19">
        <f t="shared" si="16"/>
        <v>14498.946</v>
      </c>
      <c r="J56" s="28">
        <f t="shared" si="17"/>
        <v>3.0180776084260539</v>
      </c>
      <c r="K56">
        <f t="shared" si="18"/>
        <v>0</v>
      </c>
      <c r="L56">
        <f t="shared" si="19"/>
        <v>5304.1144567731517</v>
      </c>
      <c r="M56">
        <f t="shared" si="20"/>
        <v>0</v>
      </c>
      <c r="N56">
        <f t="shared" si="21"/>
        <v>0</v>
      </c>
      <c r="O56">
        <f t="shared" si="22"/>
        <v>0</v>
      </c>
      <c r="P56">
        <f t="shared" si="23"/>
        <v>0</v>
      </c>
      <c r="Q56" s="29">
        <f t="shared" si="24"/>
        <v>5304.1144567731517</v>
      </c>
    </row>
    <row r="57" spans="1:17">
      <c r="A57" s="28">
        <v>8.75</v>
      </c>
      <c r="B57">
        <f t="shared" si="10"/>
        <v>0</v>
      </c>
      <c r="C57">
        <f t="shared" si="11"/>
        <v>0</v>
      </c>
      <c r="D57">
        <f t="shared" si="12"/>
        <v>0</v>
      </c>
      <c r="E57">
        <f t="shared" si="13"/>
        <v>0</v>
      </c>
      <c r="F57">
        <f t="shared" si="14"/>
        <v>0</v>
      </c>
      <c r="G57">
        <f t="shared" si="15"/>
        <v>0</v>
      </c>
      <c r="H57" s="19">
        <f t="shared" si="16"/>
        <v>0</v>
      </c>
      <c r="J57" s="28">
        <f t="shared" si="17"/>
        <v>3.6628043319459693</v>
      </c>
      <c r="K57">
        <f t="shared" si="18"/>
        <v>0</v>
      </c>
      <c r="L57">
        <f t="shared" si="19"/>
        <v>0</v>
      </c>
      <c r="M57">
        <f t="shared" si="20"/>
        <v>0</v>
      </c>
      <c r="N57">
        <f t="shared" si="21"/>
        <v>0</v>
      </c>
      <c r="O57">
        <f t="shared" si="22"/>
        <v>0</v>
      </c>
      <c r="P57">
        <f t="shared" si="23"/>
        <v>0</v>
      </c>
      <c r="Q57" s="29">
        <f t="shared" si="24"/>
        <v>0</v>
      </c>
    </row>
    <row r="58" spans="1:17">
      <c r="A58" s="28">
        <v>9.25</v>
      </c>
      <c r="B58">
        <f t="shared" si="10"/>
        <v>0</v>
      </c>
      <c r="C58">
        <f t="shared" si="11"/>
        <v>63367.263750000006</v>
      </c>
      <c r="D58">
        <f t="shared" si="12"/>
        <v>0</v>
      </c>
      <c r="E58">
        <f t="shared" si="13"/>
        <v>0</v>
      </c>
      <c r="F58">
        <f t="shared" si="14"/>
        <v>0</v>
      </c>
      <c r="G58">
        <f t="shared" si="15"/>
        <v>0</v>
      </c>
      <c r="H58" s="19">
        <f t="shared" si="16"/>
        <v>63367.263750000006</v>
      </c>
      <c r="J58" s="28">
        <f t="shared" si="17"/>
        <v>4.3976763539436865</v>
      </c>
      <c r="K58">
        <f t="shared" si="18"/>
        <v>0</v>
      </c>
      <c r="L58">
        <f t="shared" si="19"/>
        <v>30126.347827836536</v>
      </c>
      <c r="M58">
        <f t="shared" si="20"/>
        <v>0</v>
      </c>
      <c r="N58">
        <f t="shared" si="21"/>
        <v>0</v>
      </c>
      <c r="O58">
        <f t="shared" si="22"/>
        <v>0</v>
      </c>
      <c r="P58">
        <f t="shared" si="23"/>
        <v>0</v>
      </c>
      <c r="Q58" s="29">
        <f t="shared" si="24"/>
        <v>30126.347827836536</v>
      </c>
    </row>
    <row r="59" spans="1:17">
      <c r="A59" s="28">
        <v>9.75</v>
      </c>
      <c r="B59">
        <f t="shared" si="10"/>
        <v>0</v>
      </c>
      <c r="C59">
        <f t="shared" si="11"/>
        <v>1009355.8215</v>
      </c>
      <c r="D59">
        <f t="shared" si="12"/>
        <v>0</v>
      </c>
      <c r="E59">
        <f t="shared" si="13"/>
        <v>0</v>
      </c>
      <c r="F59">
        <f t="shared" si="14"/>
        <v>0</v>
      </c>
      <c r="G59">
        <f t="shared" si="15"/>
        <v>0</v>
      </c>
      <c r="H59" s="19">
        <f t="shared" si="16"/>
        <v>1009355.8215</v>
      </c>
      <c r="J59" s="28">
        <f t="shared" si="17"/>
        <v>5.2293941351268343</v>
      </c>
      <c r="K59">
        <f t="shared" si="18"/>
        <v>0</v>
      </c>
      <c r="L59">
        <f t="shared" si="19"/>
        <v>541366.09366238234</v>
      </c>
      <c r="M59">
        <f t="shared" si="20"/>
        <v>0</v>
      </c>
      <c r="N59">
        <f t="shared" si="21"/>
        <v>0</v>
      </c>
      <c r="O59">
        <f t="shared" si="22"/>
        <v>0</v>
      </c>
      <c r="P59">
        <f t="shared" si="23"/>
        <v>0</v>
      </c>
      <c r="Q59" s="29">
        <f t="shared" si="24"/>
        <v>541366.09366238234</v>
      </c>
    </row>
    <row r="60" spans="1:17">
      <c r="A60" s="28">
        <v>10.25</v>
      </c>
      <c r="B60">
        <f t="shared" si="10"/>
        <v>0</v>
      </c>
      <c r="C60">
        <f t="shared" si="11"/>
        <v>2868748.8542499999</v>
      </c>
      <c r="D60">
        <f t="shared" si="12"/>
        <v>0</v>
      </c>
      <c r="E60">
        <f t="shared" si="13"/>
        <v>0</v>
      </c>
      <c r="F60">
        <f t="shared" si="14"/>
        <v>0</v>
      </c>
      <c r="G60">
        <f t="shared" si="15"/>
        <v>0</v>
      </c>
      <c r="H60" s="19">
        <f t="shared" si="16"/>
        <v>2868748.8542499999</v>
      </c>
      <c r="J60" s="28">
        <f t="shared" si="17"/>
        <v>6.1647642280556285</v>
      </c>
      <c r="K60">
        <f t="shared" si="18"/>
        <v>0</v>
      </c>
      <c r="L60">
        <f t="shared" si="19"/>
        <v>1725381.4942396067</v>
      </c>
      <c r="M60">
        <f t="shared" si="20"/>
        <v>0</v>
      </c>
      <c r="N60">
        <f t="shared" si="21"/>
        <v>0</v>
      </c>
      <c r="O60">
        <f t="shared" si="22"/>
        <v>0</v>
      </c>
      <c r="P60">
        <f t="shared" si="23"/>
        <v>0</v>
      </c>
      <c r="Q60" s="29">
        <f t="shared" si="24"/>
        <v>1725381.4942396067</v>
      </c>
    </row>
    <row r="61" spans="1:17">
      <c r="A61" s="28">
        <v>10.75</v>
      </c>
      <c r="B61">
        <f t="shared" si="10"/>
        <v>0</v>
      </c>
      <c r="C61">
        <f t="shared" si="11"/>
        <v>3750985.6104999995</v>
      </c>
      <c r="D61">
        <f t="shared" si="12"/>
        <v>0</v>
      </c>
      <c r="E61">
        <f t="shared" si="13"/>
        <v>0</v>
      </c>
      <c r="F61">
        <f t="shared" si="14"/>
        <v>0</v>
      </c>
      <c r="G61">
        <f t="shared" si="15"/>
        <v>0</v>
      </c>
      <c r="H61" s="19">
        <f t="shared" si="16"/>
        <v>3750985.6104999995</v>
      </c>
      <c r="J61" s="28">
        <f t="shared" si="17"/>
        <v>7.210695381050737</v>
      </c>
      <c r="K61">
        <f t="shared" si="18"/>
        <v>0</v>
      </c>
      <c r="L61">
        <f t="shared" si="19"/>
        <v>2516019.964280942</v>
      </c>
      <c r="M61">
        <f t="shared" si="20"/>
        <v>0</v>
      </c>
      <c r="N61">
        <f t="shared" si="21"/>
        <v>0</v>
      </c>
      <c r="O61">
        <f t="shared" si="22"/>
        <v>0</v>
      </c>
      <c r="P61">
        <f t="shared" si="23"/>
        <v>0</v>
      </c>
      <c r="Q61" s="29">
        <f t="shared" si="24"/>
        <v>2516019.964280942</v>
      </c>
    </row>
    <row r="62" spans="1:17">
      <c r="A62" s="28">
        <v>11.25</v>
      </c>
      <c r="B62">
        <f t="shared" si="10"/>
        <v>0</v>
      </c>
      <c r="C62">
        <f t="shared" si="11"/>
        <v>4465492.4925000006</v>
      </c>
      <c r="D62">
        <f t="shared" si="12"/>
        <v>0</v>
      </c>
      <c r="E62">
        <f t="shared" si="13"/>
        <v>0</v>
      </c>
      <c r="F62">
        <f t="shared" si="14"/>
        <v>0</v>
      </c>
      <c r="G62">
        <f t="shared" si="15"/>
        <v>0</v>
      </c>
      <c r="H62" s="19">
        <f t="shared" si="16"/>
        <v>4465492.4925000006</v>
      </c>
      <c r="J62" s="28">
        <f t="shared" si="17"/>
        <v>8.3741949701372871</v>
      </c>
      <c r="K62">
        <f t="shared" si="18"/>
        <v>0</v>
      </c>
      <c r="L62">
        <f t="shared" si="19"/>
        <v>3323991.5351003841</v>
      </c>
      <c r="M62">
        <f t="shared" si="20"/>
        <v>0</v>
      </c>
      <c r="N62">
        <f t="shared" si="21"/>
        <v>0</v>
      </c>
      <c r="O62">
        <f t="shared" si="22"/>
        <v>0</v>
      </c>
      <c r="P62">
        <f t="shared" si="23"/>
        <v>0</v>
      </c>
      <c r="Q62" s="29">
        <f t="shared" si="24"/>
        <v>3323991.5351003841</v>
      </c>
    </row>
    <row r="63" spans="1:17">
      <c r="A63" s="28">
        <v>11.75</v>
      </c>
      <c r="B63">
        <f t="shared" si="10"/>
        <v>0</v>
      </c>
      <c r="C63">
        <f t="shared" si="11"/>
        <v>5374138.7542500002</v>
      </c>
      <c r="D63">
        <f t="shared" si="12"/>
        <v>0</v>
      </c>
      <c r="E63">
        <f t="shared" si="13"/>
        <v>0</v>
      </c>
      <c r="F63">
        <f t="shared" si="14"/>
        <v>0</v>
      </c>
      <c r="G63">
        <f t="shared" si="15"/>
        <v>0</v>
      </c>
      <c r="H63" s="19">
        <f t="shared" si="16"/>
        <v>5374138.7542500002</v>
      </c>
      <c r="J63" s="28">
        <f t="shared" si="17"/>
        <v>9.6623657172718236</v>
      </c>
      <c r="K63">
        <f t="shared" si="18"/>
        <v>0</v>
      </c>
      <c r="L63">
        <f t="shared" si="19"/>
        <v>4419310.1326746475</v>
      </c>
      <c r="M63">
        <f t="shared" si="20"/>
        <v>0</v>
      </c>
      <c r="N63">
        <f t="shared" si="21"/>
        <v>0</v>
      </c>
      <c r="O63">
        <f t="shared" si="22"/>
        <v>0</v>
      </c>
      <c r="P63">
        <f t="shared" si="23"/>
        <v>0</v>
      </c>
      <c r="Q63" s="29">
        <f t="shared" si="24"/>
        <v>4419310.1326746475</v>
      </c>
    </row>
    <row r="64" spans="1:17">
      <c r="A64" s="28">
        <v>12.25</v>
      </c>
      <c r="B64">
        <f t="shared" si="10"/>
        <v>0</v>
      </c>
      <c r="C64">
        <f t="shared" si="11"/>
        <v>6025623.3695</v>
      </c>
      <c r="D64">
        <f t="shared" si="12"/>
        <v>0</v>
      </c>
      <c r="E64">
        <f t="shared" si="13"/>
        <v>0</v>
      </c>
      <c r="F64">
        <f t="shared" si="14"/>
        <v>0</v>
      </c>
      <c r="G64">
        <f t="shared" si="15"/>
        <v>0</v>
      </c>
      <c r="H64" s="19">
        <f t="shared" si="16"/>
        <v>6025623.3695</v>
      </c>
      <c r="J64" s="28">
        <f t="shared" si="17"/>
        <v>11.082402660053576</v>
      </c>
      <c r="K64">
        <f t="shared" si="18"/>
        <v>0</v>
      </c>
      <c r="L64">
        <f t="shared" si="19"/>
        <v>5451296.6905002277</v>
      </c>
      <c r="M64">
        <f t="shared" si="20"/>
        <v>0</v>
      </c>
      <c r="N64">
        <f t="shared" si="21"/>
        <v>0</v>
      </c>
      <c r="O64">
        <f t="shared" si="22"/>
        <v>0</v>
      </c>
      <c r="P64">
        <f t="shared" si="23"/>
        <v>0</v>
      </c>
      <c r="Q64" s="29">
        <f t="shared" si="24"/>
        <v>5451296.6905002277</v>
      </c>
    </row>
    <row r="65" spans="1:18">
      <c r="A65" s="28">
        <v>12.75</v>
      </c>
      <c r="B65">
        <f t="shared" si="10"/>
        <v>0</v>
      </c>
      <c r="C65">
        <f t="shared" si="11"/>
        <v>4688332.9215000002</v>
      </c>
      <c r="D65">
        <f t="shared" si="12"/>
        <v>0</v>
      </c>
      <c r="E65">
        <f t="shared" si="13"/>
        <v>0</v>
      </c>
      <c r="F65">
        <f t="shared" si="14"/>
        <v>0</v>
      </c>
      <c r="G65">
        <f t="shared" si="15"/>
        <v>0</v>
      </c>
      <c r="H65" s="19">
        <f t="shared" si="16"/>
        <v>4688332.9215000002</v>
      </c>
      <c r="J65" s="28">
        <f t="shared" si="17"/>
        <v>12.641590343666937</v>
      </c>
      <c r="K65">
        <f t="shared" si="18"/>
        <v>0</v>
      </c>
      <c r="L65">
        <f t="shared" si="19"/>
        <v>4648469.3481043298</v>
      </c>
      <c r="M65">
        <f t="shared" si="20"/>
        <v>0</v>
      </c>
      <c r="N65">
        <f t="shared" si="21"/>
        <v>0</v>
      </c>
      <c r="O65">
        <f t="shared" si="22"/>
        <v>0</v>
      </c>
      <c r="P65">
        <f t="shared" si="23"/>
        <v>0</v>
      </c>
      <c r="Q65" s="29">
        <f t="shared" si="24"/>
        <v>4648469.3481043298</v>
      </c>
    </row>
    <row r="66" spans="1:18">
      <c r="A66" s="28">
        <v>13.25</v>
      </c>
      <c r="B66">
        <f t="shared" si="10"/>
        <v>0</v>
      </c>
      <c r="C66">
        <f t="shared" si="11"/>
        <v>3685413.1409999998</v>
      </c>
      <c r="D66">
        <f t="shared" si="12"/>
        <v>0</v>
      </c>
      <c r="E66">
        <f t="shared" si="13"/>
        <v>0</v>
      </c>
      <c r="F66">
        <f t="shared" si="14"/>
        <v>0</v>
      </c>
      <c r="G66">
        <f t="shared" si="15"/>
        <v>0</v>
      </c>
      <c r="H66" s="19">
        <f t="shared" si="16"/>
        <v>3685413.1409999998</v>
      </c>
      <c r="J66" s="28">
        <f t="shared" si="17"/>
        <v>14.347300210272111</v>
      </c>
      <c r="K66">
        <f t="shared" si="18"/>
        <v>0</v>
      </c>
      <c r="L66">
        <f t="shared" si="19"/>
        <v>3990621.0364384074</v>
      </c>
      <c r="M66">
        <f t="shared" si="20"/>
        <v>0</v>
      </c>
      <c r="N66">
        <f t="shared" si="21"/>
        <v>0</v>
      </c>
      <c r="O66">
        <f t="shared" si="22"/>
        <v>0</v>
      </c>
      <c r="P66">
        <f t="shared" si="23"/>
        <v>0</v>
      </c>
      <c r="Q66" s="29">
        <f t="shared" si="24"/>
        <v>3990621.0364384074</v>
      </c>
    </row>
    <row r="67" spans="1:18">
      <c r="A67" s="28">
        <v>13.75</v>
      </c>
      <c r="B67">
        <f t="shared" si="10"/>
        <v>0</v>
      </c>
      <c r="C67">
        <f t="shared" si="11"/>
        <v>2598676.0933333333</v>
      </c>
      <c r="D67">
        <f t="shared" si="12"/>
        <v>81208.627916666665</v>
      </c>
      <c r="E67">
        <f t="shared" si="13"/>
        <v>0</v>
      </c>
      <c r="F67">
        <f t="shared" si="14"/>
        <v>0</v>
      </c>
      <c r="G67">
        <f t="shared" si="15"/>
        <v>0</v>
      </c>
      <c r="H67" s="19">
        <f t="shared" si="16"/>
        <v>2679884.7212499999</v>
      </c>
      <c r="J67" s="28">
        <f t="shared" si="17"/>
        <v>16.206988164696902</v>
      </c>
      <c r="K67">
        <f t="shared" si="18"/>
        <v>0</v>
      </c>
      <c r="L67">
        <f t="shared" si="19"/>
        <v>3063033.6500752084</v>
      </c>
      <c r="M67">
        <f t="shared" si="20"/>
        <v>95719.801564850262</v>
      </c>
      <c r="N67">
        <f t="shared" si="21"/>
        <v>0</v>
      </c>
      <c r="O67">
        <f t="shared" si="22"/>
        <v>0</v>
      </c>
      <c r="P67">
        <f t="shared" si="23"/>
        <v>0</v>
      </c>
      <c r="Q67" s="29">
        <f t="shared" si="24"/>
        <v>3158753.4516400588</v>
      </c>
    </row>
    <row r="68" spans="1:18">
      <c r="A68" s="28">
        <v>14.25</v>
      </c>
      <c r="B68">
        <f t="shared" si="10"/>
        <v>0</v>
      </c>
      <c r="C68">
        <f t="shared" si="11"/>
        <v>1937623.7770714287</v>
      </c>
      <c r="D68">
        <f t="shared" si="12"/>
        <v>60081.357428571435</v>
      </c>
      <c r="E68">
        <f t="shared" si="13"/>
        <v>0</v>
      </c>
      <c r="F68">
        <f t="shared" si="14"/>
        <v>0</v>
      </c>
      <c r="G68">
        <f t="shared" si="15"/>
        <v>0</v>
      </c>
      <c r="H68" s="19">
        <f t="shared" si="16"/>
        <v>1997705.1345000002</v>
      </c>
      <c r="J68" s="28">
        <f t="shared" si="17"/>
        <v>18.228192298266723</v>
      </c>
      <c r="K68">
        <f t="shared" si="18"/>
        <v>0</v>
      </c>
      <c r="L68">
        <f t="shared" si="19"/>
        <v>2478552.8989580278</v>
      </c>
      <c r="M68">
        <f t="shared" si="20"/>
        <v>76854.353456062876</v>
      </c>
      <c r="N68">
        <f t="shared" si="21"/>
        <v>0</v>
      </c>
      <c r="O68">
        <f t="shared" si="22"/>
        <v>0</v>
      </c>
      <c r="P68">
        <f t="shared" si="23"/>
        <v>0</v>
      </c>
      <c r="Q68" s="29">
        <f t="shared" si="24"/>
        <v>2555407.2524140906</v>
      </c>
    </row>
    <row r="69" spans="1:18">
      <c r="A69" s="28">
        <v>14.75</v>
      </c>
      <c r="B69">
        <f t="shared" si="10"/>
        <v>0</v>
      </c>
      <c r="C69">
        <f t="shared" si="11"/>
        <v>1029459.6449038461</v>
      </c>
      <c r="D69">
        <f t="shared" si="12"/>
        <v>117652.53084615384</v>
      </c>
      <c r="E69">
        <f t="shared" si="13"/>
        <v>0</v>
      </c>
      <c r="F69">
        <f t="shared" si="14"/>
        <v>0</v>
      </c>
      <c r="G69">
        <f t="shared" si="15"/>
        <v>0</v>
      </c>
      <c r="H69" s="19">
        <f t="shared" si="16"/>
        <v>1147112.1757499999</v>
      </c>
      <c r="J69" s="28">
        <f t="shared" si="17"/>
        <v>20.418530755079747</v>
      </c>
      <c r="K69">
        <f t="shared" si="18"/>
        <v>0</v>
      </c>
      <c r="L69">
        <f t="shared" si="19"/>
        <v>1425088.3674971294</v>
      </c>
      <c r="M69">
        <f t="shared" si="20"/>
        <v>162867.24199967191</v>
      </c>
      <c r="N69">
        <f t="shared" si="21"/>
        <v>0</v>
      </c>
      <c r="O69">
        <f t="shared" si="22"/>
        <v>0</v>
      </c>
      <c r="P69">
        <f t="shared" si="23"/>
        <v>0</v>
      </c>
      <c r="Q69" s="29">
        <f t="shared" si="24"/>
        <v>1587955.6094968012</v>
      </c>
    </row>
    <row r="70" spans="1:18">
      <c r="A70" s="28">
        <v>15.25</v>
      </c>
      <c r="B70">
        <f t="shared" si="10"/>
        <v>0</v>
      </c>
      <c r="C70">
        <f t="shared" si="11"/>
        <v>516981.25128968252</v>
      </c>
      <c r="D70">
        <f t="shared" si="12"/>
        <v>175993.61746031744</v>
      </c>
      <c r="E70">
        <f t="shared" si="13"/>
        <v>0</v>
      </c>
      <c r="F70">
        <f t="shared" si="14"/>
        <v>0</v>
      </c>
      <c r="G70">
        <f t="shared" si="15"/>
        <v>0</v>
      </c>
      <c r="H70" s="19">
        <f t="shared" si="16"/>
        <v>692974.86874999991</v>
      </c>
      <c r="J70" s="28">
        <f t="shared" si="17"/>
        <v>22.785699727091007</v>
      </c>
      <c r="K70">
        <f t="shared" si="18"/>
        <v>0</v>
      </c>
      <c r="L70">
        <f t="shared" si="19"/>
        <v>772444.56107688439</v>
      </c>
      <c r="M70">
        <f t="shared" si="20"/>
        <v>262959.85057936487</v>
      </c>
      <c r="N70">
        <f t="shared" si="21"/>
        <v>0</v>
      </c>
      <c r="O70">
        <f t="shared" si="22"/>
        <v>0</v>
      </c>
      <c r="P70">
        <f t="shared" si="23"/>
        <v>0</v>
      </c>
      <c r="Q70" s="29">
        <f t="shared" si="24"/>
        <v>1035404.4116562493</v>
      </c>
    </row>
    <row r="71" spans="1:18">
      <c r="A71" s="28">
        <v>15.75</v>
      </c>
      <c r="B71">
        <f t="shared" si="10"/>
        <v>0</v>
      </c>
      <c r="C71">
        <f t="shared" si="11"/>
        <v>76285.256727272732</v>
      </c>
      <c r="D71">
        <f t="shared" si="12"/>
        <v>81053.085272727272</v>
      </c>
      <c r="E71">
        <f t="shared" si="13"/>
        <v>0</v>
      </c>
      <c r="F71">
        <f t="shared" si="14"/>
        <v>0</v>
      </c>
      <c r="G71">
        <f t="shared" si="15"/>
        <v>0</v>
      </c>
      <c r="H71" s="19">
        <f t="shared" si="16"/>
        <v>157338.342</v>
      </c>
      <c r="J71" s="28">
        <f t="shared" si="17"/>
        <v>25.337471566096678</v>
      </c>
      <c r="K71">
        <f t="shared" si="18"/>
        <v>0</v>
      </c>
      <c r="L71">
        <f t="shared" si="19"/>
        <v>122722.25544378783</v>
      </c>
      <c r="M71">
        <f t="shared" si="20"/>
        <v>130392.39640902456</v>
      </c>
      <c r="N71">
        <f t="shared" si="21"/>
        <v>0</v>
      </c>
      <c r="O71">
        <f t="shared" si="22"/>
        <v>0</v>
      </c>
      <c r="P71">
        <f t="shared" si="23"/>
        <v>0</v>
      </c>
      <c r="Q71" s="29">
        <f t="shared" si="24"/>
        <v>253114.65185281239</v>
      </c>
    </row>
    <row r="72" spans="1:18">
      <c r="A72" s="28">
        <v>16.25</v>
      </c>
      <c r="B72">
        <f t="shared" si="10"/>
        <v>0</v>
      </c>
      <c r="C72">
        <f t="shared" si="11"/>
        <v>47744.042039473679</v>
      </c>
      <c r="D72">
        <f t="shared" si="12"/>
        <v>81846.929210526301</v>
      </c>
      <c r="E72">
        <f t="shared" si="13"/>
        <v>0</v>
      </c>
      <c r="F72">
        <f t="shared" si="14"/>
        <v>0</v>
      </c>
      <c r="G72">
        <f t="shared" si="15"/>
        <v>0</v>
      </c>
      <c r="H72" s="19">
        <f t="shared" si="16"/>
        <v>129590.97124999997</v>
      </c>
      <c r="J72" s="28">
        <f t="shared" si="17"/>
        <v>28.081693002167356</v>
      </c>
      <c r="K72">
        <f t="shared" si="18"/>
        <v>0</v>
      </c>
      <c r="L72">
        <f t="shared" si="19"/>
        <v>82506.678845235205</v>
      </c>
      <c r="M72">
        <f t="shared" si="20"/>
        <v>141440.02087754605</v>
      </c>
      <c r="N72">
        <f t="shared" si="21"/>
        <v>0</v>
      </c>
      <c r="O72">
        <f t="shared" si="22"/>
        <v>0</v>
      </c>
      <c r="P72">
        <f t="shared" si="23"/>
        <v>0</v>
      </c>
      <c r="Q72" s="29">
        <f t="shared" si="24"/>
        <v>223946.69972278125</v>
      </c>
    </row>
    <row r="73" spans="1:18">
      <c r="A73" s="28">
        <v>16.75</v>
      </c>
      <c r="B73">
        <f t="shared" si="10"/>
        <v>0</v>
      </c>
      <c r="C73">
        <f t="shared" si="11"/>
        <v>1946.3345384615386</v>
      </c>
      <c r="D73">
        <f t="shared" si="12"/>
        <v>23356.014461538463</v>
      </c>
      <c r="E73">
        <f t="shared" si="13"/>
        <v>0</v>
      </c>
      <c r="F73">
        <f t="shared" si="14"/>
        <v>0</v>
      </c>
      <c r="G73">
        <f t="shared" si="15"/>
        <v>0</v>
      </c>
      <c r="H73" s="19">
        <f t="shared" si="16"/>
        <v>25302.349000000002</v>
      </c>
      <c r="J73" s="28">
        <f t="shared" si="17"/>
        <v>31.026283459319195</v>
      </c>
      <c r="K73">
        <f t="shared" si="18"/>
        <v>0</v>
      </c>
      <c r="L73">
        <f t="shared" si="19"/>
        <v>3605.2254983266207</v>
      </c>
      <c r="M73">
        <f t="shared" si="20"/>
        <v>43262.705979919447</v>
      </c>
      <c r="N73">
        <f t="shared" si="21"/>
        <v>0</v>
      </c>
      <c r="O73">
        <f t="shared" si="22"/>
        <v>0</v>
      </c>
      <c r="P73">
        <f t="shared" si="23"/>
        <v>0</v>
      </c>
      <c r="Q73" s="29">
        <f t="shared" si="24"/>
        <v>46867.931478246064</v>
      </c>
    </row>
    <row r="74" spans="1:18">
      <c r="A74" s="28">
        <v>17.25</v>
      </c>
      <c r="B74">
        <f t="shared" si="10"/>
        <v>0</v>
      </c>
      <c r="C74">
        <f t="shared" si="11"/>
        <v>0</v>
      </c>
      <c r="D74">
        <f t="shared" si="12"/>
        <v>4374.0307499999999</v>
      </c>
      <c r="E74">
        <f t="shared" si="13"/>
        <v>0</v>
      </c>
      <c r="F74">
        <f t="shared" si="14"/>
        <v>0</v>
      </c>
      <c r="G74">
        <f t="shared" si="15"/>
        <v>0</v>
      </c>
      <c r="H74" s="19">
        <f t="shared" si="16"/>
        <v>4374.0307499999999</v>
      </c>
      <c r="J74" s="28">
        <f t="shared" si="17"/>
        <v>34.179233460267461</v>
      </c>
      <c r="K74">
        <f t="shared" si="18"/>
        <v>0</v>
      </c>
      <c r="L74">
        <f t="shared" si="19"/>
        <v>0</v>
      </c>
      <c r="M74">
        <f t="shared" si="20"/>
        <v>8666.7256908196396</v>
      </c>
      <c r="N74">
        <f t="shared" si="21"/>
        <v>0</v>
      </c>
      <c r="O74">
        <f t="shared" si="22"/>
        <v>0</v>
      </c>
      <c r="P74">
        <f t="shared" si="23"/>
        <v>0</v>
      </c>
      <c r="Q74" s="29">
        <f t="shared" si="24"/>
        <v>8666.7256908196396</v>
      </c>
    </row>
    <row r="75" spans="1:18">
      <c r="A75" s="28">
        <v>17.75</v>
      </c>
      <c r="B75">
        <f t="shared" si="10"/>
        <v>0</v>
      </c>
      <c r="C75">
        <f t="shared" si="11"/>
        <v>0</v>
      </c>
      <c r="D75">
        <f t="shared" si="12"/>
        <v>5927.6480000000001</v>
      </c>
      <c r="E75">
        <f t="shared" si="13"/>
        <v>0</v>
      </c>
      <c r="F75">
        <f t="shared" si="14"/>
        <v>0</v>
      </c>
      <c r="G75">
        <f t="shared" si="15"/>
        <v>0</v>
      </c>
      <c r="H75" s="19">
        <f t="shared" si="16"/>
        <v>5927.6480000000001</v>
      </c>
      <c r="J75" s="28">
        <f t="shared" si="17"/>
        <v>37.54860311301789</v>
      </c>
      <c r="K75">
        <f t="shared" si="18"/>
        <v>0</v>
      </c>
      <c r="L75">
        <f t="shared" si="19"/>
        <v>0</v>
      </c>
      <c r="M75">
        <f t="shared" si="20"/>
        <v>12539.431106798551</v>
      </c>
      <c r="N75">
        <f t="shared" si="21"/>
        <v>0</v>
      </c>
      <c r="O75">
        <f t="shared" si="22"/>
        <v>0</v>
      </c>
      <c r="P75">
        <f t="shared" si="23"/>
        <v>0</v>
      </c>
      <c r="Q75" s="29">
        <f t="shared" si="24"/>
        <v>12539.431106798551</v>
      </c>
    </row>
    <row r="76" spans="1:18">
      <c r="A76" s="28">
        <v>18.25</v>
      </c>
      <c r="B76">
        <f t="shared" si="10"/>
        <v>0</v>
      </c>
      <c r="C76">
        <f t="shared" si="11"/>
        <v>0</v>
      </c>
      <c r="D76">
        <f t="shared" si="12"/>
        <v>0</v>
      </c>
      <c r="E76">
        <f t="shared" si="13"/>
        <v>2150.2514999999999</v>
      </c>
      <c r="F76">
        <f t="shared" si="14"/>
        <v>0</v>
      </c>
      <c r="G76">
        <f t="shared" si="15"/>
        <v>0</v>
      </c>
      <c r="H76" s="19">
        <f t="shared" si="16"/>
        <v>2150.2514999999999</v>
      </c>
      <c r="J76" s="28">
        <f t="shared" si="17"/>
        <v>41.142520672833605</v>
      </c>
      <c r="K76">
        <f t="shared" si="18"/>
        <v>0</v>
      </c>
      <c r="L76">
        <f t="shared" si="19"/>
        <v>0</v>
      </c>
      <c r="M76">
        <f t="shared" si="20"/>
        <v>0</v>
      </c>
      <c r="N76">
        <f t="shared" si="21"/>
        <v>4847.4940707146015</v>
      </c>
      <c r="O76">
        <f t="shared" si="22"/>
        <v>0</v>
      </c>
      <c r="P76">
        <f t="shared" si="23"/>
        <v>0</v>
      </c>
      <c r="Q76" s="29">
        <f t="shared" si="24"/>
        <v>4847.4940707146015</v>
      </c>
    </row>
    <row r="77" spans="1:18">
      <c r="A77" s="28">
        <v>18.75</v>
      </c>
      <c r="B77">
        <f t="shared" si="10"/>
        <v>0</v>
      </c>
      <c r="C77">
        <f t="shared" si="11"/>
        <v>0</v>
      </c>
      <c r="D77">
        <f t="shared" si="12"/>
        <v>0</v>
      </c>
      <c r="E77">
        <f t="shared" si="13"/>
        <v>0</v>
      </c>
      <c r="F77">
        <f t="shared" si="14"/>
        <v>0</v>
      </c>
      <c r="G77">
        <f t="shared" si="15"/>
        <v>0</v>
      </c>
      <c r="H77" s="19">
        <f t="shared" si="16"/>
        <v>0</v>
      </c>
      <c r="J77" s="28">
        <f t="shared" si="17"/>
        <v>44.969181173793032</v>
      </c>
      <c r="K77">
        <f t="shared" si="18"/>
        <v>0</v>
      </c>
      <c r="L77">
        <f t="shared" si="19"/>
        <v>0</v>
      </c>
      <c r="M77">
        <f t="shared" si="20"/>
        <v>0</v>
      </c>
      <c r="N77">
        <f t="shared" si="21"/>
        <v>0</v>
      </c>
      <c r="O77">
        <f t="shared" si="22"/>
        <v>0</v>
      </c>
      <c r="P77">
        <f t="shared" si="23"/>
        <v>0</v>
      </c>
      <c r="Q77" s="29">
        <f t="shared" si="24"/>
        <v>0</v>
      </c>
    </row>
    <row r="78" spans="1:18">
      <c r="A78" s="28">
        <v>19.25</v>
      </c>
      <c r="B78">
        <f t="shared" si="10"/>
        <v>0</v>
      </c>
      <c r="C78">
        <f t="shared" si="11"/>
        <v>0</v>
      </c>
      <c r="D78">
        <f t="shared" si="12"/>
        <v>0</v>
      </c>
      <c r="E78">
        <f t="shared" si="13"/>
        <v>0</v>
      </c>
      <c r="F78">
        <f t="shared" si="14"/>
        <v>0</v>
      </c>
      <c r="G78">
        <f t="shared" si="15"/>
        <v>0</v>
      </c>
      <c r="H78" s="19">
        <f t="shared" si="16"/>
        <v>0</v>
      </c>
      <c r="J78" s="28">
        <f t="shared" si="17"/>
        <v>49.036845124748908</v>
      </c>
      <c r="K78">
        <f t="shared" si="18"/>
        <v>0</v>
      </c>
      <c r="L78">
        <f t="shared" si="19"/>
        <v>0</v>
      </c>
      <c r="M78">
        <f t="shared" si="20"/>
        <v>0</v>
      </c>
      <c r="N78">
        <f t="shared" si="21"/>
        <v>0</v>
      </c>
      <c r="O78">
        <f t="shared" si="22"/>
        <v>0</v>
      </c>
      <c r="P78">
        <f t="shared" si="23"/>
        <v>0</v>
      </c>
      <c r="Q78" s="29">
        <f t="shared" si="24"/>
        <v>0</v>
      </c>
    </row>
    <row r="79" spans="1:18">
      <c r="A79" s="17" t="s">
        <v>21</v>
      </c>
      <c r="B79" s="24">
        <f t="shared" ref="B79:H79" si="25">SUM(B47:B78)</f>
        <v>0</v>
      </c>
      <c r="C79" s="24">
        <f t="shared" si="25"/>
        <v>38154673.574653499</v>
      </c>
      <c r="D79" s="24">
        <f t="shared" si="25"/>
        <v>631493.84134650149</v>
      </c>
      <c r="E79" s="24">
        <f t="shared" si="25"/>
        <v>2150.2514999999999</v>
      </c>
      <c r="F79" s="24">
        <f t="shared" si="25"/>
        <v>0</v>
      </c>
      <c r="G79" s="24">
        <f t="shared" si="25"/>
        <v>0</v>
      </c>
      <c r="H79" s="24">
        <f t="shared" si="25"/>
        <v>38788317.667499997</v>
      </c>
      <c r="I79" s="19"/>
      <c r="J79" s="17" t="s">
        <v>21</v>
      </c>
      <c r="K79" s="24">
        <f t="shared" ref="K79:Q79" si="26">SUM(K47:K78)</f>
        <v>0</v>
      </c>
      <c r="L79" s="24">
        <f t="shared" si="26"/>
        <v>34599840.394680135</v>
      </c>
      <c r="M79" s="24">
        <f t="shared" si="26"/>
        <v>934702.52766405814</v>
      </c>
      <c r="N79" s="24">
        <f t="shared" si="26"/>
        <v>4847.4940707146015</v>
      </c>
      <c r="O79" s="24">
        <f t="shared" si="26"/>
        <v>0</v>
      </c>
      <c r="P79" s="24">
        <f t="shared" si="26"/>
        <v>0</v>
      </c>
      <c r="Q79" s="24">
        <f t="shared" si="26"/>
        <v>35539390.416414902</v>
      </c>
      <c r="R79" s="40"/>
    </row>
    <row r="80" spans="1:18">
      <c r="A80" s="15" t="s">
        <v>27</v>
      </c>
      <c r="B80" s="41">
        <f>IF(B79&gt;0,B79/N38,0)</f>
        <v>0</v>
      </c>
      <c r="C80" s="41">
        <f t="shared" ref="C80:H80" si="27">IF(C79&gt;0,C79/O38,0)</f>
        <v>12.037885942508801</v>
      </c>
      <c r="D80" s="41">
        <f t="shared" si="27"/>
        <v>15.105992091007785</v>
      </c>
      <c r="E80" s="41">
        <f t="shared" si="27"/>
        <v>18.25</v>
      </c>
      <c r="F80" s="41">
        <f t="shared" si="27"/>
        <v>0</v>
      </c>
      <c r="G80" s="41">
        <f t="shared" si="27"/>
        <v>0</v>
      </c>
      <c r="H80" s="41">
        <f t="shared" si="27"/>
        <v>12.078051840660223</v>
      </c>
      <c r="I80" s="19"/>
      <c r="J80" s="15" t="s">
        <v>27</v>
      </c>
      <c r="K80" s="41">
        <f>IF(K79&gt;0,K79/N38,0)</f>
        <v>0</v>
      </c>
      <c r="L80" s="41">
        <f t="shared" ref="L80:Q80" si="28">IF(L79&gt;0,L79/O38,0)</f>
        <v>10.91632802165706</v>
      </c>
      <c r="M80" s="41">
        <f t="shared" si="28"/>
        <v>22.359060478296573</v>
      </c>
      <c r="N80" s="41">
        <f t="shared" si="28"/>
        <v>41.142520672833612</v>
      </c>
      <c r="O80" s="41">
        <f t="shared" si="28"/>
        <v>0</v>
      </c>
      <c r="P80" s="41">
        <f t="shared" si="28"/>
        <v>0</v>
      </c>
      <c r="Q80" s="41">
        <f t="shared" si="28"/>
        <v>11.066388687297463</v>
      </c>
    </row>
    <row r="85" spans="1:7">
      <c r="A85" s="30" t="s">
        <v>48</v>
      </c>
      <c r="B85" s="31"/>
    </row>
    <row r="86" spans="1:7">
      <c r="A86" s="31" t="s">
        <v>28</v>
      </c>
      <c r="B86" s="31"/>
    </row>
    <row r="87" spans="1:7">
      <c r="A87" s="31"/>
      <c r="B87" s="31"/>
    </row>
    <row r="89" spans="1:7">
      <c r="B89" s="32" t="s">
        <v>29</v>
      </c>
      <c r="C89" s="32" t="s">
        <v>30</v>
      </c>
      <c r="D89" s="32" t="s">
        <v>31</v>
      </c>
      <c r="E89" s="32" t="s">
        <v>32</v>
      </c>
    </row>
    <row r="90" spans="1:7">
      <c r="A90" s="32" t="s">
        <v>33</v>
      </c>
      <c r="B90" s="32" t="s">
        <v>34</v>
      </c>
      <c r="C90" s="32" t="s">
        <v>20</v>
      </c>
      <c r="D90" s="32" t="s">
        <v>35</v>
      </c>
      <c r="E90" s="31"/>
    </row>
    <row r="91" spans="1:7">
      <c r="B91" s="2"/>
      <c r="C91" s="2"/>
      <c r="D91" s="2"/>
    </row>
    <row r="92" spans="1:7">
      <c r="A92" s="32">
        <v>0</v>
      </c>
      <c r="B92" s="20">
        <f>N$38</f>
        <v>0</v>
      </c>
      <c r="C92" s="34">
        <v>0</v>
      </c>
      <c r="D92" s="34">
        <v>0</v>
      </c>
      <c r="E92" s="20">
        <v>0</v>
      </c>
    </row>
    <row r="93" spans="1:7">
      <c r="A93" s="32">
        <v>1</v>
      </c>
      <c r="B93" s="20">
        <f>O$38</f>
        <v>3169549.3508473742</v>
      </c>
      <c r="C93" s="34">
        <f>C80</f>
        <v>12.037885942508801</v>
      </c>
      <c r="D93" s="34">
        <f>L80</f>
        <v>10.91632802165706</v>
      </c>
      <c r="E93" s="20">
        <f>B93*D93</f>
        <v>34599840.394680135</v>
      </c>
      <c r="G93">
        <f>D93/1000</f>
        <v>1.0916328021657061E-2</v>
      </c>
    </row>
    <row r="94" spans="1:7">
      <c r="A94" s="32">
        <v>2</v>
      </c>
      <c r="B94" s="20">
        <f>P$38</f>
        <v>41804.195152625151</v>
      </c>
      <c r="C94" s="34">
        <f>D80</f>
        <v>15.105992091007785</v>
      </c>
      <c r="D94" s="34">
        <f>M80</f>
        <v>22.359060478296573</v>
      </c>
      <c r="E94" s="20">
        <f>B94*D94</f>
        <v>934702.52766405814</v>
      </c>
      <c r="G94">
        <f>D94/1000</f>
        <v>2.2359060478296573E-2</v>
      </c>
    </row>
    <row r="95" spans="1:7">
      <c r="A95" s="32">
        <v>3</v>
      </c>
      <c r="B95" s="20">
        <f>Q$38</f>
        <v>117.822</v>
      </c>
      <c r="C95" s="34">
        <v>0</v>
      </c>
      <c r="D95" s="34">
        <v>0</v>
      </c>
      <c r="E95" s="20">
        <f>B95*D95</f>
        <v>0</v>
      </c>
    </row>
    <row r="96" spans="1:7">
      <c r="A96" s="32">
        <v>4</v>
      </c>
      <c r="B96" s="20">
        <f>R$38</f>
        <v>0</v>
      </c>
      <c r="C96" s="34">
        <v>0</v>
      </c>
      <c r="D96" s="34">
        <v>0</v>
      </c>
      <c r="E96" s="20">
        <f>B96*D96</f>
        <v>0</v>
      </c>
    </row>
    <row r="97" spans="1:6">
      <c r="A97" s="32" t="s">
        <v>13</v>
      </c>
      <c r="B97" s="20">
        <f>S$38</f>
        <v>0</v>
      </c>
      <c r="C97" s="34">
        <v>0</v>
      </c>
      <c r="D97" s="34">
        <v>0</v>
      </c>
      <c r="E97" s="20">
        <f>B97*D97</f>
        <v>0</v>
      </c>
    </row>
    <row r="98" spans="1:6">
      <c r="A98" s="32" t="s">
        <v>21</v>
      </c>
      <c r="B98" s="20">
        <f>SUM(B92:B97)</f>
        <v>3211471.3679999993</v>
      </c>
      <c r="C98" s="34">
        <f>H80</f>
        <v>12.078051840660223</v>
      </c>
      <c r="D98" s="34">
        <f>Q80</f>
        <v>11.066388687297463</v>
      </c>
      <c r="E98" s="20">
        <f>SUM(E92:E97)</f>
        <v>35534542.922344193</v>
      </c>
      <c r="F98">
        <f>E98/1000</f>
        <v>35534.54292234419</v>
      </c>
    </row>
    <row r="99" spans="1:6">
      <c r="A99" s="32" t="s">
        <v>17</v>
      </c>
      <c r="B99" s="20">
        <f>K2</f>
        <v>35539397</v>
      </c>
      <c r="C99" s="2"/>
      <c r="D99" s="2"/>
      <c r="E99" s="2"/>
    </row>
    <row r="100" spans="1:6">
      <c r="A100" s="32" t="s">
        <v>32</v>
      </c>
      <c r="B100" s="20">
        <f>E98</f>
        <v>35534542.922344193</v>
      </c>
      <c r="C100" s="2"/>
      <c r="D100" s="2"/>
      <c r="E100" s="2"/>
    </row>
    <row r="101" spans="1:6">
      <c r="A101" s="32" t="s">
        <v>36</v>
      </c>
      <c r="B101" s="37">
        <f>B100/B99*100</f>
        <v>99.986341699450307</v>
      </c>
      <c r="C101" s="2"/>
      <c r="D101" s="2"/>
      <c r="E101" s="2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X101"/>
  <sheetViews>
    <sheetView workbookViewId="0">
      <selection activeCell="B6" sqref="B6:G6"/>
    </sheetView>
  </sheetViews>
  <sheetFormatPr baseColWidth="10" defaultColWidth="10.6640625" defaultRowHeight="13"/>
  <cols>
    <col min="1" max="1" width="11.83203125" customWidth="1"/>
    <col min="11" max="11" width="12.83203125" customWidth="1"/>
  </cols>
  <sheetData>
    <row r="1" spans="1:24">
      <c r="A1" s="30" t="s">
        <v>88</v>
      </c>
      <c r="J1" t="s">
        <v>15</v>
      </c>
      <c r="N1" t="s">
        <v>16</v>
      </c>
    </row>
    <row r="2" spans="1:24">
      <c r="J2" t="s">
        <v>17</v>
      </c>
      <c r="K2">
        <v>28882127</v>
      </c>
    </row>
    <row r="4" spans="1:24">
      <c r="A4" s="2" t="s">
        <v>18</v>
      </c>
      <c r="D4" t="s">
        <v>19</v>
      </c>
      <c r="J4" s="2" t="s">
        <v>18</v>
      </c>
      <c r="M4" s="2" t="s">
        <v>18</v>
      </c>
    </row>
    <row r="5" spans="1:24">
      <c r="A5" s="2" t="s">
        <v>20</v>
      </c>
      <c r="B5" s="15">
        <v>0</v>
      </c>
      <c r="C5" s="16">
        <v>1</v>
      </c>
      <c r="D5" s="16">
        <v>2</v>
      </c>
      <c r="E5" s="16">
        <v>3</v>
      </c>
      <c r="F5" s="16">
        <v>4</v>
      </c>
      <c r="G5" s="16" t="s">
        <v>13</v>
      </c>
      <c r="H5" s="17" t="s">
        <v>21</v>
      </c>
      <c r="J5" s="2" t="s">
        <v>20</v>
      </c>
      <c r="K5" s="2" t="s">
        <v>22</v>
      </c>
      <c r="M5" s="2" t="s">
        <v>20</v>
      </c>
      <c r="N5" s="15">
        <v>0</v>
      </c>
      <c r="O5" s="16">
        <v>1</v>
      </c>
      <c r="P5" s="16">
        <v>2</v>
      </c>
      <c r="Q5" s="16">
        <v>3</v>
      </c>
      <c r="R5" s="16">
        <v>4</v>
      </c>
      <c r="S5" s="16" t="s">
        <v>13</v>
      </c>
      <c r="T5" s="17" t="s">
        <v>21</v>
      </c>
    </row>
    <row r="6" spans="1:24">
      <c r="A6" s="28">
        <v>3.75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19">
        <f t="shared" ref="H6:H37" si="0">SUM(B6:G6)</f>
        <v>0</v>
      </c>
      <c r="J6" s="28">
        <v>3.75</v>
      </c>
      <c r="K6" s="10">
        <v>0</v>
      </c>
      <c r="M6" s="28">
        <v>3.75</v>
      </c>
      <c r="T6" s="19">
        <f t="shared" ref="T6:T37" si="1">SUM(N6:S6)</f>
        <v>0</v>
      </c>
    </row>
    <row r="7" spans="1:24">
      <c r="A7" s="28">
        <v>4.25</v>
      </c>
      <c r="B7" s="43"/>
      <c r="C7" s="2"/>
      <c r="D7" s="2"/>
      <c r="E7" s="2"/>
      <c r="F7" s="2"/>
      <c r="G7" s="2"/>
      <c r="H7" s="19">
        <f t="shared" si="0"/>
        <v>0</v>
      </c>
      <c r="J7" s="28">
        <v>4.25</v>
      </c>
      <c r="K7" s="10">
        <v>0</v>
      </c>
      <c r="M7" s="28">
        <v>4.25</v>
      </c>
      <c r="T7" s="19">
        <f t="shared" si="1"/>
        <v>0</v>
      </c>
    </row>
    <row r="8" spans="1:24">
      <c r="A8" s="28">
        <v>4.75</v>
      </c>
      <c r="B8" s="43"/>
      <c r="C8" s="2"/>
      <c r="D8" s="2"/>
      <c r="E8" s="2"/>
      <c r="F8" s="2"/>
      <c r="G8" s="2"/>
      <c r="H8" s="19">
        <f t="shared" si="0"/>
        <v>0</v>
      </c>
      <c r="J8" s="28">
        <v>4.75</v>
      </c>
      <c r="K8" s="10">
        <v>0</v>
      </c>
      <c r="M8" s="28">
        <v>4.75</v>
      </c>
      <c r="T8" s="19">
        <f t="shared" si="1"/>
        <v>0</v>
      </c>
      <c r="V8" s="10"/>
      <c r="W8" s="10"/>
      <c r="X8" s="10"/>
    </row>
    <row r="9" spans="1:24">
      <c r="A9" s="28">
        <v>5.25</v>
      </c>
      <c r="B9" s="43"/>
      <c r="C9" s="2"/>
      <c r="D9" s="2"/>
      <c r="E9" s="2"/>
      <c r="F9" s="2"/>
      <c r="G9" s="2"/>
      <c r="H9" s="19">
        <f t="shared" si="0"/>
        <v>0</v>
      </c>
      <c r="J9" s="28">
        <v>5.25</v>
      </c>
      <c r="K9" s="10">
        <v>0</v>
      </c>
      <c r="M9" s="28">
        <v>5.25</v>
      </c>
      <c r="T9" s="19">
        <f t="shared" si="1"/>
        <v>0</v>
      </c>
      <c r="V9" s="10"/>
      <c r="W9" s="10"/>
      <c r="X9" s="10"/>
    </row>
    <row r="10" spans="1:24">
      <c r="A10" s="28">
        <v>5.75</v>
      </c>
      <c r="B10" s="119"/>
      <c r="C10" s="2"/>
      <c r="D10" s="2"/>
      <c r="E10" s="2"/>
      <c r="F10" s="2"/>
      <c r="G10" s="2"/>
      <c r="H10" s="19">
        <f t="shared" si="0"/>
        <v>0</v>
      </c>
      <c r="J10" s="28">
        <v>5.75</v>
      </c>
      <c r="K10" s="10">
        <v>0</v>
      </c>
      <c r="M10" s="28">
        <v>5.75</v>
      </c>
      <c r="T10" s="19">
        <f t="shared" si="1"/>
        <v>0</v>
      </c>
      <c r="V10" s="10"/>
      <c r="W10" s="10"/>
      <c r="X10" s="10"/>
    </row>
    <row r="11" spans="1:24">
      <c r="A11" s="28">
        <v>6.25</v>
      </c>
      <c r="B11" s="119"/>
      <c r="C11" s="2"/>
      <c r="D11" s="2"/>
      <c r="E11" s="2"/>
      <c r="F11" s="2"/>
      <c r="G11" s="2"/>
      <c r="H11" s="19">
        <f t="shared" si="0"/>
        <v>0</v>
      </c>
      <c r="J11" s="28">
        <v>6.25</v>
      </c>
      <c r="K11" s="10">
        <v>0</v>
      </c>
      <c r="M11" s="28">
        <v>6.25</v>
      </c>
      <c r="T11" s="19">
        <f t="shared" si="1"/>
        <v>0</v>
      </c>
      <c r="V11" s="10"/>
      <c r="W11" s="10"/>
      <c r="X11" s="10"/>
    </row>
    <row r="12" spans="1:24">
      <c r="A12" s="28">
        <v>6.75</v>
      </c>
      <c r="E12" s="20"/>
      <c r="F12" s="2"/>
      <c r="G12" s="2"/>
      <c r="H12" s="19">
        <f t="shared" si="0"/>
        <v>0</v>
      </c>
      <c r="J12" s="28">
        <v>6.75</v>
      </c>
      <c r="K12" s="10">
        <v>0</v>
      </c>
      <c r="M12" s="28">
        <v>6.75</v>
      </c>
      <c r="T12" s="19">
        <f t="shared" si="1"/>
        <v>0</v>
      </c>
      <c r="V12" s="10"/>
      <c r="W12" s="10"/>
      <c r="X12" s="10"/>
    </row>
    <row r="13" spans="1:24">
      <c r="A13" s="28">
        <v>7.25</v>
      </c>
      <c r="B13" s="45"/>
      <c r="E13" s="20"/>
      <c r="F13" s="2"/>
      <c r="G13" s="2"/>
      <c r="H13" s="19">
        <f t="shared" si="0"/>
        <v>0</v>
      </c>
      <c r="J13" s="28">
        <v>7.25</v>
      </c>
      <c r="K13" s="10">
        <v>0</v>
      </c>
      <c r="M13" s="28">
        <v>7.25</v>
      </c>
      <c r="T13" s="19">
        <f t="shared" si="1"/>
        <v>0</v>
      </c>
      <c r="V13" s="10"/>
      <c r="W13" s="10"/>
      <c r="X13" s="10"/>
    </row>
    <row r="14" spans="1:24">
      <c r="A14" s="28">
        <v>7.75</v>
      </c>
      <c r="B14" s="45"/>
      <c r="E14" s="20"/>
      <c r="F14" s="2"/>
      <c r="G14" s="2"/>
      <c r="H14" s="19">
        <f t="shared" si="0"/>
        <v>0</v>
      </c>
      <c r="J14" s="28">
        <v>7.75</v>
      </c>
      <c r="K14" s="10">
        <v>0</v>
      </c>
      <c r="L14" s="10"/>
      <c r="M14" s="28">
        <v>7.75</v>
      </c>
      <c r="T14" s="19">
        <f t="shared" si="1"/>
        <v>0</v>
      </c>
      <c r="V14" s="10"/>
      <c r="W14" s="10"/>
      <c r="X14" s="10"/>
    </row>
    <row r="15" spans="1:24">
      <c r="A15" s="28">
        <v>8.25</v>
      </c>
      <c r="E15" s="20"/>
      <c r="F15" s="2"/>
      <c r="G15" s="2"/>
      <c r="H15" s="19">
        <f t="shared" si="0"/>
        <v>0</v>
      </c>
      <c r="J15" s="28">
        <v>8.25</v>
      </c>
      <c r="K15" s="10">
        <v>0</v>
      </c>
      <c r="L15" s="10"/>
      <c r="M15" s="28">
        <v>8.25</v>
      </c>
      <c r="T15" s="19">
        <f t="shared" si="1"/>
        <v>0</v>
      </c>
      <c r="V15" s="10"/>
      <c r="W15" s="10"/>
      <c r="X15" s="10"/>
    </row>
    <row r="16" spans="1:24">
      <c r="A16" s="28">
        <v>8.75</v>
      </c>
      <c r="E16" s="20"/>
      <c r="F16" s="2"/>
      <c r="G16" s="2"/>
      <c r="H16" s="19">
        <f t="shared" si="0"/>
        <v>0</v>
      </c>
      <c r="J16" s="28">
        <v>8.75</v>
      </c>
      <c r="K16" s="10">
        <v>0</v>
      </c>
      <c r="L16" s="10"/>
      <c r="M16" s="28">
        <v>8.75</v>
      </c>
      <c r="T16" s="19">
        <f t="shared" si="1"/>
        <v>0</v>
      </c>
      <c r="V16" s="10"/>
      <c r="W16" s="10"/>
      <c r="X16" s="10"/>
    </row>
    <row r="17" spans="1:24">
      <c r="A17" s="28">
        <v>9.25</v>
      </c>
      <c r="E17" s="20"/>
      <c r="F17" s="2"/>
      <c r="G17" s="2"/>
      <c r="H17" s="19">
        <f t="shared" si="0"/>
        <v>0</v>
      </c>
      <c r="J17" s="28">
        <v>9.25</v>
      </c>
      <c r="K17" s="10">
        <v>0</v>
      </c>
      <c r="L17" s="10"/>
      <c r="M17" s="28">
        <v>9.25</v>
      </c>
      <c r="T17" s="19">
        <f t="shared" si="1"/>
        <v>0</v>
      </c>
      <c r="V17" s="10"/>
      <c r="W17" s="10"/>
      <c r="X17" s="10"/>
    </row>
    <row r="18" spans="1:24">
      <c r="A18" s="28">
        <v>9.75</v>
      </c>
      <c r="E18" s="20"/>
      <c r="F18" s="2"/>
      <c r="G18" s="2"/>
      <c r="H18" s="19">
        <f t="shared" si="0"/>
        <v>0</v>
      </c>
      <c r="J18" s="28">
        <v>9.75</v>
      </c>
      <c r="K18" s="10">
        <v>0</v>
      </c>
      <c r="L18" s="10"/>
      <c r="M18" s="28">
        <v>9.75</v>
      </c>
      <c r="T18" s="19">
        <f t="shared" si="1"/>
        <v>0</v>
      </c>
      <c r="V18" s="10"/>
      <c r="W18" s="10"/>
      <c r="X18" s="10"/>
    </row>
    <row r="19" spans="1:24">
      <c r="A19" s="28">
        <v>10.25</v>
      </c>
      <c r="C19" s="26">
        <v>1</v>
      </c>
      <c r="E19" s="20"/>
      <c r="F19" s="2"/>
      <c r="G19" s="2"/>
      <c r="H19" s="19">
        <f t="shared" si="0"/>
        <v>1</v>
      </c>
      <c r="J19" s="28">
        <v>10.25</v>
      </c>
      <c r="K19" s="10">
        <v>16672579.000000002</v>
      </c>
      <c r="L19" s="10"/>
      <c r="M19" s="28">
        <v>10.25</v>
      </c>
      <c r="N19">
        <f t="shared" ref="N19:N35" si="2">($K19/1000)*(B19/$H19)</f>
        <v>0</v>
      </c>
      <c r="O19">
        <f t="shared" ref="O19:O35" si="3">($K19/1000)*(C19/$H19)</f>
        <v>16672.579000000002</v>
      </c>
      <c r="P19">
        <f t="shared" ref="P19:P35" si="4">($K19/1000)*(D19/$H19)</f>
        <v>0</v>
      </c>
      <c r="Q19">
        <f t="shared" ref="Q19:Q35" si="5">($K19/1000)*(E19/$H19)</f>
        <v>0</v>
      </c>
      <c r="R19">
        <f t="shared" ref="R19:R35" si="6">($K19/1000)*(F19/$H19)</f>
        <v>0</v>
      </c>
      <c r="S19">
        <f t="shared" ref="S19:S35" si="7">($K19/1000)*(G19/$H19)</f>
        <v>0</v>
      </c>
      <c r="T19" s="19">
        <f t="shared" si="1"/>
        <v>16672.579000000002</v>
      </c>
      <c r="V19" s="10"/>
      <c r="W19" s="10"/>
      <c r="X19" s="10"/>
    </row>
    <row r="20" spans="1:24">
      <c r="A20" s="28">
        <v>10.75</v>
      </c>
      <c r="C20" s="26">
        <v>8</v>
      </c>
      <c r="E20" s="20"/>
      <c r="F20" s="2"/>
      <c r="G20" s="2"/>
      <c r="H20" s="19">
        <f t="shared" si="0"/>
        <v>8</v>
      </c>
      <c r="J20" s="28">
        <v>10.75</v>
      </c>
      <c r="K20" s="10">
        <v>49692445</v>
      </c>
      <c r="L20" s="10"/>
      <c r="M20" s="28">
        <v>10.75</v>
      </c>
      <c r="N20">
        <f t="shared" si="2"/>
        <v>0</v>
      </c>
      <c r="O20">
        <f t="shared" si="3"/>
        <v>49692.445</v>
      </c>
      <c r="P20">
        <f t="shared" si="4"/>
        <v>0</v>
      </c>
      <c r="Q20">
        <f t="shared" si="5"/>
        <v>0</v>
      </c>
      <c r="R20">
        <f t="shared" si="6"/>
        <v>0</v>
      </c>
      <c r="S20">
        <f t="shared" si="7"/>
        <v>0</v>
      </c>
      <c r="T20" s="19">
        <f t="shared" si="1"/>
        <v>49692.445</v>
      </c>
      <c r="V20" s="10"/>
      <c r="W20" s="10"/>
      <c r="X20" s="10"/>
    </row>
    <row r="21" spans="1:24">
      <c r="A21" s="28">
        <v>11.25</v>
      </c>
      <c r="C21" s="26">
        <v>22</v>
      </c>
      <c r="E21" s="20"/>
      <c r="F21" s="2"/>
      <c r="G21" s="2"/>
      <c r="H21" s="19">
        <f t="shared" si="0"/>
        <v>22</v>
      </c>
      <c r="J21" s="28">
        <v>11.25</v>
      </c>
      <c r="K21" s="10">
        <v>73721431</v>
      </c>
      <c r="L21" s="10"/>
      <c r="M21" s="28">
        <v>11.25</v>
      </c>
      <c r="N21">
        <f t="shared" si="2"/>
        <v>0</v>
      </c>
      <c r="O21">
        <f t="shared" si="3"/>
        <v>73721.430999999997</v>
      </c>
      <c r="P21">
        <f t="shared" si="4"/>
        <v>0</v>
      </c>
      <c r="Q21">
        <f t="shared" si="5"/>
        <v>0</v>
      </c>
      <c r="R21">
        <f t="shared" si="6"/>
        <v>0</v>
      </c>
      <c r="S21">
        <f t="shared" si="7"/>
        <v>0</v>
      </c>
      <c r="T21" s="19">
        <f t="shared" si="1"/>
        <v>73721.430999999997</v>
      </c>
      <c r="V21" s="10"/>
      <c r="W21" s="10"/>
      <c r="X21" s="10"/>
    </row>
    <row r="22" spans="1:24">
      <c r="A22" s="28">
        <v>11.75</v>
      </c>
      <c r="C22" s="26">
        <v>39</v>
      </c>
      <c r="E22" s="20"/>
      <c r="F22" s="2"/>
      <c r="G22" s="2"/>
      <c r="H22" s="19">
        <f t="shared" si="0"/>
        <v>39</v>
      </c>
      <c r="I22" s="10"/>
      <c r="J22" s="28">
        <v>11.75</v>
      </c>
      <c r="K22" s="10">
        <v>85457851</v>
      </c>
      <c r="L22" s="10"/>
      <c r="M22" s="28">
        <v>11.75</v>
      </c>
      <c r="N22">
        <f t="shared" si="2"/>
        <v>0</v>
      </c>
      <c r="O22">
        <f t="shared" si="3"/>
        <v>85457.850999999995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7"/>
        <v>0</v>
      </c>
      <c r="T22" s="19">
        <f t="shared" si="1"/>
        <v>85457.850999999995</v>
      </c>
      <c r="V22" s="10"/>
      <c r="W22" s="10"/>
      <c r="X22" s="10"/>
    </row>
    <row r="23" spans="1:24">
      <c r="A23" s="28">
        <v>12.25</v>
      </c>
      <c r="C23" s="26">
        <v>78</v>
      </c>
      <c r="E23" s="20"/>
      <c r="F23" s="2"/>
      <c r="G23" s="2"/>
      <c r="H23" s="19">
        <f t="shared" si="0"/>
        <v>78</v>
      </c>
      <c r="I23" s="10"/>
      <c r="J23" s="28">
        <v>12.25</v>
      </c>
      <c r="K23" s="10">
        <v>160284966</v>
      </c>
      <c r="L23" s="10"/>
      <c r="M23" s="28">
        <v>12.25</v>
      </c>
      <c r="N23">
        <f t="shared" si="2"/>
        <v>0</v>
      </c>
      <c r="O23">
        <f t="shared" si="3"/>
        <v>160284.96599999999</v>
      </c>
      <c r="P23">
        <f t="shared" si="4"/>
        <v>0</v>
      </c>
      <c r="Q23">
        <f t="shared" si="5"/>
        <v>0</v>
      </c>
      <c r="R23">
        <f t="shared" si="6"/>
        <v>0</v>
      </c>
      <c r="S23">
        <f t="shared" si="7"/>
        <v>0</v>
      </c>
      <c r="T23" s="19">
        <f t="shared" si="1"/>
        <v>160284.96599999999</v>
      </c>
      <c r="V23" s="10"/>
      <c r="W23" s="10"/>
      <c r="X23" s="10"/>
    </row>
    <row r="24" spans="1:24">
      <c r="A24" s="28">
        <v>12.75</v>
      </c>
      <c r="C24" s="26">
        <v>140</v>
      </c>
      <c r="E24" s="20"/>
      <c r="F24" s="2"/>
      <c r="G24" s="2"/>
      <c r="H24" s="19">
        <f t="shared" si="0"/>
        <v>140</v>
      </c>
      <c r="I24" s="10"/>
      <c r="J24" s="28">
        <v>12.75</v>
      </c>
      <c r="K24" s="10">
        <v>216268725</v>
      </c>
      <c r="L24" s="10"/>
      <c r="M24" s="28">
        <v>12.75</v>
      </c>
      <c r="N24">
        <f t="shared" si="2"/>
        <v>0</v>
      </c>
      <c r="O24">
        <f t="shared" si="3"/>
        <v>216268.72500000001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7"/>
        <v>0</v>
      </c>
      <c r="T24" s="19">
        <f t="shared" si="1"/>
        <v>216268.72500000001</v>
      </c>
      <c r="V24" s="10"/>
      <c r="W24" s="10"/>
      <c r="X24" s="10"/>
    </row>
    <row r="25" spans="1:24">
      <c r="A25" s="28">
        <v>13.25</v>
      </c>
      <c r="C25" s="26">
        <v>168</v>
      </c>
      <c r="E25" s="20"/>
      <c r="F25" s="2"/>
      <c r="G25" s="2"/>
      <c r="H25" s="19">
        <f t="shared" si="0"/>
        <v>168</v>
      </c>
      <c r="I25" s="10"/>
      <c r="J25" s="28">
        <v>13.25</v>
      </c>
      <c r="K25" s="10">
        <v>327084309</v>
      </c>
      <c r="L25" s="10"/>
      <c r="M25" s="28">
        <v>13.25</v>
      </c>
      <c r="N25">
        <f t="shared" si="2"/>
        <v>0</v>
      </c>
      <c r="O25">
        <f t="shared" si="3"/>
        <v>327084.30900000001</v>
      </c>
      <c r="P25">
        <f t="shared" si="4"/>
        <v>0</v>
      </c>
      <c r="Q25">
        <f t="shared" si="5"/>
        <v>0</v>
      </c>
      <c r="R25">
        <f t="shared" si="6"/>
        <v>0</v>
      </c>
      <c r="S25">
        <f t="shared" si="7"/>
        <v>0</v>
      </c>
      <c r="T25" s="19">
        <f t="shared" si="1"/>
        <v>327084.30900000001</v>
      </c>
      <c r="V25" s="10"/>
      <c r="W25" s="10"/>
      <c r="X25" s="10"/>
    </row>
    <row r="26" spans="1:24">
      <c r="A26" s="28">
        <v>13.75</v>
      </c>
      <c r="C26" s="26">
        <v>152</v>
      </c>
      <c r="D26" s="26">
        <v>5</v>
      </c>
      <c r="E26" s="20"/>
      <c r="F26" s="2"/>
      <c r="G26" s="2"/>
      <c r="H26" s="19">
        <f t="shared" si="0"/>
        <v>157</v>
      </c>
      <c r="I26" s="10"/>
      <c r="J26" s="28">
        <v>13.75</v>
      </c>
      <c r="K26" s="10">
        <v>290596839</v>
      </c>
      <c r="L26" s="10"/>
      <c r="M26" s="28">
        <v>13.75</v>
      </c>
      <c r="N26">
        <f t="shared" si="2"/>
        <v>0</v>
      </c>
      <c r="O26">
        <f t="shared" si="3"/>
        <v>281342.16259872611</v>
      </c>
      <c r="P26">
        <f t="shared" si="4"/>
        <v>9254.676401273884</v>
      </c>
      <c r="Q26">
        <f t="shared" si="5"/>
        <v>0</v>
      </c>
      <c r="R26">
        <f t="shared" si="6"/>
        <v>0</v>
      </c>
      <c r="S26">
        <f t="shared" si="7"/>
        <v>0</v>
      </c>
      <c r="T26" s="19">
        <f t="shared" si="1"/>
        <v>290596.83899999998</v>
      </c>
      <c r="V26" s="10"/>
      <c r="W26" s="10"/>
      <c r="X26" s="10"/>
    </row>
    <row r="27" spans="1:24">
      <c r="A27" s="28">
        <v>14.25</v>
      </c>
      <c r="C27" s="26">
        <v>120</v>
      </c>
      <c r="D27" s="26">
        <v>10</v>
      </c>
      <c r="E27" s="20"/>
      <c r="F27" s="2"/>
      <c r="G27" s="2"/>
      <c r="H27" s="19">
        <f t="shared" si="0"/>
        <v>130</v>
      </c>
      <c r="I27" s="10"/>
      <c r="J27" s="28">
        <v>14.25</v>
      </c>
      <c r="K27" s="10">
        <v>253660699</v>
      </c>
      <c r="L27" s="10"/>
      <c r="M27" s="28">
        <v>14.25</v>
      </c>
      <c r="N27">
        <f t="shared" si="2"/>
        <v>0</v>
      </c>
      <c r="O27">
        <f t="shared" si="3"/>
        <v>234148.33753846155</v>
      </c>
      <c r="P27">
        <f t="shared" si="4"/>
        <v>19512.361461538461</v>
      </c>
      <c r="Q27">
        <f t="shared" si="5"/>
        <v>0</v>
      </c>
      <c r="R27">
        <f t="shared" si="6"/>
        <v>0</v>
      </c>
      <c r="S27">
        <f t="shared" si="7"/>
        <v>0</v>
      </c>
      <c r="T27" s="19">
        <f t="shared" si="1"/>
        <v>253660.69900000002</v>
      </c>
      <c r="V27" s="10"/>
      <c r="W27" s="10"/>
      <c r="X27" s="10"/>
    </row>
    <row r="28" spans="1:24">
      <c r="A28" s="28">
        <v>14.75</v>
      </c>
      <c r="C28" s="26">
        <v>62</v>
      </c>
      <c r="D28" s="26">
        <v>25</v>
      </c>
      <c r="E28" s="20"/>
      <c r="F28" s="2"/>
      <c r="G28" s="2"/>
      <c r="H28" s="19">
        <f t="shared" si="0"/>
        <v>87</v>
      </c>
      <c r="J28" s="28">
        <v>14.75</v>
      </c>
      <c r="K28" s="10">
        <v>150475374</v>
      </c>
      <c r="L28" s="10"/>
      <c r="M28" s="28">
        <v>14.75</v>
      </c>
      <c r="N28">
        <f t="shared" si="2"/>
        <v>0</v>
      </c>
      <c r="O28">
        <f t="shared" si="3"/>
        <v>107235.32400000001</v>
      </c>
      <c r="P28">
        <f t="shared" si="4"/>
        <v>43240.05</v>
      </c>
      <c r="Q28">
        <f t="shared" si="5"/>
        <v>0</v>
      </c>
      <c r="R28">
        <f t="shared" si="6"/>
        <v>0</v>
      </c>
      <c r="S28">
        <f t="shared" si="7"/>
        <v>0</v>
      </c>
      <c r="T28" s="19">
        <f t="shared" si="1"/>
        <v>150475.37400000001</v>
      </c>
      <c r="V28" s="10"/>
      <c r="W28" s="10"/>
      <c r="X28" s="10"/>
    </row>
    <row r="29" spans="1:24">
      <c r="A29" s="28">
        <v>15.25</v>
      </c>
      <c r="C29" s="26">
        <v>38</v>
      </c>
      <c r="D29" s="26">
        <v>41</v>
      </c>
      <c r="E29" s="20"/>
      <c r="F29" s="2"/>
      <c r="G29" s="2"/>
      <c r="H29" s="19">
        <f t="shared" si="0"/>
        <v>79</v>
      </c>
      <c r="J29" s="28">
        <v>15.25</v>
      </c>
      <c r="K29" s="10">
        <v>90122388</v>
      </c>
      <c r="L29" s="10"/>
      <c r="M29" s="28">
        <v>15.25</v>
      </c>
      <c r="N29">
        <f t="shared" si="2"/>
        <v>0</v>
      </c>
      <c r="O29">
        <f t="shared" si="3"/>
        <v>43350.009417721521</v>
      </c>
      <c r="P29">
        <f t="shared" si="4"/>
        <v>46772.378582278485</v>
      </c>
      <c r="Q29">
        <f t="shared" si="5"/>
        <v>0</v>
      </c>
      <c r="R29">
        <f t="shared" si="6"/>
        <v>0</v>
      </c>
      <c r="S29">
        <f t="shared" si="7"/>
        <v>0</v>
      </c>
      <c r="T29" s="19">
        <f t="shared" si="1"/>
        <v>90122.388000000006</v>
      </c>
      <c r="V29" s="10"/>
      <c r="W29" s="10"/>
      <c r="X29" s="10"/>
    </row>
    <row r="30" spans="1:24">
      <c r="A30" s="28">
        <v>15.75</v>
      </c>
      <c r="C30" s="26">
        <v>17</v>
      </c>
      <c r="D30" s="26">
        <v>21</v>
      </c>
      <c r="E30" s="42">
        <v>1</v>
      </c>
      <c r="F30" s="2"/>
      <c r="G30" s="2"/>
      <c r="H30" s="19">
        <f t="shared" si="0"/>
        <v>39</v>
      </c>
      <c r="J30" s="28">
        <v>15.75</v>
      </c>
      <c r="K30" s="10">
        <v>36398198</v>
      </c>
      <c r="L30" s="10"/>
      <c r="M30" s="28">
        <v>15.75</v>
      </c>
      <c r="N30">
        <f t="shared" si="2"/>
        <v>0</v>
      </c>
      <c r="O30">
        <f t="shared" si="3"/>
        <v>15865.881179487178</v>
      </c>
      <c r="P30">
        <f t="shared" si="4"/>
        <v>19599.029692307689</v>
      </c>
      <c r="Q30">
        <f t="shared" si="5"/>
        <v>933.28712820512806</v>
      </c>
      <c r="R30">
        <f t="shared" si="6"/>
        <v>0</v>
      </c>
      <c r="S30">
        <f t="shared" si="7"/>
        <v>0</v>
      </c>
      <c r="T30" s="19">
        <f t="shared" si="1"/>
        <v>36398.197999999997</v>
      </c>
      <c r="V30" s="10"/>
      <c r="W30" s="10"/>
      <c r="X30" s="10"/>
    </row>
    <row r="31" spans="1:24">
      <c r="A31" s="28">
        <v>16.25</v>
      </c>
      <c r="C31" s="26">
        <v>9</v>
      </c>
      <c r="D31" s="26">
        <v>24</v>
      </c>
      <c r="E31" s="42">
        <v>2</v>
      </c>
      <c r="F31" s="2"/>
      <c r="G31" s="2"/>
      <c r="H31" s="19">
        <f t="shared" si="0"/>
        <v>35</v>
      </c>
      <c r="J31" s="28">
        <v>16.25</v>
      </c>
      <c r="K31" s="10">
        <v>25745508</v>
      </c>
      <c r="L31" s="10"/>
      <c r="M31" s="28">
        <v>16.25</v>
      </c>
      <c r="N31">
        <f t="shared" si="2"/>
        <v>0</v>
      </c>
      <c r="O31">
        <f t="shared" si="3"/>
        <v>6620.2734857142859</v>
      </c>
      <c r="P31">
        <f t="shared" si="4"/>
        <v>17654.062628571432</v>
      </c>
      <c r="Q31">
        <f t="shared" si="5"/>
        <v>1471.1718857142857</v>
      </c>
      <c r="R31">
        <f t="shared" si="6"/>
        <v>0</v>
      </c>
      <c r="S31">
        <f t="shared" si="7"/>
        <v>0</v>
      </c>
      <c r="T31" s="19">
        <f t="shared" si="1"/>
        <v>25745.508000000002</v>
      </c>
    </row>
    <row r="32" spans="1:24">
      <c r="A32" s="28">
        <v>16.75</v>
      </c>
      <c r="C32" s="26">
        <v>2</v>
      </c>
      <c r="D32" s="26">
        <v>15</v>
      </c>
      <c r="E32" s="42">
        <v>2</v>
      </c>
      <c r="F32" s="2"/>
      <c r="G32" s="2"/>
      <c r="H32" s="19">
        <f t="shared" si="0"/>
        <v>19</v>
      </c>
      <c r="J32" s="28">
        <v>16.75</v>
      </c>
      <c r="K32" s="10">
        <v>8525738</v>
      </c>
      <c r="L32" s="121"/>
      <c r="M32" s="28">
        <v>16.75</v>
      </c>
      <c r="N32">
        <f t="shared" si="2"/>
        <v>0</v>
      </c>
      <c r="O32">
        <f t="shared" si="3"/>
        <v>897.44610526315773</v>
      </c>
      <c r="P32">
        <f t="shared" si="4"/>
        <v>6730.8457894736839</v>
      </c>
      <c r="Q32">
        <f t="shared" si="5"/>
        <v>897.44610526315773</v>
      </c>
      <c r="R32">
        <f t="shared" si="6"/>
        <v>0</v>
      </c>
      <c r="S32">
        <f t="shared" si="7"/>
        <v>0</v>
      </c>
      <c r="T32" s="19">
        <f t="shared" si="1"/>
        <v>8525.7379999999994</v>
      </c>
    </row>
    <row r="33" spans="1:21">
      <c r="A33" s="28">
        <v>17.25</v>
      </c>
      <c r="D33" s="26">
        <v>11</v>
      </c>
      <c r="E33" s="42">
        <v>2</v>
      </c>
      <c r="F33" s="2"/>
      <c r="G33" s="2"/>
      <c r="H33" s="19">
        <f t="shared" si="0"/>
        <v>13</v>
      </c>
      <c r="J33" s="28">
        <v>17.25</v>
      </c>
      <c r="K33" s="10">
        <v>3379980</v>
      </c>
      <c r="L33" s="121"/>
      <c r="M33" s="28">
        <v>17.25</v>
      </c>
      <c r="N33">
        <f t="shared" si="2"/>
        <v>0</v>
      </c>
      <c r="O33">
        <f t="shared" si="3"/>
        <v>0</v>
      </c>
      <c r="P33">
        <f t="shared" si="4"/>
        <v>2859.9830769230771</v>
      </c>
      <c r="Q33">
        <f t="shared" si="5"/>
        <v>519.99692307692305</v>
      </c>
      <c r="R33">
        <f t="shared" si="6"/>
        <v>0</v>
      </c>
      <c r="S33">
        <f t="shared" si="7"/>
        <v>0</v>
      </c>
      <c r="T33" s="19">
        <f t="shared" si="1"/>
        <v>3379.98</v>
      </c>
    </row>
    <row r="34" spans="1:21">
      <c r="A34" s="28">
        <v>17.75</v>
      </c>
      <c r="B34" s="2"/>
      <c r="C34" s="42"/>
      <c r="D34" s="26">
        <v>1</v>
      </c>
      <c r="E34" s="42">
        <v>1</v>
      </c>
      <c r="F34" s="2"/>
      <c r="G34" s="2"/>
      <c r="H34" s="19">
        <f t="shared" si="0"/>
        <v>2</v>
      </c>
      <c r="J34" s="28">
        <v>17.75</v>
      </c>
      <c r="K34" s="10">
        <v>1351992</v>
      </c>
      <c r="L34" s="121"/>
      <c r="M34" s="28">
        <v>17.75</v>
      </c>
      <c r="N34">
        <f t="shared" si="2"/>
        <v>0</v>
      </c>
      <c r="O34">
        <f t="shared" si="3"/>
        <v>0</v>
      </c>
      <c r="P34">
        <f t="shared" si="4"/>
        <v>675.99599999999998</v>
      </c>
      <c r="Q34">
        <f t="shared" si="5"/>
        <v>675.99599999999998</v>
      </c>
      <c r="R34">
        <f t="shared" si="6"/>
        <v>0</v>
      </c>
      <c r="S34">
        <f t="shared" si="7"/>
        <v>0</v>
      </c>
      <c r="T34" s="19">
        <f t="shared" si="1"/>
        <v>1351.992</v>
      </c>
    </row>
    <row r="35" spans="1:21">
      <c r="A35" s="28">
        <v>18.25</v>
      </c>
      <c r="B35" s="2"/>
      <c r="C35" s="20"/>
      <c r="D35" s="26">
        <v>1</v>
      </c>
      <c r="E35" s="42">
        <v>1</v>
      </c>
      <c r="F35" s="2"/>
      <c r="G35" s="2"/>
      <c r="H35" s="19">
        <f t="shared" si="0"/>
        <v>2</v>
      </c>
      <c r="J35" s="28">
        <v>18.25</v>
      </c>
      <c r="K35" s="10">
        <v>675996</v>
      </c>
      <c r="M35" s="28">
        <v>18.25</v>
      </c>
      <c r="N35">
        <f t="shared" si="2"/>
        <v>0</v>
      </c>
      <c r="O35">
        <f t="shared" si="3"/>
        <v>0</v>
      </c>
      <c r="P35">
        <f t="shared" si="4"/>
        <v>337.99799999999999</v>
      </c>
      <c r="Q35">
        <f t="shared" si="5"/>
        <v>337.99799999999999</v>
      </c>
      <c r="R35">
        <f t="shared" si="6"/>
        <v>0</v>
      </c>
      <c r="S35">
        <f t="shared" si="7"/>
        <v>0</v>
      </c>
      <c r="T35" s="19">
        <f t="shared" si="1"/>
        <v>675.99599999999998</v>
      </c>
    </row>
    <row r="36" spans="1:21">
      <c r="A36" s="28">
        <v>18.75</v>
      </c>
      <c r="B36" s="2"/>
      <c r="C36" s="20"/>
      <c r="D36" s="20"/>
      <c r="E36" s="20"/>
      <c r="F36" s="2"/>
      <c r="G36" s="2"/>
      <c r="H36" s="19">
        <f t="shared" si="0"/>
        <v>0</v>
      </c>
      <c r="J36" s="28">
        <v>18.75</v>
      </c>
      <c r="K36" s="10">
        <v>0</v>
      </c>
      <c r="M36" s="28">
        <v>18.75</v>
      </c>
      <c r="T36" s="19">
        <f t="shared" si="1"/>
        <v>0</v>
      </c>
    </row>
    <row r="37" spans="1:21">
      <c r="A37" s="28">
        <v>19.25</v>
      </c>
      <c r="B37" s="2"/>
      <c r="C37" s="20"/>
      <c r="D37" s="20"/>
      <c r="E37" s="20"/>
      <c r="F37" s="2"/>
      <c r="G37" s="2"/>
      <c r="H37" s="19">
        <f t="shared" si="0"/>
        <v>0</v>
      </c>
      <c r="J37" s="28">
        <v>19.25</v>
      </c>
      <c r="K37" s="10">
        <v>0</v>
      </c>
      <c r="M37" s="28">
        <v>19.25</v>
      </c>
      <c r="T37" s="19">
        <f t="shared" si="1"/>
        <v>0</v>
      </c>
    </row>
    <row r="38" spans="1:21">
      <c r="A38" s="17" t="s">
        <v>21</v>
      </c>
      <c r="B38" s="24">
        <f t="shared" ref="B38:H38" si="8">SUM(B6:B37)</f>
        <v>0</v>
      </c>
      <c r="C38" s="24">
        <f t="shared" si="8"/>
        <v>856</v>
      </c>
      <c r="D38" s="24">
        <f t="shared" si="8"/>
        <v>154</v>
      </c>
      <c r="E38" s="24">
        <f t="shared" si="8"/>
        <v>9</v>
      </c>
      <c r="F38" s="24">
        <f t="shared" si="8"/>
        <v>0</v>
      </c>
      <c r="G38" s="24">
        <f t="shared" si="8"/>
        <v>0</v>
      </c>
      <c r="H38" s="41">
        <f t="shared" si="8"/>
        <v>1019</v>
      </c>
      <c r="I38" s="40"/>
      <c r="J38" s="17" t="s">
        <v>21</v>
      </c>
      <c r="K38" s="10">
        <f>SUM(K6:K37)</f>
        <v>1790115018</v>
      </c>
      <c r="M38" s="17" t="s">
        <v>21</v>
      </c>
      <c r="N38" s="24">
        <f t="shared" ref="N38:T38" si="9">SUM(N6:N37)</f>
        <v>0</v>
      </c>
      <c r="O38" s="24">
        <f t="shared" si="9"/>
        <v>1618641.7403253741</v>
      </c>
      <c r="P38" s="24">
        <f t="shared" si="9"/>
        <v>166637.38163236674</v>
      </c>
      <c r="Q38" s="24">
        <f t="shared" si="9"/>
        <v>4835.8960422594937</v>
      </c>
      <c r="R38" s="24">
        <f t="shared" si="9"/>
        <v>0</v>
      </c>
      <c r="S38" s="24">
        <f t="shared" si="9"/>
        <v>0</v>
      </c>
      <c r="T38" s="41">
        <f t="shared" si="9"/>
        <v>1790115.0180000002</v>
      </c>
      <c r="U38" s="40"/>
    </row>
    <row r="41" spans="1:21">
      <c r="A41" s="21"/>
      <c r="H41" s="21"/>
      <c r="L41" s="21"/>
      <c r="P41" s="21"/>
    </row>
    <row r="42" spans="1:21">
      <c r="B42" t="s">
        <v>23</v>
      </c>
      <c r="K42" t="s">
        <v>24</v>
      </c>
      <c r="R42" s="10"/>
    </row>
    <row r="44" spans="1:21">
      <c r="J44" s="26" t="s">
        <v>25</v>
      </c>
      <c r="K44">
        <v>3.0865346948022927E-3</v>
      </c>
      <c r="L44" s="26" t="s">
        <v>26</v>
      </c>
      <c r="M44">
        <v>3.2845752048736019</v>
      </c>
    </row>
    <row r="45" spans="1:21">
      <c r="A45" s="2" t="s">
        <v>18</v>
      </c>
      <c r="J45" s="2" t="s">
        <v>18</v>
      </c>
    </row>
    <row r="46" spans="1:21">
      <c r="A46" s="2" t="s">
        <v>20</v>
      </c>
      <c r="B46" s="15">
        <v>0</v>
      </c>
      <c r="C46" s="16">
        <v>1</v>
      </c>
      <c r="D46" s="16">
        <v>2</v>
      </c>
      <c r="E46" s="16">
        <v>3</v>
      </c>
      <c r="F46" s="16">
        <v>4</v>
      </c>
      <c r="G46" s="16" t="s">
        <v>13</v>
      </c>
      <c r="H46" s="17" t="s">
        <v>21</v>
      </c>
      <c r="J46" s="2" t="s">
        <v>20</v>
      </c>
      <c r="K46" s="15">
        <v>0</v>
      </c>
      <c r="L46" s="16">
        <v>1</v>
      </c>
      <c r="M46" s="16">
        <v>2</v>
      </c>
      <c r="N46" s="16">
        <v>3</v>
      </c>
      <c r="O46" s="16">
        <v>4</v>
      </c>
      <c r="P46" s="16" t="s">
        <v>13</v>
      </c>
      <c r="Q46" s="27" t="s">
        <v>21</v>
      </c>
      <c r="R46" s="2"/>
      <c r="S46" s="2"/>
    </row>
    <row r="47" spans="1:21">
      <c r="A47" s="28">
        <v>3.75</v>
      </c>
      <c r="B47">
        <f t="shared" ref="B47:B78" si="10">N6*($A47)</f>
        <v>0</v>
      </c>
      <c r="C47">
        <f t="shared" ref="C47:C78" si="11">O6*($A47)</f>
        <v>0</v>
      </c>
      <c r="D47">
        <f t="shared" ref="D47:D78" si="12">P6*($A47)</f>
        <v>0</v>
      </c>
      <c r="E47">
        <f t="shared" ref="E47:E78" si="13">Q6*($A47)</f>
        <v>0</v>
      </c>
      <c r="F47">
        <f t="shared" ref="F47:F78" si="14">R6*($A47)</f>
        <v>0</v>
      </c>
      <c r="G47">
        <f t="shared" ref="G47:G78" si="15">S6*($A47)</f>
        <v>0</v>
      </c>
      <c r="H47" s="19">
        <f t="shared" ref="H47:H78" si="16">SUM(B47:G47)</f>
        <v>0</v>
      </c>
      <c r="J47" s="28">
        <f t="shared" ref="J47:J78" si="17">$K$44*((A47)^$M$44)</f>
        <v>0.23709370968855958</v>
      </c>
      <c r="K47">
        <f t="shared" ref="K47:K78" si="18">N6*$J47</f>
        <v>0</v>
      </c>
      <c r="L47">
        <f t="shared" ref="L47:L78" si="19">O6*$J47</f>
        <v>0</v>
      </c>
      <c r="M47">
        <f t="shared" ref="M47:M78" si="20">P6*$J47</f>
        <v>0</v>
      </c>
      <c r="N47">
        <f t="shared" ref="N47:N78" si="21">Q6*$J47</f>
        <v>0</v>
      </c>
      <c r="O47">
        <f t="shared" ref="O47:O78" si="22">R6*$J47</f>
        <v>0</v>
      </c>
      <c r="P47">
        <f t="shared" ref="P47:P78" si="23">S6*$J47</f>
        <v>0</v>
      </c>
      <c r="Q47" s="29">
        <f t="shared" ref="Q47:Q78" si="24">SUM(K47:P47)</f>
        <v>0</v>
      </c>
    </row>
    <row r="48" spans="1:21">
      <c r="A48" s="28">
        <v>4.25</v>
      </c>
      <c r="B48">
        <f t="shared" si="10"/>
        <v>0</v>
      </c>
      <c r="C48">
        <f t="shared" si="11"/>
        <v>0</v>
      </c>
      <c r="D48">
        <f t="shared" si="12"/>
        <v>0</v>
      </c>
      <c r="E48">
        <f t="shared" si="13"/>
        <v>0</v>
      </c>
      <c r="F48">
        <f t="shared" si="14"/>
        <v>0</v>
      </c>
      <c r="G48">
        <f t="shared" si="15"/>
        <v>0</v>
      </c>
      <c r="H48" s="19">
        <f t="shared" si="16"/>
        <v>0</v>
      </c>
      <c r="J48" s="28">
        <f t="shared" si="17"/>
        <v>0.35765299135115475</v>
      </c>
      <c r="K48">
        <f t="shared" si="18"/>
        <v>0</v>
      </c>
      <c r="L48">
        <f t="shared" si="19"/>
        <v>0</v>
      </c>
      <c r="M48">
        <f t="shared" si="20"/>
        <v>0</v>
      </c>
      <c r="N48">
        <f t="shared" si="21"/>
        <v>0</v>
      </c>
      <c r="O48">
        <f t="shared" si="22"/>
        <v>0</v>
      </c>
      <c r="P48">
        <f t="shared" si="23"/>
        <v>0</v>
      </c>
      <c r="Q48" s="29">
        <f t="shared" si="24"/>
        <v>0</v>
      </c>
    </row>
    <row r="49" spans="1:17">
      <c r="A49" s="28">
        <v>4.75</v>
      </c>
      <c r="B49">
        <f t="shared" si="10"/>
        <v>0</v>
      </c>
      <c r="C49">
        <f t="shared" si="11"/>
        <v>0</v>
      </c>
      <c r="D49">
        <f t="shared" si="12"/>
        <v>0</v>
      </c>
      <c r="E49">
        <f t="shared" si="13"/>
        <v>0</v>
      </c>
      <c r="F49">
        <f t="shared" si="14"/>
        <v>0</v>
      </c>
      <c r="G49">
        <f t="shared" si="15"/>
        <v>0</v>
      </c>
      <c r="H49" s="19">
        <f t="shared" si="16"/>
        <v>0</v>
      </c>
      <c r="J49" s="28">
        <f t="shared" si="17"/>
        <v>0.51537365519676337</v>
      </c>
      <c r="K49">
        <f t="shared" si="18"/>
        <v>0</v>
      </c>
      <c r="L49">
        <f t="shared" si="19"/>
        <v>0</v>
      </c>
      <c r="M49">
        <f t="shared" si="20"/>
        <v>0</v>
      </c>
      <c r="N49">
        <f t="shared" si="21"/>
        <v>0</v>
      </c>
      <c r="O49">
        <f t="shared" si="22"/>
        <v>0</v>
      </c>
      <c r="P49">
        <f t="shared" si="23"/>
        <v>0</v>
      </c>
      <c r="Q49" s="29">
        <f t="shared" si="24"/>
        <v>0</v>
      </c>
    </row>
    <row r="50" spans="1:17">
      <c r="A50" s="28">
        <v>5.25</v>
      </c>
      <c r="B50">
        <f t="shared" si="10"/>
        <v>0</v>
      </c>
      <c r="C50">
        <f t="shared" si="11"/>
        <v>0</v>
      </c>
      <c r="D50">
        <f t="shared" si="12"/>
        <v>0</v>
      </c>
      <c r="E50">
        <f t="shared" si="13"/>
        <v>0</v>
      </c>
      <c r="F50">
        <f t="shared" si="14"/>
        <v>0</v>
      </c>
      <c r="G50">
        <f t="shared" si="15"/>
        <v>0</v>
      </c>
      <c r="H50" s="19">
        <f t="shared" si="16"/>
        <v>0</v>
      </c>
      <c r="J50" s="28">
        <f t="shared" si="17"/>
        <v>0.71595966247593368</v>
      </c>
      <c r="K50">
        <f t="shared" si="18"/>
        <v>0</v>
      </c>
      <c r="L50">
        <f t="shared" si="19"/>
        <v>0</v>
      </c>
      <c r="M50">
        <f t="shared" si="20"/>
        <v>0</v>
      </c>
      <c r="N50">
        <f t="shared" si="21"/>
        <v>0</v>
      </c>
      <c r="O50">
        <f t="shared" si="22"/>
        <v>0</v>
      </c>
      <c r="P50">
        <f t="shared" si="23"/>
        <v>0</v>
      </c>
      <c r="Q50" s="29">
        <f t="shared" si="24"/>
        <v>0</v>
      </c>
    </row>
    <row r="51" spans="1:17">
      <c r="A51" s="28">
        <v>5.75</v>
      </c>
      <c r="B51">
        <f t="shared" si="10"/>
        <v>0</v>
      </c>
      <c r="C51">
        <f t="shared" si="11"/>
        <v>0</v>
      </c>
      <c r="D51">
        <f t="shared" si="12"/>
        <v>0</v>
      </c>
      <c r="E51">
        <f t="shared" si="13"/>
        <v>0</v>
      </c>
      <c r="F51">
        <f t="shared" si="14"/>
        <v>0</v>
      </c>
      <c r="G51">
        <f t="shared" si="15"/>
        <v>0</v>
      </c>
      <c r="H51" s="19">
        <f t="shared" si="16"/>
        <v>0</v>
      </c>
      <c r="J51" s="28">
        <f t="shared" si="17"/>
        <v>0.96528893891534151</v>
      </c>
      <c r="K51">
        <f t="shared" si="18"/>
        <v>0</v>
      </c>
      <c r="L51">
        <f t="shared" si="19"/>
        <v>0</v>
      </c>
      <c r="M51">
        <f t="shared" si="20"/>
        <v>0</v>
      </c>
      <c r="N51">
        <f t="shared" si="21"/>
        <v>0</v>
      </c>
      <c r="O51">
        <f t="shared" si="22"/>
        <v>0</v>
      </c>
      <c r="P51">
        <f t="shared" si="23"/>
        <v>0</v>
      </c>
      <c r="Q51" s="29">
        <f t="shared" si="24"/>
        <v>0</v>
      </c>
    </row>
    <row r="52" spans="1:17">
      <c r="A52" s="28">
        <v>6.25</v>
      </c>
      <c r="B52">
        <f t="shared" si="10"/>
        <v>0</v>
      </c>
      <c r="C52">
        <f t="shared" si="11"/>
        <v>0</v>
      </c>
      <c r="D52">
        <f t="shared" si="12"/>
        <v>0</v>
      </c>
      <c r="E52">
        <f t="shared" si="13"/>
        <v>0</v>
      </c>
      <c r="F52">
        <f t="shared" si="14"/>
        <v>0</v>
      </c>
      <c r="G52">
        <f t="shared" si="15"/>
        <v>0</v>
      </c>
      <c r="H52" s="19">
        <f t="shared" si="16"/>
        <v>0</v>
      </c>
      <c r="J52" s="28">
        <f t="shared" si="17"/>
        <v>1.2694012865104107</v>
      </c>
      <c r="K52">
        <f t="shared" si="18"/>
        <v>0</v>
      </c>
      <c r="L52">
        <f t="shared" si="19"/>
        <v>0</v>
      </c>
      <c r="M52">
        <f t="shared" si="20"/>
        <v>0</v>
      </c>
      <c r="N52">
        <f t="shared" si="21"/>
        <v>0</v>
      </c>
      <c r="O52">
        <f t="shared" si="22"/>
        <v>0</v>
      </c>
      <c r="P52">
        <f t="shared" si="23"/>
        <v>0</v>
      </c>
      <c r="Q52" s="29">
        <f t="shared" si="24"/>
        <v>0</v>
      </c>
    </row>
    <row r="53" spans="1:17">
      <c r="A53" s="28">
        <v>6.75</v>
      </c>
      <c r="B53">
        <f t="shared" si="10"/>
        <v>0</v>
      </c>
      <c r="C53">
        <f t="shared" si="11"/>
        <v>0</v>
      </c>
      <c r="D53">
        <f t="shared" si="12"/>
        <v>0</v>
      </c>
      <c r="E53">
        <f t="shared" si="13"/>
        <v>0</v>
      </c>
      <c r="F53">
        <f t="shared" si="14"/>
        <v>0</v>
      </c>
      <c r="G53">
        <f t="shared" si="15"/>
        <v>0</v>
      </c>
      <c r="H53" s="19">
        <f t="shared" si="16"/>
        <v>0</v>
      </c>
      <c r="J53" s="28">
        <f t="shared" si="17"/>
        <v>1.6344881362596959</v>
      </c>
      <c r="K53">
        <f t="shared" si="18"/>
        <v>0</v>
      </c>
      <c r="L53">
        <f t="shared" si="19"/>
        <v>0</v>
      </c>
      <c r="M53">
        <f t="shared" si="20"/>
        <v>0</v>
      </c>
      <c r="N53">
        <f t="shared" si="21"/>
        <v>0</v>
      </c>
      <c r="O53">
        <f t="shared" si="22"/>
        <v>0</v>
      </c>
      <c r="P53">
        <f t="shared" si="23"/>
        <v>0</v>
      </c>
      <c r="Q53" s="29">
        <f t="shared" si="24"/>
        <v>0</v>
      </c>
    </row>
    <row r="54" spans="1:17">
      <c r="A54" s="28">
        <v>7.25</v>
      </c>
      <c r="B54">
        <f t="shared" si="10"/>
        <v>0</v>
      </c>
      <c r="C54">
        <f t="shared" si="11"/>
        <v>0</v>
      </c>
      <c r="D54">
        <f t="shared" si="12"/>
        <v>0</v>
      </c>
      <c r="E54">
        <f t="shared" si="13"/>
        <v>0</v>
      </c>
      <c r="F54">
        <f t="shared" si="14"/>
        <v>0</v>
      </c>
      <c r="G54">
        <f t="shared" si="15"/>
        <v>0</v>
      </c>
      <c r="H54" s="19">
        <f t="shared" si="16"/>
        <v>0</v>
      </c>
      <c r="J54" s="28">
        <f t="shared" si="17"/>
        <v>2.0668837332548855</v>
      </c>
      <c r="K54">
        <f t="shared" si="18"/>
        <v>0</v>
      </c>
      <c r="L54">
        <f t="shared" si="19"/>
        <v>0</v>
      </c>
      <c r="M54">
        <f t="shared" si="20"/>
        <v>0</v>
      </c>
      <c r="N54">
        <f t="shared" si="21"/>
        <v>0</v>
      </c>
      <c r="O54">
        <f t="shared" si="22"/>
        <v>0</v>
      </c>
      <c r="P54">
        <f t="shared" si="23"/>
        <v>0</v>
      </c>
      <c r="Q54" s="29">
        <f t="shared" si="24"/>
        <v>0</v>
      </c>
    </row>
    <row r="55" spans="1:17">
      <c r="A55" s="28">
        <v>7.75</v>
      </c>
      <c r="B55">
        <f t="shared" si="10"/>
        <v>0</v>
      </c>
      <c r="C55">
        <f t="shared" si="11"/>
        <v>0</v>
      </c>
      <c r="D55">
        <f t="shared" si="12"/>
        <v>0</v>
      </c>
      <c r="E55">
        <f t="shared" si="13"/>
        <v>0</v>
      </c>
      <c r="F55">
        <f t="shared" si="14"/>
        <v>0</v>
      </c>
      <c r="G55">
        <f t="shared" si="15"/>
        <v>0</v>
      </c>
      <c r="H55" s="19">
        <f t="shared" si="16"/>
        <v>0</v>
      </c>
      <c r="J55" s="28">
        <f t="shared" si="17"/>
        <v>2.5730574604793364</v>
      </c>
      <c r="K55">
        <f t="shared" si="18"/>
        <v>0</v>
      </c>
      <c r="L55">
        <f t="shared" si="19"/>
        <v>0</v>
      </c>
      <c r="M55">
        <f t="shared" si="20"/>
        <v>0</v>
      </c>
      <c r="N55">
        <f t="shared" si="21"/>
        <v>0</v>
      </c>
      <c r="O55">
        <f t="shared" si="22"/>
        <v>0</v>
      </c>
      <c r="P55">
        <f t="shared" si="23"/>
        <v>0</v>
      </c>
      <c r="Q55" s="29">
        <f t="shared" si="24"/>
        <v>0</v>
      </c>
    </row>
    <row r="56" spans="1:17">
      <c r="A56" s="28">
        <v>8.25</v>
      </c>
      <c r="B56">
        <f t="shared" si="10"/>
        <v>0</v>
      </c>
      <c r="C56">
        <f t="shared" si="11"/>
        <v>0</v>
      </c>
      <c r="D56">
        <f t="shared" si="12"/>
        <v>0</v>
      </c>
      <c r="E56">
        <f t="shared" si="13"/>
        <v>0</v>
      </c>
      <c r="F56">
        <f t="shared" si="14"/>
        <v>0</v>
      </c>
      <c r="G56">
        <f t="shared" si="15"/>
        <v>0</v>
      </c>
      <c r="H56" s="19">
        <f t="shared" si="16"/>
        <v>0</v>
      </c>
      <c r="J56" s="28">
        <f t="shared" si="17"/>
        <v>3.1596070843917543</v>
      </c>
      <c r="K56">
        <f t="shared" si="18"/>
        <v>0</v>
      </c>
      <c r="L56">
        <f t="shared" si="19"/>
        <v>0</v>
      </c>
      <c r="M56">
        <f t="shared" si="20"/>
        <v>0</v>
      </c>
      <c r="N56">
        <f t="shared" si="21"/>
        <v>0</v>
      </c>
      <c r="O56">
        <f t="shared" si="22"/>
        <v>0</v>
      </c>
      <c r="P56">
        <f t="shared" si="23"/>
        <v>0</v>
      </c>
      <c r="Q56" s="29">
        <f t="shared" si="24"/>
        <v>0</v>
      </c>
    </row>
    <row r="57" spans="1:17">
      <c r="A57" s="28">
        <v>8.75</v>
      </c>
      <c r="B57">
        <f t="shared" si="10"/>
        <v>0</v>
      </c>
      <c r="C57">
        <f t="shared" si="11"/>
        <v>0</v>
      </c>
      <c r="D57">
        <f t="shared" si="12"/>
        <v>0</v>
      </c>
      <c r="E57">
        <f t="shared" si="13"/>
        <v>0</v>
      </c>
      <c r="F57">
        <f t="shared" si="14"/>
        <v>0</v>
      </c>
      <c r="G57">
        <f t="shared" si="15"/>
        <v>0</v>
      </c>
      <c r="H57" s="19">
        <f t="shared" si="16"/>
        <v>0</v>
      </c>
      <c r="J57" s="28">
        <f t="shared" si="17"/>
        <v>3.8332527582884395</v>
      </c>
      <c r="K57">
        <f t="shared" si="18"/>
        <v>0</v>
      </c>
      <c r="L57">
        <f t="shared" si="19"/>
        <v>0</v>
      </c>
      <c r="M57">
        <f t="shared" si="20"/>
        <v>0</v>
      </c>
      <c r="N57">
        <f t="shared" si="21"/>
        <v>0</v>
      </c>
      <c r="O57">
        <f t="shared" si="22"/>
        <v>0</v>
      </c>
      <c r="P57">
        <f t="shared" si="23"/>
        <v>0</v>
      </c>
      <c r="Q57" s="29">
        <f t="shared" si="24"/>
        <v>0</v>
      </c>
    </row>
    <row r="58" spans="1:17">
      <c r="A58" s="28">
        <v>9.25</v>
      </c>
      <c r="B58">
        <f t="shared" si="10"/>
        <v>0</v>
      </c>
      <c r="C58">
        <f t="shared" si="11"/>
        <v>0</v>
      </c>
      <c r="D58">
        <f t="shared" si="12"/>
        <v>0</v>
      </c>
      <c r="E58">
        <f t="shared" si="13"/>
        <v>0</v>
      </c>
      <c r="F58">
        <f t="shared" si="14"/>
        <v>0</v>
      </c>
      <c r="G58">
        <f t="shared" si="15"/>
        <v>0</v>
      </c>
      <c r="H58" s="19">
        <f t="shared" si="16"/>
        <v>0</v>
      </c>
      <c r="J58" s="28">
        <f t="shared" si="17"/>
        <v>4.6008316569597749</v>
      </c>
      <c r="K58">
        <f t="shared" si="18"/>
        <v>0</v>
      </c>
      <c r="L58">
        <f t="shared" si="19"/>
        <v>0</v>
      </c>
      <c r="M58">
        <f t="shared" si="20"/>
        <v>0</v>
      </c>
      <c r="N58">
        <f t="shared" si="21"/>
        <v>0</v>
      </c>
      <c r="O58">
        <f t="shared" si="22"/>
        <v>0</v>
      </c>
      <c r="P58">
        <f t="shared" si="23"/>
        <v>0</v>
      </c>
      <c r="Q58" s="29">
        <f t="shared" si="24"/>
        <v>0</v>
      </c>
    </row>
    <row r="59" spans="1:17">
      <c r="A59" s="28">
        <v>9.75</v>
      </c>
      <c r="B59">
        <f t="shared" si="10"/>
        <v>0</v>
      </c>
      <c r="C59">
        <f t="shared" si="11"/>
        <v>0</v>
      </c>
      <c r="D59">
        <f t="shared" si="12"/>
        <v>0</v>
      </c>
      <c r="E59">
        <f t="shared" si="13"/>
        <v>0</v>
      </c>
      <c r="F59">
        <f t="shared" si="14"/>
        <v>0</v>
      </c>
      <c r="G59">
        <f t="shared" si="15"/>
        <v>0</v>
      </c>
      <c r="H59" s="19">
        <f t="shared" si="16"/>
        <v>0</v>
      </c>
      <c r="J59" s="28">
        <f t="shared" si="17"/>
        <v>5.4692931434035499</v>
      </c>
      <c r="K59">
        <f t="shared" si="18"/>
        <v>0</v>
      </c>
      <c r="L59">
        <f t="shared" si="19"/>
        <v>0</v>
      </c>
      <c r="M59">
        <f t="shared" si="20"/>
        <v>0</v>
      </c>
      <c r="N59">
        <f t="shared" si="21"/>
        <v>0</v>
      </c>
      <c r="O59">
        <f t="shared" si="22"/>
        <v>0</v>
      </c>
      <c r="P59">
        <f t="shared" si="23"/>
        <v>0</v>
      </c>
      <c r="Q59" s="29">
        <f t="shared" si="24"/>
        <v>0</v>
      </c>
    </row>
    <row r="60" spans="1:17">
      <c r="A60" s="28">
        <v>10.25</v>
      </c>
      <c r="B60">
        <f t="shared" si="10"/>
        <v>0</v>
      </c>
      <c r="C60">
        <f t="shared" si="11"/>
        <v>170893.93475000001</v>
      </c>
      <c r="D60">
        <f t="shared" si="12"/>
        <v>0</v>
      </c>
      <c r="E60">
        <f t="shared" si="13"/>
        <v>0</v>
      </c>
      <c r="F60">
        <f t="shared" si="14"/>
        <v>0</v>
      </c>
      <c r="G60">
        <f t="shared" si="15"/>
        <v>0</v>
      </c>
      <c r="H60" s="19">
        <f t="shared" si="16"/>
        <v>170893.93475000001</v>
      </c>
      <c r="J60" s="28">
        <f t="shared" si="17"/>
        <v>6.4456943885558973</v>
      </c>
      <c r="K60">
        <f t="shared" si="18"/>
        <v>0</v>
      </c>
      <c r="L60">
        <f t="shared" si="19"/>
        <v>107466.34890305491</v>
      </c>
      <c r="M60">
        <f t="shared" si="20"/>
        <v>0</v>
      </c>
      <c r="N60">
        <f t="shared" si="21"/>
        <v>0</v>
      </c>
      <c r="O60">
        <f t="shared" si="22"/>
        <v>0</v>
      </c>
      <c r="P60">
        <f t="shared" si="23"/>
        <v>0</v>
      </c>
      <c r="Q60" s="29">
        <f t="shared" si="24"/>
        <v>107466.34890305491</v>
      </c>
    </row>
    <row r="61" spans="1:17">
      <c r="A61" s="28">
        <v>10.75</v>
      </c>
      <c r="B61">
        <f t="shared" si="10"/>
        <v>0</v>
      </c>
      <c r="C61">
        <f t="shared" si="11"/>
        <v>534193.78374999994</v>
      </c>
      <c r="D61">
        <f t="shared" si="12"/>
        <v>0</v>
      </c>
      <c r="E61">
        <f t="shared" si="13"/>
        <v>0</v>
      </c>
      <c r="F61">
        <f t="shared" si="14"/>
        <v>0</v>
      </c>
      <c r="G61">
        <f t="shared" si="15"/>
        <v>0</v>
      </c>
      <c r="H61" s="19">
        <f t="shared" si="16"/>
        <v>534193.78374999994</v>
      </c>
      <c r="J61" s="28">
        <f t="shared" si="17"/>
        <v>7.5371963802477175</v>
      </c>
      <c r="K61">
        <f t="shared" si="18"/>
        <v>0</v>
      </c>
      <c r="L61">
        <f t="shared" si="19"/>
        <v>374541.71657965879</v>
      </c>
      <c r="M61">
        <f t="shared" si="20"/>
        <v>0</v>
      </c>
      <c r="N61">
        <f t="shared" si="21"/>
        <v>0</v>
      </c>
      <c r="O61">
        <f t="shared" si="22"/>
        <v>0</v>
      </c>
      <c r="P61">
        <f t="shared" si="23"/>
        <v>0</v>
      </c>
      <c r="Q61" s="29">
        <f t="shared" si="24"/>
        <v>374541.71657965879</v>
      </c>
    </row>
    <row r="62" spans="1:17">
      <c r="A62" s="28">
        <v>11.25</v>
      </c>
      <c r="B62">
        <f t="shared" si="10"/>
        <v>0</v>
      </c>
      <c r="C62">
        <f t="shared" si="11"/>
        <v>829366.09875</v>
      </c>
      <c r="D62">
        <f t="shared" si="12"/>
        <v>0</v>
      </c>
      <c r="E62">
        <f t="shared" si="13"/>
        <v>0</v>
      </c>
      <c r="F62">
        <f t="shared" si="14"/>
        <v>0</v>
      </c>
      <c r="G62">
        <f t="shared" si="15"/>
        <v>0</v>
      </c>
      <c r="H62" s="19">
        <f t="shared" si="16"/>
        <v>829366.09875</v>
      </c>
      <c r="J62" s="28">
        <f t="shared" si="17"/>
        <v>8.7510602692897059</v>
      </c>
      <c r="K62">
        <f t="shared" si="18"/>
        <v>0</v>
      </c>
      <c r="L62">
        <f t="shared" si="19"/>
        <v>645140.68581928243</v>
      </c>
      <c r="M62">
        <f t="shared" si="20"/>
        <v>0</v>
      </c>
      <c r="N62">
        <f t="shared" si="21"/>
        <v>0</v>
      </c>
      <c r="O62">
        <f t="shared" si="22"/>
        <v>0</v>
      </c>
      <c r="P62">
        <f t="shared" si="23"/>
        <v>0</v>
      </c>
      <c r="Q62" s="29">
        <f t="shared" si="24"/>
        <v>645140.68581928243</v>
      </c>
    </row>
    <row r="63" spans="1:17">
      <c r="A63" s="28">
        <v>11.75</v>
      </c>
      <c r="B63">
        <f t="shared" si="10"/>
        <v>0</v>
      </c>
      <c r="C63">
        <f t="shared" si="11"/>
        <v>1004129.74925</v>
      </c>
      <c r="D63">
        <f t="shared" si="12"/>
        <v>0</v>
      </c>
      <c r="E63">
        <f t="shared" si="13"/>
        <v>0</v>
      </c>
      <c r="F63">
        <f t="shared" si="14"/>
        <v>0</v>
      </c>
      <c r="G63">
        <f t="shared" si="15"/>
        <v>0</v>
      </c>
      <c r="H63" s="19">
        <f t="shared" si="16"/>
        <v>1004129.74925</v>
      </c>
      <c r="J63" s="28">
        <f t="shared" si="17"/>
        <v>10.09464400968891</v>
      </c>
      <c r="K63">
        <f t="shared" si="18"/>
        <v>0</v>
      </c>
      <c r="L63">
        <f t="shared" si="19"/>
        <v>862666.58367803739</v>
      </c>
      <c r="M63">
        <f t="shared" si="20"/>
        <v>0</v>
      </c>
      <c r="N63">
        <f t="shared" si="21"/>
        <v>0</v>
      </c>
      <c r="O63">
        <f t="shared" si="22"/>
        <v>0</v>
      </c>
      <c r="P63">
        <f t="shared" si="23"/>
        <v>0</v>
      </c>
      <c r="Q63" s="29">
        <f t="shared" si="24"/>
        <v>862666.58367803739</v>
      </c>
    </row>
    <row r="64" spans="1:17">
      <c r="A64" s="28">
        <v>12.25</v>
      </c>
      <c r="B64">
        <f t="shared" si="10"/>
        <v>0</v>
      </c>
      <c r="C64">
        <f t="shared" si="11"/>
        <v>1963490.8334999997</v>
      </c>
      <c r="D64">
        <f t="shared" si="12"/>
        <v>0</v>
      </c>
      <c r="E64">
        <f t="shared" si="13"/>
        <v>0</v>
      </c>
      <c r="F64">
        <f t="shared" si="14"/>
        <v>0</v>
      </c>
      <c r="G64">
        <f t="shared" si="15"/>
        <v>0</v>
      </c>
      <c r="H64" s="19">
        <f t="shared" si="16"/>
        <v>1963490.8334999997</v>
      </c>
      <c r="J64" s="28">
        <f t="shared" si="17"/>
        <v>11.575399257172112</v>
      </c>
      <c r="K64">
        <f t="shared" si="18"/>
        <v>0</v>
      </c>
      <c r="L64">
        <f t="shared" si="19"/>
        <v>1855362.4763722571</v>
      </c>
      <c r="M64">
        <f t="shared" si="20"/>
        <v>0</v>
      </c>
      <c r="N64">
        <f t="shared" si="21"/>
        <v>0</v>
      </c>
      <c r="O64">
        <f t="shared" si="22"/>
        <v>0</v>
      </c>
      <c r="P64">
        <f t="shared" si="23"/>
        <v>0</v>
      </c>
      <c r="Q64" s="29">
        <f t="shared" si="24"/>
        <v>1855362.4763722571</v>
      </c>
    </row>
    <row r="65" spans="1:18">
      <c r="A65" s="28">
        <v>12.75</v>
      </c>
      <c r="B65">
        <f t="shared" si="10"/>
        <v>0</v>
      </c>
      <c r="C65">
        <f t="shared" si="11"/>
        <v>2757426.2437499999</v>
      </c>
      <c r="D65">
        <f t="shared" si="12"/>
        <v>0</v>
      </c>
      <c r="E65">
        <f t="shared" si="13"/>
        <v>0</v>
      </c>
      <c r="F65">
        <f t="shared" si="14"/>
        <v>0</v>
      </c>
      <c r="G65">
        <f t="shared" si="15"/>
        <v>0</v>
      </c>
      <c r="H65" s="19">
        <f t="shared" si="16"/>
        <v>2757426.2437499999</v>
      </c>
      <c r="J65" s="28">
        <f t="shared" si="17"/>
        <v>13.200868495908187</v>
      </c>
      <c r="K65">
        <f t="shared" si="18"/>
        <v>0</v>
      </c>
      <c r="L65">
        <f t="shared" si="19"/>
        <v>2854934.9985027313</v>
      </c>
      <c r="M65">
        <f t="shared" si="20"/>
        <v>0</v>
      </c>
      <c r="N65">
        <f t="shared" si="21"/>
        <v>0</v>
      </c>
      <c r="O65">
        <f t="shared" si="22"/>
        <v>0</v>
      </c>
      <c r="P65">
        <f t="shared" si="23"/>
        <v>0</v>
      </c>
      <c r="Q65" s="29">
        <f t="shared" si="24"/>
        <v>2854934.9985027313</v>
      </c>
    </row>
    <row r="66" spans="1:18">
      <c r="A66" s="28">
        <v>13.25</v>
      </c>
      <c r="B66">
        <f t="shared" si="10"/>
        <v>0</v>
      </c>
      <c r="C66">
        <f t="shared" si="11"/>
        <v>4333867.0942500001</v>
      </c>
      <c r="D66">
        <f t="shared" si="12"/>
        <v>0</v>
      </c>
      <c r="E66">
        <f t="shared" si="13"/>
        <v>0</v>
      </c>
      <c r="F66">
        <f t="shared" si="14"/>
        <v>0</v>
      </c>
      <c r="G66">
        <f t="shared" si="15"/>
        <v>0</v>
      </c>
      <c r="H66" s="19">
        <f t="shared" si="16"/>
        <v>4333867.0942500001</v>
      </c>
      <c r="J66" s="28">
        <f t="shared" si="17"/>
        <v>14.978682367929514</v>
      </c>
      <c r="K66">
        <f t="shared" si="18"/>
        <v>0</v>
      </c>
      <c r="L66">
        <f t="shared" si="19"/>
        <v>4899291.9720447091</v>
      </c>
      <c r="M66">
        <f t="shared" si="20"/>
        <v>0</v>
      </c>
      <c r="N66">
        <f t="shared" si="21"/>
        <v>0</v>
      </c>
      <c r="O66">
        <f t="shared" si="22"/>
        <v>0</v>
      </c>
      <c r="P66">
        <f t="shared" si="23"/>
        <v>0</v>
      </c>
      <c r="Q66" s="29">
        <f t="shared" si="24"/>
        <v>4899291.9720447091</v>
      </c>
    </row>
    <row r="67" spans="1:18">
      <c r="A67" s="28">
        <v>13.75</v>
      </c>
      <c r="B67">
        <f t="shared" si="10"/>
        <v>0</v>
      </c>
      <c r="C67">
        <f t="shared" si="11"/>
        <v>3868454.7357324841</v>
      </c>
      <c r="D67">
        <f t="shared" si="12"/>
        <v>127251.80051751591</v>
      </c>
      <c r="E67">
        <f t="shared" si="13"/>
        <v>0</v>
      </c>
      <c r="F67">
        <f t="shared" si="14"/>
        <v>0</v>
      </c>
      <c r="G67">
        <f t="shared" si="15"/>
        <v>0</v>
      </c>
      <c r="H67" s="19">
        <f t="shared" si="16"/>
        <v>3995706.5362499999</v>
      </c>
      <c r="J67" s="28">
        <f t="shared" si="17"/>
        <v>16.916557183498476</v>
      </c>
      <c r="K67">
        <f t="shared" si="18"/>
        <v>0</v>
      </c>
      <c r="L67">
        <f t="shared" si="19"/>
        <v>4759340.7817304768</v>
      </c>
      <c r="M67">
        <f t="shared" si="20"/>
        <v>156557.26255692355</v>
      </c>
      <c r="N67">
        <f t="shared" si="21"/>
        <v>0</v>
      </c>
      <c r="O67">
        <f t="shared" si="22"/>
        <v>0</v>
      </c>
      <c r="P67">
        <f t="shared" si="23"/>
        <v>0</v>
      </c>
      <c r="Q67" s="29">
        <f t="shared" si="24"/>
        <v>4915898.0442874003</v>
      </c>
    </row>
    <row r="68" spans="1:18">
      <c r="A68" s="28">
        <v>14.25</v>
      </c>
      <c r="B68">
        <f t="shared" si="10"/>
        <v>0</v>
      </c>
      <c r="C68">
        <f t="shared" si="11"/>
        <v>3336613.809923077</v>
      </c>
      <c r="D68">
        <f t="shared" si="12"/>
        <v>278051.15082692308</v>
      </c>
      <c r="E68">
        <f t="shared" si="13"/>
        <v>0</v>
      </c>
      <c r="F68">
        <f t="shared" si="14"/>
        <v>0</v>
      </c>
      <c r="G68">
        <f t="shared" si="15"/>
        <v>0</v>
      </c>
      <c r="H68" s="19">
        <f t="shared" si="16"/>
        <v>3614664.9607500001</v>
      </c>
      <c r="J68" s="28">
        <f t="shared" si="17"/>
        <v>19.022292593739895</v>
      </c>
      <c r="K68">
        <f t="shared" si="18"/>
        <v>0</v>
      </c>
      <c r="L68">
        <f t="shared" si="19"/>
        <v>4454038.1869943859</v>
      </c>
      <c r="M68">
        <f t="shared" si="20"/>
        <v>371169.84891619883</v>
      </c>
      <c r="N68">
        <f t="shared" si="21"/>
        <v>0</v>
      </c>
      <c r="O68">
        <f t="shared" si="22"/>
        <v>0</v>
      </c>
      <c r="P68">
        <f t="shared" si="23"/>
        <v>0</v>
      </c>
      <c r="Q68" s="29">
        <f t="shared" si="24"/>
        <v>4825208.035910585</v>
      </c>
    </row>
    <row r="69" spans="1:18">
      <c r="A69" s="28">
        <v>14.75</v>
      </c>
      <c r="B69">
        <f t="shared" si="10"/>
        <v>0</v>
      </c>
      <c r="C69">
        <f t="shared" si="11"/>
        <v>1581721.0290000001</v>
      </c>
      <c r="D69">
        <f t="shared" si="12"/>
        <v>637790.73750000005</v>
      </c>
      <c r="E69">
        <f t="shared" si="13"/>
        <v>0</v>
      </c>
      <c r="F69">
        <f t="shared" si="14"/>
        <v>0</v>
      </c>
      <c r="G69">
        <f t="shared" si="15"/>
        <v>0</v>
      </c>
      <c r="H69" s="19">
        <f t="shared" si="16"/>
        <v>2219511.7664999999</v>
      </c>
      <c r="J69" s="28">
        <f t="shared" si="17"/>
        <v>21.303769409403788</v>
      </c>
      <c r="K69">
        <f t="shared" si="18"/>
        <v>0</v>
      </c>
      <c r="L69">
        <f t="shared" si="19"/>
        <v>2284516.6150387041</v>
      </c>
      <c r="M69">
        <f t="shared" si="20"/>
        <v>921176.05445109028</v>
      </c>
      <c r="N69">
        <f t="shared" si="21"/>
        <v>0</v>
      </c>
      <c r="O69">
        <f t="shared" si="22"/>
        <v>0</v>
      </c>
      <c r="P69">
        <f t="shared" si="23"/>
        <v>0</v>
      </c>
      <c r="Q69" s="29">
        <f t="shared" si="24"/>
        <v>3205692.6694897944</v>
      </c>
    </row>
    <row r="70" spans="1:18">
      <c r="A70" s="28">
        <v>15.25</v>
      </c>
      <c r="B70">
        <f t="shared" si="10"/>
        <v>0</v>
      </c>
      <c r="C70">
        <f t="shared" si="11"/>
        <v>661087.64362025319</v>
      </c>
      <c r="D70">
        <f t="shared" si="12"/>
        <v>713278.77337974694</v>
      </c>
      <c r="E70">
        <f t="shared" si="13"/>
        <v>0</v>
      </c>
      <c r="F70">
        <f t="shared" si="14"/>
        <v>0</v>
      </c>
      <c r="G70">
        <f t="shared" si="15"/>
        <v>0</v>
      </c>
      <c r="H70" s="19">
        <f t="shared" si="16"/>
        <v>1374366.4170000001</v>
      </c>
      <c r="J70" s="28">
        <f t="shared" si="17"/>
        <v>23.768947551740698</v>
      </c>
      <c r="K70">
        <f t="shared" si="18"/>
        <v>0</v>
      </c>
      <c r="L70">
        <f t="shared" si="19"/>
        <v>1030384.1002172881</v>
      </c>
      <c r="M70">
        <f t="shared" si="20"/>
        <v>1111730.2133923373</v>
      </c>
      <c r="N70">
        <f t="shared" si="21"/>
        <v>0</v>
      </c>
      <c r="O70">
        <f t="shared" si="22"/>
        <v>0</v>
      </c>
      <c r="P70">
        <f t="shared" si="23"/>
        <v>0</v>
      </c>
      <c r="Q70" s="29">
        <f t="shared" si="24"/>
        <v>2142114.3136096252</v>
      </c>
    </row>
    <row r="71" spans="1:18">
      <c r="A71" s="28">
        <v>15.75</v>
      </c>
      <c r="B71">
        <f t="shared" si="10"/>
        <v>0</v>
      </c>
      <c r="C71">
        <f t="shared" si="11"/>
        <v>249887.62857692305</v>
      </c>
      <c r="D71">
        <f t="shared" si="12"/>
        <v>308684.71765384614</v>
      </c>
      <c r="E71">
        <f t="shared" si="13"/>
        <v>14699.272269230767</v>
      </c>
      <c r="F71">
        <f t="shared" si="14"/>
        <v>0</v>
      </c>
      <c r="G71">
        <f t="shared" si="15"/>
        <v>0</v>
      </c>
      <c r="H71" s="19">
        <f t="shared" si="16"/>
        <v>573271.61849999998</v>
      </c>
      <c r="J71" s="28">
        <f t="shared" si="17"/>
        <v>26.425864123250221</v>
      </c>
      <c r="K71">
        <f t="shared" si="18"/>
        <v>0</v>
      </c>
      <c r="L71">
        <f t="shared" si="19"/>
        <v>419269.62024476111</v>
      </c>
      <c r="M71">
        <f t="shared" si="20"/>
        <v>517921.2955964696</v>
      </c>
      <c r="N71">
        <f t="shared" si="21"/>
        <v>24662.918837927122</v>
      </c>
      <c r="O71">
        <f t="shared" si="22"/>
        <v>0</v>
      </c>
      <c r="P71">
        <f t="shared" si="23"/>
        <v>0</v>
      </c>
      <c r="Q71" s="29">
        <f t="shared" si="24"/>
        <v>961853.83467915782</v>
      </c>
    </row>
    <row r="72" spans="1:18">
      <c r="A72" s="28">
        <v>16.25</v>
      </c>
      <c r="B72">
        <f t="shared" si="10"/>
        <v>0</v>
      </c>
      <c r="C72">
        <f t="shared" si="11"/>
        <v>107579.44414285714</v>
      </c>
      <c r="D72">
        <f t="shared" si="12"/>
        <v>286878.51771428576</v>
      </c>
      <c r="E72">
        <f t="shared" si="13"/>
        <v>23906.543142857143</v>
      </c>
      <c r="F72">
        <f t="shared" si="14"/>
        <v>0</v>
      </c>
      <c r="G72">
        <f t="shared" si="15"/>
        <v>0</v>
      </c>
      <c r="H72" s="19">
        <f t="shared" si="16"/>
        <v>418364.50500000006</v>
      </c>
      <c r="J72" s="28">
        <f t="shared" si="17"/>
        <v>29.282631587564357</v>
      </c>
      <c r="K72">
        <f t="shared" si="18"/>
        <v>0</v>
      </c>
      <c r="L72">
        <f t="shared" si="19"/>
        <v>193859.02949109193</v>
      </c>
      <c r="M72">
        <f t="shared" si="20"/>
        <v>516957.41197624523</v>
      </c>
      <c r="N72">
        <f t="shared" si="21"/>
        <v>43079.78433135376</v>
      </c>
      <c r="O72">
        <f t="shared" si="22"/>
        <v>0</v>
      </c>
      <c r="P72">
        <f t="shared" si="23"/>
        <v>0</v>
      </c>
      <c r="Q72" s="29">
        <f t="shared" si="24"/>
        <v>753896.22579869092</v>
      </c>
    </row>
    <row r="73" spans="1:18">
      <c r="A73" s="28">
        <v>16.75</v>
      </c>
      <c r="B73">
        <f t="shared" si="10"/>
        <v>0</v>
      </c>
      <c r="C73">
        <f t="shared" si="11"/>
        <v>15032.222263157892</v>
      </c>
      <c r="D73">
        <f t="shared" si="12"/>
        <v>112741.6669736842</v>
      </c>
      <c r="E73">
        <f t="shared" si="13"/>
        <v>15032.222263157892</v>
      </c>
      <c r="F73">
        <f t="shared" si="14"/>
        <v>0</v>
      </c>
      <c r="G73">
        <f t="shared" si="15"/>
        <v>0</v>
      </c>
      <c r="H73" s="19">
        <f t="shared" si="16"/>
        <v>142806.1115</v>
      </c>
      <c r="J73" s="28">
        <f t="shared" si="17"/>
        <v>32.347436049001693</v>
      </c>
      <c r="K73">
        <f t="shared" si="18"/>
        <v>0</v>
      </c>
      <c r="L73">
        <f t="shared" si="19"/>
        <v>29030.080497425635</v>
      </c>
      <c r="M73">
        <f t="shared" si="20"/>
        <v>217725.6037306923</v>
      </c>
      <c r="N73">
        <f t="shared" si="21"/>
        <v>29030.080497425635</v>
      </c>
      <c r="O73">
        <f t="shared" si="22"/>
        <v>0</v>
      </c>
      <c r="P73">
        <f t="shared" si="23"/>
        <v>0</v>
      </c>
      <c r="Q73" s="29">
        <f t="shared" si="24"/>
        <v>275785.76472554356</v>
      </c>
    </row>
    <row r="74" spans="1:18">
      <c r="A74" s="28">
        <v>17.25</v>
      </c>
      <c r="B74">
        <f t="shared" si="10"/>
        <v>0</v>
      </c>
      <c r="C74">
        <f t="shared" si="11"/>
        <v>0</v>
      </c>
      <c r="D74">
        <f t="shared" si="12"/>
        <v>49334.708076923082</v>
      </c>
      <c r="E74">
        <f t="shared" si="13"/>
        <v>8969.9469230769228</v>
      </c>
      <c r="F74">
        <f t="shared" si="14"/>
        <v>0</v>
      </c>
      <c r="G74">
        <f t="shared" si="15"/>
        <v>0</v>
      </c>
      <c r="H74" s="19">
        <f t="shared" si="16"/>
        <v>58304.655000000006</v>
      </c>
      <c r="J74" s="28">
        <f t="shared" si="17"/>
        <v>35.628535623416703</v>
      </c>
      <c r="K74">
        <f t="shared" si="18"/>
        <v>0</v>
      </c>
      <c r="L74">
        <f t="shared" si="19"/>
        <v>0</v>
      </c>
      <c r="M74">
        <f t="shared" si="20"/>
        <v>101897.00893852276</v>
      </c>
      <c r="N74">
        <f t="shared" si="21"/>
        <v>18526.728897913228</v>
      </c>
      <c r="O74">
        <f t="shared" si="22"/>
        <v>0</v>
      </c>
      <c r="P74">
        <f t="shared" si="23"/>
        <v>0</v>
      </c>
      <c r="Q74" s="29">
        <f t="shared" si="24"/>
        <v>120423.73783643599</v>
      </c>
    </row>
    <row r="75" spans="1:18">
      <c r="A75" s="28">
        <v>17.75</v>
      </c>
      <c r="B75">
        <f t="shared" si="10"/>
        <v>0</v>
      </c>
      <c r="C75">
        <f t="shared" si="11"/>
        <v>0</v>
      </c>
      <c r="D75">
        <f t="shared" si="12"/>
        <v>11998.929</v>
      </c>
      <c r="E75">
        <f t="shared" si="13"/>
        <v>11998.929</v>
      </c>
      <c r="F75">
        <f t="shared" si="14"/>
        <v>0</v>
      </c>
      <c r="G75">
        <f t="shared" si="15"/>
        <v>0</v>
      </c>
      <c r="H75" s="19">
        <f t="shared" si="16"/>
        <v>23997.858</v>
      </c>
      <c r="J75" s="28">
        <f t="shared" si="17"/>
        <v>39.134258892903588</v>
      </c>
      <c r="K75">
        <f t="shared" si="18"/>
        <v>0</v>
      </c>
      <c r="L75">
        <f t="shared" si="19"/>
        <v>0</v>
      </c>
      <c r="M75">
        <f t="shared" si="20"/>
        <v>26454.602474567255</v>
      </c>
      <c r="N75">
        <f t="shared" si="21"/>
        <v>26454.602474567255</v>
      </c>
      <c r="O75">
        <f t="shared" si="22"/>
        <v>0</v>
      </c>
      <c r="P75">
        <f t="shared" si="23"/>
        <v>0</v>
      </c>
      <c r="Q75" s="29">
        <f t="shared" si="24"/>
        <v>52909.20494913451</v>
      </c>
    </row>
    <row r="76" spans="1:18">
      <c r="A76" s="28">
        <v>18.25</v>
      </c>
      <c r="B76">
        <f t="shared" si="10"/>
        <v>0</v>
      </c>
      <c r="C76">
        <f t="shared" si="11"/>
        <v>0</v>
      </c>
      <c r="D76">
        <f t="shared" si="12"/>
        <v>6168.4634999999998</v>
      </c>
      <c r="E76">
        <f t="shared" si="13"/>
        <v>6168.4634999999998</v>
      </c>
      <c r="F76">
        <f t="shared" si="14"/>
        <v>0</v>
      </c>
      <c r="G76">
        <f t="shared" si="15"/>
        <v>0</v>
      </c>
      <c r="H76" s="19">
        <f t="shared" si="16"/>
        <v>12336.927</v>
      </c>
      <c r="J76" s="28">
        <f t="shared" si="17"/>
        <v>42.873003437719618</v>
      </c>
      <c r="K76">
        <f t="shared" si="18"/>
        <v>0</v>
      </c>
      <c r="L76">
        <f t="shared" si="19"/>
        <v>0</v>
      </c>
      <c r="M76">
        <f t="shared" si="20"/>
        <v>14490.989415942355</v>
      </c>
      <c r="N76">
        <f t="shared" si="21"/>
        <v>14490.989415942355</v>
      </c>
      <c r="O76">
        <f t="shared" si="22"/>
        <v>0</v>
      </c>
      <c r="P76">
        <f t="shared" si="23"/>
        <v>0</v>
      </c>
      <c r="Q76" s="29">
        <f t="shared" si="24"/>
        <v>28981.97883188471</v>
      </c>
    </row>
    <row r="77" spans="1:18">
      <c r="A77" s="28">
        <v>18.75</v>
      </c>
      <c r="B77">
        <f t="shared" si="10"/>
        <v>0</v>
      </c>
      <c r="C77">
        <f t="shared" si="11"/>
        <v>0</v>
      </c>
      <c r="D77">
        <f t="shared" si="12"/>
        <v>0</v>
      </c>
      <c r="E77">
        <f t="shared" si="13"/>
        <v>0</v>
      </c>
      <c r="F77">
        <f t="shared" si="14"/>
        <v>0</v>
      </c>
      <c r="G77">
        <f t="shared" si="15"/>
        <v>0</v>
      </c>
      <c r="H77" s="19">
        <f t="shared" si="16"/>
        <v>0</v>
      </c>
      <c r="J77" s="28">
        <f t="shared" si="17"/>
        <v>46.853234439490045</v>
      </c>
      <c r="K77">
        <f t="shared" si="18"/>
        <v>0</v>
      </c>
      <c r="L77">
        <f t="shared" si="19"/>
        <v>0</v>
      </c>
      <c r="M77">
        <f t="shared" si="20"/>
        <v>0</v>
      </c>
      <c r="N77">
        <f t="shared" si="21"/>
        <v>0</v>
      </c>
      <c r="O77">
        <f t="shared" si="22"/>
        <v>0</v>
      </c>
      <c r="P77">
        <f t="shared" si="23"/>
        <v>0</v>
      </c>
      <c r="Q77" s="29">
        <f t="shared" si="24"/>
        <v>0</v>
      </c>
    </row>
    <row r="78" spans="1:18">
      <c r="A78" s="28">
        <v>19.25</v>
      </c>
      <c r="B78">
        <f t="shared" si="10"/>
        <v>0</v>
      </c>
      <c r="C78">
        <f t="shared" si="11"/>
        <v>0</v>
      </c>
      <c r="D78">
        <f t="shared" si="12"/>
        <v>0</v>
      </c>
      <c r="E78">
        <f t="shared" si="13"/>
        <v>0</v>
      </c>
      <c r="F78">
        <f t="shared" si="14"/>
        <v>0</v>
      </c>
      <c r="G78">
        <f t="shared" si="15"/>
        <v>0</v>
      </c>
      <c r="H78" s="19">
        <f t="shared" si="16"/>
        <v>0</v>
      </c>
      <c r="J78" s="28">
        <f t="shared" si="17"/>
        <v>51.083483350367501</v>
      </c>
      <c r="K78">
        <f t="shared" si="18"/>
        <v>0</v>
      </c>
      <c r="L78">
        <f t="shared" si="19"/>
        <v>0</v>
      </c>
      <c r="M78">
        <f t="shared" si="20"/>
        <v>0</v>
      </c>
      <c r="N78">
        <f t="shared" si="21"/>
        <v>0</v>
      </c>
      <c r="O78">
        <f t="shared" si="22"/>
        <v>0</v>
      </c>
      <c r="P78">
        <f t="shared" si="23"/>
        <v>0</v>
      </c>
      <c r="Q78" s="29">
        <f t="shared" si="24"/>
        <v>0</v>
      </c>
    </row>
    <row r="79" spans="1:18">
      <c r="A79" s="17" t="s">
        <v>21</v>
      </c>
      <c r="B79" s="24">
        <f t="shared" ref="B79:H79" si="25">SUM(B47:B78)</f>
        <v>0</v>
      </c>
      <c r="C79" s="24">
        <f t="shared" si="25"/>
        <v>21413744.25125875</v>
      </c>
      <c r="D79" s="24">
        <f t="shared" si="25"/>
        <v>2532179.4651429253</v>
      </c>
      <c r="E79" s="24">
        <f t="shared" si="25"/>
        <v>80775.37709832273</v>
      </c>
      <c r="F79" s="24">
        <f t="shared" si="25"/>
        <v>0</v>
      </c>
      <c r="G79" s="24">
        <f t="shared" si="25"/>
        <v>0</v>
      </c>
      <c r="H79" s="24">
        <f t="shared" si="25"/>
        <v>24026699.093499996</v>
      </c>
      <c r="I79" s="19"/>
      <c r="J79" s="17" t="s">
        <v>21</v>
      </c>
      <c r="K79" s="24">
        <f t="shared" ref="K79:Q79" si="26">SUM(K47:K78)</f>
        <v>0</v>
      </c>
      <c r="L79" s="24">
        <f t="shared" si="26"/>
        <v>24769843.196113862</v>
      </c>
      <c r="M79" s="24">
        <f t="shared" si="26"/>
        <v>3956080.291448989</v>
      </c>
      <c r="N79" s="24">
        <f t="shared" si="26"/>
        <v>156245.10445512933</v>
      </c>
      <c r="O79" s="24">
        <f t="shared" si="26"/>
        <v>0</v>
      </c>
      <c r="P79" s="24">
        <f t="shared" si="26"/>
        <v>0</v>
      </c>
      <c r="Q79" s="24">
        <f t="shared" si="26"/>
        <v>28882168.592017982</v>
      </c>
      <c r="R79" s="40"/>
    </row>
    <row r="80" spans="1:18">
      <c r="A80" s="15" t="s">
        <v>27</v>
      </c>
      <c r="B80" s="41">
        <f>IF(B79&gt;0,B79/N38,0)</f>
        <v>0</v>
      </c>
      <c r="C80" s="41">
        <f t="shared" ref="C80:H80" si="27">IF(C79&gt;0,C79/O38,0)</f>
        <v>13.229452644013881</v>
      </c>
      <c r="D80" s="41">
        <f t="shared" si="27"/>
        <v>15.195746838661851</v>
      </c>
      <c r="E80" s="41">
        <f t="shared" si="27"/>
        <v>16.70329063992487</v>
      </c>
      <c r="F80" s="41">
        <f t="shared" si="27"/>
        <v>0</v>
      </c>
      <c r="G80" s="41">
        <f t="shared" si="27"/>
        <v>0</v>
      </c>
      <c r="H80" s="41">
        <f t="shared" si="27"/>
        <v>13.421874489575393</v>
      </c>
      <c r="I80" s="19"/>
      <c r="J80" s="15" t="s">
        <v>27</v>
      </c>
      <c r="K80" s="41">
        <f>IF(K79&gt;0,K79/N38,0)</f>
        <v>0</v>
      </c>
      <c r="L80" s="41">
        <f t="shared" ref="L80:Q80" si="28">IF(L79&gt;0,L79/O38,0)</f>
        <v>15.302857067762696</v>
      </c>
      <c r="M80" s="41">
        <f t="shared" si="28"/>
        <v>23.740653223757697</v>
      </c>
      <c r="N80" s="41">
        <f t="shared" si="28"/>
        <v>32.309442363886376</v>
      </c>
      <c r="O80" s="41">
        <f t="shared" si="28"/>
        <v>0</v>
      </c>
      <c r="P80" s="41">
        <f t="shared" si="28"/>
        <v>0</v>
      </c>
      <c r="Q80" s="41">
        <f t="shared" si="28"/>
        <v>16.134252995813913</v>
      </c>
    </row>
    <row r="85" spans="1:9">
      <c r="A85" s="30" t="s">
        <v>89</v>
      </c>
      <c r="B85" s="31"/>
    </row>
    <row r="86" spans="1:9">
      <c r="A86" s="31" t="s">
        <v>28</v>
      </c>
      <c r="B86" s="31"/>
    </row>
    <row r="87" spans="1:9">
      <c r="A87" s="31"/>
      <c r="B87" s="31"/>
    </row>
    <row r="89" spans="1:9">
      <c r="B89" s="32" t="s">
        <v>29</v>
      </c>
      <c r="C89" s="32" t="s">
        <v>30</v>
      </c>
      <c r="D89" s="32" t="s">
        <v>31</v>
      </c>
      <c r="E89" s="32" t="s">
        <v>32</v>
      </c>
    </row>
    <row r="90" spans="1:9">
      <c r="A90" s="32" t="s">
        <v>33</v>
      </c>
      <c r="B90" s="32" t="s">
        <v>34</v>
      </c>
      <c r="C90" s="32" t="s">
        <v>20</v>
      </c>
      <c r="D90" s="32" t="s">
        <v>35</v>
      </c>
      <c r="E90" s="31"/>
    </row>
    <row r="91" spans="1:9">
      <c r="B91" s="2"/>
      <c r="C91" s="2"/>
      <c r="D91" s="2"/>
    </row>
    <row r="92" spans="1:9">
      <c r="A92" s="32">
        <v>0</v>
      </c>
      <c r="B92" s="20">
        <f>N$38</f>
        <v>0</v>
      </c>
      <c r="C92" s="34">
        <v>0</v>
      </c>
      <c r="D92" s="34">
        <v>0</v>
      </c>
      <c r="E92" s="20">
        <v>0</v>
      </c>
      <c r="G92" s="37">
        <f>D92/1000</f>
        <v>0</v>
      </c>
      <c r="I92">
        <f t="shared" ref="I92:I98" si="29">((B92*1000)*D92)/1000000</f>
        <v>0</v>
      </c>
    </row>
    <row r="93" spans="1:9">
      <c r="A93" s="32">
        <v>1</v>
      </c>
      <c r="B93" s="20">
        <f>O$38</f>
        <v>1618641.7403253741</v>
      </c>
      <c r="C93" s="34">
        <f>C80</f>
        <v>13.229452644013881</v>
      </c>
      <c r="D93" s="34">
        <f>L80</f>
        <v>15.302857067762696</v>
      </c>
      <c r="E93" s="20">
        <f>B93*D93</f>
        <v>24769843.196113862</v>
      </c>
      <c r="G93" s="37">
        <f>D93/1000</f>
        <v>1.5302857067762696E-2</v>
      </c>
      <c r="I93" s="10">
        <f t="shared" si="29"/>
        <v>24769.843196113859</v>
      </c>
    </row>
    <row r="94" spans="1:9">
      <c r="A94" s="32">
        <v>2</v>
      </c>
      <c r="B94" s="20">
        <f>P$38</f>
        <v>166637.38163236674</v>
      </c>
      <c r="C94" s="34">
        <f>D80</f>
        <v>15.195746838661851</v>
      </c>
      <c r="D94" s="34">
        <f>M80</f>
        <v>23.740653223757697</v>
      </c>
      <c r="E94" s="20">
        <f>B94*D94</f>
        <v>3956080.291448989</v>
      </c>
      <c r="G94" s="37">
        <f>D94/1000</f>
        <v>2.3740653223757697E-2</v>
      </c>
      <c r="I94" s="10">
        <f t="shared" si="29"/>
        <v>3956.0802914489896</v>
      </c>
    </row>
    <row r="95" spans="1:9">
      <c r="A95" s="32">
        <v>3</v>
      </c>
      <c r="B95" s="20">
        <f>Q$38</f>
        <v>4835.8960422594937</v>
      </c>
      <c r="C95" s="34">
        <f>E80</f>
        <v>16.70329063992487</v>
      </c>
      <c r="D95" s="34">
        <f>N80</f>
        <v>32.309442363886376</v>
      </c>
      <c r="E95" s="20">
        <f>B95*D95</f>
        <v>156245.10445512936</v>
      </c>
      <c r="I95" s="10">
        <f t="shared" si="29"/>
        <v>156.24510445512936</v>
      </c>
    </row>
    <row r="96" spans="1:9">
      <c r="A96" s="32">
        <v>4</v>
      </c>
      <c r="B96" s="20">
        <f>R$38</f>
        <v>0</v>
      </c>
      <c r="C96" s="34">
        <v>0</v>
      </c>
      <c r="D96" s="34">
        <v>0</v>
      </c>
      <c r="E96" s="20">
        <f>B96*D96</f>
        <v>0</v>
      </c>
      <c r="I96">
        <f t="shared" si="29"/>
        <v>0</v>
      </c>
    </row>
    <row r="97" spans="1:9">
      <c r="A97" s="32" t="s">
        <v>13</v>
      </c>
      <c r="B97" s="20">
        <f>S$38</f>
        <v>0</v>
      </c>
      <c r="C97" s="34">
        <v>0</v>
      </c>
      <c r="D97" s="34">
        <v>0</v>
      </c>
      <c r="E97" s="20">
        <f>B97*D97</f>
        <v>0</v>
      </c>
      <c r="I97">
        <f t="shared" si="29"/>
        <v>0</v>
      </c>
    </row>
    <row r="98" spans="1:9">
      <c r="A98" s="32" t="s">
        <v>21</v>
      </c>
      <c r="B98" s="20">
        <f>SUM(B92:B97)</f>
        <v>1790115.0180000002</v>
      </c>
      <c r="C98" s="34">
        <f>H80</f>
        <v>13.421874489575393</v>
      </c>
      <c r="D98" s="34">
        <f>Q80</f>
        <v>16.134252995813913</v>
      </c>
      <c r="E98" s="20">
        <f>SUM(E92:E97)</f>
        <v>28882168.592017978</v>
      </c>
      <c r="F98">
        <f>E98/1000</f>
        <v>28882.168592017977</v>
      </c>
      <c r="I98" s="10">
        <f t="shared" si="29"/>
        <v>28882.168592017981</v>
      </c>
    </row>
    <row r="99" spans="1:9">
      <c r="A99" s="32" t="s">
        <v>17</v>
      </c>
      <c r="B99" s="20">
        <f>K2</f>
        <v>28882127</v>
      </c>
      <c r="C99" s="2"/>
      <c r="D99" s="2"/>
      <c r="E99" s="2"/>
    </row>
    <row r="100" spans="1:9">
      <c r="A100" s="32" t="s">
        <v>32</v>
      </c>
      <c r="B100" s="20">
        <f>E98</f>
        <v>28882168.592017978</v>
      </c>
      <c r="C100" s="2"/>
      <c r="D100" s="2"/>
      <c r="E100" s="2"/>
    </row>
    <row r="101" spans="1:9">
      <c r="A101" s="32" t="s">
        <v>36</v>
      </c>
      <c r="B101" s="37">
        <f>B100/B99*100</f>
        <v>100.00014400607675</v>
      </c>
      <c r="C101" s="2"/>
      <c r="D101" s="2"/>
      <c r="E101" s="2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Y101"/>
  <sheetViews>
    <sheetView workbookViewId="0">
      <selection activeCell="M1" sqref="M1"/>
    </sheetView>
  </sheetViews>
  <sheetFormatPr baseColWidth="10" defaultColWidth="10.6640625" defaultRowHeight="13"/>
  <cols>
    <col min="1" max="1" width="11.83203125" customWidth="1"/>
    <col min="11" max="11" width="12.83203125" customWidth="1"/>
  </cols>
  <sheetData>
    <row r="1" spans="1:22">
      <c r="A1" s="30" t="s">
        <v>52</v>
      </c>
      <c r="J1" t="s">
        <v>15</v>
      </c>
      <c r="N1" t="s">
        <v>16</v>
      </c>
    </row>
    <row r="2" spans="1:22">
      <c r="J2" t="s">
        <v>17</v>
      </c>
      <c r="K2">
        <v>21580497</v>
      </c>
    </row>
    <row r="4" spans="1:22">
      <c r="A4" s="2" t="s">
        <v>18</v>
      </c>
      <c r="D4" t="s">
        <v>19</v>
      </c>
      <c r="J4" s="2" t="s">
        <v>18</v>
      </c>
      <c r="M4" s="2" t="s">
        <v>18</v>
      </c>
    </row>
    <row r="5" spans="1:22">
      <c r="A5" s="2" t="s">
        <v>20</v>
      </c>
      <c r="B5" s="15">
        <v>0</v>
      </c>
      <c r="C5" s="16">
        <v>1</v>
      </c>
      <c r="D5" s="16">
        <v>2</v>
      </c>
      <c r="E5" s="16">
        <v>3</v>
      </c>
      <c r="F5" s="16">
        <v>4</v>
      </c>
      <c r="G5" s="16" t="s">
        <v>13</v>
      </c>
      <c r="H5" s="17" t="s">
        <v>21</v>
      </c>
      <c r="J5" s="2" t="s">
        <v>20</v>
      </c>
      <c r="K5" s="2" t="s">
        <v>22</v>
      </c>
      <c r="M5" s="2" t="s">
        <v>20</v>
      </c>
      <c r="N5" s="15">
        <v>0</v>
      </c>
      <c r="O5" s="16">
        <v>1</v>
      </c>
      <c r="P5" s="16">
        <v>2</v>
      </c>
      <c r="Q5" s="16">
        <v>3</v>
      </c>
      <c r="R5" s="16">
        <v>4</v>
      </c>
      <c r="S5" s="16" t="s">
        <v>13</v>
      </c>
      <c r="T5" s="17" t="s">
        <v>21</v>
      </c>
    </row>
    <row r="6" spans="1:22">
      <c r="A6" s="28">
        <v>3.75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19">
        <f t="shared" ref="H6:H37" si="0">SUM(B6:G6)</f>
        <v>0</v>
      </c>
      <c r="J6" s="28">
        <v>3.75</v>
      </c>
      <c r="K6" s="10">
        <v>0</v>
      </c>
      <c r="M6" s="28">
        <v>3.75</v>
      </c>
      <c r="T6" s="19">
        <f t="shared" ref="T6:T37" si="1">SUM(N6:S6)</f>
        <v>0</v>
      </c>
    </row>
    <row r="7" spans="1:22">
      <c r="A7" s="28">
        <v>4.25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19">
        <f t="shared" si="0"/>
        <v>0</v>
      </c>
      <c r="J7" s="28">
        <v>4.25</v>
      </c>
      <c r="K7" s="10">
        <v>0</v>
      </c>
      <c r="M7" s="28">
        <v>4.25</v>
      </c>
      <c r="T7" s="19">
        <f t="shared" si="1"/>
        <v>0</v>
      </c>
    </row>
    <row r="8" spans="1:22">
      <c r="A8" s="28">
        <v>4.75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19">
        <f t="shared" si="0"/>
        <v>0</v>
      </c>
      <c r="J8" s="28">
        <v>4.75</v>
      </c>
      <c r="K8" s="10">
        <v>0</v>
      </c>
      <c r="M8" s="28">
        <v>4.75</v>
      </c>
      <c r="T8" s="19">
        <f t="shared" si="1"/>
        <v>0</v>
      </c>
      <c r="V8" s="10"/>
    </row>
    <row r="9" spans="1:22">
      <c r="A9" s="28">
        <v>5.25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19">
        <f t="shared" si="0"/>
        <v>0</v>
      </c>
      <c r="J9" s="28">
        <v>5.25</v>
      </c>
      <c r="K9" s="10">
        <v>0</v>
      </c>
      <c r="M9" s="28">
        <v>5.25</v>
      </c>
      <c r="T9" s="19">
        <f t="shared" si="1"/>
        <v>0</v>
      </c>
      <c r="V9" s="10"/>
    </row>
    <row r="10" spans="1:22">
      <c r="A10" s="28">
        <v>5.75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19">
        <f t="shared" si="0"/>
        <v>0</v>
      </c>
      <c r="J10" s="28">
        <v>5.75</v>
      </c>
      <c r="K10" s="10">
        <v>0</v>
      </c>
      <c r="M10" s="28">
        <v>5.75</v>
      </c>
      <c r="T10" s="19">
        <f t="shared" si="1"/>
        <v>0</v>
      </c>
      <c r="V10" s="10"/>
    </row>
    <row r="11" spans="1:22">
      <c r="A11" s="28">
        <v>6.25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19">
        <f t="shared" si="0"/>
        <v>0</v>
      </c>
      <c r="J11" s="28">
        <v>6.25</v>
      </c>
      <c r="K11" s="10">
        <v>0</v>
      </c>
      <c r="M11" s="28">
        <v>6.25</v>
      </c>
      <c r="T11" s="19">
        <f t="shared" si="1"/>
        <v>0</v>
      </c>
      <c r="V11" s="10"/>
    </row>
    <row r="12" spans="1:22">
      <c r="A12" s="28">
        <v>6.75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19">
        <f t="shared" si="0"/>
        <v>0</v>
      </c>
      <c r="J12" s="28">
        <v>6.75</v>
      </c>
      <c r="K12" s="10">
        <v>0</v>
      </c>
      <c r="M12" s="28">
        <v>6.75</v>
      </c>
      <c r="T12" s="19">
        <f t="shared" si="1"/>
        <v>0</v>
      </c>
      <c r="V12" s="10"/>
    </row>
    <row r="13" spans="1:22">
      <c r="A13" s="28">
        <v>7.25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19">
        <f t="shared" si="0"/>
        <v>0</v>
      </c>
      <c r="J13" s="28">
        <v>7.25</v>
      </c>
      <c r="K13" s="10">
        <v>0</v>
      </c>
      <c r="M13" s="28">
        <v>7.25</v>
      </c>
      <c r="T13" s="19">
        <f t="shared" si="1"/>
        <v>0</v>
      </c>
      <c r="V13" s="10"/>
    </row>
    <row r="14" spans="1:22">
      <c r="A14" s="28">
        <v>7.75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19">
        <f t="shared" si="0"/>
        <v>0</v>
      </c>
      <c r="J14" s="28">
        <v>7.75</v>
      </c>
      <c r="K14" s="10">
        <v>0</v>
      </c>
      <c r="L14" s="10"/>
      <c r="M14" s="28">
        <v>7.75</v>
      </c>
      <c r="T14" s="19">
        <f t="shared" si="1"/>
        <v>0</v>
      </c>
      <c r="V14" s="10"/>
    </row>
    <row r="15" spans="1:22">
      <c r="A15" s="28">
        <v>8.25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19">
        <f t="shared" si="0"/>
        <v>0</v>
      </c>
      <c r="J15" s="28">
        <v>8.25</v>
      </c>
      <c r="K15" s="10">
        <v>0</v>
      </c>
      <c r="L15" s="10"/>
      <c r="M15" s="28">
        <v>8.25</v>
      </c>
      <c r="T15" s="19">
        <f t="shared" si="1"/>
        <v>0</v>
      </c>
      <c r="V15" s="10"/>
    </row>
    <row r="16" spans="1:22">
      <c r="A16" s="28">
        <v>8.75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19">
        <f t="shared" si="0"/>
        <v>0</v>
      </c>
      <c r="J16" s="28">
        <v>8.75</v>
      </c>
      <c r="K16" s="10">
        <v>0</v>
      </c>
      <c r="L16" s="10"/>
      <c r="M16" s="28">
        <v>8.75</v>
      </c>
      <c r="T16" s="19">
        <f t="shared" si="1"/>
        <v>0</v>
      </c>
      <c r="V16" s="10"/>
    </row>
    <row r="17" spans="1:25">
      <c r="A17" s="28">
        <v>9.25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19">
        <f t="shared" si="0"/>
        <v>0</v>
      </c>
      <c r="J17" s="28">
        <v>9.25</v>
      </c>
      <c r="K17" s="10">
        <v>0</v>
      </c>
      <c r="L17" s="10"/>
      <c r="M17" s="28">
        <v>9.25</v>
      </c>
      <c r="T17" s="19">
        <f t="shared" si="1"/>
        <v>0</v>
      </c>
      <c r="V17" s="10"/>
    </row>
    <row r="18" spans="1:25">
      <c r="A18" s="28">
        <v>9.75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19">
        <f t="shared" si="0"/>
        <v>0</v>
      </c>
      <c r="J18" s="28">
        <v>9.75</v>
      </c>
      <c r="K18" s="10">
        <v>0</v>
      </c>
      <c r="L18" s="10"/>
      <c r="M18" s="28">
        <v>9.75</v>
      </c>
      <c r="T18" s="19">
        <f t="shared" si="1"/>
        <v>0</v>
      </c>
      <c r="V18" s="10"/>
    </row>
    <row r="19" spans="1:25">
      <c r="A19" s="28">
        <v>10.25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19">
        <f t="shared" si="0"/>
        <v>0</v>
      </c>
      <c r="J19" s="28">
        <v>10.25</v>
      </c>
      <c r="K19" s="10">
        <v>0</v>
      </c>
      <c r="L19" s="10"/>
      <c r="M19" s="28">
        <v>10.25</v>
      </c>
      <c r="T19" s="19">
        <f t="shared" si="1"/>
        <v>0</v>
      </c>
      <c r="V19" s="10"/>
    </row>
    <row r="20" spans="1:25">
      <c r="A20" s="28">
        <v>10.75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19">
        <f t="shared" si="0"/>
        <v>0</v>
      </c>
      <c r="J20" s="28">
        <v>10.75</v>
      </c>
      <c r="K20" s="10">
        <v>0</v>
      </c>
      <c r="L20" s="10"/>
      <c r="M20" s="28">
        <v>10.75</v>
      </c>
      <c r="T20" s="19">
        <f t="shared" si="1"/>
        <v>0</v>
      </c>
      <c r="V20" s="10"/>
    </row>
    <row r="21" spans="1:25">
      <c r="A21" s="28">
        <v>11.25</v>
      </c>
      <c r="B21" s="26">
        <v>0</v>
      </c>
      <c r="C21" s="26">
        <v>1</v>
      </c>
      <c r="D21" s="26">
        <v>0</v>
      </c>
      <c r="E21" s="26">
        <v>0</v>
      </c>
      <c r="F21" s="26">
        <v>0</v>
      </c>
      <c r="G21" s="26">
        <v>0</v>
      </c>
      <c r="H21" s="19">
        <f t="shared" si="0"/>
        <v>1</v>
      </c>
      <c r="J21" s="28">
        <v>11.25</v>
      </c>
      <c r="K21" s="10">
        <v>10122702</v>
      </c>
      <c r="L21" s="10"/>
      <c r="M21" s="28">
        <v>11.25</v>
      </c>
      <c r="N21">
        <f t="shared" ref="N21:N37" si="2">($K21/1000)*(B21/$H21)</f>
        <v>0</v>
      </c>
      <c r="O21">
        <f t="shared" ref="O21:O34" si="3">($K21/1000)*(C21/$H21)</f>
        <v>10122.701999999999</v>
      </c>
      <c r="P21">
        <f t="shared" ref="P21:P37" si="4">($K21/1000)*(D21/$H21)</f>
        <v>0</v>
      </c>
      <c r="Q21">
        <f t="shared" ref="Q21:Q37" si="5">($K21/1000)*(E21/$H21)</f>
        <v>0</v>
      </c>
      <c r="R21">
        <f t="shared" ref="R21:R37" si="6">($K21/1000)*(F21/$H21)</f>
        <v>0</v>
      </c>
      <c r="S21">
        <f t="shared" ref="S21:S37" si="7">($K21/1000)*(G21/$H21)</f>
        <v>0</v>
      </c>
      <c r="T21" s="19">
        <f t="shared" si="1"/>
        <v>10122.701999999999</v>
      </c>
      <c r="V21" s="10"/>
    </row>
    <row r="22" spans="1:25">
      <c r="A22" s="28">
        <v>11.75</v>
      </c>
      <c r="B22" s="26">
        <v>0</v>
      </c>
      <c r="C22" s="26">
        <v>4</v>
      </c>
      <c r="D22" s="26">
        <v>0</v>
      </c>
      <c r="E22" s="26">
        <v>0</v>
      </c>
      <c r="F22" s="26">
        <v>0</v>
      </c>
      <c r="G22" s="26">
        <v>0</v>
      </c>
      <c r="H22" s="19">
        <f t="shared" si="0"/>
        <v>4</v>
      </c>
      <c r="I22" s="10"/>
      <c r="J22" s="28">
        <v>11.75</v>
      </c>
      <c r="K22" s="10">
        <v>28430955</v>
      </c>
      <c r="L22" s="10"/>
      <c r="M22" s="28">
        <v>11.75</v>
      </c>
      <c r="N22">
        <f t="shared" si="2"/>
        <v>0</v>
      </c>
      <c r="O22">
        <f t="shared" si="3"/>
        <v>28430.955000000002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7"/>
        <v>0</v>
      </c>
      <c r="T22" s="19">
        <f t="shared" si="1"/>
        <v>28430.955000000002</v>
      </c>
      <c r="V22" s="10"/>
    </row>
    <row r="23" spans="1:25">
      <c r="A23" s="28">
        <v>12.25</v>
      </c>
      <c r="B23" s="26">
        <v>0</v>
      </c>
      <c r="C23" s="26">
        <v>16</v>
      </c>
      <c r="D23" s="26">
        <v>0</v>
      </c>
      <c r="E23" s="26">
        <v>0</v>
      </c>
      <c r="F23" s="26">
        <v>0</v>
      </c>
      <c r="G23" s="26">
        <v>0</v>
      </c>
      <c r="H23" s="19">
        <f t="shared" si="0"/>
        <v>16</v>
      </c>
      <c r="I23" s="10"/>
      <c r="J23" s="28">
        <v>12.25</v>
      </c>
      <c r="K23" s="10">
        <v>65989808</v>
      </c>
      <c r="L23" s="10"/>
      <c r="M23" s="28">
        <v>12.25</v>
      </c>
      <c r="N23">
        <f t="shared" si="2"/>
        <v>0</v>
      </c>
      <c r="O23">
        <f t="shared" si="3"/>
        <v>65989.808000000005</v>
      </c>
      <c r="P23">
        <f t="shared" si="4"/>
        <v>0</v>
      </c>
      <c r="Q23">
        <f t="shared" si="5"/>
        <v>0</v>
      </c>
      <c r="R23">
        <f t="shared" si="6"/>
        <v>0</v>
      </c>
      <c r="S23">
        <f t="shared" si="7"/>
        <v>0</v>
      </c>
      <c r="T23" s="19">
        <f t="shared" si="1"/>
        <v>65989.808000000005</v>
      </c>
      <c r="V23" s="10"/>
    </row>
    <row r="24" spans="1:25">
      <c r="A24" s="28">
        <v>12.75</v>
      </c>
      <c r="B24" s="26">
        <v>0</v>
      </c>
      <c r="C24" s="26">
        <v>44</v>
      </c>
      <c r="D24" s="26">
        <v>0</v>
      </c>
      <c r="E24" s="26">
        <v>0</v>
      </c>
      <c r="F24" s="26">
        <v>0</v>
      </c>
      <c r="G24" s="26">
        <v>0</v>
      </c>
      <c r="H24" s="19">
        <f t="shared" si="0"/>
        <v>44</v>
      </c>
      <c r="I24" s="10"/>
      <c r="J24" s="28">
        <v>12.75</v>
      </c>
      <c r="K24" s="10">
        <v>121891603</v>
      </c>
      <c r="L24" s="10"/>
      <c r="M24" s="28">
        <v>12.75</v>
      </c>
      <c r="N24">
        <f t="shared" si="2"/>
        <v>0</v>
      </c>
      <c r="O24">
        <f t="shared" si="3"/>
        <v>121891.603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7"/>
        <v>0</v>
      </c>
      <c r="T24" s="19">
        <f t="shared" si="1"/>
        <v>121891.603</v>
      </c>
      <c r="V24" s="10"/>
    </row>
    <row r="25" spans="1:25">
      <c r="A25" s="28">
        <v>13.25</v>
      </c>
      <c r="B25" s="26">
        <v>0</v>
      </c>
      <c r="C25" s="26">
        <v>77</v>
      </c>
      <c r="D25" s="26">
        <v>1</v>
      </c>
      <c r="E25" s="26">
        <v>0</v>
      </c>
      <c r="F25" s="26">
        <v>0</v>
      </c>
      <c r="G25" s="26">
        <v>0</v>
      </c>
      <c r="H25" s="19">
        <f t="shared" si="0"/>
        <v>78</v>
      </c>
      <c r="I25" s="10"/>
      <c r="J25" s="28">
        <v>13.25</v>
      </c>
      <c r="K25" s="10">
        <v>177879989</v>
      </c>
      <c r="L25" s="10"/>
      <c r="M25" s="28">
        <v>13.25</v>
      </c>
      <c r="N25">
        <f t="shared" si="2"/>
        <v>0</v>
      </c>
      <c r="O25">
        <f t="shared" si="3"/>
        <v>175599.47632051283</v>
      </c>
      <c r="P25">
        <f t="shared" si="4"/>
        <v>2280.5126794871794</v>
      </c>
      <c r="Q25">
        <f t="shared" si="5"/>
        <v>0</v>
      </c>
      <c r="R25">
        <f t="shared" si="6"/>
        <v>0</v>
      </c>
      <c r="S25">
        <f t="shared" si="7"/>
        <v>0</v>
      </c>
      <c r="T25" s="19">
        <f t="shared" si="1"/>
        <v>177879.989</v>
      </c>
      <c r="V25" s="10"/>
    </row>
    <row r="26" spans="1:25">
      <c r="A26" s="28">
        <v>13.75</v>
      </c>
      <c r="B26" s="26">
        <v>0</v>
      </c>
      <c r="C26" s="26">
        <v>104</v>
      </c>
      <c r="D26" s="26">
        <v>13</v>
      </c>
      <c r="E26" s="26">
        <v>0</v>
      </c>
      <c r="F26" s="26">
        <v>0</v>
      </c>
      <c r="G26" s="26">
        <v>0</v>
      </c>
      <c r="H26" s="19">
        <f t="shared" si="0"/>
        <v>117</v>
      </c>
      <c r="I26" s="10"/>
      <c r="J26" s="28">
        <v>13.75</v>
      </c>
      <c r="K26" s="10">
        <v>178063507</v>
      </c>
      <c r="L26" s="10"/>
      <c r="M26" s="28">
        <v>13.75</v>
      </c>
      <c r="N26">
        <f t="shared" si="2"/>
        <v>0</v>
      </c>
      <c r="O26">
        <f t="shared" si="3"/>
        <v>158278.67288888889</v>
      </c>
      <c r="P26">
        <f t="shared" si="4"/>
        <v>19784.834111111111</v>
      </c>
      <c r="Q26">
        <f t="shared" si="5"/>
        <v>0</v>
      </c>
      <c r="R26">
        <f t="shared" si="6"/>
        <v>0</v>
      </c>
      <c r="S26">
        <f t="shared" si="7"/>
        <v>0</v>
      </c>
      <c r="T26" s="19">
        <f t="shared" si="1"/>
        <v>178063.50700000001</v>
      </c>
      <c r="V26" s="10"/>
      <c r="W26" s="10"/>
      <c r="X26" s="10"/>
      <c r="Y26" s="10"/>
    </row>
    <row r="27" spans="1:25">
      <c r="A27" s="28">
        <v>14.25</v>
      </c>
      <c r="B27" s="26">
        <v>0</v>
      </c>
      <c r="C27" s="26">
        <v>133</v>
      </c>
      <c r="D27" s="26">
        <v>24</v>
      </c>
      <c r="E27" s="26">
        <v>7</v>
      </c>
      <c r="F27" s="26">
        <v>0</v>
      </c>
      <c r="G27" s="26">
        <v>0</v>
      </c>
      <c r="H27" s="19">
        <f t="shared" si="0"/>
        <v>164</v>
      </c>
      <c r="I27" s="10"/>
      <c r="J27" s="28">
        <v>14.25</v>
      </c>
      <c r="K27" s="10">
        <v>205902389</v>
      </c>
      <c r="L27" s="10"/>
      <c r="M27" s="28">
        <v>14.25</v>
      </c>
      <c r="N27">
        <f t="shared" si="2"/>
        <v>0</v>
      </c>
      <c r="O27">
        <f t="shared" si="3"/>
        <v>166981.81546951219</v>
      </c>
      <c r="P27">
        <f t="shared" si="4"/>
        <v>30132.056926829267</v>
      </c>
      <c r="Q27">
        <f t="shared" si="5"/>
        <v>8788.5166036585379</v>
      </c>
      <c r="R27">
        <f t="shared" si="6"/>
        <v>0</v>
      </c>
      <c r="S27">
        <f t="shared" si="7"/>
        <v>0</v>
      </c>
      <c r="T27" s="19">
        <f t="shared" si="1"/>
        <v>205902.389</v>
      </c>
      <c r="V27" s="10"/>
      <c r="W27" s="10"/>
      <c r="X27" s="10"/>
      <c r="Y27" s="10"/>
    </row>
    <row r="28" spans="1:25">
      <c r="A28" s="28">
        <v>14.75</v>
      </c>
      <c r="B28" s="26">
        <v>0</v>
      </c>
      <c r="C28" s="26">
        <v>94</v>
      </c>
      <c r="D28" s="26">
        <v>45</v>
      </c>
      <c r="E28" s="26">
        <v>5</v>
      </c>
      <c r="F28" s="26">
        <v>0</v>
      </c>
      <c r="G28" s="26">
        <v>0</v>
      </c>
      <c r="H28" s="19">
        <f t="shared" si="0"/>
        <v>144</v>
      </c>
      <c r="J28" s="28">
        <v>14.75</v>
      </c>
      <c r="K28" s="10">
        <v>148710918</v>
      </c>
      <c r="L28" s="10"/>
      <c r="M28" s="28">
        <v>14.75</v>
      </c>
      <c r="N28">
        <f t="shared" si="2"/>
        <v>0</v>
      </c>
      <c r="O28">
        <f t="shared" si="3"/>
        <v>97075.182583333342</v>
      </c>
      <c r="P28">
        <f t="shared" si="4"/>
        <v>46472.161875000005</v>
      </c>
      <c r="Q28">
        <f t="shared" si="5"/>
        <v>5163.5735416666666</v>
      </c>
      <c r="R28">
        <f t="shared" si="6"/>
        <v>0</v>
      </c>
      <c r="S28">
        <f t="shared" si="7"/>
        <v>0</v>
      </c>
      <c r="T28" s="19">
        <f t="shared" si="1"/>
        <v>148710.91800000001</v>
      </c>
      <c r="V28" s="10"/>
      <c r="W28" s="10"/>
      <c r="X28" s="10"/>
      <c r="Y28" s="10"/>
    </row>
    <row r="29" spans="1:25">
      <c r="A29" s="28">
        <v>15.25</v>
      </c>
      <c r="B29" s="26">
        <v>0</v>
      </c>
      <c r="C29" s="26">
        <v>65</v>
      </c>
      <c r="D29" s="26">
        <v>64</v>
      </c>
      <c r="E29" s="26">
        <v>18</v>
      </c>
      <c r="F29" s="26">
        <v>0</v>
      </c>
      <c r="G29" s="26">
        <v>0</v>
      </c>
      <c r="H29" s="19">
        <f t="shared" si="0"/>
        <v>147</v>
      </c>
      <c r="J29" s="28">
        <v>15.25</v>
      </c>
      <c r="K29" s="10">
        <v>90174898</v>
      </c>
      <c r="L29" s="10"/>
      <c r="M29" s="28">
        <v>15.25</v>
      </c>
      <c r="N29">
        <f t="shared" si="2"/>
        <v>0</v>
      </c>
      <c r="O29">
        <f t="shared" si="3"/>
        <v>39873.254217687077</v>
      </c>
      <c r="P29">
        <f t="shared" si="4"/>
        <v>39259.819537414965</v>
      </c>
      <c r="Q29">
        <f t="shared" si="5"/>
        <v>11041.82424489796</v>
      </c>
      <c r="R29">
        <f t="shared" si="6"/>
        <v>0</v>
      </c>
      <c r="S29">
        <f t="shared" si="7"/>
        <v>0</v>
      </c>
      <c r="T29" s="19">
        <f t="shared" si="1"/>
        <v>90174.898000000001</v>
      </c>
      <c r="V29" s="10"/>
      <c r="W29" s="10"/>
      <c r="X29" s="10"/>
      <c r="Y29" s="10"/>
    </row>
    <row r="30" spans="1:25">
      <c r="A30" s="28">
        <v>15.75</v>
      </c>
      <c r="B30" s="26">
        <v>0</v>
      </c>
      <c r="C30" s="26">
        <v>26</v>
      </c>
      <c r="D30" s="26">
        <v>65</v>
      </c>
      <c r="E30" s="26">
        <v>29</v>
      </c>
      <c r="F30" s="26">
        <v>1</v>
      </c>
      <c r="G30" s="26">
        <v>0</v>
      </c>
      <c r="H30" s="19">
        <f t="shared" si="0"/>
        <v>121</v>
      </c>
      <c r="J30" s="28">
        <v>15.75</v>
      </c>
      <c r="K30" s="10">
        <v>45764737</v>
      </c>
      <c r="L30" s="10"/>
      <c r="M30" s="28">
        <v>15.75</v>
      </c>
      <c r="N30">
        <f t="shared" si="2"/>
        <v>0</v>
      </c>
      <c r="O30">
        <f t="shared" si="3"/>
        <v>9833.7451404958683</v>
      </c>
      <c r="P30">
        <f t="shared" si="4"/>
        <v>24584.362851239668</v>
      </c>
      <c r="Q30">
        <f t="shared" si="5"/>
        <v>10968.408041322315</v>
      </c>
      <c r="R30">
        <f t="shared" si="6"/>
        <v>378.22096694214878</v>
      </c>
      <c r="S30">
        <f t="shared" si="7"/>
        <v>0</v>
      </c>
      <c r="T30" s="19">
        <f t="shared" si="1"/>
        <v>45764.737000000001</v>
      </c>
      <c r="V30" s="10"/>
      <c r="W30" s="10"/>
      <c r="X30" s="10"/>
      <c r="Y30" s="10"/>
    </row>
    <row r="31" spans="1:25">
      <c r="A31" s="28">
        <v>16.25</v>
      </c>
      <c r="B31" s="26">
        <v>0</v>
      </c>
      <c r="C31" s="26">
        <v>10</v>
      </c>
      <c r="D31" s="26">
        <v>90</v>
      </c>
      <c r="E31" s="26">
        <v>19</v>
      </c>
      <c r="F31" s="26">
        <v>0</v>
      </c>
      <c r="G31" s="26">
        <v>0</v>
      </c>
      <c r="H31" s="19">
        <f t="shared" si="0"/>
        <v>119</v>
      </c>
      <c r="J31" s="28">
        <v>16.25</v>
      </c>
      <c r="K31" s="10">
        <v>33323173</v>
      </c>
      <c r="L31" s="10"/>
      <c r="M31" s="28">
        <v>16.25</v>
      </c>
      <c r="N31">
        <f t="shared" si="2"/>
        <v>0</v>
      </c>
      <c r="O31">
        <f t="shared" si="3"/>
        <v>2800.2666386554624</v>
      </c>
      <c r="P31">
        <f t="shared" si="4"/>
        <v>25202.399747899162</v>
      </c>
      <c r="Q31">
        <f t="shared" si="5"/>
        <v>5320.5066134453782</v>
      </c>
      <c r="R31">
        <f t="shared" si="6"/>
        <v>0</v>
      </c>
      <c r="S31">
        <f t="shared" si="7"/>
        <v>0</v>
      </c>
      <c r="T31" s="19">
        <f t="shared" si="1"/>
        <v>33323.173000000003</v>
      </c>
      <c r="V31" s="10"/>
      <c r="W31" s="10"/>
      <c r="X31" s="10"/>
      <c r="Y31" s="10"/>
    </row>
    <row r="32" spans="1:25">
      <c r="A32" s="28">
        <v>16.75</v>
      </c>
      <c r="B32" s="26">
        <v>0</v>
      </c>
      <c r="C32" s="26">
        <v>4</v>
      </c>
      <c r="D32" s="26">
        <v>61</v>
      </c>
      <c r="E32" s="26">
        <v>33</v>
      </c>
      <c r="F32" s="26">
        <v>1</v>
      </c>
      <c r="G32" s="26">
        <v>0</v>
      </c>
      <c r="H32" s="19">
        <f t="shared" si="0"/>
        <v>99</v>
      </c>
      <c r="J32" s="28">
        <v>16.75</v>
      </c>
      <c r="K32" s="10">
        <v>17609653</v>
      </c>
      <c r="L32" s="10"/>
      <c r="M32" s="28">
        <v>16.75</v>
      </c>
      <c r="N32">
        <f t="shared" si="2"/>
        <v>0</v>
      </c>
      <c r="O32">
        <f t="shared" si="3"/>
        <v>711.50113131313128</v>
      </c>
      <c r="P32">
        <f t="shared" si="4"/>
        <v>10850.392252525251</v>
      </c>
      <c r="Q32">
        <f t="shared" si="5"/>
        <v>5869.8843333333325</v>
      </c>
      <c r="R32">
        <f t="shared" si="6"/>
        <v>177.87528282828282</v>
      </c>
      <c r="S32">
        <f t="shared" si="7"/>
        <v>0</v>
      </c>
      <c r="T32" s="19">
        <f t="shared" si="1"/>
        <v>17609.652999999995</v>
      </c>
      <c r="V32" s="10"/>
      <c r="W32" s="10"/>
      <c r="X32" s="10"/>
      <c r="Y32" s="10"/>
    </row>
    <row r="33" spans="1:25">
      <c r="A33" s="28">
        <v>17.25</v>
      </c>
      <c r="B33" s="26">
        <v>0</v>
      </c>
      <c r="C33" s="26">
        <v>0</v>
      </c>
      <c r="D33" s="26">
        <v>40</v>
      </c>
      <c r="E33" s="26">
        <v>23</v>
      </c>
      <c r="F33" s="26">
        <v>1</v>
      </c>
      <c r="G33" s="26">
        <v>0</v>
      </c>
      <c r="H33" s="19">
        <f t="shared" si="0"/>
        <v>64</v>
      </c>
      <c r="J33" s="28">
        <v>17.25</v>
      </c>
      <c r="K33" s="10">
        <v>7466726</v>
      </c>
      <c r="L33" s="10"/>
      <c r="M33" s="28">
        <v>17.25</v>
      </c>
      <c r="N33">
        <f t="shared" si="2"/>
        <v>0</v>
      </c>
      <c r="O33">
        <f t="shared" si="3"/>
        <v>0</v>
      </c>
      <c r="P33">
        <f t="shared" si="4"/>
        <v>4666.7037499999997</v>
      </c>
      <c r="Q33">
        <f t="shared" si="5"/>
        <v>2683.3546562500001</v>
      </c>
      <c r="R33">
        <f t="shared" si="6"/>
        <v>116.66759374999999</v>
      </c>
      <c r="S33">
        <f t="shared" si="7"/>
        <v>0</v>
      </c>
      <c r="T33" s="19">
        <f t="shared" si="1"/>
        <v>7466.7260000000006</v>
      </c>
      <c r="V33" s="10"/>
      <c r="W33" s="10"/>
      <c r="X33" s="10"/>
      <c r="Y33" s="10"/>
    </row>
    <row r="34" spans="1:25">
      <c r="A34" s="28">
        <v>17.75</v>
      </c>
      <c r="B34" s="26">
        <v>0</v>
      </c>
      <c r="C34" s="26">
        <v>1</v>
      </c>
      <c r="D34" s="26">
        <v>16</v>
      </c>
      <c r="E34" s="26">
        <v>11</v>
      </c>
      <c r="F34" s="26">
        <v>0</v>
      </c>
      <c r="G34" s="26">
        <v>0</v>
      </c>
      <c r="H34" s="19">
        <f t="shared" si="0"/>
        <v>28</v>
      </c>
      <c r="J34" s="28">
        <v>17.75</v>
      </c>
      <c r="K34" s="10">
        <v>4856851</v>
      </c>
      <c r="L34" s="10"/>
      <c r="M34" s="28">
        <v>17.75</v>
      </c>
      <c r="N34">
        <f t="shared" si="2"/>
        <v>0</v>
      </c>
      <c r="O34">
        <f t="shared" si="3"/>
        <v>173.45896428571427</v>
      </c>
      <c r="P34">
        <f t="shared" si="4"/>
        <v>2775.3434285714284</v>
      </c>
      <c r="Q34">
        <f t="shared" si="5"/>
        <v>1908.048607142857</v>
      </c>
      <c r="R34">
        <f t="shared" si="6"/>
        <v>0</v>
      </c>
      <c r="S34">
        <f t="shared" si="7"/>
        <v>0</v>
      </c>
      <c r="T34" s="19">
        <f t="shared" si="1"/>
        <v>4856.8509999999997</v>
      </c>
      <c r="V34" s="10"/>
      <c r="W34" s="10"/>
      <c r="X34" s="10"/>
      <c r="Y34" s="10"/>
    </row>
    <row r="35" spans="1:25">
      <c r="A35" s="28">
        <v>18.25</v>
      </c>
      <c r="B35" s="26">
        <v>0</v>
      </c>
      <c r="C35" s="26">
        <v>0</v>
      </c>
      <c r="D35" s="26">
        <v>11</v>
      </c>
      <c r="E35" s="26">
        <v>8</v>
      </c>
      <c r="F35" s="26">
        <v>0</v>
      </c>
      <c r="G35" s="26">
        <v>0</v>
      </c>
      <c r="H35" s="19">
        <f t="shared" si="0"/>
        <v>19</v>
      </c>
      <c r="J35" s="28">
        <v>18.25</v>
      </c>
      <c r="K35" s="10">
        <v>664495</v>
      </c>
      <c r="L35" s="10"/>
      <c r="M35" s="28">
        <v>18.25</v>
      </c>
      <c r="N35">
        <f t="shared" si="2"/>
        <v>0</v>
      </c>
      <c r="P35">
        <f t="shared" si="4"/>
        <v>384.70763157894737</v>
      </c>
      <c r="Q35">
        <f t="shared" si="5"/>
        <v>279.78736842105263</v>
      </c>
      <c r="R35">
        <f t="shared" si="6"/>
        <v>0</v>
      </c>
      <c r="S35">
        <f t="shared" si="7"/>
        <v>0</v>
      </c>
      <c r="T35" s="19">
        <f t="shared" si="1"/>
        <v>664.495</v>
      </c>
      <c r="V35" s="10"/>
      <c r="W35" s="10"/>
      <c r="X35" s="10"/>
      <c r="Y35" s="10"/>
    </row>
    <row r="36" spans="1:25">
      <c r="A36" s="28">
        <v>18.75</v>
      </c>
      <c r="B36" s="26">
        <v>0</v>
      </c>
      <c r="C36" s="26">
        <v>0</v>
      </c>
      <c r="D36" s="26">
        <v>4</v>
      </c>
      <c r="E36" s="26">
        <v>2</v>
      </c>
      <c r="F36" s="26">
        <v>0</v>
      </c>
      <c r="G36" s="26">
        <v>0</v>
      </c>
      <c r="H36" s="19">
        <f t="shared" si="0"/>
        <v>6</v>
      </c>
      <c r="J36" s="28">
        <v>18.75</v>
      </c>
      <c r="K36" s="10">
        <v>124201</v>
      </c>
      <c r="L36" s="10"/>
      <c r="M36" s="28">
        <v>18.75</v>
      </c>
      <c r="N36">
        <f t="shared" si="2"/>
        <v>0</v>
      </c>
      <c r="P36">
        <f t="shared" si="4"/>
        <v>82.800666666666658</v>
      </c>
      <c r="Q36">
        <f t="shared" si="5"/>
        <v>41.400333333333329</v>
      </c>
      <c r="R36">
        <f t="shared" si="6"/>
        <v>0</v>
      </c>
      <c r="S36">
        <f t="shared" si="7"/>
        <v>0</v>
      </c>
      <c r="T36" s="19">
        <f t="shared" si="1"/>
        <v>124.20099999999999</v>
      </c>
      <c r="V36" s="10"/>
      <c r="W36" s="10"/>
      <c r="X36" s="10"/>
      <c r="Y36" s="10"/>
    </row>
    <row r="37" spans="1:25">
      <c r="A37" s="28">
        <v>19.25</v>
      </c>
      <c r="B37" s="26">
        <v>0</v>
      </c>
      <c r="C37" s="26">
        <v>0</v>
      </c>
      <c r="D37" s="26">
        <v>1</v>
      </c>
      <c r="E37" s="26">
        <v>0</v>
      </c>
      <c r="F37" s="26">
        <v>0</v>
      </c>
      <c r="G37" s="26">
        <v>0</v>
      </c>
      <c r="H37" s="19">
        <f t="shared" si="0"/>
        <v>1</v>
      </c>
      <c r="J37" s="28">
        <v>19.25</v>
      </c>
      <c r="K37" s="10">
        <v>0</v>
      </c>
      <c r="M37" s="28">
        <v>19.25</v>
      </c>
      <c r="N37">
        <f t="shared" si="2"/>
        <v>0</v>
      </c>
      <c r="P37">
        <f t="shared" si="4"/>
        <v>0</v>
      </c>
      <c r="Q37">
        <f t="shared" si="5"/>
        <v>0</v>
      </c>
      <c r="R37">
        <f t="shared" si="6"/>
        <v>0</v>
      </c>
      <c r="S37">
        <f t="shared" si="7"/>
        <v>0</v>
      </c>
      <c r="T37" s="19">
        <f t="shared" si="1"/>
        <v>0</v>
      </c>
    </row>
    <row r="38" spans="1:25">
      <c r="A38" s="17" t="s">
        <v>21</v>
      </c>
      <c r="B38" s="24">
        <f t="shared" ref="B38:H38" si="8">SUM(B6:B37)</f>
        <v>0</v>
      </c>
      <c r="C38" s="24">
        <f t="shared" si="8"/>
        <v>579</v>
      </c>
      <c r="D38" s="24">
        <f t="shared" si="8"/>
        <v>435</v>
      </c>
      <c r="E38" s="24">
        <f t="shared" si="8"/>
        <v>155</v>
      </c>
      <c r="F38" s="24">
        <f t="shared" si="8"/>
        <v>3</v>
      </c>
      <c r="G38" s="24">
        <f t="shared" si="8"/>
        <v>0</v>
      </c>
      <c r="H38" s="41">
        <f t="shared" si="8"/>
        <v>1172</v>
      </c>
      <c r="I38" s="40"/>
      <c r="J38" s="17" t="s">
        <v>21</v>
      </c>
      <c r="K38" s="10">
        <f>SUM(K6:K37)</f>
        <v>1136976605</v>
      </c>
      <c r="M38" s="17" t="s">
        <v>21</v>
      </c>
      <c r="N38" s="24">
        <f t="shared" ref="N38:T38" si="9">SUM(N6:N37)</f>
        <v>0</v>
      </c>
      <c r="O38" s="24">
        <f t="shared" si="9"/>
        <v>877762.4413546843</v>
      </c>
      <c r="P38" s="24">
        <f t="shared" si="9"/>
        <v>206476.09545832363</v>
      </c>
      <c r="Q38" s="24">
        <f t="shared" si="9"/>
        <v>52065.304343471435</v>
      </c>
      <c r="R38" s="24">
        <f t="shared" si="9"/>
        <v>672.76384352043158</v>
      </c>
      <c r="S38" s="24">
        <f t="shared" si="9"/>
        <v>0</v>
      </c>
      <c r="T38" s="41">
        <f t="shared" si="9"/>
        <v>1136976.605</v>
      </c>
      <c r="U38" s="40"/>
    </row>
    <row r="41" spans="1:25">
      <c r="A41" s="21"/>
      <c r="H41" s="21"/>
      <c r="L41" s="21"/>
      <c r="P41" s="21"/>
    </row>
    <row r="42" spans="1:25">
      <c r="B42" t="s">
        <v>23</v>
      </c>
      <c r="I42" s="10"/>
      <c r="K42" t="s">
        <v>24</v>
      </c>
      <c r="R42" s="10"/>
    </row>
    <row r="44" spans="1:25">
      <c r="J44" s="26" t="s">
        <v>25</v>
      </c>
      <c r="K44">
        <v>4.7759999999999999E-3</v>
      </c>
      <c r="L44" s="26" t="s">
        <v>26</v>
      </c>
      <c r="M44">
        <v>3.1323799999999999</v>
      </c>
    </row>
    <row r="45" spans="1:25">
      <c r="A45" s="2" t="s">
        <v>18</v>
      </c>
      <c r="J45" s="2" t="s">
        <v>18</v>
      </c>
    </row>
    <row r="46" spans="1:25">
      <c r="A46" s="2" t="s">
        <v>20</v>
      </c>
      <c r="B46" s="15">
        <v>0</v>
      </c>
      <c r="C46" s="16">
        <v>1</v>
      </c>
      <c r="D46" s="16">
        <v>2</v>
      </c>
      <c r="E46" s="16">
        <v>3</v>
      </c>
      <c r="F46" s="16">
        <v>4</v>
      </c>
      <c r="G46" s="16" t="s">
        <v>13</v>
      </c>
      <c r="H46" s="17" t="s">
        <v>21</v>
      </c>
      <c r="J46" s="2" t="s">
        <v>20</v>
      </c>
      <c r="K46" s="15">
        <v>0</v>
      </c>
      <c r="L46" s="16">
        <v>1</v>
      </c>
      <c r="M46" s="16">
        <v>2</v>
      </c>
      <c r="N46" s="16">
        <v>3</v>
      </c>
      <c r="O46" s="16">
        <v>4</v>
      </c>
      <c r="P46" s="16" t="s">
        <v>13</v>
      </c>
      <c r="Q46" s="27" t="s">
        <v>21</v>
      </c>
      <c r="R46" s="2"/>
      <c r="S46" s="2"/>
    </row>
    <row r="47" spans="1:25">
      <c r="A47" s="28">
        <v>3.75</v>
      </c>
      <c r="B47">
        <f t="shared" ref="B47:B78" si="10">N6*($A47)</f>
        <v>0</v>
      </c>
      <c r="C47">
        <f t="shared" ref="C47:C78" si="11">O6*($A47)</f>
        <v>0</v>
      </c>
      <c r="D47">
        <f t="shared" ref="D47:D78" si="12">P6*($A47)</f>
        <v>0</v>
      </c>
      <c r="E47">
        <f t="shared" ref="E47:E78" si="13">Q6*($A47)</f>
        <v>0</v>
      </c>
      <c r="F47">
        <f t="shared" ref="F47:F78" si="14">R6*($A47)</f>
        <v>0</v>
      </c>
      <c r="G47">
        <f t="shared" ref="G47:G78" si="15">S6*($A47)</f>
        <v>0</v>
      </c>
      <c r="H47" s="19">
        <f t="shared" ref="H47:H78" si="16">SUM(B47:G47)</f>
        <v>0</v>
      </c>
      <c r="J47" s="28">
        <f t="shared" ref="J47:J78" si="17">$K$44*((A47)^$M$44)</f>
        <v>0.30001873842856547</v>
      </c>
      <c r="K47">
        <f t="shared" ref="K47:K78" si="18">N6*$J47</f>
        <v>0</v>
      </c>
      <c r="L47">
        <f t="shared" ref="L47:L78" si="19">O6*$J47</f>
        <v>0</v>
      </c>
      <c r="M47">
        <f t="shared" ref="M47:M78" si="20">P6*$J47</f>
        <v>0</v>
      </c>
      <c r="N47">
        <f t="shared" ref="N47:N78" si="21">Q6*$J47</f>
        <v>0</v>
      </c>
      <c r="O47">
        <f t="shared" ref="O47:O78" si="22">R6*$J47</f>
        <v>0</v>
      </c>
      <c r="P47">
        <f t="shared" ref="P47:P78" si="23">S6*$J47</f>
        <v>0</v>
      </c>
      <c r="Q47" s="29">
        <f t="shared" ref="Q47:Q78" si="24">SUM(K47:P47)</f>
        <v>0</v>
      </c>
    </row>
    <row r="48" spans="1:25">
      <c r="A48" s="28">
        <v>4.25</v>
      </c>
      <c r="B48">
        <f t="shared" si="10"/>
        <v>0</v>
      </c>
      <c r="C48">
        <f t="shared" si="11"/>
        <v>0</v>
      </c>
      <c r="D48">
        <f t="shared" si="12"/>
        <v>0</v>
      </c>
      <c r="E48">
        <f t="shared" si="13"/>
        <v>0</v>
      </c>
      <c r="F48">
        <f t="shared" si="14"/>
        <v>0</v>
      </c>
      <c r="G48">
        <f t="shared" si="15"/>
        <v>0</v>
      </c>
      <c r="H48" s="19">
        <f t="shared" si="16"/>
        <v>0</v>
      </c>
      <c r="J48" s="28">
        <f t="shared" si="17"/>
        <v>0.44403503184004733</v>
      </c>
      <c r="K48">
        <f t="shared" si="18"/>
        <v>0</v>
      </c>
      <c r="L48">
        <f t="shared" si="19"/>
        <v>0</v>
      </c>
      <c r="M48">
        <f t="shared" si="20"/>
        <v>0</v>
      </c>
      <c r="N48">
        <f t="shared" si="21"/>
        <v>0</v>
      </c>
      <c r="O48">
        <f t="shared" si="22"/>
        <v>0</v>
      </c>
      <c r="P48">
        <f t="shared" si="23"/>
        <v>0</v>
      </c>
      <c r="Q48" s="29">
        <f t="shared" si="24"/>
        <v>0</v>
      </c>
    </row>
    <row r="49" spans="1:17">
      <c r="A49" s="28">
        <v>4.75</v>
      </c>
      <c r="B49">
        <f t="shared" si="10"/>
        <v>0</v>
      </c>
      <c r="C49">
        <f t="shared" si="11"/>
        <v>0</v>
      </c>
      <c r="D49">
        <f t="shared" si="12"/>
        <v>0</v>
      </c>
      <c r="E49">
        <f t="shared" si="13"/>
        <v>0</v>
      </c>
      <c r="F49">
        <f t="shared" si="14"/>
        <v>0</v>
      </c>
      <c r="G49">
        <f t="shared" si="15"/>
        <v>0</v>
      </c>
      <c r="H49" s="19">
        <f t="shared" si="16"/>
        <v>0</v>
      </c>
      <c r="J49" s="28">
        <f t="shared" si="17"/>
        <v>0.62910892585425937</v>
      </c>
      <c r="K49">
        <f t="shared" si="18"/>
        <v>0</v>
      </c>
      <c r="L49">
        <f t="shared" si="19"/>
        <v>0</v>
      </c>
      <c r="M49">
        <f t="shared" si="20"/>
        <v>0</v>
      </c>
      <c r="N49">
        <f t="shared" si="21"/>
        <v>0</v>
      </c>
      <c r="O49">
        <f t="shared" si="22"/>
        <v>0</v>
      </c>
      <c r="P49">
        <f t="shared" si="23"/>
        <v>0</v>
      </c>
      <c r="Q49" s="29">
        <f t="shared" si="24"/>
        <v>0</v>
      </c>
    </row>
    <row r="50" spans="1:17">
      <c r="A50" s="28">
        <v>5.25</v>
      </c>
      <c r="B50">
        <f t="shared" si="10"/>
        <v>0</v>
      </c>
      <c r="C50">
        <f t="shared" si="11"/>
        <v>0</v>
      </c>
      <c r="D50">
        <f t="shared" si="12"/>
        <v>0</v>
      </c>
      <c r="E50">
        <f t="shared" si="13"/>
        <v>0</v>
      </c>
      <c r="F50">
        <f t="shared" si="14"/>
        <v>0</v>
      </c>
      <c r="G50">
        <f t="shared" si="15"/>
        <v>0</v>
      </c>
      <c r="H50" s="19">
        <f t="shared" si="16"/>
        <v>0</v>
      </c>
      <c r="J50" s="28">
        <f t="shared" si="17"/>
        <v>0.86074977316059209</v>
      </c>
      <c r="K50">
        <f t="shared" si="18"/>
        <v>0</v>
      </c>
      <c r="L50">
        <f t="shared" si="19"/>
        <v>0</v>
      </c>
      <c r="M50">
        <f t="shared" si="20"/>
        <v>0</v>
      </c>
      <c r="N50">
        <f t="shared" si="21"/>
        <v>0</v>
      </c>
      <c r="O50">
        <f t="shared" si="22"/>
        <v>0</v>
      </c>
      <c r="P50">
        <f t="shared" si="23"/>
        <v>0</v>
      </c>
      <c r="Q50" s="29">
        <f t="shared" si="24"/>
        <v>0</v>
      </c>
    </row>
    <row r="51" spans="1:17">
      <c r="A51" s="28">
        <v>5.75</v>
      </c>
      <c r="B51">
        <f t="shared" si="10"/>
        <v>0</v>
      </c>
      <c r="C51">
        <f t="shared" si="11"/>
        <v>0</v>
      </c>
      <c r="D51">
        <f t="shared" si="12"/>
        <v>0</v>
      </c>
      <c r="E51">
        <f t="shared" si="13"/>
        <v>0</v>
      </c>
      <c r="F51">
        <f t="shared" si="14"/>
        <v>0</v>
      </c>
      <c r="G51">
        <f t="shared" si="15"/>
        <v>0</v>
      </c>
      <c r="H51" s="19">
        <f t="shared" si="16"/>
        <v>0</v>
      </c>
      <c r="J51" s="28">
        <f t="shared" si="17"/>
        <v>1.1445444966273564</v>
      </c>
      <c r="K51">
        <f t="shared" si="18"/>
        <v>0</v>
      </c>
      <c r="L51">
        <f t="shared" si="19"/>
        <v>0</v>
      </c>
      <c r="M51">
        <f t="shared" si="20"/>
        <v>0</v>
      </c>
      <c r="N51">
        <f t="shared" si="21"/>
        <v>0</v>
      </c>
      <c r="O51">
        <f t="shared" si="22"/>
        <v>0</v>
      </c>
      <c r="P51">
        <f t="shared" si="23"/>
        <v>0</v>
      </c>
      <c r="Q51" s="29">
        <f t="shared" si="24"/>
        <v>0</v>
      </c>
    </row>
    <row r="52" spans="1:17">
      <c r="A52" s="28">
        <v>6.25</v>
      </c>
      <c r="B52">
        <f t="shared" si="10"/>
        <v>0</v>
      </c>
      <c r="C52">
        <f t="shared" si="11"/>
        <v>0</v>
      </c>
      <c r="D52">
        <f t="shared" si="12"/>
        <v>0</v>
      </c>
      <c r="E52">
        <f t="shared" si="13"/>
        <v>0</v>
      </c>
      <c r="F52">
        <f t="shared" si="14"/>
        <v>0</v>
      </c>
      <c r="G52">
        <f t="shared" si="15"/>
        <v>0</v>
      </c>
      <c r="H52" s="19">
        <f t="shared" si="16"/>
        <v>0</v>
      </c>
      <c r="J52" s="28">
        <f t="shared" si="17"/>
        <v>1.486151098557029</v>
      </c>
      <c r="K52">
        <f t="shared" si="18"/>
        <v>0</v>
      </c>
      <c r="L52">
        <f t="shared" si="19"/>
        <v>0</v>
      </c>
      <c r="M52">
        <f t="shared" si="20"/>
        <v>0</v>
      </c>
      <c r="N52">
        <f t="shared" si="21"/>
        <v>0</v>
      </c>
      <c r="O52">
        <f t="shared" si="22"/>
        <v>0</v>
      </c>
      <c r="P52">
        <f t="shared" si="23"/>
        <v>0</v>
      </c>
      <c r="Q52" s="29">
        <f t="shared" si="24"/>
        <v>0</v>
      </c>
    </row>
    <row r="53" spans="1:17">
      <c r="A53" s="28">
        <v>6.75</v>
      </c>
      <c r="B53">
        <f t="shared" si="10"/>
        <v>0</v>
      </c>
      <c r="C53">
        <f t="shared" si="11"/>
        <v>0</v>
      </c>
      <c r="D53">
        <f t="shared" si="12"/>
        <v>0</v>
      </c>
      <c r="E53">
        <f t="shared" si="13"/>
        <v>0</v>
      </c>
      <c r="F53">
        <f t="shared" si="14"/>
        <v>0</v>
      </c>
      <c r="G53">
        <f t="shared" si="15"/>
        <v>0</v>
      </c>
      <c r="H53" s="19">
        <f t="shared" si="16"/>
        <v>0</v>
      </c>
      <c r="J53" s="28">
        <f t="shared" si="17"/>
        <v>1.8912932390794837</v>
      </c>
      <c r="K53">
        <f t="shared" si="18"/>
        <v>0</v>
      </c>
      <c r="L53">
        <f t="shared" si="19"/>
        <v>0</v>
      </c>
      <c r="M53">
        <f t="shared" si="20"/>
        <v>0</v>
      </c>
      <c r="N53">
        <f t="shared" si="21"/>
        <v>0</v>
      </c>
      <c r="O53">
        <f t="shared" si="22"/>
        <v>0</v>
      </c>
      <c r="P53">
        <f t="shared" si="23"/>
        <v>0</v>
      </c>
      <c r="Q53" s="29">
        <f t="shared" si="24"/>
        <v>0</v>
      </c>
    </row>
    <row r="54" spans="1:17">
      <c r="A54" s="28">
        <v>7.25</v>
      </c>
      <c r="B54">
        <f t="shared" si="10"/>
        <v>0</v>
      </c>
      <c r="C54">
        <f t="shared" si="11"/>
        <v>0</v>
      </c>
      <c r="D54">
        <f t="shared" si="12"/>
        <v>0</v>
      </c>
      <c r="E54">
        <f t="shared" si="13"/>
        <v>0</v>
      </c>
      <c r="F54">
        <f t="shared" si="14"/>
        <v>0</v>
      </c>
      <c r="G54">
        <f t="shared" si="15"/>
        <v>0</v>
      </c>
      <c r="H54" s="19">
        <f t="shared" si="16"/>
        <v>0</v>
      </c>
      <c r="J54" s="28">
        <f t="shared" si="17"/>
        <v>2.3657556346324036</v>
      </c>
      <c r="K54">
        <f t="shared" si="18"/>
        <v>0</v>
      </c>
      <c r="L54">
        <f t="shared" si="19"/>
        <v>0</v>
      </c>
      <c r="M54">
        <f t="shared" si="20"/>
        <v>0</v>
      </c>
      <c r="N54">
        <f t="shared" si="21"/>
        <v>0</v>
      </c>
      <c r="O54">
        <f t="shared" si="22"/>
        <v>0</v>
      </c>
      <c r="P54">
        <f t="shared" si="23"/>
        <v>0</v>
      </c>
      <c r="Q54" s="29">
        <f t="shared" si="24"/>
        <v>0</v>
      </c>
    </row>
    <row r="55" spans="1:17">
      <c r="A55" s="28">
        <v>7.75</v>
      </c>
      <c r="B55">
        <f t="shared" si="10"/>
        <v>0</v>
      </c>
      <c r="C55">
        <f t="shared" si="11"/>
        <v>0</v>
      </c>
      <c r="D55">
        <f t="shared" si="12"/>
        <v>0</v>
      </c>
      <c r="E55">
        <f t="shared" si="13"/>
        <v>0</v>
      </c>
      <c r="F55">
        <f t="shared" si="14"/>
        <v>0</v>
      </c>
      <c r="G55">
        <f t="shared" si="15"/>
        <v>0</v>
      </c>
      <c r="H55" s="19">
        <f t="shared" si="16"/>
        <v>0</v>
      </c>
      <c r="J55" s="28">
        <f t="shared" si="17"/>
        <v>2.9153800999872983</v>
      </c>
      <c r="K55">
        <f t="shared" si="18"/>
        <v>0</v>
      </c>
      <c r="L55">
        <f t="shared" si="19"/>
        <v>0</v>
      </c>
      <c r="M55">
        <f t="shared" si="20"/>
        <v>0</v>
      </c>
      <c r="N55">
        <f t="shared" si="21"/>
        <v>0</v>
      </c>
      <c r="O55">
        <f t="shared" si="22"/>
        <v>0</v>
      </c>
      <c r="P55">
        <f t="shared" si="23"/>
        <v>0</v>
      </c>
      <c r="Q55" s="29">
        <f t="shared" si="24"/>
        <v>0</v>
      </c>
    </row>
    <row r="56" spans="1:17">
      <c r="A56" s="28">
        <v>8.25</v>
      </c>
      <c r="B56">
        <f t="shared" si="10"/>
        <v>0</v>
      </c>
      <c r="C56">
        <f t="shared" si="11"/>
        <v>0</v>
      </c>
      <c r="D56">
        <f t="shared" si="12"/>
        <v>0</v>
      </c>
      <c r="E56">
        <f t="shared" si="13"/>
        <v>0</v>
      </c>
      <c r="F56">
        <f t="shared" si="14"/>
        <v>0</v>
      </c>
      <c r="G56">
        <f t="shared" si="15"/>
        <v>0</v>
      </c>
      <c r="H56" s="19">
        <f t="shared" si="16"/>
        <v>0</v>
      </c>
      <c r="J56" s="28">
        <f t="shared" si="17"/>
        <v>3.5460621050382017</v>
      </c>
      <c r="K56">
        <f t="shared" si="18"/>
        <v>0</v>
      </c>
      <c r="L56">
        <f t="shared" si="19"/>
        <v>0</v>
      </c>
      <c r="M56">
        <f t="shared" si="20"/>
        <v>0</v>
      </c>
      <c r="N56">
        <f t="shared" si="21"/>
        <v>0</v>
      </c>
      <c r="O56">
        <f t="shared" si="22"/>
        <v>0</v>
      </c>
      <c r="P56">
        <f t="shared" si="23"/>
        <v>0</v>
      </c>
      <c r="Q56" s="29">
        <f t="shared" si="24"/>
        <v>0</v>
      </c>
    </row>
    <row r="57" spans="1:17">
      <c r="A57" s="28">
        <v>8.75</v>
      </c>
      <c r="B57">
        <f t="shared" si="10"/>
        <v>0</v>
      </c>
      <c r="C57">
        <f t="shared" si="11"/>
        <v>0</v>
      </c>
      <c r="D57">
        <f t="shared" si="12"/>
        <v>0</v>
      </c>
      <c r="E57">
        <f t="shared" si="13"/>
        <v>0</v>
      </c>
      <c r="F57">
        <f t="shared" si="14"/>
        <v>0</v>
      </c>
      <c r="G57">
        <f t="shared" si="15"/>
        <v>0</v>
      </c>
      <c r="H57" s="19">
        <f t="shared" si="16"/>
        <v>0</v>
      </c>
      <c r="J57" s="28">
        <f t="shared" si="17"/>
        <v>4.2637477501089682</v>
      </c>
      <c r="K57">
        <f t="shared" si="18"/>
        <v>0</v>
      </c>
      <c r="L57">
        <f t="shared" si="19"/>
        <v>0</v>
      </c>
      <c r="M57">
        <f t="shared" si="20"/>
        <v>0</v>
      </c>
      <c r="N57">
        <f t="shared" si="21"/>
        <v>0</v>
      </c>
      <c r="O57">
        <f t="shared" si="22"/>
        <v>0</v>
      </c>
      <c r="P57">
        <f t="shared" si="23"/>
        <v>0</v>
      </c>
      <c r="Q57" s="29">
        <f t="shared" si="24"/>
        <v>0</v>
      </c>
    </row>
    <row r="58" spans="1:17">
      <c r="A58" s="28">
        <v>9.25</v>
      </c>
      <c r="B58">
        <f t="shared" si="10"/>
        <v>0</v>
      </c>
      <c r="C58">
        <f t="shared" si="11"/>
        <v>0</v>
      </c>
      <c r="D58">
        <f t="shared" si="12"/>
        <v>0</v>
      </c>
      <c r="E58">
        <f t="shared" si="13"/>
        <v>0</v>
      </c>
      <c r="F58">
        <f t="shared" si="14"/>
        <v>0</v>
      </c>
      <c r="G58">
        <f t="shared" si="15"/>
        <v>0</v>
      </c>
      <c r="H58" s="19">
        <f t="shared" si="16"/>
        <v>0</v>
      </c>
      <c r="J58" s="28">
        <f t="shared" si="17"/>
        <v>5.0744310863486755</v>
      </c>
      <c r="K58">
        <f t="shared" si="18"/>
        <v>0</v>
      </c>
      <c r="L58">
        <f t="shared" si="19"/>
        <v>0</v>
      </c>
      <c r="M58">
        <f t="shared" si="20"/>
        <v>0</v>
      </c>
      <c r="N58">
        <f t="shared" si="21"/>
        <v>0</v>
      </c>
      <c r="O58">
        <f t="shared" si="22"/>
        <v>0</v>
      </c>
      <c r="P58">
        <f t="shared" si="23"/>
        <v>0</v>
      </c>
      <c r="Q58" s="29">
        <f t="shared" si="24"/>
        <v>0</v>
      </c>
    </row>
    <row r="59" spans="1:17">
      <c r="A59" s="28">
        <v>9.75</v>
      </c>
      <c r="B59">
        <f t="shared" si="10"/>
        <v>0</v>
      </c>
      <c r="C59">
        <f t="shared" si="11"/>
        <v>0</v>
      </c>
      <c r="D59">
        <f t="shared" si="12"/>
        <v>0</v>
      </c>
      <c r="E59">
        <f t="shared" si="13"/>
        <v>0</v>
      </c>
      <c r="F59">
        <f t="shared" si="14"/>
        <v>0</v>
      </c>
      <c r="G59">
        <f t="shared" si="15"/>
        <v>0</v>
      </c>
      <c r="H59" s="19">
        <f t="shared" si="16"/>
        <v>0</v>
      </c>
      <c r="J59" s="28">
        <f t="shared" si="17"/>
        <v>5.9841517241780515</v>
      </c>
      <c r="K59">
        <f t="shared" si="18"/>
        <v>0</v>
      </c>
      <c r="L59">
        <f t="shared" si="19"/>
        <v>0</v>
      </c>
      <c r="M59">
        <f t="shared" si="20"/>
        <v>0</v>
      </c>
      <c r="N59">
        <f t="shared" si="21"/>
        <v>0</v>
      </c>
      <c r="O59">
        <f t="shared" si="22"/>
        <v>0</v>
      </c>
      <c r="P59">
        <f t="shared" si="23"/>
        <v>0</v>
      </c>
      <c r="Q59" s="29">
        <f t="shared" si="24"/>
        <v>0</v>
      </c>
    </row>
    <row r="60" spans="1:17">
      <c r="A60" s="28">
        <v>10.25</v>
      </c>
      <c r="B60">
        <f t="shared" si="10"/>
        <v>0</v>
      </c>
      <c r="C60">
        <f t="shared" si="11"/>
        <v>0</v>
      </c>
      <c r="D60">
        <f t="shared" si="12"/>
        <v>0</v>
      </c>
      <c r="E60">
        <f t="shared" si="13"/>
        <v>0</v>
      </c>
      <c r="F60">
        <f t="shared" si="14"/>
        <v>0</v>
      </c>
      <c r="G60">
        <f t="shared" si="15"/>
        <v>0</v>
      </c>
      <c r="H60" s="19">
        <f t="shared" si="16"/>
        <v>0</v>
      </c>
      <c r="J60" s="28">
        <f t="shared" si="17"/>
        <v>6.9989926847839508</v>
      </c>
      <c r="K60">
        <f t="shared" si="18"/>
        <v>0</v>
      </c>
      <c r="L60">
        <f t="shared" si="19"/>
        <v>0</v>
      </c>
      <c r="M60">
        <f t="shared" si="20"/>
        <v>0</v>
      </c>
      <c r="N60">
        <f t="shared" si="21"/>
        <v>0</v>
      </c>
      <c r="O60">
        <f t="shared" si="22"/>
        <v>0</v>
      </c>
      <c r="P60">
        <f t="shared" si="23"/>
        <v>0</v>
      </c>
      <c r="Q60" s="29">
        <f t="shared" si="24"/>
        <v>0</v>
      </c>
    </row>
    <row r="61" spans="1:17">
      <c r="A61" s="28">
        <v>10.75</v>
      </c>
      <c r="B61">
        <f t="shared" si="10"/>
        <v>0</v>
      </c>
      <c r="C61">
        <f t="shared" si="11"/>
        <v>0</v>
      </c>
      <c r="D61">
        <f t="shared" si="12"/>
        <v>0</v>
      </c>
      <c r="E61">
        <f t="shared" si="13"/>
        <v>0</v>
      </c>
      <c r="F61">
        <f t="shared" si="14"/>
        <v>0</v>
      </c>
      <c r="G61">
        <f t="shared" si="15"/>
        <v>0</v>
      </c>
      <c r="H61" s="19">
        <f t="shared" si="16"/>
        <v>0</v>
      </c>
      <c r="J61" s="28">
        <f t="shared" si="17"/>
        <v>8.1250784586600169</v>
      </c>
      <c r="K61">
        <f t="shared" si="18"/>
        <v>0</v>
      </c>
      <c r="L61">
        <f t="shared" si="19"/>
        <v>0</v>
      </c>
      <c r="M61">
        <f t="shared" si="20"/>
        <v>0</v>
      </c>
      <c r="N61">
        <f t="shared" si="21"/>
        <v>0</v>
      </c>
      <c r="O61">
        <f t="shared" si="22"/>
        <v>0</v>
      </c>
      <c r="P61">
        <f t="shared" si="23"/>
        <v>0</v>
      </c>
      <c r="Q61" s="29">
        <f t="shared" si="24"/>
        <v>0</v>
      </c>
    </row>
    <row r="62" spans="1:17">
      <c r="A62" s="28">
        <v>11.25</v>
      </c>
      <c r="B62">
        <f t="shared" si="10"/>
        <v>0</v>
      </c>
      <c r="C62">
        <f t="shared" si="11"/>
        <v>113880.39749999999</v>
      </c>
      <c r="D62">
        <f t="shared" si="12"/>
        <v>0</v>
      </c>
      <c r="E62">
        <f t="shared" si="13"/>
        <v>0</v>
      </c>
      <c r="F62">
        <f t="shared" si="14"/>
        <v>0</v>
      </c>
      <c r="G62">
        <f t="shared" si="15"/>
        <v>0</v>
      </c>
      <c r="H62" s="19">
        <f t="shared" si="16"/>
        <v>113880.39749999999</v>
      </c>
      <c r="J62" s="28">
        <f t="shared" si="17"/>
        <v>9.3685732420366659</v>
      </c>
      <c r="K62">
        <f t="shared" si="18"/>
        <v>0</v>
      </c>
      <c r="L62">
        <f t="shared" si="19"/>
        <v>94835.27509431103</v>
      </c>
      <c r="M62">
        <f t="shared" si="20"/>
        <v>0</v>
      </c>
      <c r="N62">
        <f t="shared" si="21"/>
        <v>0</v>
      </c>
      <c r="O62">
        <f t="shared" si="22"/>
        <v>0</v>
      </c>
      <c r="P62">
        <f t="shared" si="23"/>
        <v>0</v>
      </c>
      <c r="Q62" s="29">
        <f t="shared" si="24"/>
        <v>94835.27509431103</v>
      </c>
    </row>
    <row r="63" spans="1:17">
      <c r="A63" s="28">
        <v>11.75</v>
      </c>
      <c r="B63">
        <f t="shared" si="10"/>
        <v>0</v>
      </c>
      <c r="C63">
        <f t="shared" si="11"/>
        <v>334063.72125</v>
      </c>
      <c r="D63">
        <f t="shared" si="12"/>
        <v>0</v>
      </c>
      <c r="E63">
        <f t="shared" si="13"/>
        <v>0</v>
      </c>
      <c r="F63">
        <f t="shared" si="14"/>
        <v>0</v>
      </c>
      <c r="G63">
        <f t="shared" si="15"/>
        <v>0</v>
      </c>
      <c r="H63" s="19">
        <f t="shared" si="16"/>
        <v>334063.72125</v>
      </c>
      <c r="J63" s="28">
        <f t="shared" si="17"/>
        <v>10.735679327325917</v>
      </c>
      <c r="K63">
        <f t="shared" si="18"/>
        <v>0</v>
      </c>
      <c r="L63">
        <f t="shared" si="19"/>
        <v>305225.61584963341</v>
      </c>
      <c r="M63">
        <f t="shared" si="20"/>
        <v>0</v>
      </c>
      <c r="N63">
        <f t="shared" si="21"/>
        <v>0</v>
      </c>
      <c r="O63">
        <f t="shared" si="22"/>
        <v>0</v>
      </c>
      <c r="P63">
        <f t="shared" si="23"/>
        <v>0</v>
      </c>
      <c r="Q63" s="29">
        <f t="shared" si="24"/>
        <v>305225.61584963341</v>
      </c>
    </row>
    <row r="64" spans="1:17">
      <c r="A64" s="28">
        <v>12.25</v>
      </c>
      <c r="B64">
        <f t="shared" si="10"/>
        <v>0</v>
      </c>
      <c r="C64">
        <f t="shared" si="11"/>
        <v>808375.14800000004</v>
      </c>
      <c r="D64">
        <f t="shared" si="12"/>
        <v>0</v>
      </c>
      <c r="E64">
        <f t="shared" si="13"/>
        <v>0</v>
      </c>
      <c r="F64">
        <f t="shared" si="14"/>
        <v>0</v>
      </c>
      <c r="G64">
        <f t="shared" si="15"/>
        <v>0</v>
      </c>
      <c r="H64" s="19">
        <f t="shared" si="16"/>
        <v>808375.14800000004</v>
      </c>
      <c r="J64" s="28">
        <f t="shared" si="17"/>
        <v>12.232635627837997</v>
      </c>
      <c r="K64">
        <f t="shared" si="18"/>
        <v>0</v>
      </c>
      <c r="L64">
        <f t="shared" si="19"/>
        <v>807229.27641498891</v>
      </c>
      <c r="M64">
        <f t="shared" si="20"/>
        <v>0</v>
      </c>
      <c r="N64">
        <f t="shared" si="21"/>
        <v>0</v>
      </c>
      <c r="O64">
        <f t="shared" si="22"/>
        <v>0</v>
      </c>
      <c r="P64">
        <f t="shared" si="23"/>
        <v>0</v>
      </c>
      <c r="Q64" s="29">
        <f t="shared" si="24"/>
        <v>807229.27641498891</v>
      </c>
    </row>
    <row r="65" spans="1:18">
      <c r="A65" s="28">
        <v>12.75</v>
      </c>
      <c r="B65">
        <f t="shared" si="10"/>
        <v>0</v>
      </c>
      <c r="C65">
        <f t="shared" si="11"/>
        <v>1554117.9382500001</v>
      </c>
      <c r="D65">
        <f t="shared" si="12"/>
        <v>0</v>
      </c>
      <c r="E65">
        <f t="shared" si="13"/>
        <v>0</v>
      </c>
      <c r="F65">
        <f t="shared" si="14"/>
        <v>0</v>
      </c>
      <c r="G65">
        <f t="shared" si="15"/>
        <v>0</v>
      </c>
      <c r="H65" s="19">
        <f t="shared" si="16"/>
        <v>1554117.9382500001</v>
      </c>
      <c r="J65" s="28">
        <f t="shared" si="17"/>
        <v>13.865716320295977</v>
      </c>
      <c r="K65">
        <f t="shared" si="18"/>
        <v>0</v>
      </c>
      <c r="L65">
        <f t="shared" si="19"/>
        <v>1690114.3890241382</v>
      </c>
      <c r="M65">
        <f t="shared" si="20"/>
        <v>0</v>
      </c>
      <c r="N65">
        <f t="shared" si="21"/>
        <v>0</v>
      </c>
      <c r="O65">
        <f t="shared" si="22"/>
        <v>0</v>
      </c>
      <c r="P65">
        <f t="shared" si="23"/>
        <v>0</v>
      </c>
      <c r="Q65" s="29">
        <f t="shared" si="24"/>
        <v>1690114.3890241382</v>
      </c>
    </row>
    <row r="66" spans="1:18">
      <c r="A66" s="28">
        <v>13.25</v>
      </c>
      <c r="B66">
        <f t="shared" si="10"/>
        <v>0</v>
      </c>
      <c r="C66">
        <f t="shared" si="11"/>
        <v>2326693.0612467951</v>
      </c>
      <c r="D66">
        <f t="shared" si="12"/>
        <v>30216.793003205126</v>
      </c>
      <c r="E66">
        <f t="shared" si="13"/>
        <v>0</v>
      </c>
      <c r="F66">
        <f t="shared" si="14"/>
        <v>0</v>
      </c>
      <c r="G66">
        <f t="shared" si="15"/>
        <v>0</v>
      </c>
      <c r="H66" s="19">
        <f t="shared" si="16"/>
        <v>2356909.8542500003</v>
      </c>
      <c r="J66" s="28">
        <f t="shared" si="17"/>
        <v>15.641229591290122</v>
      </c>
      <c r="K66">
        <f t="shared" si="18"/>
        <v>0</v>
      </c>
      <c r="L66">
        <f t="shared" si="19"/>
        <v>2746591.7252394543</v>
      </c>
      <c r="M66">
        <f t="shared" si="20"/>
        <v>35670.022405707197</v>
      </c>
      <c r="N66">
        <f t="shared" si="21"/>
        <v>0</v>
      </c>
      <c r="O66">
        <f t="shared" si="22"/>
        <v>0</v>
      </c>
      <c r="P66">
        <f t="shared" si="23"/>
        <v>0</v>
      </c>
      <c r="Q66" s="29">
        <f t="shared" si="24"/>
        <v>2782261.7476451616</v>
      </c>
    </row>
    <row r="67" spans="1:18">
      <c r="A67" s="28">
        <v>13.75</v>
      </c>
      <c r="B67">
        <f t="shared" si="10"/>
        <v>0</v>
      </c>
      <c r="C67">
        <f t="shared" si="11"/>
        <v>2176331.7522222223</v>
      </c>
      <c r="D67">
        <f t="shared" si="12"/>
        <v>272041.46902777778</v>
      </c>
      <c r="E67">
        <f t="shared" si="13"/>
        <v>0</v>
      </c>
      <c r="F67">
        <f t="shared" si="14"/>
        <v>0</v>
      </c>
      <c r="G67">
        <f t="shared" si="15"/>
        <v>0</v>
      </c>
      <c r="H67" s="19">
        <f t="shared" si="16"/>
        <v>2448373.2212499999</v>
      </c>
      <c r="J67" s="28">
        <f t="shared" si="17"/>
        <v>17.565516475927581</v>
      </c>
      <c r="K67">
        <f t="shared" si="18"/>
        <v>0</v>
      </c>
      <c r="L67">
        <f t="shared" si="19"/>
        <v>2780246.6364177298</v>
      </c>
      <c r="M67">
        <f t="shared" si="20"/>
        <v>347530.82955221622</v>
      </c>
      <c r="N67">
        <f t="shared" si="21"/>
        <v>0</v>
      </c>
      <c r="O67">
        <f t="shared" si="22"/>
        <v>0</v>
      </c>
      <c r="P67">
        <f t="shared" si="23"/>
        <v>0</v>
      </c>
      <c r="Q67" s="29">
        <f t="shared" si="24"/>
        <v>3127777.4659699462</v>
      </c>
    </row>
    <row r="68" spans="1:18">
      <c r="A68" s="28">
        <v>14.25</v>
      </c>
      <c r="B68">
        <f t="shared" si="10"/>
        <v>0</v>
      </c>
      <c r="C68">
        <f t="shared" si="11"/>
        <v>2379490.8704405488</v>
      </c>
      <c r="D68">
        <f t="shared" si="12"/>
        <v>429381.81120731705</v>
      </c>
      <c r="E68">
        <f t="shared" si="13"/>
        <v>125236.36160213416</v>
      </c>
      <c r="F68">
        <f t="shared" si="14"/>
        <v>0</v>
      </c>
      <c r="G68">
        <f t="shared" si="15"/>
        <v>0</v>
      </c>
      <c r="H68" s="19">
        <f t="shared" si="16"/>
        <v>2934109.0432500001</v>
      </c>
      <c r="J68" s="28">
        <f t="shared" si="17"/>
        <v>19.64494977865515</v>
      </c>
      <c r="K68">
        <f t="shared" si="18"/>
        <v>0</v>
      </c>
      <c r="L68">
        <f t="shared" si="19"/>
        <v>3280349.3788472284</v>
      </c>
      <c r="M68">
        <f t="shared" si="20"/>
        <v>591942.74505513895</v>
      </c>
      <c r="N68">
        <f t="shared" si="21"/>
        <v>172649.96730774891</v>
      </c>
      <c r="O68">
        <f t="shared" si="22"/>
        <v>0</v>
      </c>
      <c r="P68">
        <f t="shared" si="23"/>
        <v>0</v>
      </c>
      <c r="Q68" s="29">
        <f t="shared" si="24"/>
        <v>4044942.0912101162</v>
      </c>
    </row>
    <row r="69" spans="1:18">
      <c r="A69" s="28">
        <v>14.75</v>
      </c>
      <c r="B69">
        <f t="shared" si="10"/>
        <v>0</v>
      </c>
      <c r="C69">
        <f t="shared" si="11"/>
        <v>1431858.9431041668</v>
      </c>
      <c r="D69">
        <f t="shared" si="12"/>
        <v>685464.38765625004</v>
      </c>
      <c r="E69">
        <f t="shared" si="13"/>
        <v>76162.709739583326</v>
      </c>
      <c r="F69">
        <f t="shared" si="14"/>
        <v>0</v>
      </c>
      <c r="G69">
        <f t="shared" si="15"/>
        <v>0</v>
      </c>
      <c r="H69" s="19">
        <f t="shared" si="16"/>
        <v>2193486.0405000001</v>
      </c>
      <c r="J69" s="28">
        <f t="shared" si="17"/>
        <v>21.885933067649642</v>
      </c>
      <c r="K69">
        <f t="shared" si="18"/>
        <v>0</v>
      </c>
      <c r="L69">
        <f t="shared" si="19"/>
        <v>2124580.9485487016</v>
      </c>
      <c r="M69">
        <f t="shared" si="20"/>
        <v>1017086.6243052296</v>
      </c>
      <c r="N69">
        <f t="shared" si="21"/>
        <v>113009.62492280328</v>
      </c>
      <c r="O69">
        <f t="shared" si="22"/>
        <v>0</v>
      </c>
      <c r="P69">
        <f t="shared" si="23"/>
        <v>0</v>
      </c>
      <c r="Q69" s="29">
        <f t="shared" si="24"/>
        <v>3254677.1977767344</v>
      </c>
    </row>
    <row r="70" spans="1:18">
      <c r="A70" s="28">
        <v>15.25</v>
      </c>
      <c r="B70">
        <f t="shared" si="10"/>
        <v>0</v>
      </c>
      <c r="C70">
        <f t="shared" si="11"/>
        <v>608067.12681972794</v>
      </c>
      <c r="D70">
        <f t="shared" si="12"/>
        <v>598712.24794557819</v>
      </c>
      <c r="E70">
        <f t="shared" si="13"/>
        <v>168387.81973469388</v>
      </c>
      <c r="F70">
        <f t="shared" si="14"/>
        <v>0</v>
      </c>
      <c r="G70">
        <f t="shared" si="15"/>
        <v>0</v>
      </c>
      <c r="H70" s="19">
        <f t="shared" si="16"/>
        <v>1375167.1945000002</v>
      </c>
      <c r="J70" s="28">
        <f t="shared" si="17"/>
        <v>24.294899735343684</v>
      </c>
      <c r="K70">
        <f t="shared" si="18"/>
        <v>0</v>
      </c>
      <c r="L70">
        <f t="shared" si="19"/>
        <v>968716.7133405772</v>
      </c>
      <c r="M70">
        <f t="shared" si="20"/>
        <v>953813.37928918365</v>
      </c>
      <c r="N70">
        <f t="shared" si="21"/>
        <v>268260.01292508293</v>
      </c>
      <c r="O70">
        <f t="shared" si="22"/>
        <v>0</v>
      </c>
      <c r="P70">
        <f t="shared" si="23"/>
        <v>0</v>
      </c>
      <c r="Q70" s="29">
        <f t="shared" si="24"/>
        <v>2190790.1055548438</v>
      </c>
    </row>
    <row r="71" spans="1:18">
      <c r="A71" s="28">
        <v>15.75</v>
      </c>
      <c r="B71">
        <f t="shared" si="10"/>
        <v>0</v>
      </c>
      <c r="C71">
        <f t="shared" si="11"/>
        <v>154881.48596280994</v>
      </c>
      <c r="D71">
        <f t="shared" si="12"/>
        <v>387203.71490702475</v>
      </c>
      <c r="E71">
        <f t="shared" si="13"/>
        <v>172752.42665082644</v>
      </c>
      <c r="F71">
        <f t="shared" si="14"/>
        <v>5956.9802293388429</v>
      </c>
      <c r="G71">
        <f t="shared" si="15"/>
        <v>0</v>
      </c>
      <c r="H71" s="19">
        <f t="shared" si="16"/>
        <v>720794.60775000008</v>
      </c>
      <c r="J71" s="28">
        <f t="shared" si="17"/>
        <v>26.878312118632856</v>
      </c>
      <c r="K71">
        <f t="shared" si="18"/>
        <v>0</v>
      </c>
      <c r="L71">
        <f t="shared" si="19"/>
        <v>264314.47118133708</v>
      </c>
      <c r="M71">
        <f t="shared" si="20"/>
        <v>660786.17795334256</v>
      </c>
      <c r="N71">
        <f t="shared" si="21"/>
        <v>294812.29477918363</v>
      </c>
      <c r="O71">
        <f t="shared" si="22"/>
        <v>10165.941199282193</v>
      </c>
      <c r="P71">
        <f t="shared" si="23"/>
        <v>0</v>
      </c>
      <c r="Q71" s="29">
        <f t="shared" si="24"/>
        <v>1230078.8851131455</v>
      </c>
    </row>
    <row r="72" spans="1:18">
      <c r="A72" s="28">
        <v>16.25</v>
      </c>
      <c r="B72">
        <f t="shared" si="10"/>
        <v>0</v>
      </c>
      <c r="C72">
        <f t="shared" si="11"/>
        <v>45504.332878151261</v>
      </c>
      <c r="D72">
        <f t="shared" si="12"/>
        <v>409538.99590336141</v>
      </c>
      <c r="E72">
        <f t="shared" si="13"/>
        <v>86458.232468487389</v>
      </c>
      <c r="F72">
        <f t="shared" si="14"/>
        <v>0</v>
      </c>
      <c r="G72">
        <f t="shared" si="15"/>
        <v>0</v>
      </c>
      <c r="H72" s="19">
        <f t="shared" si="16"/>
        <v>541501.56125000003</v>
      </c>
      <c r="J72" s="28">
        <f t="shared" si="17"/>
        <v>29.642660673132095</v>
      </c>
      <c r="K72">
        <f t="shared" si="18"/>
        <v>0</v>
      </c>
      <c r="L72">
        <f t="shared" si="19"/>
        <v>83007.353763956082</v>
      </c>
      <c r="M72">
        <f t="shared" si="20"/>
        <v>747066.18387560477</v>
      </c>
      <c r="N72">
        <f t="shared" si="21"/>
        <v>157713.97215151653</v>
      </c>
      <c r="O72">
        <f t="shared" si="22"/>
        <v>0</v>
      </c>
      <c r="P72">
        <f t="shared" si="23"/>
        <v>0</v>
      </c>
      <c r="Q72" s="29">
        <f t="shared" si="24"/>
        <v>987787.50979107735</v>
      </c>
    </row>
    <row r="73" spans="1:18">
      <c r="A73" s="28">
        <v>16.75</v>
      </c>
      <c r="B73">
        <f t="shared" si="10"/>
        <v>0</v>
      </c>
      <c r="C73">
        <f t="shared" si="11"/>
        <v>11917.643949494948</v>
      </c>
      <c r="D73">
        <f t="shared" si="12"/>
        <v>181744.07022979794</v>
      </c>
      <c r="E73">
        <f t="shared" si="13"/>
        <v>98320.562583333318</v>
      </c>
      <c r="F73">
        <f t="shared" si="14"/>
        <v>2979.410987373737</v>
      </c>
      <c r="G73">
        <f t="shared" si="15"/>
        <v>0</v>
      </c>
      <c r="H73" s="19">
        <f t="shared" si="16"/>
        <v>294961.68774999998</v>
      </c>
      <c r="J73" s="28">
        <f t="shared" si="17"/>
        <v>32.594463196544304</v>
      </c>
      <c r="K73">
        <f t="shared" si="18"/>
        <v>0</v>
      </c>
      <c r="L73">
        <f t="shared" si="19"/>
        <v>23190.997438885493</v>
      </c>
      <c r="M73">
        <f t="shared" si="20"/>
        <v>353662.71094300377</v>
      </c>
      <c r="N73">
        <f t="shared" si="21"/>
        <v>191325.72887080529</v>
      </c>
      <c r="O73">
        <f t="shared" si="22"/>
        <v>5797.7493597213734</v>
      </c>
      <c r="P73">
        <f t="shared" si="23"/>
        <v>0</v>
      </c>
      <c r="Q73" s="29">
        <f t="shared" si="24"/>
        <v>573977.18661241583</v>
      </c>
    </row>
    <row r="74" spans="1:18">
      <c r="A74" s="28">
        <v>17.25</v>
      </c>
      <c r="B74">
        <f t="shared" si="10"/>
        <v>0</v>
      </c>
      <c r="C74">
        <f t="shared" si="11"/>
        <v>0</v>
      </c>
      <c r="D74">
        <f t="shared" si="12"/>
        <v>80500.639687499992</v>
      </c>
      <c r="E74">
        <f t="shared" si="13"/>
        <v>46287.867820312502</v>
      </c>
      <c r="F74">
        <f t="shared" si="14"/>
        <v>2012.5159921874999</v>
      </c>
      <c r="G74">
        <f t="shared" si="15"/>
        <v>0</v>
      </c>
      <c r="H74" s="19">
        <f t="shared" si="16"/>
        <v>128801.0235</v>
      </c>
      <c r="J74" s="28">
        <f t="shared" si="17"/>
        <v>35.740264096792316</v>
      </c>
      <c r="K74">
        <f t="shared" si="18"/>
        <v>0</v>
      </c>
      <c r="L74">
        <f t="shared" si="19"/>
        <v>0</v>
      </c>
      <c r="M74">
        <f t="shared" si="20"/>
        <v>166789.22448649106</v>
      </c>
      <c r="N74">
        <f t="shared" si="21"/>
        <v>95903.804079732363</v>
      </c>
      <c r="O74">
        <f t="shared" si="22"/>
        <v>4169.7306121622769</v>
      </c>
      <c r="P74">
        <f t="shared" si="23"/>
        <v>0</v>
      </c>
      <c r="Q74" s="29">
        <f t="shared" si="24"/>
        <v>266862.75917838572</v>
      </c>
    </row>
    <row r="75" spans="1:18">
      <c r="A75" s="28">
        <v>17.75</v>
      </c>
      <c r="B75">
        <f t="shared" si="10"/>
        <v>0</v>
      </c>
      <c r="C75">
        <f t="shared" si="11"/>
        <v>3078.8966160714285</v>
      </c>
      <c r="D75">
        <f t="shared" si="12"/>
        <v>49262.345857142856</v>
      </c>
      <c r="E75">
        <f t="shared" si="13"/>
        <v>33867.862776785711</v>
      </c>
      <c r="F75">
        <f t="shared" si="14"/>
        <v>0</v>
      </c>
      <c r="G75">
        <f t="shared" si="15"/>
        <v>0</v>
      </c>
      <c r="H75" s="19">
        <f t="shared" si="16"/>
        <v>86209.105249999993</v>
      </c>
      <c r="J75" s="28">
        <f t="shared" si="17"/>
        <v>39.086633701070205</v>
      </c>
      <c r="K75">
        <f t="shared" si="18"/>
        <v>0</v>
      </c>
      <c r="L75">
        <f t="shared" si="19"/>
        <v>6779.926999202733</v>
      </c>
      <c r="M75">
        <f t="shared" si="20"/>
        <v>108478.83198724373</v>
      </c>
      <c r="N75">
        <f t="shared" si="21"/>
        <v>74579.196991230056</v>
      </c>
      <c r="O75">
        <f t="shared" si="22"/>
        <v>0</v>
      </c>
      <c r="P75">
        <f t="shared" si="23"/>
        <v>0</v>
      </c>
      <c r="Q75" s="29">
        <f t="shared" si="24"/>
        <v>189837.95597767649</v>
      </c>
    </row>
    <row r="76" spans="1:18">
      <c r="A76" s="28">
        <v>18.25</v>
      </c>
      <c r="B76">
        <f t="shared" si="10"/>
        <v>0</v>
      </c>
      <c r="C76">
        <f t="shared" si="11"/>
        <v>0</v>
      </c>
      <c r="D76">
        <f t="shared" si="12"/>
        <v>7020.9142763157897</v>
      </c>
      <c r="E76">
        <f t="shared" si="13"/>
        <v>5106.1194736842108</v>
      </c>
      <c r="F76">
        <f t="shared" si="14"/>
        <v>0</v>
      </c>
      <c r="G76">
        <f t="shared" si="15"/>
        <v>0</v>
      </c>
      <c r="H76" s="19">
        <f t="shared" si="16"/>
        <v>12127.033750000001</v>
      </c>
      <c r="J76" s="28">
        <f t="shared" si="17"/>
        <v>42.64016760240326</v>
      </c>
      <c r="K76">
        <f t="shared" si="18"/>
        <v>0</v>
      </c>
      <c r="L76">
        <f t="shared" si="19"/>
        <v>0</v>
      </c>
      <c r="M76">
        <f t="shared" si="20"/>
        <v>16403.997888449921</v>
      </c>
      <c r="N76">
        <f t="shared" si="21"/>
        <v>11930.180282509033</v>
      </c>
      <c r="O76">
        <f t="shared" si="22"/>
        <v>0</v>
      </c>
      <c r="P76">
        <f t="shared" si="23"/>
        <v>0</v>
      </c>
      <c r="Q76" s="29">
        <f t="shared" si="24"/>
        <v>28334.178170958956</v>
      </c>
    </row>
    <row r="77" spans="1:18">
      <c r="A77" s="28">
        <v>18.75</v>
      </c>
      <c r="B77">
        <f t="shared" si="10"/>
        <v>0</v>
      </c>
      <c r="C77">
        <f t="shared" si="11"/>
        <v>0</v>
      </c>
      <c r="D77">
        <f t="shared" si="12"/>
        <v>1552.5124999999998</v>
      </c>
      <c r="E77">
        <f t="shared" si="13"/>
        <v>776.25624999999991</v>
      </c>
      <c r="F77">
        <f t="shared" si="14"/>
        <v>0</v>
      </c>
      <c r="G77">
        <f t="shared" si="15"/>
        <v>0</v>
      </c>
      <c r="H77" s="19">
        <f t="shared" si="16"/>
        <v>2328.7687499999997</v>
      </c>
      <c r="J77" s="28">
        <f t="shared" si="17"/>
        <v>46.407486040675622</v>
      </c>
      <c r="K77">
        <f t="shared" si="18"/>
        <v>0</v>
      </c>
      <c r="L77">
        <f t="shared" si="19"/>
        <v>0</v>
      </c>
      <c r="M77">
        <f t="shared" si="20"/>
        <v>3842.5707824919682</v>
      </c>
      <c r="N77">
        <f t="shared" si="21"/>
        <v>1921.2853912459841</v>
      </c>
      <c r="O77">
        <f t="shared" si="22"/>
        <v>0</v>
      </c>
      <c r="P77">
        <f t="shared" si="23"/>
        <v>0</v>
      </c>
      <c r="Q77" s="29">
        <f t="shared" si="24"/>
        <v>5763.8561737379523</v>
      </c>
    </row>
    <row r="78" spans="1:18">
      <c r="A78" s="28">
        <v>19.25</v>
      </c>
      <c r="B78">
        <f t="shared" si="10"/>
        <v>0</v>
      </c>
      <c r="C78">
        <f t="shared" si="11"/>
        <v>0</v>
      </c>
      <c r="D78">
        <f t="shared" si="12"/>
        <v>0</v>
      </c>
      <c r="E78">
        <f t="shared" si="13"/>
        <v>0</v>
      </c>
      <c r="F78">
        <f t="shared" si="14"/>
        <v>0</v>
      </c>
      <c r="G78">
        <f t="shared" si="15"/>
        <v>0</v>
      </c>
      <c r="H78" s="19">
        <f t="shared" si="16"/>
        <v>0</v>
      </c>
      <c r="J78" s="28">
        <f t="shared" si="17"/>
        <v>50.395233315412618</v>
      </c>
      <c r="K78">
        <f t="shared" si="18"/>
        <v>0</v>
      </c>
      <c r="L78">
        <f t="shared" si="19"/>
        <v>0</v>
      </c>
      <c r="M78">
        <f t="shared" si="20"/>
        <v>0</v>
      </c>
      <c r="N78">
        <f t="shared" si="21"/>
        <v>0</v>
      </c>
      <c r="O78">
        <f t="shared" si="22"/>
        <v>0</v>
      </c>
      <c r="P78">
        <f t="shared" si="23"/>
        <v>0</v>
      </c>
      <c r="Q78" s="29">
        <f t="shared" si="24"/>
        <v>0</v>
      </c>
    </row>
    <row r="79" spans="1:18">
      <c r="A79" s="17" t="s">
        <v>21</v>
      </c>
      <c r="B79" s="24">
        <f t="shared" ref="B79:H79" si="25">SUM(B47:B78)</f>
        <v>0</v>
      </c>
      <c r="C79" s="24">
        <f t="shared" si="25"/>
        <v>11948261.318239991</v>
      </c>
      <c r="D79" s="24">
        <f t="shared" si="25"/>
        <v>3132639.9022012716</v>
      </c>
      <c r="E79" s="24">
        <f t="shared" si="25"/>
        <v>813356.21909984096</v>
      </c>
      <c r="F79" s="24">
        <f t="shared" si="25"/>
        <v>10948.90720890008</v>
      </c>
      <c r="G79" s="24">
        <f t="shared" si="25"/>
        <v>0</v>
      </c>
      <c r="H79" s="24">
        <f t="shared" si="25"/>
        <v>15905206.346749999</v>
      </c>
      <c r="I79" s="19"/>
      <c r="J79" s="17" t="s">
        <v>21</v>
      </c>
      <c r="K79" s="24">
        <f t="shared" ref="K79:Q79" si="26">SUM(K47:K78)</f>
        <v>0</v>
      </c>
      <c r="L79" s="24">
        <f t="shared" si="26"/>
        <v>15175182.708160141</v>
      </c>
      <c r="M79" s="24">
        <f t="shared" si="26"/>
        <v>5003073.2985241031</v>
      </c>
      <c r="N79" s="24">
        <f t="shared" si="26"/>
        <v>1382106.067701858</v>
      </c>
      <c r="O79" s="24">
        <f t="shared" si="26"/>
        <v>20133.421171165843</v>
      </c>
      <c r="P79" s="24">
        <f t="shared" si="26"/>
        <v>0</v>
      </c>
      <c r="Q79" s="24">
        <f t="shared" si="26"/>
        <v>21580495.495557275</v>
      </c>
      <c r="R79" s="40"/>
    </row>
    <row r="80" spans="1:18">
      <c r="A80" s="15" t="s">
        <v>27</v>
      </c>
      <c r="B80" s="41">
        <f>IF(B79&gt;0,B79/N38,0)</f>
        <v>0</v>
      </c>
      <c r="C80" s="41">
        <f t="shared" ref="C80:H80" si="27">IF(C79&gt;0,C79/O38,0)</f>
        <v>13.612181104262996</v>
      </c>
      <c r="D80" s="41">
        <f t="shared" si="27"/>
        <v>15.171925327470086</v>
      </c>
      <c r="E80" s="41">
        <f t="shared" si="27"/>
        <v>15.621847012247979</v>
      </c>
      <c r="F80" s="41">
        <f t="shared" si="27"/>
        <v>16.274517892648262</v>
      </c>
      <c r="G80" s="41">
        <f t="shared" si="27"/>
        <v>0</v>
      </c>
      <c r="H80" s="41">
        <f t="shared" si="27"/>
        <v>13.989035725805456</v>
      </c>
      <c r="I80" s="19"/>
      <c r="J80" s="15" t="s">
        <v>27</v>
      </c>
      <c r="K80" s="41">
        <f>IF(K79&gt;0,K79/N38,0)</f>
        <v>0</v>
      </c>
      <c r="L80" s="41">
        <f t="shared" ref="L80:Q80" si="28">IF(L79&gt;0,L79/O38,0)</f>
        <v>17.288484894317993</v>
      </c>
      <c r="M80" s="41">
        <f t="shared" si="28"/>
        <v>24.230762827137795</v>
      </c>
      <c r="N80" s="41">
        <f t="shared" si="28"/>
        <v>26.545625443466037</v>
      </c>
      <c r="O80" s="41">
        <f t="shared" si="28"/>
        <v>29.926431637306617</v>
      </c>
      <c r="P80" s="41">
        <f t="shared" si="28"/>
        <v>0</v>
      </c>
      <c r="Q80" s="41">
        <f t="shared" si="28"/>
        <v>18.980597666349762</v>
      </c>
    </row>
    <row r="85" spans="1:14">
      <c r="A85" s="30" t="s">
        <v>52</v>
      </c>
      <c r="B85" s="31"/>
    </row>
    <row r="86" spans="1:14">
      <c r="A86" s="31" t="s">
        <v>28</v>
      </c>
      <c r="B86" s="31"/>
    </row>
    <row r="87" spans="1:14">
      <c r="A87" s="31"/>
      <c r="B87" s="31"/>
    </row>
    <row r="89" spans="1:14">
      <c r="B89" s="32" t="s">
        <v>29</v>
      </c>
      <c r="C89" s="32" t="s">
        <v>30</v>
      </c>
      <c r="D89" s="32" t="s">
        <v>31</v>
      </c>
      <c r="E89" s="32" t="s">
        <v>32</v>
      </c>
    </row>
    <row r="90" spans="1:14">
      <c r="A90" s="32" t="s">
        <v>33</v>
      </c>
      <c r="B90" s="32" t="s">
        <v>34</v>
      </c>
      <c r="C90" s="32" t="s">
        <v>20</v>
      </c>
      <c r="D90" s="32" t="s">
        <v>35</v>
      </c>
      <c r="E90" s="31"/>
      <c r="K90" s="79"/>
      <c r="L90" s="79"/>
      <c r="M90" s="79"/>
      <c r="N90" s="79"/>
    </row>
    <row r="91" spans="1:14">
      <c r="B91" s="2"/>
      <c r="C91" s="2"/>
      <c r="D91" s="2"/>
    </row>
    <row r="92" spans="1:14">
      <c r="A92" s="32">
        <v>0</v>
      </c>
      <c r="B92" s="20">
        <f>N$38</f>
        <v>0</v>
      </c>
      <c r="C92" s="34">
        <v>0</v>
      </c>
      <c r="D92" s="34">
        <v>0</v>
      </c>
      <c r="E92" s="20">
        <f t="shared" ref="E92:E97" si="29">B92*D92</f>
        <v>0</v>
      </c>
      <c r="G92" s="37">
        <f>D92/1000</f>
        <v>0</v>
      </c>
    </row>
    <row r="93" spans="1:14">
      <c r="A93" s="32">
        <v>1</v>
      </c>
      <c r="B93" s="20">
        <f>O$38</f>
        <v>877762.4413546843</v>
      </c>
      <c r="C93" s="34">
        <f>C80</f>
        <v>13.612181104262996</v>
      </c>
      <c r="D93" s="34">
        <f>L80</f>
        <v>17.288484894317993</v>
      </c>
      <c r="E93" s="20">
        <f t="shared" si="29"/>
        <v>15175182.708160141</v>
      </c>
      <c r="G93" s="37">
        <f>D93/1000</f>
        <v>1.7288484894317991E-2</v>
      </c>
      <c r="J93" s="10"/>
      <c r="K93" s="10"/>
      <c r="L93" s="10"/>
      <c r="M93" s="10"/>
    </row>
    <row r="94" spans="1:14">
      <c r="A94" s="32">
        <v>2</v>
      </c>
      <c r="B94" s="20">
        <f>P$38</f>
        <v>206476.09545832363</v>
      </c>
      <c r="C94" s="34">
        <f>D80</f>
        <v>15.171925327470086</v>
      </c>
      <c r="D94" s="34">
        <f>M80</f>
        <v>24.230762827137795</v>
      </c>
      <c r="E94" s="20">
        <f t="shared" si="29"/>
        <v>5003073.2985241031</v>
      </c>
      <c r="G94" s="37">
        <f>D94/1000</f>
        <v>2.4230762827137795E-2</v>
      </c>
    </row>
    <row r="95" spans="1:14">
      <c r="A95" s="32">
        <v>3</v>
      </c>
      <c r="B95" s="20">
        <f>Q$38</f>
        <v>52065.304343471435</v>
      </c>
      <c r="C95" s="34">
        <f>E80</f>
        <v>15.621847012247979</v>
      </c>
      <c r="D95" s="34">
        <f>N80</f>
        <v>26.545625443466037</v>
      </c>
      <c r="E95" s="20">
        <f t="shared" si="29"/>
        <v>1382106.067701858</v>
      </c>
    </row>
    <row r="96" spans="1:14">
      <c r="A96" s="32">
        <v>4</v>
      </c>
      <c r="B96" s="20">
        <f>R$38</f>
        <v>672.76384352043158</v>
      </c>
      <c r="C96" s="34">
        <f>F80</f>
        <v>16.274517892648262</v>
      </c>
      <c r="D96" s="34">
        <f>O80</f>
        <v>29.926431637306617</v>
      </c>
      <c r="E96" s="20">
        <f t="shared" si="29"/>
        <v>20133.421171165843</v>
      </c>
    </row>
    <row r="97" spans="1:6">
      <c r="A97" s="32" t="s">
        <v>13</v>
      </c>
      <c r="B97" s="20">
        <f>S$38</f>
        <v>0</v>
      </c>
      <c r="C97" s="34">
        <v>0</v>
      </c>
      <c r="D97" s="34">
        <v>0</v>
      </c>
      <c r="E97" s="20">
        <f t="shared" si="29"/>
        <v>0</v>
      </c>
    </row>
    <row r="98" spans="1:6">
      <c r="A98" s="32" t="s">
        <v>21</v>
      </c>
      <c r="B98" s="20">
        <f>SUM(B92:B97)</f>
        <v>1136976.605</v>
      </c>
      <c r="C98" s="34">
        <f>H80</f>
        <v>13.989035725805456</v>
      </c>
      <c r="D98" s="34">
        <f>Q80</f>
        <v>18.980597666349762</v>
      </c>
      <c r="E98" s="20">
        <f>SUM(E92:E97)</f>
        <v>21580495.495557267</v>
      </c>
      <c r="F98">
        <f>E98/1000</f>
        <v>21580.495495557268</v>
      </c>
    </row>
    <row r="99" spans="1:6">
      <c r="A99" s="32" t="s">
        <v>17</v>
      </c>
      <c r="B99" s="20">
        <f>K2</f>
        <v>21580497</v>
      </c>
      <c r="C99" s="2"/>
      <c r="D99" s="2"/>
      <c r="E99" s="2"/>
    </row>
    <row r="100" spans="1:6">
      <c r="A100" s="32" t="s">
        <v>32</v>
      </c>
      <c r="B100" s="20">
        <f>E98</f>
        <v>21580495.495557267</v>
      </c>
      <c r="C100" s="2"/>
      <c r="D100" s="2"/>
      <c r="E100" s="2"/>
    </row>
    <row r="101" spans="1:6">
      <c r="A101" s="32" t="s">
        <v>36</v>
      </c>
      <c r="B101" s="37">
        <f>B100/B99*100</f>
        <v>99.999993028692842</v>
      </c>
      <c r="C101" s="2"/>
      <c r="D101" s="2"/>
      <c r="E101" s="2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V101"/>
  <sheetViews>
    <sheetView workbookViewId="0">
      <selection activeCell="B6" sqref="B6:G6"/>
    </sheetView>
  </sheetViews>
  <sheetFormatPr baseColWidth="10" defaultColWidth="10.6640625" defaultRowHeight="13"/>
  <cols>
    <col min="1" max="1" width="11.83203125" customWidth="1"/>
    <col min="2" max="2" width="16.5" customWidth="1"/>
    <col min="3" max="4" width="14.5" customWidth="1"/>
    <col min="5" max="5" width="15.6640625" customWidth="1"/>
    <col min="8" max="8" width="14.5" customWidth="1"/>
    <col min="11" max="11" width="13.5" customWidth="1"/>
    <col min="12" max="13" width="14.5" customWidth="1"/>
    <col min="14" max="15" width="13.33203125" customWidth="1"/>
    <col min="17" max="17" width="15.6640625" customWidth="1"/>
  </cols>
  <sheetData>
    <row r="1" spans="1:22">
      <c r="A1" s="194" t="s">
        <v>90</v>
      </c>
      <c r="B1" s="194"/>
      <c r="J1" s="194" t="s">
        <v>15</v>
      </c>
      <c r="K1" s="194"/>
      <c r="N1" s="194" t="s">
        <v>16</v>
      </c>
      <c r="O1" s="194"/>
      <c r="P1" s="194"/>
    </row>
    <row r="2" spans="1:22">
      <c r="J2" t="s">
        <v>17</v>
      </c>
      <c r="K2" s="10">
        <v>12338704</v>
      </c>
    </row>
    <row r="4" spans="1:22">
      <c r="A4" s="2" t="s">
        <v>18</v>
      </c>
      <c r="D4" s="194" t="s">
        <v>19</v>
      </c>
      <c r="E4" s="194"/>
      <c r="J4" s="2" t="s">
        <v>18</v>
      </c>
      <c r="M4" s="2" t="s">
        <v>18</v>
      </c>
    </row>
    <row r="5" spans="1:22">
      <c r="A5" s="2" t="s">
        <v>20</v>
      </c>
      <c r="B5" s="122">
        <v>0</v>
      </c>
      <c r="C5" s="123">
        <v>1</v>
      </c>
      <c r="D5" s="123">
        <v>2</v>
      </c>
      <c r="E5" s="123">
        <v>3</v>
      </c>
      <c r="F5" s="123">
        <v>4</v>
      </c>
      <c r="G5" s="123" t="s">
        <v>13</v>
      </c>
      <c r="H5" s="124" t="s">
        <v>21</v>
      </c>
      <c r="J5" s="2" t="s">
        <v>20</v>
      </c>
      <c r="K5" s="2" t="s">
        <v>22</v>
      </c>
      <c r="M5" s="2" t="s">
        <v>20</v>
      </c>
      <c r="N5" s="122">
        <v>0</v>
      </c>
      <c r="O5" s="123">
        <v>1</v>
      </c>
      <c r="P5" s="123">
        <v>2</v>
      </c>
      <c r="Q5" s="123">
        <v>3</v>
      </c>
      <c r="R5" s="123">
        <v>4</v>
      </c>
      <c r="S5" s="123" t="s">
        <v>13</v>
      </c>
      <c r="T5" s="124" t="s">
        <v>21</v>
      </c>
    </row>
    <row r="6" spans="1:22">
      <c r="A6" s="125">
        <v>3.75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126">
        <f t="shared" ref="H6:H37" si="0">SUM(B6:G6)</f>
        <v>0</v>
      </c>
      <c r="J6" s="125">
        <v>3.75</v>
      </c>
      <c r="K6" s="10"/>
      <c r="M6" s="125">
        <v>3.75</v>
      </c>
      <c r="T6" s="126">
        <f t="shared" ref="T6:T37" si="1">SUM(N6:S6)</f>
        <v>0</v>
      </c>
    </row>
    <row r="7" spans="1:22">
      <c r="A7" s="125">
        <v>4.25</v>
      </c>
      <c r="B7" s="43"/>
      <c r="C7" s="2"/>
      <c r="D7" s="2"/>
      <c r="E7" s="2"/>
      <c r="F7" s="2"/>
      <c r="G7" s="2"/>
      <c r="H7" s="126">
        <f t="shared" si="0"/>
        <v>0</v>
      </c>
      <c r="J7" s="125">
        <v>4.25</v>
      </c>
      <c r="K7" s="10"/>
      <c r="M7" s="125">
        <v>4.25</v>
      </c>
      <c r="T7" s="126">
        <f t="shared" si="1"/>
        <v>0</v>
      </c>
    </row>
    <row r="8" spans="1:22">
      <c r="A8" s="125">
        <v>4.75</v>
      </c>
      <c r="B8" s="43"/>
      <c r="C8" s="2"/>
      <c r="D8" s="2"/>
      <c r="E8" s="2"/>
      <c r="F8" s="2"/>
      <c r="G8" s="2"/>
      <c r="H8" s="126">
        <f t="shared" si="0"/>
        <v>0</v>
      </c>
      <c r="J8" s="125">
        <v>4.75</v>
      </c>
      <c r="K8" s="10"/>
      <c r="M8" s="125">
        <v>4.75</v>
      </c>
      <c r="T8" s="126">
        <f t="shared" si="1"/>
        <v>0</v>
      </c>
      <c r="V8" s="10"/>
    </row>
    <row r="9" spans="1:22">
      <c r="A9" s="125">
        <v>5.25</v>
      </c>
      <c r="B9" s="43"/>
      <c r="C9" s="2"/>
      <c r="D9" s="2"/>
      <c r="E9" s="2"/>
      <c r="F9" s="2"/>
      <c r="G9" s="2"/>
      <c r="H9" s="126">
        <f t="shared" si="0"/>
        <v>0</v>
      </c>
      <c r="J9" s="125">
        <v>5.25</v>
      </c>
      <c r="K9" s="10"/>
      <c r="M9" s="125">
        <v>5.25</v>
      </c>
      <c r="T9" s="126">
        <f t="shared" si="1"/>
        <v>0</v>
      </c>
      <c r="V9" s="10"/>
    </row>
    <row r="10" spans="1:22">
      <c r="A10" s="125">
        <v>5.75</v>
      </c>
      <c r="B10" s="26"/>
      <c r="C10" s="2"/>
      <c r="D10" s="2"/>
      <c r="E10" s="2"/>
      <c r="F10" s="2"/>
      <c r="G10" s="2"/>
      <c r="H10" s="126">
        <f t="shared" si="0"/>
        <v>0</v>
      </c>
      <c r="J10" s="125">
        <v>5.75</v>
      </c>
      <c r="K10" s="10"/>
      <c r="M10" s="125">
        <v>5.75</v>
      </c>
      <c r="T10" s="126">
        <f t="shared" si="1"/>
        <v>0</v>
      </c>
      <c r="V10" s="10"/>
    </row>
    <row r="11" spans="1:22">
      <c r="A11" s="125">
        <v>6.25</v>
      </c>
      <c r="B11" s="26"/>
      <c r="C11" s="2"/>
      <c r="D11" s="2"/>
      <c r="E11" s="2"/>
      <c r="F11" s="2"/>
      <c r="G11" s="2"/>
      <c r="H11" s="126">
        <f t="shared" si="0"/>
        <v>0</v>
      </c>
      <c r="J11" s="125">
        <v>6.25</v>
      </c>
      <c r="K11" s="10"/>
      <c r="M11" s="125">
        <v>6.25</v>
      </c>
      <c r="T11" s="126">
        <f t="shared" si="1"/>
        <v>0</v>
      </c>
      <c r="V11" s="10"/>
    </row>
    <row r="12" spans="1:22">
      <c r="A12" s="125">
        <v>6.75</v>
      </c>
      <c r="E12" s="20"/>
      <c r="F12" s="2"/>
      <c r="G12" s="2"/>
      <c r="H12" s="126">
        <f t="shared" si="0"/>
        <v>0</v>
      </c>
      <c r="J12" s="125">
        <v>6.75</v>
      </c>
      <c r="K12" s="10"/>
      <c r="M12" s="125">
        <v>6.75</v>
      </c>
      <c r="T12" s="126">
        <f t="shared" si="1"/>
        <v>0</v>
      </c>
      <c r="V12" s="10"/>
    </row>
    <row r="13" spans="1:22">
      <c r="A13" s="125">
        <v>7.25</v>
      </c>
      <c r="B13" s="127">
        <v>1</v>
      </c>
      <c r="C13" s="127"/>
      <c r="D13" s="127"/>
      <c r="E13" s="128"/>
      <c r="F13" s="2"/>
      <c r="G13" s="2"/>
      <c r="H13" s="126">
        <f t="shared" si="0"/>
        <v>1</v>
      </c>
      <c r="J13" s="125">
        <v>7.25</v>
      </c>
      <c r="K13" s="10">
        <v>229491</v>
      </c>
      <c r="M13" s="125">
        <v>7.25</v>
      </c>
      <c r="N13" s="10">
        <f t="shared" ref="N13:N34" si="2">($K13/1000)*(B13/$H13)</f>
        <v>229.49100000000001</v>
      </c>
      <c r="O13">
        <f t="shared" ref="O13:O34" si="3">($K13/1000)*(C13/$H13)</f>
        <v>0</v>
      </c>
      <c r="P13">
        <f t="shared" ref="P13:P34" si="4">($K13/1000)*(D13/$H13)</f>
        <v>0</v>
      </c>
      <c r="Q13">
        <f t="shared" ref="Q13:Q34" si="5">($K13/1000)*(E13/$H13)</f>
        <v>0</v>
      </c>
      <c r="R13">
        <f t="shared" ref="R13:R34" si="6">($K13/1000)*(F13/$H13)</f>
        <v>0</v>
      </c>
      <c r="S13">
        <f t="shared" ref="S13:S34" si="7">($K13/1000)*(G13/$H13)</f>
        <v>0</v>
      </c>
      <c r="T13" s="129">
        <f t="shared" si="1"/>
        <v>229.49100000000001</v>
      </c>
      <c r="V13" s="10"/>
    </row>
    <row r="14" spans="1:22">
      <c r="A14" s="125">
        <v>7.75</v>
      </c>
      <c r="B14" s="130">
        <v>10</v>
      </c>
      <c r="C14" s="127"/>
      <c r="D14" s="127"/>
      <c r="E14" s="128"/>
      <c r="F14" s="2"/>
      <c r="G14" s="2"/>
      <c r="H14" s="126">
        <f t="shared" si="0"/>
        <v>10</v>
      </c>
      <c r="J14" s="125">
        <v>7.75</v>
      </c>
      <c r="K14" s="10">
        <v>3679027</v>
      </c>
      <c r="L14" s="10"/>
      <c r="M14" s="125">
        <v>7.75</v>
      </c>
      <c r="N14" s="10">
        <f t="shared" si="2"/>
        <v>3679.027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7"/>
        <v>0</v>
      </c>
      <c r="T14" s="129">
        <f t="shared" si="1"/>
        <v>3679.027</v>
      </c>
      <c r="V14" s="10"/>
    </row>
    <row r="15" spans="1:22">
      <c r="A15" s="125">
        <v>8.25</v>
      </c>
      <c r="B15" s="131">
        <v>22</v>
      </c>
      <c r="C15" s="127"/>
      <c r="D15" s="127"/>
      <c r="E15" s="128"/>
      <c r="F15" s="2"/>
      <c r="G15" s="2"/>
      <c r="H15" s="126">
        <f t="shared" si="0"/>
        <v>22</v>
      </c>
      <c r="J15" s="125">
        <v>8.25</v>
      </c>
      <c r="K15" s="10">
        <v>24470008</v>
      </c>
      <c r="L15" s="10"/>
      <c r="M15" s="125">
        <v>8.25</v>
      </c>
      <c r="N15" s="10">
        <f t="shared" si="2"/>
        <v>24470.008000000002</v>
      </c>
      <c r="O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  <c r="S15">
        <f t="shared" si="7"/>
        <v>0</v>
      </c>
      <c r="T15" s="129">
        <f t="shared" si="1"/>
        <v>24470.008000000002</v>
      </c>
      <c r="V15" s="10"/>
    </row>
    <row r="16" spans="1:22">
      <c r="A16" s="125">
        <v>8.75</v>
      </c>
      <c r="B16" s="131">
        <v>45</v>
      </c>
      <c r="C16" s="127"/>
      <c r="D16" s="127"/>
      <c r="E16" s="128"/>
      <c r="F16" s="2"/>
      <c r="G16" s="2"/>
      <c r="H16" s="126">
        <f t="shared" si="0"/>
        <v>45</v>
      </c>
      <c r="J16" s="125">
        <v>8.75</v>
      </c>
      <c r="K16" s="10">
        <v>25421736</v>
      </c>
      <c r="L16" s="10"/>
      <c r="M16" s="125">
        <v>8.75</v>
      </c>
      <c r="N16" s="10">
        <f t="shared" si="2"/>
        <v>25421.736000000001</v>
      </c>
      <c r="O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  <c r="S16">
        <f t="shared" si="7"/>
        <v>0</v>
      </c>
      <c r="T16" s="129">
        <f t="shared" si="1"/>
        <v>25421.736000000001</v>
      </c>
      <c r="V16" s="10"/>
    </row>
    <row r="17" spans="1:22">
      <c r="A17" s="125">
        <v>9.25</v>
      </c>
      <c r="B17" s="131">
        <v>35</v>
      </c>
      <c r="C17" s="127"/>
      <c r="D17" s="127"/>
      <c r="E17" s="128"/>
      <c r="F17" s="2"/>
      <c r="G17" s="2"/>
      <c r="H17" s="126">
        <f t="shared" si="0"/>
        <v>35</v>
      </c>
      <c r="J17" s="125">
        <v>9.25</v>
      </c>
      <c r="K17" s="10">
        <v>28076244</v>
      </c>
      <c r="L17" s="10"/>
      <c r="M17" s="125">
        <v>9.25</v>
      </c>
      <c r="N17" s="10">
        <f t="shared" si="2"/>
        <v>28076.243999999999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7"/>
        <v>0</v>
      </c>
      <c r="T17" s="129">
        <f t="shared" si="1"/>
        <v>28076.243999999999</v>
      </c>
      <c r="V17" s="10"/>
    </row>
    <row r="18" spans="1:22">
      <c r="A18" s="125">
        <v>9.75</v>
      </c>
      <c r="B18" s="131">
        <v>25</v>
      </c>
      <c r="C18" s="127">
        <v>1</v>
      </c>
      <c r="D18" s="127"/>
      <c r="E18" s="128"/>
      <c r="F18" s="2"/>
      <c r="G18" s="2"/>
      <c r="H18" s="126">
        <f t="shared" si="0"/>
        <v>26</v>
      </c>
      <c r="J18" s="125">
        <v>9.75</v>
      </c>
      <c r="K18" s="10">
        <v>46898942</v>
      </c>
      <c r="L18" s="10"/>
      <c r="M18" s="125">
        <v>9.75</v>
      </c>
      <c r="N18" s="10">
        <f t="shared" si="2"/>
        <v>45095.136538461542</v>
      </c>
      <c r="O18" s="10">
        <f t="shared" si="3"/>
        <v>1803.8054615384617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7"/>
        <v>0</v>
      </c>
      <c r="T18" s="129">
        <f t="shared" si="1"/>
        <v>46898.942000000003</v>
      </c>
      <c r="V18" s="10"/>
    </row>
    <row r="19" spans="1:22">
      <c r="A19" s="125">
        <v>10.25</v>
      </c>
      <c r="B19" s="131">
        <v>23</v>
      </c>
      <c r="C19" s="131">
        <v>7</v>
      </c>
      <c r="D19" s="127"/>
      <c r="E19" s="128"/>
      <c r="F19" s="2"/>
      <c r="G19" s="2"/>
      <c r="H19" s="126">
        <f t="shared" si="0"/>
        <v>30</v>
      </c>
      <c r="J19" s="125">
        <v>10.25</v>
      </c>
      <c r="K19" s="10">
        <v>32722642</v>
      </c>
      <c r="L19" s="10"/>
      <c r="M19" s="125">
        <v>10.25</v>
      </c>
      <c r="N19" s="10">
        <f t="shared" si="2"/>
        <v>25087.358866666669</v>
      </c>
      <c r="O19" s="10">
        <f t="shared" si="3"/>
        <v>7635.2831333333334</v>
      </c>
      <c r="P19">
        <f t="shared" si="4"/>
        <v>0</v>
      </c>
      <c r="Q19">
        <f t="shared" si="5"/>
        <v>0</v>
      </c>
      <c r="R19">
        <f t="shared" si="6"/>
        <v>0</v>
      </c>
      <c r="S19">
        <f t="shared" si="7"/>
        <v>0</v>
      </c>
      <c r="T19" s="129">
        <f t="shared" si="1"/>
        <v>32722.642000000003</v>
      </c>
      <c r="V19" s="10"/>
    </row>
    <row r="20" spans="1:22">
      <c r="A20" s="125">
        <v>10.75</v>
      </c>
      <c r="B20" s="131">
        <v>16</v>
      </c>
      <c r="C20" s="131">
        <v>15</v>
      </c>
      <c r="D20" s="127"/>
      <c r="E20" s="128"/>
      <c r="F20" s="2"/>
      <c r="G20" s="2"/>
      <c r="H20" s="126">
        <f t="shared" si="0"/>
        <v>31</v>
      </c>
      <c r="J20" s="125">
        <v>10.75</v>
      </c>
      <c r="K20" s="10">
        <v>26248665</v>
      </c>
      <c r="L20" s="10"/>
      <c r="M20" s="125">
        <v>10.75</v>
      </c>
      <c r="N20" s="10">
        <f t="shared" si="2"/>
        <v>13547.698064516129</v>
      </c>
      <c r="O20" s="10">
        <f t="shared" si="3"/>
        <v>12700.966935483872</v>
      </c>
      <c r="P20">
        <f t="shared" si="4"/>
        <v>0</v>
      </c>
      <c r="Q20">
        <f t="shared" si="5"/>
        <v>0</v>
      </c>
      <c r="R20">
        <f t="shared" si="6"/>
        <v>0</v>
      </c>
      <c r="S20">
        <f t="shared" si="7"/>
        <v>0</v>
      </c>
      <c r="T20" s="129">
        <f t="shared" si="1"/>
        <v>26248.665000000001</v>
      </c>
      <c r="V20" s="10"/>
    </row>
    <row r="21" spans="1:22">
      <c r="A21" s="125">
        <v>11.25</v>
      </c>
      <c r="B21" s="131">
        <v>11</v>
      </c>
      <c r="C21" s="131">
        <v>23</v>
      </c>
      <c r="D21" s="127"/>
      <c r="E21" s="128"/>
      <c r="F21" s="2"/>
      <c r="G21" s="2"/>
      <c r="H21" s="126">
        <f t="shared" si="0"/>
        <v>34</v>
      </c>
      <c r="J21" s="125">
        <v>11.25</v>
      </c>
      <c r="K21" s="10">
        <v>28765338</v>
      </c>
      <c r="L21" s="10"/>
      <c r="M21" s="125">
        <v>11.25</v>
      </c>
      <c r="N21" s="10">
        <f t="shared" si="2"/>
        <v>9306.4328823529413</v>
      </c>
      <c r="O21" s="10">
        <f t="shared" si="3"/>
        <v>19458.90511764706</v>
      </c>
      <c r="P21">
        <f t="shared" si="4"/>
        <v>0</v>
      </c>
      <c r="Q21">
        <f t="shared" si="5"/>
        <v>0</v>
      </c>
      <c r="R21">
        <f t="shared" si="6"/>
        <v>0</v>
      </c>
      <c r="S21">
        <f t="shared" si="7"/>
        <v>0</v>
      </c>
      <c r="T21" s="129">
        <f t="shared" si="1"/>
        <v>28765.338000000003</v>
      </c>
      <c r="V21" s="10"/>
    </row>
    <row r="22" spans="1:22">
      <c r="A22" s="125">
        <v>11.75</v>
      </c>
      <c r="B22" s="131">
        <v>7</v>
      </c>
      <c r="C22" s="131">
        <v>33</v>
      </c>
      <c r="D22" s="127"/>
      <c r="E22" s="128"/>
      <c r="F22" s="2"/>
      <c r="G22" s="2"/>
      <c r="H22" s="126">
        <f t="shared" si="0"/>
        <v>40</v>
      </c>
      <c r="I22" s="10"/>
      <c r="J22" s="125">
        <v>11.75</v>
      </c>
      <c r="K22" s="10">
        <v>56715467</v>
      </c>
      <c r="L22" s="10"/>
      <c r="M22" s="125">
        <v>11.75</v>
      </c>
      <c r="N22" s="10">
        <f t="shared" si="2"/>
        <v>9925.2067249999982</v>
      </c>
      <c r="O22" s="10">
        <f t="shared" si="3"/>
        <v>46790.260274999993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7"/>
        <v>0</v>
      </c>
      <c r="T22" s="129">
        <f t="shared" si="1"/>
        <v>56715.46699999999</v>
      </c>
      <c r="V22" s="10"/>
    </row>
    <row r="23" spans="1:22">
      <c r="A23" s="125">
        <v>12.25</v>
      </c>
      <c r="B23" s="127"/>
      <c r="C23" s="131">
        <v>71</v>
      </c>
      <c r="D23" s="127">
        <v>1</v>
      </c>
      <c r="E23" s="128"/>
      <c r="F23" s="2"/>
      <c r="G23" s="2"/>
      <c r="H23" s="126">
        <f t="shared" si="0"/>
        <v>72</v>
      </c>
      <c r="I23" s="10"/>
      <c r="J23" s="125">
        <v>12.25</v>
      </c>
      <c r="K23" s="10">
        <v>108611711</v>
      </c>
      <c r="L23" s="10"/>
      <c r="M23" s="125">
        <v>12.25</v>
      </c>
      <c r="N23">
        <f t="shared" si="2"/>
        <v>0</v>
      </c>
      <c r="O23" s="10">
        <f t="shared" si="3"/>
        <v>107103.21501388888</v>
      </c>
      <c r="P23" s="10">
        <f t="shared" si="4"/>
        <v>1508.4959861111111</v>
      </c>
      <c r="Q23">
        <f t="shared" si="5"/>
        <v>0</v>
      </c>
      <c r="R23">
        <f t="shared" si="6"/>
        <v>0</v>
      </c>
      <c r="S23">
        <f t="shared" si="7"/>
        <v>0</v>
      </c>
      <c r="T23" s="129">
        <f t="shared" si="1"/>
        <v>108611.711</v>
      </c>
      <c r="V23" s="10"/>
    </row>
    <row r="24" spans="1:22">
      <c r="A24" s="125">
        <v>12.75</v>
      </c>
      <c r="B24" s="127"/>
      <c r="C24" s="131">
        <v>90</v>
      </c>
      <c r="D24" s="131">
        <v>2</v>
      </c>
      <c r="E24" s="132"/>
      <c r="F24" s="2"/>
      <c r="G24" s="2"/>
      <c r="H24" s="126">
        <f t="shared" si="0"/>
        <v>92</v>
      </c>
      <c r="I24" s="10"/>
      <c r="J24" s="125">
        <v>12.75</v>
      </c>
      <c r="K24" s="10">
        <v>162627856</v>
      </c>
      <c r="L24" s="10"/>
      <c r="M24" s="125">
        <v>12.75</v>
      </c>
      <c r="N24">
        <f t="shared" si="2"/>
        <v>0</v>
      </c>
      <c r="O24" s="10">
        <f t="shared" si="3"/>
        <v>159092.46782608697</v>
      </c>
      <c r="P24" s="10">
        <f t="shared" si="4"/>
        <v>3535.3881739130434</v>
      </c>
      <c r="Q24">
        <f t="shared" si="5"/>
        <v>0</v>
      </c>
      <c r="R24">
        <f t="shared" si="6"/>
        <v>0</v>
      </c>
      <c r="S24">
        <f t="shared" si="7"/>
        <v>0</v>
      </c>
      <c r="T24" s="129">
        <f t="shared" si="1"/>
        <v>162627.856</v>
      </c>
      <c r="V24" s="10"/>
    </row>
    <row r="25" spans="1:22">
      <c r="A25" s="125">
        <v>13.25</v>
      </c>
      <c r="B25" s="127"/>
      <c r="C25" s="131">
        <v>73</v>
      </c>
      <c r="D25" s="131">
        <v>8</v>
      </c>
      <c r="E25" s="132"/>
      <c r="F25" s="2"/>
      <c r="G25" s="2"/>
      <c r="H25" s="126">
        <f t="shared" si="0"/>
        <v>81</v>
      </c>
      <c r="I25" s="10"/>
      <c r="J25" s="125">
        <v>13.25</v>
      </c>
      <c r="K25" s="10">
        <v>204462548</v>
      </c>
      <c r="L25" s="10"/>
      <c r="M25" s="125">
        <v>13.25</v>
      </c>
      <c r="N25">
        <f t="shared" si="2"/>
        <v>0</v>
      </c>
      <c r="O25" s="10">
        <f t="shared" si="3"/>
        <v>184268.71609876544</v>
      </c>
      <c r="P25" s="10">
        <f t="shared" si="4"/>
        <v>20193.831901234567</v>
      </c>
      <c r="Q25">
        <f t="shared" si="5"/>
        <v>0</v>
      </c>
      <c r="R25">
        <f t="shared" si="6"/>
        <v>0</v>
      </c>
      <c r="S25">
        <f t="shared" si="7"/>
        <v>0</v>
      </c>
      <c r="T25" s="129">
        <f t="shared" si="1"/>
        <v>204462.54800000001</v>
      </c>
      <c r="V25" s="10"/>
    </row>
    <row r="26" spans="1:22">
      <c r="A26" s="125">
        <v>13.75</v>
      </c>
      <c r="B26" s="127"/>
      <c r="C26" s="131">
        <v>65</v>
      </c>
      <c r="D26" s="131">
        <v>16</v>
      </c>
      <c r="E26" s="132"/>
      <c r="F26" s="2"/>
      <c r="G26" s="2"/>
      <c r="H26" s="126">
        <f t="shared" si="0"/>
        <v>81</v>
      </c>
      <c r="I26" s="10"/>
      <c r="J26" s="125">
        <v>13.75</v>
      </c>
      <c r="K26" s="10">
        <v>95946946</v>
      </c>
      <c r="L26" s="10"/>
      <c r="M26" s="125">
        <v>13.75</v>
      </c>
      <c r="N26">
        <f t="shared" si="2"/>
        <v>0</v>
      </c>
      <c r="O26" s="10">
        <f t="shared" si="3"/>
        <v>76994.462839506174</v>
      </c>
      <c r="P26" s="10">
        <f t="shared" si="4"/>
        <v>18952.483160493826</v>
      </c>
      <c r="Q26">
        <f t="shared" si="5"/>
        <v>0</v>
      </c>
      <c r="R26">
        <f t="shared" si="6"/>
        <v>0</v>
      </c>
      <c r="S26">
        <f t="shared" si="7"/>
        <v>0</v>
      </c>
      <c r="T26" s="129">
        <f t="shared" si="1"/>
        <v>95946.945999999996</v>
      </c>
      <c r="V26" s="10"/>
    </row>
    <row r="27" spans="1:22">
      <c r="A27" s="125">
        <v>14.25</v>
      </c>
      <c r="B27" s="127"/>
      <c r="C27" s="131">
        <v>34</v>
      </c>
      <c r="D27" s="131">
        <v>6</v>
      </c>
      <c r="E27" s="132"/>
      <c r="F27" s="2"/>
      <c r="G27" s="2"/>
      <c r="H27" s="126">
        <f t="shared" si="0"/>
        <v>40</v>
      </c>
      <c r="I27" s="10"/>
      <c r="J27" s="125">
        <v>14.25</v>
      </c>
      <c r="K27" s="10">
        <v>56356388</v>
      </c>
      <c r="L27" s="10"/>
      <c r="M27" s="125">
        <v>14.25</v>
      </c>
      <c r="N27">
        <f t="shared" si="2"/>
        <v>0</v>
      </c>
      <c r="O27" s="10">
        <f t="shared" si="3"/>
        <v>47902.929799999998</v>
      </c>
      <c r="P27" s="10">
        <f t="shared" si="4"/>
        <v>8453.4581999999991</v>
      </c>
      <c r="Q27">
        <f t="shared" si="5"/>
        <v>0</v>
      </c>
      <c r="R27">
        <f t="shared" si="6"/>
        <v>0</v>
      </c>
      <c r="S27">
        <f t="shared" si="7"/>
        <v>0</v>
      </c>
      <c r="T27" s="129">
        <f t="shared" si="1"/>
        <v>56356.387999999999</v>
      </c>
      <c r="V27" s="10"/>
    </row>
    <row r="28" spans="1:22">
      <c r="A28" s="125">
        <v>14.75</v>
      </c>
      <c r="B28" s="127"/>
      <c r="C28" s="131">
        <v>11</v>
      </c>
      <c r="D28" s="131">
        <v>15</v>
      </c>
      <c r="E28" s="132">
        <v>1</v>
      </c>
      <c r="F28" s="2"/>
      <c r="G28" s="2"/>
      <c r="H28" s="126">
        <f t="shared" si="0"/>
        <v>27</v>
      </c>
      <c r="J28" s="125">
        <v>14.75</v>
      </c>
      <c r="K28" s="10">
        <v>20896554</v>
      </c>
      <c r="L28" s="10"/>
      <c r="M28" s="125">
        <v>14.75</v>
      </c>
      <c r="N28">
        <f t="shared" si="2"/>
        <v>0</v>
      </c>
      <c r="O28" s="10">
        <f t="shared" si="3"/>
        <v>8513.4108888888877</v>
      </c>
      <c r="P28" s="10">
        <f t="shared" si="4"/>
        <v>11609.196666666667</v>
      </c>
      <c r="Q28">
        <f t="shared" si="5"/>
        <v>773.94644444444441</v>
      </c>
      <c r="R28">
        <f t="shared" si="6"/>
        <v>0</v>
      </c>
      <c r="S28">
        <f t="shared" si="7"/>
        <v>0</v>
      </c>
      <c r="T28" s="129">
        <f t="shared" si="1"/>
        <v>20896.554</v>
      </c>
      <c r="V28" s="10"/>
    </row>
    <row r="29" spans="1:22">
      <c r="A29" s="125">
        <v>15.25</v>
      </c>
      <c r="B29" s="127"/>
      <c r="C29" s="131">
        <v>10</v>
      </c>
      <c r="D29" s="131">
        <v>5</v>
      </c>
      <c r="E29" s="132"/>
      <c r="F29" s="2"/>
      <c r="G29" s="2"/>
      <c r="H29" s="126">
        <f t="shared" si="0"/>
        <v>15</v>
      </c>
      <c r="J29" s="125">
        <v>15.25</v>
      </c>
      <c r="K29" s="10">
        <v>13193499</v>
      </c>
      <c r="L29" s="10"/>
      <c r="M29" s="125">
        <v>15.25</v>
      </c>
      <c r="N29">
        <f t="shared" si="2"/>
        <v>0</v>
      </c>
      <c r="O29" s="10">
        <f t="shared" si="3"/>
        <v>8795.6659999999993</v>
      </c>
      <c r="P29" s="10">
        <f t="shared" si="4"/>
        <v>4397.8329999999996</v>
      </c>
      <c r="Q29">
        <f t="shared" si="5"/>
        <v>0</v>
      </c>
      <c r="R29">
        <f t="shared" si="6"/>
        <v>0</v>
      </c>
      <c r="S29">
        <f t="shared" si="7"/>
        <v>0</v>
      </c>
      <c r="T29" s="129">
        <f t="shared" si="1"/>
        <v>13193.499</v>
      </c>
      <c r="V29" s="10"/>
    </row>
    <row r="30" spans="1:22">
      <c r="A30" s="125">
        <v>15.75</v>
      </c>
      <c r="B30" s="127"/>
      <c r="C30" s="131">
        <v>4</v>
      </c>
      <c r="D30" s="131">
        <v>11</v>
      </c>
      <c r="E30" s="132">
        <v>4</v>
      </c>
      <c r="F30" s="2"/>
      <c r="G30" s="2"/>
      <c r="H30" s="126">
        <f t="shared" si="0"/>
        <v>19</v>
      </c>
      <c r="J30" s="125">
        <v>15.75</v>
      </c>
      <c r="K30" s="10">
        <v>8316031</v>
      </c>
      <c r="L30" s="10"/>
      <c r="M30" s="125">
        <v>15.75</v>
      </c>
      <c r="N30">
        <f t="shared" si="2"/>
        <v>0</v>
      </c>
      <c r="O30" s="10">
        <f t="shared" si="3"/>
        <v>1750.7433684210528</v>
      </c>
      <c r="P30" s="10">
        <f t="shared" si="4"/>
        <v>4814.5442631578953</v>
      </c>
      <c r="Q30">
        <f t="shared" si="5"/>
        <v>1750.7433684210528</v>
      </c>
      <c r="R30">
        <f t="shared" si="6"/>
        <v>0</v>
      </c>
      <c r="S30">
        <f t="shared" si="7"/>
        <v>0</v>
      </c>
      <c r="T30" s="129">
        <f t="shared" si="1"/>
        <v>8316.0310000000009</v>
      </c>
      <c r="V30" s="10"/>
    </row>
    <row r="31" spans="1:22">
      <c r="A31" s="125">
        <v>16.25</v>
      </c>
      <c r="B31" s="127"/>
      <c r="C31" s="131">
        <v>3</v>
      </c>
      <c r="D31" s="131">
        <v>9</v>
      </c>
      <c r="E31" s="132"/>
      <c r="F31" s="2"/>
      <c r="G31" s="2"/>
      <c r="H31" s="126">
        <f t="shared" si="0"/>
        <v>12</v>
      </c>
      <c r="J31" s="125">
        <v>16.25</v>
      </c>
      <c r="K31" s="10">
        <v>5193393</v>
      </c>
      <c r="L31" s="10"/>
      <c r="M31" s="125">
        <v>16.25</v>
      </c>
      <c r="N31">
        <f t="shared" si="2"/>
        <v>0</v>
      </c>
      <c r="O31" s="10">
        <f t="shared" si="3"/>
        <v>1298.34825</v>
      </c>
      <c r="P31" s="10">
        <f t="shared" si="4"/>
        <v>3895.04475</v>
      </c>
      <c r="Q31">
        <f t="shared" si="5"/>
        <v>0</v>
      </c>
      <c r="R31">
        <f t="shared" si="6"/>
        <v>0</v>
      </c>
      <c r="S31">
        <f t="shared" si="7"/>
        <v>0</v>
      </c>
      <c r="T31" s="129">
        <f t="shared" si="1"/>
        <v>5193.393</v>
      </c>
    </row>
    <row r="32" spans="1:22">
      <c r="A32" s="125">
        <v>16.75</v>
      </c>
      <c r="B32" s="127"/>
      <c r="C32" s="131">
        <v>9</v>
      </c>
      <c r="D32" s="131">
        <v>15</v>
      </c>
      <c r="E32" s="132">
        <v>6</v>
      </c>
      <c r="F32" s="2"/>
      <c r="G32" s="2"/>
      <c r="H32" s="126">
        <f t="shared" si="0"/>
        <v>30</v>
      </c>
      <c r="J32" s="125">
        <v>16.75</v>
      </c>
      <c r="K32" s="10">
        <v>4337642</v>
      </c>
      <c r="L32" s="133"/>
      <c r="M32" s="125">
        <v>16.75</v>
      </c>
      <c r="N32">
        <f t="shared" si="2"/>
        <v>0</v>
      </c>
      <c r="O32" s="10">
        <f t="shared" si="3"/>
        <v>1301.2926</v>
      </c>
      <c r="P32" s="10">
        <f t="shared" si="4"/>
        <v>2168.8209999999999</v>
      </c>
      <c r="Q32">
        <f t="shared" si="5"/>
        <v>867.52840000000003</v>
      </c>
      <c r="R32">
        <f t="shared" si="6"/>
        <v>0</v>
      </c>
      <c r="S32">
        <f t="shared" si="7"/>
        <v>0</v>
      </c>
      <c r="T32" s="129">
        <f t="shared" si="1"/>
        <v>4337.6419999999998</v>
      </c>
    </row>
    <row r="33" spans="1:21">
      <c r="A33" s="125">
        <v>17.25</v>
      </c>
      <c r="B33" s="127"/>
      <c r="C33" s="131">
        <v>2</v>
      </c>
      <c r="D33" s="131">
        <v>9</v>
      </c>
      <c r="E33" s="132">
        <v>2</v>
      </c>
      <c r="F33" s="26"/>
      <c r="G33" s="2"/>
      <c r="H33" s="126">
        <f t="shared" si="0"/>
        <v>13</v>
      </c>
      <c r="J33" s="125">
        <v>17.25</v>
      </c>
      <c r="K33" s="10">
        <v>970317</v>
      </c>
      <c r="L33" s="133"/>
      <c r="M33" s="125">
        <v>17.25</v>
      </c>
      <c r="N33">
        <f t="shared" si="2"/>
        <v>0</v>
      </c>
      <c r="O33" s="10">
        <f t="shared" si="3"/>
        <v>149.27953846153846</v>
      </c>
      <c r="P33" s="10">
        <f t="shared" si="4"/>
        <v>671.75792307692302</v>
      </c>
      <c r="Q33">
        <f t="shared" si="5"/>
        <v>149.27953846153846</v>
      </c>
      <c r="R33">
        <f t="shared" si="6"/>
        <v>0</v>
      </c>
      <c r="S33">
        <f t="shared" si="7"/>
        <v>0</v>
      </c>
      <c r="T33" s="129">
        <f t="shared" si="1"/>
        <v>970.31699999999989</v>
      </c>
    </row>
    <row r="34" spans="1:21">
      <c r="A34" s="125">
        <v>17.75</v>
      </c>
      <c r="B34" s="134"/>
      <c r="C34" s="127"/>
      <c r="D34" s="131">
        <v>2</v>
      </c>
      <c r="E34" s="132"/>
      <c r="F34" s="2"/>
      <c r="G34" s="2"/>
      <c r="H34" s="126">
        <f t="shared" si="0"/>
        <v>2</v>
      </c>
      <c r="J34" s="125">
        <v>17.75</v>
      </c>
      <c r="K34" s="10">
        <v>17185</v>
      </c>
      <c r="L34" s="133"/>
      <c r="M34" s="125">
        <v>17.75</v>
      </c>
      <c r="N34">
        <f t="shared" si="2"/>
        <v>0</v>
      </c>
      <c r="O34">
        <f t="shared" si="3"/>
        <v>0</v>
      </c>
      <c r="P34" s="10">
        <f t="shared" si="4"/>
        <v>17.184999999999999</v>
      </c>
      <c r="Q34">
        <f t="shared" si="5"/>
        <v>0</v>
      </c>
      <c r="R34">
        <f t="shared" si="6"/>
        <v>0</v>
      </c>
      <c r="S34">
        <f t="shared" si="7"/>
        <v>0</v>
      </c>
      <c r="T34" s="129">
        <f t="shared" si="1"/>
        <v>17.184999999999999</v>
      </c>
    </row>
    <row r="35" spans="1:21">
      <c r="A35" s="125">
        <v>18.25</v>
      </c>
      <c r="B35" s="134"/>
      <c r="C35" s="127"/>
      <c r="D35" s="132"/>
      <c r="E35" s="132"/>
      <c r="F35" s="2"/>
      <c r="G35" s="2"/>
      <c r="H35" s="126">
        <f t="shared" si="0"/>
        <v>0</v>
      </c>
      <c r="J35" s="125">
        <v>18.25</v>
      </c>
      <c r="K35" s="10"/>
      <c r="M35" s="125">
        <v>18.25</v>
      </c>
      <c r="T35" s="126">
        <f t="shared" si="1"/>
        <v>0</v>
      </c>
    </row>
    <row r="36" spans="1:21">
      <c r="A36" s="125">
        <v>18.75</v>
      </c>
      <c r="B36" s="2"/>
      <c r="F36" s="2"/>
      <c r="G36" s="2"/>
      <c r="H36" s="126">
        <f t="shared" si="0"/>
        <v>0</v>
      </c>
      <c r="J36" s="125">
        <v>18.75</v>
      </c>
      <c r="K36" s="10"/>
      <c r="M36" s="125">
        <v>18.75</v>
      </c>
      <c r="T36" s="126">
        <f t="shared" si="1"/>
        <v>0</v>
      </c>
    </row>
    <row r="37" spans="1:21">
      <c r="A37" s="125">
        <v>19.25</v>
      </c>
      <c r="B37" s="2"/>
      <c r="C37" s="20"/>
      <c r="D37" s="42"/>
      <c r="E37" s="20"/>
      <c r="F37" s="2"/>
      <c r="G37" s="2"/>
      <c r="H37" s="126">
        <f t="shared" si="0"/>
        <v>0</v>
      </c>
      <c r="J37" s="125">
        <v>19.25</v>
      </c>
      <c r="M37" s="125">
        <v>19.25</v>
      </c>
      <c r="T37" s="126">
        <f t="shared" si="1"/>
        <v>0</v>
      </c>
    </row>
    <row r="38" spans="1:21">
      <c r="A38" s="124" t="s">
        <v>21</v>
      </c>
      <c r="B38" s="135">
        <f t="shared" ref="B38:H38" si="8">SUM(B6:B37)</f>
        <v>195</v>
      </c>
      <c r="C38" s="135">
        <f t="shared" si="8"/>
        <v>451</v>
      </c>
      <c r="D38" s="135">
        <f t="shared" si="8"/>
        <v>99</v>
      </c>
      <c r="E38" s="135">
        <f t="shared" si="8"/>
        <v>13</v>
      </c>
      <c r="F38" s="135">
        <f t="shared" si="8"/>
        <v>0</v>
      </c>
      <c r="G38" s="135">
        <f t="shared" si="8"/>
        <v>0</v>
      </c>
      <c r="H38" s="136">
        <f t="shared" si="8"/>
        <v>758</v>
      </c>
      <c r="I38" s="137"/>
      <c r="J38" s="124" t="s">
        <v>21</v>
      </c>
      <c r="K38" s="10">
        <f>SUM(K6:K37)</f>
        <v>954157630</v>
      </c>
      <c r="M38" s="124" t="s">
        <v>21</v>
      </c>
      <c r="N38" s="135">
        <f t="shared" ref="N38:T38" si="9">SUM(N6:N37)</f>
        <v>184838.33907699728</v>
      </c>
      <c r="O38" s="135">
        <f t="shared" si="9"/>
        <v>685559.75314702187</v>
      </c>
      <c r="P38" s="135">
        <f t="shared" si="9"/>
        <v>80218.040024654023</v>
      </c>
      <c r="Q38" s="135">
        <f t="shared" si="9"/>
        <v>3541.4977513270355</v>
      </c>
      <c r="R38" s="135">
        <f t="shared" si="9"/>
        <v>0</v>
      </c>
      <c r="S38" s="135">
        <f t="shared" si="9"/>
        <v>0</v>
      </c>
      <c r="T38" s="136">
        <f t="shared" si="9"/>
        <v>954157.63000000012</v>
      </c>
      <c r="U38" s="137"/>
    </row>
    <row r="41" spans="1:21">
      <c r="A41" s="21"/>
      <c r="G41" s="138"/>
      <c r="H41" s="21"/>
      <c r="L41" s="21"/>
      <c r="P41" s="21"/>
    </row>
    <row r="42" spans="1:21">
      <c r="B42" s="194" t="s">
        <v>23</v>
      </c>
      <c r="C42" s="194"/>
      <c r="D42" s="194"/>
      <c r="I42" s="10"/>
      <c r="K42" s="194" t="s">
        <v>24</v>
      </c>
      <c r="L42" s="194"/>
      <c r="M42" s="194"/>
      <c r="R42" s="10"/>
    </row>
    <row r="44" spans="1:21">
      <c r="J44" s="26" t="s">
        <v>25</v>
      </c>
      <c r="K44">
        <v>2.7469999999999999E-3</v>
      </c>
      <c r="L44" s="26" t="s">
        <v>26</v>
      </c>
      <c r="M44">
        <v>3.3328600000000002</v>
      </c>
    </row>
    <row r="45" spans="1:21">
      <c r="A45" s="2" t="s">
        <v>18</v>
      </c>
      <c r="J45" s="2" t="s">
        <v>18</v>
      </c>
    </row>
    <row r="46" spans="1:21">
      <c r="A46" s="2" t="s">
        <v>20</v>
      </c>
      <c r="B46" s="122">
        <v>0</v>
      </c>
      <c r="C46" s="123">
        <v>1</v>
      </c>
      <c r="D46" s="123">
        <v>2</v>
      </c>
      <c r="E46" s="123">
        <v>3</v>
      </c>
      <c r="F46" s="123">
        <v>4</v>
      </c>
      <c r="G46" s="123" t="s">
        <v>13</v>
      </c>
      <c r="H46" s="124" t="s">
        <v>21</v>
      </c>
      <c r="J46" s="2" t="s">
        <v>20</v>
      </c>
      <c r="K46" s="122">
        <v>0</v>
      </c>
      <c r="L46" s="123">
        <v>1</v>
      </c>
      <c r="M46" s="123">
        <v>2</v>
      </c>
      <c r="N46" s="123">
        <v>3</v>
      </c>
      <c r="O46" s="123">
        <v>4</v>
      </c>
      <c r="P46" s="123" t="s">
        <v>13</v>
      </c>
      <c r="Q46" s="139" t="s">
        <v>21</v>
      </c>
      <c r="R46" s="2"/>
      <c r="S46" s="2"/>
    </row>
    <row r="47" spans="1:21">
      <c r="A47" s="125">
        <v>3.75</v>
      </c>
      <c r="B47">
        <f t="shared" ref="B47:B78" si="10">N6*($A47)</f>
        <v>0</v>
      </c>
      <c r="C47">
        <f t="shared" ref="C47:C78" si="11">O6*($A47)</f>
        <v>0</v>
      </c>
      <c r="D47">
        <f t="shared" ref="D47:D78" si="12">P6*($A47)</f>
        <v>0</v>
      </c>
      <c r="E47">
        <f t="shared" ref="E47:E78" si="13">Q6*($A47)</f>
        <v>0</v>
      </c>
      <c r="F47">
        <f t="shared" ref="F47:F78" si="14">R6*($A47)</f>
        <v>0</v>
      </c>
      <c r="G47">
        <f t="shared" ref="G47:G78" si="15">S6*($A47)</f>
        <v>0</v>
      </c>
      <c r="H47" s="126">
        <f t="shared" ref="H47:H78" si="16">SUM(B47:G47)</f>
        <v>0</v>
      </c>
      <c r="J47" s="125">
        <f t="shared" ref="J47:J78" si="17">$K$44*((A47)^$M$44)</f>
        <v>0.22491815398401005</v>
      </c>
      <c r="K47">
        <f t="shared" ref="K47:K78" si="18">N6*$J47</f>
        <v>0</v>
      </c>
      <c r="L47">
        <f t="shared" ref="L47:L78" si="19">O6*$J47</f>
        <v>0</v>
      </c>
      <c r="M47">
        <f t="shared" ref="M47:M78" si="20">P6*$J47</f>
        <v>0</v>
      </c>
      <c r="N47">
        <f t="shared" ref="N47:N78" si="21">Q6*$J47</f>
        <v>0</v>
      </c>
      <c r="O47">
        <f t="shared" ref="O47:O78" si="22">R6*$J47</f>
        <v>0</v>
      </c>
      <c r="P47">
        <f t="shared" ref="P47:P78" si="23">S6*$J47</f>
        <v>0</v>
      </c>
      <c r="Q47" s="140">
        <f t="shared" ref="Q47:Q78" si="24">SUM(K47:P47)</f>
        <v>0</v>
      </c>
    </row>
    <row r="48" spans="1:21">
      <c r="A48" s="125">
        <v>4.25</v>
      </c>
      <c r="B48">
        <f t="shared" si="10"/>
        <v>0</v>
      </c>
      <c r="C48">
        <f t="shared" si="11"/>
        <v>0</v>
      </c>
      <c r="D48">
        <f t="shared" si="12"/>
        <v>0</v>
      </c>
      <c r="E48">
        <f t="shared" si="13"/>
        <v>0</v>
      </c>
      <c r="F48">
        <f t="shared" si="14"/>
        <v>0</v>
      </c>
      <c r="G48">
        <f t="shared" si="15"/>
        <v>0</v>
      </c>
      <c r="H48" s="126">
        <f t="shared" si="16"/>
        <v>0</v>
      </c>
      <c r="J48" s="125">
        <f t="shared" si="17"/>
        <v>0.34134299035346516</v>
      </c>
      <c r="K48">
        <f t="shared" si="18"/>
        <v>0</v>
      </c>
      <c r="L48">
        <f t="shared" si="19"/>
        <v>0</v>
      </c>
      <c r="M48">
        <f t="shared" si="20"/>
        <v>0</v>
      </c>
      <c r="N48">
        <f t="shared" si="21"/>
        <v>0</v>
      </c>
      <c r="O48">
        <f t="shared" si="22"/>
        <v>0</v>
      </c>
      <c r="P48">
        <f t="shared" si="23"/>
        <v>0</v>
      </c>
      <c r="Q48" s="140">
        <f t="shared" si="24"/>
        <v>0</v>
      </c>
    </row>
    <row r="49" spans="1:17">
      <c r="A49" s="125">
        <v>4.75</v>
      </c>
      <c r="B49">
        <f t="shared" si="10"/>
        <v>0</v>
      </c>
      <c r="C49">
        <f t="shared" si="11"/>
        <v>0</v>
      </c>
      <c r="D49">
        <f t="shared" si="12"/>
        <v>0</v>
      </c>
      <c r="E49">
        <f t="shared" si="13"/>
        <v>0</v>
      </c>
      <c r="F49">
        <f t="shared" si="14"/>
        <v>0</v>
      </c>
      <c r="G49">
        <f t="shared" si="15"/>
        <v>0</v>
      </c>
      <c r="H49" s="126">
        <f t="shared" si="16"/>
        <v>0</v>
      </c>
      <c r="J49" s="125">
        <f t="shared" si="17"/>
        <v>0.49451984357199208</v>
      </c>
      <c r="K49">
        <f t="shared" si="18"/>
        <v>0</v>
      </c>
      <c r="L49">
        <f t="shared" si="19"/>
        <v>0</v>
      </c>
      <c r="M49">
        <f t="shared" si="20"/>
        <v>0</v>
      </c>
      <c r="N49">
        <f t="shared" si="21"/>
        <v>0</v>
      </c>
      <c r="O49">
        <f t="shared" si="22"/>
        <v>0</v>
      </c>
      <c r="P49">
        <f t="shared" si="23"/>
        <v>0</v>
      </c>
      <c r="Q49" s="140">
        <f t="shared" si="24"/>
        <v>0</v>
      </c>
    </row>
    <row r="50" spans="1:17">
      <c r="A50" s="125">
        <v>5.25</v>
      </c>
      <c r="B50">
        <f t="shared" si="10"/>
        <v>0</v>
      </c>
      <c r="C50">
        <f t="shared" si="11"/>
        <v>0</v>
      </c>
      <c r="D50">
        <f t="shared" si="12"/>
        <v>0</v>
      </c>
      <c r="E50">
        <f t="shared" si="13"/>
        <v>0</v>
      </c>
      <c r="F50">
        <f t="shared" si="14"/>
        <v>0</v>
      </c>
      <c r="G50">
        <f t="shared" si="15"/>
        <v>0</v>
      </c>
      <c r="H50" s="126">
        <f t="shared" si="16"/>
        <v>0</v>
      </c>
      <c r="J50" s="125">
        <f t="shared" si="17"/>
        <v>0.69031736042979752</v>
      </c>
      <c r="K50">
        <f t="shared" si="18"/>
        <v>0</v>
      </c>
      <c r="L50">
        <f t="shared" si="19"/>
        <v>0</v>
      </c>
      <c r="M50">
        <f t="shared" si="20"/>
        <v>0</v>
      </c>
      <c r="N50">
        <f t="shared" si="21"/>
        <v>0</v>
      </c>
      <c r="O50">
        <f t="shared" si="22"/>
        <v>0</v>
      </c>
      <c r="P50">
        <f t="shared" si="23"/>
        <v>0</v>
      </c>
      <c r="Q50" s="140">
        <f t="shared" si="24"/>
        <v>0</v>
      </c>
    </row>
    <row r="51" spans="1:17">
      <c r="A51" s="125">
        <v>5.75</v>
      </c>
      <c r="B51">
        <f t="shared" si="10"/>
        <v>0</v>
      </c>
      <c r="C51">
        <f t="shared" si="11"/>
        <v>0</v>
      </c>
      <c r="D51">
        <f t="shared" si="12"/>
        <v>0</v>
      </c>
      <c r="E51">
        <f t="shared" si="13"/>
        <v>0</v>
      </c>
      <c r="F51">
        <f t="shared" si="14"/>
        <v>0</v>
      </c>
      <c r="G51">
        <f t="shared" si="15"/>
        <v>0</v>
      </c>
      <c r="H51" s="126">
        <f t="shared" si="16"/>
        <v>0</v>
      </c>
      <c r="J51" s="125">
        <f t="shared" si="17"/>
        <v>0.93481405253151295</v>
      </c>
      <c r="K51">
        <f t="shared" si="18"/>
        <v>0</v>
      </c>
      <c r="L51">
        <f t="shared" si="19"/>
        <v>0</v>
      </c>
      <c r="M51">
        <f t="shared" si="20"/>
        <v>0</v>
      </c>
      <c r="N51">
        <f t="shared" si="21"/>
        <v>0</v>
      </c>
      <c r="O51">
        <f t="shared" si="22"/>
        <v>0</v>
      </c>
      <c r="P51">
        <f t="shared" si="23"/>
        <v>0</v>
      </c>
      <c r="Q51" s="140">
        <f t="shared" si="24"/>
        <v>0</v>
      </c>
    </row>
    <row r="52" spans="1:17">
      <c r="A52" s="125">
        <v>6.25</v>
      </c>
      <c r="B52">
        <f t="shared" si="10"/>
        <v>0</v>
      </c>
      <c r="C52">
        <f t="shared" si="11"/>
        <v>0</v>
      </c>
      <c r="D52">
        <f t="shared" si="12"/>
        <v>0</v>
      </c>
      <c r="E52">
        <f t="shared" si="13"/>
        <v>0</v>
      </c>
      <c r="F52">
        <f t="shared" si="14"/>
        <v>0</v>
      </c>
      <c r="G52">
        <f t="shared" si="15"/>
        <v>0</v>
      </c>
      <c r="H52" s="126">
        <f t="shared" si="16"/>
        <v>0</v>
      </c>
      <c r="J52" s="125">
        <f t="shared" si="17"/>
        <v>1.2342846671657304</v>
      </c>
      <c r="K52">
        <f t="shared" si="18"/>
        <v>0</v>
      </c>
      <c r="L52">
        <f t="shared" si="19"/>
        <v>0</v>
      </c>
      <c r="M52">
        <f t="shared" si="20"/>
        <v>0</v>
      </c>
      <c r="N52">
        <f t="shared" si="21"/>
        <v>0</v>
      </c>
      <c r="O52">
        <f t="shared" si="22"/>
        <v>0</v>
      </c>
      <c r="P52">
        <f t="shared" si="23"/>
        <v>0</v>
      </c>
      <c r="Q52" s="140">
        <f t="shared" si="24"/>
        <v>0</v>
      </c>
    </row>
    <row r="53" spans="1:17">
      <c r="A53" s="125">
        <v>6.75</v>
      </c>
      <c r="B53">
        <f t="shared" si="10"/>
        <v>0</v>
      </c>
      <c r="C53">
        <f t="shared" si="11"/>
        <v>0</v>
      </c>
      <c r="D53">
        <f t="shared" si="12"/>
        <v>0</v>
      </c>
      <c r="E53">
        <f t="shared" si="13"/>
        <v>0</v>
      </c>
      <c r="F53">
        <f t="shared" si="14"/>
        <v>0</v>
      </c>
      <c r="G53">
        <f t="shared" si="15"/>
        <v>0</v>
      </c>
      <c r="H53" s="126">
        <f t="shared" si="16"/>
        <v>0</v>
      </c>
      <c r="J53" s="125">
        <f t="shared" si="17"/>
        <v>1.5951885795808944</v>
      </c>
      <c r="K53">
        <f t="shared" si="18"/>
        <v>0</v>
      </c>
      <c r="L53">
        <f t="shared" si="19"/>
        <v>0</v>
      </c>
      <c r="M53">
        <f t="shared" si="20"/>
        <v>0</v>
      </c>
      <c r="N53">
        <f t="shared" si="21"/>
        <v>0</v>
      </c>
      <c r="O53">
        <f t="shared" si="22"/>
        <v>0</v>
      </c>
      <c r="P53">
        <f t="shared" si="23"/>
        <v>0</v>
      </c>
      <c r="Q53" s="140">
        <f t="shared" si="24"/>
        <v>0</v>
      </c>
    </row>
    <row r="54" spans="1:17">
      <c r="A54" s="125">
        <v>7.25</v>
      </c>
      <c r="B54">
        <f t="shared" si="10"/>
        <v>1663.8097500000001</v>
      </c>
      <c r="C54">
        <f t="shared" si="11"/>
        <v>0</v>
      </c>
      <c r="D54">
        <f t="shared" si="12"/>
        <v>0</v>
      </c>
      <c r="E54">
        <f t="shared" si="13"/>
        <v>0</v>
      </c>
      <c r="F54">
        <f t="shared" si="14"/>
        <v>0</v>
      </c>
      <c r="G54">
        <f t="shared" si="15"/>
        <v>0</v>
      </c>
      <c r="H54" s="126">
        <f t="shared" si="16"/>
        <v>1663.8097500000001</v>
      </c>
      <c r="J54" s="125">
        <f t="shared" si="17"/>
        <v>2.0241597651437289</v>
      </c>
      <c r="K54">
        <f t="shared" si="18"/>
        <v>464.52644866259953</v>
      </c>
      <c r="L54">
        <f t="shared" si="19"/>
        <v>0</v>
      </c>
      <c r="M54">
        <f t="shared" si="20"/>
        <v>0</v>
      </c>
      <c r="N54">
        <f t="shared" si="21"/>
        <v>0</v>
      </c>
      <c r="O54">
        <f t="shared" si="22"/>
        <v>0</v>
      </c>
      <c r="P54">
        <f t="shared" si="23"/>
        <v>0</v>
      </c>
      <c r="Q54" s="140">
        <f t="shared" si="24"/>
        <v>464.52644866259953</v>
      </c>
    </row>
    <row r="55" spans="1:17">
      <c r="A55" s="125">
        <v>7.75</v>
      </c>
      <c r="B55">
        <f t="shared" si="10"/>
        <v>28512.45925</v>
      </c>
      <c r="C55">
        <f t="shared" si="11"/>
        <v>0</v>
      </c>
      <c r="D55">
        <f t="shared" si="12"/>
        <v>0</v>
      </c>
      <c r="E55">
        <f t="shared" si="13"/>
        <v>0</v>
      </c>
      <c r="F55">
        <f t="shared" si="14"/>
        <v>0</v>
      </c>
      <c r="G55">
        <f t="shared" si="15"/>
        <v>0</v>
      </c>
      <c r="H55" s="126">
        <f t="shared" si="16"/>
        <v>28512.45925</v>
      </c>
      <c r="J55" s="125">
        <f t="shared" si="17"/>
        <v>2.5279980326725231</v>
      </c>
      <c r="K55">
        <f t="shared" si="18"/>
        <v>9300.5730181490944</v>
      </c>
      <c r="L55">
        <f t="shared" si="19"/>
        <v>0</v>
      </c>
      <c r="M55">
        <f t="shared" si="20"/>
        <v>0</v>
      </c>
      <c r="N55">
        <f t="shared" si="21"/>
        <v>0</v>
      </c>
      <c r="O55">
        <f t="shared" si="22"/>
        <v>0</v>
      </c>
      <c r="P55">
        <f t="shared" si="23"/>
        <v>0</v>
      </c>
      <c r="Q55" s="140">
        <f t="shared" si="24"/>
        <v>9300.5730181490944</v>
      </c>
    </row>
    <row r="56" spans="1:17">
      <c r="A56" s="125">
        <v>8.25</v>
      </c>
      <c r="B56">
        <f t="shared" si="10"/>
        <v>201877.56600000002</v>
      </c>
      <c r="C56">
        <f t="shared" si="11"/>
        <v>0</v>
      </c>
      <c r="D56">
        <f t="shared" si="12"/>
        <v>0</v>
      </c>
      <c r="E56">
        <f t="shared" si="13"/>
        <v>0</v>
      </c>
      <c r="F56">
        <f t="shared" si="14"/>
        <v>0</v>
      </c>
      <c r="G56">
        <f t="shared" si="15"/>
        <v>0</v>
      </c>
      <c r="H56" s="126">
        <f t="shared" si="16"/>
        <v>201877.56600000002</v>
      </c>
      <c r="J56" s="125">
        <f t="shared" si="17"/>
        <v>3.1136612825672847</v>
      </c>
      <c r="K56">
        <f t="shared" si="18"/>
        <v>76191.316493711725</v>
      </c>
      <c r="L56">
        <f t="shared" si="19"/>
        <v>0</v>
      </c>
      <c r="M56">
        <f t="shared" si="20"/>
        <v>0</v>
      </c>
      <c r="N56">
        <f t="shared" si="21"/>
        <v>0</v>
      </c>
      <c r="O56">
        <f t="shared" si="22"/>
        <v>0</v>
      </c>
      <c r="P56">
        <f t="shared" si="23"/>
        <v>0</v>
      </c>
      <c r="Q56" s="140">
        <f t="shared" si="24"/>
        <v>76191.316493711725</v>
      </c>
    </row>
    <row r="57" spans="1:17">
      <c r="A57" s="125">
        <v>8.75</v>
      </c>
      <c r="B57">
        <f t="shared" si="10"/>
        <v>222440.19</v>
      </c>
      <c r="C57">
        <f t="shared" si="11"/>
        <v>0</v>
      </c>
      <c r="D57">
        <f t="shared" si="12"/>
        <v>0</v>
      </c>
      <c r="E57">
        <f t="shared" si="13"/>
        <v>0</v>
      </c>
      <c r="F57">
        <f t="shared" si="14"/>
        <v>0</v>
      </c>
      <c r="G57">
        <f t="shared" si="15"/>
        <v>0</v>
      </c>
      <c r="H57" s="126">
        <f t="shared" si="16"/>
        <v>222440.19</v>
      </c>
      <c r="J57" s="125">
        <f t="shared" si="17"/>
        <v>3.7882586103627376</v>
      </c>
      <c r="K57">
        <f t="shared" si="18"/>
        <v>96304.110292368379</v>
      </c>
      <c r="L57">
        <f t="shared" si="19"/>
        <v>0</v>
      </c>
      <c r="M57">
        <f t="shared" si="20"/>
        <v>0</v>
      </c>
      <c r="N57">
        <f t="shared" si="21"/>
        <v>0</v>
      </c>
      <c r="O57">
        <f t="shared" si="22"/>
        <v>0</v>
      </c>
      <c r="P57">
        <f t="shared" si="23"/>
        <v>0</v>
      </c>
      <c r="Q57" s="140">
        <f t="shared" si="24"/>
        <v>96304.110292368379</v>
      </c>
    </row>
    <row r="58" spans="1:17">
      <c r="A58" s="125">
        <v>9.25</v>
      </c>
      <c r="B58">
        <f t="shared" si="10"/>
        <v>259705.25699999998</v>
      </c>
      <c r="C58">
        <f t="shared" si="11"/>
        <v>0</v>
      </c>
      <c r="D58">
        <f t="shared" si="12"/>
        <v>0</v>
      </c>
      <c r="E58">
        <f t="shared" si="13"/>
        <v>0</v>
      </c>
      <c r="F58">
        <f t="shared" si="14"/>
        <v>0</v>
      </c>
      <c r="G58">
        <f t="shared" si="15"/>
        <v>0</v>
      </c>
      <c r="H58" s="126">
        <f t="shared" si="16"/>
        <v>259705.25699999998</v>
      </c>
      <c r="J58" s="125">
        <f t="shared" si="17"/>
        <v>4.5590441168955014</v>
      </c>
      <c r="K58">
        <f t="shared" si="18"/>
        <v>128000.83503272261</v>
      </c>
      <c r="L58">
        <f t="shared" si="19"/>
        <v>0</v>
      </c>
      <c r="M58">
        <f t="shared" si="20"/>
        <v>0</v>
      </c>
      <c r="N58">
        <f t="shared" si="21"/>
        <v>0</v>
      </c>
      <c r="O58">
        <f t="shared" si="22"/>
        <v>0</v>
      </c>
      <c r="P58">
        <f t="shared" si="23"/>
        <v>0</v>
      </c>
      <c r="Q58" s="140">
        <f t="shared" si="24"/>
        <v>128000.83503272261</v>
      </c>
    </row>
    <row r="59" spans="1:17">
      <c r="A59" s="125">
        <v>9.75</v>
      </c>
      <c r="B59">
        <f t="shared" si="10"/>
        <v>439677.58125000005</v>
      </c>
      <c r="C59">
        <f t="shared" si="11"/>
        <v>17587.10325</v>
      </c>
      <c r="D59">
        <f t="shared" si="12"/>
        <v>0</v>
      </c>
      <c r="E59">
        <f t="shared" si="13"/>
        <v>0</v>
      </c>
      <c r="F59">
        <f t="shared" si="14"/>
        <v>0</v>
      </c>
      <c r="G59">
        <f t="shared" si="15"/>
        <v>0</v>
      </c>
      <c r="H59" s="126">
        <f t="shared" si="16"/>
        <v>457264.68450000003</v>
      </c>
      <c r="J59" s="125">
        <f t="shared" si="17"/>
        <v>5.4334113158313997</v>
      </c>
      <c r="K59">
        <f t="shared" si="18"/>
        <v>245020.42515703896</v>
      </c>
      <c r="L59">
        <f t="shared" si="19"/>
        <v>9800.8170062815589</v>
      </c>
      <c r="M59">
        <f t="shared" si="20"/>
        <v>0</v>
      </c>
      <c r="N59">
        <f t="shared" si="21"/>
        <v>0</v>
      </c>
      <c r="O59">
        <f t="shared" si="22"/>
        <v>0</v>
      </c>
      <c r="P59">
        <f t="shared" si="23"/>
        <v>0</v>
      </c>
      <c r="Q59" s="140">
        <f t="shared" si="24"/>
        <v>254821.24216332051</v>
      </c>
    </row>
    <row r="60" spans="1:17">
      <c r="A60" s="125">
        <v>10.25</v>
      </c>
      <c r="B60">
        <f t="shared" si="10"/>
        <v>257145.42838333335</v>
      </c>
      <c r="C60">
        <f t="shared" si="11"/>
        <v>78261.652116666664</v>
      </c>
      <c r="D60">
        <f t="shared" si="12"/>
        <v>0</v>
      </c>
      <c r="E60">
        <f t="shared" si="13"/>
        <v>0</v>
      </c>
      <c r="F60">
        <f t="shared" si="14"/>
        <v>0</v>
      </c>
      <c r="G60">
        <f t="shared" si="15"/>
        <v>0</v>
      </c>
      <c r="H60" s="126">
        <f t="shared" si="16"/>
        <v>335407.08050000004</v>
      </c>
      <c r="J60" s="125">
        <f t="shared" si="17"/>
        <v>6.4188880512761015</v>
      </c>
      <c r="K60">
        <f t="shared" si="18"/>
        <v>161032.94806732226</v>
      </c>
      <c r="L60">
        <f t="shared" si="19"/>
        <v>49010.027672663287</v>
      </c>
      <c r="M60">
        <f t="shared" si="20"/>
        <v>0</v>
      </c>
      <c r="N60">
        <f t="shared" si="21"/>
        <v>0</v>
      </c>
      <c r="O60">
        <f t="shared" si="22"/>
        <v>0</v>
      </c>
      <c r="P60">
        <f t="shared" si="23"/>
        <v>0</v>
      </c>
      <c r="Q60" s="140">
        <f t="shared" si="24"/>
        <v>210042.97573998553</v>
      </c>
    </row>
    <row r="61" spans="1:17">
      <c r="A61" s="125">
        <v>10.75</v>
      </c>
      <c r="B61">
        <f t="shared" si="10"/>
        <v>145637.7541935484</v>
      </c>
      <c r="C61">
        <f t="shared" si="11"/>
        <v>136535.39455645162</v>
      </c>
      <c r="D61">
        <f t="shared" si="12"/>
        <v>0</v>
      </c>
      <c r="E61">
        <f t="shared" si="13"/>
        <v>0</v>
      </c>
      <c r="F61">
        <f t="shared" si="14"/>
        <v>0</v>
      </c>
      <c r="G61">
        <f t="shared" si="15"/>
        <v>0</v>
      </c>
      <c r="H61" s="126">
        <f t="shared" si="16"/>
        <v>282173.14875000005</v>
      </c>
      <c r="J61" s="125">
        <f t="shared" si="17"/>
        <v>7.5231318548304564</v>
      </c>
      <c r="K61">
        <f t="shared" si="18"/>
        <v>101921.11886878622</v>
      </c>
      <c r="L61">
        <f t="shared" si="19"/>
        <v>95551.048939487082</v>
      </c>
      <c r="M61">
        <f t="shared" si="20"/>
        <v>0</v>
      </c>
      <c r="N61">
        <f t="shared" si="21"/>
        <v>0</v>
      </c>
      <c r="O61">
        <f t="shared" si="22"/>
        <v>0</v>
      </c>
      <c r="P61">
        <f t="shared" si="23"/>
        <v>0</v>
      </c>
      <c r="Q61" s="140">
        <f t="shared" si="24"/>
        <v>197472.16780827328</v>
      </c>
    </row>
    <row r="62" spans="1:17">
      <c r="A62" s="125">
        <v>11.25</v>
      </c>
      <c r="B62">
        <f t="shared" si="10"/>
        <v>104697.36992647059</v>
      </c>
      <c r="C62">
        <f t="shared" si="11"/>
        <v>218912.68257352943</v>
      </c>
      <c r="D62">
        <f t="shared" si="12"/>
        <v>0</v>
      </c>
      <c r="E62">
        <f t="shared" si="13"/>
        <v>0</v>
      </c>
      <c r="F62">
        <f t="shared" si="14"/>
        <v>0</v>
      </c>
      <c r="G62">
        <f t="shared" si="15"/>
        <v>0</v>
      </c>
      <c r="H62" s="126">
        <f t="shared" si="16"/>
        <v>323610.05249999999</v>
      </c>
      <c r="J62" s="125">
        <f t="shared" si="17"/>
        <v>8.7539256842493636</v>
      </c>
      <c r="K62">
        <f t="shared" si="18"/>
        <v>81467.82183757225</v>
      </c>
      <c r="L62">
        <f t="shared" si="19"/>
        <v>170341.80929674199</v>
      </c>
      <c r="M62">
        <f t="shared" si="20"/>
        <v>0</v>
      </c>
      <c r="N62">
        <f t="shared" si="21"/>
        <v>0</v>
      </c>
      <c r="O62">
        <f t="shared" si="22"/>
        <v>0</v>
      </c>
      <c r="P62">
        <f t="shared" si="23"/>
        <v>0</v>
      </c>
      <c r="Q62" s="140">
        <f t="shared" si="24"/>
        <v>251809.63113431423</v>
      </c>
    </row>
    <row r="63" spans="1:17">
      <c r="A63" s="125">
        <v>11.75</v>
      </c>
      <c r="B63">
        <f t="shared" si="10"/>
        <v>116621.17901874997</v>
      </c>
      <c r="C63">
        <f t="shared" si="11"/>
        <v>549785.55823124992</v>
      </c>
      <c r="D63">
        <f t="shared" si="12"/>
        <v>0</v>
      </c>
      <c r="E63">
        <f t="shared" si="13"/>
        <v>0</v>
      </c>
      <c r="F63">
        <f t="shared" si="14"/>
        <v>0</v>
      </c>
      <c r="G63">
        <f t="shared" si="15"/>
        <v>0</v>
      </c>
      <c r="H63" s="126">
        <f t="shared" si="16"/>
        <v>666406.73724999989</v>
      </c>
      <c r="J63" s="125">
        <f t="shared" si="17"/>
        <v>10.119173995846349</v>
      </c>
      <c r="K63">
        <f t="shared" si="18"/>
        <v>100434.89379501929</v>
      </c>
      <c r="L63">
        <f t="shared" si="19"/>
        <v>473478.7850336624</v>
      </c>
      <c r="M63">
        <f t="shared" si="20"/>
        <v>0</v>
      </c>
      <c r="N63">
        <f t="shared" si="21"/>
        <v>0</v>
      </c>
      <c r="O63">
        <f t="shared" si="22"/>
        <v>0</v>
      </c>
      <c r="P63">
        <f t="shared" si="23"/>
        <v>0</v>
      </c>
      <c r="Q63" s="140">
        <f t="shared" si="24"/>
        <v>573913.6788286817</v>
      </c>
    </row>
    <row r="64" spans="1:17">
      <c r="A64" s="125">
        <v>12.25</v>
      </c>
      <c r="B64">
        <f t="shared" si="10"/>
        <v>0</v>
      </c>
      <c r="C64">
        <f t="shared" si="11"/>
        <v>1312014.3839201387</v>
      </c>
      <c r="D64">
        <f t="shared" si="12"/>
        <v>18479.075829861111</v>
      </c>
      <c r="E64">
        <f t="shared" si="13"/>
        <v>0</v>
      </c>
      <c r="F64">
        <f t="shared" si="14"/>
        <v>0</v>
      </c>
      <c r="G64">
        <f t="shared" si="15"/>
        <v>0</v>
      </c>
      <c r="H64" s="126">
        <f t="shared" si="16"/>
        <v>1330493.4597499999</v>
      </c>
      <c r="J64" s="125">
        <f t="shared" si="17"/>
        <v>11.626899110673705</v>
      </c>
      <c r="K64">
        <f t="shared" si="18"/>
        <v>0</v>
      </c>
      <c r="L64">
        <f t="shared" si="19"/>
        <v>1245278.2753952793</v>
      </c>
      <c r="M64">
        <f t="shared" si="20"/>
        <v>17539.130639370131</v>
      </c>
      <c r="N64">
        <f t="shared" si="21"/>
        <v>0</v>
      </c>
      <c r="O64">
        <f t="shared" si="22"/>
        <v>0</v>
      </c>
      <c r="P64">
        <f t="shared" si="23"/>
        <v>0</v>
      </c>
      <c r="Q64" s="140">
        <f t="shared" si="24"/>
        <v>1262817.4060346493</v>
      </c>
    </row>
    <row r="65" spans="1:18">
      <c r="A65" s="125">
        <v>12.75</v>
      </c>
      <c r="B65">
        <f t="shared" si="10"/>
        <v>0</v>
      </c>
      <c r="C65">
        <f t="shared" si="11"/>
        <v>2028428.9647826089</v>
      </c>
      <c r="D65">
        <f t="shared" si="12"/>
        <v>45076.199217391302</v>
      </c>
      <c r="E65">
        <f t="shared" si="13"/>
        <v>0</v>
      </c>
      <c r="F65">
        <f t="shared" si="14"/>
        <v>0</v>
      </c>
      <c r="G65">
        <f t="shared" si="15"/>
        <v>0</v>
      </c>
      <c r="H65" s="126">
        <f t="shared" si="16"/>
        <v>2073505.1640000001</v>
      </c>
      <c r="J65" s="125">
        <f t="shared" si="17"/>
        <v>13.285237840810826</v>
      </c>
      <c r="K65">
        <f t="shared" si="18"/>
        <v>0</v>
      </c>
      <c r="L65">
        <f t="shared" si="19"/>
        <v>2113581.2737511094</v>
      </c>
      <c r="M65">
        <f t="shared" si="20"/>
        <v>46968.472750024652</v>
      </c>
      <c r="N65">
        <f t="shared" si="21"/>
        <v>0</v>
      </c>
      <c r="O65">
        <f t="shared" si="22"/>
        <v>0</v>
      </c>
      <c r="P65">
        <f t="shared" si="23"/>
        <v>0</v>
      </c>
      <c r="Q65" s="140">
        <f t="shared" si="24"/>
        <v>2160549.7465011342</v>
      </c>
    </row>
    <row r="66" spans="1:18">
      <c r="A66" s="125">
        <v>13.25</v>
      </c>
      <c r="B66">
        <f t="shared" si="10"/>
        <v>0</v>
      </c>
      <c r="C66">
        <f t="shared" si="11"/>
        <v>2441560.4883086421</v>
      </c>
      <c r="D66">
        <f t="shared" si="12"/>
        <v>267568.272691358</v>
      </c>
      <c r="E66">
        <f t="shared" si="13"/>
        <v>0</v>
      </c>
      <c r="F66">
        <f t="shared" si="14"/>
        <v>0</v>
      </c>
      <c r="G66">
        <f t="shared" si="15"/>
        <v>0</v>
      </c>
      <c r="H66" s="126">
        <f t="shared" si="16"/>
        <v>2709128.7609999999</v>
      </c>
      <c r="J66" s="125">
        <f t="shared" si="17"/>
        <v>15.102438347182938</v>
      </c>
      <c r="K66">
        <f t="shared" si="18"/>
        <v>0</v>
      </c>
      <c r="L66">
        <f t="shared" si="19"/>
        <v>2782906.9241961609</v>
      </c>
      <c r="M66">
        <f t="shared" si="20"/>
        <v>304976.10128177109</v>
      </c>
      <c r="N66">
        <f t="shared" si="21"/>
        <v>0</v>
      </c>
      <c r="O66">
        <f t="shared" si="22"/>
        <v>0</v>
      </c>
      <c r="P66">
        <f t="shared" si="23"/>
        <v>0</v>
      </c>
      <c r="Q66" s="140">
        <f t="shared" si="24"/>
        <v>3087883.0254779318</v>
      </c>
    </row>
    <row r="67" spans="1:18">
      <c r="A67" s="125">
        <v>13.75</v>
      </c>
      <c r="B67">
        <f t="shared" si="10"/>
        <v>0</v>
      </c>
      <c r="C67">
        <f t="shared" si="11"/>
        <v>1058673.8640432099</v>
      </c>
      <c r="D67">
        <f t="shared" si="12"/>
        <v>260596.6434567901</v>
      </c>
      <c r="E67">
        <f t="shared" si="13"/>
        <v>0</v>
      </c>
      <c r="F67">
        <f t="shared" si="14"/>
        <v>0</v>
      </c>
      <c r="G67">
        <f t="shared" si="15"/>
        <v>0</v>
      </c>
      <c r="H67" s="126">
        <f t="shared" si="16"/>
        <v>1319270.5075000001</v>
      </c>
      <c r="J67" s="125">
        <f t="shared" si="17"/>
        <v>17.086857204481607</v>
      </c>
      <c r="K67">
        <f t="shared" si="18"/>
        <v>0</v>
      </c>
      <c r="L67">
        <f t="shared" si="19"/>
        <v>1315593.3920744073</v>
      </c>
      <c r="M67">
        <f t="shared" si="20"/>
        <v>323838.3734337003</v>
      </c>
      <c r="N67">
        <f t="shared" si="21"/>
        <v>0</v>
      </c>
      <c r="O67">
        <f t="shared" si="22"/>
        <v>0</v>
      </c>
      <c r="P67">
        <f t="shared" si="23"/>
        <v>0</v>
      </c>
      <c r="Q67" s="140">
        <f t="shared" si="24"/>
        <v>1639431.7655081076</v>
      </c>
    </row>
    <row r="68" spans="1:18">
      <c r="A68" s="125">
        <v>14.25</v>
      </c>
      <c r="B68">
        <f t="shared" si="10"/>
        <v>0</v>
      </c>
      <c r="C68">
        <f t="shared" si="11"/>
        <v>682616.74965000001</v>
      </c>
      <c r="D68">
        <f t="shared" si="12"/>
        <v>120461.77934999998</v>
      </c>
      <c r="E68">
        <f t="shared" si="13"/>
        <v>0</v>
      </c>
      <c r="F68">
        <f t="shared" si="14"/>
        <v>0</v>
      </c>
      <c r="G68">
        <f t="shared" si="15"/>
        <v>0</v>
      </c>
      <c r="H68" s="126">
        <f t="shared" si="16"/>
        <v>803078.52899999998</v>
      </c>
      <c r="J68" s="125">
        <f t="shared" si="17"/>
        <v>19.246956652167778</v>
      </c>
      <c r="K68">
        <f t="shared" si="18"/>
        <v>0</v>
      </c>
      <c r="L68">
        <f t="shared" si="19"/>
        <v>921985.61337243603</v>
      </c>
      <c r="M68">
        <f t="shared" si="20"/>
        <v>162703.34353631223</v>
      </c>
      <c r="N68">
        <f t="shared" si="21"/>
        <v>0</v>
      </c>
      <c r="O68">
        <f t="shared" si="22"/>
        <v>0</v>
      </c>
      <c r="P68">
        <f t="shared" si="23"/>
        <v>0</v>
      </c>
      <c r="Q68" s="140">
        <f t="shared" si="24"/>
        <v>1084688.9569087483</v>
      </c>
    </row>
    <row r="69" spans="1:18">
      <c r="A69" s="125">
        <v>14.75</v>
      </c>
      <c r="B69">
        <f t="shared" si="10"/>
        <v>0</v>
      </c>
      <c r="C69">
        <f t="shared" si="11"/>
        <v>125572.8106111111</v>
      </c>
      <c r="D69">
        <f t="shared" si="12"/>
        <v>171235.65083333335</v>
      </c>
      <c r="E69">
        <f t="shared" si="13"/>
        <v>11415.710055555555</v>
      </c>
      <c r="F69">
        <f t="shared" si="14"/>
        <v>0</v>
      </c>
      <c r="G69">
        <f t="shared" si="15"/>
        <v>0</v>
      </c>
      <c r="H69" s="126">
        <f t="shared" si="16"/>
        <v>308224.1715</v>
      </c>
      <c r="J69" s="125">
        <f t="shared" si="17"/>
        <v>21.591302013367059</v>
      </c>
      <c r="K69">
        <f t="shared" si="18"/>
        <v>0</v>
      </c>
      <c r="L69">
        <f t="shared" si="19"/>
        <v>183815.6256658877</v>
      </c>
      <c r="M69">
        <f t="shared" si="20"/>
        <v>250657.67136257415</v>
      </c>
      <c r="N69">
        <f t="shared" si="21"/>
        <v>16710.511424171611</v>
      </c>
      <c r="O69">
        <f t="shared" si="22"/>
        <v>0</v>
      </c>
      <c r="P69">
        <f t="shared" si="23"/>
        <v>0</v>
      </c>
      <c r="Q69" s="140">
        <f t="shared" si="24"/>
        <v>451183.80845263344</v>
      </c>
    </row>
    <row r="70" spans="1:18">
      <c r="A70" s="125">
        <v>15.25</v>
      </c>
      <c r="B70">
        <f t="shared" si="10"/>
        <v>0</v>
      </c>
      <c r="C70">
        <f t="shared" si="11"/>
        <v>134133.90649999998</v>
      </c>
      <c r="D70">
        <f t="shared" si="12"/>
        <v>67066.953249999991</v>
      </c>
      <c r="E70">
        <f t="shared" si="13"/>
        <v>0</v>
      </c>
      <c r="F70">
        <f t="shared" si="14"/>
        <v>0</v>
      </c>
      <c r="G70">
        <f t="shared" si="15"/>
        <v>0</v>
      </c>
      <c r="H70" s="126">
        <f t="shared" si="16"/>
        <v>201200.85974999997</v>
      </c>
      <c r="J70" s="125">
        <f t="shared" si="17"/>
        <v>24.128559265824467</v>
      </c>
      <c r="K70">
        <f t="shared" si="18"/>
        <v>0</v>
      </c>
      <c r="L70">
        <f t="shared" si="19"/>
        <v>212226.7483633972</v>
      </c>
      <c r="M70">
        <f t="shared" si="20"/>
        <v>106113.3741816986</v>
      </c>
      <c r="N70">
        <f t="shared" si="21"/>
        <v>0</v>
      </c>
      <c r="O70">
        <f t="shared" si="22"/>
        <v>0</v>
      </c>
      <c r="P70">
        <f t="shared" si="23"/>
        <v>0</v>
      </c>
      <c r="Q70" s="140">
        <f t="shared" si="24"/>
        <v>318340.1225450958</v>
      </c>
    </row>
    <row r="71" spans="1:18">
      <c r="A71" s="125">
        <v>15.75</v>
      </c>
      <c r="B71">
        <f t="shared" si="10"/>
        <v>0</v>
      </c>
      <c r="C71">
        <f t="shared" si="11"/>
        <v>27574.20805263158</v>
      </c>
      <c r="D71">
        <f t="shared" si="12"/>
        <v>75829.072144736856</v>
      </c>
      <c r="E71">
        <f t="shared" si="13"/>
        <v>27574.20805263158</v>
      </c>
      <c r="F71">
        <f t="shared" si="14"/>
        <v>0</v>
      </c>
      <c r="G71">
        <f t="shared" si="15"/>
        <v>0</v>
      </c>
      <c r="H71" s="126">
        <f t="shared" si="16"/>
        <v>130977.48825000002</v>
      </c>
      <c r="J71" s="125">
        <f t="shared" si="17"/>
        <v>26.867492751070884</v>
      </c>
      <c r="K71">
        <f t="shared" si="18"/>
        <v>0</v>
      </c>
      <c r="L71">
        <f t="shared" si="19"/>
        <v>47038.084760038058</v>
      </c>
      <c r="M71">
        <f t="shared" si="20"/>
        <v>129354.73309010467</v>
      </c>
      <c r="N71">
        <f t="shared" si="21"/>
        <v>47038.084760038058</v>
      </c>
      <c r="O71">
        <f t="shared" si="22"/>
        <v>0</v>
      </c>
      <c r="P71">
        <f t="shared" si="23"/>
        <v>0</v>
      </c>
      <c r="Q71" s="140">
        <f t="shared" si="24"/>
        <v>223430.90261018078</v>
      </c>
    </row>
    <row r="72" spans="1:18">
      <c r="A72" s="125">
        <v>16.25</v>
      </c>
      <c r="B72">
        <f t="shared" si="10"/>
        <v>0</v>
      </c>
      <c r="C72">
        <f t="shared" si="11"/>
        <v>21098.159062499999</v>
      </c>
      <c r="D72">
        <f t="shared" si="12"/>
        <v>63294.477187500001</v>
      </c>
      <c r="E72">
        <f t="shared" si="13"/>
        <v>0</v>
      </c>
      <c r="F72">
        <f t="shared" si="14"/>
        <v>0</v>
      </c>
      <c r="G72">
        <f t="shared" si="15"/>
        <v>0</v>
      </c>
      <c r="H72" s="126">
        <f t="shared" si="16"/>
        <v>84392.636249999996</v>
      </c>
      <c r="J72" s="125">
        <f t="shared" si="17"/>
        <v>29.816963009629887</v>
      </c>
      <c r="K72">
        <f t="shared" si="18"/>
        <v>0</v>
      </c>
      <c r="L72">
        <f t="shared" si="19"/>
        <v>38712.801743867698</v>
      </c>
      <c r="M72">
        <f t="shared" si="20"/>
        <v>116138.40523160309</v>
      </c>
      <c r="N72">
        <f t="shared" si="21"/>
        <v>0</v>
      </c>
      <c r="O72">
        <f t="shared" si="22"/>
        <v>0</v>
      </c>
      <c r="P72">
        <f t="shared" si="23"/>
        <v>0</v>
      </c>
      <c r="Q72" s="140">
        <f t="shared" si="24"/>
        <v>154851.20697547079</v>
      </c>
    </row>
    <row r="73" spans="1:18">
      <c r="A73" s="125">
        <v>16.75</v>
      </c>
      <c r="B73">
        <f t="shared" si="10"/>
        <v>0</v>
      </c>
      <c r="C73">
        <f t="shared" si="11"/>
        <v>21796.65105</v>
      </c>
      <c r="D73">
        <f t="shared" si="12"/>
        <v>36327.751749999996</v>
      </c>
      <c r="E73">
        <f t="shared" si="13"/>
        <v>14531.100700000001</v>
      </c>
      <c r="F73">
        <f t="shared" si="14"/>
        <v>0</v>
      </c>
      <c r="G73">
        <f t="shared" si="15"/>
        <v>0</v>
      </c>
      <c r="H73" s="126">
        <f t="shared" si="16"/>
        <v>72655.503499999992</v>
      </c>
      <c r="J73" s="125">
        <f t="shared" si="17"/>
        <v>32.985924731521933</v>
      </c>
      <c r="K73">
        <f t="shared" si="18"/>
        <v>0</v>
      </c>
      <c r="L73">
        <f t="shared" si="19"/>
        <v>42924.339757286478</v>
      </c>
      <c r="M73">
        <f t="shared" si="20"/>
        <v>71540.56626214413</v>
      </c>
      <c r="N73">
        <f t="shared" si="21"/>
        <v>28616.226504857652</v>
      </c>
      <c r="O73">
        <f t="shared" si="22"/>
        <v>0</v>
      </c>
      <c r="P73">
        <f t="shared" si="23"/>
        <v>0</v>
      </c>
      <c r="Q73" s="140">
        <f t="shared" si="24"/>
        <v>143081.13252428826</v>
      </c>
    </row>
    <row r="74" spans="1:18">
      <c r="A74" s="125">
        <v>17.25</v>
      </c>
      <c r="B74">
        <f t="shared" si="10"/>
        <v>0</v>
      </c>
      <c r="C74">
        <f t="shared" si="11"/>
        <v>2575.0720384615383</v>
      </c>
      <c r="D74">
        <f t="shared" si="12"/>
        <v>11587.824173076922</v>
      </c>
      <c r="E74">
        <f t="shared" si="13"/>
        <v>2575.0720384615383</v>
      </c>
      <c r="F74">
        <f t="shared" si="14"/>
        <v>0</v>
      </c>
      <c r="G74">
        <f t="shared" si="15"/>
        <v>0</v>
      </c>
      <c r="H74" s="126">
        <f t="shared" si="16"/>
        <v>16737.968249999998</v>
      </c>
      <c r="J74" s="125">
        <f t="shared" si="17"/>
        <v>36.383424812541463</v>
      </c>
      <c r="K74">
        <f t="shared" si="18"/>
        <v>0</v>
      </c>
      <c r="L74">
        <f t="shared" si="19"/>
        <v>5431.3008636662762</v>
      </c>
      <c r="M74">
        <f t="shared" si="20"/>
        <v>24440.85388649824</v>
      </c>
      <c r="N74">
        <f t="shared" si="21"/>
        <v>5431.3008636662762</v>
      </c>
      <c r="O74">
        <f t="shared" si="22"/>
        <v>0</v>
      </c>
      <c r="P74">
        <f t="shared" si="23"/>
        <v>0</v>
      </c>
      <c r="Q74" s="140">
        <f t="shared" si="24"/>
        <v>35303.455613830796</v>
      </c>
    </row>
    <row r="75" spans="1:18">
      <c r="A75" s="125">
        <v>17.75</v>
      </c>
      <c r="B75">
        <f t="shared" si="10"/>
        <v>0</v>
      </c>
      <c r="C75">
        <f t="shared" si="11"/>
        <v>0</v>
      </c>
      <c r="D75">
        <f t="shared" si="12"/>
        <v>305.03375</v>
      </c>
      <c r="E75">
        <f t="shared" si="13"/>
        <v>0</v>
      </c>
      <c r="F75">
        <f t="shared" si="14"/>
        <v>0</v>
      </c>
      <c r="G75">
        <f t="shared" si="15"/>
        <v>0</v>
      </c>
      <c r="H75" s="126">
        <f t="shared" si="16"/>
        <v>305.03375</v>
      </c>
      <c r="J75" s="125">
        <f t="shared" si="17"/>
        <v>40.018600507833611</v>
      </c>
      <c r="K75">
        <f t="shared" si="18"/>
        <v>0</v>
      </c>
      <c r="L75">
        <f t="shared" si="19"/>
        <v>0</v>
      </c>
      <c r="M75">
        <f t="shared" si="20"/>
        <v>687.71964972712055</v>
      </c>
      <c r="N75">
        <f t="shared" si="21"/>
        <v>0</v>
      </c>
      <c r="O75">
        <f t="shared" si="22"/>
        <v>0</v>
      </c>
      <c r="P75">
        <f t="shared" si="23"/>
        <v>0</v>
      </c>
      <c r="Q75" s="140">
        <f t="shared" si="24"/>
        <v>687.71964972712055</v>
      </c>
    </row>
    <row r="76" spans="1:18">
      <c r="A76" s="125">
        <v>18.25</v>
      </c>
      <c r="B76">
        <f t="shared" si="10"/>
        <v>0</v>
      </c>
      <c r="C76">
        <f t="shared" si="11"/>
        <v>0</v>
      </c>
      <c r="D76">
        <f t="shared" si="12"/>
        <v>0</v>
      </c>
      <c r="E76">
        <f t="shared" si="13"/>
        <v>0</v>
      </c>
      <c r="F76">
        <f t="shared" si="14"/>
        <v>0</v>
      </c>
      <c r="G76">
        <f t="shared" si="15"/>
        <v>0</v>
      </c>
      <c r="H76" s="126">
        <f t="shared" si="16"/>
        <v>0</v>
      </c>
      <c r="J76" s="125">
        <f t="shared" si="17"/>
        <v>43.900677675204292</v>
      </c>
      <c r="K76">
        <f t="shared" si="18"/>
        <v>0</v>
      </c>
      <c r="L76">
        <f t="shared" si="19"/>
        <v>0</v>
      </c>
      <c r="M76">
        <f t="shared" si="20"/>
        <v>0</v>
      </c>
      <c r="N76">
        <f t="shared" si="21"/>
        <v>0</v>
      </c>
      <c r="O76">
        <f t="shared" si="22"/>
        <v>0</v>
      </c>
      <c r="P76">
        <f t="shared" si="23"/>
        <v>0</v>
      </c>
      <c r="Q76" s="140">
        <f t="shared" si="24"/>
        <v>0</v>
      </c>
    </row>
    <row r="77" spans="1:18">
      <c r="A77" s="125">
        <v>18.75</v>
      </c>
      <c r="B77">
        <f t="shared" si="10"/>
        <v>0</v>
      </c>
      <c r="C77">
        <f t="shared" si="11"/>
        <v>0</v>
      </c>
      <c r="D77">
        <f t="shared" si="12"/>
        <v>0</v>
      </c>
      <c r="E77">
        <f t="shared" si="13"/>
        <v>0</v>
      </c>
      <c r="F77">
        <f t="shared" si="14"/>
        <v>0</v>
      </c>
      <c r="G77">
        <f t="shared" si="15"/>
        <v>0</v>
      </c>
      <c r="H77" s="126">
        <f t="shared" si="16"/>
        <v>0</v>
      </c>
      <c r="J77" s="125">
        <f t="shared" si="17"/>
        <v>48.038969101379848</v>
      </c>
      <c r="K77">
        <f t="shared" si="18"/>
        <v>0</v>
      </c>
      <c r="L77">
        <f t="shared" si="19"/>
        <v>0</v>
      </c>
      <c r="M77">
        <f t="shared" si="20"/>
        <v>0</v>
      </c>
      <c r="N77">
        <f t="shared" si="21"/>
        <v>0</v>
      </c>
      <c r="O77">
        <f t="shared" si="22"/>
        <v>0</v>
      </c>
      <c r="P77">
        <f t="shared" si="23"/>
        <v>0</v>
      </c>
      <c r="Q77" s="140">
        <f t="shared" si="24"/>
        <v>0</v>
      </c>
    </row>
    <row r="78" spans="1:18">
      <c r="A78" s="125">
        <v>19.25</v>
      </c>
      <c r="B78">
        <f t="shared" si="10"/>
        <v>0</v>
      </c>
      <c r="C78">
        <f t="shared" si="11"/>
        <v>0</v>
      </c>
      <c r="D78">
        <f t="shared" si="12"/>
        <v>0</v>
      </c>
      <c r="E78">
        <f t="shared" si="13"/>
        <v>0</v>
      </c>
      <c r="F78">
        <f t="shared" si="14"/>
        <v>0</v>
      </c>
      <c r="G78">
        <f t="shared" si="15"/>
        <v>0</v>
      </c>
      <c r="H78" s="126">
        <f t="shared" si="16"/>
        <v>0</v>
      </c>
      <c r="J78" s="125">
        <f t="shared" si="17"/>
        <v>52.44287290512424</v>
      </c>
      <c r="K78">
        <f t="shared" si="18"/>
        <v>0</v>
      </c>
      <c r="L78">
        <f t="shared" si="19"/>
        <v>0</v>
      </c>
      <c r="M78">
        <f t="shared" si="20"/>
        <v>0</v>
      </c>
      <c r="N78">
        <f t="shared" si="21"/>
        <v>0</v>
      </c>
      <c r="O78">
        <f t="shared" si="22"/>
        <v>0</v>
      </c>
      <c r="P78">
        <f t="shared" si="23"/>
        <v>0</v>
      </c>
      <c r="Q78" s="140">
        <f t="shared" si="24"/>
        <v>0</v>
      </c>
    </row>
    <row r="79" spans="1:18">
      <c r="A79" s="124" t="s">
        <v>21</v>
      </c>
      <c r="B79" s="135">
        <f t="shared" ref="B79:H79" si="25">SUM(B47:B78)</f>
        <v>1777978.5947721023</v>
      </c>
      <c r="C79" s="135">
        <f t="shared" si="25"/>
        <v>8857127.6487472001</v>
      </c>
      <c r="D79" s="135">
        <f t="shared" si="25"/>
        <v>1137828.7336340479</v>
      </c>
      <c r="E79" s="135">
        <f t="shared" si="25"/>
        <v>56096.09084664868</v>
      </c>
      <c r="F79" s="135">
        <f t="shared" si="25"/>
        <v>0</v>
      </c>
      <c r="G79" s="135">
        <f t="shared" si="25"/>
        <v>0</v>
      </c>
      <c r="H79" s="135">
        <f t="shared" si="25"/>
        <v>11829031.068</v>
      </c>
      <c r="I79" s="126"/>
      <c r="J79" s="124" t="s">
        <v>21</v>
      </c>
      <c r="K79" s="135">
        <f t="shared" ref="K79:Q79" si="26">SUM(K47:K78)</f>
        <v>1000138.5690113534</v>
      </c>
      <c r="L79" s="135">
        <f t="shared" si="26"/>
        <v>9707676.8678923734</v>
      </c>
      <c r="M79" s="135">
        <f t="shared" si="26"/>
        <v>1554958.7453055286</v>
      </c>
      <c r="N79" s="135">
        <f t="shared" si="26"/>
        <v>97796.123552733596</v>
      </c>
      <c r="O79" s="135">
        <f t="shared" si="26"/>
        <v>0</v>
      </c>
      <c r="P79" s="135">
        <f t="shared" si="26"/>
        <v>0</v>
      </c>
      <c r="Q79" s="135">
        <f t="shared" si="26"/>
        <v>12360570.305761985</v>
      </c>
      <c r="R79" s="137"/>
    </row>
    <row r="80" spans="1:18">
      <c r="A80" s="122" t="s">
        <v>27</v>
      </c>
      <c r="B80" s="136">
        <f>IF(B79&gt;0,B79/N38,0)</f>
        <v>9.6191006890159176</v>
      </c>
      <c r="C80" s="136">
        <f t="shared" ref="C80:H80" si="27">IF(C79&gt;0,C79/O38,0)</f>
        <v>12.919556038826777</v>
      </c>
      <c r="D80" s="136">
        <f t="shared" si="27"/>
        <v>14.184200128603869</v>
      </c>
      <c r="E80" s="136">
        <f t="shared" si="27"/>
        <v>15.839651691330003</v>
      </c>
      <c r="F80" s="136">
        <f t="shared" si="27"/>
        <v>0</v>
      </c>
      <c r="G80" s="136">
        <f t="shared" si="27"/>
        <v>0</v>
      </c>
      <c r="H80" s="136">
        <f t="shared" si="27"/>
        <v>12.397355212681157</v>
      </c>
      <c r="I80" s="126"/>
      <c r="J80" s="122" t="s">
        <v>27</v>
      </c>
      <c r="K80" s="136">
        <f>IF(K79&gt;0,K79/N38,0)</f>
        <v>5.4108826881133689</v>
      </c>
      <c r="L80" s="136">
        <f t="shared" ref="L80:Q80" si="28">IF(L79&gt;0,L79/O38,0)</f>
        <v>14.160219912749913</v>
      </c>
      <c r="M80" s="136">
        <f t="shared" si="28"/>
        <v>19.384152801883857</v>
      </c>
      <c r="N80" s="136">
        <f t="shared" si="28"/>
        <v>27.614340152012911</v>
      </c>
      <c r="O80" s="136">
        <f t="shared" si="28"/>
        <v>0</v>
      </c>
      <c r="P80" s="136">
        <f t="shared" si="28"/>
        <v>0</v>
      </c>
      <c r="Q80" s="136">
        <f t="shared" si="28"/>
        <v>12.954432178844479</v>
      </c>
    </row>
    <row r="85" spans="1:7">
      <c r="A85" s="193" t="s">
        <v>40</v>
      </c>
      <c r="B85" s="193"/>
    </row>
    <row r="86" spans="1:7">
      <c r="A86" s="193" t="s">
        <v>28</v>
      </c>
      <c r="B86" s="193"/>
    </row>
    <row r="87" spans="1:7">
      <c r="A87" s="31"/>
      <c r="B87" s="31"/>
    </row>
    <row r="89" spans="1:7">
      <c r="B89" s="32" t="s">
        <v>29</v>
      </c>
      <c r="C89" s="32" t="s">
        <v>30</v>
      </c>
      <c r="D89" s="32" t="s">
        <v>31</v>
      </c>
      <c r="E89" s="32" t="s">
        <v>32</v>
      </c>
    </row>
    <row r="90" spans="1:7">
      <c r="A90" s="32" t="s">
        <v>33</v>
      </c>
      <c r="B90" s="32" t="s">
        <v>34</v>
      </c>
      <c r="C90" s="32" t="s">
        <v>20</v>
      </c>
      <c r="D90" s="32" t="s">
        <v>35</v>
      </c>
      <c r="E90" s="31"/>
    </row>
    <row r="91" spans="1:7">
      <c r="B91" s="2"/>
      <c r="C91" s="2"/>
      <c r="D91" s="2"/>
    </row>
    <row r="92" spans="1:7">
      <c r="A92" s="32">
        <v>0</v>
      </c>
      <c r="B92" s="20">
        <f>N$38</f>
        <v>184838.33907699728</v>
      </c>
      <c r="C92" s="34">
        <f>$B$80</f>
        <v>9.6191006890159176</v>
      </c>
      <c r="D92" s="34">
        <f>$K$80</f>
        <v>5.4108826881133689</v>
      </c>
      <c r="E92" s="20">
        <f t="shared" ref="E92:E97" si="29">B92*D92</f>
        <v>1000138.5690113534</v>
      </c>
      <c r="F92" s="10">
        <f t="shared" ref="F92:F98" si="30">E92/1000</f>
        <v>1000.1385690113534</v>
      </c>
      <c r="G92" s="37"/>
    </row>
    <row r="93" spans="1:7">
      <c r="A93" s="32">
        <v>1</v>
      </c>
      <c r="B93" s="20">
        <f>O$38</f>
        <v>685559.75314702187</v>
      </c>
      <c r="C93" s="34">
        <f>$C$80</f>
        <v>12.919556038826777</v>
      </c>
      <c r="D93" s="34">
        <f>$L$80</f>
        <v>14.160219912749913</v>
      </c>
      <c r="E93" s="20">
        <f t="shared" si="29"/>
        <v>9707676.8678923734</v>
      </c>
      <c r="F93" s="10">
        <f t="shared" si="30"/>
        <v>9707.6768678923727</v>
      </c>
      <c r="G93" s="37"/>
    </row>
    <row r="94" spans="1:7">
      <c r="A94" s="32">
        <v>2</v>
      </c>
      <c r="B94" s="20">
        <f>P$38</f>
        <v>80218.040024654023</v>
      </c>
      <c r="C94" s="34">
        <f>$D$80</f>
        <v>14.184200128603869</v>
      </c>
      <c r="D94" s="34">
        <f>$M$80</f>
        <v>19.384152801883857</v>
      </c>
      <c r="E94" s="20">
        <f t="shared" si="29"/>
        <v>1554958.7453055286</v>
      </c>
      <c r="F94" s="10">
        <f t="shared" si="30"/>
        <v>1554.9587453055287</v>
      </c>
      <c r="G94" s="37"/>
    </row>
    <row r="95" spans="1:7">
      <c r="A95" s="32">
        <v>3</v>
      </c>
      <c r="B95" s="20">
        <f>Q$38</f>
        <v>3541.4977513270355</v>
      </c>
      <c r="C95" s="34">
        <f>$E$80</f>
        <v>15.839651691330003</v>
      </c>
      <c r="D95" s="34">
        <f>$N$80</f>
        <v>27.614340152012911</v>
      </c>
      <c r="E95" s="20">
        <f t="shared" si="29"/>
        <v>97796.123552733596</v>
      </c>
      <c r="F95" s="10">
        <f t="shared" si="30"/>
        <v>97.79612355273359</v>
      </c>
    </row>
    <row r="96" spans="1:7">
      <c r="A96" s="32">
        <v>4</v>
      </c>
      <c r="B96" s="20">
        <f>R$38</f>
        <v>0</v>
      </c>
      <c r="C96" s="34">
        <f>$F$80</f>
        <v>0</v>
      </c>
      <c r="D96" s="34">
        <f>$O$80</f>
        <v>0</v>
      </c>
      <c r="E96" s="20">
        <f t="shared" si="29"/>
        <v>0</v>
      </c>
      <c r="F96">
        <f t="shared" si="30"/>
        <v>0</v>
      </c>
    </row>
    <row r="97" spans="1:6">
      <c r="A97" s="32" t="s">
        <v>13</v>
      </c>
      <c r="B97" s="141">
        <f>S$38</f>
        <v>0</v>
      </c>
      <c r="C97" s="34">
        <f>$G$80</f>
        <v>0</v>
      </c>
      <c r="D97" s="34">
        <f>$P$80</f>
        <v>0</v>
      </c>
      <c r="E97" s="20">
        <f t="shared" si="29"/>
        <v>0</v>
      </c>
      <c r="F97">
        <f t="shared" si="30"/>
        <v>0</v>
      </c>
    </row>
    <row r="98" spans="1:6">
      <c r="A98" s="32" t="s">
        <v>21</v>
      </c>
      <c r="B98" s="20">
        <f>SUM(B92:B97)</f>
        <v>954157.63000000012</v>
      </c>
      <c r="C98" s="34">
        <f>$H$80</f>
        <v>12.397355212681157</v>
      </c>
      <c r="D98" s="34">
        <f>$Q$80</f>
        <v>12.954432178844479</v>
      </c>
      <c r="E98" s="20">
        <f>SUM(E92:E97)</f>
        <v>12360570.305761989</v>
      </c>
      <c r="F98" s="10">
        <f t="shared" si="30"/>
        <v>12360.570305761988</v>
      </c>
    </row>
    <row r="99" spans="1:6">
      <c r="A99" s="32" t="s">
        <v>17</v>
      </c>
      <c r="B99" s="142">
        <f>K2</f>
        <v>12338704</v>
      </c>
      <c r="C99" s="2"/>
      <c r="D99" s="2"/>
      <c r="E99" s="2"/>
    </row>
    <row r="100" spans="1:6">
      <c r="A100" s="32" t="s">
        <v>32</v>
      </c>
      <c r="B100" s="141">
        <f>E98</f>
        <v>12360570.305761989</v>
      </c>
      <c r="C100" s="2"/>
      <c r="D100" s="2"/>
      <c r="E100" s="2"/>
    </row>
    <row r="101" spans="1:6">
      <c r="A101" s="32" t="s">
        <v>36</v>
      </c>
      <c r="B101" s="37">
        <f>B100/B99*100</f>
        <v>100.17721720013697</v>
      </c>
      <c r="C101" s="2"/>
      <c r="D101" s="2"/>
      <c r="E101" s="2"/>
    </row>
  </sheetData>
  <sheetProtection selectLockedCells="1" selectUnlockedCells="1"/>
  <mergeCells count="8">
    <mergeCell ref="A85:B85"/>
    <mergeCell ref="A86:B86"/>
    <mergeCell ref="A1:B1"/>
    <mergeCell ref="J1:K1"/>
    <mergeCell ref="N1:P1"/>
    <mergeCell ref="D4:E4"/>
    <mergeCell ref="B42:D42"/>
    <mergeCell ref="K42:M4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108"/>
  <sheetViews>
    <sheetView workbookViewId="0">
      <selection activeCell="B6" sqref="B6:E6"/>
    </sheetView>
  </sheetViews>
  <sheetFormatPr baseColWidth="10" defaultColWidth="10.6640625" defaultRowHeight="13"/>
  <sheetData>
    <row r="1" spans="1:16" ht="14" customHeight="1">
      <c r="A1" s="182" t="s">
        <v>91</v>
      </c>
      <c r="B1" s="182"/>
      <c r="C1" s="182"/>
      <c r="D1" s="182"/>
      <c r="E1" s="182"/>
      <c r="F1" s="182"/>
      <c r="G1" s="49"/>
      <c r="H1" s="181" t="s">
        <v>15</v>
      </c>
      <c r="I1" s="181"/>
      <c r="J1" s="49"/>
      <c r="K1" s="49"/>
      <c r="M1" s="50"/>
      <c r="N1" s="50"/>
      <c r="O1" s="49"/>
    </row>
    <row r="2" spans="1:16" ht="12.25" customHeight="1">
      <c r="A2" s="49"/>
      <c r="B2" s="49"/>
      <c r="C2" s="49"/>
      <c r="D2" s="49"/>
      <c r="E2" s="49"/>
      <c r="F2" s="49"/>
      <c r="G2" s="49"/>
      <c r="H2" s="49" t="s">
        <v>17</v>
      </c>
      <c r="I2" s="143">
        <v>8486944</v>
      </c>
      <c r="J2" s="49"/>
      <c r="K2" s="49"/>
      <c r="L2" s="49"/>
      <c r="M2" s="49"/>
      <c r="N2" s="49"/>
      <c r="O2" s="49"/>
    </row>
    <row r="3" spans="1:16" ht="12.25" customHeight="1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1:16" ht="12.25" customHeight="1">
      <c r="A4" s="50" t="s">
        <v>18</v>
      </c>
      <c r="B4" s="184" t="s">
        <v>19</v>
      </c>
      <c r="C4" s="184"/>
      <c r="D4" s="184"/>
      <c r="E4" s="184"/>
      <c r="F4" s="184"/>
      <c r="G4" s="49"/>
      <c r="H4" s="50" t="s">
        <v>18</v>
      </c>
      <c r="I4" s="49"/>
      <c r="J4" s="49"/>
      <c r="K4" s="50" t="s">
        <v>18</v>
      </c>
      <c r="L4" s="181" t="s">
        <v>16</v>
      </c>
      <c r="M4" s="181"/>
      <c r="N4" s="181"/>
      <c r="O4" s="181"/>
      <c r="P4" s="181"/>
    </row>
    <row r="5" spans="1:16" ht="12.25" customHeight="1">
      <c r="A5" s="50" t="s">
        <v>20</v>
      </c>
      <c r="B5" s="144">
        <v>0</v>
      </c>
      <c r="C5" s="145">
        <v>1</v>
      </c>
      <c r="D5" s="145">
        <v>2</v>
      </c>
      <c r="E5" s="145">
        <v>3</v>
      </c>
      <c r="F5" s="146" t="s">
        <v>21</v>
      </c>
      <c r="G5" s="49"/>
      <c r="H5" s="50" t="s">
        <v>20</v>
      </c>
      <c r="I5" s="50" t="s">
        <v>22</v>
      </c>
      <c r="J5" s="49"/>
      <c r="K5" s="50" t="s">
        <v>20</v>
      </c>
      <c r="L5" s="144">
        <v>0</v>
      </c>
      <c r="M5" s="145">
        <v>1</v>
      </c>
      <c r="N5" s="145">
        <v>2</v>
      </c>
      <c r="O5" s="145">
        <v>3</v>
      </c>
      <c r="P5" s="145" t="s">
        <v>21</v>
      </c>
    </row>
    <row r="6" spans="1:16" ht="12.25" customHeight="1">
      <c r="A6" s="147">
        <v>3.75</v>
      </c>
      <c r="B6" s="148">
        <v>0</v>
      </c>
      <c r="C6" s="148">
        <v>0</v>
      </c>
      <c r="D6" s="148">
        <v>0</v>
      </c>
      <c r="E6" s="148">
        <v>0</v>
      </c>
      <c r="F6" s="149">
        <f t="shared" ref="F6:F37" si="0">SUM(B6:E6)</f>
        <v>0</v>
      </c>
      <c r="G6" s="49"/>
      <c r="H6" s="147">
        <v>3.75</v>
      </c>
      <c r="I6" s="59">
        <v>0</v>
      </c>
      <c r="J6" s="49"/>
      <c r="K6" s="147">
        <v>3.75</v>
      </c>
      <c r="L6" s="49">
        <f t="shared" ref="L6:L37" si="1">IF($F6&gt;0,($I6/1000)*(B6/$F6),0)</f>
        <v>0</v>
      </c>
      <c r="M6" s="49">
        <f t="shared" ref="M6:M37" si="2">IF($F6&gt;0,($I6/1000)*(C6/$F6),0)</f>
        <v>0</v>
      </c>
      <c r="N6" s="49">
        <f t="shared" ref="N6:N37" si="3">IF($F6&gt;0,($I6/1000)*(D6/$F6),0)</f>
        <v>0</v>
      </c>
      <c r="O6" s="49">
        <f t="shared" ref="O6:O37" si="4">IF($F6&gt;0,($I6/1000)*(E6/$F6),0)</f>
        <v>0</v>
      </c>
      <c r="P6" s="126">
        <f t="shared" ref="P6:P37" si="5">SUM(L6:O6)</f>
        <v>0</v>
      </c>
    </row>
    <row r="7" spans="1:16" ht="12.25" customHeight="1">
      <c r="A7" s="147">
        <v>4.25</v>
      </c>
      <c r="B7" s="148"/>
      <c r="C7" s="50"/>
      <c r="D7" s="50"/>
      <c r="E7" s="50"/>
      <c r="F7" s="149">
        <f t="shared" si="0"/>
        <v>0</v>
      </c>
      <c r="G7" s="49"/>
      <c r="H7" s="147">
        <v>4.25</v>
      </c>
      <c r="I7" s="59">
        <v>0</v>
      </c>
      <c r="J7" s="49"/>
      <c r="K7" s="147">
        <v>4.25</v>
      </c>
      <c r="L7" s="49">
        <f t="shared" si="1"/>
        <v>0</v>
      </c>
      <c r="M7" s="49">
        <f t="shared" si="2"/>
        <v>0</v>
      </c>
      <c r="N7" s="49">
        <f t="shared" si="3"/>
        <v>0</v>
      </c>
      <c r="O7" s="49">
        <f t="shared" si="4"/>
        <v>0</v>
      </c>
      <c r="P7" s="126">
        <f t="shared" si="5"/>
        <v>0</v>
      </c>
    </row>
    <row r="8" spans="1:16" ht="14" customHeight="1">
      <c r="A8" s="147">
        <v>4.75</v>
      </c>
      <c r="E8" s="50"/>
      <c r="F8" s="149">
        <f t="shared" si="0"/>
        <v>0</v>
      </c>
      <c r="G8" s="49"/>
      <c r="H8" s="147">
        <v>4.75</v>
      </c>
      <c r="I8" s="59">
        <v>0</v>
      </c>
      <c r="J8" s="49"/>
      <c r="K8" s="147">
        <v>4.75</v>
      </c>
      <c r="L8" s="49">
        <f t="shared" si="1"/>
        <v>0</v>
      </c>
      <c r="M8" s="49">
        <f t="shared" si="2"/>
        <v>0</v>
      </c>
      <c r="N8" s="49">
        <f t="shared" si="3"/>
        <v>0</v>
      </c>
      <c r="O8" s="49">
        <f t="shared" si="4"/>
        <v>0</v>
      </c>
      <c r="P8" s="126">
        <f t="shared" si="5"/>
        <v>0</v>
      </c>
    </row>
    <row r="9" spans="1:16" ht="14" customHeight="1">
      <c r="A9" s="147">
        <v>5.25</v>
      </c>
      <c r="E9" s="57"/>
      <c r="F9" s="149">
        <f t="shared" si="0"/>
        <v>0</v>
      </c>
      <c r="G9" s="49"/>
      <c r="H9" s="147">
        <v>5.25</v>
      </c>
      <c r="I9" s="59">
        <v>0</v>
      </c>
      <c r="J9" s="49"/>
      <c r="K9" s="147">
        <v>5.25</v>
      </c>
      <c r="L9" s="49">
        <f t="shared" si="1"/>
        <v>0</v>
      </c>
      <c r="M9" s="49">
        <f t="shared" si="2"/>
        <v>0</v>
      </c>
      <c r="N9" s="49">
        <f t="shared" si="3"/>
        <v>0</v>
      </c>
      <c r="O9" s="49">
        <f t="shared" si="4"/>
        <v>0</v>
      </c>
      <c r="P9" s="126">
        <f t="shared" si="5"/>
        <v>0</v>
      </c>
    </row>
    <row r="10" spans="1:16" ht="14" customHeight="1">
      <c r="A10" s="147">
        <v>5.75</v>
      </c>
      <c r="E10" s="50"/>
      <c r="F10" s="149">
        <f t="shared" si="0"/>
        <v>0</v>
      </c>
      <c r="G10" s="49"/>
      <c r="H10" s="147">
        <v>5.75</v>
      </c>
      <c r="I10" s="59">
        <v>0</v>
      </c>
      <c r="J10" s="49"/>
      <c r="K10" s="147">
        <v>5.75</v>
      </c>
      <c r="L10" s="49">
        <f t="shared" si="1"/>
        <v>0</v>
      </c>
      <c r="M10" s="49">
        <f t="shared" si="2"/>
        <v>0</v>
      </c>
      <c r="N10" s="49">
        <f t="shared" si="3"/>
        <v>0</v>
      </c>
      <c r="O10" s="49">
        <f t="shared" si="4"/>
        <v>0</v>
      </c>
      <c r="P10" s="126">
        <f t="shared" si="5"/>
        <v>0</v>
      </c>
    </row>
    <row r="11" spans="1:16" ht="14" customHeight="1">
      <c r="A11" s="147">
        <v>6.25</v>
      </c>
      <c r="E11" s="50"/>
      <c r="F11" s="149">
        <f t="shared" si="0"/>
        <v>0</v>
      </c>
      <c r="G11" s="49"/>
      <c r="H11" s="147">
        <v>6.25</v>
      </c>
      <c r="I11" s="59">
        <v>0</v>
      </c>
      <c r="J11" s="49"/>
      <c r="K11" s="147">
        <v>6.25</v>
      </c>
      <c r="L11" s="49">
        <f t="shared" si="1"/>
        <v>0</v>
      </c>
      <c r="M11" s="49">
        <f t="shared" si="2"/>
        <v>0</v>
      </c>
      <c r="N11" s="49">
        <f t="shared" si="3"/>
        <v>0</v>
      </c>
      <c r="O11" s="49">
        <f t="shared" si="4"/>
        <v>0</v>
      </c>
      <c r="P11" s="126">
        <f t="shared" si="5"/>
        <v>0</v>
      </c>
    </row>
    <row r="12" spans="1:16" ht="14" customHeight="1">
      <c r="A12" s="147">
        <v>6.75</v>
      </c>
      <c r="E12" s="61"/>
      <c r="F12" s="149">
        <f t="shared" si="0"/>
        <v>0</v>
      </c>
      <c r="G12" s="49"/>
      <c r="H12" s="147">
        <v>6.75</v>
      </c>
      <c r="I12" s="59">
        <v>0</v>
      </c>
      <c r="J12" s="49"/>
      <c r="K12" s="147">
        <v>6.75</v>
      </c>
      <c r="L12" s="49">
        <f t="shared" si="1"/>
        <v>0</v>
      </c>
      <c r="M12" s="49">
        <f t="shared" si="2"/>
        <v>0</v>
      </c>
      <c r="N12" s="49">
        <f t="shared" si="3"/>
        <v>0</v>
      </c>
      <c r="O12" s="49">
        <f t="shared" si="4"/>
        <v>0</v>
      </c>
      <c r="P12" s="126">
        <f t="shared" si="5"/>
        <v>0</v>
      </c>
    </row>
    <row r="13" spans="1:16" ht="14" customHeight="1">
      <c r="A13" s="147">
        <v>7.25</v>
      </c>
      <c r="E13" s="61"/>
      <c r="F13" s="149">
        <f t="shared" si="0"/>
        <v>0</v>
      </c>
      <c r="G13" s="49"/>
      <c r="H13" s="147">
        <v>7.25</v>
      </c>
      <c r="I13" s="59">
        <v>0</v>
      </c>
      <c r="J13" s="49"/>
      <c r="K13" s="147">
        <v>7.25</v>
      </c>
      <c r="L13" s="49">
        <f t="shared" si="1"/>
        <v>0</v>
      </c>
      <c r="M13" s="49">
        <f t="shared" si="2"/>
        <v>0</v>
      </c>
      <c r="N13" s="49">
        <f t="shared" si="3"/>
        <v>0</v>
      </c>
      <c r="O13" s="49">
        <f t="shared" si="4"/>
        <v>0</v>
      </c>
      <c r="P13" s="126">
        <f t="shared" si="5"/>
        <v>0</v>
      </c>
    </row>
    <row r="14" spans="1:16" ht="14" customHeight="1">
      <c r="A14" s="147">
        <v>7.75</v>
      </c>
      <c r="E14" s="2"/>
      <c r="F14" s="149">
        <f t="shared" si="0"/>
        <v>0</v>
      </c>
      <c r="G14" s="49"/>
      <c r="H14" s="147">
        <v>7.75</v>
      </c>
      <c r="I14" s="59">
        <v>2108395</v>
      </c>
      <c r="J14" s="59"/>
      <c r="K14" s="147">
        <v>7.75</v>
      </c>
      <c r="L14" s="49">
        <f t="shared" si="1"/>
        <v>0</v>
      </c>
      <c r="M14" s="49">
        <f t="shared" si="2"/>
        <v>0</v>
      </c>
      <c r="N14" s="49">
        <f t="shared" si="3"/>
        <v>0</v>
      </c>
      <c r="O14" s="49">
        <f t="shared" si="4"/>
        <v>0</v>
      </c>
      <c r="P14" s="126">
        <f t="shared" si="5"/>
        <v>0</v>
      </c>
    </row>
    <row r="15" spans="1:16" ht="14" customHeight="1">
      <c r="A15" s="147">
        <v>8.25</v>
      </c>
      <c r="E15" s="2"/>
      <c r="F15" s="149">
        <f t="shared" si="0"/>
        <v>0</v>
      </c>
      <c r="G15" s="49"/>
      <c r="H15" s="147">
        <v>8.25</v>
      </c>
      <c r="I15" s="59">
        <v>10541977</v>
      </c>
      <c r="J15" s="59"/>
      <c r="K15" s="147">
        <v>8.25</v>
      </c>
      <c r="L15" s="49">
        <f t="shared" si="1"/>
        <v>0</v>
      </c>
      <c r="M15" s="49">
        <f t="shared" si="2"/>
        <v>0</v>
      </c>
      <c r="N15" s="49">
        <f t="shared" si="3"/>
        <v>0</v>
      </c>
      <c r="O15" s="49">
        <f t="shared" si="4"/>
        <v>0</v>
      </c>
      <c r="P15" s="126">
        <f t="shared" si="5"/>
        <v>0</v>
      </c>
    </row>
    <row r="16" spans="1:16" ht="14" customHeight="1">
      <c r="A16" s="147">
        <v>8.75</v>
      </c>
      <c r="B16">
        <v>1</v>
      </c>
      <c r="E16" s="2"/>
      <c r="F16" s="149">
        <f t="shared" si="0"/>
        <v>1</v>
      </c>
      <c r="G16" s="49"/>
      <c r="H16" s="147">
        <v>8.75</v>
      </c>
      <c r="I16" s="59">
        <v>10541977</v>
      </c>
      <c r="J16" s="59"/>
      <c r="K16" s="147">
        <v>8.75</v>
      </c>
      <c r="L16" s="49">
        <f t="shared" si="1"/>
        <v>10541.977000000001</v>
      </c>
      <c r="M16" s="49">
        <f t="shared" si="2"/>
        <v>0</v>
      </c>
      <c r="N16" s="49">
        <f t="shared" si="3"/>
        <v>0</v>
      </c>
      <c r="O16" s="49">
        <f t="shared" si="4"/>
        <v>0</v>
      </c>
      <c r="P16" s="126">
        <f t="shared" si="5"/>
        <v>10541.977000000001</v>
      </c>
    </row>
    <row r="17" spans="1:16">
      <c r="A17" s="147">
        <v>9.25</v>
      </c>
      <c r="B17" s="150">
        <v>1</v>
      </c>
      <c r="E17" s="2"/>
      <c r="F17" s="149">
        <f t="shared" si="0"/>
        <v>1</v>
      </c>
      <c r="G17" s="49"/>
      <c r="H17" s="147">
        <v>9.25</v>
      </c>
      <c r="I17" s="59">
        <v>19015339</v>
      </c>
      <c r="J17" s="59"/>
      <c r="K17" s="147">
        <v>9.25</v>
      </c>
      <c r="L17" s="49">
        <f t="shared" si="1"/>
        <v>19015.339</v>
      </c>
      <c r="M17" s="49">
        <f t="shared" si="2"/>
        <v>0</v>
      </c>
      <c r="N17" s="49">
        <f t="shared" si="3"/>
        <v>0</v>
      </c>
      <c r="O17" s="49">
        <f t="shared" si="4"/>
        <v>0</v>
      </c>
      <c r="P17" s="126">
        <f t="shared" si="5"/>
        <v>19015.339</v>
      </c>
    </row>
    <row r="18" spans="1:16">
      <c r="A18" s="147">
        <v>9.75</v>
      </c>
      <c r="B18">
        <v>1</v>
      </c>
      <c r="E18" s="2"/>
      <c r="F18" s="149">
        <f t="shared" si="0"/>
        <v>1</v>
      </c>
      <c r="G18" s="49"/>
      <c r="H18" s="147">
        <v>9.75</v>
      </c>
      <c r="I18" s="59">
        <v>33774106</v>
      </c>
      <c r="J18" s="59"/>
      <c r="K18" s="147">
        <v>9.75</v>
      </c>
      <c r="L18" s="49">
        <f t="shared" si="1"/>
        <v>33774.106</v>
      </c>
      <c r="M18" s="49">
        <f t="shared" si="2"/>
        <v>0</v>
      </c>
      <c r="N18" s="49">
        <f t="shared" si="3"/>
        <v>0</v>
      </c>
      <c r="O18" s="49">
        <f t="shared" si="4"/>
        <v>0</v>
      </c>
      <c r="P18" s="126">
        <f t="shared" si="5"/>
        <v>33774.106</v>
      </c>
    </row>
    <row r="19" spans="1:16">
      <c r="A19" s="147">
        <v>10.25</v>
      </c>
      <c r="B19">
        <v>2</v>
      </c>
      <c r="C19">
        <v>1</v>
      </c>
      <c r="E19" s="2"/>
      <c r="F19" s="149">
        <f t="shared" si="0"/>
        <v>3</v>
      </c>
      <c r="G19" s="49"/>
      <c r="H19" s="147">
        <v>10.25</v>
      </c>
      <c r="I19" s="59">
        <v>50641280</v>
      </c>
      <c r="J19" s="59"/>
      <c r="K19" s="147">
        <v>10.25</v>
      </c>
      <c r="L19" s="49">
        <f t="shared" si="1"/>
        <v>33760.853333333333</v>
      </c>
      <c r="M19" s="49">
        <f t="shared" si="2"/>
        <v>16880.426666666666</v>
      </c>
      <c r="N19" s="49">
        <f t="shared" si="3"/>
        <v>0</v>
      </c>
      <c r="O19" s="49">
        <f t="shared" si="4"/>
        <v>0</v>
      </c>
      <c r="P19" s="126">
        <f t="shared" si="5"/>
        <v>50641.279999999999</v>
      </c>
    </row>
    <row r="20" spans="1:16">
      <c r="A20" s="147">
        <v>10.75</v>
      </c>
      <c r="B20">
        <v>5</v>
      </c>
      <c r="E20" s="2"/>
      <c r="F20" s="149">
        <f t="shared" si="0"/>
        <v>5</v>
      </c>
      <c r="G20" s="49"/>
      <c r="H20" s="147">
        <v>10.75</v>
      </c>
      <c r="I20" s="59">
        <v>54897852</v>
      </c>
      <c r="J20" s="59"/>
      <c r="K20" s="147">
        <v>10.75</v>
      </c>
      <c r="L20" s="49">
        <f t="shared" si="1"/>
        <v>54897.851999999999</v>
      </c>
      <c r="M20" s="49">
        <f t="shared" si="2"/>
        <v>0</v>
      </c>
      <c r="N20" s="49">
        <f t="shared" si="3"/>
        <v>0</v>
      </c>
      <c r="O20" s="49">
        <f t="shared" si="4"/>
        <v>0</v>
      </c>
      <c r="P20" s="126">
        <f t="shared" si="5"/>
        <v>54897.851999999999</v>
      </c>
    </row>
    <row r="21" spans="1:16">
      <c r="A21" s="147">
        <v>11.25</v>
      </c>
      <c r="B21">
        <v>1</v>
      </c>
      <c r="C21">
        <v>5</v>
      </c>
      <c r="E21" s="2"/>
      <c r="F21" s="149">
        <f t="shared" si="0"/>
        <v>6</v>
      </c>
      <c r="G21" s="49"/>
      <c r="H21" s="147">
        <v>11.25</v>
      </c>
      <c r="I21" s="59">
        <v>59364444</v>
      </c>
      <c r="J21" s="59"/>
      <c r="K21" s="147">
        <v>11.25</v>
      </c>
      <c r="L21" s="49">
        <f t="shared" si="1"/>
        <v>9894.0740000000005</v>
      </c>
      <c r="M21" s="49">
        <f t="shared" si="2"/>
        <v>49470.37</v>
      </c>
      <c r="N21" s="49">
        <f t="shared" si="3"/>
        <v>0</v>
      </c>
      <c r="O21" s="49">
        <f t="shared" si="4"/>
        <v>0</v>
      </c>
      <c r="P21" s="126">
        <f t="shared" si="5"/>
        <v>59364.444000000003</v>
      </c>
    </row>
    <row r="22" spans="1:16">
      <c r="A22" s="147">
        <v>11.75</v>
      </c>
      <c r="B22">
        <v>2</v>
      </c>
      <c r="C22">
        <v>4</v>
      </c>
      <c r="E22" s="2"/>
      <c r="F22" s="149">
        <f t="shared" si="0"/>
        <v>6</v>
      </c>
      <c r="G22" s="59"/>
      <c r="H22" s="147">
        <v>11.75</v>
      </c>
      <c r="I22" s="59">
        <v>36382128</v>
      </c>
      <c r="J22" s="59"/>
      <c r="K22" s="147">
        <v>11.75</v>
      </c>
      <c r="L22" s="49">
        <f t="shared" si="1"/>
        <v>12127.375999999998</v>
      </c>
      <c r="M22" s="49">
        <f t="shared" si="2"/>
        <v>24254.751999999997</v>
      </c>
      <c r="N22" s="49">
        <f t="shared" si="3"/>
        <v>0</v>
      </c>
      <c r="O22" s="49">
        <f t="shared" si="4"/>
        <v>0</v>
      </c>
      <c r="P22" s="126">
        <f t="shared" si="5"/>
        <v>36382.127999999997</v>
      </c>
    </row>
    <row r="23" spans="1:16">
      <c r="A23" s="147">
        <v>12.25</v>
      </c>
      <c r="C23">
        <v>16</v>
      </c>
      <c r="E23" s="2"/>
      <c r="F23" s="149">
        <f t="shared" si="0"/>
        <v>16</v>
      </c>
      <c r="G23" s="59"/>
      <c r="H23" s="147">
        <v>12.25</v>
      </c>
      <c r="I23" s="59">
        <v>44374973</v>
      </c>
      <c r="J23" s="59"/>
      <c r="K23" s="147">
        <v>12.25</v>
      </c>
      <c r="L23" s="49">
        <f t="shared" si="1"/>
        <v>0</v>
      </c>
      <c r="M23" s="49">
        <f t="shared" si="2"/>
        <v>44374.972999999998</v>
      </c>
      <c r="N23" s="49">
        <f t="shared" si="3"/>
        <v>0</v>
      </c>
      <c r="O23" s="49">
        <f t="shared" si="4"/>
        <v>0</v>
      </c>
      <c r="P23" s="126">
        <f t="shared" si="5"/>
        <v>44374.972999999998</v>
      </c>
    </row>
    <row r="24" spans="1:16">
      <c r="A24" s="147">
        <v>12.75</v>
      </c>
      <c r="C24">
        <v>43</v>
      </c>
      <c r="E24" s="2"/>
      <c r="F24" s="149">
        <f t="shared" si="0"/>
        <v>43</v>
      </c>
      <c r="G24" s="59"/>
      <c r="H24" s="147">
        <v>12.75</v>
      </c>
      <c r="I24" s="59">
        <v>27660095</v>
      </c>
      <c r="J24" s="59"/>
      <c r="K24" s="147">
        <v>12.75</v>
      </c>
      <c r="L24" s="49">
        <f t="shared" si="1"/>
        <v>0</v>
      </c>
      <c r="M24" s="49">
        <f t="shared" si="2"/>
        <v>27660.095000000001</v>
      </c>
      <c r="N24" s="49">
        <f t="shared" si="3"/>
        <v>0</v>
      </c>
      <c r="O24" s="49">
        <f t="shared" si="4"/>
        <v>0</v>
      </c>
      <c r="P24" s="126">
        <f t="shared" si="5"/>
        <v>27660.095000000001</v>
      </c>
    </row>
    <row r="25" spans="1:16">
      <c r="A25" s="147">
        <v>13.25</v>
      </c>
      <c r="C25">
        <v>53</v>
      </c>
      <c r="E25" s="2"/>
      <c r="F25" s="149">
        <f t="shared" si="0"/>
        <v>53</v>
      </c>
      <c r="G25" s="59"/>
      <c r="H25" s="147">
        <v>13.25</v>
      </c>
      <c r="I25" s="59">
        <v>28236770</v>
      </c>
      <c r="J25" s="59"/>
      <c r="K25" s="147">
        <v>13.25</v>
      </c>
      <c r="L25" s="49">
        <f t="shared" si="1"/>
        <v>0</v>
      </c>
      <c r="M25" s="49">
        <f t="shared" si="2"/>
        <v>28236.77</v>
      </c>
      <c r="N25" s="49">
        <f t="shared" si="3"/>
        <v>0</v>
      </c>
      <c r="O25" s="49">
        <f t="shared" si="4"/>
        <v>0</v>
      </c>
      <c r="P25" s="126">
        <f t="shared" si="5"/>
        <v>28236.77</v>
      </c>
    </row>
    <row r="26" spans="1:16">
      <c r="A26" s="147">
        <v>13.75</v>
      </c>
      <c r="B26">
        <v>1</v>
      </c>
      <c r="C26">
        <v>65</v>
      </c>
      <c r="E26" s="2"/>
      <c r="F26" s="149">
        <f t="shared" si="0"/>
        <v>66</v>
      </c>
      <c r="G26" s="59"/>
      <c r="H26" s="147">
        <v>13.75</v>
      </c>
      <c r="I26" s="59">
        <v>33484958</v>
      </c>
      <c r="J26" s="59"/>
      <c r="K26" s="147">
        <v>13.75</v>
      </c>
      <c r="L26" s="49">
        <f t="shared" si="1"/>
        <v>507.3478484848485</v>
      </c>
      <c r="M26" s="49">
        <f t="shared" si="2"/>
        <v>32977.610151515153</v>
      </c>
      <c r="N26" s="49">
        <f t="shared" si="3"/>
        <v>0</v>
      </c>
      <c r="O26" s="49">
        <f t="shared" si="4"/>
        <v>0</v>
      </c>
      <c r="P26" s="126">
        <f t="shared" si="5"/>
        <v>33484.957999999999</v>
      </c>
    </row>
    <row r="27" spans="1:16">
      <c r="A27" s="147">
        <v>14.25</v>
      </c>
      <c r="C27">
        <v>72</v>
      </c>
      <c r="E27" s="2"/>
      <c r="F27" s="149">
        <f t="shared" si="0"/>
        <v>72</v>
      </c>
      <c r="G27" s="59"/>
      <c r="H27" s="147">
        <v>14.25</v>
      </c>
      <c r="I27" s="59">
        <v>38812073</v>
      </c>
      <c r="J27" s="59"/>
      <c r="K27" s="147">
        <v>14.25</v>
      </c>
      <c r="L27" s="49">
        <f t="shared" si="1"/>
        <v>0</v>
      </c>
      <c r="M27" s="49">
        <f t="shared" si="2"/>
        <v>38812.072999999997</v>
      </c>
      <c r="N27" s="49">
        <f t="shared" si="3"/>
        <v>0</v>
      </c>
      <c r="O27" s="49">
        <f t="shared" si="4"/>
        <v>0</v>
      </c>
      <c r="P27" s="126">
        <f t="shared" si="5"/>
        <v>38812.072999999997</v>
      </c>
    </row>
    <row r="28" spans="1:16">
      <c r="A28" s="147">
        <v>14.75</v>
      </c>
      <c r="C28">
        <v>81</v>
      </c>
      <c r="E28" s="2"/>
      <c r="F28" s="149">
        <f t="shared" si="0"/>
        <v>81</v>
      </c>
      <c r="G28" s="49"/>
      <c r="H28" s="147">
        <v>14.75</v>
      </c>
      <c r="I28" s="59">
        <v>47004112</v>
      </c>
      <c r="J28" s="59"/>
      <c r="K28" s="147">
        <v>14.75</v>
      </c>
      <c r="L28" s="49">
        <f t="shared" si="1"/>
        <v>0</v>
      </c>
      <c r="M28" s="49">
        <f t="shared" si="2"/>
        <v>47004.112000000001</v>
      </c>
      <c r="N28" s="49">
        <f t="shared" si="3"/>
        <v>0</v>
      </c>
      <c r="O28" s="49">
        <f t="shared" si="4"/>
        <v>0</v>
      </c>
      <c r="P28" s="126">
        <f t="shared" si="5"/>
        <v>47004.112000000001</v>
      </c>
    </row>
    <row r="29" spans="1:16">
      <c r="A29" s="147">
        <v>15.25</v>
      </c>
      <c r="C29">
        <v>61</v>
      </c>
      <c r="D29">
        <v>5</v>
      </c>
      <c r="E29" s="2"/>
      <c r="F29" s="149">
        <f t="shared" si="0"/>
        <v>66</v>
      </c>
      <c r="G29" s="49"/>
      <c r="H29" s="147">
        <v>15.25</v>
      </c>
      <c r="I29" s="59">
        <v>42085969</v>
      </c>
      <c r="J29" s="59"/>
      <c r="K29" s="147">
        <v>15.25</v>
      </c>
      <c r="L29" s="49">
        <f t="shared" si="1"/>
        <v>0</v>
      </c>
      <c r="M29" s="49">
        <f t="shared" si="2"/>
        <v>38897.638015151511</v>
      </c>
      <c r="N29" s="49">
        <f t="shared" si="3"/>
        <v>3188.3309848484846</v>
      </c>
      <c r="O29" s="49">
        <f t="shared" si="4"/>
        <v>0</v>
      </c>
      <c r="P29" s="126">
        <f t="shared" si="5"/>
        <v>42085.968999999997</v>
      </c>
    </row>
    <row r="30" spans="1:16">
      <c r="A30" s="147">
        <v>15.75</v>
      </c>
      <c r="C30">
        <v>36</v>
      </c>
      <c r="D30">
        <v>12</v>
      </c>
      <c r="E30" s="2"/>
      <c r="F30" s="149">
        <f t="shared" si="0"/>
        <v>48</v>
      </c>
      <c r="G30" s="49"/>
      <c r="H30" s="147">
        <v>15.75</v>
      </c>
      <c r="I30" s="59">
        <v>31045095</v>
      </c>
      <c r="J30" s="59"/>
      <c r="K30" s="147">
        <v>15.75</v>
      </c>
      <c r="L30" s="49">
        <f t="shared" si="1"/>
        <v>0</v>
      </c>
      <c r="M30" s="49">
        <f t="shared" si="2"/>
        <v>23283.821250000001</v>
      </c>
      <c r="N30" s="49">
        <f t="shared" si="3"/>
        <v>7761.2737500000003</v>
      </c>
      <c r="O30" s="49">
        <f t="shared" si="4"/>
        <v>0</v>
      </c>
      <c r="P30" s="126">
        <f t="shared" si="5"/>
        <v>31045.095000000001</v>
      </c>
    </row>
    <row r="31" spans="1:16">
      <c r="A31" s="147">
        <v>16.25</v>
      </c>
      <c r="C31">
        <v>12</v>
      </c>
      <c r="D31">
        <v>13</v>
      </c>
      <c r="E31" s="49"/>
      <c r="F31" s="149">
        <f t="shared" si="0"/>
        <v>25</v>
      </c>
      <c r="G31" s="49"/>
      <c r="H31" s="147">
        <v>16.25</v>
      </c>
      <c r="I31" s="59">
        <v>24404499</v>
      </c>
      <c r="J31" s="59"/>
      <c r="K31" s="147">
        <v>16.25</v>
      </c>
      <c r="L31" s="49">
        <f t="shared" si="1"/>
        <v>0</v>
      </c>
      <c r="M31" s="49">
        <f t="shared" si="2"/>
        <v>11714.159519999999</v>
      </c>
      <c r="N31" s="49">
        <f t="shared" si="3"/>
        <v>12690.339480000001</v>
      </c>
      <c r="O31" s="49">
        <f t="shared" si="4"/>
        <v>0</v>
      </c>
      <c r="P31" s="126">
        <f t="shared" si="5"/>
        <v>24404.499</v>
      </c>
    </row>
    <row r="32" spans="1:16">
      <c r="A32" s="147">
        <v>16.75</v>
      </c>
      <c r="C32">
        <v>11</v>
      </c>
      <c r="D32">
        <v>15</v>
      </c>
      <c r="E32" s="49"/>
      <c r="F32" s="149">
        <f t="shared" si="0"/>
        <v>26</v>
      </c>
      <c r="G32" s="49"/>
      <c r="H32" s="147">
        <v>16.75</v>
      </c>
      <c r="I32" s="59">
        <v>8350867</v>
      </c>
      <c r="J32" s="151"/>
      <c r="K32" s="147">
        <v>16.75</v>
      </c>
      <c r="L32" s="49">
        <f t="shared" si="1"/>
        <v>0</v>
      </c>
      <c r="M32" s="49">
        <f t="shared" si="2"/>
        <v>3533.0591153846153</v>
      </c>
      <c r="N32" s="49">
        <f t="shared" si="3"/>
        <v>4817.807884615384</v>
      </c>
      <c r="O32" s="49">
        <f t="shared" si="4"/>
        <v>0</v>
      </c>
      <c r="P32" s="126">
        <f t="shared" si="5"/>
        <v>8350.8669999999984</v>
      </c>
    </row>
    <row r="33" spans="1:16">
      <c r="A33" s="147">
        <v>17.25</v>
      </c>
      <c r="C33">
        <v>6</v>
      </c>
      <c r="D33">
        <v>19</v>
      </c>
      <c r="E33" s="49"/>
      <c r="F33" s="149">
        <f t="shared" si="0"/>
        <v>25</v>
      </c>
      <c r="G33" s="49"/>
      <c r="H33" s="147">
        <v>17.25</v>
      </c>
      <c r="I33" s="59">
        <v>4393685</v>
      </c>
      <c r="J33" s="151"/>
      <c r="K33" s="147">
        <v>17.25</v>
      </c>
      <c r="L33" s="49">
        <f t="shared" si="1"/>
        <v>0</v>
      </c>
      <c r="M33" s="49">
        <f t="shared" si="2"/>
        <v>1054.4844000000001</v>
      </c>
      <c r="N33" s="49">
        <f t="shared" si="3"/>
        <v>3339.2006000000001</v>
      </c>
      <c r="O33" s="49">
        <f t="shared" si="4"/>
        <v>0</v>
      </c>
      <c r="P33" s="126">
        <f t="shared" si="5"/>
        <v>4393.6850000000004</v>
      </c>
    </row>
    <row r="34" spans="1:16">
      <c r="A34" s="147">
        <v>17.75</v>
      </c>
      <c r="C34">
        <v>2</v>
      </c>
      <c r="D34">
        <v>8</v>
      </c>
      <c r="E34" s="49"/>
      <c r="F34" s="149">
        <f t="shared" si="0"/>
        <v>10</v>
      </c>
      <c r="G34" s="49"/>
      <c r="H34" s="147">
        <v>17.75</v>
      </c>
      <c r="I34" s="59">
        <v>1373845</v>
      </c>
      <c r="J34" s="151"/>
      <c r="K34" s="147">
        <v>17.75</v>
      </c>
      <c r="L34" s="49">
        <f t="shared" si="1"/>
        <v>0</v>
      </c>
      <c r="M34" s="49">
        <f t="shared" si="2"/>
        <v>274.76900000000001</v>
      </c>
      <c r="N34" s="49">
        <f t="shared" si="3"/>
        <v>1099.076</v>
      </c>
      <c r="O34" s="49">
        <f t="shared" si="4"/>
        <v>0</v>
      </c>
      <c r="P34" s="126">
        <f t="shared" si="5"/>
        <v>1373.845</v>
      </c>
    </row>
    <row r="35" spans="1:16">
      <c r="A35" s="147">
        <v>18.25</v>
      </c>
      <c r="C35">
        <v>2</v>
      </c>
      <c r="D35">
        <v>2</v>
      </c>
      <c r="E35" s="49"/>
      <c r="F35" s="149">
        <f t="shared" si="0"/>
        <v>4</v>
      </c>
      <c r="G35" s="49"/>
      <c r="H35" s="147">
        <v>18.25</v>
      </c>
      <c r="I35" s="59">
        <v>148199</v>
      </c>
      <c r="J35" s="49"/>
      <c r="K35" s="147">
        <v>18.25</v>
      </c>
      <c r="L35" s="49">
        <f t="shared" si="1"/>
        <v>0</v>
      </c>
      <c r="M35" s="49">
        <f t="shared" si="2"/>
        <v>74.099500000000006</v>
      </c>
      <c r="N35" s="49">
        <f t="shared" si="3"/>
        <v>74.099500000000006</v>
      </c>
      <c r="O35" s="49">
        <f t="shared" si="4"/>
        <v>0</v>
      </c>
      <c r="P35" s="126">
        <f t="shared" si="5"/>
        <v>148.19900000000001</v>
      </c>
    </row>
    <row r="36" spans="1:16" ht="15" thickTop="1" thickBot="1">
      <c r="A36" s="147">
        <v>18.75</v>
      </c>
      <c r="B36" s="50"/>
      <c r="C36" s="49"/>
      <c r="D36" s="49"/>
      <c r="E36" s="49"/>
      <c r="F36" s="149">
        <f t="shared" si="0"/>
        <v>0</v>
      </c>
      <c r="G36" s="49"/>
      <c r="H36" s="147">
        <v>18.75</v>
      </c>
      <c r="I36" s="59">
        <v>0</v>
      </c>
      <c r="J36" s="49"/>
      <c r="K36" s="147">
        <v>18.75</v>
      </c>
      <c r="L36" s="49">
        <f t="shared" si="1"/>
        <v>0</v>
      </c>
      <c r="M36" s="49">
        <f t="shared" si="2"/>
        <v>0</v>
      </c>
      <c r="N36" s="49">
        <f t="shared" si="3"/>
        <v>0</v>
      </c>
      <c r="O36" s="49">
        <f t="shared" si="4"/>
        <v>0</v>
      </c>
      <c r="P36" s="126">
        <f t="shared" si="5"/>
        <v>0</v>
      </c>
    </row>
    <row r="37" spans="1:16" ht="15" thickTop="1" thickBot="1">
      <c r="A37" s="147">
        <v>19.25</v>
      </c>
      <c r="B37" s="50"/>
      <c r="C37" s="61"/>
      <c r="D37" s="152"/>
      <c r="E37" s="61"/>
      <c r="F37" s="149">
        <f t="shared" si="0"/>
        <v>0</v>
      </c>
      <c r="G37" s="49"/>
      <c r="H37" s="147">
        <v>19.25</v>
      </c>
      <c r="I37" s="59">
        <v>0</v>
      </c>
      <c r="J37" s="49"/>
      <c r="K37" s="147">
        <v>19.25</v>
      </c>
      <c r="L37" s="49">
        <f t="shared" si="1"/>
        <v>0</v>
      </c>
      <c r="M37" s="49">
        <f t="shared" si="2"/>
        <v>0</v>
      </c>
      <c r="N37" s="49">
        <f t="shared" si="3"/>
        <v>0</v>
      </c>
      <c r="O37" s="49">
        <f t="shared" si="4"/>
        <v>0</v>
      </c>
      <c r="P37" s="126">
        <f t="shared" si="5"/>
        <v>0</v>
      </c>
    </row>
    <row r="38" spans="1:16" ht="15" thickTop="1" thickBot="1">
      <c r="A38" s="147">
        <v>19.75</v>
      </c>
      <c r="B38" s="50"/>
      <c r="C38" s="61"/>
      <c r="D38" s="152"/>
      <c r="E38" s="61"/>
      <c r="F38" s="155"/>
      <c r="G38" s="49"/>
      <c r="H38" s="147">
        <v>19.75</v>
      </c>
      <c r="I38" s="59"/>
      <c r="J38" s="49"/>
      <c r="K38" s="147">
        <v>19.75</v>
      </c>
      <c r="L38" s="49"/>
      <c r="M38" s="49"/>
      <c r="N38" s="49"/>
      <c r="O38" s="49"/>
      <c r="P38" s="126"/>
    </row>
    <row r="39" spans="1:16" ht="15" thickTop="1" thickBot="1">
      <c r="A39" s="147">
        <v>20.25</v>
      </c>
      <c r="B39" s="50"/>
      <c r="C39" s="61"/>
      <c r="D39" s="152"/>
      <c r="E39" s="61"/>
      <c r="F39" s="155"/>
      <c r="G39" s="49"/>
      <c r="H39" s="147">
        <v>20.25</v>
      </c>
      <c r="I39" s="59"/>
      <c r="J39" s="49"/>
      <c r="K39" s="147">
        <v>20.25</v>
      </c>
      <c r="L39" s="49"/>
      <c r="M39" s="49"/>
      <c r="N39" s="49"/>
      <c r="O39" s="49"/>
      <c r="P39" s="126"/>
    </row>
    <row r="40" spans="1:16" ht="15" thickTop="1" thickBot="1">
      <c r="A40" s="147">
        <v>20.75</v>
      </c>
      <c r="B40" s="50"/>
      <c r="C40" s="61"/>
      <c r="D40" s="152"/>
      <c r="E40" s="61"/>
      <c r="F40" s="155"/>
      <c r="G40" s="49"/>
      <c r="H40" s="147">
        <v>20.75</v>
      </c>
      <c r="I40" s="59"/>
      <c r="J40" s="49"/>
      <c r="K40" s="147">
        <v>20.75</v>
      </c>
      <c r="L40" s="49"/>
      <c r="M40" s="49"/>
      <c r="N40" s="49"/>
      <c r="O40" s="49"/>
      <c r="P40" s="126"/>
    </row>
    <row r="41" spans="1:16" ht="15" thickTop="1" thickBot="1">
      <c r="A41" s="147">
        <v>21.25</v>
      </c>
      <c r="B41" s="50"/>
      <c r="C41" s="61"/>
      <c r="D41" s="152"/>
      <c r="E41" s="61"/>
      <c r="F41" s="155"/>
      <c r="G41" s="49"/>
      <c r="H41" s="147">
        <v>21.25</v>
      </c>
      <c r="I41" s="59"/>
      <c r="J41" s="49"/>
      <c r="K41" s="147">
        <v>21.25</v>
      </c>
      <c r="L41" s="49"/>
      <c r="M41" s="49"/>
      <c r="N41" s="49"/>
      <c r="O41" s="49"/>
      <c r="P41" s="126"/>
    </row>
    <row r="42" spans="1:16" ht="15" thickTop="1" thickBot="1">
      <c r="A42" s="147">
        <v>21.75</v>
      </c>
      <c r="B42" s="50"/>
      <c r="C42" s="61"/>
      <c r="D42" s="152"/>
      <c r="E42" s="61"/>
      <c r="F42" s="155"/>
      <c r="G42" s="49"/>
      <c r="H42" s="147">
        <v>21.75</v>
      </c>
      <c r="I42" s="59"/>
      <c r="J42" s="49"/>
      <c r="K42" s="147">
        <v>21.75</v>
      </c>
      <c r="L42" s="49"/>
      <c r="M42" s="49"/>
      <c r="N42" s="49"/>
      <c r="O42" s="49"/>
      <c r="P42" s="126"/>
    </row>
    <row r="43" spans="1:16" ht="15" thickTop="1" thickBot="1">
      <c r="A43" s="146" t="s">
        <v>21</v>
      </c>
      <c r="B43" s="153">
        <f>SUM(B6:B37)</f>
        <v>14</v>
      </c>
      <c r="C43" s="153">
        <f>SUM(C6:C37)</f>
        <v>470</v>
      </c>
      <c r="D43" s="153">
        <f>SUM(D6:D37)</f>
        <v>74</v>
      </c>
      <c r="E43" s="153">
        <f>SUM(E6:E37)</f>
        <v>0</v>
      </c>
      <c r="F43" s="154">
        <f>SUM(F6:F37)</f>
        <v>558</v>
      </c>
      <c r="G43" s="155"/>
      <c r="H43" s="146" t="s">
        <v>21</v>
      </c>
      <c r="I43" s="59">
        <f>SUM(I6:I37)</f>
        <v>608642638</v>
      </c>
      <c r="J43" s="49"/>
      <c r="K43" s="146" t="s">
        <v>21</v>
      </c>
      <c r="L43" s="153">
        <f>SUM(L6:L37)</f>
        <v>174518.92518181814</v>
      </c>
      <c r="M43" s="153">
        <f>SUM(M6:M37)</f>
        <v>388503.21261871787</v>
      </c>
      <c r="N43" s="153">
        <f>SUM(N6:N37)</f>
        <v>32970.128199463863</v>
      </c>
      <c r="O43" s="153">
        <f>SUM(O6:O37)</f>
        <v>0</v>
      </c>
      <c r="P43" s="126">
        <f>SUM(P6:P37)</f>
        <v>595992.26599999995</v>
      </c>
    </row>
    <row r="44" spans="1:16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</row>
    <row r="45" spans="1:16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</row>
    <row r="46" spans="1:16">
      <c r="A46" s="71"/>
      <c r="B46" s="49"/>
      <c r="C46" s="49"/>
      <c r="D46" s="49"/>
      <c r="E46" s="49"/>
      <c r="F46" s="71"/>
      <c r="G46" s="49"/>
      <c r="H46" s="49"/>
      <c r="I46" s="49"/>
      <c r="J46" s="71"/>
      <c r="K46" s="49"/>
      <c r="L46" s="49"/>
      <c r="M46" s="49"/>
      <c r="N46" s="71"/>
      <c r="O46" s="49"/>
    </row>
    <row r="47" spans="1:16">
      <c r="A47" s="49"/>
      <c r="B47" s="181" t="s">
        <v>23</v>
      </c>
      <c r="C47" s="181"/>
      <c r="D47" s="181"/>
      <c r="E47" s="49"/>
      <c r="F47" s="49"/>
      <c r="G47" s="59"/>
      <c r="H47" s="49"/>
      <c r="I47" s="181" t="s">
        <v>24</v>
      </c>
      <c r="J47" s="181"/>
      <c r="K47" s="181"/>
      <c r="L47" s="49"/>
      <c r="M47" s="49"/>
      <c r="N47" s="49"/>
      <c r="O47" s="49"/>
    </row>
    <row r="48" spans="1:16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</row>
    <row r="49" spans="1:15">
      <c r="A49" s="49"/>
      <c r="B49" s="49"/>
      <c r="C49" s="49"/>
      <c r="D49" s="49"/>
      <c r="E49" s="49"/>
      <c r="F49" s="49"/>
      <c r="G49" s="49"/>
      <c r="H49" s="72" t="s">
        <v>25</v>
      </c>
      <c r="I49" s="156">
        <v>3.1903618333700501E-3</v>
      </c>
      <c r="J49" s="72" t="s">
        <v>26</v>
      </c>
      <c r="K49" s="156">
        <v>3.26648256709553</v>
      </c>
      <c r="L49" s="49"/>
      <c r="M49" s="49"/>
      <c r="N49" s="49"/>
      <c r="O49" s="49"/>
    </row>
    <row r="50" spans="1:15">
      <c r="A50" s="50" t="s">
        <v>18</v>
      </c>
      <c r="B50" s="49"/>
      <c r="C50" s="49"/>
      <c r="D50" s="49"/>
      <c r="E50" s="49"/>
      <c r="F50" s="49"/>
      <c r="G50" s="49"/>
      <c r="H50" s="50" t="s">
        <v>18</v>
      </c>
      <c r="I50" s="49"/>
      <c r="J50" s="49"/>
      <c r="K50" s="49"/>
      <c r="L50" s="49"/>
      <c r="M50" s="49"/>
      <c r="N50" s="51"/>
      <c r="O50" s="51"/>
    </row>
    <row r="51" spans="1:15">
      <c r="A51" s="50" t="s">
        <v>20</v>
      </c>
      <c r="B51" s="144">
        <v>0</v>
      </c>
      <c r="C51" s="145">
        <v>1</v>
      </c>
      <c r="D51" s="145">
        <v>2</v>
      </c>
      <c r="E51" s="145">
        <v>3</v>
      </c>
      <c r="F51" s="146" t="s">
        <v>21</v>
      </c>
      <c r="G51" s="49"/>
      <c r="H51" s="50" t="s">
        <v>20</v>
      </c>
      <c r="I51" s="144">
        <v>0</v>
      </c>
      <c r="J51" s="145">
        <v>1</v>
      </c>
      <c r="K51" s="145">
        <v>2</v>
      </c>
      <c r="L51" s="145">
        <v>3</v>
      </c>
      <c r="M51" s="157" t="s">
        <v>21</v>
      </c>
      <c r="N51" s="51"/>
      <c r="O51" s="51"/>
    </row>
    <row r="52" spans="1:15">
      <c r="A52" s="147">
        <v>3.75</v>
      </c>
      <c r="B52" s="49">
        <f t="shared" ref="B52:B82" si="6">L6*($A52)</f>
        <v>0</v>
      </c>
      <c r="C52" s="49">
        <f t="shared" ref="C52:C82" si="7">M6*($A52)</f>
        <v>0</v>
      </c>
      <c r="D52" s="49">
        <f t="shared" ref="D52:D82" si="8">N6*($A52)</f>
        <v>0</v>
      </c>
      <c r="E52" s="49">
        <f t="shared" ref="E52:E82" si="9">O6*($A52)</f>
        <v>0</v>
      </c>
      <c r="F52" s="149">
        <f t="shared" ref="F52:F83" si="10">SUM(B52:E52)</f>
        <v>0</v>
      </c>
      <c r="G52" s="49"/>
      <c r="H52" s="147">
        <f t="shared" ref="H52:H83" si="11">$I$49*((A52)^$K$49)</f>
        <v>0.23927816537317945</v>
      </c>
      <c r="I52" s="49">
        <f t="shared" ref="I52:I82" si="12">L6*$H52</f>
        <v>0</v>
      </c>
      <c r="J52" s="49">
        <f t="shared" ref="J52:J82" si="13">M6*$H52</f>
        <v>0</v>
      </c>
      <c r="K52" s="49">
        <f t="shared" ref="K52:K82" si="14">N6*$H52</f>
        <v>0</v>
      </c>
      <c r="L52" s="49">
        <f t="shared" ref="L52:L82" si="15">O6*$H52</f>
        <v>0</v>
      </c>
      <c r="M52" s="158">
        <f t="shared" ref="M52:M83" si="16">SUM(I52:L52)</f>
        <v>0</v>
      </c>
      <c r="N52" s="51"/>
      <c r="O52" s="51"/>
    </row>
    <row r="53" spans="1:15">
      <c r="A53" s="147">
        <v>4.25</v>
      </c>
      <c r="B53" s="49">
        <f t="shared" si="6"/>
        <v>0</v>
      </c>
      <c r="C53" s="49">
        <f t="shared" si="7"/>
        <v>0</v>
      </c>
      <c r="D53" s="49">
        <f t="shared" si="8"/>
        <v>0</v>
      </c>
      <c r="E53" s="49">
        <f t="shared" si="9"/>
        <v>0</v>
      </c>
      <c r="F53" s="149">
        <f t="shared" si="10"/>
        <v>0</v>
      </c>
      <c r="G53" s="49"/>
      <c r="H53" s="147">
        <f t="shared" si="11"/>
        <v>0.36013176253017448</v>
      </c>
      <c r="I53" s="49">
        <f t="shared" si="12"/>
        <v>0</v>
      </c>
      <c r="J53" s="49">
        <f t="shared" si="13"/>
        <v>0</v>
      </c>
      <c r="K53" s="49">
        <f t="shared" si="14"/>
        <v>0</v>
      </c>
      <c r="L53" s="49">
        <f t="shared" si="15"/>
        <v>0</v>
      </c>
      <c r="M53" s="158">
        <f t="shared" si="16"/>
        <v>0</v>
      </c>
      <c r="N53" s="51"/>
      <c r="O53" s="51"/>
    </row>
    <row r="54" spans="1:15">
      <c r="A54" s="147">
        <v>4.75</v>
      </c>
      <c r="B54" s="49">
        <f t="shared" si="6"/>
        <v>0</v>
      </c>
      <c r="C54" s="49">
        <f t="shared" si="7"/>
        <v>0</v>
      </c>
      <c r="D54" s="49">
        <f t="shared" si="8"/>
        <v>0</v>
      </c>
      <c r="E54" s="49">
        <f t="shared" si="9"/>
        <v>0</v>
      </c>
      <c r="F54" s="149">
        <f t="shared" si="10"/>
        <v>0</v>
      </c>
      <c r="G54" s="49"/>
      <c r="H54" s="147">
        <f t="shared" si="11"/>
        <v>0.51790227678974277</v>
      </c>
      <c r="I54" s="49">
        <f t="shared" si="12"/>
        <v>0</v>
      </c>
      <c r="J54" s="49">
        <f t="shared" si="13"/>
        <v>0</v>
      </c>
      <c r="K54" s="49">
        <f t="shared" si="14"/>
        <v>0</v>
      </c>
      <c r="L54" s="49">
        <f t="shared" si="15"/>
        <v>0</v>
      </c>
      <c r="M54" s="158">
        <f t="shared" si="16"/>
        <v>0</v>
      </c>
      <c r="N54" s="51"/>
      <c r="O54" s="51"/>
    </row>
    <row r="55" spans="1:15">
      <c r="A55" s="147">
        <v>5.25</v>
      </c>
      <c r="B55" s="49">
        <f t="shared" si="6"/>
        <v>0</v>
      </c>
      <c r="C55" s="49">
        <f t="shared" si="7"/>
        <v>0</v>
      </c>
      <c r="D55" s="49">
        <f t="shared" si="8"/>
        <v>0</v>
      </c>
      <c r="E55" s="49">
        <f t="shared" si="9"/>
        <v>0</v>
      </c>
      <c r="F55" s="149">
        <f t="shared" si="10"/>
        <v>0</v>
      </c>
      <c r="G55" s="49"/>
      <c r="H55" s="147">
        <f t="shared" si="11"/>
        <v>0.71817081327177468</v>
      </c>
      <c r="I55" s="49">
        <f t="shared" si="12"/>
        <v>0</v>
      </c>
      <c r="J55" s="49">
        <f t="shared" si="13"/>
        <v>0</v>
      </c>
      <c r="K55" s="49">
        <f t="shared" si="14"/>
        <v>0</v>
      </c>
      <c r="L55" s="49">
        <f t="shared" si="15"/>
        <v>0</v>
      </c>
      <c r="M55" s="158">
        <f t="shared" si="16"/>
        <v>0</v>
      </c>
      <c r="N55" s="51"/>
      <c r="O55" s="51"/>
    </row>
    <row r="56" spans="1:15">
      <c r="A56" s="147">
        <v>5.75</v>
      </c>
      <c r="B56" s="49">
        <f t="shared" si="6"/>
        <v>0</v>
      </c>
      <c r="C56" s="49">
        <f t="shared" si="7"/>
        <v>0</v>
      </c>
      <c r="D56" s="49">
        <f t="shared" si="8"/>
        <v>0</v>
      </c>
      <c r="E56" s="49">
        <f t="shared" si="9"/>
        <v>0</v>
      </c>
      <c r="F56" s="149">
        <f t="shared" si="10"/>
        <v>0</v>
      </c>
      <c r="G56" s="49"/>
      <c r="H56" s="147">
        <f t="shared" si="11"/>
        <v>0.96667772785881934</v>
      </c>
      <c r="I56" s="49">
        <f t="shared" si="12"/>
        <v>0</v>
      </c>
      <c r="J56" s="49">
        <f t="shared" si="13"/>
        <v>0</v>
      </c>
      <c r="K56" s="49">
        <f t="shared" si="14"/>
        <v>0</v>
      </c>
      <c r="L56" s="49">
        <f t="shared" si="15"/>
        <v>0</v>
      </c>
      <c r="M56" s="158">
        <f t="shared" si="16"/>
        <v>0</v>
      </c>
      <c r="N56" s="51"/>
      <c r="O56" s="51"/>
    </row>
    <row r="57" spans="1:15">
      <c r="A57" s="147">
        <v>6.25</v>
      </c>
      <c r="B57" s="49">
        <f t="shared" si="6"/>
        <v>0</v>
      </c>
      <c r="C57" s="49">
        <f t="shared" si="7"/>
        <v>0</v>
      </c>
      <c r="D57" s="49">
        <f t="shared" si="8"/>
        <v>0</v>
      </c>
      <c r="E57" s="49">
        <f t="shared" si="9"/>
        <v>0</v>
      </c>
      <c r="F57" s="149">
        <f t="shared" si="10"/>
        <v>0</v>
      </c>
      <c r="G57" s="49"/>
      <c r="H57" s="147">
        <f t="shared" si="11"/>
        <v>1.2693112910769124</v>
      </c>
      <c r="I57" s="49">
        <f t="shared" si="12"/>
        <v>0</v>
      </c>
      <c r="J57" s="49">
        <f t="shared" si="13"/>
        <v>0</v>
      </c>
      <c r="K57" s="49">
        <f t="shared" si="14"/>
        <v>0</v>
      </c>
      <c r="L57" s="49">
        <f t="shared" si="15"/>
        <v>0</v>
      </c>
      <c r="M57" s="158">
        <f t="shared" si="16"/>
        <v>0</v>
      </c>
      <c r="N57" s="51"/>
      <c r="O57" s="51"/>
    </row>
    <row r="58" spans="1:15">
      <c r="A58" s="147">
        <v>6.75</v>
      </c>
      <c r="B58" s="49">
        <f t="shared" si="6"/>
        <v>0</v>
      </c>
      <c r="C58" s="49">
        <f t="shared" si="7"/>
        <v>0</v>
      </c>
      <c r="D58" s="49">
        <f t="shared" si="8"/>
        <v>0</v>
      </c>
      <c r="E58" s="49">
        <f t="shared" si="9"/>
        <v>0</v>
      </c>
      <c r="F58" s="149">
        <f t="shared" si="10"/>
        <v>0</v>
      </c>
      <c r="G58" s="49"/>
      <c r="H58" s="147">
        <f t="shared" si="11"/>
        <v>1.632098095225158</v>
      </c>
      <c r="I58" s="49">
        <f t="shared" si="12"/>
        <v>0</v>
      </c>
      <c r="J58" s="49">
        <f t="shared" si="13"/>
        <v>0</v>
      </c>
      <c r="K58" s="49">
        <f t="shared" si="14"/>
        <v>0</v>
      </c>
      <c r="L58" s="49">
        <f t="shared" si="15"/>
        <v>0</v>
      </c>
      <c r="M58" s="158">
        <f t="shared" si="16"/>
        <v>0</v>
      </c>
      <c r="N58" s="51"/>
      <c r="O58" s="51"/>
    </row>
    <row r="59" spans="1:15">
      <c r="A59" s="147">
        <v>7.25</v>
      </c>
      <c r="B59" s="49">
        <f t="shared" si="6"/>
        <v>0</v>
      </c>
      <c r="C59" s="49">
        <f t="shared" si="7"/>
        <v>0</v>
      </c>
      <c r="D59" s="49">
        <f t="shared" si="8"/>
        <v>0</v>
      </c>
      <c r="E59" s="49">
        <f t="shared" si="9"/>
        <v>0</v>
      </c>
      <c r="F59" s="149">
        <f t="shared" si="10"/>
        <v>0</v>
      </c>
      <c r="G59" s="49"/>
      <c r="H59" s="147">
        <f t="shared" si="11"/>
        <v>2.0611948155574464</v>
      </c>
      <c r="I59" s="49">
        <f t="shared" si="12"/>
        <v>0</v>
      </c>
      <c r="J59" s="49">
        <f t="shared" si="13"/>
        <v>0</v>
      </c>
      <c r="K59" s="49">
        <f t="shared" si="14"/>
        <v>0</v>
      </c>
      <c r="L59" s="49">
        <f t="shared" si="15"/>
        <v>0</v>
      </c>
      <c r="M59" s="158">
        <f t="shared" si="16"/>
        <v>0</v>
      </c>
      <c r="N59" s="51"/>
      <c r="O59" s="51"/>
    </row>
    <row r="60" spans="1:15">
      <c r="A60" s="147">
        <v>7.75</v>
      </c>
      <c r="B60" s="49">
        <f t="shared" si="6"/>
        <v>0</v>
      </c>
      <c r="C60" s="49">
        <f t="shared" si="7"/>
        <v>0</v>
      </c>
      <c r="D60" s="49">
        <f t="shared" si="8"/>
        <v>0</v>
      </c>
      <c r="E60" s="49">
        <f t="shared" si="9"/>
        <v>0</v>
      </c>
      <c r="F60" s="149">
        <f t="shared" si="10"/>
        <v>0</v>
      </c>
      <c r="G60" s="49"/>
      <c r="H60" s="147">
        <f t="shared" si="11"/>
        <v>2.5628810462617611</v>
      </c>
      <c r="I60" s="49">
        <f t="shared" si="12"/>
        <v>0</v>
      </c>
      <c r="J60" s="49">
        <f t="shared" si="13"/>
        <v>0</v>
      </c>
      <c r="K60" s="49">
        <f t="shared" si="14"/>
        <v>0</v>
      </c>
      <c r="L60" s="49">
        <f t="shared" si="15"/>
        <v>0</v>
      </c>
      <c r="M60" s="158">
        <f t="shared" si="16"/>
        <v>0</v>
      </c>
      <c r="N60" s="51"/>
      <c r="O60" s="51"/>
    </row>
    <row r="61" spans="1:15">
      <c r="A61" s="147">
        <v>8.25</v>
      </c>
      <c r="B61" s="49">
        <f t="shared" si="6"/>
        <v>0</v>
      </c>
      <c r="C61" s="49">
        <f t="shared" si="7"/>
        <v>0</v>
      </c>
      <c r="D61" s="49">
        <f t="shared" si="8"/>
        <v>0</v>
      </c>
      <c r="E61" s="49">
        <f t="shared" si="9"/>
        <v>0</v>
      </c>
      <c r="F61" s="149">
        <f t="shared" si="10"/>
        <v>0</v>
      </c>
      <c r="G61" s="49"/>
      <c r="H61" s="147">
        <f t="shared" si="11"/>
        <v>3.1435530052541711</v>
      </c>
      <c r="I61" s="49">
        <f t="shared" si="12"/>
        <v>0</v>
      </c>
      <c r="J61" s="49">
        <f t="shared" si="13"/>
        <v>0</v>
      </c>
      <c r="K61" s="49">
        <f t="shared" si="14"/>
        <v>0</v>
      </c>
      <c r="L61" s="49">
        <f t="shared" si="15"/>
        <v>0</v>
      </c>
      <c r="M61" s="158">
        <f t="shared" si="16"/>
        <v>0</v>
      </c>
      <c r="N61" s="51"/>
      <c r="O61" s="51"/>
    </row>
    <row r="62" spans="1:15">
      <c r="A62" s="147">
        <v>8.75</v>
      </c>
      <c r="B62" s="49">
        <f t="shared" si="6"/>
        <v>92242.298750000002</v>
      </c>
      <c r="C62" s="49">
        <f t="shared" si="7"/>
        <v>0</v>
      </c>
      <c r="D62" s="49">
        <f t="shared" si="8"/>
        <v>0</v>
      </c>
      <c r="E62" s="49">
        <f t="shared" si="9"/>
        <v>0</v>
      </c>
      <c r="F62" s="149">
        <f t="shared" si="10"/>
        <v>92242.298750000002</v>
      </c>
      <c r="G62" s="49"/>
      <c r="H62" s="147">
        <f t="shared" si="11"/>
        <v>3.8097179522671589</v>
      </c>
      <c r="I62" s="49">
        <f t="shared" si="12"/>
        <v>40161.959029287493</v>
      </c>
      <c r="J62" s="49">
        <f t="shared" si="13"/>
        <v>0</v>
      </c>
      <c r="K62" s="49">
        <f t="shared" si="14"/>
        <v>0</v>
      </c>
      <c r="L62" s="49">
        <f t="shared" si="15"/>
        <v>0</v>
      </c>
      <c r="M62" s="158">
        <f t="shared" si="16"/>
        <v>40161.959029287493</v>
      </c>
      <c r="N62" s="51"/>
      <c r="O62" s="51"/>
    </row>
    <row r="63" spans="1:15">
      <c r="A63" s="147">
        <v>9.25</v>
      </c>
      <c r="B63" s="49">
        <f t="shared" si="6"/>
        <v>175891.88574999999</v>
      </c>
      <c r="C63" s="49">
        <f t="shared" si="7"/>
        <v>0</v>
      </c>
      <c r="D63" s="49">
        <f t="shared" si="8"/>
        <v>0</v>
      </c>
      <c r="E63" s="49">
        <f t="shared" si="9"/>
        <v>0</v>
      </c>
      <c r="F63" s="149">
        <f t="shared" si="10"/>
        <v>175891.88574999999</v>
      </c>
      <c r="G63" s="49"/>
      <c r="H63" s="147">
        <f t="shared" si="11"/>
        <v>4.567989200445921</v>
      </c>
      <c r="I63" s="49">
        <f t="shared" si="12"/>
        <v>86861.863194818143</v>
      </c>
      <c r="J63" s="49">
        <f t="shared" si="13"/>
        <v>0</v>
      </c>
      <c r="K63" s="49">
        <f t="shared" si="14"/>
        <v>0</v>
      </c>
      <c r="L63" s="49">
        <f t="shared" si="15"/>
        <v>0</v>
      </c>
      <c r="M63" s="158">
        <f t="shared" si="16"/>
        <v>86861.863194818143</v>
      </c>
      <c r="N63" s="51"/>
      <c r="O63" s="51"/>
    </row>
    <row r="64" spans="1:15">
      <c r="A64" s="147">
        <v>9.75</v>
      </c>
      <c r="B64" s="49">
        <f t="shared" si="6"/>
        <v>329297.53350000002</v>
      </c>
      <c r="C64" s="49">
        <f t="shared" si="7"/>
        <v>0</v>
      </c>
      <c r="D64" s="49">
        <f t="shared" si="8"/>
        <v>0</v>
      </c>
      <c r="E64" s="49">
        <f t="shared" si="9"/>
        <v>0</v>
      </c>
      <c r="F64" s="149">
        <f t="shared" si="10"/>
        <v>329297.53350000002</v>
      </c>
      <c r="G64" s="49"/>
      <c r="H64" s="147">
        <f t="shared" si="11"/>
        <v>5.4250816275823457</v>
      </c>
      <c r="I64" s="49">
        <f t="shared" si="12"/>
        <v>183227.28194861868</v>
      </c>
      <c r="J64" s="49">
        <f t="shared" si="13"/>
        <v>0</v>
      </c>
      <c r="K64" s="49">
        <f t="shared" si="14"/>
        <v>0</v>
      </c>
      <c r="L64" s="49">
        <f t="shared" si="15"/>
        <v>0</v>
      </c>
      <c r="M64" s="158">
        <f t="shared" si="16"/>
        <v>183227.28194861868</v>
      </c>
      <c r="N64" s="51"/>
      <c r="O64" s="51"/>
    </row>
    <row r="65" spans="1:15">
      <c r="A65" s="147">
        <v>10.25</v>
      </c>
      <c r="B65" s="49">
        <f t="shared" si="6"/>
        <v>346048.74666666664</v>
      </c>
      <c r="C65" s="49">
        <f t="shared" si="7"/>
        <v>173024.37333333332</v>
      </c>
      <c r="D65" s="49">
        <f t="shared" si="8"/>
        <v>0</v>
      </c>
      <c r="E65" s="49">
        <f t="shared" si="9"/>
        <v>0</v>
      </c>
      <c r="F65" s="149">
        <f t="shared" si="10"/>
        <v>519073.12</v>
      </c>
      <c r="G65" s="49"/>
      <c r="H65" s="147">
        <f t="shared" si="11"/>
        <v>6.3878076123056182</v>
      </c>
      <c r="I65" s="49">
        <f t="shared" si="12"/>
        <v>215657.83592060016</v>
      </c>
      <c r="J65" s="49">
        <f t="shared" si="13"/>
        <v>107828.91796030008</v>
      </c>
      <c r="K65" s="49">
        <f t="shared" si="14"/>
        <v>0</v>
      </c>
      <c r="L65" s="49">
        <f t="shared" si="15"/>
        <v>0</v>
      </c>
      <c r="M65" s="158">
        <f t="shared" si="16"/>
        <v>323486.75388090021</v>
      </c>
      <c r="N65" s="51"/>
      <c r="O65" s="51"/>
    </row>
    <row r="66" spans="1:15">
      <c r="A66" s="147">
        <v>10.75</v>
      </c>
      <c r="B66" s="49">
        <f t="shared" si="6"/>
        <v>590151.90899999999</v>
      </c>
      <c r="C66" s="49">
        <f t="shared" si="7"/>
        <v>0</v>
      </c>
      <c r="D66" s="49">
        <f t="shared" si="8"/>
        <v>0</v>
      </c>
      <c r="E66" s="49">
        <f t="shared" si="9"/>
        <v>0</v>
      </c>
      <c r="F66" s="149">
        <f t="shared" si="10"/>
        <v>590151.90899999999</v>
      </c>
      <c r="G66" s="49"/>
      <c r="H66" s="147">
        <f t="shared" si="11"/>
        <v>7.4630733350182181</v>
      </c>
      <c r="I66" s="49">
        <f t="shared" si="12"/>
        <v>409706.69541097654</v>
      </c>
      <c r="J66" s="49">
        <f t="shared" si="13"/>
        <v>0</v>
      </c>
      <c r="K66" s="49">
        <f t="shared" si="14"/>
        <v>0</v>
      </c>
      <c r="L66" s="49">
        <f t="shared" si="15"/>
        <v>0</v>
      </c>
      <c r="M66" s="158">
        <f t="shared" si="16"/>
        <v>409706.69541097654</v>
      </c>
      <c r="N66" s="51"/>
      <c r="O66" s="51"/>
    </row>
    <row r="67" spans="1:15">
      <c r="A67" s="147">
        <v>11.25</v>
      </c>
      <c r="B67" s="49">
        <f t="shared" si="6"/>
        <v>111308.3325</v>
      </c>
      <c r="C67" s="49">
        <f t="shared" si="7"/>
        <v>556541.66249999998</v>
      </c>
      <c r="D67" s="49">
        <f t="shared" si="8"/>
        <v>0</v>
      </c>
      <c r="E67" s="49">
        <f t="shared" si="9"/>
        <v>0</v>
      </c>
      <c r="F67" s="149">
        <f t="shared" si="10"/>
        <v>667849.995</v>
      </c>
      <c r="G67" s="49"/>
      <c r="H67" s="147">
        <f t="shared" si="11"/>
        <v>8.6578753944534466</v>
      </c>
      <c r="I67" s="49">
        <f t="shared" si="12"/>
        <v>85661.659835501589</v>
      </c>
      <c r="J67" s="49">
        <f t="shared" si="13"/>
        <v>428308.29917750799</v>
      </c>
      <c r="K67" s="49">
        <f t="shared" si="14"/>
        <v>0</v>
      </c>
      <c r="L67" s="49">
        <f t="shared" si="15"/>
        <v>0</v>
      </c>
      <c r="M67" s="158">
        <f t="shared" si="16"/>
        <v>513969.95901300956</v>
      </c>
      <c r="N67" s="51"/>
      <c r="O67" s="51"/>
    </row>
    <row r="68" spans="1:15">
      <c r="A68" s="147">
        <v>11.75</v>
      </c>
      <c r="B68" s="49">
        <f t="shared" si="6"/>
        <v>142496.66799999998</v>
      </c>
      <c r="C68" s="49">
        <f t="shared" si="7"/>
        <v>284993.33599999995</v>
      </c>
      <c r="D68" s="49">
        <f t="shared" si="8"/>
        <v>0</v>
      </c>
      <c r="E68" s="49">
        <f t="shared" si="9"/>
        <v>0</v>
      </c>
      <c r="F68" s="149">
        <f t="shared" si="10"/>
        <v>427490.00399999996</v>
      </c>
      <c r="G68" s="49"/>
      <c r="H68" s="147">
        <f t="shared" si="11"/>
        <v>9.97929769934942</v>
      </c>
      <c r="I68" s="49">
        <f t="shared" si="12"/>
        <v>121022.69541594536</v>
      </c>
      <c r="J68" s="49">
        <f t="shared" si="13"/>
        <v>242045.39083189072</v>
      </c>
      <c r="K68" s="49">
        <f t="shared" si="14"/>
        <v>0</v>
      </c>
      <c r="L68" s="49">
        <f t="shared" si="15"/>
        <v>0</v>
      </c>
      <c r="M68" s="158">
        <f t="shared" si="16"/>
        <v>363068.08624783607</v>
      </c>
      <c r="N68" s="51"/>
      <c r="O68" s="51"/>
    </row>
    <row r="69" spans="1:15">
      <c r="A69" s="147">
        <v>12.25</v>
      </c>
      <c r="B69" s="49">
        <f t="shared" si="6"/>
        <v>0</v>
      </c>
      <c r="C69" s="49">
        <f t="shared" si="7"/>
        <v>543593.41925000004</v>
      </c>
      <c r="D69" s="49">
        <f t="shared" si="8"/>
        <v>0</v>
      </c>
      <c r="E69" s="49">
        <f t="shared" si="9"/>
        <v>0</v>
      </c>
      <c r="F69" s="149">
        <f t="shared" si="10"/>
        <v>543593.41925000004</v>
      </c>
      <c r="G69" s="49"/>
      <c r="H69" s="147">
        <f t="shared" si="11"/>
        <v>11.434508601520996</v>
      </c>
      <c r="I69" s="49">
        <f t="shared" si="12"/>
        <v>0</v>
      </c>
      <c r="J69" s="49">
        <f t="shared" si="13"/>
        <v>507406.0104607619</v>
      </c>
      <c r="K69" s="49">
        <f t="shared" si="14"/>
        <v>0</v>
      </c>
      <c r="L69" s="49">
        <f t="shared" si="15"/>
        <v>0</v>
      </c>
      <c r="M69" s="158">
        <f t="shared" si="16"/>
        <v>507406.0104607619</v>
      </c>
      <c r="N69" s="51"/>
      <c r="O69" s="51"/>
    </row>
    <row r="70" spans="1:15">
      <c r="A70" s="147">
        <v>12.75</v>
      </c>
      <c r="B70" s="49">
        <f t="shared" si="6"/>
        <v>0</v>
      </c>
      <c r="C70" s="49">
        <f t="shared" si="7"/>
        <v>352666.21124999999</v>
      </c>
      <c r="D70" s="49">
        <f t="shared" si="8"/>
        <v>0</v>
      </c>
      <c r="E70" s="49">
        <f t="shared" si="9"/>
        <v>0</v>
      </c>
      <c r="F70" s="149">
        <f t="shared" si="10"/>
        <v>352666.21124999999</v>
      </c>
      <c r="G70" s="49"/>
      <c r="H70" s="147">
        <f t="shared" si="11"/>
        <v>13.03075824201653</v>
      </c>
      <c r="I70" s="49">
        <f t="shared" si="12"/>
        <v>0</v>
      </c>
      <c r="J70" s="49">
        <f t="shared" si="13"/>
        <v>360432.01089621021</v>
      </c>
      <c r="K70" s="49">
        <f t="shared" si="14"/>
        <v>0</v>
      </c>
      <c r="L70" s="49">
        <f t="shared" si="15"/>
        <v>0</v>
      </c>
      <c r="M70" s="158">
        <f t="shared" si="16"/>
        <v>360432.01089621021</v>
      </c>
      <c r="N70" s="51"/>
      <c r="O70" s="51"/>
    </row>
    <row r="71" spans="1:15">
      <c r="A71" s="147">
        <v>13.25</v>
      </c>
      <c r="B71" s="49">
        <f t="shared" si="6"/>
        <v>0</v>
      </c>
      <c r="C71" s="49">
        <f t="shared" si="7"/>
        <v>374137.20250000001</v>
      </c>
      <c r="D71" s="49">
        <f t="shared" si="8"/>
        <v>0</v>
      </c>
      <c r="E71" s="49">
        <f t="shared" si="9"/>
        <v>0</v>
      </c>
      <c r="F71" s="149">
        <f t="shared" si="10"/>
        <v>374137.20250000001</v>
      </c>
      <c r="G71" s="49"/>
      <c r="H71" s="147">
        <f t="shared" si="11"/>
        <v>14.775376086398069</v>
      </c>
      <c r="I71" s="49">
        <f t="shared" si="12"/>
        <v>0</v>
      </c>
      <c r="J71" s="49">
        <f t="shared" si="13"/>
        <v>417208.89621512243</v>
      </c>
      <c r="K71" s="49">
        <f t="shared" si="14"/>
        <v>0</v>
      </c>
      <c r="L71" s="49">
        <f t="shared" si="15"/>
        <v>0</v>
      </c>
      <c r="M71" s="158">
        <f t="shared" si="16"/>
        <v>417208.89621512243</v>
      </c>
      <c r="N71" s="51"/>
      <c r="O71" s="51"/>
    </row>
    <row r="72" spans="1:15">
      <c r="A72" s="147">
        <v>13.75</v>
      </c>
      <c r="B72" s="49">
        <f t="shared" si="6"/>
        <v>6976.032916666667</v>
      </c>
      <c r="C72" s="49">
        <f t="shared" si="7"/>
        <v>453442.13958333334</v>
      </c>
      <c r="D72" s="49">
        <f t="shared" si="8"/>
        <v>0</v>
      </c>
      <c r="E72" s="49">
        <f t="shared" si="9"/>
        <v>0</v>
      </c>
      <c r="F72" s="149">
        <f t="shared" si="10"/>
        <v>460418.17249999999</v>
      </c>
      <c r="G72" s="49"/>
      <c r="H72" s="147">
        <f t="shared" si="11"/>
        <v>16.675768628720594</v>
      </c>
      <c r="I72" s="49">
        <f t="shared" si="12"/>
        <v>8460.4153356125262</v>
      </c>
      <c r="J72" s="49">
        <f t="shared" si="13"/>
        <v>549926.99681481416</v>
      </c>
      <c r="K72" s="49">
        <f t="shared" si="14"/>
        <v>0</v>
      </c>
      <c r="L72" s="49">
        <f t="shared" si="15"/>
        <v>0</v>
      </c>
      <c r="M72" s="158">
        <f t="shared" si="16"/>
        <v>558387.41215042665</v>
      </c>
      <c r="N72" s="51"/>
      <c r="O72" s="51"/>
    </row>
    <row r="73" spans="1:15">
      <c r="A73" s="147">
        <v>14.25</v>
      </c>
      <c r="B73" s="49">
        <f t="shared" si="6"/>
        <v>0</v>
      </c>
      <c r="C73" s="49">
        <f t="shared" si="7"/>
        <v>553072.04024999996</v>
      </c>
      <c r="D73" s="49">
        <f t="shared" si="8"/>
        <v>0</v>
      </c>
      <c r="E73" s="49">
        <f t="shared" si="9"/>
        <v>0</v>
      </c>
      <c r="F73" s="149">
        <f t="shared" si="10"/>
        <v>553072.04024999996</v>
      </c>
      <c r="G73" s="49"/>
      <c r="H73" s="147">
        <f t="shared" si="11"/>
        <v>18.7394172466851</v>
      </c>
      <c r="I73" s="49">
        <f t="shared" si="12"/>
        <v>0</v>
      </c>
      <c r="J73" s="49">
        <f t="shared" si="13"/>
        <v>727315.63015580107</v>
      </c>
      <c r="K73" s="49">
        <f t="shared" si="14"/>
        <v>0</v>
      </c>
      <c r="L73" s="49">
        <f t="shared" si="15"/>
        <v>0</v>
      </c>
      <c r="M73" s="158">
        <f t="shared" si="16"/>
        <v>727315.63015580107</v>
      </c>
      <c r="N73" s="51"/>
      <c r="O73" s="51"/>
    </row>
    <row r="74" spans="1:15">
      <c r="A74" s="147">
        <v>14.75</v>
      </c>
      <c r="B74" s="49">
        <f t="shared" si="6"/>
        <v>0</v>
      </c>
      <c r="C74" s="49">
        <f t="shared" si="7"/>
        <v>693310.652</v>
      </c>
      <c r="D74" s="49">
        <f t="shared" si="8"/>
        <v>0</v>
      </c>
      <c r="E74" s="49">
        <f t="shared" si="9"/>
        <v>0</v>
      </c>
      <c r="F74" s="149">
        <f t="shared" si="10"/>
        <v>693310.652</v>
      </c>
      <c r="G74" s="49"/>
      <c r="H74" s="147">
        <f t="shared" si="11"/>
        <v>20.973876192837523</v>
      </c>
      <c r="I74" s="49">
        <f t="shared" si="12"/>
        <v>0</v>
      </c>
      <c r="J74" s="49">
        <f t="shared" si="13"/>
        <v>985858.4256422685</v>
      </c>
      <c r="K74" s="49">
        <f t="shared" si="14"/>
        <v>0</v>
      </c>
      <c r="L74" s="49">
        <f t="shared" si="15"/>
        <v>0</v>
      </c>
      <c r="M74" s="158">
        <f t="shared" si="16"/>
        <v>985858.4256422685</v>
      </c>
      <c r="N74" s="51"/>
      <c r="O74" s="51"/>
    </row>
    <row r="75" spans="1:15">
      <c r="A75" s="147">
        <v>15.25</v>
      </c>
      <c r="B75" s="49">
        <f t="shared" si="6"/>
        <v>0</v>
      </c>
      <c r="C75" s="49">
        <f t="shared" si="7"/>
        <v>593188.97973106056</v>
      </c>
      <c r="D75" s="49">
        <f t="shared" si="8"/>
        <v>48622.047518939391</v>
      </c>
      <c r="E75" s="49">
        <f t="shared" si="9"/>
        <v>0</v>
      </c>
      <c r="F75" s="149">
        <f t="shared" si="10"/>
        <v>641811.02724999993</v>
      </c>
      <c r="G75" s="49"/>
      <c r="H75" s="147">
        <f t="shared" si="11"/>
        <v>23.386770708680576</v>
      </c>
      <c r="I75" s="49">
        <f t="shared" si="12"/>
        <v>0</v>
      </c>
      <c r="J75" s="49">
        <f t="shared" si="13"/>
        <v>909690.14136960544</v>
      </c>
      <c r="K75" s="49">
        <f t="shared" si="14"/>
        <v>74564.765686033235</v>
      </c>
      <c r="L75" s="49">
        <f t="shared" si="15"/>
        <v>0</v>
      </c>
      <c r="M75" s="158">
        <f t="shared" si="16"/>
        <v>984254.90705563873</v>
      </c>
      <c r="N75" s="51"/>
      <c r="O75" s="51"/>
    </row>
    <row r="76" spans="1:15">
      <c r="A76" s="147">
        <v>15.75</v>
      </c>
      <c r="B76" s="49">
        <f t="shared" si="6"/>
        <v>0</v>
      </c>
      <c r="C76" s="49">
        <f t="shared" si="7"/>
        <v>366720.1846875</v>
      </c>
      <c r="D76" s="49">
        <f t="shared" si="8"/>
        <v>122240.06156250001</v>
      </c>
      <c r="E76" s="49">
        <f t="shared" si="9"/>
        <v>0</v>
      </c>
      <c r="F76" s="149">
        <f t="shared" si="10"/>
        <v>488960.24625000003</v>
      </c>
      <c r="G76" s="49"/>
      <c r="H76" s="147">
        <f t="shared" si="11"/>
        <v>25.985795250239217</v>
      </c>
      <c r="I76" s="49">
        <f t="shared" si="12"/>
        <v>0</v>
      </c>
      <c r="J76" s="49">
        <f t="shared" si="13"/>
        <v>605048.61164566898</v>
      </c>
      <c r="K76" s="49">
        <f t="shared" si="14"/>
        <v>201682.87054855633</v>
      </c>
      <c r="L76" s="49">
        <f t="shared" si="15"/>
        <v>0</v>
      </c>
      <c r="M76" s="158">
        <f t="shared" si="16"/>
        <v>806731.4821942253</v>
      </c>
      <c r="N76" s="51"/>
      <c r="O76" s="51"/>
    </row>
    <row r="77" spans="1:15">
      <c r="A77" s="147">
        <v>16.25</v>
      </c>
      <c r="B77" s="49">
        <f t="shared" si="6"/>
        <v>0</v>
      </c>
      <c r="C77" s="49">
        <f t="shared" si="7"/>
        <v>190355.09219999998</v>
      </c>
      <c r="D77" s="49">
        <f t="shared" si="8"/>
        <v>206218.01655</v>
      </c>
      <c r="E77" s="49">
        <f t="shared" si="9"/>
        <v>0</v>
      </c>
      <c r="F77" s="149">
        <f t="shared" si="10"/>
        <v>396573.10875000001</v>
      </c>
      <c r="G77" s="49"/>
      <c r="H77" s="147">
        <f t="shared" si="11"/>
        <v>28.778711815031496</v>
      </c>
      <c r="I77" s="49">
        <f t="shared" si="12"/>
        <v>0</v>
      </c>
      <c r="J77" s="49">
        <f t="shared" si="13"/>
        <v>337118.42098138767</v>
      </c>
      <c r="K77" s="49">
        <f t="shared" si="14"/>
        <v>365211.62272983667</v>
      </c>
      <c r="L77" s="49">
        <f t="shared" si="15"/>
        <v>0</v>
      </c>
      <c r="M77" s="158">
        <f t="shared" si="16"/>
        <v>702330.04371122434</v>
      </c>
      <c r="N77" s="51"/>
      <c r="O77" s="51"/>
    </row>
    <row r="78" spans="1:15">
      <c r="A78" s="147">
        <v>16.75</v>
      </c>
      <c r="B78" s="49">
        <f t="shared" si="6"/>
        <v>0</v>
      </c>
      <c r="C78" s="49">
        <f t="shared" si="7"/>
        <v>59178.740182692309</v>
      </c>
      <c r="D78" s="49">
        <f t="shared" si="8"/>
        <v>80698.282067307679</v>
      </c>
      <c r="E78" s="49">
        <f t="shared" si="9"/>
        <v>0</v>
      </c>
      <c r="F78" s="149">
        <f t="shared" si="10"/>
        <v>139877.02224999998</v>
      </c>
      <c r="G78" s="49"/>
      <c r="H78" s="147">
        <f t="shared" si="11"/>
        <v>31.773348361595719</v>
      </c>
      <c r="I78" s="49">
        <f t="shared" si="12"/>
        <v>0</v>
      </c>
      <c r="J78" s="49">
        <f t="shared" si="13"/>
        <v>112257.11805522659</v>
      </c>
      <c r="K78" s="49">
        <f t="shared" si="14"/>
        <v>153077.88825712714</v>
      </c>
      <c r="L78" s="49">
        <f t="shared" si="15"/>
        <v>0</v>
      </c>
      <c r="M78" s="158">
        <f t="shared" si="16"/>
        <v>265335.00631235371</v>
      </c>
      <c r="N78" s="51"/>
      <c r="O78" s="51"/>
    </row>
    <row r="79" spans="1:15">
      <c r="A79" s="147">
        <v>17.25</v>
      </c>
      <c r="B79" s="49">
        <f t="shared" si="6"/>
        <v>0</v>
      </c>
      <c r="C79" s="49">
        <f t="shared" si="7"/>
        <v>18189.855900000002</v>
      </c>
      <c r="D79" s="49">
        <f t="shared" si="8"/>
        <v>57601.210350000001</v>
      </c>
      <c r="E79" s="49">
        <f t="shared" si="9"/>
        <v>0</v>
      </c>
      <c r="F79" s="149">
        <f t="shared" si="10"/>
        <v>75791.066250000003</v>
      </c>
      <c r="G79" s="49"/>
      <c r="H79" s="147">
        <f t="shared" si="11"/>
        <v>34.977597313746159</v>
      </c>
      <c r="I79" s="49">
        <f t="shared" si="12"/>
        <v>0</v>
      </c>
      <c r="J79" s="49">
        <f t="shared" si="13"/>
        <v>36883.330716827229</v>
      </c>
      <c r="K79" s="49">
        <f t="shared" si="14"/>
        <v>116797.21393661956</v>
      </c>
      <c r="L79" s="49">
        <f t="shared" si="15"/>
        <v>0</v>
      </c>
      <c r="M79" s="158">
        <f t="shared" si="16"/>
        <v>153680.54465344679</v>
      </c>
      <c r="N79" s="51"/>
      <c r="O79" s="51"/>
    </row>
    <row r="80" spans="1:15">
      <c r="A80" s="147">
        <v>17.75</v>
      </c>
      <c r="B80" s="49">
        <f t="shared" si="6"/>
        <v>0</v>
      </c>
      <c r="C80" s="49">
        <f t="shared" si="7"/>
        <v>4877.1497500000005</v>
      </c>
      <c r="D80" s="49">
        <f t="shared" si="8"/>
        <v>19508.599000000002</v>
      </c>
      <c r="E80" s="49">
        <f t="shared" si="9"/>
        <v>0</v>
      </c>
      <c r="F80" s="149">
        <f t="shared" si="10"/>
        <v>24385.748750000002</v>
      </c>
      <c r="G80" s="49"/>
      <c r="H80" s="147">
        <f t="shared" si="11"/>
        <v>38.399414142607348</v>
      </c>
      <c r="I80" s="49">
        <f t="shared" si="12"/>
        <v>0</v>
      </c>
      <c r="J80" s="49">
        <f t="shared" si="13"/>
        <v>10550.968624550078</v>
      </c>
      <c r="K80" s="49">
        <f t="shared" si="14"/>
        <v>42203.874498200312</v>
      </c>
      <c r="L80" s="49">
        <f t="shared" si="15"/>
        <v>0</v>
      </c>
      <c r="M80" s="158">
        <f t="shared" si="16"/>
        <v>52754.84312275039</v>
      </c>
      <c r="N80" s="51"/>
      <c r="O80" s="51"/>
    </row>
    <row r="81" spans="1:15">
      <c r="A81" s="147">
        <v>18.25</v>
      </c>
      <c r="B81" s="49">
        <f t="shared" si="6"/>
        <v>0</v>
      </c>
      <c r="C81" s="49">
        <f t="shared" si="7"/>
        <v>1352.315875</v>
      </c>
      <c r="D81" s="49">
        <f t="shared" si="8"/>
        <v>1352.315875</v>
      </c>
      <c r="E81" s="49">
        <f t="shared" si="9"/>
        <v>0</v>
      </c>
      <c r="F81" s="149">
        <f t="shared" si="10"/>
        <v>2704.63175</v>
      </c>
      <c r="G81" s="49"/>
      <c r="H81" s="147">
        <f t="shared" si="11"/>
        <v>42.046816020234061</v>
      </c>
      <c r="I81" s="49">
        <f t="shared" si="12"/>
        <v>0</v>
      </c>
      <c r="J81" s="49">
        <f t="shared" si="13"/>
        <v>3115.6480436913339</v>
      </c>
      <c r="K81" s="49">
        <f t="shared" si="14"/>
        <v>3115.6480436913339</v>
      </c>
      <c r="L81" s="49">
        <f t="shared" si="15"/>
        <v>0</v>
      </c>
      <c r="M81" s="158">
        <f t="shared" si="16"/>
        <v>6231.2960873826678</v>
      </c>
      <c r="N81" s="51"/>
      <c r="O81" s="51"/>
    </row>
    <row r="82" spans="1:15">
      <c r="A82" s="147">
        <v>18.75</v>
      </c>
      <c r="B82" s="49">
        <f t="shared" si="6"/>
        <v>0</v>
      </c>
      <c r="C82" s="49">
        <f t="shared" si="7"/>
        <v>0</v>
      </c>
      <c r="D82" s="49">
        <f t="shared" si="8"/>
        <v>0</v>
      </c>
      <c r="E82" s="49">
        <f t="shared" si="9"/>
        <v>0</v>
      </c>
      <c r="F82" s="149">
        <f t="shared" si="10"/>
        <v>0</v>
      </c>
      <c r="G82" s="49"/>
      <c r="H82" s="147">
        <f t="shared" si="11"/>
        <v>45.927880539276906</v>
      </c>
      <c r="I82" s="49">
        <f t="shared" si="12"/>
        <v>0</v>
      </c>
      <c r="J82" s="49">
        <f t="shared" si="13"/>
        <v>0</v>
      </c>
      <c r="K82" s="49">
        <f t="shared" si="14"/>
        <v>0</v>
      </c>
      <c r="L82" s="49">
        <f t="shared" si="15"/>
        <v>0</v>
      </c>
      <c r="M82" s="158">
        <f t="shared" si="16"/>
        <v>0</v>
      </c>
      <c r="N82" s="51"/>
      <c r="O82" s="51"/>
    </row>
    <row r="83" spans="1:15" ht="15" thickTop="1" thickBot="1">
      <c r="A83" s="147">
        <v>19.25</v>
      </c>
      <c r="B83" s="49">
        <f t="shared" ref="B83:B85" si="17">L37*($A83)</f>
        <v>0</v>
      </c>
      <c r="C83" s="49">
        <f t="shared" ref="C83:C85" si="18">M37*($A83)</f>
        <v>0</v>
      </c>
      <c r="D83" s="49">
        <f t="shared" ref="D83:D85" si="19">N37*($A83)</f>
        <v>0</v>
      </c>
      <c r="E83" s="49">
        <f t="shared" ref="E83:E85" si="20">O37*($A83)</f>
        <v>0</v>
      </c>
      <c r="F83" s="149">
        <f t="shared" si="10"/>
        <v>0</v>
      </c>
      <c r="G83" s="49"/>
      <c r="H83" s="147">
        <f t="shared" si="11"/>
        <v>50.050744493724679</v>
      </c>
      <c r="I83" s="49">
        <f t="shared" ref="I83:I86" si="21">L37*$H83</f>
        <v>0</v>
      </c>
      <c r="J83" s="49">
        <f t="shared" ref="J83:J86" si="22">M37*$H83</f>
        <v>0</v>
      </c>
      <c r="K83" s="49">
        <f t="shared" ref="K83:K86" si="23">N37*$H83</f>
        <v>0</v>
      </c>
      <c r="L83" s="49">
        <f t="shared" ref="L83:L86" si="24">O37*$H83</f>
        <v>0</v>
      </c>
      <c r="M83" s="158">
        <f t="shared" si="16"/>
        <v>0</v>
      </c>
      <c r="N83" s="51"/>
      <c r="O83" s="51"/>
    </row>
    <row r="84" spans="1:15" ht="15" thickTop="1" thickBot="1">
      <c r="A84" s="147">
        <v>19.75</v>
      </c>
      <c r="B84" s="49">
        <f t="shared" si="17"/>
        <v>0</v>
      </c>
      <c r="C84" s="49">
        <f t="shared" si="18"/>
        <v>0</v>
      </c>
      <c r="D84" s="49">
        <f t="shared" si="19"/>
        <v>0</v>
      </c>
      <c r="E84" s="49">
        <f t="shared" si="20"/>
        <v>0</v>
      </c>
      <c r="F84" s="149">
        <f t="shared" ref="F84:F88" si="25">SUM(B84:E84)</f>
        <v>0</v>
      </c>
      <c r="G84" s="49"/>
      <c r="H84" s="147">
        <f t="shared" ref="H84:H88" si="26">$I$49*((A84)^$K$49)</f>
        <v>54.423602716250791</v>
      </c>
      <c r="I84" s="49">
        <f t="shared" si="21"/>
        <v>0</v>
      </c>
      <c r="J84" s="49">
        <f t="shared" si="22"/>
        <v>0</v>
      </c>
      <c r="K84" s="49">
        <f t="shared" si="23"/>
        <v>0</v>
      </c>
      <c r="L84" s="49">
        <f t="shared" si="24"/>
        <v>0</v>
      </c>
      <c r="M84" s="158">
        <f t="shared" ref="M84:M88" si="27">SUM(I84:L84)</f>
        <v>0</v>
      </c>
      <c r="N84" s="51"/>
      <c r="O84" s="51"/>
    </row>
    <row r="85" spans="1:15" ht="15" thickTop="1" thickBot="1">
      <c r="A85" s="147">
        <v>20.25</v>
      </c>
      <c r="B85" s="49">
        <f t="shared" si="17"/>
        <v>0</v>
      </c>
      <c r="C85" s="49">
        <f t="shared" si="18"/>
        <v>0</v>
      </c>
      <c r="D85" s="49">
        <f t="shared" si="19"/>
        <v>0</v>
      </c>
      <c r="E85" s="49">
        <f t="shared" si="20"/>
        <v>0</v>
      </c>
      <c r="F85" s="149">
        <f t="shared" si="25"/>
        <v>0</v>
      </c>
      <c r="G85" s="49"/>
      <c r="H85" s="147">
        <f t="shared" si="26"/>
        <v>59.05470696812732</v>
      </c>
      <c r="I85" s="49">
        <f t="shared" si="21"/>
        <v>0</v>
      </c>
      <c r="J85" s="49">
        <f t="shared" si="22"/>
        <v>0</v>
      </c>
      <c r="K85" s="49">
        <f t="shared" si="23"/>
        <v>0</v>
      </c>
      <c r="L85" s="49">
        <f t="shared" si="24"/>
        <v>0</v>
      </c>
      <c r="M85" s="158">
        <f t="shared" si="27"/>
        <v>0</v>
      </c>
      <c r="N85" s="51"/>
      <c r="O85" s="51"/>
    </row>
    <row r="86" spans="1:15" ht="15" thickTop="1" thickBot="1">
      <c r="A86" s="147">
        <v>20.75</v>
      </c>
      <c r="B86" s="49">
        <f t="shared" ref="B86:B88" si="28">L40*($A86)</f>
        <v>0</v>
      </c>
      <c r="C86" s="49">
        <f t="shared" ref="C86:C88" si="29">M40*($A86)</f>
        <v>0</v>
      </c>
      <c r="D86" s="49">
        <f t="shared" ref="D86:D88" si="30">N40*($A86)</f>
        <v>0</v>
      </c>
      <c r="E86" s="49">
        <f t="shared" ref="E86:E88" si="31">O40*($A86)</f>
        <v>0</v>
      </c>
      <c r="F86" s="149">
        <f t="shared" si="25"/>
        <v>0</v>
      </c>
      <c r="G86" s="49"/>
      <c r="H86" s="147">
        <f t="shared" si="26"/>
        <v>63.952364878052911</v>
      </c>
      <c r="I86" s="49">
        <f t="shared" si="21"/>
        <v>0</v>
      </c>
      <c r="J86" s="49">
        <f t="shared" si="22"/>
        <v>0</v>
      </c>
      <c r="K86" s="49">
        <f t="shared" si="23"/>
        <v>0</v>
      </c>
      <c r="L86" s="49">
        <f t="shared" si="24"/>
        <v>0</v>
      </c>
      <c r="M86" s="158">
        <f t="shared" si="27"/>
        <v>0</v>
      </c>
      <c r="N86" s="51"/>
      <c r="O86" s="51"/>
    </row>
    <row r="87" spans="1:15" ht="15" thickTop="1" thickBot="1">
      <c r="A87" s="147">
        <v>21.25</v>
      </c>
      <c r="B87" s="49">
        <f t="shared" si="28"/>
        <v>0</v>
      </c>
      <c r="C87" s="49">
        <f t="shared" si="29"/>
        <v>0</v>
      </c>
      <c r="D87" s="49">
        <f t="shared" si="30"/>
        <v>0</v>
      </c>
      <c r="E87" s="49">
        <f t="shared" si="31"/>
        <v>0</v>
      </c>
      <c r="F87" s="149">
        <f t="shared" si="25"/>
        <v>0</v>
      </c>
      <c r="G87" s="49"/>
      <c r="H87" s="147">
        <f t="shared" si="26"/>
        <v>69.124938926579802</v>
      </c>
      <c r="I87" s="49">
        <f t="shared" ref="I87:I88" si="32">L41*$H87</f>
        <v>0</v>
      </c>
      <c r="J87" s="49">
        <f t="shared" ref="J87:J88" si="33">M41*$H87</f>
        <v>0</v>
      </c>
      <c r="K87" s="49">
        <f t="shared" ref="K87:K88" si="34">N41*$H87</f>
        <v>0</v>
      </c>
      <c r="L87" s="49">
        <f t="shared" ref="L87:L88" si="35">O41*$H87</f>
        <v>0</v>
      </c>
      <c r="M87" s="158">
        <f t="shared" si="27"/>
        <v>0</v>
      </c>
      <c r="N87" s="51"/>
      <c r="O87" s="51"/>
    </row>
    <row r="88" spans="1:15" ht="15" thickTop="1" thickBot="1">
      <c r="A88" s="147">
        <v>21.75</v>
      </c>
      <c r="B88" s="49">
        <f t="shared" si="28"/>
        <v>0</v>
      </c>
      <c r="C88" s="49">
        <f t="shared" si="29"/>
        <v>0</v>
      </c>
      <c r="D88" s="49">
        <f t="shared" si="30"/>
        <v>0</v>
      </c>
      <c r="E88" s="49">
        <f t="shared" si="31"/>
        <v>0</v>
      </c>
      <c r="F88" s="149">
        <f t="shared" si="25"/>
        <v>0</v>
      </c>
      <c r="G88" s="49"/>
      <c r="H88" s="147">
        <f t="shared" si="26"/>
        <v>74.580845473124441</v>
      </c>
      <c r="I88" s="49">
        <f t="shared" si="32"/>
        <v>0</v>
      </c>
      <c r="J88" s="49">
        <f t="shared" si="33"/>
        <v>0</v>
      </c>
      <c r="K88" s="49">
        <f t="shared" si="34"/>
        <v>0</v>
      </c>
      <c r="L88" s="49">
        <f t="shared" si="35"/>
        <v>0</v>
      </c>
      <c r="M88" s="158">
        <f t="shared" si="27"/>
        <v>0</v>
      </c>
      <c r="N88" s="51"/>
      <c r="O88" s="51"/>
    </row>
    <row r="89" spans="1:15" ht="15" thickTop="1" thickBot="1">
      <c r="A89" s="146" t="s">
        <v>21</v>
      </c>
      <c r="B89" s="153">
        <f>SUM(B52:B83)</f>
        <v>1794413.4070833335</v>
      </c>
      <c r="C89" s="153">
        <f>SUM(C52:C83)</f>
        <v>5218643.3549929196</v>
      </c>
      <c r="D89" s="153">
        <f>SUM(D52:D83)</f>
        <v>536240.53292374709</v>
      </c>
      <c r="E89" s="153">
        <f>SUM(E52:E83)</f>
        <v>0</v>
      </c>
      <c r="F89" s="153">
        <f>SUM(F52:F83)</f>
        <v>7549297.2950000009</v>
      </c>
      <c r="G89" s="149"/>
      <c r="H89" s="146" t="s">
        <v>21</v>
      </c>
      <c r="I89" s="153">
        <f>SUM(I52:I83)</f>
        <v>1150760.4060913606</v>
      </c>
      <c r="J89" s="153">
        <f>SUM(J52:J83)</f>
        <v>6340994.8175916336</v>
      </c>
      <c r="K89" s="153">
        <f>SUM(K52:K83)</f>
        <v>956653.8837000645</v>
      </c>
      <c r="L89" s="153">
        <f>SUM(L52:L83)</f>
        <v>0</v>
      </c>
      <c r="M89" s="153">
        <f>SUM(M52:M83)</f>
        <v>8448409.1073830593</v>
      </c>
      <c r="N89" s="51"/>
      <c r="O89" s="51"/>
    </row>
    <row r="90" spans="1:15">
      <c r="A90" s="144" t="s">
        <v>27</v>
      </c>
      <c r="B90" s="154">
        <f>B89/L43</f>
        <v>10.28205625959402</v>
      </c>
      <c r="C90" s="153">
        <f>C89/M43</f>
        <v>13.432690349756681</v>
      </c>
      <c r="D90" s="153">
        <f>D89/N43</f>
        <v>16.264435785010598</v>
      </c>
      <c r="E90" s="153">
        <v>0</v>
      </c>
      <c r="F90" s="153">
        <f>F89/P43</f>
        <v>12.666770570140253</v>
      </c>
      <c r="G90" s="149"/>
      <c r="H90" s="144" t="s">
        <v>27</v>
      </c>
      <c r="I90" s="154">
        <f>I89/L43</f>
        <v>6.5939003743718336</v>
      </c>
      <c r="J90" s="153">
        <f>J89/M43</f>
        <v>16.321602014176314</v>
      </c>
      <c r="K90" s="153">
        <f>K89/N43</f>
        <v>29.015776884835436</v>
      </c>
      <c r="L90" s="153">
        <v>0</v>
      </c>
      <c r="M90" s="159">
        <f>M89/P43</f>
        <v>14.175367012871707</v>
      </c>
      <c r="N90" s="51"/>
      <c r="O90" s="51"/>
    </row>
    <row r="91" spans="1: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51"/>
      <c r="O91" s="51"/>
    </row>
    <row r="92" spans="1: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</row>
    <row r="93" spans="1: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</row>
    <row r="94" spans="1: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</row>
    <row r="95" spans="1:15">
      <c r="A95" s="182" t="s">
        <v>91</v>
      </c>
      <c r="B95" s="182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</row>
    <row r="96" spans="1:15">
      <c r="A96" s="182" t="s">
        <v>28</v>
      </c>
      <c r="B96" s="182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</row>
    <row r="97" spans="1:15">
      <c r="A97" s="75"/>
      <c r="B97" s="75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</row>
    <row r="98" spans="1: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</row>
    <row r="99" spans="1:15">
      <c r="A99" s="49"/>
      <c r="B99" s="76" t="s">
        <v>29</v>
      </c>
      <c r="C99" s="76" t="s">
        <v>30</v>
      </c>
      <c r="D99" s="76" t="s">
        <v>31</v>
      </c>
      <c r="E99" s="76" t="s">
        <v>32</v>
      </c>
      <c r="F99" s="49"/>
      <c r="G99" s="49"/>
      <c r="H99" s="49"/>
      <c r="I99" s="49"/>
      <c r="J99" s="49"/>
      <c r="K99" s="49"/>
      <c r="L99" s="49"/>
      <c r="M99" s="49"/>
      <c r="N99" s="49"/>
      <c r="O99" s="49"/>
    </row>
    <row r="100" spans="1:15">
      <c r="A100" s="76" t="s">
        <v>33</v>
      </c>
      <c r="B100" s="76" t="s">
        <v>34</v>
      </c>
      <c r="C100" s="76" t="s">
        <v>20</v>
      </c>
      <c r="D100" s="76" t="s">
        <v>35</v>
      </c>
      <c r="E100" s="75"/>
      <c r="F100" s="49"/>
      <c r="G100" s="49"/>
      <c r="H100" s="49"/>
      <c r="I100" s="49"/>
      <c r="J100" s="49"/>
      <c r="K100" s="49"/>
      <c r="L100" s="49"/>
      <c r="M100" s="49"/>
      <c r="N100" s="49"/>
      <c r="O100" s="49"/>
    </row>
    <row r="101" spans="1:15">
      <c r="A101" s="49"/>
      <c r="B101" s="50"/>
      <c r="C101" s="50"/>
      <c r="D101" s="50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</row>
    <row r="102" spans="1:15">
      <c r="A102" s="76">
        <v>0</v>
      </c>
      <c r="B102" s="61">
        <f>L$43</f>
        <v>174518.92518181814</v>
      </c>
      <c r="C102" s="77">
        <f>$B$90</f>
        <v>10.28205625959402</v>
      </c>
      <c r="D102" s="77">
        <f>$I$90</f>
        <v>6.5939003743718336</v>
      </c>
      <c r="E102" s="117">
        <f>B102*D102</f>
        <v>1150760.4060913606</v>
      </c>
      <c r="F102" s="49"/>
      <c r="G102" s="49"/>
      <c r="H102" s="49"/>
      <c r="I102" s="49"/>
      <c r="J102" s="49"/>
      <c r="K102" s="49"/>
      <c r="L102" s="49"/>
      <c r="M102" s="49"/>
      <c r="N102" s="49"/>
      <c r="O102" s="49"/>
    </row>
    <row r="103" spans="1:15">
      <c r="A103" s="76">
        <v>1</v>
      </c>
      <c r="B103" s="61">
        <f>M$43</f>
        <v>388503.21261871787</v>
      </c>
      <c r="C103" s="77">
        <f>$C$90</f>
        <v>13.432690349756681</v>
      </c>
      <c r="D103" s="77">
        <f>$J$90</f>
        <v>16.321602014176314</v>
      </c>
      <c r="E103" s="117">
        <f>B103*D103</f>
        <v>6340994.8175916346</v>
      </c>
      <c r="F103" s="49"/>
      <c r="G103" s="49"/>
      <c r="H103" s="49"/>
      <c r="I103" s="49"/>
      <c r="J103" s="49"/>
      <c r="K103" s="49"/>
      <c r="L103" s="49"/>
      <c r="M103" s="49"/>
      <c r="N103" s="49"/>
      <c r="O103" s="49"/>
    </row>
    <row r="104" spans="1:15">
      <c r="A104" s="76">
        <v>2</v>
      </c>
      <c r="B104" s="61">
        <f>N$43</f>
        <v>32970.128199463863</v>
      </c>
      <c r="C104" s="77">
        <f>$D$90</f>
        <v>16.264435785010598</v>
      </c>
      <c r="D104" s="77">
        <f>$K$90</f>
        <v>29.015776884835436</v>
      </c>
      <c r="E104" s="117">
        <f>B104*D104</f>
        <v>956653.8837000645</v>
      </c>
      <c r="F104" s="49"/>
      <c r="G104" s="49"/>
      <c r="H104" s="49"/>
      <c r="I104" s="49"/>
      <c r="J104" s="49"/>
      <c r="K104" s="49"/>
      <c r="L104" s="49"/>
      <c r="M104" s="49"/>
      <c r="N104" s="49"/>
      <c r="O104" s="49"/>
    </row>
    <row r="105" spans="1:15">
      <c r="A105" s="76">
        <v>3</v>
      </c>
      <c r="B105" s="61">
        <f>O$43</f>
        <v>0</v>
      </c>
      <c r="C105" s="77">
        <f>$D$90</f>
        <v>16.264435785010598</v>
      </c>
      <c r="D105" s="77">
        <f>$K$90</f>
        <v>29.015776884835436</v>
      </c>
      <c r="E105" s="117">
        <f>B105*D105</f>
        <v>0</v>
      </c>
      <c r="F105" s="49"/>
      <c r="G105" s="49"/>
      <c r="H105" s="49"/>
      <c r="I105" s="49"/>
      <c r="J105" s="49"/>
      <c r="K105" s="49"/>
      <c r="L105" s="49"/>
      <c r="M105" s="49"/>
      <c r="N105" s="49"/>
      <c r="O105" s="49"/>
    </row>
    <row r="106" spans="1:15">
      <c r="A106" s="76" t="s">
        <v>21</v>
      </c>
      <c r="B106" s="117">
        <f>SUM(B102:B105)</f>
        <v>595992.26599999983</v>
      </c>
      <c r="C106" s="77">
        <f>$F$90</f>
        <v>12.666770570140253</v>
      </c>
      <c r="D106" s="77">
        <f>$M$90</f>
        <v>14.175367012871707</v>
      </c>
      <c r="E106" s="117">
        <f>SUM(E102:E105)</f>
        <v>8448409.1073830593</v>
      </c>
      <c r="F106" s="49"/>
      <c r="G106" s="49"/>
      <c r="H106" s="49"/>
      <c r="I106" s="49"/>
      <c r="J106" s="49"/>
      <c r="K106" s="49"/>
      <c r="L106" s="49"/>
      <c r="M106" s="49"/>
      <c r="N106" s="49"/>
      <c r="O106" s="49"/>
    </row>
    <row r="107" spans="1:15">
      <c r="A107" s="76" t="s">
        <v>17</v>
      </c>
      <c r="B107" s="160">
        <f>$I$2</f>
        <v>8486944</v>
      </c>
      <c r="C107" s="50"/>
      <c r="D107" s="50"/>
      <c r="E107" s="50"/>
      <c r="F107" s="49"/>
      <c r="G107" s="49"/>
      <c r="H107" s="49"/>
      <c r="I107" s="49"/>
      <c r="J107" s="49"/>
      <c r="K107" s="49"/>
      <c r="L107" s="49"/>
      <c r="M107" s="49"/>
      <c r="N107" s="49"/>
      <c r="O107" s="49"/>
    </row>
    <row r="108" spans="1:15">
      <c r="A108" s="76" t="s">
        <v>32</v>
      </c>
      <c r="B108" s="117">
        <f>IF(E106&gt;0,$I$2/E106,"")</f>
        <v>1.0045612010648568</v>
      </c>
      <c r="C108" s="50"/>
      <c r="D108" s="50"/>
      <c r="E108" s="50"/>
      <c r="F108" s="49"/>
      <c r="G108" s="49"/>
      <c r="H108" s="49"/>
      <c r="I108" s="49"/>
      <c r="J108" s="49"/>
      <c r="K108" s="49"/>
      <c r="L108" s="49"/>
      <c r="M108" s="49"/>
      <c r="N108" s="49"/>
      <c r="O108" s="49"/>
    </row>
  </sheetData>
  <sheetProtection selectLockedCells="1" selectUnlockedCells="1"/>
  <mergeCells count="8">
    <mergeCell ref="A1:F1"/>
    <mergeCell ref="H1:I1"/>
    <mergeCell ref="B4:F4"/>
    <mergeCell ref="L4:P4"/>
    <mergeCell ref="B47:D47"/>
    <mergeCell ref="I47:K47"/>
    <mergeCell ref="A95:B95"/>
    <mergeCell ref="A96:B96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112"/>
  <sheetViews>
    <sheetView workbookViewId="0">
      <selection activeCell="B6" sqref="B6:E6"/>
    </sheetView>
  </sheetViews>
  <sheetFormatPr baseColWidth="10" defaultColWidth="10.6640625" defaultRowHeight="13"/>
  <sheetData>
    <row r="1" spans="1:16" ht="14" customHeight="1">
      <c r="A1" s="182" t="s">
        <v>92</v>
      </c>
      <c r="B1" s="182"/>
      <c r="C1" s="182"/>
      <c r="D1" s="182"/>
      <c r="E1" s="182"/>
      <c r="F1" s="182"/>
      <c r="G1" s="49"/>
      <c r="H1" s="181" t="s">
        <v>15</v>
      </c>
      <c r="I1" s="181"/>
      <c r="J1" s="49"/>
      <c r="K1" s="49"/>
      <c r="M1" s="50"/>
      <c r="N1" s="50"/>
      <c r="O1" s="49"/>
    </row>
    <row r="2" spans="1:16" ht="12.25" customHeight="1">
      <c r="A2" s="49"/>
      <c r="B2" s="49"/>
      <c r="C2" s="49"/>
      <c r="D2" s="49"/>
      <c r="E2" s="49"/>
      <c r="F2" s="49"/>
      <c r="G2" s="49"/>
      <c r="H2" s="49" t="s">
        <v>17</v>
      </c>
      <c r="I2" s="143">
        <v>29218986</v>
      </c>
      <c r="J2" s="49"/>
      <c r="K2" s="49"/>
      <c r="L2" s="49"/>
      <c r="M2" s="49"/>
      <c r="N2" s="49"/>
      <c r="O2" s="49"/>
    </row>
    <row r="3" spans="1:16" ht="12.25" customHeight="1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1:16" ht="12.25" customHeight="1">
      <c r="A4" s="50" t="s">
        <v>18</v>
      </c>
      <c r="B4" s="184" t="s">
        <v>19</v>
      </c>
      <c r="C4" s="184"/>
      <c r="D4" s="184"/>
      <c r="E4" s="184"/>
      <c r="F4" s="184"/>
      <c r="G4" s="49"/>
      <c r="H4" s="50" t="s">
        <v>18</v>
      </c>
      <c r="I4" s="49"/>
      <c r="J4" s="49"/>
      <c r="K4" s="50" t="s">
        <v>18</v>
      </c>
      <c r="L4" s="181" t="s">
        <v>16</v>
      </c>
      <c r="M4" s="181"/>
      <c r="N4" s="181"/>
      <c r="O4" s="181"/>
      <c r="P4" s="181"/>
    </row>
    <row r="5" spans="1:16" ht="12.25" customHeight="1">
      <c r="A5" s="50" t="s">
        <v>20</v>
      </c>
      <c r="B5" s="144">
        <v>0</v>
      </c>
      <c r="C5" s="145">
        <v>1</v>
      </c>
      <c r="D5" s="145">
        <v>2</v>
      </c>
      <c r="E5" s="145">
        <v>3</v>
      </c>
      <c r="F5" s="146" t="s">
        <v>21</v>
      </c>
      <c r="G5" s="49"/>
      <c r="H5" s="50" t="s">
        <v>20</v>
      </c>
      <c r="I5" s="50" t="s">
        <v>22</v>
      </c>
      <c r="J5" s="49"/>
      <c r="K5" s="50" t="s">
        <v>20</v>
      </c>
      <c r="L5" s="144">
        <v>0</v>
      </c>
      <c r="M5" s="145">
        <v>1</v>
      </c>
      <c r="N5" s="145">
        <v>2</v>
      </c>
      <c r="O5" s="145">
        <v>3</v>
      </c>
      <c r="P5" s="146" t="s">
        <v>21</v>
      </c>
    </row>
    <row r="6" spans="1:16" ht="12.25" customHeight="1">
      <c r="A6" s="147">
        <v>3.75</v>
      </c>
      <c r="B6" s="148">
        <v>0</v>
      </c>
      <c r="C6" s="148">
        <v>0</v>
      </c>
      <c r="D6" s="148">
        <v>0</v>
      </c>
      <c r="E6" s="148">
        <v>0</v>
      </c>
      <c r="F6" s="149">
        <f t="shared" ref="F6:F37" si="0">SUM(B6:E6)</f>
        <v>0</v>
      </c>
      <c r="G6" s="49"/>
      <c r="H6" s="147">
        <v>3.75</v>
      </c>
      <c r="I6" s="59">
        <v>0</v>
      </c>
      <c r="J6" s="49"/>
      <c r="K6" s="147">
        <v>3.75</v>
      </c>
      <c r="L6" s="49">
        <f t="shared" ref="L6:L37" si="1">IF($F6&gt;0,($I6/1000)*(B6/$F6),0)</f>
        <v>0</v>
      </c>
      <c r="M6" s="49">
        <f t="shared" ref="M6:M37" si="2">IF($F6&gt;0,($I6/1000)*(C6/$F6),0)</f>
        <v>0</v>
      </c>
      <c r="N6" s="49">
        <f t="shared" ref="N6:N37" si="3">IF($F6&gt;0,($I6/1000)*(D6/$F6),0)</f>
        <v>0</v>
      </c>
      <c r="O6" s="49">
        <f t="shared" ref="O6:O37" si="4">IF($F6&gt;0,($I6/1000)*(E6/$F6),0)</f>
        <v>0</v>
      </c>
      <c r="P6" s="49">
        <f t="shared" ref="P6:P43" si="5">SUM(L6:O6)</f>
        <v>0</v>
      </c>
    </row>
    <row r="7" spans="1:16" ht="12.25" customHeight="1">
      <c r="A7" s="147">
        <v>4.25</v>
      </c>
      <c r="B7" s="148"/>
      <c r="C7" s="50"/>
      <c r="D7" s="50"/>
      <c r="E7" s="50"/>
      <c r="F7" s="149">
        <f t="shared" si="0"/>
        <v>0</v>
      </c>
      <c r="G7" s="49"/>
      <c r="H7" s="147">
        <v>4.25</v>
      </c>
      <c r="I7" s="59">
        <v>0</v>
      </c>
      <c r="J7" s="49"/>
      <c r="K7" s="147">
        <v>4.25</v>
      </c>
      <c r="L7" s="49">
        <f t="shared" si="1"/>
        <v>0</v>
      </c>
      <c r="M7" s="49">
        <f t="shared" si="2"/>
        <v>0</v>
      </c>
      <c r="N7" s="49">
        <f t="shared" si="3"/>
        <v>0</v>
      </c>
      <c r="O7" s="49">
        <f t="shared" si="4"/>
        <v>0</v>
      </c>
      <c r="P7" s="49">
        <f t="shared" si="5"/>
        <v>0</v>
      </c>
    </row>
    <row r="8" spans="1:16" ht="14" customHeight="1">
      <c r="A8" s="147">
        <v>4.75</v>
      </c>
      <c r="E8" s="50"/>
      <c r="F8" s="149">
        <f t="shared" si="0"/>
        <v>0</v>
      </c>
      <c r="G8" s="49"/>
      <c r="H8" s="147">
        <v>4.75</v>
      </c>
      <c r="I8" s="59">
        <v>0</v>
      </c>
      <c r="J8" s="49"/>
      <c r="K8" s="147">
        <v>4.75</v>
      </c>
      <c r="L8" s="49">
        <f t="shared" si="1"/>
        <v>0</v>
      </c>
      <c r="M8" s="49">
        <f t="shared" si="2"/>
        <v>0</v>
      </c>
      <c r="N8" s="49">
        <f t="shared" si="3"/>
        <v>0</v>
      </c>
      <c r="O8" s="49">
        <f t="shared" si="4"/>
        <v>0</v>
      </c>
      <c r="P8" s="49">
        <f t="shared" si="5"/>
        <v>0</v>
      </c>
    </row>
    <row r="9" spans="1:16" ht="14" customHeight="1">
      <c r="A9" s="147">
        <v>5.25</v>
      </c>
      <c r="E9" s="57"/>
      <c r="F9" s="149">
        <f t="shared" si="0"/>
        <v>0</v>
      </c>
      <c r="G9" s="49"/>
      <c r="H9" s="147">
        <v>5.25</v>
      </c>
      <c r="I9" s="59">
        <v>0</v>
      </c>
      <c r="J9" s="49"/>
      <c r="K9" s="147">
        <v>5.25</v>
      </c>
      <c r="L9" s="49">
        <f t="shared" si="1"/>
        <v>0</v>
      </c>
      <c r="M9" s="49">
        <f t="shared" si="2"/>
        <v>0</v>
      </c>
      <c r="N9" s="49">
        <f t="shared" si="3"/>
        <v>0</v>
      </c>
      <c r="O9" s="49">
        <f t="shared" si="4"/>
        <v>0</v>
      </c>
      <c r="P9" s="49">
        <f t="shared" si="5"/>
        <v>0</v>
      </c>
    </row>
    <row r="10" spans="1:16" ht="14" customHeight="1">
      <c r="A10" s="147">
        <v>5.75</v>
      </c>
      <c r="E10" s="50"/>
      <c r="F10" s="149">
        <f t="shared" si="0"/>
        <v>0</v>
      </c>
      <c r="G10" s="49"/>
      <c r="H10" s="147">
        <v>5.75</v>
      </c>
      <c r="I10" s="59">
        <v>0</v>
      </c>
      <c r="J10" s="49"/>
      <c r="K10" s="147">
        <v>5.75</v>
      </c>
      <c r="L10" s="49">
        <f t="shared" si="1"/>
        <v>0</v>
      </c>
      <c r="M10" s="49">
        <f t="shared" si="2"/>
        <v>0</v>
      </c>
      <c r="N10" s="49">
        <f t="shared" si="3"/>
        <v>0</v>
      </c>
      <c r="O10" s="49">
        <f t="shared" si="4"/>
        <v>0</v>
      </c>
      <c r="P10" s="49">
        <f t="shared" si="5"/>
        <v>0</v>
      </c>
    </row>
    <row r="11" spans="1:16" ht="14" customHeight="1">
      <c r="A11" s="147">
        <v>6.25</v>
      </c>
      <c r="E11" s="50"/>
      <c r="F11" s="149">
        <f t="shared" si="0"/>
        <v>0</v>
      </c>
      <c r="G11" s="49"/>
      <c r="H11" s="147">
        <v>6.25</v>
      </c>
      <c r="I11" s="59">
        <v>0</v>
      </c>
      <c r="J11" s="49"/>
      <c r="K11" s="147">
        <v>6.25</v>
      </c>
      <c r="L11" s="49">
        <f t="shared" si="1"/>
        <v>0</v>
      </c>
      <c r="M11" s="49">
        <f t="shared" si="2"/>
        <v>0</v>
      </c>
      <c r="N11" s="49">
        <f t="shared" si="3"/>
        <v>0</v>
      </c>
      <c r="O11" s="49">
        <f t="shared" si="4"/>
        <v>0</v>
      </c>
      <c r="P11" s="49">
        <f t="shared" si="5"/>
        <v>0</v>
      </c>
    </row>
    <row r="12" spans="1:16" ht="14" customHeight="1">
      <c r="A12" s="147">
        <v>6.75</v>
      </c>
      <c r="E12" s="61"/>
      <c r="F12" s="149">
        <f t="shared" si="0"/>
        <v>0</v>
      </c>
      <c r="G12" s="49"/>
      <c r="H12" s="147">
        <v>6.75</v>
      </c>
      <c r="I12" s="59">
        <v>0</v>
      </c>
      <c r="J12" s="49"/>
      <c r="K12" s="147">
        <v>6.75</v>
      </c>
      <c r="L12" s="49">
        <f t="shared" si="1"/>
        <v>0</v>
      </c>
      <c r="M12" s="49">
        <f t="shared" si="2"/>
        <v>0</v>
      </c>
      <c r="N12" s="49">
        <f t="shared" si="3"/>
        <v>0</v>
      </c>
      <c r="O12" s="49">
        <f t="shared" si="4"/>
        <v>0</v>
      </c>
      <c r="P12" s="49">
        <f t="shared" si="5"/>
        <v>0</v>
      </c>
    </row>
    <row r="13" spans="1:16" ht="14" customHeight="1">
      <c r="A13" s="147">
        <v>7.25</v>
      </c>
      <c r="E13" s="61"/>
      <c r="F13" s="149">
        <f t="shared" si="0"/>
        <v>0</v>
      </c>
      <c r="G13" s="49"/>
      <c r="H13" s="147">
        <v>7.25</v>
      </c>
      <c r="I13" s="59">
        <v>0</v>
      </c>
      <c r="J13" s="49"/>
      <c r="K13" s="147">
        <v>7.25</v>
      </c>
      <c r="L13" s="49">
        <f t="shared" si="1"/>
        <v>0</v>
      </c>
      <c r="M13" s="49">
        <f t="shared" si="2"/>
        <v>0</v>
      </c>
      <c r="N13" s="49">
        <f t="shared" si="3"/>
        <v>0</v>
      </c>
      <c r="O13" s="49">
        <f t="shared" si="4"/>
        <v>0</v>
      </c>
      <c r="P13" s="49">
        <f t="shared" si="5"/>
        <v>0</v>
      </c>
    </row>
    <row r="14" spans="1:16" ht="14" customHeight="1">
      <c r="A14" s="147">
        <v>7.75</v>
      </c>
      <c r="E14" s="2"/>
      <c r="F14" s="149">
        <f t="shared" si="0"/>
        <v>0</v>
      </c>
      <c r="G14" s="49"/>
      <c r="H14" s="147">
        <v>7.75</v>
      </c>
      <c r="I14" s="59">
        <v>0</v>
      </c>
      <c r="J14" s="59"/>
      <c r="K14" s="147">
        <v>7.75</v>
      </c>
      <c r="L14" s="49">
        <f t="shared" si="1"/>
        <v>0</v>
      </c>
      <c r="M14" s="49">
        <f t="shared" si="2"/>
        <v>0</v>
      </c>
      <c r="N14" s="49">
        <f t="shared" si="3"/>
        <v>0</v>
      </c>
      <c r="O14" s="49">
        <f t="shared" si="4"/>
        <v>0</v>
      </c>
      <c r="P14" s="49">
        <f t="shared" si="5"/>
        <v>0</v>
      </c>
    </row>
    <row r="15" spans="1:16" ht="14" customHeight="1">
      <c r="A15" s="147">
        <v>8.25</v>
      </c>
      <c r="E15" s="2"/>
      <c r="F15" s="149">
        <f t="shared" si="0"/>
        <v>0</v>
      </c>
      <c r="G15" s="49"/>
      <c r="H15" s="147">
        <v>8.25</v>
      </c>
      <c r="I15" s="59">
        <v>0</v>
      </c>
      <c r="J15" s="59"/>
      <c r="K15" s="147">
        <v>8.25</v>
      </c>
      <c r="L15" s="49">
        <f t="shared" si="1"/>
        <v>0</v>
      </c>
      <c r="M15" s="49">
        <f t="shared" si="2"/>
        <v>0</v>
      </c>
      <c r="N15" s="49">
        <f t="shared" si="3"/>
        <v>0</v>
      </c>
      <c r="O15" s="49">
        <f t="shared" si="4"/>
        <v>0</v>
      </c>
      <c r="P15" s="49">
        <f t="shared" si="5"/>
        <v>0</v>
      </c>
    </row>
    <row r="16" spans="1:16" ht="14" customHeight="1">
      <c r="A16" s="147">
        <v>8.75</v>
      </c>
      <c r="E16" s="2"/>
      <c r="F16" s="149">
        <f t="shared" si="0"/>
        <v>0</v>
      </c>
      <c r="G16" s="49"/>
      <c r="H16" s="147">
        <v>8.75</v>
      </c>
      <c r="I16" s="59">
        <v>0</v>
      </c>
      <c r="J16" s="59"/>
      <c r="K16" s="147">
        <v>8.75</v>
      </c>
      <c r="L16" s="49">
        <f t="shared" si="1"/>
        <v>0</v>
      </c>
      <c r="M16" s="49">
        <f t="shared" si="2"/>
        <v>0</v>
      </c>
      <c r="N16" s="49">
        <f t="shared" si="3"/>
        <v>0</v>
      </c>
      <c r="O16" s="49">
        <f t="shared" si="4"/>
        <v>0</v>
      </c>
      <c r="P16" s="49">
        <f t="shared" si="5"/>
        <v>0</v>
      </c>
    </row>
    <row r="17" spans="1:16">
      <c r="A17" s="147">
        <v>9.25</v>
      </c>
      <c r="E17" s="2"/>
      <c r="F17" s="149">
        <f t="shared" si="0"/>
        <v>0</v>
      </c>
      <c r="G17" s="49"/>
      <c r="H17" s="147">
        <v>9.25</v>
      </c>
      <c r="I17" s="59">
        <v>0</v>
      </c>
      <c r="J17" s="59"/>
      <c r="K17" s="147">
        <v>9.25</v>
      </c>
      <c r="L17" s="49">
        <f t="shared" si="1"/>
        <v>0</v>
      </c>
      <c r="M17" s="49">
        <f t="shared" si="2"/>
        <v>0</v>
      </c>
      <c r="N17" s="49">
        <f t="shared" si="3"/>
        <v>0</v>
      </c>
      <c r="O17" s="49">
        <f t="shared" si="4"/>
        <v>0</v>
      </c>
      <c r="P17" s="49">
        <f t="shared" si="5"/>
        <v>0</v>
      </c>
    </row>
    <row r="18" spans="1:16">
      <c r="A18" s="147">
        <v>9.75</v>
      </c>
      <c r="B18" s="80">
        <v>1</v>
      </c>
      <c r="E18" s="2"/>
      <c r="F18" s="161">
        <f t="shared" si="0"/>
        <v>1</v>
      </c>
      <c r="G18" s="49"/>
      <c r="H18" s="147">
        <v>9.75</v>
      </c>
      <c r="I18" s="59">
        <v>1624392</v>
      </c>
      <c r="J18" s="59"/>
      <c r="K18" s="147">
        <v>9.75</v>
      </c>
      <c r="L18" s="59">
        <f t="shared" si="1"/>
        <v>1624.3920000000001</v>
      </c>
      <c r="M18" s="59">
        <f t="shared" si="2"/>
        <v>0</v>
      </c>
      <c r="N18" s="59">
        <f t="shared" si="3"/>
        <v>0</v>
      </c>
      <c r="O18" s="49">
        <f t="shared" si="4"/>
        <v>0</v>
      </c>
      <c r="P18" s="59">
        <f t="shared" si="5"/>
        <v>1624.3920000000001</v>
      </c>
    </row>
    <row r="19" spans="1:16">
      <c r="A19" s="147">
        <v>10.25</v>
      </c>
      <c r="B19">
        <v>1</v>
      </c>
      <c r="C19">
        <v>1</v>
      </c>
      <c r="D19">
        <v>0</v>
      </c>
      <c r="E19" s="2"/>
      <c r="F19" s="149">
        <f t="shared" si="0"/>
        <v>2</v>
      </c>
      <c r="G19" s="49"/>
      <c r="H19" s="147">
        <v>10.25</v>
      </c>
      <c r="I19" s="59">
        <v>3332697</v>
      </c>
      <c r="J19" s="59"/>
      <c r="K19" s="147">
        <v>10.25</v>
      </c>
      <c r="L19" s="59">
        <f t="shared" si="1"/>
        <v>1666.3485000000001</v>
      </c>
      <c r="M19" s="59">
        <f t="shared" si="2"/>
        <v>1666.3485000000001</v>
      </c>
      <c r="N19" s="59">
        <f t="shared" si="3"/>
        <v>0</v>
      </c>
      <c r="O19" s="49">
        <f t="shared" si="4"/>
        <v>0</v>
      </c>
      <c r="P19" s="59">
        <f t="shared" si="5"/>
        <v>3332.6970000000001</v>
      </c>
    </row>
    <row r="20" spans="1:16">
      <c r="A20" s="147">
        <v>10.75</v>
      </c>
      <c r="B20">
        <v>5</v>
      </c>
      <c r="C20">
        <v>12</v>
      </c>
      <c r="D20">
        <v>0</v>
      </c>
      <c r="E20" s="2"/>
      <c r="F20" s="149">
        <f t="shared" si="0"/>
        <v>17</v>
      </c>
      <c r="G20" s="49"/>
      <c r="H20" s="147">
        <v>10.75</v>
      </c>
      <c r="I20" s="59">
        <v>40091232</v>
      </c>
      <c r="J20" s="59"/>
      <c r="K20" s="147">
        <v>10.75</v>
      </c>
      <c r="L20" s="59">
        <f t="shared" si="1"/>
        <v>11791.538823529414</v>
      </c>
      <c r="M20" s="59">
        <f t="shared" si="2"/>
        <v>28299.693176470591</v>
      </c>
      <c r="N20" s="59">
        <f t="shared" si="3"/>
        <v>0</v>
      </c>
      <c r="O20" s="49">
        <f t="shared" si="4"/>
        <v>0</v>
      </c>
      <c r="P20" s="59">
        <f t="shared" si="5"/>
        <v>40091.232000000004</v>
      </c>
    </row>
    <row r="21" spans="1:16">
      <c r="A21" s="147">
        <v>11.25</v>
      </c>
      <c r="B21">
        <v>2</v>
      </c>
      <c r="C21">
        <v>45</v>
      </c>
      <c r="D21">
        <v>0</v>
      </c>
      <c r="E21" s="2"/>
      <c r="F21" s="149">
        <f t="shared" si="0"/>
        <v>47</v>
      </c>
      <c r="G21" s="49"/>
      <c r="H21" s="147">
        <v>11.25</v>
      </c>
      <c r="I21" s="59">
        <v>127088269</v>
      </c>
      <c r="J21" s="59"/>
      <c r="K21" s="147">
        <v>11.25</v>
      </c>
      <c r="L21" s="59">
        <f t="shared" si="1"/>
        <v>5408.0114468085103</v>
      </c>
      <c r="M21" s="59">
        <f t="shared" si="2"/>
        <v>121680.25755319149</v>
      </c>
      <c r="N21" s="59">
        <f t="shared" si="3"/>
        <v>0</v>
      </c>
      <c r="O21" s="49">
        <f t="shared" si="4"/>
        <v>0</v>
      </c>
      <c r="P21" s="59">
        <f t="shared" si="5"/>
        <v>127088.269</v>
      </c>
    </row>
    <row r="22" spans="1:16">
      <c r="A22" s="147">
        <v>11.75</v>
      </c>
      <c r="B22">
        <v>5</v>
      </c>
      <c r="C22">
        <v>86</v>
      </c>
      <c r="D22">
        <v>0</v>
      </c>
      <c r="E22" s="2"/>
      <c r="F22" s="149">
        <f t="shared" si="0"/>
        <v>91</v>
      </c>
      <c r="G22" s="59"/>
      <c r="H22" s="147">
        <v>11.75</v>
      </c>
      <c r="I22" s="59">
        <v>274062481</v>
      </c>
      <c r="J22" s="59"/>
      <c r="K22" s="147">
        <v>11.75</v>
      </c>
      <c r="L22" s="59">
        <f t="shared" si="1"/>
        <v>15058.378076923078</v>
      </c>
      <c r="M22" s="59">
        <f t="shared" si="2"/>
        <v>259004.10292307695</v>
      </c>
      <c r="N22" s="59">
        <f t="shared" si="3"/>
        <v>0</v>
      </c>
      <c r="O22" s="49">
        <f t="shared" si="4"/>
        <v>0</v>
      </c>
      <c r="P22" s="59">
        <f t="shared" si="5"/>
        <v>274062.48100000003</v>
      </c>
    </row>
    <row r="23" spans="1:16">
      <c r="A23" s="147">
        <v>12.25</v>
      </c>
      <c r="B23">
        <v>3</v>
      </c>
      <c r="C23">
        <v>159</v>
      </c>
      <c r="D23">
        <v>0</v>
      </c>
      <c r="E23" s="2"/>
      <c r="F23" s="149">
        <f t="shared" si="0"/>
        <v>162</v>
      </c>
      <c r="G23" s="59"/>
      <c r="H23" s="147">
        <v>12.25</v>
      </c>
      <c r="I23" s="59">
        <v>330048847</v>
      </c>
      <c r="J23" s="59"/>
      <c r="K23" s="147">
        <v>12.25</v>
      </c>
      <c r="L23" s="59">
        <f t="shared" si="1"/>
        <v>6112.0156851851852</v>
      </c>
      <c r="M23" s="59">
        <f t="shared" si="2"/>
        <v>323936.83131481486</v>
      </c>
      <c r="N23" s="59">
        <f t="shared" si="3"/>
        <v>0</v>
      </c>
      <c r="O23" s="49">
        <f t="shared" si="4"/>
        <v>0</v>
      </c>
      <c r="P23" s="59">
        <f t="shared" si="5"/>
        <v>330048.84700000007</v>
      </c>
    </row>
    <row r="24" spans="1:16">
      <c r="A24" s="147">
        <v>12.75</v>
      </c>
      <c r="B24">
        <v>4</v>
      </c>
      <c r="C24">
        <v>203</v>
      </c>
      <c r="D24">
        <v>0</v>
      </c>
      <c r="E24" s="2"/>
      <c r="F24" s="149">
        <f t="shared" si="0"/>
        <v>207</v>
      </c>
      <c r="G24" s="59"/>
      <c r="H24" s="147">
        <v>12.75</v>
      </c>
      <c r="I24" s="59">
        <v>352396618</v>
      </c>
      <c r="J24" s="59"/>
      <c r="K24" s="147">
        <v>12.75</v>
      </c>
      <c r="L24" s="59">
        <f t="shared" si="1"/>
        <v>6809.5964830917874</v>
      </c>
      <c r="M24" s="59">
        <f t="shared" si="2"/>
        <v>345587.02151690825</v>
      </c>
      <c r="N24" s="59">
        <f t="shared" si="3"/>
        <v>0</v>
      </c>
      <c r="O24" s="49">
        <f t="shared" si="4"/>
        <v>0</v>
      </c>
      <c r="P24" s="59">
        <f t="shared" si="5"/>
        <v>352396.61800000002</v>
      </c>
    </row>
    <row r="25" spans="1:16">
      <c r="A25" s="147">
        <v>13.25</v>
      </c>
      <c r="B25">
        <v>1</v>
      </c>
      <c r="C25">
        <v>208</v>
      </c>
      <c r="D25">
        <v>1</v>
      </c>
      <c r="E25" s="2"/>
      <c r="F25" s="149">
        <f t="shared" si="0"/>
        <v>210</v>
      </c>
      <c r="G25" s="59"/>
      <c r="H25" s="147">
        <v>13.25</v>
      </c>
      <c r="I25" s="59">
        <v>275739073</v>
      </c>
      <c r="J25" s="59"/>
      <c r="K25" s="147">
        <v>13.25</v>
      </c>
      <c r="L25" s="59">
        <f t="shared" si="1"/>
        <v>1313.0432047619047</v>
      </c>
      <c r="M25" s="59">
        <f t="shared" si="2"/>
        <v>273112.98659047618</v>
      </c>
      <c r="N25" s="59">
        <f t="shared" si="3"/>
        <v>1313.0432047619047</v>
      </c>
      <c r="O25" s="49">
        <f t="shared" si="4"/>
        <v>0</v>
      </c>
      <c r="P25" s="59">
        <f t="shared" si="5"/>
        <v>275739.07300000003</v>
      </c>
    </row>
    <row r="26" spans="1:16">
      <c r="A26" s="147">
        <v>13.75</v>
      </c>
      <c r="B26">
        <v>2</v>
      </c>
      <c r="C26">
        <v>213</v>
      </c>
      <c r="D26">
        <v>1</v>
      </c>
      <c r="E26" s="2"/>
      <c r="F26" s="149">
        <f t="shared" si="0"/>
        <v>216</v>
      </c>
      <c r="G26" s="59"/>
      <c r="H26" s="147">
        <v>13.75</v>
      </c>
      <c r="I26" s="59">
        <v>204446832</v>
      </c>
      <c r="J26" s="59"/>
      <c r="K26" s="147">
        <v>13.75</v>
      </c>
      <c r="L26" s="59">
        <f t="shared" si="1"/>
        <v>1893.026222222222</v>
      </c>
      <c r="M26" s="59">
        <f t="shared" si="2"/>
        <v>201607.29266666668</v>
      </c>
      <c r="N26" s="59">
        <f t="shared" si="3"/>
        <v>946.51311111111102</v>
      </c>
      <c r="O26" s="49">
        <f t="shared" si="4"/>
        <v>0</v>
      </c>
      <c r="P26" s="59">
        <f t="shared" si="5"/>
        <v>204446.83199999999</v>
      </c>
    </row>
    <row r="27" spans="1:16">
      <c r="A27" s="147">
        <v>14.25</v>
      </c>
      <c r="B27">
        <v>1</v>
      </c>
      <c r="C27">
        <v>175</v>
      </c>
      <c r="D27">
        <v>5</v>
      </c>
      <c r="E27" s="2"/>
      <c r="F27" s="149">
        <f t="shared" si="0"/>
        <v>181</v>
      </c>
      <c r="G27" s="59"/>
      <c r="H27" s="147">
        <v>14.25</v>
      </c>
      <c r="I27" s="59">
        <v>137083279</v>
      </c>
      <c r="J27" s="59"/>
      <c r="K27" s="147">
        <v>14.25</v>
      </c>
      <c r="L27" s="59">
        <f t="shared" si="1"/>
        <v>757.36618232044202</v>
      </c>
      <c r="M27" s="59">
        <f t="shared" si="2"/>
        <v>132539.08190607736</v>
      </c>
      <c r="N27" s="59">
        <f t="shared" si="3"/>
        <v>3786.8309116022101</v>
      </c>
      <c r="O27" s="49">
        <f t="shared" si="4"/>
        <v>0</v>
      </c>
      <c r="P27" s="59">
        <f t="shared" si="5"/>
        <v>137083.27900000001</v>
      </c>
    </row>
    <row r="28" spans="1:16">
      <c r="A28" s="147">
        <v>14.75</v>
      </c>
      <c r="B28">
        <v>0</v>
      </c>
      <c r="C28">
        <v>157</v>
      </c>
      <c r="D28">
        <v>6</v>
      </c>
      <c r="E28" s="2"/>
      <c r="F28" s="149">
        <f t="shared" si="0"/>
        <v>163</v>
      </c>
      <c r="G28" s="49"/>
      <c r="H28" s="147">
        <v>14.75</v>
      </c>
      <c r="I28" s="59">
        <v>98557120</v>
      </c>
      <c r="J28" s="59"/>
      <c r="K28" s="147">
        <v>14.75</v>
      </c>
      <c r="L28" s="59">
        <f t="shared" si="1"/>
        <v>0</v>
      </c>
      <c r="M28" s="59">
        <f t="shared" si="2"/>
        <v>94929.250552147234</v>
      </c>
      <c r="N28" s="59">
        <f t="shared" si="3"/>
        <v>3627.8694478527609</v>
      </c>
      <c r="O28" s="49">
        <f t="shared" si="4"/>
        <v>0</v>
      </c>
      <c r="P28" s="59">
        <f t="shared" si="5"/>
        <v>98557.119999999995</v>
      </c>
    </row>
    <row r="29" spans="1:16">
      <c r="A29" s="147">
        <v>15.25</v>
      </c>
      <c r="B29">
        <v>0</v>
      </c>
      <c r="C29">
        <v>87</v>
      </c>
      <c r="D29">
        <v>7</v>
      </c>
      <c r="E29" s="2"/>
      <c r="F29" s="149">
        <f t="shared" si="0"/>
        <v>94</v>
      </c>
      <c r="G29" s="49"/>
      <c r="H29" s="147">
        <v>15.25</v>
      </c>
      <c r="I29" s="59">
        <v>61928688</v>
      </c>
      <c r="J29" s="59"/>
      <c r="K29" s="147">
        <v>15.25</v>
      </c>
      <c r="L29" s="59">
        <f t="shared" si="1"/>
        <v>0</v>
      </c>
      <c r="M29" s="59">
        <f t="shared" si="2"/>
        <v>57316.977191489357</v>
      </c>
      <c r="N29" s="59">
        <f t="shared" si="3"/>
        <v>4611.7108085106383</v>
      </c>
      <c r="O29" s="49">
        <f t="shared" si="4"/>
        <v>0</v>
      </c>
      <c r="P29" s="59">
        <f t="shared" si="5"/>
        <v>61928.687999999995</v>
      </c>
    </row>
    <row r="30" spans="1:16">
      <c r="A30" s="147">
        <v>15.75</v>
      </c>
      <c r="B30">
        <v>0</v>
      </c>
      <c r="C30">
        <v>44</v>
      </c>
      <c r="D30">
        <v>18</v>
      </c>
      <c r="E30" s="2"/>
      <c r="F30" s="149">
        <f t="shared" si="0"/>
        <v>62</v>
      </c>
      <c r="G30" s="49"/>
      <c r="H30" s="147">
        <v>15.75</v>
      </c>
      <c r="I30" s="59">
        <v>25964978</v>
      </c>
      <c r="J30" s="59"/>
      <c r="K30" s="147">
        <v>15.75</v>
      </c>
      <c r="L30" s="59">
        <f t="shared" si="1"/>
        <v>0</v>
      </c>
      <c r="M30" s="59">
        <f t="shared" si="2"/>
        <v>18426.758580645161</v>
      </c>
      <c r="N30" s="59">
        <f t="shared" si="3"/>
        <v>7538.2194193548394</v>
      </c>
      <c r="O30" s="49">
        <f t="shared" si="4"/>
        <v>0</v>
      </c>
      <c r="P30" s="59">
        <f t="shared" si="5"/>
        <v>25964.977999999999</v>
      </c>
    </row>
    <row r="31" spans="1:16">
      <c r="A31" s="147">
        <v>16.25</v>
      </c>
      <c r="B31">
        <v>1</v>
      </c>
      <c r="C31">
        <v>31</v>
      </c>
      <c r="D31">
        <v>18</v>
      </c>
      <c r="E31" s="49"/>
      <c r="F31" s="149">
        <f t="shared" si="0"/>
        <v>50</v>
      </c>
      <c r="G31" s="49"/>
      <c r="H31" s="147">
        <v>16.25</v>
      </c>
      <c r="I31" s="59">
        <v>17034152</v>
      </c>
      <c r="J31" s="59"/>
      <c r="K31" s="147">
        <v>16.25</v>
      </c>
      <c r="L31" s="59">
        <f t="shared" si="1"/>
        <v>340.68303999999995</v>
      </c>
      <c r="M31" s="59">
        <f t="shared" si="2"/>
        <v>10561.174239999998</v>
      </c>
      <c r="N31" s="59">
        <f t="shared" si="3"/>
        <v>6132.294719999999</v>
      </c>
      <c r="O31" s="49">
        <f t="shared" si="4"/>
        <v>0</v>
      </c>
      <c r="P31" s="59">
        <f t="shared" si="5"/>
        <v>17034.151999999998</v>
      </c>
    </row>
    <row r="32" spans="1:16">
      <c r="A32" s="147">
        <v>16.75</v>
      </c>
      <c r="B32">
        <v>0</v>
      </c>
      <c r="C32">
        <v>9</v>
      </c>
      <c r="D32">
        <v>13</v>
      </c>
      <c r="E32" s="49"/>
      <c r="F32" s="149">
        <f t="shared" si="0"/>
        <v>22</v>
      </c>
      <c r="G32" s="49"/>
      <c r="H32" s="147">
        <v>16.75</v>
      </c>
      <c r="I32" s="59">
        <v>8048546</v>
      </c>
      <c r="J32" s="151"/>
      <c r="K32" s="147">
        <v>16.75</v>
      </c>
      <c r="L32" s="59">
        <f t="shared" si="1"/>
        <v>0</v>
      </c>
      <c r="M32" s="59">
        <f t="shared" si="2"/>
        <v>3292.5870000000004</v>
      </c>
      <c r="N32" s="59">
        <f t="shared" si="3"/>
        <v>4755.9590000000007</v>
      </c>
      <c r="O32" s="49">
        <f t="shared" si="4"/>
        <v>0</v>
      </c>
      <c r="P32" s="59">
        <f t="shared" si="5"/>
        <v>8048.5460000000012</v>
      </c>
    </row>
    <row r="33" spans="1:16">
      <c r="A33" s="147">
        <v>17.25</v>
      </c>
      <c r="B33">
        <v>0</v>
      </c>
      <c r="C33">
        <v>6</v>
      </c>
      <c r="D33">
        <v>11</v>
      </c>
      <c r="E33" s="49"/>
      <c r="F33" s="149">
        <f t="shared" si="0"/>
        <v>17</v>
      </c>
      <c r="G33" s="49"/>
      <c r="H33" s="147">
        <v>17.25</v>
      </c>
      <c r="I33" s="59">
        <v>3408990</v>
      </c>
      <c r="J33" s="151"/>
      <c r="K33" s="147">
        <v>17.25</v>
      </c>
      <c r="L33" s="59">
        <f t="shared" si="1"/>
        <v>0</v>
      </c>
      <c r="M33" s="59">
        <f t="shared" si="2"/>
        <v>1203.1729411764707</v>
      </c>
      <c r="N33" s="59">
        <f t="shared" si="3"/>
        <v>2205.8170588235294</v>
      </c>
      <c r="O33" s="49">
        <f t="shared" si="4"/>
        <v>0</v>
      </c>
      <c r="P33" s="59">
        <f t="shared" si="5"/>
        <v>3408.99</v>
      </c>
    </row>
    <row r="34" spans="1:16">
      <c r="A34" s="147">
        <v>17.75</v>
      </c>
      <c r="B34">
        <v>0</v>
      </c>
      <c r="C34">
        <v>0</v>
      </c>
      <c r="D34">
        <v>5</v>
      </c>
      <c r="E34" s="49"/>
      <c r="F34" s="149">
        <f t="shared" si="0"/>
        <v>5</v>
      </c>
      <c r="G34" s="49"/>
      <c r="H34" s="147">
        <v>17.75</v>
      </c>
      <c r="I34" s="59">
        <v>836364</v>
      </c>
      <c r="J34" s="151"/>
      <c r="K34" s="147">
        <v>17.75</v>
      </c>
      <c r="L34" s="59">
        <f t="shared" si="1"/>
        <v>0</v>
      </c>
      <c r="M34" s="59">
        <f t="shared" si="2"/>
        <v>0</v>
      </c>
      <c r="N34" s="59">
        <f t="shared" si="3"/>
        <v>836.36400000000003</v>
      </c>
      <c r="O34" s="49">
        <f t="shared" si="4"/>
        <v>0</v>
      </c>
      <c r="P34" s="59">
        <f t="shared" si="5"/>
        <v>836.36400000000003</v>
      </c>
    </row>
    <row r="35" spans="1:16">
      <c r="A35" s="147">
        <v>18.25</v>
      </c>
      <c r="B35">
        <v>0</v>
      </c>
      <c r="C35">
        <v>1</v>
      </c>
      <c r="D35">
        <v>2</v>
      </c>
      <c r="E35" s="49"/>
      <c r="F35" s="149">
        <f t="shared" si="0"/>
        <v>3</v>
      </c>
      <c r="G35" s="49"/>
      <c r="H35" s="147">
        <v>18.25</v>
      </c>
      <c r="I35" s="59">
        <v>349367</v>
      </c>
      <c r="J35" s="49"/>
      <c r="K35" s="147">
        <v>18.25</v>
      </c>
      <c r="L35" s="59">
        <f t="shared" si="1"/>
        <v>0</v>
      </c>
      <c r="M35" s="59">
        <f t="shared" si="2"/>
        <v>116.45566666666667</v>
      </c>
      <c r="N35" s="59">
        <f t="shared" si="3"/>
        <v>232.91133333333335</v>
      </c>
      <c r="O35" s="49">
        <f t="shared" si="4"/>
        <v>0</v>
      </c>
      <c r="P35" s="59">
        <f t="shared" si="5"/>
        <v>349.36700000000002</v>
      </c>
    </row>
    <row r="36" spans="1:16">
      <c r="A36" s="147">
        <v>18.75</v>
      </c>
      <c r="B36" s="50"/>
      <c r="C36" s="49"/>
      <c r="D36" s="49"/>
      <c r="E36" s="49"/>
      <c r="F36" s="149">
        <f t="shared" si="0"/>
        <v>0</v>
      </c>
      <c r="G36" s="49"/>
      <c r="H36" s="147">
        <v>18.75</v>
      </c>
      <c r="I36" s="59">
        <v>0</v>
      </c>
      <c r="J36" s="49"/>
      <c r="K36" s="147">
        <v>18.75</v>
      </c>
      <c r="L36" s="49">
        <f t="shared" si="1"/>
        <v>0</v>
      </c>
      <c r="M36" s="49">
        <f t="shared" si="2"/>
        <v>0</v>
      </c>
      <c r="N36" s="49">
        <f t="shared" si="3"/>
        <v>0</v>
      </c>
      <c r="O36" s="49">
        <f t="shared" si="4"/>
        <v>0</v>
      </c>
      <c r="P36" s="49">
        <f t="shared" si="5"/>
        <v>0</v>
      </c>
    </row>
    <row r="37" spans="1:16" ht="15" thickTop="1" thickBot="1">
      <c r="A37" s="147">
        <v>19.25</v>
      </c>
      <c r="B37" s="50"/>
      <c r="C37" s="61"/>
      <c r="D37" s="152"/>
      <c r="E37" s="61"/>
      <c r="F37" s="149">
        <f t="shared" si="0"/>
        <v>0</v>
      </c>
      <c r="G37" s="49"/>
      <c r="H37" s="147">
        <v>19.25</v>
      </c>
      <c r="I37" s="59">
        <v>0</v>
      </c>
      <c r="J37" s="49"/>
      <c r="K37" s="147">
        <v>19.25</v>
      </c>
      <c r="L37" s="49">
        <f t="shared" si="1"/>
        <v>0</v>
      </c>
      <c r="M37" s="49">
        <f t="shared" si="2"/>
        <v>0</v>
      </c>
      <c r="N37" s="49">
        <f t="shared" si="3"/>
        <v>0</v>
      </c>
      <c r="O37" s="49">
        <f t="shared" si="4"/>
        <v>0</v>
      </c>
      <c r="P37" s="49">
        <f t="shared" si="5"/>
        <v>0</v>
      </c>
    </row>
    <row r="38" spans="1:16" ht="15" thickTop="1" thickBot="1">
      <c r="A38" s="147">
        <v>19.75</v>
      </c>
      <c r="B38" s="50"/>
      <c r="C38" s="61"/>
      <c r="D38" s="152"/>
      <c r="E38" s="61"/>
      <c r="F38" s="155"/>
      <c r="G38" s="49"/>
      <c r="H38" s="147">
        <v>19.75</v>
      </c>
      <c r="I38" s="59"/>
      <c r="J38" s="49"/>
      <c r="K38" s="147">
        <v>19.75</v>
      </c>
      <c r="L38" s="49"/>
      <c r="M38" s="49"/>
      <c r="N38" s="49"/>
      <c r="O38" s="49"/>
      <c r="P38" s="49"/>
    </row>
    <row r="39" spans="1:16" ht="15" thickTop="1" thickBot="1">
      <c r="A39" s="147">
        <v>20.25</v>
      </c>
      <c r="B39" s="50"/>
      <c r="C39" s="61"/>
      <c r="D39" s="152"/>
      <c r="E39" s="61"/>
      <c r="F39" s="155"/>
      <c r="G39" s="49"/>
      <c r="H39" s="147">
        <v>20.25</v>
      </c>
      <c r="I39" s="59"/>
      <c r="J39" s="49"/>
      <c r="K39" s="147">
        <v>20.25</v>
      </c>
      <c r="L39" s="49"/>
      <c r="M39" s="49"/>
      <c r="N39" s="49"/>
      <c r="O39" s="49"/>
      <c r="P39" s="49"/>
    </row>
    <row r="40" spans="1:16" ht="15" thickTop="1" thickBot="1">
      <c r="A40" s="147">
        <v>20.75</v>
      </c>
      <c r="B40" s="50"/>
      <c r="C40" s="61"/>
      <c r="D40" s="152"/>
      <c r="E40" s="61"/>
      <c r="F40" s="155"/>
      <c r="G40" s="49"/>
      <c r="H40" s="147">
        <v>20.75</v>
      </c>
      <c r="I40" s="59"/>
      <c r="J40" s="49"/>
      <c r="K40" s="147">
        <v>20.75</v>
      </c>
      <c r="L40" s="49"/>
      <c r="M40" s="49"/>
      <c r="N40" s="49"/>
      <c r="O40" s="49"/>
      <c r="P40" s="49"/>
    </row>
    <row r="41" spans="1:16" ht="15" thickTop="1" thickBot="1">
      <c r="A41" s="147">
        <v>21.25</v>
      </c>
      <c r="B41" s="50"/>
      <c r="C41" s="61"/>
      <c r="D41" s="152"/>
      <c r="E41" s="61"/>
      <c r="F41" s="155"/>
      <c r="G41" s="49"/>
      <c r="H41" s="147">
        <v>21.25</v>
      </c>
      <c r="I41" s="59"/>
      <c r="J41" s="49"/>
      <c r="K41" s="147">
        <v>21.25</v>
      </c>
      <c r="L41" s="49"/>
      <c r="M41" s="49"/>
      <c r="N41" s="49"/>
      <c r="O41" s="49"/>
      <c r="P41" s="49"/>
    </row>
    <row r="42" spans="1:16" ht="15" thickTop="1" thickBot="1">
      <c r="A42" s="147">
        <v>21.75</v>
      </c>
      <c r="B42" s="50"/>
      <c r="C42" s="61"/>
      <c r="D42" s="152"/>
      <c r="E42" s="61"/>
      <c r="F42" s="155"/>
      <c r="G42" s="49"/>
      <c r="H42" s="147">
        <v>21.75</v>
      </c>
      <c r="I42" s="59"/>
      <c r="J42" s="49"/>
      <c r="K42" s="147">
        <v>21.75</v>
      </c>
      <c r="L42" s="49"/>
      <c r="M42" s="49"/>
      <c r="N42" s="49"/>
      <c r="O42" s="49"/>
      <c r="P42" s="49"/>
    </row>
    <row r="43" spans="1:16" ht="15" thickTop="1" thickBot="1">
      <c r="A43" s="146" t="s">
        <v>21</v>
      </c>
      <c r="B43" s="153">
        <f>SUM(B6:B37)</f>
        <v>26</v>
      </c>
      <c r="C43" s="153">
        <f>SUM(C6:C37)</f>
        <v>1437</v>
      </c>
      <c r="D43" s="153">
        <f>SUM(D6:D37)</f>
        <v>87</v>
      </c>
      <c r="E43" s="153">
        <f>SUM(E6:E37)</f>
        <v>0</v>
      </c>
      <c r="F43" s="154">
        <f>SUM(F6:F37)</f>
        <v>1550</v>
      </c>
      <c r="G43" s="155"/>
      <c r="H43" s="146" t="s">
        <v>21</v>
      </c>
      <c r="I43" s="59">
        <f>SUM(I6:I37)</f>
        <v>1962041925</v>
      </c>
      <c r="J43" s="49"/>
      <c r="K43" s="146" t="s">
        <v>21</v>
      </c>
      <c r="L43" s="153">
        <f>SUM(L6:L37)</f>
        <v>52774.399664842553</v>
      </c>
      <c r="M43" s="153">
        <f>SUM(M6:M37)</f>
        <v>1873279.9923198074</v>
      </c>
      <c r="N43" s="153">
        <f>SUM(N6:N37)</f>
        <v>35987.533015350324</v>
      </c>
      <c r="O43" s="153">
        <f>SUM(O6:O37)</f>
        <v>0</v>
      </c>
      <c r="P43" s="49">
        <f t="shared" si="5"/>
        <v>1962041.9250000003</v>
      </c>
    </row>
    <row r="44" spans="1:16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</row>
    <row r="45" spans="1:16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</row>
    <row r="46" spans="1:16">
      <c r="A46" s="71"/>
      <c r="B46" s="49"/>
      <c r="C46" s="49"/>
      <c r="D46" s="49"/>
      <c r="E46" s="49"/>
      <c r="F46" s="71"/>
      <c r="G46" s="49"/>
      <c r="H46" s="49"/>
      <c r="I46" s="49"/>
      <c r="J46" s="71"/>
      <c r="K46" s="49"/>
      <c r="L46" s="49"/>
      <c r="M46" s="49"/>
      <c r="N46" s="71"/>
      <c r="O46" s="49"/>
    </row>
    <row r="47" spans="1:16">
      <c r="A47" s="49"/>
      <c r="B47" s="181" t="s">
        <v>23</v>
      </c>
      <c r="C47" s="181"/>
      <c r="D47" s="181"/>
      <c r="E47" s="49"/>
      <c r="F47" s="49"/>
      <c r="G47" s="59"/>
      <c r="H47" s="49"/>
      <c r="I47" s="181" t="s">
        <v>24</v>
      </c>
      <c r="J47" s="181"/>
      <c r="K47" s="181"/>
      <c r="L47" s="49"/>
      <c r="M47" s="2"/>
      <c r="N47" s="2"/>
      <c r="O47" s="49"/>
    </row>
    <row r="48" spans="1:16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</row>
    <row r="49" spans="1:15">
      <c r="A49" s="49"/>
      <c r="B49" s="49"/>
      <c r="C49" s="49"/>
      <c r="D49" s="49"/>
      <c r="E49" s="49"/>
      <c r="F49" s="49"/>
      <c r="G49" s="49"/>
      <c r="H49" s="72" t="s">
        <v>25</v>
      </c>
      <c r="I49" s="2">
        <v>1.5579429999999998E-3</v>
      </c>
      <c r="J49" s="72" t="s">
        <v>26</v>
      </c>
      <c r="K49" s="2">
        <v>3.5635032108</v>
      </c>
      <c r="L49" s="49"/>
      <c r="M49" s="49"/>
      <c r="N49" s="49"/>
      <c r="O49" s="49"/>
    </row>
    <row r="50" spans="1:15">
      <c r="A50" s="50" t="s">
        <v>18</v>
      </c>
      <c r="B50" s="49"/>
      <c r="C50" s="49"/>
      <c r="D50" s="49"/>
      <c r="E50" s="49"/>
      <c r="F50" s="49"/>
      <c r="G50" s="49"/>
      <c r="H50" s="50" t="s">
        <v>18</v>
      </c>
      <c r="I50" s="49"/>
      <c r="J50" s="49"/>
      <c r="K50" s="49"/>
      <c r="L50" s="49"/>
      <c r="M50" s="49"/>
      <c r="N50" s="51"/>
      <c r="O50" s="51"/>
    </row>
    <row r="51" spans="1:15">
      <c r="A51" s="50" t="s">
        <v>20</v>
      </c>
      <c r="B51" s="144">
        <v>0</v>
      </c>
      <c r="C51" s="145">
        <v>1</v>
      </c>
      <c r="D51" s="145">
        <v>2</v>
      </c>
      <c r="E51" s="145">
        <v>3</v>
      </c>
      <c r="F51" s="146" t="s">
        <v>21</v>
      </c>
      <c r="G51" s="49"/>
      <c r="H51" s="50" t="s">
        <v>20</v>
      </c>
      <c r="I51" s="144">
        <v>0</v>
      </c>
      <c r="J51" s="145">
        <v>1</v>
      </c>
      <c r="K51" s="145">
        <v>2</v>
      </c>
      <c r="L51" s="145">
        <v>3</v>
      </c>
      <c r="M51" s="157" t="s">
        <v>21</v>
      </c>
      <c r="N51" s="51"/>
      <c r="O51" s="51"/>
    </row>
    <row r="52" spans="1:15">
      <c r="A52" s="147">
        <v>3.75</v>
      </c>
      <c r="B52" s="49">
        <f t="shared" ref="B52:B83" si="6">L6*($A52)</f>
        <v>0</v>
      </c>
      <c r="C52" s="49">
        <f t="shared" ref="C52:C83" si="7">M6*($A52)</f>
        <v>0</v>
      </c>
      <c r="D52" s="49">
        <f t="shared" ref="D52:D83" si="8">N6*($A52)</f>
        <v>0</v>
      </c>
      <c r="E52" s="49">
        <f t="shared" ref="E52:E83" si="9">O6*($A52)</f>
        <v>0</v>
      </c>
      <c r="F52" s="149">
        <f t="shared" ref="F52:F83" si="10">SUM(B52:E52)</f>
        <v>0</v>
      </c>
      <c r="G52" s="49"/>
      <c r="H52" s="147">
        <f t="shared" ref="H52:H83" si="11">$I$49*((A52)^$K$49)</f>
        <v>0.17302698086316354</v>
      </c>
      <c r="I52" s="49">
        <f t="shared" ref="I52:I83" si="12">L6*$H52</f>
        <v>0</v>
      </c>
      <c r="J52" s="49">
        <f t="shared" ref="J52:J83" si="13">M6*$H52</f>
        <v>0</v>
      </c>
      <c r="K52" s="49">
        <f t="shared" ref="K52:K83" si="14">N6*$H52</f>
        <v>0</v>
      </c>
      <c r="L52" s="49">
        <f t="shared" ref="L52:L83" si="15">O6*$H52</f>
        <v>0</v>
      </c>
      <c r="M52" s="158">
        <f t="shared" ref="M52:M83" si="16">SUM(I52:L52)</f>
        <v>0</v>
      </c>
      <c r="N52" s="51"/>
      <c r="O52" s="51"/>
    </row>
    <row r="53" spans="1:15">
      <c r="A53" s="147">
        <v>4.25</v>
      </c>
      <c r="B53" s="49">
        <f t="shared" si="6"/>
        <v>0</v>
      </c>
      <c r="C53" s="49">
        <f t="shared" si="7"/>
        <v>0</v>
      </c>
      <c r="D53" s="49">
        <f t="shared" si="8"/>
        <v>0</v>
      </c>
      <c r="E53" s="49">
        <f t="shared" si="9"/>
        <v>0</v>
      </c>
      <c r="F53" s="149">
        <f t="shared" si="10"/>
        <v>0</v>
      </c>
      <c r="G53" s="49"/>
      <c r="H53" s="147">
        <f t="shared" si="11"/>
        <v>0.27028225527722682</v>
      </c>
      <c r="I53" s="49">
        <f t="shared" si="12"/>
        <v>0</v>
      </c>
      <c r="J53" s="49">
        <f t="shared" si="13"/>
        <v>0</v>
      </c>
      <c r="K53" s="49">
        <f t="shared" si="14"/>
        <v>0</v>
      </c>
      <c r="L53" s="49">
        <f t="shared" si="15"/>
        <v>0</v>
      </c>
      <c r="M53" s="158">
        <f t="shared" si="16"/>
        <v>0</v>
      </c>
      <c r="N53" s="51"/>
      <c r="O53" s="51"/>
    </row>
    <row r="54" spans="1:15">
      <c r="A54" s="147">
        <v>4.75</v>
      </c>
      <c r="B54" s="49">
        <f t="shared" si="6"/>
        <v>0</v>
      </c>
      <c r="C54" s="49">
        <f t="shared" si="7"/>
        <v>0</v>
      </c>
      <c r="D54" s="49">
        <f t="shared" si="8"/>
        <v>0</v>
      </c>
      <c r="E54" s="49">
        <f t="shared" si="9"/>
        <v>0</v>
      </c>
      <c r="F54" s="149">
        <f t="shared" si="10"/>
        <v>0</v>
      </c>
      <c r="G54" s="49"/>
      <c r="H54" s="147">
        <f t="shared" si="11"/>
        <v>0.40174586444512861</v>
      </c>
      <c r="I54" s="49">
        <f t="shared" si="12"/>
        <v>0</v>
      </c>
      <c r="J54" s="49">
        <f t="shared" si="13"/>
        <v>0</v>
      </c>
      <c r="K54" s="49">
        <f t="shared" si="14"/>
        <v>0</v>
      </c>
      <c r="L54" s="49">
        <f t="shared" si="15"/>
        <v>0</v>
      </c>
      <c r="M54" s="158">
        <f t="shared" si="16"/>
        <v>0</v>
      </c>
      <c r="N54" s="51"/>
      <c r="O54" s="51"/>
    </row>
    <row r="55" spans="1:15">
      <c r="A55" s="147">
        <v>5.25</v>
      </c>
      <c r="B55" s="49">
        <f t="shared" si="6"/>
        <v>0</v>
      </c>
      <c r="C55" s="49">
        <f t="shared" si="7"/>
        <v>0</v>
      </c>
      <c r="D55" s="49">
        <f t="shared" si="8"/>
        <v>0</v>
      </c>
      <c r="E55" s="49">
        <f t="shared" si="9"/>
        <v>0</v>
      </c>
      <c r="F55" s="149">
        <f t="shared" si="10"/>
        <v>0</v>
      </c>
      <c r="G55" s="49"/>
      <c r="H55" s="147">
        <f t="shared" si="11"/>
        <v>0.57390704266539572</v>
      </c>
      <c r="I55" s="49">
        <f t="shared" si="12"/>
        <v>0</v>
      </c>
      <c r="J55" s="49">
        <f t="shared" si="13"/>
        <v>0</v>
      </c>
      <c r="K55" s="49">
        <f t="shared" si="14"/>
        <v>0</v>
      </c>
      <c r="L55" s="49">
        <f t="shared" si="15"/>
        <v>0</v>
      </c>
      <c r="M55" s="158">
        <f t="shared" si="16"/>
        <v>0</v>
      </c>
      <c r="N55" s="51"/>
      <c r="O55" s="51"/>
    </row>
    <row r="56" spans="1:15">
      <c r="A56" s="147">
        <v>5.75</v>
      </c>
      <c r="B56" s="49">
        <f t="shared" si="6"/>
        <v>0</v>
      </c>
      <c r="C56" s="49">
        <f t="shared" si="7"/>
        <v>0</v>
      </c>
      <c r="D56" s="49">
        <f t="shared" si="8"/>
        <v>0</v>
      </c>
      <c r="E56" s="49">
        <f t="shared" si="9"/>
        <v>0</v>
      </c>
      <c r="F56" s="149">
        <f t="shared" si="10"/>
        <v>0</v>
      </c>
      <c r="G56" s="49"/>
      <c r="H56" s="147">
        <f t="shared" si="11"/>
        <v>0.79365246217507168</v>
      </c>
      <c r="I56" s="49">
        <f t="shared" si="12"/>
        <v>0</v>
      </c>
      <c r="J56" s="49">
        <f t="shared" si="13"/>
        <v>0</v>
      </c>
      <c r="K56" s="49">
        <f t="shared" si="14"/>
        <v>0</v>
      </c>
      <c r="L56" s="49">
        <f t="shared" si="15"/>
        <v>0</v>
      </c>
      <c r="M56" s="158">
        <f t="shared" si="16"/>
        <v>0</v>
      </c>
      <c r="N56" s="51"/>
      <c r="O56" s="51"/>
    </row>
    <row r="57" spans="1:15">
      <c r="A57" s="147">
        <v>6.25</v>
      </c>
      <c r="B57" s="49">
        <f t="shared" si="6"/>
        <v>0</v>
      </c>
      <c r="C57" s="49">
        <f t="shared" si="7"/>
        <v>0</v>
      </c>
      <c r="D57" s="49">
        <f t="shared" si="8"/>
        <v>0</v>
      </c>
      <c r="E57" s="49">
        <f t="shared" si="9"/>
        <v>0</v>
      </c>
      <c r="F57" s="149">
        <f t="shared" si="10"/>
        <v>0</v>
      </c>
      <c r="G57" s="49"/>
      <c r="H57" s="147">
        <f t="shared" si="11"/>
        <v>1.0682491635701648</v>
      </c>
      <c r="I57" s="49">
        <f t="shared" si="12"/>
        <v>0</v>
      </c>
      <c r="J57" s="49">
        <f t="shared" si="13"/>
        <v>0</v>
      </c>
      <c r="K57" s="49">
        <f t="shared" si="14"/>
        <v>0</v>
      </c>
      <c r="L57" s="49">
        <f t="shared" si="15"/>
        <v>0</v>
      </c>
      <c r="M57" s="158">
        <f t="shared" si="16"/>
        <v>0</v>
      </c>
      <c r="N57" s="51"/>
      <c r="O57" s="51"/>
    </row>
    <row r="58" spans="1:15">
      <c r="A58" s="147">
        <v>6.75</v>
      </c>
      <c r="B58" s="49">
        <f t="shared" si="6"/>
        <v>0</v>
      </c>
      <c r="C58" s="49">
        <f t="shared" si="7"/>
        <v>0</v>
      </c>
      <c r="D58" s="49">
        <f t="shared" si="8"/>
        <v>0</v>
      </c>
      <c r="E58" s="49">
        <f t="shared" si="9"/>
        <v>0</v>
      </c>
      <c r="F58" s="149">
        <f t="shared" si="10"/>
        <v>0</v>
      </c>
      <c r="G58" s="49"/>
      <c r="H58" s="147">
        <f t="shared" si="11"/>
        <v>1.4053296895548324</v>
      </c>
      <c r="I58" s="49">
        <f t="shared" si="12"/>
        <v>0</v>
      </c>
      <c r="J58" s="49">
        <f t="shared" si="13"/>
        <v>0</v>
      </c>
      <c r="K58" s="49">
        <f t="shared" si="14"/>
        <v>0</v>
      </c>
      <c r="L58" s="49">
        <f t="shared" si="15"/>
        <v>0</v>
      </c>
      <c r="M58" s="158">
        <f t="shared" si="16"/>
        <v>0</v>
      </c>
      <c r="N58" s="51"/>
      <c r="O58" s="51"/>
    </row>
    <row r="59" spans="1:15">
      <c r="A59" s="147">
        <v>7.25</v>
      </c>
      <c r="B59" s="49">
        <f t="shared" si="6"/>
        <v>0</v>
      </c>
      <c r="C59" s="49">
        <f t="shared" si="7"/>
        <v>0</v>
      </c>
      <c r="D59" s="49">
        <f t="shared" si="8"/>
        <v>0</v>
      </c>
      <c r="E59" s="49">
        <f t="shared" si="9"/>
        <v>0</v>
      </c>
      <c r="F59" s="149">
        <f t="shared" si="10"/>
        <v>0</v>
      </c>
      <c r="G59" s="49"/>
      <c r="H59" s="147">
        <f t="shared" si="11"/>
        <v>1.8128789782472665</v>
      </c>
      <c r="I59" s="49">
        <f t="shared" si="12"/>
        <v>0</v>
      </c>
      <c r="J59" s="49">
        <f t="shared" si="13"/>
        <v>0</v>
      </c>
      <c r="K59" s="49">
        <f t="shared" si="14"/>
        <v>0</v>
      </c>
      <c r="L59" s="49">
        <f t="shared" si="15"/>
        <v>0</v>
      </c>
      <c r="M59" s="158">
        <f t="shared" si="16"/>
        <v>0</v>
      </c>
      <c r="N59" s="51"/>
      <c r="O59" s="51"/>
    </row>
    <row r="60" spans="1:15">
      <c r="A60" s="147">
        <v>7.75</v>
      </c>
      <c r="B60" s="49">
        <f t="shared" si="6"/>
        <v>0</v>
      </c>
      <c r="C60" s="49">
        <f t="shared" si="7"/>
        <v>0</v>
      </c>
      <c r="D60" s="49">
        <f t="shared" si="8"/>
        <v>0</v>
      </c>
      <c r="E60" s="49">
        <f t="shared" si="9"/>
        <v>0</v>
      </c>
      <c r="F60" s="149">
        <f t="shared" si="10"/>
        <v>0</v>
      </c>
      <c r="G60" s="49"/>
      <c r="H60" s="147">
        <f t="shared" si="11"/>
        <v>2.2992226889692127</v>
      </c>
      <c r="I60" s="49">
        <f t="shared" si="12"/>
        <v>0</v>
      </c>
      <c r="J60" s="49">
        <f t="shared" si="13"/>
        <v>0</v>
      </c>
      <c r="K60" s="49">
        <f t="shared" si="14"/>
        <v>0</v>
      </c>
      <c r="L60" s="49">
        <f t="shared" si="15"/>
        <v>0</v>
      </c>
      <c r="M60" s="158">
        <f t="shared" si="16"/>
        <v>0</v>
      </c>
      <c r="N60" s="51"/>
      <c r="O60" s="51"/>
    </row>
    <row r="61" spans="1:15">
      <c r="A61" s="147">
        <v>8.25</v>
      </c>
      <c r="B61" s="49">
        <f t="shared" si="6"/>
        <v>0</v>
      </c>
      <c r="C61" s="49">
        <f t="shared" si="7"/>
        <v>0</v>
      </c>
      <c r="D61" s="49">
        <f t="shared" si="8"/>
        <v>0</v>
      </c>
      <c r="E61" s="49">
        <f t="shared" si="9"/>
        <v>0</v>
      </c>
      <c r="F61" s="149">
        <f t="shared" si="10"/>
        <v>0</v>
      </c>
      <c r="G61" s="49"/>
      <c r="H61" s="147">
        <f t="shared" si="11"/>
        <v>2.8730167132715123</v>
      </c>
      <c r="I61" s="49">
        <f t="shared" si="12"/>
        <v>0</v>
      </c>
      <c r="J61" s="49">
        <f t="shared" si="13"/>
        <v>0</v>
      </c>
      <c r="K61" s="49">
        <f t="shared" si="14"/>
        <v>0</v>
      </c>
      <c r="L61" s="49">
        <f t="shared" si="15"/>
        <v>0</v>
      </c>
      <c r="M61" s="158">
        <f t="shared" si="16"/>
        <v>0</v>
      </c>
      <c r="N61" s="51"/>
      <c r="O61" s="51"/>
    </row>
    <row r="62" spans="1:15">
      <c r="A62" s="147">
        <v>8.75</v>
      </c>
      <c r="B62" s="49">
        <f t="shared" si="6"/>
        <v>0</v>
      </c>
      <c r="C62" s="49">
        <f t="shared" si="7"/>
        <v>0</v>
      </c>
      <c r="D62" s="49">
        <f t="shared" si="8"/>
        <v>0</v>
      </c>
      <c r="E62" s="49">
        <f t="shared" si="9"/>
        <v>0</v>
      </c>
      <c r="F62" s="149">
        <f t="shared" si="10"/>
        <v>0</v>
      </c>
      <c r="G62" s="49"/>
      <c r="H62" s="147">
        <f t="shared" si="11"/>
        <v>3.5432376802504542</v>
      </c>
      <c r="I62" s="49">
        <f t="shared" si="12"/>
        <v>0</v>
      </c>
      <c r="J62" s="49">
        <f t="shared" si="13"/>
        <v>0</v>
      </c>
      <c r="K62" s="49">
        <f t="shared" si="14"/>
        <v>0</v>
      </c>
      <c r="L62" s="49">
        <f t="shared" si="15"/>
        <v>0</v>
      </c>
      <c r="M62" s="158">
        <f t="shared" si="16"/>
        <v>0</v>
      </c>
      <c r="N62" s="51"/>
      <c r="O62" s="51"/>
    </row>
    <row r="63" spans="1:15">
      <c r="A63" s="147">
        <v>9.25</v>
      </c>
      <c r="B63" s="49">
        <f t="shared" si="6"/>
        <v>0</v>
      </c>
      <c r="C63" s="49">
        <f t="shared" si="7"/>
        <v>0</v>
      </c>
      <c r="D63" s="49">
        <f t="shared" si="8"/>
        <v>0</v>
      </c>
      <c r="E63" s="49">
        <f t="shared" si="9"/>
        <v>0</v>
      </c>
      <c r="F63" s="149">
        <f t="shared" si="10"/>
        <v>0</v>
      </c>
      <c r="G63" s="49"/>
      <c r="H63" s="147">
        <f t="shared" si="11"/>
        <v>4.319174305966027</v>
      </c>
      <c r="I63" s="49">
        <f t="shared" si="12"/>
        <v>0</v>
      </c>
      <c r="J63" s="49">
        <f t="shared" si="13"/>
        <v>0</v>
      </c>
      <c r="K63" s="49">
        <f t="shared" si="14"/>
        <v>0</v>
      </c>
      <c r="L63" s="49">
        <f t="shared" si="15"/>
        <v>0</v>
      </c>
      <c r="M63" s="158">
        <f t="shared" si="16"/>
        <v>0</v>
      </c>
      <c r="N63" s="51"/>
      <c r="O63" s="51"/>
    </row>
    <row r="64" spans="1:15">
      <c r="A64" s="147">
        <v>9.75</v>
      </c>
      <c r="B64" s="49">
        <f t="shared" si="6"/>
        <v>15837.822</v>
      </c>
      <c r="C64" s="49">
        <f t="shared" si="7"/>
        <v>0</v>
      </c>
      <c r="D64" s="49">
        <f t="shared" si="8"/>
        <v>0</v>
      </c>
      <c r="E64" s="49">
        <f t="shared" si="9"/>
        <v>0</v>
      </c>
      <c r="F64" s="149">
        <f t="shared" si="10"/>
        <v>15837.822</v>
      </c>
      <c r="G64" s="49"/>
      <c r="H64" s="147">
        <f t="shared" si="11"/>
        <v>5.210419466941695</v>
      </c>
      <c r="I64" s="49">
        <f t="shared" si="12"/>
        <v>8463.7636987443548</v>
      </c>
      <c r="J64" s="49">
        <f t="shared" si="13"/>
        <v>0</v>
      </c>
      <c r="K64" s="49">
        <f t="shared" si="14"/>
        <v>0</v>
      </c>
      <c r="L64" s="49">
        <f t="shared" si="15"/>
        <v>0</v>
      </c>
      <c r="M64" s="158">
        <f t="shared" si="16"/>
        <v>8463.7636987443548</v>
      </c>
      <c r="N64" s="51"/>
      <c r="O64" s="51"/>
    </row>
    <row r="65" spans="1:15">
      <c r="A65" s="147">
        <v>10.25</v>
      </c>
      <c r="B65" s="49">
        <f t="shared" si="6"/>
        <v>17080.072124999999</v>
      </c>
      <c r="C65" s="49">
        <f t="shared" si="7"/>
        <v>17080.072124999999</v>
      </c>
      <c r="D65" s="49">
        <f t="shared" si="8"/>
        <v>0</v>
      </c>
      <c r="E65" s="49">
        <f t="shared" si="9"/>
        <v>0</v>
      </c>
      <c r="F65" s="149">
        <f t="shared" si="10"/>
        <v>34160.144249999998</v>
      </c>
      <c r="G65" s="49"/>
      <c r="H65" s="147">
        <f t="shared" si="11"/>
        <v>6.2268629004940301</v>
      </c>
      <c r="I65" s="49">
        <f t="shared" si="12"/>
        <v>10376.123653943876</v>
      </c>
      <c r="J65" s="49">
        <f t="shared" si="13"/>
        <v>10376.123653943876</v>
      </c>
      <c r="K65" s="49">
        <f t="shared" si="14"/>
        <v>0</v>
      </c>
      <c r="L65" s="49">
        <f t="shared" si="15"/>
        <v>0</v>
      </c>
      <c r="M65" s="158">
        <f t="shared" si="16"/>
        <v>20752.247307887752</v>
      </c>
      <c r="N65" s="51"/>
      <c r="O65" s="51"/>
    </row>
    <row r="66" spans="1:15">
      <c r="A66" s="147">
        <v>10.75</v>
      </c>
      <c r="B66" s="49">
        <f t="shared" si="6"/>
        <v>126759.04235294121</v>
      </c>
      <c r="C66" s="49">
        <f t="shared" si="7"/>
        <v>304221.70164705889</v>
      </c>
      <c r="D66" s="49">
        <f t="shared" si="8"/>
        <v>0</v>
      </c>
      <c r="E66" s="49">
        <f t="shared" si="9"/>
        <v>0</v>
      </c>
      <c r="F66" s="149">
        <f t="shared" si="10"/>
        <v>430980.74400000006</v>
      </c>
      <c r="G66" s="49"/>
      <c r="H66" s="147">
        <f t="shared" si="11"/>
        <v>7.3786844521189838</v>
      </c>
      <c r="I66" s="49">
        <f t="shared" si="12"/>
        <v>87006.044183733859</v>
      </c>
      <c r="J66" s="49">
        <f t="shared" si="13"/>
        <v>208814.50604096125</v>
      </c>
      <c r="K66" s="49">
        <f t="shared" si="14"/>
        <v>0</v>
      </c>
      <c r="L66" s="49">
        <f t="shared" si="15"/>
        <v>0</v>
      </c>
      <c r="M66" s="158">
        <f t="shared" si="16"/>
        <v>295820.55022469512</v>
      </c>
      <c r="N66" s="51"/>
      <c r="O66" s="51"/>
    </row>
    <row r="67" spans="1:15">
      <c r="A67" s="147">
        <v>11.25</v>
      </c>
      <c r="B67" s="49">
        <f t="shared" si="6"/>
        <v>60840.128776595739</v>
      </c>
      <c r="C67" s="49">
        <f t="shared" si="7"/>
        <v>1368902.8974734042</v>
      </c>
      <c r="D67" s="49">
        <f t="shared" si="8"/>
        <v>0</v>
      </c>
      <c r="E67" s="49">
        <f t="shared" si="9"/>
        <v>0</v>
      </c>
      <c r="F67" s="149">
        <f t="shared" si="10"/>
        <v>1429743.0262499999</v>
      </c>
      <c r="G67" s="49"/>
      <c r="H67" s="147">
        <f t="shared" si="11"/>
        <v>8.6763478037827433</v>
      </c>
      <c r="I67" s="49">
        <f t="shared" si="12"/>
        <v>46921.788239348956</v>
      </c>
      <c r="J67" s="49">
        <f t="shared" si="13"/>
        <v>1055740.2353853516</v>
      </c>
      <c r="K67" s="49">
        <f t="shared" si="14"/>
        <v>0</v>
      </c>
      <c r="L67" s="49">
        <f t="shared" si="15"/>
        <v>0</v>
      </c>
      <c r="M67" s="158">
        <f t="shared" si="16"/>
        <v>1102662.0236247005</v>
      </c>
      <c r="N67" s="51"/>
      <c r="O67" s="51"/>
    </row>
    <row r="68" spans="1:15">
      <c r="A68" s="147">
        <v>11.75</v>
      </c>
      <c r="B68" s="49">
        <f t="shared" si="6"/>
        <v>176935.94240384616</v>
      </c>
      <c r="C68" s="49">
        <f t="shared" si="7"/>
        <v>3043298.2093461542</v>
      </c>
      <c r="D68" s="49">
        <f t="shared" si="8"/>
        <v>0</v>
      </c>
      <c r="E68" s="49">
        <f t="shared" si="9"/>
        <v>0</v>
      </c>
      <c r="F68" s="149">
        <f t="shared" si="10"/>
        <v>3220234.1517500002</v>
      </c>
      <c r="G68" s="49"/>
      <c r="H68" s="147">
        <f t="shared" si="11"/>
        <v>10.130594627723145</v>
      </c>
      <c r="I68" s="49">
        <f t="shared" si="12"/>
        <v>152550.32404830091</v>
      </c>
      <c r="J68" s="49">
        <f t="shared" si="13"/>
        <v>2623865.5736307758</v>
      </c>
      <c r="K68" s="49">
        <f t="shared" si="14"/>
        <v>0</v>
      </c>
      <c r="L68" s="49">
        <f t="shared" si="15"/>
        <v>0</v>
      </c>
      <c r="M68" s="158">
        <f t="shared" si="16"/>
        <v>2776415.8976790765</v>
      </c>
      <c r="N68" s="51"/>
      <c r="O68" s="51"/>
    </row>
    <row r="69" spans="1:15">
      <c r="A69" s="147">
        <v>12.25</v>
      </c>
      <c r="B69" s="49">
        <f t="shared" si="6"/>
        <v>74872.192143518521</v>
      </c>
      <c r="C69" s="49">
        <f t="shared" si="7"/>
        <v>3968226.1836064821</v>
      </c>
      <c r="D69" s="49">
        <f t="shared" si="8"/>
        <v>0</v>
      </c>
      <c r="E69" s="49">
        <f t="shared" si="9"/>
        <v>0</v>
      </c>
      <c r="F69" s="149">
        <f t="shared" si="10"/>
        <v>4043098.3757500006</v>
      </c>
      <c r="G69" s="49"/>
      <c r="H69" s="147">
        <f t="shared" si="11"/>
        <v>11.752439118967787</v>
      </c>
      <c r="I69" s="49">
        <f t="shared" si="12"/>
        <v>71831.092234315074</v>
      </c>
      <c r="J69" s="49">
        <f t="shared" si="13"/>
        <v>3807047.8884186996</v>
      </c>
      <c r="K69" s="49">
        <f t="shared" si="14"/>
        <v>0</v>
      </c>
      <c r="L69" s="49">
        <f t="shared" si="15"/>
        <v>0</v>
      </c>
      <c r="M69" s="158">
        <f t="shared" si="16"/>
        <v>3878878.9806530145</v>
      </c>
      <c r="N69" s="51"/>
      <c r="O69" s="51"/>
    </row>
    <row r="70" spans="1:15">
      <c r="A70" s="147">
        <v>12.75</v>
      </c>
      <c r="B70" s="49">
        <f t="shared" si="6"/>
        <v>86822.355159420287</v>
      </c>
      <c r="C70" s="49">
        <f t="shared" si="7"/>
        <v>4406234.5243405802</v>
      </c>
      <c r="D70" s="49">
        <f t="shared" si="8"/>
        <v>0</v>
      </c>
      <c r="E70" s="49">
        <f t="shared" si="9"/>
        <v>0</v>
      </c>
      <c r="F70" s="149">
        <f t="shared" si="10"/>
        <v>4493056.8795000007</v>
      </c>
      <c r="G70" s="49"/>
      <c r="H70" s="147">
        <f t="shared" si="11"/>
        <v>13.553162866724126</v>
      </c>
      <c r="I70" s="49">
        <f t="shared" si="12"/>
        <v>92291.570192014813</v>
      </c>
      <c r="J70" s="49">
        <f t="shared" si="13"/>
        <v>4683797.1872447524</v>
      </c>
      <c r="K70" s="49">
        <f t="shared" si="14"/>
        <v>0</v>
      </c>
      <c r="L70" s="49">
        <f t="shared" si="15"/>
        <v>0</v>
      </c>
      <c r="M70" s="158">
        <f t="shared" si="16"/>
        <v>4776088.7574367672</v>
      </c>
      <c r="N70" s="51"/>
      <c r="O70" s="51"/>
    </row>
    <row r="71" spans="1:15">
      <c r="A71" s="147">
        <v>13.25</v>
      </c>
      <c r="B71" s="49">
        <f t="shared" si="6"/>
        <v>17397.822463095235</v>
      </c>
      <c r="C71" s="49">
        <f t="shared" si="7"/>
        <v>3618747.0723238094</v>
      </c>
      <c r="D71" s="49">
        <f t="shared" si="8"/>
        <v>17397.822463095235</v>
      </c>
      <c r="E71" s="49">
        <f t="shared" si="9"/>
        <v>0</v>
      </c>
      <c r="F71" s="149">
        <f t="shared" si="10"/>
        <v>3653542.7172499998</v>
      </c>
      <c r="G71" s="49"/>
      <c r="H71" s="147">
        <f t="shared" si="11"/>
        <v>15.54431003046863</v>
      </c>
      <c r="I71" s="49">
        <f t="shared" si="12"/>
        <v>20410.350658219151</v>
      </c>
      <c r="J71" s="49">
        <f t="shared" si="13"/>
        <v>4245352.9369095834</v>
      </c>
      <c r="K71" s="49">
        <f t="shared" si="14"/>
        <v>20410.350658219151</v>
      </c>
      <c r="L71" s="49">
        <f t="shared" si="15"/>
        <v>0</v>
      </c>
      <c r="M71" s="158">
        <f t="shared" si="16"/>
        <v>4286173.638226022</v>
      </c>
      <c r="N71" s="51"/>
      <c r="O71" s="51"/>
    </row>
    <row r="72" spans="1:15">
      <c r="A72" s="147">
        <v>13.75</v>
      </c>
      <c r="B72" s="49">
        <f t="shared" si="6"/>
        <v>26029.110555555551</v>
      </c>
      <c r="C72" s="49">
        <f t="shared" si="7"/>
        <v>2772100.2741666669</v>
      </c>
      <c r="D72" s="49">
        <f t="shared" si="8"/>
        <v>13014.555277777776</v>
      </c>
      <c r="E72" s="49">
        <f t="shared" si="9"/>
        <v>0</v>
      </c>
      <c r="F72" s="149">
        <f t="shared" si="10"/>
        <v>2811143.9400000004</v>
      </c>
      <c r="G72" s="49"/>
      <c r="H72" s="147">
        <f t="shared" si="11"/>
        <v>17.737682791232189</v>
      </c>
      <c r="I72" s="49">
        <f t="shared" si="12"/>
        <v>33577.898645262387</v>
      </c>
      <c r="J72" s="49">
        <f t="shared" si="13"/>
        <v>3576046.2057204447</v>
      </c>
      <c r="K72" s="49">
        <f t="shared" si="14"/>
        <v>16788.949322631193</v>
      </c>
      <c r="L72" s="49">
        <f t="shared" si="15"/>
        <v>0</v>
      </c>
      <c r="M72" s="158">
        <f t="shared" si="16"/>
        <v>3626413.053688338</v>
      </c>
      <c r="N72" s="51"/>
      <c r="O72" s="51"/>
    </row>
    <row r="73" spans="1:15">
      <c r="A73" s="147">
        <v>14.25</v>
      </c>
      <c r="B73" s="49">
        <f t="shared" si="6"/>
        <v>10792.4680980663</v>
      </c>
      <c r="C73" s="49">
        <f t="shared" si="7"/>
        <v>1888681.9171616025</v>
      </c>
      <c r="D73" s="49">
        <f t="shared" si="8"/>
        <v>53962.340490331495</v>
      </c>
      <c r="E73" s="49">
        <f t="shared" si="9"/>
        <v>0</v>
      </c>
      <c r="F73" s="149">
        <f t="shared" si="10"/>
        <v>1953436.7257500002</v>
      </c>
      <c r="G73" s="49"/>
      <c r="H73" s="147">
        <f t="shared" si="11"/>
        <v>20.145337052456028</v>
      </c>
      <c r="I73" s="49">
        <f t="shared" si="12"/>
        <v>15257.397014977169</v>
      </c>
      <c r="J73" s="49">
        <f t="shared" si="13"/>
        <v>2670044.4776210049</v>
      </c>
      <c r="K73" s="49">
        <f t="shared" si="14"/>
        <v>76286.985074885844</v>
      </c>
      <c r="L73" s="49">
        <f t="shared" si="15"/>
        <v>0</v>
      </c>
      <c r="M73" s="158">
        <f t="shared" si="16"/>
        <v>2761588.8597108675</v>
      </c>
      <c r="N73" s="51"/>
      <c r="O73" s="51"/>
    </row>
    <row r="74" spans="1:15">
      <c r="A74" s="147">
        <v>14.75</v>
      </c>
      <c r="B74" s="49">
        <f t="shared" si="6"/>
        <v>0</v>
      </c>
      <c r="C74" s="49">
        <f t="shared" si="7"/>
        <v>1400206.4456441717</v>
      </c>
      <c r="D74" s="49">
        <f t="shared" si="8"/>
        <v>53511.074355828227</v>
      </c>
      <c r="E74" s="49">
        <f t="shared" si="9"/>
        <v>0</v>
      </c>
      <c r="F74" s="149">
        <f t="shared" si="10"/>
        <v>1453717.52</v>
      </c>
      <c r="G74" s="49"/>
      <c r="H74" s="147">
        <f t="shared" si="11"/>
        <v>22.779578368035967</v>
      </c>
      <c r="I74" s="49">
        <f t="shared" si="12"/>
        <v>0</v>
      </c>
      <c r="J74" s="49">
        <f t="shared" si="13"/>
        <v>2162448.3023715597</v>
      </c>
      <c r="K74" s="49">
        <f t="shared" si="14"/>
        <v>82641.336396365339</v>
      </c>
      <c r="L74" s="49">
        <f t="shared" si="15"/>
        <v>0</v>
      </c>
      <c r="M74" s="158">
        <f t="shared" si="16"/>
        <v>2245089.6387679251</v>
      </c>
      <c r="N74" s="51"/>
      <c r="O74" s="51"/>
    </row>
    <row r="75" spans="1:15">
      <c r="A75" s="147">
        <v>15.25</v>
      </c>
      <c r="B75" s="49">
        <f t="shared" si="6"/>
        <v>0</v>
      </c>
      <c r="C75" s="49">
        <f t="shared" si="7"/>
        <v>874083.90217021271</v>
      </c>
      <c r="D75" s="49">
        <f t="shared" si="8"/>
        <v>70328.589829787234</v>
      </c>
      <c r="E75" s="49">
        <f t="shared" si="9"/>
        <v>0</v>
      </c>
      <c r="F75" s="149">
        <f t="shared" si="10"/>
        <v>944412.49199999997</v>
      </c>
      <c r="G75" s="49"/>
      <c r="H75" s="147">
        <f t="shared" si="11"/>
        <v>25.652958077904447</v>
      </c>
      <c r="I75" s="49">
        <f t="shared" si="12"/>
        <v>0</v>
      </c>
      <c r="J75" s="49">
        <f t="shared" si="13"/>
        <v>1470350.0130454819</v>
      </c>
      <c r="K75" s="49">
        <f t="shared" si="14"/>
        <v>118304.02403814223</v>
      </c>
      <c r="L75" s="49">
        <f t="shared" si="15"/>
        <v>0</v>
      </c>
      <c r="M75" s="158">
        <f t="shared" si="16"/>
        <v>1588654.0370836242</v>
      </c>
      <c r="N75" s="51"/>
      <c r="O75" s="51"/>
    </row>
    <row r="76" spans="1:15">
      <c r="A76" s="147">
        <v>15.75</v>
      </c>
      <c r="B76" s="49">
        <f t="shared" si="6"/>
        <v>0</v>
      </c>
      <c r="C76" s="49">
        <f t="shared" si="7"/>
        <v>290221.4476451613</v>
      </c>
      <c r="D76" s="49">
        <f t="shared" si="8"/>
        <v>118726.95585483871</v>
      </c>
      <c r="E76" s="49">
        <f t="shared" si="9"/>
        <v>0</v>
      </c>
      <c r="F76" s="149">
        <f t="shared" si="10"/>
        <v>408948.40350000001</v>
      </c>
      <c r="G76" s="49"/>
      <c r="H76" s="147">
        <f t="shared" si="11"/>
        <v>28.778269633816684</v>
      </c>
      <c r="I76" s="49">
        <f t="shared" si="12"/>
        <v>0</v>
      </c>
      <c r="J76" s="49">
        <f t="shared" si="13"/>
        <v>530290.22691105166</v>
      </c>
      <c r="K76" s="49">
        <f t="shared" si="14"/>
        <v>216936.91100906662</v>
      </c>
      <c r="L76" s="49">
        <f t="shared" si="15"/>
        <v>0</v>
      </c>
      <c r="M76" s="158">
        <f t="shared" si="16"/>
        <v>747227.13792011829</v>
      </c>
      <c r="N76" s="51"/>
      <c r="O76" s="51"/>
    </row>
    <row r="77" spans="1:15">
      <c r="A77" s="147">
        <v>16.25</v>
      </c>
      <c r="B77" s="49">
        <f t="shared" si="6"/>
        <v>5536.0993999999992</v>
      </c>
      <c r="C77" s="49">
        <f t="shared" si="7"/>
        <v>171619.08139999997</v>
      </c>
      <c r="D77" s="49">
        <f t="shared" si="8"/>
        <v>99649.789199999985</v>
      </c>
      <c r="E77" s="49">
        <f t="shared" si="9"/>
        <v>0</v>
      </c>
      <c r="F77" s="149">
        <f t="shared" si="10"/>
        <v>276804.96999999997</v>
      </c>
      <c r="G77" s="49"/>
      <c r="H77" s="147">
        <f t="shared" si="11"/>
        <v>32.168545099980641</v>
      </c>
      <c r="I77" s="49">
        <f t="shared" si="12"/>
        <v>10959.277737038507</v>
      </c>
      <c r="J77" s="49">
        <f t="shared" si="13"/>
        <v>339737.60984819371</v>
      </c>
      <c r="K77" s="49">
        <f t="shared" si="14"/>
        <v>197266.99926669311</v>
      </c>
      <c r="L77" s="49">
        <f t="shared" si="15"/>
        <v>0</v>
      </c>
      <c r="M77" s="158">
        <f t="shared" si="16"/>
        <v>547963.88685192529</v>
      </c>
      <c r="N77" s="51"/>
      <c r="O77" s="51"/>
    </row>
    <row r="78" spans="1:15">
      <c r="A78" s="147">
        <v>16.75</v>
      </c>
      <c r="B78" s="49">
        <f t="shared" si="6"/>
        <v>0</v>
      </c>
      <c r="C78" s="49">
        <f t="shared" si="7"/>
        <v>55150.832250000007</v>
      </c>
      <c r="D78" s="49">
        <f t="shared" si="8"/>
        <v>79662.313250000007</v>
      </c>
      <c r="E78" s="49">
        <f t="shared" si="9"/>
        <v>0</v>
      </c>
      <c r="F78" s="149">
        <f t="shared" si="10"/>
        <v>134813.14550000001</v>
      </c>
      <c r="G78" s="49"/>
      <c r="H78" s="147">
        <f t="shared" si="11"/>
        <v>35.837051814867543</v>
      </c>
      <c r="I78" s="49">
        <f t="shared" si="12"/>
        <v>0</v>
      </c>
      <c r="J78" s="49">
        <f t="shared" si="13"/>
        <v>117996.61092395929</v>
      </c>
      <c r="K78" s="49">
        <f t="shared" si="14"/>
        <v>170439.54911238566</v>
      </c>
      <c r="L78" s="49">
        <f t="shared" si="15"/>
        <v>0</v>
      </c>
      <c r="M78" s="158">
        <f t="shared" si="16"/>
        <v>288436.16003634495</v>
      </c>
      <c r="N78" s="51"/>
      <c r="O78" s="51"/>
    </row>
    <row r="79" spans="1:15">
      <c r="A79" s="147">
        <v>17.25</v>
      </c>
      <c r="B79" s="49">
        <f t="shared" si="6"/>
        <v>0</v>
      </c>
      <c r="C79" s="49">
        <f t="shared" si="7"/>
        <v>20754.733235294119</v>
      </c>
      <c r="D79" s="49">
        <f t="shared" si="8"/>
        <v>38050.344264705884</v>
      </c>
      <c r="E79" s="49">
        <f t="shared" si="9"/>
        <v>0</v>
      </c>
      <c r="F79" s="149">
        <f t="shared" si="10"/>
        <v>58805.077499999999</v>
      </c>
      <c r="G79" s="49"/>
      <c r="H79" s="147">
        <f t="shared" si="11"/>
        <v>39.797289201995405</v>
      </c>
      <c r="I79" s="49">
        <f t="shared" si="12"/>
        <v>0</v>
      </c>
      <c r="J79" s="49">
        <f t="shared" si="13"/>
        <v>47883.021500015406</v>
      </c>
      <c r="K79" s="49">
        <f t="shared" si="14"/>
        <v>87785.539416694912</v>
      </c>
      <c r="L79" s="49">
        <f t="shared" si="15"/>
        <v>0</v>
      </c>
      <c r="M79" s="158">
        <f t="shared" si="16"/>
        <v>135668.56091671032</v>
      </c>
      <c r="N79" s="51"/>
      <c r="O79" s="51"/>
    </row>
    <row r="80" spans="1:15">
      <c r="A80" s="147">
        <v>17.75</v>
      </c>
      <c r="B80" s="49">
        <f t="shared" si="6"/>
        <v>0</v>
      </c>
      <c r="C80" s="49">
        <f t="shared" si="7"/>
        <v>0</v>
      </c>
      <c r="D80" s="49">
        <f t="shared" si="8"/>
        <v>14845.461000000001</v>
      </c>
      <c r="E80" s="49">
        <f t="shared" si="9"/>
        <v>0</v>
      </c>
      <c r="F80" s="149">
        <f t="shared" si="10"/>
        <v>14845.461000000001</v>
      </c>
      <c r="G80" s="49"/>
      <c r="H80" s="147">
        <f t="shared" si="11"/>
        <v>44.062985718746965</v>
      </c>
      <c r="I80" s="49">
        <f t="shared" si="12"/>
        <v>0</v>
      </c>
      <c r="J80" s="49">
        <f t="shared" si="13"/>
        <v>0</v>
      </c>
      <c r="K80" s="49">
        <f t="shared" si="14"/>
        <v>36852.694987674091</v>
      </c>
      <c r="L80" s="49">
        <f t="shared" si="15"/>
        <v>0</v>
      </c>
      <c r="M80" s="158">
        <f t="shared" si="16"/>
        <v>36852.694987674091</v>
      </c>
      <c r="N80" s="51"/>
      <c r="O80" s="51"/>
    </row>
    <row r="81" spans="1:15">
      <c r="A81" s="147">
        <v>18.25</v>
      </c>
      <c r="B81" s="49">
        <f t="shared" si="6"/>
        <v>0</v>
      </c>
      <c r="C81" s="49">
        <f t="shared" si="7"/>
        <v>2125.3159166666669</v>
      </c>
      <c r="D81" s="49">
        <f t="shared" si="8"/>
        <v>4250.6318333333338</v>
      </c>
      <c r="E81" s="49">
        <f t="shared" si="9"/>
        <v>0</v>
      </c>
      <c r="F81" s="149">
        <f t="shared" si="10"/>
        <v>6375.9477500000012</v>
      </c>
      <c r="G81" s="49"/>
      <c r="H81" s="147">
        <f t="shared" si="11"/>
        <v>48.648095933381256</v>
      </c>
      <c r="I81" s="49">
        <f t="shared" si="12"/>
        <v>0</v>
      </c>
      <c r="J81" s="49">
        <f t="shared" si="13"/>
        <v>5665.3464439858699</v>
      </c>
      <c r="K81" s="49">
        <f t="shared" si="14"/>
        <v>11330.69288797174</v>
      </c>
      <c r="L81" s="49">
        <f t="shared" si="15"/>
        <v>0</v>
      </c>
      <c r="M81" s="158">
        <f t="shared" si="16"/>
        <v>16996.039331957611</v>
      </c>
      <c r="N81" s="51"/>
      <c r="O81" s="51"/>
    </row>
    <row r="82" spans="1:15">
      <c r="A82" s="147">
        <v>18.75</v>
      </c>
      <c r="B82" s="49">
        <f t="shared" si="6"/>
        <v>0</v>
      </c>
      <c r="C82" s="49">
        <f t="shared" si="7"/>
        <v>0</v>
      </c>
      <c r="D82" s="49">
        <f t="shared" si="8"/>
        <v>0</v>
      </c>
      <c r="E82" s="49">
        <f t="shared" si="9"/>
        <v>0</v>
      </c>
      <c r="F82" s="149">
        <f t="shared" si="10"/>
        <v>0</v>
      </c>
      <c r="G82" s="49"/>
      <c r="H82" s="147">
        <f t="shared" si="11"/>
        <v>53.566797721360203</v>
      </c>
      <c r="I82" s="49">
        <f t="shared" si="12"/>
        <v>0</v>
      </c>
      <c r="J82" s="49">
        <f t="shared" si="13"/>
        <v>0</v>
      </c>
      <c r="K82" s="49">
        <f t="shared" si="14"/>
        <v>0</v>
      </c>
      <c r="L82" s="49">
        <f t="shared" si="15"/>
        <v>0</v>
      </c>
      <c r="M82" s="158">
        <f t="shared" si="16"/>
        <v>0</v>
      </c>
      <c r="N82" s="51"/>
      <c r="O82" s="51"/>
    </row>
    <row r="83" spans="1:15" ht="15" thickTop="1" thickBot="1">
      <c r="A83" s="147">
        <v>19.25</v>
      </c>
      <c r="B83" s="49">
        <f t="shared" si="6"/>
        <v>0</v>
      </c>
      <c r="C83" s="49">
        <f t="shared" si="7"/>
        <v>0</v>
      </c>
      <c r="D83" s="49">
        <f t="shared" si="8"/>
        <v>0</v>
      </c>
      <c r="E83" s="49">
        <f t="shared" si="9"/>
        <v>0</v>
      </c>
      <c r="F83" s="149">
        <f t="shared" si="10"/>
        <v>0</v>
      </c>
      <c r="G83" s="49"/>
      <c r="H83" s="147">
        <f t="shared" si="11"/>
        <v>58.833489572955706</v>
      </c>
      <c r="I83" s="49">
        <f t="shared" si="12"/>
        <v>0</v>
      </c>
      <c r="J83" s="49">
        <f t="shared" si="13"/>
        <v>0</v>
      </c>
      <c r="K83" s="49">
        <f t="shared" si="14"/>
        <v>0</v>
      </c>
      <c r="L83" s="49">
        <f t="shared" si="15"/>
        <v>0</v>
      </c>
      <c r="M83" s="158">
        <f t="shared" si="16"/>
        <v>0</v>
      </c>
      <c r="N83" s="51"/>
      <c r="O83" s="51"/>
    </row>
    <row r="84" spans="1:15" ht="15" thickTop="1" thickBot="1">
      <c r="A84" s="147">
        <v>19.75</v>
      </c>
      <c r="B84" s="49">
        <f t="shared" ref="B84:E84" si="17">L38*($A84)</f>
        <v>0</v>
      </c>
      <c r="C84" s="49">
        <f t="shared" si="17"/>
        <v>0</v>
      </c>
      <c r="D84" s="49">
        <f t="shared" si="17"/>
        <v>0</v>
      </c>
      <c r="E84" s="49">
        <f t="shared" si="17"/>
        <v>0</v>
      </c>
      <c r="F84" s="149">
        <f t="shared" ref="F84:F88" si="18">SUM(B84:E84)</f>
        <v>0</v>
      </c>
      <c r="G84" s="49"/>
      <c r="H84" s="147">
        <f t="shared" ref="H84:H88" si="19">$I$49*((A84)^$K$49)</f>
        <v>64.462788004844398</v>
      </c>
      <c r="I84" s="49">
        <f t="shared" ref="I84:L84" si="20">L38*$H84</f>
        <v>0</v>
      </c>
      <c r="J84" s="49">
        <f t="shared" si="20"/>
        <v>0</v>
      </c>
      <c r="K84" s="49">
        <f t="shared" si="20"/>
        <v>0</v>
      </c>
      <c r="L84" s="49">
        <f t="shared" si="20"/>
        <v>0</v>
      </c>
      <c r="M84" s="158">
        <f t="shared" ref="M84:M88" si="21">SUM(I84:L84)</f>
        <v>0</v>
      </c>
      <c r="N84" s="51"/>
      <c r="O84" s="51"/>
    </row>
    <row r="85" spans="1:15" ht="15" thickTop="1" thickBot="1">
      <c r="A85" s="147">
        <v>20.25</v>
      </c>
      <c r="B85" s="49">
        <f t="shared" ref="B85:E85" si="22">L39*($A85)</f>
        <v>0</v>
      </c>
      <c r="C85" s="49">
        <f t="shared" si="22"/>
        <v>0</v>
      </c>
      <c r="D85" s="49">
        <f t="shared" si="22"/>
        <v>0</v>
      </c>
      <c r="E85" s="49">
        <f t="shared" si="22"/>
        <v>0</v>
      </c>
      <c r="F85" s="149">
        <f t="shared" si="18"/>
        <v>0</v>
      </c>
      <c r="G85" s="49"/>
      <c r="H85" s="147">
        <f t="shared" si="19"/>
        <v>70.469525069055948</v>
      </c>
      <c r="I85" s="49">
        <f t="shared" ref="I85:L85" si="23">L39*$H85</f>
        <v>0</v>
      </c>
      <c r="J85" s="49">
        <f t="shared" si="23"/>
        <v>0</v>
      </c>
      <c r="K85" s="49">
        <f t="shared" si="23"/>
        <v>0</v>
      </c>
      <c r="L85" s="49">
        <f t="shared" si="23"/>
        <v>0</v>
      </c>
      <c r="M85" s="158">
        <f t="shared" si="21"/>
        <v>0</v>
      </c>
      <c r="N85" s="51"/>
      <c r="O85" s="51"/>
    </row>
    <row r="86" spans="1:15" ht="15" thickTop="1" thickBot="1">
      <c r="A86" s="147">
        <v>20.75</v>
      </c>
      <c r="B86" s="49">
        <f t="shared" ref="B86:E86" si="24">L40*($A86)</f>
        <v>0</v>
      </c>
      <c r="C86" s="49">
        <f t="shared" si="24"/>
        <v>0</v>
      </c>
      <c r="D86" s="49">
        <f t="shared" si="24"/>
        <v>0</v>
      </c>
      <c r="E86" s="49">
        <f t="shared" si="24"/>
        <v>0</v>
      </c>
      <c r="F86" s="149">
        <f t="shared" si="18"/>
        <v>0</v>
      </c>
      <c r="G86" s="49"/>
      <c r="H86" s="147">
        <f t="shared" si="19"/>
        <v>76.868745953218408</v>
      </c>
      <c r="I86" s="49">
        <f t="shared" ref="I86:L86" si="25">L40*$H86</f>
        <v>0</v>
      </c>
      <c r="J86" s="49">
        <f t="shared" si="25"/>
        <v>0</v>
      </c>
      <c r="K86" s="49">
        <f t="shared" si="25"/>
        <v>0</v>
      </c>
      <c r="L86" s="49">
        <f t="shared" si="25"/>
        <v>0</v>
      </c>
      <c r="M86" s="158">
        <f t="shared" si="21"/>
        <v>0</v>
      </c>
      <c r="N86" s="51"/>
      <c r="O86" s="51"/>
    </row>
    <row r="87" spans="1:15" ht="15" thickTop="1" thickBot="1">
      <c r="A87" s="147">
        <v>21.25</v>
      </c>
      <c r="B87" s="49">
        <f t="shared" ref="B87:E87" si="26">L41*($A87)</f>
        <v>0</v>
      </c>
      <c r="C87" s="49">
        <f t="shared" si="26"/>
        <v>0</v>
      </c>
      <c r="D87" s="49">
        <f t="shared" si="26"/>
        <v>0</v>
      </c>
      <c r="E87" s="49">
        <f t="shared" si="26"/>
        <v>0</v>
      </c>
      <c r="F87" s="149">
        <f t="shared" si="18"/>
        <v>0</v>
      </c>
      <c r="G87" s="49"/>
      <c r="H87" s="147">
        <f t="shared" si="19"/>
        <v>83.675706666569752</v>
      </c>
      <c r="I87" s="49">
        <f t="shared" ref="I87:L87" si="27">L41*$H87</f>
        <v>0</v>
      </c>
      <c r="J87" s="49">
        <f t="shared" si="27"/>
        <v>0</v>
      </c>
      <c r="K87" s="49">
        <f t="shared" si="27"/>
        <v>0</v>
      </c>
      <c r="L87" s="49">
        <f t="shared" si="27"/>
        <v>0</v>
      </c>
      <c r="M87" s="158">
        <f t="shared" si="21"/>
        <v>0</v>
      </c>
      <c r="N87" s="51"/>
      <c r="O87" s="51"/>
    </row>
    <row r="88" spans="1:15" ht="15" thickTop="1" thickBot="1">
      <c r="A88" s="147">
        <v>21.75</v>
      </c>
      <c r="B88" s="49">
        <f t="shared" ref="B88:E88" si="28">L42*($A88)</f>
        <v>0</v>
      </c>
      <c r="C88" s="49">
        <f t="shared" si="28"/>
        <v>0</v>
      </c>
      <c r="D88" s="49">
        <f t="shared" si="28"/>
        <v>0</v>
      </c>
      <c r="E88" s="49">
        <f t="shared" si="28"/>
        <v>0</v>
      </c>
      <c r="F88" s="149">
        <f t="shared" si="18"/>
        <v>0</v>
      </c>
      <c r="G88" s="49"/>
      <c r="H88" s="147">
        <f t="shared" si="19"/>
        <v>90.905871806656549</v>
      </c>
      <c r="I88" s="49">
        <f t="shared" ref="I88:L88" si="29">L42*$H88</f>
        <v>0</v>
      </c>
      <c r="J88" s="49">
        <f t="shared" si="29"/>
        <v>0</v>
      </c>
      <c r="K88" s="49">
        <f t="shared" si="29"/>
        <v>0</v>
      </c>
      <c r="L88" s="49">
        <f t="shared" si="29"/>
        <v>0</v>
      </c>
      <c r="M88" s="158">
        <f t="shared" si="21"/>
        <v>0</v>
      </c>
      <c r="N88" s="51"/>
      <c r="O88" s="51"/>
    </row>
    <row r="89" spans="1:15" ht="15" thickTop="1" thickBot="1">
      <c r="A89" s="146" t="s">
        <v>21</v>
      </c>
      <c r="B89" s="153">
        <f>SUM(B52:B83)</f>
        <v>618903.05547803885</v>
      </c>
      <c r="C89" s="153">
        <f>SUM(C52:C83)</f>
        <v>24201654.610452261</v>
      </c>
      <c r="D89" s="153">
        <f>SUM(D52:D83)</f>
        <v>563399.87781969784</v>
      </c>
      <c r="E89" s="153">
        <f>SUM(E52:E83)</f>
        <v>0</v>
      </c>
      <c r="F89" s="153">
        <f>SUM(F52:F83)</f>
        <v>25383957.543749999</v>
      </c>
      <c r="G89" s="149"/>
      <c r="H89" s="146" t="s">
        <v>21</v>
      </c>
      <c r="I89" s="153">
        <f>SUM(I52:I83)</f>
        <v>549645.63030589907</v>
      </c>
      <c r="J89" s="153">
        <f>SUM(J52:J83)</f>
        <v>27555456.265669759</v>
      </c>
      <c r="K89" s="153">
        <f>SUM(K52:K83)</f>
        <v>1035044.0321707301</v>
      </c>
      <c r="L89" s="153">
        <f>SUM(L52:L83)</f>
        <v>0</v>
      </c>
      <c r="M89" s="153">
        <f>SUM(M52:M83)</f>
        <v>29140145.928146392</v>
      </c>
      <c r="N89" s="51"/>
      <c r="O89" s="51"/>
    </row>
    <row r="90" spans="1:15">
      <c r="A90" s="144" t="s">
        <v>27</v>
      </c>
      <c r="B90" s="154">
        <f>B89/L43</f>
        <v>11.727334832959588</v>
      </c>
      <c r="C90" s="153">
        <f>C89/M43</f>
        <v>12.919400575288128</v>
      </c>
      <c r="D90" s="153">
        <f>D89/N43</f>
        <v>15.655418157709841</v>
      </c>
      <c r="E90" s="153">
        <v>0</v>
      </c>
      <c r="F90" s="153">
        <f>F89/P43</f>
        <v>12.937520457800613</v>
      </c>
      <c r="G90" s="149"/>
      <c r="H90" s="144" t="s">
        <v>27</v>
      </c>
      <c r="I90" s="154">
        <f>I89/L43</f>
        <v>10.415004884879137</v>
      </c>
      <c r="J90" s="153">
        <f>J89/M43</f>
        <v>14.709737134140852</v>
      </c>
      <c r="K90" s="153">
        <f>K89/N43</f>
        <v>28.761183261137589</v>
      </c>
      <c r="L90" s="153">
        <v>0</v>
      </c>
      <c r="M90" s="159">
        <f>M89/P43</f>
        <v>14.851948654535702</v>
      </c>
      <c r="N90" s="51"/>
      <c r="O90" s="51"/>
    </row>
    <row r="91" spans="1: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51"/>
      <c r="O91" s="51"/>
    </row>
    <row r="92" spans="1: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</row>
    <row r="93" spans="1: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</row>
    <row r="94" spans="1: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</row>
    <row r="95" spans="1:15">
      <c r="A95" s="182" t="s">
        <v>92</v>
      </c>
      <c r="B95" s="182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</row>
    <row r="96" spans="1:15">
      <c r="A96" s="182" t="s">
        <v>28</v>
      </c>
      <c r="B96" s="182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</row>
    <row r="97" spans="1:15">
      <c r="A97" s="75"/>
      <c r="B97" s="75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</row>
    <row r="98" spans="1: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</row>
    <row r="99" spans="1:15">
      <c r="A99" s="49"/>
      <c r="B99" s="76" t="s">
        <v>29</v>
      </c>
      <c r="C99" s="76" t="s">
        <v>30</v>
      </c>
      <c r="D99" s="76" t="s">
        <v>31</v>
      </c>
      <c r="E99" s="76" t="s">
        <v>32</v>
      </c>
      <c r="F99" s="76" t="s">
        <v>29</v>
      </c>
      <c r="G99" s="162" t="s">
        <v>93</v>
      </c>
      <c r="H99" s="49"/>
      <c r="I99" s="49"/>
      <c r="J99" s="49"/>
      <c r="K99" s="49"/>
      <c r="L99" s="49"/>
      <c r="M99" s="49"/>
      <c r="N99" s="49"/>
      <c r="O99" s="49"/>
    </row>
    <row r="100" spans="1:15">
      <c r="A100" s="76" t="s">
        <v>33</v>
      </c>
      <c r="B100" s="76" t="s">
        <v>34</v>
      </c>
      <c r="C100" s="76" t="s">
        <v>20</v>
      </c>
      <c r="D100" s="76" t="s">
        <v>35</v>
      </c>
      <c r="E100" s="75"/>
      <c r="F100" s="76" t="s">
        <v>94</v>
      </c>
      <c r="G100" s="162" t="s">
        <v>95</v>
      </c>
      <c r="H100" s="49"/>
      <c r="I100" s="49"/>
      <c r="J100" s="49"/>
      <c r="K100" s="49"/>
      <c r="L100" s="49"/>
      <c r="M100" s="49"/>
      <c r="N100" s="49"/>
      <c r="O100" s="49"/>
    </row>
    <row r="101" spans="1:15">
      <c r="A101" s="49"/>
      <c r="B101" s="50"/>
      <c r="C101" s="50"/>
      <c r="D101" s="50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</row>
    <row r="102" spans="1:15">
      <c r="A102" s="76">
        <v>0</v>
      </c>
      <c r="B102" s="61">
        <f>L$43</f>
        <v>52774.399664842553</v>
      </c>
      <c r="C102" s="77">
        <f>$B$90</f>
        <v>11.727334832959588</v>
      </c>
      <c r="D102" s="77">
        <f>$I$90</f>
        <v>10.415004884879137</v>
      </c>
      <c r="E102" s="117">
        <f>B102*D102</f>
        <v>549645.63030589907</v>
      </c>
      <c r="F102" s="163">
        <f>B102/1000</f>
        <v>52.774399664842555</v>
      </c>
      <c r="G102" s="59">
        <f>E102/1000</f>
        <v>549.64563030589909</v>
      </c>
      <c r="H102" s="49"/>
      <c r="I102" s="49"/>
      <c r="J102" s="49"/>
      <c r="K102" s="49"/>
      <c r="L102" s="49"/>
      <c r="M102" s="49"/>
      <c r="N102" s="49"/>
      <c r="O102" s="49"/>
    </row>
    <row r="103" spans="1:15">
      <c r="A103" s="76">
        <v>1</v>
      </c>
      <c r="B103" s="61">
        <f>M$43</f>
        <v>1873279.9923198074</v>
      </c>
      <c r="C103" s="77">
        <f>$C$90</f>
        <v>12.919400575288128</v>
      </c>
      <c r="D103" s="77">
        <f>$J$90</f>
        <v>14.709737134140852</v>
      </c>
      <c r="E103" s="117">
        <f>B103*D103</f>
        <v>27555456.265669759</v>
      </c>
      <c r="F103" s="163">
        <f>B103/1000</f>
        <v>1873.2799923198074</v>
      </c>
      <c r="G103" s="59">
        <f>E103/1000</f>
        <v>27555.45626566976</v>
      </c>
      <c r="H103" s="49"/>
      <c r="I103" s="49"/>
      <c r="J103" s="49"/>
      <c r="K103" s="49"/>
      <c r="L103" s="49"/>
      <c r="M103" s="49"/>
      <c r="N103" s="49"/>
      <c r="O103" s="49"/>
    </row>
    <row r="104" spans="1:15">
      <c r="A104" s="76">
        <v>2</v>
      </c>
      <c r="B104" s="61">
        <f>N$43</f>
        <v>35987.533015350324</v>
      </c>
      <c r="C104" s="77">
        <f>$D$90</f>
        <v>15.655418157709841</v>
      </c>
      <c r="D104" s="77">
        <f>$K$90</f>
        <v>28.761183261137589</v>
      </c>
      <c r="E104" s="117">
        <f>B104*D104</f>
        <v>1035044.0321707301</v>
      </c>
      <c r="F104" s="163">
        <f>B104/1000</f>
        <v>35.987533015350323</v>
      </c>
      <c r="G104" s="59">
        <f>E104/1000</f>
        <v>1035.0440321707301</v>
      </c>
      <c r="H104" s="49"/>
      <c r="I104" s="49"/>
      <c r="J104" s="49"/>
      <c r="K104" s="49"/>
      <c r="L104" s="49"/>
      <c r="M104" s="49"/>
      <c r="N104" s="49"/>
      <c r="O104" s="49"/>
    </row>
    <row r="105" spans="1:15">
      <c r="A105" s="76">
        <v>3</v>
      </c>
      <c r="B105" s="61">
        <f>O$43</f>
        <v>0</v>
      </c>
      <c r="C105" s="77">
        <f>$E$90</f>
        <v>0</v>
      </c>
      <c r="D105" s="77">
        <f>$L$90</f>
        <v>0</v>
      </c>
      <c r="E105" s="117">
        <f>B105*D105</f>
        <v>0</v>
      </c>
      <c r="F105" s="163">
        <f>B105/1000</f>
        <v>0</v>
      </c>
      <c r="G105" s="59">
        <f>E105/1000</f>
        <v>0</v>
      </c>
      <c r="H105" s="49"/>
      <c r="I105" s="49"/>
      <c r="J105" s="49"/>
      <c r="K105" s="49"/>
      <c r="L105" s="49"/>
      <c r="M105" s="49"/>
      <c r="N105" s="49"/>
      <c r="O105" s="49"/>
    </row>
    <row r="106" spans="1:15">
      <c r="A106" s="76" t="s">
        <v>21</v>
      </c>
      <c r="B106" s="61">
        <f>SUM(B102:B105)</f>
        <v>1962041.9250000003</v>
      </c>
      <c r="C106" s="77">
        <f>$F$90</f>
        <v>12.937520457800613</v>
      </c>
      <c r="D106" s="77">
        <f>$M$90</f>
        <v>14.851948654535702</v>
      </c>
      <c r="E106" s="117">
        <f>SUM(E102:E105)</f>
        <v>29140145.928146388</v>
      </c>
      <c r="F106" s="163">
        <f>B106/1000</f>
        <v>1962.0419250000002</v>
      </c>
      <c r="G106" s="59">
        <f>SUM(G102:G105)</f>
        <v>29140.14592814639</v>
      </c>
      <c r="H106" s="49"/>
      <c r="I106" s="49"/>
      <c r="J106" s="49"/>
      <c r="K106" s="49"/>
      <c r="L106" s="49"/>
      <c r="M106" s="49"/>
      <c r="N106" s="49"/>
      <c r="O106" s="49"/>
    </row>
    <row r="107" spans="1:15">
      <c r="A107" s="76" t="s">
        <v>17</v>
      </c>
      <c r="B107" s="160">
        <f>$I$10</f>
        <v>0</v>
      </c>
      <c r="C107" s="50"/>
      <c r="D107" s="50"/>
      <c r="E107" s="50"/>
      <c r="F107" s="49"/>
      <c r="G107" s="49"/>
      <c r="H107" s="49"/>
      <c r="I107" s="49"/>
      <c r="J107" s="49"/>
      <c r="K107" s="49"/>
      <c r="L107" s="49"/>
      <c r="M107" s="49"/>
      <c r="N107" s="49"/>
      <c r="O107" s="49"/>
    </row>
    <row r="108" spans="1:15">
      <c r="A108" s="76" t="s">
        <v>32</v>
      </c>
      <c r="B108" s="117">
        <f>E106</f>
        <v>29140145.928146388</v>
      </c>
      <c r="C108" s="50"/>
      <c r="D108" s="50"/>
      <c r="E108" s="50"/>
      <c r="F108" s="59">
        <f>(F102*100)/$F$106</f>
        <v>2.6897692140213851</v>
      </c>
      <c r="G108" s="49"/>
      <c r="H108" s="49"/>
      <c r="I108" s="49"/>
      <c r="J108" s="49"/>
      <c r="K108" s="49"/>
      <c r="L108" s="49"/>
      <c r="M108" s="49"/>
      <c r="N108" s="49"/>
      <c r="O108" s="49"/>
    </row>
    <row r="109" spans="1:15">
      <c r="F109" s="59">
        <f>(F103*100)/$F$106</f>
        <v>95.476043016757004</v>
      </c>
    </row>
    <row r="110" spans="1:15">
      <c r="F110" s="59">
        <f>(F104*100)/$F$106</f>
        <v>1.8341877692216142</v>
      </c>
    </row>
    <row r="111" spans="1:15">
      <c r="C111" s="36">
        <v>11.727334832959594</v>
      </c>
      <c r="D111" s="36">
        <v>12.669400575288133</v>
      </c>
      <c r="E111" s="36">
        <v>15.405418157709841</v>
      </c>
      <c r="F111" s="49">
        <f>(F105*100)/$F$106</f>
        <v>0</v>
      </c>
    </row>
    <row r="112" spans="1:15">
      <c r="C112" s="36">
        <v>1.0102397487101944</v>
      </c>
      <c r="D112" s="36">
        <v>1.1237150431931853</v>
      </c>
      <c r="E112" s="36">
        <v>1.0677134190055368</v>
      </c>
      <c r="F112" s="49">
        <f>(F106*100)/$F$106</f>
        <v>100</v>
      </c>
    </row>
  </sheetData>
  <sheetProtection selectLockedCells="1" selectUnlockedCells="1"/>
  <mergeCells count="8">
    <mergeCell ref="A1:F1"/>
    <mergeCell ref="H1:I1"/>
    <mergeCell ref="B4:F4"/>
    <mergeCell ref="L4:P4"/>
    <mergeCell ref="B47:D47"/>
    <mergeCell ref="I47:K47"/>
    <mergeCell ref="A95:B95"/>
    <mergeCell ref="A96:B96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11"/>
  <sheetViews>
    <sheetView tabSelected="1" workbookViewId="0">
      <selection activeCell="B6" sqref="B6:E6"/>
    </sheetView>
  </sheetViews>
  <sheetFormatPr baseColWidth="10" defaultColWidth="10.6640625" defaultRowHeight="13"/>
  <cols>
    <col min="5" max="5" width="12.6640625" customWidth="1"/>
  </cols>
  <sheetData>
    <row r="1" spans="1:16" ht="21">
      <c r="A1" s="183" t="s">
        <v>96</v>
      </c>
      <c r="B1" s="183"/>
      <c r="C1" s="183"/>
      <c r="D1" s="183"/>
      <c r="E1" s="183"/>
      <c r="F1" s="183"/>
      <c r="G1" s="49"/>
      <c r="H1" s="181" t="s">
        <v>15</v>
      </c>
      <c r="I1" s="181"/>
      <c r="J1" s="49"/>
      <c r="K1" s="49"/>
      <c r="M1" s="50"/>
      <c r="N1" s="50"/>
      <c r="O1" s="49"/>
      <c r="P1" s="51"/>
    </row>
    <row r="2" spans="1:16">
      <c r="A2" s="49"/>
      <c r="B2" s="49"/>
      <c r="C2" s="49"/>
      <c r="D2" s="49"/>
      <c r="E2" s="49"/>
      <c r="F2" s="49"/>
      <c r="G2" s="49"/>
      <c r="H2" s="49" t="s">
        <v>17</v>
      </c>
      <c r="I2" s="59">
        <v>21305376</v>
      </c>
      <c r="J2" s="49"/>
      <c r="K2" s="49"/>
      <c r="L2" s="49"/>
      <c r="M2" s="49"/>
      <c r="N2" s="49"/>
      <c r="O2" s="49"/>
      <c r="P2" s="51"/>
    </row>
    <row r="3" spans="1:16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51"/>
    </row>
    <row r="4" spans="1:16">
      <c r="A4" s="50" t="s">
        <v>18</v>
      </c>
      <c r="B4" s="184" t="s">
        <v>19</v>
      </c>
      <c r="C4" s="184"/>
      <c r="D4" s="184"/>
      <c r="E4" s="184"/>
      <c r="F4" s="184"/>
      <c r="G4" s="49"/>
      <c r="H4" s="50" t="s">
        <v>18</v>
      </c>
      <c r="I4" s="49"/>
      <c r="J4" s="49"/>
      <c r="K4" s="50" t="s">
        <v>18</v>
      </c>
      <c r="L4" s="181" t="s">
        <v>16</v>
      </c>
      <c r="M4" s="181"/>
      <c r="N4" s="181"/>
      <c r="O4" s="181"/>
      <c r="P4" s="181"/>
    </row>
    <row r="5" spans="1:16">
      <c r="A5" s="50" t="s">
        <v>20</v>
      </c>
      <c r="B5" s="52">
        <v>0</v>
      </c>
      <c r="C5" s="53">
        <v>1</v>
      </c>
      <c r="D5" s="53">
        <v>2</v>
      </c>
      <c r="E5" s="53">
        <v>3</v>
      </c>
      <c r="F5" s="54" t="s">
        <v>21</v>
      </c>
      <c r="G5" s="49"/>
      <c r="H5" s="50" t="s">
        <v>20</v>
      </c>
      <c r="I5" s="50" t="s">
        <v>22</v>
      </c>
      <c r="J5" s="49"/>
      <c r="K5" s="50" t="s">
        <v>20</v>
      </c>
      <c r="L5" s="52">
        <v>0</v>
      </c>
      <c r="M5" s="53">
        <v>1</v>
      </c>
      <c r="N5" s="53">
        <v>2</v>
      </c>
      <c r="O5" s="53">
        <v>3</v>
      </c>
      <c r="P5" s="55" t="s">
        <v>21</v>
      </c>
    </row>
    <row r="6" spans="1:16">
      <c r="A6" s="18">
        <v>3.75</v>
      </c>
      <c r="B6" s="148">
        <v>0</v>
      </c>
      <c r="C6" s="148">
        <v>0</v>
      </c>
      <c r="D6" s="148">
        <v>0</v>
      </c>
      <c r="E6" s="148">
        <v>0</v>
      </c>
      <c r="F6" s="58">
        <f t="shared" ref="F6:F42" si="0">SUM(B6:E6)</f>
        <v>0</v>
      </c>
      <c r="G6" s="49"/>
      <c r="H6" s="18">
        <v>3.75</v>
      </c>
      <c r="I6" s="59"/>
      <c r="J6" s="49"/>
      <c r="K6" s="18">
        <v>3.75</v>
      </c>
      <c r="L6" s="49">
        <f t="shared" ref="L6:L42" si="1">IF($F6&gt;0,($I6/1000)*(B6/$F6),0)</f>
        <v>0</v>
      </c>
      <c r="M6" s="49">
        <f t="shared" ref="M6:M42" si="2">IF($F6&gt;0,($I6/1000)*(C6/$F6),0)</f>
        <v>0</v>
      </c>
      <c r="N6" s="49">
        <f t="shared" ref="N6:N42" si="3">IF($F6&gt;0,($I6/1000)*(D6/$F6),0)</f>
        <v>0</v>
      </c>
      <c r="O6" s="49">
        <f t="shared" ref="O6:O42" si="4">IF($F6&gt;0,($I6/1000)*(E6/$F6),0)</f>
        <v>0</v>
      </c>
      <c r="P6" s="60">
        <f t="shared" ref="P6:P42" si="5">SUM(L6:O6)</f>
        <v>0</v>
      </c>
    </row>
    <row r="7" spans="1:16">
      <c r="A7" s="18">
        <v>4.25</v>
      </c>
      <c r="B7" s="164"/>
      <c r="C7" s="164"/>
      <c r="D7" s="164"/>
      <c r="E7" s="164"/>
      <c r="F7" s="58">
        <f t="shared" si="0"/>
        <v>0</v>
      </c>
      <c r="G7" s="49"/>
      <c r="H7" s="18">
        <v>4.25</v>
      </c>
      <c r="I7" s="59"/>
      <c r="J7" s="49"/>
      <c r="K7" s="18">
        <v>4.25</v>
      </c>
      <c r="L7" s="49">
        <f t="shared" si="1"/>
        <v>0</v>
      </c>
      <c r="M7" s="49">
        <f t="shared" si="2"/>
        <v>0</v>
      </c>
      <c r="N7" s="49">
        <f t="shared" si="3"/>
        <v>0</v>
      </c>
      <c r="O7" s="49">
        <f t="shared" si="4"/>
        <v>0</v>
      </c>
      <c r="P7" s="60">
        <f t="shared" si="5"/>
        <v>0</v>
      </c>
    </row>
    <row r="8" spans="1:16">
      <c r="A8" s="18">
        <v>4.75</v>
      </c>
      <c r="B8" s="164"/>
      <c r="C8" s="164"/>
      <c r="D8" s="164"/>
      <c r="E8" s="164"/>
      <c r="F8" s="58">
        <f t="shared" si="0"/>
        <v>0</v>
      </c>
      <c r="G8" s="49"/>
      <c r="H8" s="18">
        <v>4.75</v>
      </c>
      <c r="I8" s="59"/>
      <c r="J8" s="49"/>
      <c r="K8" s="18">
        <v>4.75</v>
      </c>
      <c r="L8" s="49">
        <f t="shared" si="1"/>
        <v>0</v>
      </c>
      <c r="M8" s="49">
        <f t="shared" si="2"/>
        <v>0</v>
      </c>
      <c r="N8" s="49">
        <f t="shared" si="3"/>
        <v>0</v>
      </c>
      <c r="O8" s="49">
        <f t="shared" si="4"/>
        <v>0</v>
      </c>
      <c r="P8" s="60">
        <f t="shared" si="5"/>
        <v>0</v>
      </c>
    </row>
    <row r="9" spans="1:16">
      <c r="A9" s="18">
        <v>5.25</v>
      </c>
      <c r="B9" s="164"/>
      <c r="C9" s="164"/>
      <c r="D9" s="164"/>
      <c r="E9" s="164"/>
      <c r="F9" s="58">
        <f t="shared" si="0"/>
        <v>0</v>
      </c>
      <c r="G9" s="49"/>
      <c r="H9" s="18">
        <v>5.25</v>
      </c>
      <c r="I9" s="59"/>
      <c r="J9" s="49"/>
      <c r="K9" s="18">
        <v>5.25</v>
      </c>
      <c r="L9" s="49">
        <f t="shared" si="1"/>
        <v>0</v>
      </c>
      <c r="M9" s="49">
        <f t="shared" si="2"/>
        <v>0</v>
      </c>
      <c r="N9" s="49">
        <f t="shared" si="3"/>
        <v>0</v>
      </c>
      <c r="O9" s="49">
        <f t="shared" si="4"/>
        <v>0</v>
      </c>
      <c r="P9" s="60">
        <f t="shared" si="5"/>
        <v>0</v>
      </c>
    </row>
    <row r="10" spans="1:16">
      <c r="A10" s="18">
        <v>5.75</v>
      </c>
      <c r="B10" s="164"/>
      <c r="C10" s="164"/>
      <c r="D10" s="164"/>
      <c r="E10" s="164"/>
      <c r="F10" s="58">
        <f t="shared" si="0"/>
        <v>0</v>
      </c>
      <c r="G10" s="49"/>
      <c r="H10" s="18">
        <v>5.75</v>
      </c>
      <c r="I10" s="59"/>
      <c r="J10" s="49"/>
      <c r="K10" s="18">
        <v>5.75</v>
      </c>
      <c r="L10" s="49">
        <f t="shared" si="1"/>
        <v>0</v>
      </c>
      <c r="M10" s="49">
        <f t="shared" si="2"/>
        <v>0</v>
      </c>
      <c r="N10" s="49">
        <f t="shared" si="3"/>
        <v>0</v>
      </c>
      <c r="O10" s="49">
        <f t="shared" si="4"/>
        <v>0</v>
      </c>
      <c r="P10" s="60">
        <f t="shared" si="5"/>
        <v>0</v>
      </c>
    </row>
    <row r="11" spans="1:16">
      <c r="A11" s="18">
        <v>6.25</v>
      </c>
      <c r="B11" s="164"/>
      <c r="C11" s="164"/>
      <c r="D11" s="164"/>
      <c r="E11" s="164"/>
      <c r="F11" s="58">
        <f t="shared" si="0"/>
        <v>0</v>
      </c>
      <c r="G11" s="49"/>
      <c r="H11" s="18">
        <v>6.25</v>
      </c>
      <c r="I11" s="59"/>
      <c r="J11" s="49"/>
      <c r="K11" s="18">
        <v>6.25</v>
      </c>
      <c r="L11" s="49">
        <f t="shared" si="1"/>
        <v>0</v>
      </c>
      <c r="M11" s="49">
        <f t="shared" si="2"/>
        <v>0</v>
      </c>
      <c r="N11" s="49">
        <f t="shared" si="3"/>
        <v>0</v>
      </c>
      <c r="O11" s="49">
        <f t="shared" si="4"/>
        <v>0</v>
      </c>
      <c r="P11" s="60">
        <f t="shared" si="5"/>
        <v>0</v>
      </c>
    </row>
    <row r="12" spans="1:16">
      <c r="A12" s="18">
        <v>6.75</v>
      </c>
      <c r="B12" s="164"/>
      <c r="C12" s="164"/>
      <c r="D12" s="164"/>
      <c r="E12" s="164"/>
      <c r="F12" s="58">
        <f t="shared" si="0"/>
        <v>0</v>
      </c>
      <c r="G12" s="49"/>
      <c r="H12" s="18">
        <v>6.75</v>
      </c>
      <c r="I12" s="59">
        <v>646547</v>
      </c>
      <c r="J12" s="49"/>
      <c r="K12" s="18">
        <v>6.75</v>
      </c>
      <c r="L12" s="49">
        <f t="shared" si="1"/>
        <v>0</v>
      </c>
      <c r="M12" s="49">
        <f t="shared" si="2"/>
        <v>0</v>
      </c>
      <c r="N12" s="49">
        <f t="shared" si="3"/>
        <v>0</v>
      </c>
      <c r="O12" s="49">
        <f t="shared" si="4"/>
        <v>0</v>
      </c>
      <c r="P12" s="60">
        <f t="shared" si="5"/>
        <v>0</v>
      </c>
    </row>
    <row r="13" spans="1:16">
      <c r="A13" s="18">
        <v>7.25</v>
      </c>
      <c r="B13" s="164">
        <v>10</v>
      </c>
      <c r="C13" s="164"/>
      <c r="D13" s="164"/>
      <c r="E13" s="164"/>
      <c r="F13" s="58">
        <f t="shared" si="0"/>
        <v>10</v>
      </c>
      <c r="G13" s="49"/>
      <c r="H13" s="18">
        <v>7.25</v>
      </c>
      <c r="I13" s="59">
        <v>12254874</v>
      </c>
      <c r="J13" s="49"/>
      <c r="K13" s="18">
        <v>7.25</v>
      </c>
      <c r="L13" s="49">
        <f t="shared" si="1"/>
        <v>12254.874</v>
      </c>
      <c r="M13" s="49">
        <f t="shared" si="2"/>
        <v>0</v>
      </c>
      <c r="N13" s="49">
        <f t="shared" si="3"/>
        <v>0</v>
      </c>
      <c r="O13" s="49">
        <f t="shared" si="4"/>
        <v>0</v>
      </c>
      <c r="P13" s="60">
        <f t="shared" si="5"/>
        <v>12254.874</v>
      </c>
    </row>
    <row r="14" spans="1:16">
      <c r="A14" s="18">
        <v>7.75</v>
      </c>
      <c r="B14" s="164">
        <v>30</v>
      </c>
      <c r="C14" s="164"/>
      <c r="D14" s="164"/>
      <c r="E14" s="164"/>
      <c r="F14" s="58">
        <f t="shared" si="0"/>
        <v>30</v>
      </c>
      <c r="G14" s="49"/>
      <c r="H14" s="18">
        <v>7.75</v>
      </c>
      <c r="I14" s="59">
        <v>139132061</v>
      </c>
      <c r="J14" s="59"/>
      <c r="K14" s="18">
        <v>7.75</v>
      </c>
      <c r="L14" s="49">
        <f t="shared" si="1"/>
        <v>139132.06099999999</v>
      </c>
      <c r="M14" s="49">
        <f t="shared" si="2"/>
        <v>0</v>
      </c>
      <c r="N14" s="49">
        <f t="shared" si="3"/>
        <v>0</v>
      </c>
      <c r="O14" s="49">
        <f t="shared" si="4"/>
        <v>0</v>
      </c>
      <c r="P14" s="60">
        <f t="shared" si="5"/>
        <v>139132.06099999999</v>
      </c>
    </row>
    <row r="15" spans="1:16">
      <c r="A15" s="18">
        <v>8.25</v>
      </c>
      <c r="B15" s="164">
        <v>37</v>
      </c>
      <c r="C15" s="164">
        <v>1</v>
      </c>
      <c r="D15" s="164"/>
      <c r="E15" s="164"/>
      <c r="F15" s="58">
        <f t="shared" si="0"/>
        <v>38</v>
      </c>
      <c r="G15" s="49"/>
      <c r="H15" s="18">
        <v>8.25</v>
      </c>
      <c r="I15" s="59">
        <v>278887780</v>
      </c>
      <c r="J15" s="59"/>
      <c r="K15" s="18">
        <v>8.25</v>
      </c>
      <c r="L15" s="49">
        <f t="shared" si="1"/>
        <v>271548.62789473688</v>
      </c>
      <c r="M15" s="49">
        <f t="shared" si="2"/>
        <v>7339.1521052631579</v>
      </c>
      <c r="N15" s="49">
        <f t="shared" si="3"/>
        <v>0</v>
      </c>
      <c r="O15" s="49">
        <f t="shared" si="4"/>
        <v>0</v>
      </c>
      <c r="P15" s="60">
        <f t="shared" si="5"/>
        <v>278887.78000000003</v>
      </c>
    </row>
    <row r="16" spans="1:16">
      <c r="A16" s="18">
        <v>8.75</v>
      </c>
      <c r="B16" s="164">
        <v>47</v>
      </c>
      <c r="C16" s="164">
        <v>1</v>
      </c>
      <c r="D16" s="164"/>
      <c r="E16" s="164"/>
      <c r="F16" s="58">
        <f t="shared" si="0"/>
        <v>48</v>
      </c>
      <c r="G16" s="49"/>
      <c r="H16" s="18">
        <v>8.75</v>
      </c>
      <c r="I16" s="59">
        <v>264233588</v>
      </c>
      <c r="J16" s="59"/>
      <c r="K16" s="18">
        <v>8.75</v>
      </c>
      <c r="L16" s="49">
        <f t="shared" si="1"/>
        <v>258728.7215833333</v>
      </c>
      <c r="M16" s="49">
        <f t="shared" si="2"/>
        <v>5504.8664166666658</v>
      </c>
      <c r="N16" s="49">
        <f t="shared" si="3"/>
        <v>0</v>
      </c>
      <c r="O16" s="49">
        <f t="shared" si="4"/>
        <v>0</v>
      </c>
      <c r="P16" s="60">
        <f t="shared" si="5"/>
        <v>264233.58799999999</v>
      </c>
    </row>
    <row r="17" spans="1:16">
      <c r="A17" s="18">
        <v>9.25</v>
      </c>
      <c r="B17" s="164">
        <v>49</v>
      </c>
      <c r="C17" s="164">
        <v>4</v>
      </c>
      <c r="D17" s="164"/>
      <c r="E17" s="164"/>
      <c r="F17" s="58">
        <f t="shared" si="0"/>
        <v>53</v>
      </c>
      <c r="G17" s="49"/>
      <c r="H17" s="18">
        <v>9.25</v>
      </c>
      <c r="I17" s="59">
        <v>185781961</v>
      </c>
      <c r="J17" s="59"/>
      <c r="K17" s="18">
        <v>9.25</v>
      </c>
      <c r="L17" s="49">
        <f t="shared" si="1"/>
        <v>171760.68092452831</v>
      </c>
      <c r="M17" s="49">
        <f t="shared" si="2"/>
        <v>14021.280075471699</v>
      </c>
      <c r="N17" s="49">
        <f t="shared" si="3"/>
        <v>0</v>
      </c>
      <c r="O17" s="49">
        <f t="shared" si="4"/>
        <v>0</v>
      </c>
      <c r="P17" s="60">
        <f t="shared" si="5"/>
        <v>185781.96100000001</v>
      </c>
    </row>
    <row r="18" spans="1:16">
      <c r="A18" s="18">
        <v>9.75</v>
      </c>
      <c r="B18" s="164">
        <v>30</v>
      </c>
      <c r="C18" s="164">
        <v>10</v>
      </c>
      <c r="D18" s="164"/>
      <c r="E18" s="164"/>
      <c r="F18" s="58">
        <f t="shared" si="0"/>
        <v>40</v>
      </c>
      <c r="G18" s="49"/>
      <c r="H18" s="18">
        <v>9.75</v>
      </c>
      <c r="I18" s="59">
        <v>158839592</v>
      </c>
      <c r="J18" s="59"/>
      <c r="K18" s="18">
        <v>9.75</v>
      </c>
      <c r="L18" s="49">
        <f t="shared" si="1"/>
        <v>119129.694</v>
      </c>
      <c r="M18" s="49">
        <f t="shared" si="2"/>
        <v>39709.898000000001</v>
      </c>
      <c r="N18" s="49">
        <f t="shared" si="3"/>
        <v>0</v>
      </c>
      <c r="O18" s="49">
        <f t="shared" si="4"/>
        <v>0</v>
      </c>
      <c r="P18" s="60">
        <f t="shared" si="5"/>
        <v>158839.592</v>
      </c>
    </row>
    <row r="19" spans="1:16">
      <c r="A19" s="18">
        <v>10.25</v>
      </c>
      <c r="B19" s="164">
        <v>35</v>
      </c>
      <c r="C19" s="164">
        <v>24</v>
      </c>
      <c r="D19" s="164"/>
      <c r="E19" s="164"/>
      <c r="F19" s="58">
        <f t="shared" si="0"/>
        <v>59</v>
      </c>
      <c r="G19" s="49"/>
      <c r="H19" s="18">
        <v>10.25</v>
      </c>
      <c r="I19" s="59">
        <v>173327597</v>
      </c>
      <c r="J19" s="59"/>
      <c r="K19" s="18">
        <v>10.25</v>
      </c>
      <c r="L19" s="49">
        <f t="shared" si="1"/>
        <v>102821.45584745763</v>
      </c>
      <c r="M19" s="49">
        <f t="shared" si="2"/>
        <v>70506.141152542375</v>
      </c>
      <c r="N19" s="49">
        <f t="shared" si="3"/>
        <v>0</v>
      </c>
      <c r="O19" s="49">
        <f t="shared" si="4"/>
        <v>0</v>
      </c>
      <c r="P19" s="60">
        <f t="shared" si="5"/>
        <v>173327.59700000001</v>
      </c>
    </row>
    <row r="20" spans="1:16">
      <c r="A20" s="18">
        <v>10.75</v>
      </c>
      <c r="B20" s="164">
        <v>51</v>
      </c>
      <c r="C20" s="164">
        <v>33</v>
      </c>
      <c r="D20" s="164"/>
      <c r="E20" s="164"/>
      <c r="F20" s="58">
        <f t="shared" si="0"/>
        <v>84</v>
      </c>
      <c r="G20" s="49"/>
      <c r="H20" s="18">
        <v>10.75</v>
      </c>
      <c r="I20" s="59">
        <v>315063292</v>
      </c>
      <c r="J20" s="59"/>
      <c r="K20" s="18">
        <v>10.75</v>
      </c>
      <c r="L20" s="49">
        <f t="shared" si="1"/>
        <v>191288.42728571428</v>
      </c>
      <c r="M20" s="49">
        <f t="shared" si="2"/>
        <v>123774.86471428572</v>
      </c>
      <c r="N20" s="49">
        <f t="shared" si="3"/>
        <v>0</v>
      </c>
      <c r="O20" s="49">
        <f t="shared" si="4"/>
        <v>0</v>
      </c>
      <c r="P20" s="60">
        <f t="shared" si="5"/>
        <v>315063.29200000002</v>
      </c>
    </row>
    <row r="21" spans="1:16">
      <c r="A21" s="18">
        <v>11.25</v>
      </c>
      <c r="B21" s="164">
        <v>48</v>
      </c>
      <c r="C21" s="164">
        <v>40</v>
      </c>
      <c r="D21" s="164"/>
      <c r="E21" s="164"/>
      <c r="F21" s="58">
        <f t="shared" si="0"/>
        <v>88</v>
      </c>
      <c r="G21" s="49"/>
      <c r="H21" s="18">
        <v>11.25</v>
      </c>
      <c r="I21" s="59">
        <v>312188866</v>
      </c>
      <c r="J21" s="59"/>
      <c r="K21" s="18">
        <v>11.25</v>
      </c>
      <c r="L21" s="49">
        <f t="shared" si="1"/>
        <v>170284.83599999998</v>
      </c>
      <c r="M21" s="49">
        <f t="shared" si="2"/>
        <v>141904.03</v>
      </c>
      <c r="N21" s="49">
        <f t="shared" si="3"/>
        <v>0</v>
      </c>
      <c r="O21" s="49">
        <f t="shared" si="4"/>
        <v>0</v>
      </c>
      <c r="P21" s="60">
        <f t="shared" si="5"/>
        <v>312188.86599999998</v>
      </c>
    </row>
    <row r="22" spans="1:16">
      <c r="A22" s="18">
        <v>11.75</v>
      </c>
      <c r="B22" s="164">
        <v>27</v>
      </c>
      <c r="C22" s="164">
        <v>56</v>
      </c>
      <c r="D22" s="164"/>
      <c r="E22" s="164"/>
      <c r="F22" s="58">
        <f t="shared" si="0"/>
        <v>83</v>
      </c>
      <c r="G22" s="59"/>
      <c r="H22" s="18">
        <v>11.75</v>
      </c>
      <c r="I22" s="59">
        <v>241731499</v>
      </c>
      <c r="J22" s="59"/>
      <c r="K22" s="18">
        <v>11.75</v>
      </c>
      <c r="L22" s="49">
        <f t="shared" si="1"/>
        <v>78635.547867469882</v>
      </c>
      <c r="M22" s="49">
        <f t="shared" si="2"/>
        <v>163095.95113253011</v>
      </c>
      <c r="N22" s="49">
        <f t="shared" si="3"/>
        <v>0</v>
      </c>
      <c r="O22" s="49">
        <f t="shared" si="4"/>
        <v>0</v>
      </c>
      <c r="P22" s="60">
        <f t="shared" si="5"/>
        <v>241731.49900000001</v>
      </c>
    </row>
    <row r="23" spans="1:16">
      <c r="A23" s="18">
        <v>12.25</v>
      </c>
      <c r="B23" s="164">
        <v>14</v>
      </c>
      <c r="C23" s="164">
        <v>47</v>
      </c>
      <c r="D23" s="164"/>
      <c r="E23" s="164"/>
      <c r="F23" s="58">
        <f t="shared" si="0"/>
        <v>61</v>
      </c>
      <c r="G23" s="59"/>
      <c r="H23" s="18">
        <v>12.25</v>
      </c>
      <c r="I23" s="59">
        <v>177736382</v>
      </c>
      <c r="J23" s="59"/>
      <c r="K23" s="18">
        <v>12.25</v>
      </c>
      <c r="L23" s="49">
        <f t="shared" si="1"/>
        <v>40791.956524590169</v>
      </c>
      <c r="M23" s="49">
        <f t="shared" si="2"/>
        <v>136944.42547540984</v>
      </c>
      <c r="N23" s="49">
        <f t="shared" si="3"/>
        <v>0</v>
      </c>
      <c r="O23" s="49">
        <f t="shared" si="4"/>
        <v>0</v>
      </c>
      <c r="P23" s="60">
        <f t="shared" si="5"/>
        <v>177736.38200000001</v>
      </c>
    </row>
    <row r="24" spans="1:16">
      <c r="A24" s="18">
        <v>12.75</v>
      </c>
      <c r="B24" s="164">
        <v>9</v>
      </c>
      <c r="C24" s="164">
        <v>45</v>
      </c>
      <c r="D24" s="164">
        <v>1</v>
      </c>
      <c r="E24" s="164"/>
      <c r="F24" s="58">
        <f t="shared" si="0"/>
        <v>55</v>
      </c>
      <c r="G24" s="59"/>
      <c r="H24" s="18">
        <v>12.75</v>
      </c>
      <c r="I24" s="59">
        <v>135694512</v>
      </c>
      <c r="J24" s="59"/>
      <c r="K24" s="18">
        <v>12.75</v>
      </c>
      <c r="L24" s="49">
        <f t="shared" si="1"/>
        <v>22204.556509090908</v>
      </c>
      <c r="M24" s="49">
        <f t="shared" si="2"/>
        <v>111022.78254545454</v>
      </c>
      <c r="N24" s="49">
        <f t="shared" si="3"/>
        <v>2467.1729454545452</v>
      </c>
      <c r="O24" s="49">
        <f t="shared" si="4"/>
        <v>0</v>
      </c>
      <c r="P24" s="60">
        <f t="shared" si="5"/>
        <v>135694.51199999999</v>
      </c>
    </row>
    <row r="25" spans="1:16">
      <c r="A25" s="18">
        <v>13.25</v>
      </c>
      <c r="B25" s="164">
        <v>9</v>
      </c>
      <c r="C25" s="164">
        <v>71</v>
      </c>
      <c r="D25" s="164">
        <v>2</v>
      </c>
      <c r="E25" s="164"/>
      <c r="F25" s="58">
        <f t="shared" si="0"/>
        <v>82</v>
      </c>
      <c r="G25" s="59"/>
      <c r="H25" s="18">
        <v>13.25</v>
      </c>
      <c r="I25" s="59">
        <v>124199171</v>
      </c>
      <c r="J25" s="59"/>
      <c r="K25" s="18">
        <v>13.25</v>
      </c>
      <c r="L25" s="49">
        <f t="shared" si="1"/>
        <v>13631.616329268292</v>
      </c>
      <c r="M25" s="49">
        <f t="shared" si="2"/>
        <v>107538.30659756098</v>
      </c>
      <c r="N25" s="49">
        <f t="shared" si="3"/>
        <v>3029.2480731707319</v>
      </c>
      <c r="O25" s="49">
        <f t="shared" si="4"/>
        <v>0</v>
      </c>
      <c r="P25" s="60">
        <f t="shared" si="5"/>
        <v>124199.171</v>
      </c>
    </row>
    <row r="26" spans="1:16">
      <c r="A26" s="18">
        <v>13.75</v>
      </c>
      <c r="B26" s="164">
        <v>8</v>
      </c>
      <c r="C26" s="164">
        <v>58</v>
      </c>
      <c r="D26" s="164">
        <v>1</v>
      </c>
      <c r="E26" s="164"/>
      <c r="F26" s="58">
        <f t="shared" si="0"/>
        <v>67</v>
      </c>
      <c r="G26" s="59"/>
      <c r="H26" s="18">
        <v>13.75</v>
      </c>
      <c r="I26" s="59">
        <v>82221200</v>
      </c>
      <c r="J26" s="59"/>
      <c r="K26" s="18">
        <v>13.75</v>
      </c>
      <c r="L26" s="49">
        <f t="shared" si="1"/>
        <v>9817.4567164179098</v>
      </c>
      <c r="M26" s="49">
        <f t="shared" si="2"/>
        <v>71176.56119402984</v>
      </c>
      <c r="N26" s="49">
        <f t="shared" si="3"/>
        <v>1227.1820895522387</v>
      </c>
      <c r="O26" s="49">
        <f t="shared" si="4"/>
        <v>0</v>
      </c>
      <c r="P26" s="60">
        <f t="shared" si="5"/>
        <v>82221.2</v>
      </c>
    </row>
    <row r="27" spans="1:16">
      <c r="A27" s="18">
        <v>14.25</v>
      </c>
      <c r="B27" s="164">
        <v>4</v>
      </c>
      <c r="C27" s="164">
        <v>32</v>
      </c>
      <c r="D27" s="164"/>
      <c r="E27" s="164"/>
      <c r="F27" s="58">
        <f t="shared" si="0"/>
        <v>36</v>
      </c>
      <c r="G27" s="59"/>
      <c r="H27" s="18">
        <v>14.25</v>
      </c>
      <c r="I27" s="59">
        <v>41636915</v>
      </c>
      <c r="J27" s="59"/>
      <c r="K27" s="18">
        <v>14.25</v>
      </c>
      <c r="L27" s="49">
        <f t="shared" si="1"/>
        <v>4626.3238888888891</v>
      </c>
      <c r="M27" s="49">
        <f t="shared" si="2"/>
        <v>37010.591111111113</v>
      </c>
      <c r="N27" s="49">
        <f t="shared" si="3"/>
        <v>0</v>
      </c>
      <c r="O27" s="49">
        <f t="shared" si="4"/>
        <v>0</v>
      </c>
      <c r="P27" s="60">
        <f t="shared" si="5"/>
        <v>41636.915000000001</v>
      </c>
    </row>
    <row r="28" spans="1:16">
      <c r="A28" s="18">
        <v>14.75</v>
      </c>
      <c r="B28" s="164"/>
      <c r="C28" s="164">
        <v>18</v>
      </c>
      <c r="D28" s="164">
        <v>2</v>
      </c>
      <c r="E28" s="164"/>
      <c r="F28" s="58">
        <f t="shared" si="0"/>
        <v>20</v>
      </c>
      <c r="G28" s="49"/>
      <c r="H28" s="18">
        <v>14.75</v>
      </c>
      <c r="I28" s="59">
        <v>20297097</v>
      </c>
      <c r="J28" s="59"/>
      <c r="K28" s="18">
        <v>14.75</v>
      </c>
      <c r="L28" s="49">
        <f t="shared" si="1"/>
        <v>0</v>
      </c>
      <c r="M28" s="49">
        <f t="shared" si="2"/>
        <v>18267.387300000002</v>
      </c>
      <c r="N28" s="49">
        <f t="shared" si="3"/>
        <v>2029.7097000000003</v>
      </c>
      <c r="O28" s="49">
        <f t="shared" si="4"/>
        <v>0</v>
      </c>
      <c r="P28" s="60">
        <f t="shared" si="5"/>
        <v>20297.097000000002</v>
      </c>
    </row>
    <row r="29" spans="1:16">
      <c r="A29" s="18">
        <v>15.25</v>
      </c>
      <c r="B29" s="164">
        <v>1</v>
      </c>
      <c r="C29" s="164">
        <v>9</v>
      </c>
      <c r="D29" s="164">
        <v>9</v>
      </c>
      <c r="E29" s="164"/>
      <c r="F29" s="58">
        <f t="shared" si="0"/>
        <v>19</v>
      </c>
      <c r="G29" s="49"/>
      <c r="H29" s="18">
        <v>15.25</v>
      </c>
      <c r="I29" s="59">
        <v>7038919</v>
      </c>
      <c r="J29" s="59"/>
      <c r="K29" s="18">
        <v>15.25</v>
      </c>
      <c r="L29" s="49">
        <f t="shared" si="1"/>
        <v>370.46942105263156</v>
      </c>
      <c r="M29" s="49">
        <f t="shared" si="2"/>
        <v>3334.2247894736838</v>
      </c>
      <c r="N29" s="49">
        <f t="shared" si="3"/>
        <v>3334.2247894736838</v>
      </c>
      <c r="O29" s="49">
        <f t="shared" si="4"/>
        <v>0</v>
      </c>
      <c r="P29" s="60">
        <f t="shared" si="5"/>
        <v>7038.918999999999</v>
      </c>
    </row>
    <row r="30" spans="1:16">
      <c r="A30" s="18">
        <v>15.75</v>
      </c>
      <c r="B30" s="164"/>
      <c r="C30" s="164">
        <v>14</v>
      </c>
      <c r="D30" s="164">
        <v>13</v>
      </c>
      <c r="E30" s="164"/>
      <c r="F30" s="58">
        <f t="shared" si="0"/>
        <v>27</v>
      </c>
      <c r="G30" s="49"/>
      <c r="H30" s="18">
        <v>15.75</v>
      </c>
      <c r="I30" s="59">
        <v>2105789</v>
      </c>
      <c r="J30" s="59"/>
      <c r="K30" s="18">
        <v>15.75</v>
      </c>
      <c r="L30" s="49">
        <f t="shared" si="1"/>
        <v>0</v>
      </c>
      <c r="M30" s="49">
        <f t="shared" si="2"/>
        <v>1091.8905925925926</v>
      </c>
      <c r="N30" s="49">
        <f t="shared" si="3"/>
        <v>1013.8984074074075</v>
      </c>
      <c r="O30" s="49">
        <f t="shared" si="4"/>
        <v>0</v>
      </c>
      <c r="P30" s="60">
        <f t="shared" si="5"/>
        <v>2105.7890000000002</v>
      </c>
    </row>
    <row r="31" spans="1:16">
      <c r="A31" s="18">
        <v>16.25</v>
      </c>
      <c r="B31" s="164"/>
      <c r="C31" s="164">
        <v>8</v>
      </c>
      <c r="D31" s="164">
        <v>6</v>
      </c>
      <c r="E31" s="164"/>
      <c r="F31" s="58">
        <f t="shared" si="0"/>
        <v>14</v>
      </c>
      <c r="G31" s="49"/>
      <c r="H31" s="18">
        <v>16.25</v>
      </c>
      <c r="I31" s="59">
        <v>732099</v>
      </c>
      <c r="J31" s="59"/>
      <c r="K31" s="18">
        <v>16.25</v>
      </c>
      <c r="L31" s="49">
        <f t="shared" si="1"/>
        <v>0</v>
      </c>
      <c r="M31" s="49">
        <f t="shared" si="2"/>
        <v>418.34228571428571</v>
      </c>
      <c r="N31" s="49">
        <f t="shared" si="3"/>
        <v>313.75671428571428</v>
      </c>
      <c r="O31" s="49">
        <f t="shared" si="4"/>
        <v>0</v>
      </c>
      <c r="P31" s="60">
        <f t="shared" si="5"/>
        <v>732.09899999999993</v>
      </c>
    </row>
    <row r="32" spans="1:16">
      <c r="A32" s="18">
        <v>16.75</v>
      </c>
      <c r="B32" s="164"/>
      <c r="C32" s="164">
        <v>9</v>
      </c>
      <c r="D32" s="164">
        <v>6</v>
      </c>
      <c r="E32" s="164"/>
      <c r="F32" s="58">
        <f t="shared" si="0"/>
        <v>15</v>
      </c>
      <c r="G32" s="49"/>
      <c r="H32" s="18">
        <v>16.75</v>
      </c>
      <c r="I32" s="59">
        <v>63318</v>
      </c>
      <c r="J32" s="65"/>
      <c r="K32" s="18">
        <v>16.75</v>
      </c>
      <c r="L32" s="49">
        <f t="shared" si="1"/>
        <v>0</v>
      </c>
      <c r="M32" s="49">
        <f t="shared" si="2"/>
        <v>37.9908</v>
      </c>
      <c r="N32" s="49">
        <f t="shared" si="3"/>
        <v>25.327200000000001</v>
      </c>
      <c r="O32" s="49">
        <f t="shared" si="4"/>
        <v>0</v>
      </c>
      <c r="P32" s="60">
        <f t="shared" si="5"/>
        <v>63.317999999999998</v>
      </c>
    </row>
    <row r="33" spans="1:16">
      <c r="A33" s="18">
        <v>17.25</v>
      </c>
      <c r="B33" s="164"/>
      <c r="C33" s="164">
        <v>5</v>
      </c>
      <c r="D33" s="164">
        <v>2</v>
      </c>
      <c r="E33" s="164"/>
      <c r="F33" s="58">
        <f t="shared" si="0"/>
        <v>7</v>
      </c>
      <c r="G33" s="49"/>
      <c r="H33" s="18">
        <v>17.25</v>
      </c>
      <c r="I33" s="59">
        <v>22235</v>
      </c>
      <c r="J33" s="65"/>
      <c r="K33" s="18">
        <v>17.25</v>
      </c>
      <c r="L33" s="49">
        <f t="shared" si="1"/>
        <v>0</v>
      </c>
      <c r="M33" s="49">
        <f t="shared" si="2"/>
        <v>15.882142857142856</v>
      </c>
      <c r="N33" s="49">
        <f t="shared" si="3"/>
        <v>6.3528571428571423</v>
      </c>
      <c r="O33" s="49">
        <f t="shared" si="4"/>
        <v>0</v>
      </c>
      <c r="P33" s="60">
        <f t="shared" si="5"/>
        <v>22.234999999999999</v>
      </c>
    </row>
    <row r="34" spans="1:16">
      <c r="A34" s="18">
        <v>17.75</v>
      </c>
      <c r="B34" s="164"/>
      <c r="C34" s="164"/>
      <c r="D34" s="164"/>
      <c r="E34" s="164"/>
      <c r="F34" s="58">
        <f t="shared" si="0"/>
        <v>0</v>
      </c>
      <c r="G34" s="49"/>
      <c r="H34" s="18">
        <v>17.75</v>
      </c>
      <c r="I34" s="59"/>
      <c r="J34" s="65"/>
      <c r="K34" s="18">
        <v>17.75</v>
      </c>
      <c r="L34" s="49">
        <f t="shared" si="1"/>
        <v>0</v>
      </c>
      <c r="M34" s="49">
        <f t="shared" si="2"/>
        <v>0</v>
      </c>
      <c r="N34" s="49">
        <f t="shared" si="3"/>
        <v>0</v>
      </c>
      <c r="O34" s="49">
        <f t="shared" si="4"/>
        <v>0</v>
      </c>
      <c r="P34" s="60">
        <f t="shared" si="5"/>
        <v>0</v>
      </c>
    </row>
    <row r="35" spans="1:16">
      <c r="A35" s="18">
        <v>18.25</v>
      </c>
      <c r="B35" s="164"/>
      <c r="C35" s="164"/>
      <c r="D35" s="164"/>
      <c r="E35" s="164"/>
      <c r="F35" s="58">
        <f t="shared" si="0"/>
        <v>0</v>
      </c>
      <c r="G35" s="49"/>
      <c r="H35" s="18">
        <v>18.25</v>
      </c>
      <c r="I35" s="59"/>
      <c r="J35" s="49"/>
      <c r="K35" s="18">
        <v>18.25</v>
      </c>
      <c r="L35" s="49">
        <f t="shared" si="1"/>
        <v>0</v>
      </c>
      <c r="M35" s="49">
        <f t="shared" si="2"/>
        <v>0</v>
      </c>
      <c r="N35" s="49">
        <f t="shared" si="3"/>
        <v>0</v>
      </c>
      <c r="O35" s="49">
        <f t="shared" si="4"/>
        <v>0</v>
      </c>
      <c r="P35" s="60">
        <f t="shared" si="5"/>
        <v>0</v>
      </c>
    </row>
    <row r="36" spans="1:16">
      <c r="A36" s="18">
        <v>18.75</v>
      </c>
      <c r="B36" s="164"/>
      <c r="C36" s="164"/>
      <c r="D36" s="164"/>
      <c r="E36" s="164"/>
      <c r="F36" s="58">
        <f t="shared" si="0"/>
        <v>0</v>
      </c>
      <c r="G36" s="49"/>
      <c r="H36" s="18">
        <v>18.75</v>
      </c>
      <c r="I36" s="59"/>
      <c r="J36" s="49"/>
      <c r="K36" s="18">
        <v>18.75</v>
      </c>
      <c r="L36" s="49">
        <f t="shared" si="1"/>
        <v>0</v>
      </c>
      <c r="M36" s="49">
        <f t="shared" si="2"/>
        <v>0</v>
      </c>
      <c r="N36" s="49">
        <f t="shared" si="3"/>
        <v>0</v>
      </c>
      <c r="O36" s="49">
        <f t="shared" si="4"/>
        <v>0</v>
      </c>
      <c r="P36" s="60">
        <f t="shared" si="5"/>
        <v>0</v>
      </c>
    </row>
    <row r="37" spans="1:16">
      <c r="A37" s="18">
        <v>19.25</v>
      </c>
      <c r="B37" s="164"/>
      <c r="C37" s="164"/>
      <c r="D37" s="164"/>
      <c r="E37" s="164"/>
      <c r="F37" s="58">
        <f t="shared" si="0"/>
        <v>0</v>
      </c>
      <c r="G37" s="49"/>
      <c r="H37" s="18">
        <v>19.25</v>
      </c>
      <c r="I37" s="59"/>
      <c r="J37" s="49"/>
      <c r="K37" s="18">
        <v>19.25</v>
      </c>
      <c r="L37" s="49">
        <f t="shared" si="1"/>
        <v>0</v>
      </c>
      <c r="M37" s="49">
        <f t="shared" si="2"/>
        <v>0</v>
      </c>
      <c r="N37" s="49">
        <f t="shared" si="3"/>
        <v>0</v>
      </c>
      <c r="O37" s="49">
        <f t="shared" si="4"/>
        <v>0</v>
      </c>
      <c r="P37" s="60">
        <f t="shared" si="5"/>
        <v>0</v>
      </c>
    </row>
    <row r="38" spans="1:16">
      <c r="A38" s="18">
        <v>19.75</v>
      </c>
      <c r="B38" s="164"/>
      <c r="C38" s="164"/>
      <c r="D38" s="164"/>
      <c r="E38" s="164"/>
      <c r="F38" s="58">
        <f t="shared" si="0"/>
        <v>0</v>
      </c>
      <c r="G38" s="49"/>
      <c r="H38" s="18">
        <v>19.75</v>
      </c>
      <c r="I38" s="59"/>
      <c r="J38" s="49"/>
      <c r="K38" s="18">
        <v>19.75</v>
      </c>
      <c r="L38" s="49">
        <f t="shared" si="1"/>
        <v>0</v>
      </c>
      <c r="M38" s="49">
        <f t="shared" si="2"/>
        <v>0</v>
      </c>
      <c r="N38" s="49">
        <f t="shared" si="3"/>
        <v>0</v>
      </c>
      <c r="O38" s="49">
        <f t="shared" si="4"/>
        <v>0</v>
      </c>
      <c r="P38" s="60">
        <f t="shared" si="5"/>
        <v>0</v>
      </c>
    </row>
    <row r="39" spans="1:16">
      <c r="A39" s="18">
        <v>20.25</v>
      </c>
      <c r="B39" s="164"/>
      <c r="C39" s="164"/>
      <c r="D39" s="164"/>
      <c r="E39" s="164"/>
      <c r="F39" s="58">
        <f t="shared" si="0"/>
        <v>0</v>
      </c>
      <c r="G39" s="49"/>
      <c r="H39" s="18">
        <v>20.25</v>
      </c>
      <c r="I39" s="59"/>
      <c r="J39" s="49"/>
      <c r="K39" s="18">
        <v>20.25</v>
      </c>
      <c r="L39" s="49">
        <f t="shared" si="1"/>
        <v>0</v>
      </c>
      <c r="M39" s="49">
        <f t="shared" si="2"/>
        <v>0</v>
      </c>
      <c r="N39" s="49">
        <f t="shared" si="3"/>
        <v>0</v>
      </c>
      <c r="O39" s="49">
        <f t="shared" si="4"/>
        <v>0</v>
      </c>
      <c r="P39" s="60">
        <f t="shared" si="5"/>
        <v>0</v>
      </c>
    </row>
    <row r="40" spans="1:16">
      <c r="A40" s="18">
        <v>20.75</v>
      </c>
      <c r="B40" s="164"/>
      <c r="C40" s="164"/>
      <c r="D40" s="164"/>
      <c r="E40" s="164"/>
      <c r="F40" s="58">
        <f t="shared" si="0"/>
        <v>0</v>
      </c>
      <c r="G40" s="49"/>
      <c r="H40" s="18">
        <v>20.75</v>
      </c>
      <c r="I40" s="59"/>
      <c r="J40" s="49"/>
      <c r="K40" s="18">
        <v>20.75</v>
      </c>
      <c r="L40" s="49">
        <f t="shared" si="1"/>
        <v>0</v>
      </c>
      <c r="M40" s="49">
        <f t="shared" si="2"/>
        <v>0</v>
      </c>
      <c r="N40" s="49">
        <f t="shared" si="3"/>
        <v>0</v>
      </c>
      <c r="O40" s="49">
        <f t="shared" si="4"/>
        <v>0</v>
      </c>
      <c r="P40" s="60">
        <f t="shared" si="5"/>
        <v>0</v>
      </c>
    </row>
    <row r="41" spans="1:16">
      <c r="A41" s="18">
        <v>21.25</v>
      </c>
      <c r="B41" s="164"/>
      <c r="C41" s="164"/>
      <c r="D41" s="164"/>
      <c r="E41" s="164"/>
      <c r="F41" s="58">
        <f t="shared" si="0"/>
        <v>0</v>
      </c>
      <c r="G41" s="49"/>
      <c r="H41" s="18">
        <v>21.25</v>
      </c>
      <c r="I41" s="59"/>
      <c r="J41" s="49"/>
      <c r="K41" s="18">
        <v>21.25</v>
      </c>
      <c r="L41" s="49">
        <f t="shared" si="1"/>
        <v>0</v>
      </c>
      <c r="M41" s="49">
        <f t="shared" si="2"/>
        <v>0</v>
      </c>
      <c r="N41" s="49">
        <f t="shared" si="3"/>
        <v>0</v>
      </c>
      <c r="O41" s="49">
        <f t="shared" si="4"/>
        <v>0</v>
      </c>
      <c r="P41" s="60">
        <f t="shared" si="5"/>
        <v>0</v>
      </c>
    </row>
    <row r="42" spans="1:16">
      <c r="A42" s="18">
        <v>21.75</v>
      </c>
      <c r="B42" s="164"/>
      <c r="C42" s="164"/>
      <c r="D42" s="164"/>
      <c r="E42" s="164"/>
      <c r="F42" s="58">
        <f t="shared" si="0"/>
        <v>0</v>
      </c>
      <c r="G42" s="49"/>
      <c r="H42" s="18">
        <v>21.75</v>
      </c>
      <c r="I42" s="59"/>
      <c r="J42" s="49"/>
      <c r="K42" s="18">
        <v>21.75</v>
      </c>
      <c r="L42" s="49">
        <f t="shared" si="1"/>
        <v>0</v>
      </c>
      <c r="M42" s="49">
        <f t="shared" si="2"/>
        <v>0</v>
      </c>
      <c r="N42" s="49">
        <f t="shared" si="3"/>
        <v>0</v>
      </c>
      <c r="O42" s="49">
        <f t="shared" si="4"/>
        <v>0</v>
      </c>
      <c r="P42" s="60">
        <f t="shared" si="5"/>
        <v>0</v>
      </c>
    </row>
    <row r="43" spans="1:16">
      <c r="A43" s="54" t="s">
        <v>21</v>
      </c>
      <c r="B43" s="66">
        <f>SUM(B6:B42)</f>
        <v>409</v>
      </c>
      <c r="C43" s="66">
        <f>SUM(C6:C42)</f>
        <v>485</v>
      </c>
      <c r="D43" s="66">
        <f>SUM(D6:D42)</f>
        <v>42</v>
      </c>
      <c r="E43" s="66">
        <f>SUM(E6:E42)</f>
        <v>0</v>
      </c>
      <c r="F43" s="66">
        <f>SUM(F6:F42)</f>
        <v>936</v>
      </c>
      <c r="G43" s="68"/>
      <c r="H43" s="54" t="s">
        <v>21</v>
      </c>
      <c r="I43" s="59">
        <f>SUM(I6:I42)</f>
        <v>2673835294</v>
      </c>
      <c r="J43" s="49"/>
      <c r="K43" s="54" t="s">
        <v>21</v>
      </c>
      <c r="L43" s="66">
        <f>SUM(L6:L42)</f>
        <v>1607027.3057925489</v>
      </c>
      <c r="M43" s="66">
        <f>SUM(M6:M42)</f>
        <v>1052714.5684309639</v>
      </c>
      <c r="N43" s="66">
        <f>SUM(N6:N42)</f>
        <v>13446.87277648718</v>
      </c>
      <c r="O43" s="66">
        <f>SUM(O6:O42)</f>
        <v>0</v>
      </c>
      <c r="P43" s="66">
        <f>SUM(P6:P42)</f>
        <v>2673188.7470000004</v>
      </c>
    </row>
    <row r="44" spans="1:16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51"/>
    </row>
    <row r="45" spans="1:16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51"/>
    </row>
    <row r="46" spans="1:16">
      <c r="A46" s="71"/>
      <c r="B46" s="49"/>
      <c r="C46" s="49"/>
      <c r="D46" s="49"/>
      <c r="E46" s="49"/>
      <c r="F46" s="71"/>
      <c r="G46" s="49"/>
      <c r="H46" s="49"/>
      <c r="I46" s="49"/>
      <c r="J46" s="71"/>
      <c r="K46" s="49"/>
      <c r="L46" s="49"/>
      <c r="M46" s="49"/>
      <c r="N46" s="71"/>
      <c r="O46" s="49"/>
      <c r="P46" s="51"/>
    </row>
    <row r="47" spans="1:16">
      <c r="A47" s="49"/>
      <c r="B47" s="181" t="s">
        <v>23</v>
      </c>
      <c r="C47" s="181"/>
      <c r="D47" s="181"/>
      <c r="E47" s="49"/>
      <c r="F47" s="49"/>
      <c r="G47" s="59"/>
      <c r="H47" s="49"/>
      <c r="I47" s="181" t="s">
        <v>24</v>
      </c>
      <c r="J47" s="181"/>
      <c r="K47" s="181"/>
      <c r="L47" s="49"/>
      <c r="M47" s="49"/>
      <c r="N47" s="49"/>
      <c r="O47" s="49"/>
      <c r="P47" s="51"/>
    </row>
    <row r="48" spans="1:16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51"/>
    </row>
    <row r="49" spans="1:16">
      <c r="A49" s="49"/>
      <c r="B49" s="49"/>
      <c r="C49" s="49"/>
      <c r="D49" s="49"/>
      <c r="E49" s="49"/>
      <c r="F49" s="49"/>
      <c r="G49" s="49"/>
      <c r="H49" s="26" t="s">
        <v>25</v>
      </c>
      <c r="I49" s="165">
        <v>2.5842023820199806E-3</v>
      </c>
      <c r="J49" s="26" t="s">
        <v>26</v>
      </c>
      <c r="K49" s="165">
        <v>3.3588280216378199</v>
      </c>
      <c r="L49" s="49"/>
      <c r="M49" s="49"/>
      <c r="N49" s="49"/>
      <c r="O49" s="49"/>
      <c r="P49" s="51"/>
    </row>
    <row r="50" spans="1:16">
      <c r="A50" s="50" t="s">
        <v>18</v>
      </c>
      <c r="B50" s="49"/>
      <c r="C50" s="49"/>
      <c r="D50" s="49"/>
      <c r="E50" s="49"/>
      <c r="F50" s="49"/>
      <c r="G50" s="49"/>
      <c r="H50" s="50" t="s">
        <v>18</v>
      </c>
      <c r="I50" s="49"/>
      <c r="J50" s="49"/>
      <c r="K50" s="49"/>
      <c r="L50" s="49"/>
      <c r="M50" s="49"/>
      <c r="N50" s="51"/>
      <c r="O50" s="51"/>
      <c r="P50" s="51"/>
    </row>
    <row r="51" spans="1:16">
      <c r="A51" s="50" t="s">
        <v>20</v>
      </c>
      <c r="B51" s="52">
        <v>0</v>
      </c>
      <c r="C51" s="53">
        <v>1</v>
      </c>
      <c r="D51" s="53">
        <v>2</v>
      </c>
      <c r="E51" s="53">
        <v>3</v>
      </c>
      <c r="F51" s="54" t="s">
        <v>21</v>
      </c>
      <c r="G51" s="49"/>
      <c r="H51" s="50" t="s">
        <v>20</v>
      </c>
      <c r="I51" s="52">
        <v>0</v>
      </c>
      <c r="J51" s="53">
        <v>1</v>
      </c>
      <c r="K51" s="53">
        <v>2</v>
      </c>
      <c r="L51" s="53">
        <v>3</v>
      </c>
      <c r="M51" s="73" t="s">
        <v>21</v>
      </c>
      <c r="N51" s="51"/>
      <c r="O51" s="51"/>
      <c r="P51" s="51"/>
    </row>
    <row r="52" spans="1:16">
      <c r="A52" s="18">
        <v>3.75</v>
      </c>
      <c r="B52" s="49">
        <f t="shared" ref="B52:B88" si="6">L6*($A52)</f>
        <v>0</v>
      </c>
      <c r="C52" s="49">
        <f t="shared" ref="C52:C88" si="7">M6*($A52)</f>
        <v>0</v>
      </c>
      <c r="D52" s="49">
        <f t="shared" ref="D52:D88" si="8">N6*($A52)</f>
        <v>0</v>
      </c>
      <c r="E52" s="49">
        <f t="shared" ref="E52:E88" si="9">O6*($A52)</f>
        <v>0</v>
      </c>
      <c r="F52" s="58">
        <f t="shared" ref="F52:F88" si="10">SUM(B52:E52)</f>
        <v>0</v>
      </c>
      <c r="G52" s="49"/>
      <c r="H52" s="18">
        <f t="shared" ref="H52:H88" si="11">$I$49*((A52)^$K$49)</f>
        <v>0.21897716547976692</v>
      </c>
      <c r="I52" s="49">
        <f t="shared" ref="I52:I88" si="12">L6*$H52</f>
        <v>0</v>
      </c>
      <c r="J52" s="49">
        <f t="shared" ref="J52:J88" si="13">M6*$H52</f>
        <v>0</v>
      </c>
      <c r="K52" s="49">
        <f t="shared" ref="K52:K88" si="14">N6*$H52</f>
        <v>0</v>
      </c>
      <c r="L52" s="49">
        <f t="shared" ref="L52:L88" si="15">O6*$H52</f>
        <v>0</v>
      </c>
      <c r="M52" s="74">
        <f t="shared" ref="M52:M88" si="16">SUM(I52:L52)</f>
        <v>0</v>
      </c>
      <c r="N52" s="51"/>
      <c r="O52" s="51"/>
      <c r="P52" s="51"/>
    </row>
    <row r="53" spans="1:16">
      <c r="A53" s="18">
        <v>4.25</v>
      </c>
      <c r="B53" s="49">
        <f t="shared" si="6"/>
        <v>0</v>
      </c>
      <c r="C53" s="49">
        <f t="shared" si="7"/>
        <v>0</v>
      </c>
      <c r="D53" s="49">
        <f t="shared" si="8"/>
        <v>0</v>
      </c>
      <c r="E53" s="49">
        <f t="shared" si="9"/>
        <v>0</v>
      </c>
      <c r="F53" s="58">
        <f t="shared" si="10"/>
        <v>0</v>
      </c>
      <c r="G53" s="49"/>
      <c r="H53" s="18">
        <f t="shared" si="11"/>
        <v>0.33340865473561171</v>
      </c>
      <c r="I53" s="49">
        <f t="shared" si="12"/>
        <v>0</v>
      </c>
      <c r="J53" s="49">
        <f t="shared" si="13"/>
        <v>0</v>
      </c>
      <c r="K53" s="49">
        <f t="shared" si="14"/>
        <v>0</v>
      </c>
      <c r="L53" s="49">
        <f t="shared" si="15"/>
        <v>0</v>
      </c>
      <c r="M53" s="74">
        <f t="shared" si="16"/>
        <v>0</v>
      </c>
      <c r="N53" s="51"/>
      <c r="O53" s="51"/>
      <c r="P53" s="51"/>
    </row>
    <row r="54" spans="1:16">
      <c r="A54" s="18">
        <v>4.75</v>
      </c>
      <c r="B54" s="49">
        <f t="shared" si="6"/>
        <v>0</v>
      </c>
      <c r="C54" s="49">
        <f t="shared" si="7"/>
        <v>0</v>
      </c>
      <c r="D54" s="49">
        <f t="shared" si="8"/>
        <v>0</v>
      </c>
      <c r="E54" s="49">
        <f t="shared" si="9"/>
        <v>0</v>
      </c>
      <c r="F54" s="58">
        <f t="shared" si="10"/>
        <v>0</v>
      </c>
      <c r="G54" s="49"/>
      <c r="H54" s="18">
        <f t="shared" si="11"/>
        <v>0.48442213625297398</v>
      </c>
      <c r="I54" s="49">
        <f t="shared" si="12"/>
        <v>0</v>
      </c>
      <c r="J54" s="49">
        <f t="shared" si="13"/>
        <v>0</v>
      </c>
      <c r="K54" s="49">
        <f t="shared" si="14"/>
        <v>0</v>
      </c>
      <c r="L54" s="49">
        <f t="shared" si="15"/>
        <v>0</v>
      </c>
      <c r="M54" s="74">
        <f t="shared" si="16"/>
        <v>0</v>
      </c>
      <c r="N54" s="51"/>
      <c r="O54" s="51"/>
      <c r="P54" s="51"/>
    </row>
    <row r="55" spans="1:16">
      <c r="A55" s="18">
        <v>5.25</v>
      </c>
      <c r="B55" s="49">
        <f t="shared" si="6"/>
        <v>0</v>
      </c>
      <c r="C55" s="49">
        <f t="shared" si="7"/>
        <v>0</v>
      </c>
      <c r="D55" s="49">
        <f t="shared" si="8"/>
        <v>0</v>
      </c>
      <c r="E55" s="49">
        <f t="shared" si="9"/>
        <v>0</v>
      </c>
      <c r="F55" s="58">
        <f t="shared" si="10"/>
        <v>0</v>
      </c>
      <c r="G55" s="49"/>
      <c r="H55" s="18">
        <f t="shared" si="11"/>
        <v>0.67798138650500694</v>
      </c>
      <c r="I55" s="49">
        <f t="shared" si="12"/>
        <v>0</v>
      </c>
      <c r="J55" s="49">
        <f t="shared" si="13"/>
        <v>0</v>
      </c>
      <c r="K55" s="49">
        <f t="shared" si="14"/>
        <v>0</v>
      </c>
      <c r="L55" s="49">
        <f t="shared" si="15"/>
        <v>0</v>
      </c>
      <c r="M55" s="74">
        <f t="shared" si="16"/>
        <v>0</v>
      </c>
      <c r="N55" s="51"/>
      <c r="O55" s="51"/>
      <c r="P55" s="51"/>
    </row>
    <row r="56" spans="1:16">
      <c r="A56" s="18">
        <v>5.75</v>
      </c>
      <c r="B56" s="49">
        <f t="shared" si="6"/>
        <v>0</v>
      </c>
      <c r="C56" s="49">
        <f t="shared" si="7"/>
        <v>0</v>
      </c>
      <c r="D56" s="49">
        <f t="shared" si="8"/>
        <v>0</v>
      </c>
      <c r="E56" s="49">
        <f t="shared" si="9"/>
        <v>0</v>
      </c>
      <c r="F56" s="58">
        <f t="shared" si="10"/>
        <v>0</v>
      </c>
      <c r="G56" s="49"/>
      <c r="H56" s="18">
        <f t="shared" si="11"/>
        <v>0.92028038677715396</v>
      </c>
      <c r="I56" s="49">
        <f t="shared" si="12"/>
        <v>0</v>
      </c>
      <c r="J56" s="49">
        <f t="shared" si="13"/>
        <v>0</v>
      </c>
      <c r="K56" s="49">
        <f t="shared" si="14"/>
        <v>0</v>
      </c>
      <c r="L56" s="49">
        <f t="shared" si="15"/>
        <v>0</v>
      </c>
      <c r="M56" s="74">
        <f t="shared" si="16"/>
        <v>0</v>
      </c>
      <c r="N56" s="51"/>
      <c r="O56" s="51"/>
      <c r="P56" s="51"/>
    </row>
    <row r="57" spans="1:16">
      <c r="A57" s="18">
        <v>6.25</v>
      </c>
      <c r="B57" s="49">
        <f t="shared" si="6"/>
        <v>0</v>
      </c>
      <c r="C57" s="49">
        <f t="shared" si="7"/>
        <v>0</v>
      </c>
      <c r="D57" s="49">
        <f t="shared" si="8"/>
        <v>0</v>
      </c>
      <c r="E57" s="49">
        <f t="shared" si="9"/>
        <v>0</v>
      </c>
      <c r="F57" s="58">
        <f t="shared" si="10"/>
        <v>0</v>
      </c>
      <c r="G57" s="49"/>
      <c r="H57" s="18">
        <f t="shared" si="11"/>
        <v>1.2177289376783358</v>
      </c>
      <c r="I57" s="49">
        <f t="shared" si="12"/>
        <v>0</v>
      </c>
      <c r="J57" s="49">
        <f t="shared" si="13"/>
        <v>0</v>
      </c>
      <c r="K57" s="49">
        <f t="shared" si="14"/>
        <v>0</v>
      </c>
      <c r="L57" s="49">
        <f t="shared" si="15"/>
        <v>0</v>
      </c>
      <c r="M57" s="74">
        <f t="shared" si="16"/>
        <v>0</v>
      </c>
      <c r="N57" s="51"/>
      <c r="O57" s="51"/>
      <c r="P57" s="51"/>
    </row>
    <row r="58" spans="1:16">
      <c r="A58" s="18">
        <v>6.75</v>
      </c>
      <c r="B58" s="49">
        <f t="shared" si="6"/>
        <v>0</v>
      </c>
      <c r="C58" s="49">
        <f t="shared" si="7"/>
        <v>0</v>
      </c>
      <c r="D58" s="49">
        <f t="shared" si="8"/>
        <v>0</v>
      </c>
      <c r="E58" s="49">
        <f t="shared" si="9"/>
        <v>0</v>
      </c>
      <c r="F58" s="58">
        <f t="shared" si="10"/>
        <v>0</v>
      </c>
      <c r="G58" s="49"/>
      <c r="H58" s="18">
        <f t="shared" si="11"/>
        <v>1.5769403763654797</v>
      </c>
      <c r="I58" s="49">
        <f t="shared" si="12"/>
        <v>0</v>
      </c>
      <c r="J58" s="49">
        <f t="shared" si="13"/>
        <v>0</v>
      </c>
      <c r="K58" s="49">
        <f t="shared" si="14"/>
        <v>0</v>
      </c>
      <c r="L58" s="49">
        <f t="shared" si="15"/>
        <v>0</v>
      </c>
      <c r="M58" s="74">
        <f t="shared" si="16"/>
        <v>0</v>
      </c>
      <c r="N58" s="51"/>
      <c r="O58" s="51"/>
      <c r="P58" s="51"/>
    </row>
    <row r="59" spans="1:16">
      <c r="A59" s="18">
        <v>7.25</v>
      </c>
      <c r="B59" s="49">
        <f t="shared" si="6"/>
        <v>88847.836500000005</v>
      </c>
      <c r="C59" s="49">
        <f t="shared" si="7"/>
        <v>0</v>
      </c>
      <c r="D59" s="49">
        <f t="shared" si="8"/>
        <v>0</v>
      </c>
      <c r="E59" s="49">
        <f t="shared" si="9"/>
        <v>0</v>
      </c>
      <c r="F59" s="58">
        <f t="shared" si="10"/>
        <v>88847.836500000005</v>
      </c>
      <c r="G59" s="49"/>
      <c r="H59" s="18">
        <f t="shared" si="11"/>
        <v>2.0047209411913482</v>
      </c>
      <c r="I59" s="49">
        <f t="shared" si="12"/>
        <v>24567.602539461383</v>
      </c>
      <c r="J59" s="49">
        <f t="shared" si="13"/>
        <v>0</v>
      </c>
      <c r="K59" s="49">
        <f t="shared" si="14"/>
        <v>0</v>
      </c>
      <c r="L59" s="49">
        <f t="shared" si="15"/>
        <v>0</v>
      </c>
      <c r="M59" s="74">
        <f t="shared" si="16"/>
        <v>24567.602539461383</v>
      </c>
      <c r="N59" s="51"/>
      <c r="O59" s="51"/>
      <c r="P59" s="51"/>
    </row>
    <row r="60" spans="1:16">
      <c r="A60" s="18">
        <v>7.75</v>
      </c>
      <c r="B60" s="49">
        <f t="shared" si="6"/>
        <v>1078273.47275</v>
      </c>
      <c r="C60" s="49">
        <f t="shared" si="7"/>
        <v>0</v>
      </c>
      <c r="D60" s="49">
        <f t="shared" si="8"/>
        <v>0</v>
      </c>
      <c r="E60" s="49">
        <f t="shared" si="9"/>
        <v>0</v>
      </c>
      <c r="F60" s="58">
        <f t="shared" si="10"/>
        <v>1078273.47275</v>
      </c>
      <c r="G60" s="49"/>
      <c r="H60" s="18">
        <f t="shared" si="11"/>
        <v>2.5080604543586578</v>
      </c>
      <c r="I60" s="49">
        <f t="shared" si="12"/>
        <v>348951.62012751645</v>
      </c>
      <c r="J60" s="49">
        <f t="shared" si="13"/>
        <v>0</v>
      </c>
      <c r="K60" s="49">
        <f t="shared" si="14"/>
        <v>0</v>
      </c>
      <c r="L60" s="49">
        <f t="shared" si="15"/>
        <v>0</v>
      </c>
      <c r="M60" s="74">
        <f t="shared" si="16"/>
        <v>348951.62012751645</v>
      </c>
      <c r="N60" s="51"/>
      <c r="O60" s="51"/>
      <c r="P60" s="51"/>
    </row>
    <row r="61" spans="1:16">
      <c r="A61" s="18">
        <v>8.25</v>
      </c>
      <c r="B61" s="49">
        <f t="shared" si="6"/>
        <v>2240276.1801315793</v>
      </c>
      <c r="C61" s="49">
        <f t="shared" si="7"/>
        <v>60548.004868421049</v>
      </c>
      <c r="D61" s="49">
        <f t="shared" si="8"/>
        <v>0</v>
      </c>
      <c r="E61" s="49">
        <f t="shared" si="9"/>
        <v>0</v>
      </c>
      <c r="F61" s="58">
        <f t="shared" si="10"/>
        <v>2300824.1850000005</v>
      </c>
      <c r="G61" s="49"/>
      <c r="H61" s="18">
        <f t="shared" si="11"/>
        <v>3.094124077734616</v>
      </c>
      <c r="I61" s="49">
        <f t="shared" si="12"/>
        <v>840205.14784490317</v>
      </c>
      <c r="J61" s="49">
        <f t="shared" si="13"/>
        <v>22708.247239051434</v>
      </c>
      <c r="K61" s="49">
        <f t="shared" si="14"/>
        <v>0</v>
      </c>
      <c r="L61" s="49">
        <f t="shared" si="15"/>
        <v>0</v>
      </c>
      <c r="M61" s="74">
        <f t="shared" si="16"/>
        <v>862913.39508395456</v>
      </c>
      <c r="N61" s="51"/>
      <c r="O61" s="51"/>
      <c r="P61" s="51"/>
    </row>
    <row r="62" spans="1:16">
      <c r="A62" s="18">
        <v>8.75</v>
      </c>
      <c r="B62" s="49">
        <f t="shared" si="6"/>
        <v>2263876.3138541663</v>
      </c>
      <c r="C62" s="49">
        <f t="shared" si="7"/>
        <v>48167.581145833326</v>
      </c>
      <c r="D62" s="49">
        <f t="shared" si="8"/>
        <v>0</v>
      </c>
      <c r="E62" s="49">
        <f t="shared" si="9"/>
        <v>0</v>
      </c>
      <c r="F62" s="58">
        <f t="shared" si="10"/>
        <v>2312043.8949999996</v>
      </c>
      <c r="G62" s="49"/>
      <c r="H62" s="18">
        <f t="shared" si="11"/>
        <v>3.7702449556582214</v>
      </c>
      <c r="I62" s="49">
        <f t="shared" si="12"/>
        <v>975470.65743346279</v>
      </c>
      <c r="J62" s="49">
        <f t="shared" si="13"/>
        <v>20754.694839009844</v>
      </c>
      <c r="K62" s="49">
        <f t="shared" si="14"/>
        <v>0</v>
      </c>
      <c r="L62" s="49">
        <f t="shared" si="15"/>
        <v>0</v>
      </c>
      <c r="M62" s="74">
        <f t="shared" si="16"/>
        <v>996225.35227247269</v>
      </c>
      <c r="N62" s="51"/>
      <c r="O62" s="51"/>
      <c r="P62" s="51"/>
    </row>
    <row r="63" spans="1:16">
      <c r="A63" s="18">
        <v>9.25</v>
      </c>
      <c r="B63" s="49">
        <f t="shared" si="6"/>
        <v>1588786.2985518868</v>
      </c>
      <c r="C63" s="49">
        <f t="shared" si="7"/>
        <v>129696.84069811321</v>
      </c>
      <c r="D63" s="49">
        <f t="shared" si="8"/>
        <v>0</v>
      </c>
      <c r="E63" s="49">
        <f t="shared" si="9"/>
        <v>0</v>
      </c>
      <c r="F63" s="58">
        <f t="shared" si="10"/>
        <v>1718483.13925</v>
      </c>
      <c r="G63" s="49"/>
      <c r="H63" s="18">
        <f t="shared" si="11"/>
        <v>4.5439176004098618</v>
      </c>
      <c r="I63" s="49">
        <f t="shared" si="12"/>
        <v>780466.38111134653</v>
      </c>
      <c r="J63" s="49">
        <f t="shared" si="13"/>
        <v>63711.541315211973</v>
      </c>
      <c r="K63" s="49">
        <f t="shared" si="14"/>
        <v>0</v>
      </c>
      <c r="L63" s="49">
        <f t="shared" si="15"/>
        <v>0</v>
      </c>
      <c r="M63" s="74">
        <f t="shared" si="16"/>
        <v>844177.92242655857</v>
      </c>
      <c r="N63" s="51"/>
      <c r="O63" s="51"/>
      <c r="P63" s="51"/>
    </row>
    <row r="64" spans="1:16">
      <c r="A64" s="18">
        <v>9.75</v>
      </c>
      <c r="B64" s="49">
        <f t="shared" si="6"/>
        <v>1161514.5165000001</v>
      </c>
      <c r="C64" s="49">
        <f t="shared" si="7"/>
        <v>387171.50550000003</v>
      </c>
      <c r="D64" s="49">
        <f t="shared" si="8"/>
        <v>0</v>
      </c>
      <c r="E64" s="49">
        <f t="shared" si="9"/>
        <v>0</v>
      </c>
      <c r="F64" s="58">
        <f t="shared" si="10"/>
        <v>1548686.0220000001</v>
      </c>
      <c r="G64" s="49"/>
      <c r="H64" s="18">
        <f t="shared" si="11"/>
        <v>5.4227919065485422</v>
      </c>
      <c r="I64" s="49">
        <f t="shared" si="12"/>
        <v>646015.54045280442</v>
      </c>
      <c r="J64" s="49">
        <f t="shared" si="13"/>
        <v>215338.51348426816</v>
      </c>
      <c r="K64" s="49">
        <f t="shared" si="14"/>
        <v>0</v>
      </c>
      <c r="L64" s="49">
        <f t="shared" si="15"/>
        <v>0</v>
      </c>
      <c r="M64" s="74">
        <f t="shared" si="16"/>
        <v>861354.05393707263</v>
      </c>
      <c r="N64" s="51"/>
      <c r="O64" s="51"/>
      <c r="P64" s="51"/>
    </row>
    <row r="65" spans="1:16">
      <c r="A65" s="18">
        <v>10.25</v>
      </c>
      <c r="B65" s="49">
        <f t="shared" si="6"/>
        <v>1053919.9224364408</v>
      </c>
      <c r="C65" s="49">
        <f t="shared" si="7"/>
        <v>722687.94681355939</v>
      </c>
      <c r="D65" s="49">
        <f t="shared" si="8"/>
        <v>0</v>
      </c>
      <c r="E65" s="49">
        <f t="shared" si="9"/>
        <v>0</v>
      </c>
      <c r="F65" s="58">
        <f t="shared" si="10"/>
        <v>1776607.8692500002</v>
      </c>
      <c r="G65" s="49"/>
      <c r="H65" s="18">
        <f t="shared" si="11"/>
        <v>6.4146677030668036</v>
      </c>
      <c r="I65" s="49">
        <f t="shared" si="12"/>
        <v>659565.47200699581</v>
      </c>
      <c r="J65" s="49">
        <f t="shared" si="13"/>
        <v>452273.46651908284</v>
      </c>
      <c r="K65" s="49">
        <f t="shared" si="14"/>
        <v>0</v>
      </c>
      <c r="L65" s="49">
        <f t="shared" si="15"/>
        <v>0</v>
      </c>
      <c r="M65" s="74">
        <f t="shared" si="16"/>
        <v>1111838.9385260786</v>
      </c>
      <c r="N65" s="51"/>
      <c r="O65" s="51"/>
      <c r="P65" s="51"/>
    </row>
    <row r="66" spans="1:16">
      <c r="A66" s="18">
        <v>10.75</v>
      </c>
      <c r="B66" s="49">
        <f t="shared" si="6"/>
        <v>2056350.5933214284</v>
      </c>
      <c r="C66" s="49">
        <f t="shared" si="7"/>
        <v>1330579.7956785716</v>
      </c>
      <c r="D66" s="49">
        <f t="shared" si="8"/>
        <v>0</v>
      </c>
      <c r="E66" s="49">
        <f t="shared" si="9"/>
        <v>0</v>
      </c>
      <c r="F66" s="58">
        <f t="shared" si="10"/>
        <v>3386930.389</v>
      </c>
      <c r="G66" s="49"/>
      <c r="H66" s="18">
        <f t="shared" si="11"/>
        <v>7.5274897695596721</v>
      </c>
      <c r="I66" s="49">
        <f t="shared" si="12"/>
        <v>1439921.6794283735</v>
      </c>
      <c r="J66" s="49">
        <f t="shared" si="13"/>
        <v>931714.02786541823</v>
      </c>
      <c r="K66" s="49">
        <f t="shared" si="14"/>
        <v>0</v>
      </c>
      <c r="L66" s="49">
        <f t="shared" si="15"/>
        <v>0</v>
      </c>
      <c r="M66" s="74">
        <f t="shared" si="16"/>
        <v>2371635.7072937917</v>
      </c>
      <c r="N66" s="51"/>
      <c r="O66" s="51"/>
      <c r="P66" s="51"/>
    </row>
    <row r="67" spans="1:16">
      <c r="A67" s="18">
        <v>11.25</v>
      </c>
      <c r="B67" s="49">
        <f t="shared" si="6"/>
        <v>1915704.4049999998</v>
      </c>
      <c r="C67" s="49">
        <f t="shared" si="7"/>
        <v>1596420.3374999999</v>
      </c>
      <c r="D67" s="49">
        <f t="shared" si="8"/>
        <v>0</v>
      </c>
      <c r="E67" s="49">
        <f t="shared" si="9"/>
        <v>0</v>
      </c>
      <c r="F67" s="58">
        <f t="shared" si="10"/>
        <v>3512124.7424999997</v>
      </c>
      <c r="G67" s="49"/>
      <c r="H67" s="18">
        <f t="shared" si="11"/>
        <v>8.7693432558886606</v>
      </c>
      <c r="I67" s="49">
        <f t="shared" si="12"/>
        <v>1493286.1781567065</v>
      </c>
      <c r="J67" s="49">
        <f t="shared" si="13"/>
        <v>1244405.1484639221</v>
      </c>
      <c r="K67" s="49">
        <f t="shared" si="14"/>
        <v>0</v>
      </c>
      <c r="L67" s="49">
        <f t="shared" si="15"/>
        <v>0</v>
      </c>
      <c r="M67" s="74">
        <f t="shared" si="16"/>
        <v>2737691.3266206286</v>
      </c>
      <c r="N67" s="51"/>
      <c r="O67" s="51"/>
      <c r="P67" s="51"/>
    </row>
    <row r="68" spans="1:16">
      <c r="A68" s="18">
        <v>11.75</v>
      </c>
      <c r="B68" s="49">
        <f t="shared" si="6"/>
        <v>923967.68744277116</v>
      </c>
      <c r="C68" s="49">
        <f t="shared" si="7"/>
        <v>1916377.4258072288</v>
      </c>
      <c r="D68" s="49">
        <f t="shared" si="8"/>
        <v>0</v>
      </c>
      <c r="E68" s="49">
        <f t="shared" si="9"/>
        <v>0</v>
      </c>
      <c r="F68" s="58">
        <f t="shared" si="10"/>
        <v>2840345.1132499999</v>
      </c>
      <c r="G68" s="49"/>
      <c r="H68" s="18">
        <f t="shared" si="11"/>
        <v>10.148449455199881</v>
      </c>
      <c r="I68" s="49">
        <f t="shared" si="12"/>
        <v>798028.88291496888</v>
      </c>
      <c r="J68" s="49">
        <f t="shared" si="13"/>
        <v>1655171.0164162316</v>
      </c>
      <c r="K68" s="49">
        <f t="shared" si="14"/>
        <v>0</v>
      </c>
      <c r="L68" s="49">
        <f t="shared" si="15"/>
        <v>0</v>
      </c>
      <c r="M68" s="74">
        <f t="shared" si="16"/>
        <v>2453199.8993312004</v>
      </c>
      <c r="N68" s="51"/>
      <c r="O68" s="51"/>
      <c r="P68" s="51"/>
    </row>
    <row r="69" spans="1:16">
      <c r="A69" s="18">
        <v>12.25</v>
      </c>
      <c r="B69" s="49">
        <f t="shared" si="6"/>
        <v>499701.46742622956</v>
      </c>
      <c r="C69" s="49">
        <f t="shared" si="7"/>
        <v>1677569.2120737706</v>
      </c>
      <c r="D69" s="49">
        <f t="shared" si="8"/>
        <v>0</v>
      </c>
      <c r="E69" s="49">
        <f t="shared" si="9"/>
        <v>0</v>
      </c>
      <c r="F69" s="58">
        <f t="shared" si="10"/>
        <v>2177270.6795000001</v>
      </c>
      <c r="G69" s="49"/>
      <c r="H69" s="18">
        <f t="shared" si="11"/>
        <v>11.673161888365257</v>
      </c>
      <c r="I69" s="49">
        <f t="shared" si="12"/>
        <v>476171.11225469847</v>
      </c>
      <c r="J69" s="49">
        <f t="shared" si="13"/>
        <v>1598574.4482836304</v>
      </c>
      <c r="K69" s="49">
        <f t="shared" si="14"/>
        <v>0</v>
      </c>
      <c r="L69" s="49">
        <f t="shared" si="15"/>
        <v>0</v>
      </c>
      <c r="M69" s="74">
        <f t="shared" si="16"/>
        <v>2074745.560538329</v>
      </c>
      <c r="N69" s="51"/>
      <c r="O69" s="51"/>
      <c r="P69" s="51"/>
    </row>
    <row r="70" spans="1:16">
      <c r="A70" s="18">
        <v>12.75</v>
      </c>
      <c r="B70" s="49">
        <f t="shared" si="6"/>
        <v>283108.09549090907</v>
      </c>
      <c r="C70" s="49">
        <f t="shared" si="7"/>
        <v>1415540.4774545454</v>
      </c>
      <c r="D70" s="49">
        <f t="shared" si="8"/>
        <v>31456.455054545451</v>
      </c>
      <c r="E70" s="49">
        <f t="shared" si="9"/>
        <v>0</v>
      </c>
      <c r="F70" s="58">
        <f t="shared" si="10"/>
        <v>1730105.0280000002</v>
      </c>
      <c r="G70" s="49"/>
      <c r="H70" s="18">
        <f t="shared" si="11"/>
        <v>13.351962664485225</v>
      </c>
      <c r="I70" s="49">
        <f t="shared" si="12"/>
        <v>296474.40949083416</v>
      </c>
      <c r="J70" s="49">
        <f t="shared" si="13"/>
        <v>1482372.0474541709</v>
      </c>
      <c r="K70" s="49">
        <f t="shared" si="14"/>
        <v>32941.601054537132</v>
      </c>
      <c r="L70" s="49">
        <f t="shared" si="15"/>
        <v>0</v>
      </c>
      <c r="M70" s="74">
        <f t="shared" si="16"/>
        <v>1811788.0579995422</v>
      </c>
      <c r="N70" s="51"/>
      <c r="O70" s="51"/>
      <c r="P70" s="51"/>
    </row>
    <row r="71" spans="1:16">
      <c r="A71" s="18">
        <v>13.25</v>
      </c>
      <c r="B71" s="49">
        <f t="shared" si="6"/>
        <v>180618.91636280488</v>
      </c>
      <c r="C71" s="49">
        <f t="shared" si="7"/>
        <v>1424882.562417683</v>
      </c>
      <c r="D71" s="49">
        <f t="shared" si="8"/>
        <v>40137.536969512199</v>
      </c>
      <c r="E71" s="49">
        <f t="shared" si="9"/>
        <v>0</v>
      </c>
      <c r="F71" s="58">
        <f t="shared" si="10"/>
        <v>1645639.01575</v>
      </c>
      <c r="G71" s="49"/>
      <c r="H71" s="18">
        <f t="shared" si="11"/>
        <v>15.193459087401383</v>
      </c>
      <c r="I71" s="49">
        <f t="shared" si="12"/>
        <v>207111.40499389041</v>
      </c>
      <c r="J71" s="49">
        <f t="shared" si="13"/>
        <v>1633878.861618469</v>
      </c>
      <c r="K71" s="49">
        <f t="shared" si="14"/>
        <v>46024.756665308989</v>
      </c>
      <c r="L71" s="49">
        <f t="shared" si="15"/>
        <v>0</v>
      </c>
      <c r="M71" s="74">
        <f t="shared" si="16"/>
        <v>1887015.0232776683</v>
      </c>
      <c r="N71" s="51"/>
      <c r="O71" s="51"/>
      <c r="P71" s="51"/>
    </row>
    <row r="72" spans="1:16">
      <c r="A72" s="18">
        <v>13.75</v>
      </c>
      <c r="B72" s="49">
        <f t="shared" si="6"/>
        <v>134990.02985074627</v>
      </c>
      <c r="C72" s="49">
        <f t="shared" si="7"/>
        <v>978677.7164179103</v>
      </c>
      <c r="D72" s="49">
        <f t="shared" si="8"/>
        <v>16873.753731343284</v>
      </c>
      <c r="E72" s="49">
        <f t="shared" si="9"/>
        <v>0</v>
      </c>
      <c r="F72" s="58">
        <f t="shared" si="10"/>
        <v>1130541.4999999998</v>
      </c>
      <c r="G72" s="49"/>
      <c r="H72" s="18">
        <f t="shared" si="11"/>
        <v>17.206380482502301</v>
      </c>
      <c r="I72" s="49">
        <f t="shared" si="12"/>
        <v>168922.89563318423</v>
      </c>
      <c r="J72" s="49">
        <f t="shared" si="13"/>
        <v>1224690.9933405856</v>
      </c>
      <c r="K72" s="49">
        <f t="shared" si="14"/>
        <v>21115.361954148029</v>
      </c>
      <c r="L72" s="49">
        <f t="shared" si="15"/>
        <v>0</v>
      </c>
      <c r="M72" s="74">
        <f t="shared" si="16"/>
        <v>1414729.2509279177</v>
      </c>
      <c r="N72" s="51"/>
      <c r="O72" s="51"/>
      <c r="P72" s="51"/>
    </row>
    <row r="73" spans="1:16">
      <c r="A73" s="18">
        <v>14.25</v>
      </c>
      <c r="B73" s="49">
        <f t="shared" si="6"/>
        <v>65925.115416666667</v>
      </c>
      <c r="C73" s="49">
        <f t="shared" si="7"/>
        <v>527400.92333333334</v>
      </c>
      <c r="D73" s="49">
        <f t="shared" si="8"/>
        <v>0</v>
      </c>
      <c r="E73" s="49">
        <f t="shared" si="9"/>
        <v>0</v>
      </c>
      <c r="F73" s="58">
        <f t="shared" si="10"/>
        <v>593326.03875000007</v>
      </c>
      <c r="G73" s="49"/>
      <c r="H73" s="18">
        <f t="shared" si="11"/>
        <v>19.399575221671725</v>
      </c>
      <c r="I73" s="49">
        <f t="shared" si="12"/>
        <v>89748.71828231687</v>
      </c>
      <c r="J73" s="49">
        <f t="shared" si="13"/>
        <v>717989.74625853496</v>
      </c>
      <c r="K73" s="49">
        <f t="shared" si="14"/>
        <v>0</v>
      </c>
      <c r="L73" s="49">
        <f t="shared" si="15"/>
        <v>0</v>
      </c>
      <c r="M73" s="74">
        <f t="shared" si="16"/>
        <v>807738.46454085177</v>
      </c>
      <c r="N73" s="51"/>
      <c r="O73" s="51"/>
      <c r="P73" s="51"/>
    </row>
    <row r="74" spans="1:16">
      <c r="A74" s="18">
        <v>14.75</v>
      </c>
      <c r="B74" s="49">
        <f t="shared" si="6"/>
        <v>0</v>
      </c>
      <c r="C74" s="49">
        <f t="shared" si="7"/>
        <v>269443.96267500002</v>
      </c>
      <c r="D74" s="49">
        <f t="shared" si="8"/>
        <v>29938.218075000004</v>
      </c>
      <c r="E74" s="49">
        <f t="shared" si="9"/>
        <v>0</v>
      </c>
      <c r="F74" s="58">
        <f t="shared" si="10"/>
        <v>299382.18075</v>
      </c>
      <c r="G74" s="49"/>
      <c r="H74" s="18">
        <f t="shared" si="11"/>
        <v>21.782007927188619</v>
      </c>
      <c r="I74" s="49">
        <f t="shared" si="12"/>
        <v>0</v>
      </c>
      <c r="J74" s="49">
        <f t="shared" si="13"/>
        <v>397900.37497762474</v>
      </c>
      <c r="K74" s="49">
        <f t="shared" si="14"/>
        <v>44211.152775291645</v>
      </c>
      <c r="L74" s="49">
        <f t="shared" si="15"/>
        <v>0</v>
      </c>
      <c r="M74" s="74">
        <f t="shared" si="16"/>
        <v>442111.52775291639</v>
      </c>
      <c r="N74" s="51"/>
      <c r="O74" s="51"/>
      <c r="P74" s="51"/>
    </row>
    <row r="75" spans="1:16">
      <c r="A75" s="18">
        <v>15.25</v>
      </c>
      <c r="B75" s="49">
        <f t="shared" si="6"/>
        <v>5649.6586710526317</v>
      </c>
      <c r="C75" s="49">
        <f t="shared" si="7"/>
        <v>50846.928039473678</v>
      </c>
      <c r="D75" s="49">
        <f t="shared" si="8"/>
        <v>50846.928039473678</v>
      </c>
      <c r="E75" s="49">
        <f t="shared" si="9"/>
        <v>0</v>
      </c>
      <c r="F75" s="58">
        <f t="shared" si="10"/>
        <v>107343.51474999999</v>
      </c>
      <c r="G75" s="49"/>
      <c r="H75" s="18">
        <f t="shared" si="11"/>
        <v>24.362756837860605</v>
      </c>
      <c r="I75" s="49">
        <f t="shared" si="12"/>
        <v>9025.6564209682583</v>
      </c>
      <c r="J75" s="49">
        <f t="shared" si="13"/>
        <v>81230.907788714321</v>
      </c>
      <c r="K75" s="49">
        <f t="shared" si="14"/>
        <v>81230.907788714321</v>
      </c>
      <c r="L75" s="49">
        <f t="shared" si="15"/>
        <v>0</v>
      </c>
      <c r="M75" s="74">
        <f t="shared" si="16"/>
        <v>171487.47199839691</v>
      </c>
      <c r="N75" s="51"/>
      <c r="O75" s="51"/>
      <c r="P75" s="51"/>
    </row>
    <row r="76" spans="1:16">
      <c r="A76" s="18">
        <v>15.75</v>
      </c>
      <c r="B76" s="49">
        <f t="shared" si="6"/>
        <v>0</v>
      </c>
      <c r="C76" s="49">
        <f t="shared" si="7"/>
        <v>17197.276833333333</v>
      </c>
      <c r="D76" s="49">
        <f t="shared" si="8"/>
        <v>15968.899916666667</v>
      </c>
      <c r="E76" s="49">
        <f t="shared" si="9"/>
        <v>0</v>
      </c>
      <c r="F76" s="58">
        <f t="shared" si="10"/>
        <v>33166.176749999999</v>
      </c>
      <c r="G76" s="49"/>
      <c r="H76" s="18">
        <f t="shared" si="11"/>
        <v>27.151011322753995</v>
      </c>
      <c r="I76" s="49">
        <f t="shared" si="12"/>
        <v>0</v>
      </c>
      <c r="J76" s="49">
        <f t="shared" si="13"/>
        <v>29645.93384269005</v>
      </c>
      <c r="K76" s="49">
        <f t="shared" si="14"/>
        <v>27528.367139640763</v>
      </c>
      <c r="L76" s="49">
        <f t="shared" si="15"/>
        <v>0</v>
      </c>
      <c r="M76" s="74">
        <f t="shared" si="16"/>
        <v>57174.300982330809</v>
      </c>
      <c r="N76" s="51"/>
      <c r="O76" s="51"/>
      <c r="P76" s="51"/>
    </row>
    <row r="77" spans="1:16">
      <c r="A77" s="18">
        <v>16.25</v>
      </c>
      <c r="B77" s="49">
        <f t="shared" si="6"/>
        <v>0</v>
      </c>
      <c r="C77" s="49">
        <f t="shared" si="7"/>
        <v>6798.062142857143</v>
      </c>
      <c r="D77" s="49">
        <f t="shared" si="8"/>
        <v>5098.5466071428573</v>
      </c>
      <c r="E77" s="49">
        <f t="shared" si="9"/>
        <v>0</v>
      </c>
      <c r="F77" s="58">
        <f t="shared" si="10"/>
        <v>11896.608749999999</v>
      </c>
      <c r="G77" s="49"/>
      <c r="H77" s="18">
        <f t="shared" si="11"/>
        <v>30.156069529643169</v>
      </c>
      <c r="I77" s="49">
        <f t="shared" si="12"/>
        <v>0</v>
      </c>
      <c r="J77" s="49">
        <f t="shared" si="13"/>
        <v>12615.559055189848</v>
      </c>
      <c r="K77" s="49">
        <f t="shared" si="14"/>
        <v>9461.6692913923853</v>
      </c>
      <c r="L77" s="49">
        <f t="shared" si="15"/>
        <v>0</v>
      </c>
      <c r="M77" s="74">
        <f t="shared" si="16"/>
        <v>22077.228346582233</v>
      </c>
      <c r="N77" s="51"/>
      <c r="O77" s="51"/>
      <c r="P77" s="51"/>
    </row>
    <row r="78" spans="1:16">
      <c r="A78" s="18">
        <v>16.75</v>
      </c>
      <c r="B78" s="49">
        <f t="shared" si="6"/>
        <v>0</v>
      </c>
      <c r="C78" s="49">
        <f t="shared" si="7"/>
        <v>636.34590000000003</v>
      </c>
      <c r="D78" s="49">
        <f t="shared" si="8"/>
        <v>424.23060000000004</v>
      </c>
      <c r="E78" s="49">
        <f t="shared" si="9"/>
        <v>0</v>
      </c>
      <c r="F78" s="58">
        <f t="shared" si="10"/>
        <v>1060.5765000000001</v>
      </c>
      <c r="G78" s="49"/>
      <c r="H78" s="18">
        <f t="shared" si="11"/>
        <v>33.387336156803734</v>
      </c>
      <c r="I78" s="49">
        <f t="shared" si="12"/>
        <v>0</v>
      </c>
      <c r="J78" s="49">
        <f t="shared" si="13"/>
        <v>1268.4116104658992</v>
      </c>
      <c r="K78" s="49">
        <f t="shared" si="14"/>
        <v>845.60774031059952</v>
      </c>
      <c r="L78" s="49">
        <f t="shared" si="15"/>
        <v>0</v>
      </c>
      <c r="M78" s="74">
        <f t="shared" si="16"/>
        <v>2114.0193507764989</v>
      </c>
      <c r="N78" s="51"/>
      <c r="O78" s="51"/>
      <c r="P78" s="51"/>
    </row>
    <row r="79" spans="1:16">
      <c r="A79" s="18">
        <v>17.25</v>
      </c>
      <c r="B79" s="49">
        <f t="shared" si="6"/>
        <v>0</v>
      </c>
      <c r="C79" s="49">
        <f t="shared" si="7"/>
        <v>273.96696428571425</v>
      </c>
      <c r="D79" s="49">
        <f t="shared" si="8"/>
        <v>109.58678571428571</v>
      </c>
      <c r="E79" s="49">
        <f t="shared" si="9"/>
        <v>0</v>
      </c>
      <c r="F79" s="58">
        <f t="shared" si="10"/>
        <v>383.55374999999998</v>
      </c>
      <c r="G79" s="49"/>
      <c r="H79" s="18">
        <f t="shared" si="11"/>
        <v>36.85432033805607</v>
      </c>
      <c r="I79" s="49">
        <f t="shared" si="12"/>
        <v>0</v>
      </c>
      <c r="J79" s="49">
        <f t="shared" si="13"/>
        <v>585.32558051191188</v>
      </c>
      <c r="K79" s="49">
        <f t="shared" si="14"/>
        <v>234.13023220476475</v>
      </c>
      <c r="L79" s="49">
        <f t="shared" si="15"/>
        <v>0</v>
      </c>
      <c r="M79" s="74">
        <f t="shared" si="16"/>
        <v>819.45581271667663</v>
      </c>
      <c r="N79" s="51"/>
      <c r="O79" s="51"/>
      <c r="P79" s="51"/>
    </row>
    <row r="80" spans="1:16">
      <c r="A80" s="18">
        <v>17.75</v>
      </c>
      <c r="B80" s="49">
        <f t="shared" si="6"/>
        <v>0</v>
      </c>
      <c r="C80" s="49">
        <f t="shared" si="7"/>
        <v>0</v>
      </c>
      <c r="D80" s="49">
        <f t="shared" si="8"/>
        <v>0</v>
      </c>
      <c r="E80" s="49">
        <f t="shared" si="9"/>
        <v>0</v>
      </c>
      <c r="F80" s="58">
        <f t="shared" si="10"/>
        <v>0</v>
      </c>
      <c r="G80" s="49"/>
      <c r="H80" s="18">
        <f t="shared" si="11"/>
        <v>40.566633632071181</v>
      </c>
      <c r="I80" s="49">
        <f t="shared" si="12"/>
        <v>0</v>
      </c>
      <c r="J80" s="49">
        <f t="shared" si="13"/>
        <v>0</v>
      </c>
      <c r="K80" s="49">
        <f t="shared" si="14"/>
        <v>0</v>
      </c>
      <c r="L80" s="49">
        <f t="shared" si="15"/>
        <v>0</v>
      </c>
      <c r="M80" s="74">
        <f t="shared" si="16"/>
        <v>0</v>
      </c>
      <c r="N80" s="51"/>
      <c r="O80" s="51"/>
      <c r="P80" s="51"/>
    </row>
    <row r="81" spans="1:16">
      <c r="A81" s="18">
        <v>18.25</v>
      </c>
      <c r="B81" s="49">
        <f t="shared" si="6"/>
        <v>0</v>
      </c>
      <c r="C81" s="49">
        <f t="shared" si="7"/>
        <v>0</v>
      </c>
      <c r="D81" s="49">
        <f t="shared" si="8"/>
        <v>0</v>
      </c>
      <c r="E81" s="49">
        <f t="shared" si="9"/>
        <v>0</v>
      </c>
      <c r="F81" s="58">
        <f t="shared" si="10"/>
        <v>0</v>
      </c>
      <c r="G81" s="49"/>
      <c r="H81" s="18">
        <f t="shared" si="11"/>
        <v>44.533988107906701</v>
      </c>
      <c r="I81" s="49">
        <f t="shared" si="12"/>
        <v>0</v>
      </c>
      <c r="J81" s="49">
        <f t="shared" si="13"/>
        <v>0</v>
      </c>
      <c r="K81" s="49">
        <f t="shared" si="14"/>
        <v>0</v>
      </c>
      <c r="L81" s="49">
        <f t="shared" si="15"/>
        <v>0</v>
      </c>
      <c r="M81" s="74">
        <f t="shared" si="16"/>
        <v>0</v>
      </c>
      <c r="N81" s="51"/>
      <c r="O81" s="51"/>
      <c r="P81" s="51"/>
    </row>
    <row r="82" spans="1:16">
      <c r="A82" s="18">
        <v>18.75</v>
      </c>
      <c r="B82" s="49">
        <f t="shared" si="6"/>
        <v>0</v>
      </c>
      <c r="C82" s="49">
        <f t="shared" si="7"/>
        <v>0</v>
      </c>
      <c r="D82" s="49">
        <f t="shared" si="8"/>
        <v>0</v>
      </c>
      <c r="E82" s="49">
        <f t="shared" si="9"/>
        <v>0</v>
      </c>
      <c r="F82" s="58">
        <f t="shared" si="10"/>
        <v>0</v>
      </c>
      <c r="G82" s="49"/>
      <c r="H82" s="18">
        <f t="shared" si="11"/>
        <v>48.766194519568117</v>
      </c>
      <c r="I82" s="49">
        <f t="shared" si="12"/>
        <v>0</v>
      </c>
      <c r="J82" s="49">
        <f t="shared" si="13"/>
        <v>0</v>
      </c>
      <c r="K82" s="49">
        <f t="shared" si="14"/>
        <v>0</v>
      </c>
      <c r="L82" s="49">
        <f t="shared" si="15"/>
        <v>0</v>
      </c>
      <c r="M82" s="74">
        <f t="shared" si="16"/>
        <v>0</v>
      </c>
      <c r="N82" s="51"/>
      <c r="O82" s="51"/>
      <c r="P82" s="51"/>
    </row>
    <row r="83" spans="1:16">
      <c r="A83" s="18">
        <v>19.25</v>
      </c>
      <c r="B83" s="49">
        <f t="shared" si="6"/>
        <v>0</v>
      </c>
      <c r="C83" s="49">
        <f t="shared" si="7"/>
        <v>0</v>
      </c>
      <c r="D83" s="49">
        <f t="shared" si="8"/>
        <v>0</v>
      </c>
      <c r="E83" s="49">
        <f t="shared" si="9"/>
        <v>0</v>
      </c>
      <c r="F83" s="58">
        <f t="shared" si="10"/>
        <v>0</v>
      </c>
      <c r="G83" s="49"/>
      <c r="H83" s="18">
        <f t="shared" si="11"/>
        <v>53.273160563115709</v>
      </c>
      <c r="I83" s="49">
        <f t="shared" si="12"/>
        <v>0</v>
      </c>
      <c r="J83" s="49">
        <f t="shared" si="13"/>
        <v>0</v>
      </c>
      <c r="K83" s="49">
        <f t="shared" si="14"/>
        <v>0</v>
      </c>
      <c r="L83" s="49">
        <f t="shared" si="15"/>
        <v>0</v>
      </c>
      <c r="M83" s="74">
        <f t="shared" si="16"/>
        <v>0</v>
      </c>
      <c r="N83" s="51"/>
      <c r="O83" s="51"/>
      <c r="P83" s="51"/>
    </row>
    <row r="84" spans="1:16">
      <c r="A84" s="18">
        <v>19.75</v>
      </c>
      <c r="B84" s="49">
        <f t="shared" si="6"/>
        <v>0</v>
      </c>
      <c r="C84" s="49">
        <f t="shared" si="7"/>
        <v>0</v>
      </c>
      <c r="D84" s="49">
        <f t="shared" si="8"/>
        <v>0</v>
      </c>
      <c r="E84" s="49">
        <f t="shared" si="9"/>
        <v>0</v>
      </c>
      <c r="F84" s="58">
        <f t="shared" si="10"/>
        <v>0</v>
      </c>
      <c r="G84" s="49"/>
      <c r="H84" s="18">
        <f t="shared" si="11"/>
        <v>58.064889210468685</v>
      </c>
      <c r="I84" s="49">
        <f t="shared" si="12"/>
        <v>0</v>
      </c>
      <c r="J84" s="49">
        <f t="shared" si="13"/>
        <v>0</v>
      </c>
      <c r="K84" s="49">
        <f t="shared" si="14"/>
        <v>0</v>
      </c>
      <c r="L84" s="49">
        <f t="shared" si="15"/>
        <v>0</v>
      </c>
      <c r="M84" s="74">
        <f t="shared" si="16"/>
        <v>0</v>
      </c>
      <c r="N84" s="51"/>
      <c r="O84" s="51"/>
      <c r="P84" s="51"/>
    </row>
    <row r="85" spans="1:16">
      <c r="A85" s="18">
        <v>20.25</v>
      </c>
      <c r="B85" s="49">
        <f t="shared" si="6"/>
        <v>0</v>
      </c>
      <c r="C85" s="49">
        <f t="shared" si="7"/>
        <v>0</v>
      </c>
      <c r="D85" s="49">
        <f t="shared" si="8"/>
        <v>0</v>
      </c>
      <c r="E85" s="49">
        <f t="shared" si="9"/>
        <v>0</v>
      </c>
      <c r="F85" s="58">
        <f t="shared" si="10"/>
        <v>0</v>
      </c>
      <c r="G85" s="49"/>
      <c r="H85" s="18">
        <f t="shared" si="11"/>
        <v>63.15147711461681</v>
      </c>
      <c r="I85" s="49">
        <f t="shared" si="12"/>
        <v>0</v>
      </c>
      <c r="J85" s="49">
        <f t="shared" si="13"/>
        <v>0</v>
      </c>
      <c r="K85" s="49">
        <f t="shared" si="14"/>
        <v>0</v>
      </c>
      <c r="L85" s="49">
        <f t="shared" si="15"/>
        <v>0</v>
      </c>
      <c r="M85" s="74">
        <f t="shared" si="16"/>
        <v>0</v>
      </c>
      <c r="N85" s="51"/>
      <c r="O85" s="51"/>
      <c r="P85" s="51"/>
    </row>
    <row r="86" spans="1:16">
      <c r="A86" s="18">
        <v>20.75</v>
      </c>
      <c r="B86" s="49">
        <f t="shared" si="6"/>
        <v>0</v>
      </c>
      <c r="C86" s="49">
        <f t="shared" si="7"/>
        <v>0</v>
      </c>
      <c r="D86" s="49">
        <f t="shared" si="8"/>
        <v>0</v>
      </c>
      <c r="E86" s="49">
        <f t="shared" si="9"/>
        <v>0</v>
      </c>
      <c r="F86" s="58">
        <f t="shared" si="10"/>
        <v>0</v>
      </c>
      <c r="G86" s="49"/>
      <c r="H86" s="18">
        <f t="shared" si="11"/>
        <v>68.543113081436516</v>
      </c>
      <c r="I86" s="49">
        <f t="shared" si="12"/>
        <v>0</v>
      </c>
      <c r="J86" s="49">
        <f t="shared" si="13"/>
        <v>0</v>
      </c>
      <c r="K86" s="49">
        <f t="shared" si="14"/>
        <v>0</v>
      </c>
      <c r="L86" s="49">
        <f t="shared" si="15"/>
        <v>0</v>
      </c>
      <c r="M86" s="74">
        <f t="shared" si="16"/>
        <v>0</v>
      </c>
      <c r="N86" s="51"/>
      <c r="O86" s="51"/>
      <c r="P86" s="51"/>
    </row>
    <row r="87" spans="1:16">
      <c r="A87" s="18">
        <v>21.25</v>
      </c>
      <c r="B87" s="49">
        <f t="shared" si="6"/>
        <v>0</v>
      </c>
      <c r="C87" s="49">
        <f t="shared" si="7"/>
        <v>0</v>
      </c>
      <c r="D87" s="49">
        <f t="shared" si="8"/>
        <v>0</v>
      </c>
      <c r="E87" s="49">
        <f t="shared" si="9"/>
        <v>0</v>
      </c>
      <c r="F87" s="58">
        <f t="shared" si="10"/>
        <v>0</v>
      </c>
      <c r="G87" s="49"/>
      <c r="H87" s="18">
        <f t="shared" si="11"/>
        <v>74.250076603748397</v>
      </c>
      <c r="I87" s="49">
        <f t="shared" si="12"/>
        <v>0</v>
      </c>
      <c r="J87" s="49">
        <f t="shared" si="13"/>
        <v>0</v>
      </c>
      <c r="K87" s="49">
        <f t="shared" si="14"/>
        <v>0</v>
      </c>
      <c r="L87" s="49">
        <f t="shared" si="15"/>
        <v>0</v>
      </c>
      <c r="M87" s="74">
        <f t="shared" si="16"/>
        <v>0</v>
      </c>
      <c r="N87" s="51"/>
      <c r="O87" s="51"/>
      <c r="P87" s="51"/>
    </row>
    <row r="88" spans="1:16">
      <c r="A88" s="18">
        <v>21.75</v>
      </c>
      <c r="B88" s="49">
        <f t="shared" si="6"/>
        <v>0</v>
      </c>
      <c r="C88" s="49">
        <f t="shared" si="7"/>
        <v>0</v>
      </c>
      <c r="D88" s="49">
        <f t="shared" si="8"/>
        <v>0</v>
      </c>
      <c r="E88" s="49">
        <f t="shared" si="9"/>
        <v>0</v>
      </c>
      <c r="F88" s="58">
        <f t="shared" si="10"/>
        <v>0</v>
      </c>
      <c r="G88" s="49"/>
      <c r="H88" s="18">
        <f t="shared" si="11"/>
        <v>80.282736453630292</v>
      </c>
      <c r="I88" s="49">
        <f t="shared" si="12"/>
        <v>0</v>
      </c>
      <c r="J88" s="49">
        <f t="shared" si="13"/>
        <v>0</v>
      </c>
      <c r="K88" s="49">
        <f t="shared" si="14"/>
        <v>0</v>
      </c>
      <c r="L88" s="49">
        <f t="shared" si="15"/>
        <v>0</v>
      </c>
      <c r="M88" s="74">
        <f t="shared" si="16"/>
        <v>0</v>
      </c>
      <c r="N88" s="51"/>
      <c r="O88" s="51"/>
      <c r="P88" s="51"/>
    </row>
    <row r="89" spans="1:16">
      <c r="A89" s="54" t="s">
        <v>21</v>
      </c>
      <c r="B89" s="66">
        <f>SUM(B52:B83)</f>
        <v>15541510.509706678</v>
      </c>
      <c r="C89" s="66">
        <f>SUM(C52:C83)</f>
        <v>12560916.872263918</v>
      </c>
      <c r="D89" s="66">
        <f>SUM(D52:D83)</f>
        <v>190854.15577939845</v>
      </c>
      <c r="E89" s="66">
        <f>SUM(E52:E83)</f>
        <v>0</v>
      </c>
      <c r="F89" s="66">
        <f>SUM(F52:F83)</f>
        <v>28293281.537749998</v>
      </c>
      <c r="G89" s="58"/>
      <c r="H89" s="54" t="s">
        <v>21</v>
      </c>
      <c r="I89" s="66">
        <f>SUM(I52:I88)</f>
        <v>9253933.359092433</v>
      </c>
      <c r="J89" s="66">
        <f>SUM(J52:J88)</f>
        <v>11786829.265952783</v>
      </c>
      <c r="K89" s="66">
        <f>SUM(K52:K88)</f>
        <v>263593.55464154866</v>
      </c>
      <c r="L89" s="66">
        <f>SUM(L52:L88)</f>
        <v>0</v>
      </c>
      <c r="M89" s="66">
        <f>SUM(M52:M88)</f>
        <v>21304356.179686762</v>
      </c>
      <c r="N89" s="51"/>
      <c r="O89" s="51"/>
      <c r="P89" s="51"/>
    </row>
    <row r="90" spans="1:16">
      <c r="A90" s="52" t="s">
        <v>27</v>
      </c>
      <c r="B90" s="67">
        <f>IF(L43&gt;0,B89/L43,0)</f>
        <v>9.6709685353118271</v>
      </c>
      <c r="C90" s="67">
        <f>IF(M43&gt;0,C89/M43,0)</f>
        <v>11.931930315152327</v>
      </c>
      <c r="D90" s="67">
        <f>IF(N43&gt;0,D89/N43,0)</f>
        <v>14.193200080922949</v>
      </c>
      <c r="E90" s="67">
        <f>IF(O43&gt;0,E89/O43,0)</f>
        <v>0</v>
      </c>
      <c r="F90" s="67">
        <f>IF(P43&gt;0,F89/P43,0)</f>
        <v>10.584094209397774</v>
      </c>
      <c r="G90" s="58"/>
      <c r="H90" s="52" t="s">
        <v>27</v>
      </c>
      <c r="I90" s="67">
        <f>IF(L43&gt;0,I89/L43,0)</f>
        <v>5.7584170012149274</v>
      </c>
      <c r="J90" s="67">
        <f>IF(M43&gt;0,J89/M43,0)</f>
        <v>11.196605062206615</v>
      </c>
      <c r="K90" s="67">
        <f>IF(N43&gt;0,K89/N43,0)</f>
        <v>19.602591548457337</v>
      </c>
      <c r="L90" s="67">
        <f>IF(O43&gt;0,L89/O43,0)</f>
        <v>0</v>
      </c>
      <c r="M90" s="67">
        <f>IF(P43&gt;0,M89/P43,0)</f>
        <v>7.9696415764115738</v>
      </c>
      <c r="N90" s="51"/>
      <c r="O90" s="51"/>
      <c r="P90" s="51"/>
    </row>
    <row r="91" spans="1:16">
      <c r="A91" s="49"/>
      <c r="B91" s="163">
        <v>9.6709685353118306</v>
      </c>
      <c r="C91" s="163">
        <v>11.931930315152327</v>
      </c>
      <c r="D91" s="163">
        <v>14.193200080922947</v>
      </c>
      <c r="E91" s="49"/>
      <c r="F91" s="49"/>
      <c r="G91" s="49"/>
      <c r="H91" s="49"/>
      <c r="I91" s="49"/>
      <c r="J91" s="49"/>
      <c r="K91" s="49"/>
      <c r="L91" s="49"/>
      <c r="M91" s="49"/>
      <c r="N91" s="51"/>
      <c r="O91" s="51"/>
      <c r="P91" s="51"/>
    </row>
    <row r="92" spans="1:16">
      <c r="A92" s="49"/>
      <c r="B92" s="163">
        <v>1.4403956216905078</v>
      </c>
      <c r="C92" s="163">
        <v>1.3093728484601379</v>
      </c>
      <c r="D92" s="163">
        <v>1.1056551702326376</v>
      </c>
      <c r="E92" s="49"/>
      <c r="F92" s="49"/>
      <c r="G92" s="49"/>
      <c r="H92" s="49"/>
      <c r="I92" s="49"/>
      <c r="J92" s="49"/>
      <c r="K92" s="49"/>
      <c r="L92" s="49"/>
      <c r="M92" s="49"/>
      <c r="N92" s="51"/>
      <c r="O92" s="51"/>
      <c r="P92" s="51"/>
    </row>
    <row r="93" spans="1:16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51"/>
      <c r="O93" s="51"/>
      <c r="P93" s="51"/>
    </row>
    <row r="94" spans="1:16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51"/>
      <c r="O94" s="51"/>
      <c r="P94" s="51"/>
    </row>
    <row r="95" spans="1:16" ht="12.75" customHeight="1">
      <c r="A95" s="191" t="s">
        <v>97</v>
      </c>
      <c r="B95" s="191"/>
      <c r="C95" s="191"/>
      <c r="D95" s="191"/>
      <c r="E95" s="191"/>
      <c r="F95" s="49"/>
      <c r="G95" s="49"/>
      <c r="H95" s="49"/>
      <c r="I95" s="49"/>
      <c r="J95" s="49"/>
      <c r="K95" s="49"/>
      <c r="L95" s="49"/>
      <c r="M95" s="49"/>
      <c r="N95" s="51"/>
      <c r="O95" s="51"/>
      <c r="P95" s="51"/>
    </row>
    <row r="96" spans="1:16">
      <c r="A96" s="191"/>
      <c r="B96" s="191"/>
      <c r="C96" s="191"/>
      <c r="D96" s="191"/>
      <c r="E96" s="191"/>
      <c r="F96" s="49"/>
      <c r="G96" s="49"/>
      <c r="H96" s="49"/>
      <c r="I96" s="49"/>
      <c r="J96" s="49"/>
      <c r="K96" s="49"/>
      <c r="L96" s="49"/>
      <c r="M96" s="49"/>
      <c r="N96" s="51"/>
      <c r="O96" s="51"/>
      <c r="P96" s="51"/>
    </row>
    <row r="97" spans="1:16">
      <c r="A97" s="75"/>
      <c r="B97" s="75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51"/>
      <c r="O97" s="51"/>
      <c r="P97" s="51"/>
    </row>
    <row r="98" spans="1:16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51"/>
      <c r="O98" s="51"/>
      <c r="P98" s="51"/>
    </row>
    <row r="99" spans="1:16">
      <c r="A99" s="192" t="s">
        <v>33</v>
      </c>
      <c r="B99" s="182" t="s">
        <v>67</v>
      </c>
      <c r="C99" s="182" t="s">
        <v>64</v>
      </c>
      <c r="D99" s="182" t="s">
        <v>65</v>
      </c>
      <c r="E99" s="182" t="s">
        <v>32</v>
      </c>
      <c r="F99" s="182" t="s">
        <v>98</v>
      </c>
      <c r="G99" s="182" t="s">
        <v>99</v>
      </c>
      <c r="H99" s="49"/>
      <c r="I99" s="49"/>
      <c r="J99" s="49"/>
      <c r="K99" s="49"/>
      <c r="L99" s="49"/>
      <c r="M99" s="49"/>
      <c r="N99" s="51"/>
      <c r="O99" s="51"/>
      <c r="P99" s="51"/>
    </row>
    <row r="100" spans="1:16">
      <c r="A100" s="192"/>
      <c r="B100" s="192"/>
      <c r="C100" s="192"/>
      <c r="D100" s="192"/>
      <c r="E100" s="182"/>
      <c r="F100" s="182"/>
      <c r="G100" s="182"/>
      <c r="H100" s="49"/>
      <c r="I100" s="49"/>
      <c r="J100" s="49"/>
      <c r="K100" s="49"/>
      <c r="L100" s="49"/>
      <c r="M100" s="49"/>
      <c r="N100" s="51"/>
      <c r="O100" s="51"/>
      <c r="P100" s="51"/>
    </row>
    <row r="101" spans="1:16">
      <c r="A101" s="49"/>
      <c r="B101" s="50"/>
      <c r="C101" s="50"/>
      <c r="D101" s="50"/>
      <c r="E101" s="49"/>
      <c r="F101" s="49"/>
      <c r="G101" s="49"/>
      <c r="H101" s="49"/>
      <c r="I101" s="49"/>
      <c r="J101" s="49"/>
      <c r="K101" s="49"/>
      <c r="L101" s="49"/>
      <c r="M101" s="49"/>
      <c r="N101" s="51"/>
      <c r="O101" s="51"/>
      <c r="P101" s="51"/>
    </row>
    <row r="102" spans="1:16">
      <c r="A102" s="76">
        <v>0</v>
      </c>
      <c r="B102" s="61">
        <f>L$43</f>
        <v>1607027.3057925489</v>
      </c>
      <c r="C102" s="77">
        <f>$B$90</f>
        <v>9.6709685353118271</v>
      </c>
      <c r="D102" s="77">
        <f>$I$90</f>
        <v>5.7584170012149274</v>
      </c>
      <c r="E102" s="117">
        <f>B102*D102</f>
        <v>9253933.359092433</v>
      </c>
      <c r="F102" s="49">
        <f>B102/1000</f>
        <v>1607.027305792549</v>
      </c>
      <c r="G102" s="61">
        <f>E102/1000</f>
        <v>9253.9333590924325</v>
      </c>
      <c r="H102" s="49"/>
      <c r="I102" s="49"/>
      <c r="J102" s="49"/>
      <c r="K102" s="49"/>
      <c r="L102" s="49"/>
      <c r="M102" s="49"/>
      <c r="N102" s="51"/>
      <c r="O102" s="51"/>
      <c r="P102" s="51"/>
    </row>
    <row r="103" spans="1:16">
      <c r="A103" s="76">
        <v>1</v>
      </c>
      <c r="B103" s="61">
        <f>M$43</f>
        <v>1052714.5684309639</v>
      </c>
      <c r="C103" s="77">
        <f>$C$90</f>
        <v>11.931930315152327</v>
      </c>
      <c r="D103" s="77">
        <f>$J$90</f>
        <v>11.196605062206615</v>
      </c>
      <c r="E103" s="117">
        <f>B103*D103</f>
        <v>11786829.265952783</v>
      </c>
      <c r="F103" s="49">
        <f>B103/1000</f>
        <v>1052.7145684309639</v>
      </c>
      <c r="G103" s="61">
        <f>E103/1000</f>
        <v>11786.829265952783</v>
      </c>
      <c r="H103" s="49"/>
      <c r="I103" s="49"/>
      <c r="J103" s="49"/>
      <c r="K103" s="49"/>
      <c r="L103" s="49"/>
      <c r="M103" s="49"/>
      <c r="N103" s="49"/>
      <c r="O103" s="49"/>
      <c r="P103" s="51"/>
    </row>
    <row r="104" spans="1:16">
      <c r="A104" s="76">
        <v>2</v>
      </c>
      <c r="B104" s="61">
        <f>N$43</f>
        <v>13446.87277648718</v>
      </c>
      <c r="C104" s="77">
        <f>$D$90</f>
        <v>14.193200080922949</v>
      </c>
      <c r="D104" s="77">
        <f>$K$90</f>
        <v>19.602591548457337</v>
      </c>
      <c r="E104" s="117">
        <f>B104*D104</f>
        <v>263593.55464154866</v>
      </c>
      <c r="F104" s="49">
        <f>B104/1000</f>
        <v>13.446872776487179</v>
      </c>
      <c r="G104" s="61">
        <f>E104/1000</f>
        <v>263.59355464154868</v>
      </c>
      <c r="H104" s="49"/>
      <c r="I104" s="49"/>
      <c r="J104" s="49"/>
      <c r="K104" s="49"/>
      <c r="L104" s="49"/>
      <c r="M104" s="49"/>
      <c r="N104" s="49"/>
      <c r="O104" s="49"/>
      <c r="P104" s="51"/>
    </row>
    <row r="105" spans="1:16">
      <c r="A105" s="76">
        <v>3</v>
      </c>
      <c r="B105" s="61">
        <f>O$43</f>
        <v>0</v>
      </c>
      <c r="C105" s="77">
        <f>$E$90</f>
        <v>0</v>
      </c>
      <c r="D105" s="77">
        <f>$L$90</f>
        <v>0</v>
      </c>
      <c r="E105" s="117">
        <f>B105*D105</f>
        <v>0</v>
      </c>
      <c r="F105" s="49">
        <f>B105/1000</f>
        <v>0</v>
      </c>
      <c r="G105" s="61">
        <f>E105/1000</f>
        <v>0</v>
      </c>
      <c r="H105" s="49"/>
      <c r="I105" s="49"/>
      <c r="J105" s="49"/>
      <c r="K105" s="49"/>
      <c r="L105" s="49"/>
      <c r="M105" s="49"/>
      <c r="N105" s="49"/>
      <c r="O105" s="49"/>
      <c r="P105" s="51"/>
    </row>
    <row r="106" spans="1:16">
      <c r="A106" s="76" t="s">
        <v>21</v>
      </c>
      <c r="B106" s="61">
        <f>SUM(B102:B105)</f>
        <v>2673188.747</v>
      </c>
      <c r="C106" s="77">
        <f>$F$90</f>
        <v>10.584094209397774</v>
      </c>
      <c r="D106" s="77">
        <f>$M$90</f>
        <v>7.9696415764115738</v>
      </c>
      <c r="E106" s="117">
        <f>SUM(E102:E105)</f>
        <v>21304356.179686766</v>
      </c>
      <c r="F106" s="49">
        <f>B106/1000</f>
        <v>2673.1887470000001</v>
      </c>
      <c r="G106" s="61">
        <f>E106/1000</f>
        <v>21304.356179686765</v>
      </c>
      <c r="H106" s="49"/>
      <c r="I106" s="49"/>
      <c r="J106" s="49"/>
      <c r="K106" s="49"/>
      <c r="L106" s="49"/>
      <c r="M106" s="49"/>
      <c r="N106" s="49"/>
      <c r="O106" s="49"/>
      <c r="P106" s="51"/>
    </row>
    <row r="107" spans="1:16">
      <c r="A107" s="76" t="s">
        <v>17</v>
      </c>
      <c r="B107" s="160">
        <f>$I$2</f>
        <v>21305376</v>
      </c>
      <c r="C107" s="50"/>
      <c r="D107" s="50"/>
      <c r="E107" s="50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51"/>
    </row>
    <row r="108" spans="1:16" ht="24">
      <c r="A108" s="78" t="s">
        <v>54</v>
      </c>
      <c r="B108" s="117">
        <f>IF(E106&gt;0,$I$2/E106,"")</f>
        <v>1.0000478690979737</v>
      </c>
      <c r="C108" s="50"/>
      <c r="D108" s="50"/>
      <c r="E108" s="50"/>
      <c r="F108" s="79">
        <f>(F102*100)/$F$106</f>
        <v>60.116492245302304</v>
      </c>
      <c r="G108" s="79">
        <f>(G102*100)/$G$106</f>
        <v>43.436813020971989</v>
      </c>
      <c r="H108" s="49"/>
      <c r="I108" s="49"/>
      <c r="J108" s="49"/>
      <c r="K108" s="49"/>
      <c r="L108" s="49"/>
      <c r="M108" s="49"/>
      <c r="N108" s="49"/>
      <c r="O108" s="49"/>
      <c r="P108" s="51"/>
    </row>
    <row r="109" spans="1:16">
      <c r="F109" s="79">
        <f>(F103*100)/$F$106</f>
        <v>39.38048032008134</v>
      </c>
      <c r="G109" s="79">
        <f>(G103*100)/$G$106</f>
        <v>55.325911595447629</v>
      </c>
    </row>
    <row r="110" spans="1:16">
      <c r="F110" s="79">
        <f>(F104*100)/$F$106</f>
        <v>0.5030274346163548</v>
      </c>
      <c r="G110" s="79">
        <f>(G104*100)/$G$106</f>
        <v>1.2372753835803747</v>
      </c>
    </row>
    <row r="111" spans="1:16">
      <c r="F111" s="10">
        <f>(F105*100)/$F$106</f>
        <v>0</v>
      </c>
      <c r="G111" s="79">
        <f>(G105*100)/$G$106</f>
        <v>0</v>
      </c>
    </row>
  </sheetData>
  <sheetProtection selectLockedCells="1" selectUnlockedCells="1"/>
  <mergeCells count="14">
    <mergeCell ref="F99:F100"/>
    <mergeCell ref="G99:G100"/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5"/>
  <sheetViews>
    <sheetView topLeftCell="G1" workbookViewId="0">
      <selection activeCell="R12" sqref="R12"/>
    </sheetView>
  </sheetViews>
  <sheetFormatPr baseColWidth="10" defaultColWidth="10.6640625" defaultRowHeight="13"/>
  <sheetData>
    <row r="1" spans="1:23">
      <c r="A1" s="1" t="s">
        <v>0</v>
      </c>
    </row>
    <row r="2" spans="1:23">
      <c r="A2" s="1" t="s">
        <v>1</v>
      </c>
    </row>
    <row r="3" spans="1:23">
      <c r="A3" s="1" t="s">
        <v>9</v>
      </c>
    </row>
    <row r="4" spans="1:23">
      <c r="A4" s="1" t="s">
        <v>10</v>
      </c>
    </row>
    <row r="6" spans="1:23">
      <c r="D6" s="2" t="s">
        <v>2</v>
      </c>
      <c r="F6" s="2" t="s">
        <v>2</v>
      </c>
      <c r="G6" s="2" t="s">
        <v>2</v>
      </c>
      <c r="H6" s="2" t="s">
        <v>3</v>
      </c>
      <c r="J6" s="2" t="s">
        <v>4</v>
      </c>
      <c r="K6" s="2" t="s">
        <v>4</v>
      </c>
      <c r="L6" s="2" t="s">
        <v>4</v>
      </c>
      <c r="M6" s="2" t="s">
        <v>4</v>
      </c>
      <c r="N6" s="2" t="s">
        <v>4</v>
      </c>
      <c r="O6" s="2" t="s">
        <v>4</v>
      </c>
      <c r="P6" s="2" t="s">
        <v>4</v>
      </c>
      <c r="Q6" s="2"/>
      <c r="R6" s="2" t="s">
        <v>4</v>
      </c>
      <c r="S6" s="2" t="s">
        <v>4</v>
      </c>
      <c r="T6" s="2" t="s">
        <v>4</v>
      </c>
      <c r="U6" s="2" t="s">
        <v>4</v>
      </c>
      <c r="V6" s="3"/>
    </row>
    <row r="7" spans="1:23">
      <c r="D7" s="4">
        <v>1999</v>
      </c>
      <c r="E7" s="4">
        <v>2000</v>
      </c>
      <c r="F7" s="4">
        <v>2001</v>
      </c>
      <c r="G7" s="4">
        <v>2002</v>
      </c>
      <c r="H7" s="4">
        <v>2003</v>
      </c>
      <c r="I7" s="4">
        <v>2004</v>
      </c>
      <c r="J7" s="4">
        <v>2005</v>
      </c>
      <c r="K7" s="4">
        <v>2006</v>
      </c>
      <c r="L7" s="4">
        <v>2007</v>
      </c>
      <c r="M7" s="4">
        <v>2008</v>
      </c>
      <c r="N7" s="4">
        <v>2009</v>
      </c>
      <c r="O7" s="4">
        <v>2010</v>
      </c>
      <c r="P7" s="4">
        <v>2011</v>
      </c>
      <c r="Q7" s="4">
        <v>2012</v>
      </c>
      <c r="R7" s="4">
        <v>2013</v>
      </c>
      <c r="S7" s="4">
        <v>2014</v>
      </c>
      <c r="T7" s="4">
        <v>2015</v>
      </c>
      <c r="U7" s="4">
        <v>2016</v>
      </c>
      <c r="V7" s="5"/>
    </row>
    <row r="8" spans="1:23">
      <c r="C8" s="1" t="s">
        <v>11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s="1" t="s">
        <v>12</v>
      </c>
      <c r="J8" s="1" t="s">
        <v>12</v>
      </c>
      <c r="K8" s="1" t="s">
        <v>12</v>
      </c>
      <c r="L8" s="1" t="s">
        <v>12</v>
      </c>
      <c r="M8" s="1" t="s">
        <v>12</v>
      </c>
      <c r="N8" s="1" t="s">
        <v>12</v>
      </c>
      <c r="O8" s="1" t="s">
        <v>12</v>
      </c>
      <c r="P8" s="1" t="s">
        <v>12</v>
      </c>
      <c r="Q8" s="1" t="s">
        <v>12</v>
      </c>
      <c r="R8" s="1" t="s">
        <v>12</v>
      </c>
      <c r="S8" s="1" t="s">
        <v>12</v>
      </c>
      <c r="T8" s="1" t="s">
        <v>12</v>
      </c>
      <c r="U8" s="1" t="s">
        <v>12</v>
      </c>
      <c r="V8" s="6"/>
    </row>
    <row r="9" spans="1:23">
      <c r="C9" s="1">
        <v>0</v>
      </c>
      <c r="D9" s="1"/>
      <c r="F9" s="7"/>
      <c r="G9" s="7"/>
      <c r="H9" s="7"/>
      <c r="J9" s="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3">
      <c r="C10" s="1">
        <v>1</v>
      </c>
      <c r="D10" s="7">
        <v>2024917.5</v>
      </c>
      <c r="F10" s="7">
        <v>2634784.9166666665</v>
      </c>
      <c r="G10" s="7">
        <v>3773994.1076897746</v>
      </c>
      <c r="H10" s="7">
        <v>2077162.6142069169</v>
      </c>
      <c r="J10" s="7">
        <v>1298973.7649286333</v>
      </c>
      <c r="K10" s="8">
        <v>2208387.513131327</v>
      </c>
      <c r="L10" s="7">
        <v>3059500.0785902506</v>
      </c>
      <c r="M10" s="7">
        <v>1540193.9745208921</v>
      </c>
      <c r="N10" s="7">
        <v>1735038.0291126994</v>
      </c>
      <c r="O10" s="7">
        <v>951390.33315291326</v>
      </c>
      <c r="P10" s="9">
        <v>0</v>
      </c>
      <c r="Q10" s="1"/>
      <c r="R10" s="6">
        <v>108339</v>
      </c>
      <c r="S10" s="7">
        <v>2191243.09793087</v>
      </c>
      <c r="T10" s="7">
        <v>3395579.8767810091</v>
      </c>
      <c r="U10" s="7">
        <v>8050052.7141382871</v>
      </c>
      <c r="V10" s="10"/>
    </row>
    <row r="11" spans="1:23">
      <c r="C11" s="1">
        <v>2</v>
      </c>
      <c r="D11" s="7">
        <v>53928.5</v>
      </c>
      <c r="F11" s="7">
        <v>65055.083333333328</v>
      </c>
      <c r="G11" s="7">
        <v>49047.892310225812</v>
      </c>
      <c r="H11" s="7">
        <v>237236.38579308291</v>
      </c>
      <c r="J11" s="7">
        <v>6529.2350713668657</v>
      </c>
      <c r="K11" s="8">
        <v>37231.671538904971</v>
      </c>
      <c r="L11" s="7">
        <v>84761.921409749659</v>
      </c>
      <c r="M11" s="7">
        <v>484795.94441936311</v>
      </c>
      <c r="N11" s="7">
        <v>295380.79078962043</v>
      </c>
      <c r="O11" s="7">
        <v>12074.666847086881</v>
      </c>
      <c r="P11" s="9">
        <v>0</v>
      </c>
      <c r="Q11" s="1"/>
      <c r="R11" s="6">
        <v>670020</v>
      </c>
      <c r="S11" s="7">
        <v>50178.902069129545</v>
      </c>
      <c r="T11" s="7">
        <v>293440.12321899115</v>
      </c>
      <c r="U11" s="7">
        <v>98362.472136222903</v>
      </c>
      <c r="V11" s="10"/>
    </row>
    <row r="12" spans="1:23">
      <c r="C12" s="1">
        <v>3</v>
      </c>
      <c r="D12" s="1">
        <v>0</v>
      </c>
      <c r="F12" s="1">
        <v>0</v>
      </c>
      <c r="G12" s="7">
        <v>0</v>
      </c>
      <c r="H12" s="7">
        <v>0</v>
      </c>
      <c r="J12" s="7">
        <v>0</v>
      </c>
      <c r="K12" s="8">
        <v>711.81532976827089</v>
      </c>
      <c r="L12" s="1">
        <v>0</v>
      </c>
      <c r="M12" s="7">
        <v>6666.0810597448526</v>
      </c>
      <c r="N12" s="7">
        <v>38314.180097680102</v>
      </c>
      <c r="O12" s="1">
        <v>0</v>
      </c>
      <c r="P12" s="9">
        <v>0</v>
      </c>
      <c r="Q12" s="1"/>
      <c r="R12" s="6">
        <v>110204</v>
      </c>
      <c r="S12" s="1">
        <v>0</v>
      </c>
      <c r="T12" s="1">
        <v>0</v>
      </c>
      <c r="U12" s="7">
        <v>2870.8137254901958</v>
      </c>
    </row>
    <row r="13" spans="1:23">
      <c r="C13" s="1">
        <v>4</v>
      </c>
      <c r="D13" s="1"/>
      <c r="F13" s="1"/>
      <c r="G13" s="1"/>
      <c r="H13" s="1"/>
      <c r="J13" s="1"/>
      <c r="K13" s="8"/>
      <c r="L13" s="1"/>
      <c r="M13" s="1"/>
      <c r="N13" s="1"/>
      <c r="O13" s="1"/>
      <c r="P13" s="6"/>
      <c r="Q13" s="6"/>
      <c r="R13" s="6">
        <v>2691</v>
      </c>
    </row>
    <row r="14" spans="1:23">
      <c r="C14" s="11" t="s">
        <v>13</v>
      </c>
      <c r="D14" s="1"/>
      <c r="F14" s="1"/>
      <c r="G14" s="1"/>
      <c r="H14" s="1"/>
      <c r="J14" s="1"/>
      <c r="K14" s="8"/>
      <c r="L14" s="7"/>
      <c r="M14" s="1"/>
      <c r="N14" s="1"/>
      <c r="O14" s="1"/>
      <c r="P14" s="6"/>
      <c r="Q14" s="6"/>
      <c r="R14" s="6"/>
      <c r="S14" s="1"/>
      <c r="T14" s="1"/>
      <c r="U14" s="1"/>
      <c r="V14" s="1"/>
      <c r="W14" s="1"/>
    </row>
    <row r="15" spans="1:23">
      <c r="C15" s="11" t="s">
        <v>7</v>
      </c>
      <c r="D15" s="1">
        <v>2078846</v>
      </c>
      <c r="F15" s="1">
        <v>2699840</v>
      </c>
      <c r="G15" s="7">
        <v>3823042</v>
      </c>
      <c r="H15" s="7">
        <v>2314399</v>
      </c>
      <c r="J15" s="7">
        <f>SUM(J9:J14)</f>
        <v>1305503.0000000002</v>
      </c>
      <c r="K15" s="7">
        <f>SUM(K9:K14)</f>
        <v>2246331</v>
      </c>
      <c r="L15" s="7">
        <f>SUM(L10:L14)</f>
        <v>3144262</v>
      </c>
      <c r="M15" s="7">
        <f>SUM(M10:M14)</f>
        <v>2031656</v>
      </c>
      <c r="N15" s="7">
        <f>SUM(N10:N14)</f>
        <v>2068733</v>
      </c>
      <c r="O15" s="7">
        <f>SUM(O10:O14)</f>
        <v>963465.00000000012</v>
      </c>
      <c r="P15" s="12">
        <f>SUM(P10:P14)</f>
        <v>0</v>
      </c>
      <c r="Q15" s="6"/>
      <c r="R15" s="13">
        <f>SUM(R10:R14)</f>
        <v>891254</v>
      </c>
      <c r="S15" s="7">
        <f>SUM(S10:S14)</f>
        <v>2241421.9999999995</v>
      </c>
      <c r="T15" s="7">
        <f>SUM(T10:T14)</f>
        <v>3689020.0000000005</v>
      </c>
      <c r="U15" s="7">
        <f>SUM(U10:U14)</f>
        <v>8151286</v>
      </c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1"/>
  <sheetViews>
    <sheetView workbookViewId="0">
      <selection activeCell="B6" sqref="B6:G6"/>
    </sheetView>
  </sheetViews>
  <sheetFormatPr baseColWidth="10" defaultColWidth="10.6640625" defaultRowHeight="13"/>
  <cols>
    <col min="11" max="11" width="11.1640625" bestFit="1" customWidth="1"/>
  </cols>
  <sheetData>
    <row r="1" spans="1:20">
      <c r="A1" s="14" t="s">
        <v>14</v>
      </c>
      <c r="J1" t="s">
        <v>15</v>
      </c>
      <c r="N1" t="s">
        <v>16</v>
      </c>
    </row>
    <row r="2" spans="1:20">
      <c r="J2" t="s">
        <v>17</v>
      </c>
      <c r="K2">
        <v>24763000</v>
      </c>
    </row>
    <row r="4" spans="1:20">
      <c r="A4" s="2" t="s">
        <v>18</v>
      </c>
      <c r="D4" t="s">
        <v>19</v>
      </c>
      <c r="J4" s="2" t="s">
        <v>18</v>
      </c>
      <c r="M4" s="2" t="s">
        <v>18</v>
      </c>
    </row>
    <row r="5" spans="1:20">
      <c r="A5" s="2" t="s">
        <v>20</v>
      </c>
      <c r="B5" s="15">
        <v>0</v>
      </c>
      <c r="C5" s="16">
        <v>1</v>
      </c>
      <c r="D5" s="16">
        <v>2</v>
      </c>
      <c r="E5" s="16">
        <v>3</v>
      </c>
      <c r="F5" s="16">
        <v>4</v>
      </c>
      <c r="G5" s="16" t="s">
        <v>13</v>
      </c>
      <c r="H5" s="17" t="s">
        <v>21</v>
      </c>
      <c r="J5" s="2" t="s">
        <v>20</v>
      </c>
      <c r="K5" s="2" t="s">
        <v>22</v>
      </c>
      <c r="M5" s="2" t="s">
        <v>20</v>
      </c>
      <c r="N5" s="15">
        <v>0</v>
      </c>
      <c r="O5" s="16">
        <v>1</v>
      </c>
      <c r="P5" s="16">
        <v>2</v>
      </c>
      <c r="Q5" s="16">
        <v>3</v>
      </c>
      <c r="R5" s="16">
        <v>4</v>
      </c>
      <c r="S5" s="16" t="s">
        <v>13</v>
      </c>
      <c r="T5" s="17" t="s">
        <v>21</v>
      </c>
    </row>
    <row r="6" spans="1:20">
      <c r="A6" s="18">
        <v>3.75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19">
        <f t="shared" ref="H6:H35" si="0">SUM(B6:G6)</f>
        <v>0</v>
      </c>
      <c r="J6" s="18">
        <v>3.75</v>
      </c>
      <c r="K6" s="20"/>
      <c r="M6" s="18">
        <v>3.75</v>
      </c>
      <c r="T6" s="19">
        <f t="shared" ref="T6:T37" si="1">SUM(N6:S6)</f>
        <v>0</v>
      </c>
    </row>
    <row r="7" spans="1:20">
      <c r="A7" s="18">
        <v>4.25</v>
      </c>
      <c r="B7" s="2"/>
      <c r="C7" s="2"/>
      <c r="D7" s="2"/>
      <c r="E7" s="2"/>
      <c r="F7" s="2"/>
      <c r="G7" s="2"/>
      <c r="H7" s="19">
        <f t="shared" si="0"/>
        <v>0</v>
      </c>
      <c r="J7" s="18">
        <v>4.25</v>
      </c>
      <c r="K7" s="20"/>
      <c r="M7" s="18">
        <v>4.25</v>
      </c>
      <c r="T7" s="19">
        <f t="shared" si="1"/>
        <v>0</v>
      </c>
    </row>
    <row r="8" spans="1:20">
      <c r="A8" s="18">
        <v>4.75</v>
      </c>
      <c r="B8" s="2"/>
      <c r="C8" s="2"/>
      <c r="D8" s="2"/>
      <c r="E8" s="2"/>
      <c r="F8" s="2"/>
      <c r="G8" s="2"/>
      <c r="H8" s="19">
        <f t="shared" si="0"/>
        <v>0</v>
      </c>
      <c r="J8" s="18">
        <v>4.75</v>
      </c>
      <c r="K8" s="20"/>
      <c r="L8" s="21"/>
      <c r="M8" s="18">
        <v>4.75</v>
      </c>
      <c r="T8" s="19">
        <f t="shared" si="1"/>
        <v>0</v>
      </c>
    </row>
    <row r="9" spans="1:20">
      <c r="A9" s="18">
        <v>5.25</v>
      </c>
      <c r="B9" s="2"/>
      <c r="C9" s="2"/>
      <c r="D9" s="2"/>
      <c r="E9" s="2"/>
      <c r="F9" s="2"/>
      <c r="G9" s="2"/>
      <c r="H9" s="19">
        <f t="shared" si="0"/>
        <v>0</v>
      </c>
      <c r="J9" s="18">
        <v>5.25</v>
      </c>
      <c r="K9" s="20"/>
      <c r="L9" s="20"/>
      <c r="M9" s="18">
        <v>5.25</v>
      </c>
      <c r="T9" s="19">
        <f t="shared" si="1"/>
        <v>0</v>
      </c>
    </row>
    <row r="10" spans="1:20">
      <c r="A10" s="18">
        <v>5.75</v>
      </c>
      <c r="C10" s="2"/>
      <c r="D10" s="2"/>
      <c r="E10" s="2"/>
      <c r="F10" s="2"/>
      <c r="G10" s="2"/>
      <c r="H10" s="19">
        <f t="shared" si="0"/>
        <v>0</v>
      </c>
      <c r="J10" s="18">
        <v>5.75</v>
      </c>
      <c r="K10" s="22"/>
      <c r="L10" s="23"/>
      <c r="M10" s="18">
        <v>5.75</v>
      </c>
      <c r="T10" s="19">
        <f t="shared" si="1"/>
        <v>0</v>
      </c>
    </row>
    <row r="11" spans="1:20">
      <c r="A11" s="18">
        <v>6.25</v>
      </c>
      <c r="D11" s="2"/>
      <c r="E11" s="2"/>
      <c r="F11" s="2"/>
      <c r="G11" s="2"/>
      <c r="H11" s="19">
        <f t="shared" si="0"/>
        <v>0</v>
      </c>
      <c r="J11" s="18">
        <v>6.25</v>
      </c>
      <c r="K11" s="22"/>
      <c r="L11" s="23"/>
      <c r="M11" s="18">
        <v>6.25</v>
      </c>
      <c r="T11" s="19">
        <f t="shared" si="1"/>
        <v>0</v>
      </c>
    </row>
    <row r="12" spans="1:20">
      <c r="A12" s="18">
        <v>6.75</v>
      </c>
      <c r="D12" s="2"/>
      <c r="E12" s="20"/>
      <c r="F12" s="2"/>
      <c r="G12" s="2"/>
      <c r="H12" s="19">
        <f t="shared" si="0"/>
        <v>0</v>
      </c>
      <c r="J12" s="18">
        <v>6.75</v>
      </c>
      <c r="K12" s="22"/>
      <c r="L12" s="23"/>
      <c r="M12" s="18">
        <v>6.75</v>
      </c>
      <c r="T12" s="19">
        <f t="shared" si="1"/>
        <v>0</v>
      </c>
    </row>
    <row r="13" spans="1:20">
      <c r="A13" s="18">
        <v>7.25</v>
      </c>
      <c r="D13" s="2"/>
      <c r="E13" s="20"/>
      <c r="F13" s="2"/>
      <c r="G13" s="2"/>
      <c r="H13" s="19">
        <f t="shared" si="0"/>
        <v>0</v>
      </c>
      <c r="J13" s="18">
        <v>7.25</v>
      </c>
      <c r="K13" s="22"/>
      <c r="L13" s="23"/>
      <c r="M13" s="18">
        <v>7.25</v>
      </c>
      <c r="T13" s="19">
        <f t="shared" si="1"/>
        <v>0</v>
      </c>
    </row>
    <row r="14" spans="1:20">
      <c r="A14" s="18">
        <v>7.75</v>
      </c>
      <c r="C14">
        <v>1</v>
      </c>
      <c r="D14" s="2"/>
      <c r="E14" s="20"/>
      <c r="F14" s="2"/>
      <c r="G14" s="2"/>
      <c r="H14" s="19">
        <f t="shared" si="0"/>
        <v>1</v>
      </c>
      <c r="J14" s="18">
        <v>7.75</v>
      </c>
      <c r="K14">
        <v>5802000</v>
      </c>
      <c r="L14" s="23"/>
      <c r="M14" s="18">
        <v>7.75</v>
      </c>
      <c r="N14">
        <f t="shared" ref="N14:N32" si="2">($K14/1000)*(B14/$H14)</f>
        <v>0</v>
      </c>
      <c r="O14">
        <f t="shared" ref="O14:O32" si="3">($K14/1000)*(C14/$H14)</f>
        <v>5802</v>
      </c>
      <c r="P14">
        <f t="shared" ref="P14:P32" si="4">($K14/1000)*(D14/$H14)</f>
        <v>0</v>
      </c>
      <c r="Q14">
        <f t="shared" ref="Q14:Q32" si="5">($K14/1000)*(E14/$H14)</f>
        <v>0</v>
      </c>
      <c r="R14">
        <f t="shared" ref="R14:R32" si="6">($K14/1000)*(F14/$H14)</f>
        <v>0</v>
      </c>
      <c r="S14">
        <f t="shared" ref="S14:S32" si="7">($K14/1000)*(G14/$H14)</f>
        <v>0</v>
      </c>
      <c r="T14" s="19">
        <f t="shared" si="1"/>
        <v>5802</v>
      </c>
    </row>
    <row r="15" spans="1:20">
      <c r="A15" s="18">
        <v>8.25</v>
      </c>
      <c r="C15">
        <v>2</v>
      </c>
      <c r="D15" s="20"/>
      <c r="E15" s="20"/>
      <c r="F15" s="2"/>
      <c r="G15" s="2"/>
      <c r="H15" s="19">
        <f t="shared" si="0"/>
        <v>2</v>
      </c>
      <c r="J15" s="18">
        <v>8.25</v>
      </c>
      <c r="K15">
        <v>11500000</v>
      </c>
      <c r="L15" s="20"/>
      <c r="M15" s="18">
        <v>8.25</v>
      </c>
      <c r="N15">
        <f t="shared" si="2"/>
        <v>0</v>
      </c>
      <c r="O15">
        <f t="shared" si="3"/>
        <v>11500</v>
      </c>
      <c r="P15">
        <f t="shared" si="4"/>
        <v>0</v>
      </c>
      <c r="Q15">
        <f t="shared" si="5"/>
        <v>0</v>
      </c>
      <c r="R15">
        <f t="shared" si="6"/>
        <v>0</v>
      </c>
      <c r="S15">
        <f t="shared" si="7"/>
        <v>0</v>
      </c>
      <c r="T15" s="19">
        <f t="shared" si="1"/>
        <v>11500</v>
      </c>
    </row>
    <row r="16" spans="1:20">
      <c r="A16" s="18">
        <v>8.75</v>
      </c>
      <c r="C16">
        <v>3</v>
      </c>
      <c r="D16" s="20"/>
      <c r="E16" s="20"/>
      <c r="F16" s="2"/>
      <c r="G16" s="2"/>
      <c r="H16" s="19">
        <f t="shared" si="0"/>
        <v>3</v>
      </c>
      <c r="J16" s="18">
        <v>8.75</v>
      </c>
      <c r="K16">
        <v>23000000</v>
      </c>
      <c r="L16" s="20"/>
      <c r="M16" s="18">
        <v>8.75</v>
      </c>
      <c r="N16">
        <f t="shared" si="2"/>
        <v>0</v>
      </c>
      <c r="O16">
        <f t="shared" si="3"/>
        <v>23000</v>
      </c>
      <c r="P16">
        <f t="shared" si="4"/>
        <v>0</v>
      </c>
      <c r="Q16">
        <f t="shared" si="5"/>
        <v>0</v>
      </c>
      <c r="R16">
        <f t="shared" si="6"/>
        <v>0</v>
      </c>
      <c r="S16">
        <f t="shared" si="7"/>
        <v>0</v>
      </c>
      <c r="T16" s="19">
        <f t="shared" si="1"/>
        <v>23000</v>
      </c>
    </row>
    <row r="17" spans="1:20">
      <c r="A17" s="18">
        <v>9.25</v>
      </c>
      <c r="C17">
        <v>5</v>
      </c>
      <c r="D17" s="20"/>
      <c r="E17" s="20"/>
      <c r="F17" s="2"/>
      <c r="G17" s="2"/>
      <c r="H17" s="19">
        <f t="shared" si="0"/>
        <v>5</v>
      </c>
      <c r="J17" s="18">
        <v>9.25</v>
      </c>
      <c r="K17">
        <v>92103000</v>
      </c>
      <c r="L17" s="20"/>
      <c r="M17" s="18">
        <v>9.25</v>
      </c>
      <c r="N17">
        <f t="shared" si="2"/>
        <v>0</v>
      </c>
      <c r="O17">
        <f t="shared" si="3"/>
        <v>92103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7"/>
        <v>0</v>
      </c>
      <c r="T17" s="19">
        <f t="shared" si="1"/>
        <v>92103</v>
      </c>
    </row>
    <row r="18" spans="1:20">
      <c r="A18" s="18">
        <v>9.75</v>
      </c>
      <c r="C18">
        <v>10</v>
      </c>
      <c r="D18" s="20"/>
      <c r="E18" s="20"/>
      <c r="F18" s="2"/>
      <c r="G18" s="2"/>
      <c r="H18" s="19">
        <f t="shared" si="0"/>
        <v>10</v>
      </c>
      <c r="J18" s="18">
        <v>9.75</v>
      </c>
      <c r="K18">
        <v>46000000</v>
      </c>
      <c r="L18" s="20"/>
      <c r="M18" s="18">
        <v>9.75</v>
      </c>
      <c r="N18">
        <f t="shared" si="2"/>
        <v>0</v>
      </c>
      <c r="O18">
        <f t="shared" si="3"/>
        <v>46000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7"/>
        <v>0</v>
      </c>
      <c r="T18" s="19">
        <f t="shared" si="1"/>
        <v>46000</v>
      </c>
    </row>
    <row r="19" spans="1:20">
      <c r="A19" s="18">
        <v>10.25</v>
      </c>
      <c r="C19">
        <v>10</v>
      </c>
      <c r="D19" s="20"/>
      <c r="E19" s="20"/>
      <c r="F19" s="2"/>
      <c r="G19" s="2"/>
      <c r="H19" s="19">
        <f t="shared" si="0"/>
        <v>10</v>
      </c>
      <c r="J19" s="18">
        <v>10.25</v>
      </c>
      <c r="K19">
        <v>86000000</v>
      </c>
      <c r="L19" s="20"/>
      <c r="M19" s="18">
        <v>10.25</v>
      </c>
      <c r="N19">
        <f t="shared" si="2"/>
        <v>0</v>
      </c>
      <c r="O19">
        <f t="shared" si="3"/>
        <v>86000</v>
      </c>
      <c r="P19">
        <f t="shared" si="4"/>
        <v>0</v>
      </c>
      <c r="Q19">
        <f t="shared" si="5"/>
        <v>0</v>
      </c>
      <c r="R19">
        <f t="shared" si="6"/>
        <v>0</v>
      </c>
      <c r="S19">
        <f t="shared" si="7"/>
        <v>0</v>
      </c>
      <c r="T19" s="19">
        <f t="shared" si="1"/>
        <v>86000</v>
      </c>
    </row>
    <row r="20" spans="1:20">
      <c r="A20" s="18">
        <v>10.75</v>
      </c>
      <c r="C20">
        <v>20</v>
      </c>
      <c r="D20" s="20"/>
      <c r="E20" s="20"/>
      <c r="F20" s="2"/>
      <c r="G20" s="2"/>
      <c r="H20" s="19">
        <f t="shared" si="0"/>
        <v>20</v>
      </c>
      <c r="J20" s="18">
        <v>10.75</v>
      </c>
      <c r="K20">
        <v>138102000</v>
      </c>
      <c r="L20" s="20"/>
      <c r="M20" s="18">
        <v>10.75</v>
      </c>
      <c r="N20">
        <f t="shared" si="2"/>
        <v>0</v>
      </c>
      <c r="O20">
        <f t="shared" si="3"/>
        <v>138102</v>
      </c>
      <c r="P20">
        <f t="shared" si="4"/>
        <v>0</v>
      </c>
      <c r="Q20">
        <f t="shared" si="5"/>
        <v>0</v>
      </c>
      <c r="R20">
        <f t="shared" si="6"/>
        <v>0</v>
      </c>
      <c r="S20">
        <f t="shared" si="7"/>
        <v>0</v>
      </c>
      <c r="T20" s="19">
        <f t="shared" si="1"/>
        <v>138102</v>
      </c>
    </row>
    <row r="21" spans="1:20">
      <c r="A21" s="18">
        <v>11.25</v>
      </c>
      <c r="C21">
        <v>20</v>
      </c>
      <c r="D21" s="20"/>
      <c r="E21" s="20"/>
      <c r="F21" s="2"/>
      <c r="G21" s="2"/>
      <c r="H21" s="19">
        <f t="shared" si="0"/>
        <v>20</v>
      </c>
      <c r="J21" s="18">
        <v>11.25</v>
      </c>
      <c r="K21">
        <v>144734000</v>
      </c>
      <c r="L21" s="20"/>
      <c r="M21" s="18">
        <v>11.25</v>
      </c>
      <c r="N21">
        <f t="shared" si="2"/>
        <v>0</v>
      </c>
      <c r="O21">
        <f t="shared" si="3"/>
        <v>144734</v>
      </c>
      <c r="P21">
        <f t="shared" si="4"/>
        <v>0</v>
      </c>
      <c r="Q21">
        <f t="shared" si="5"/>
        <v>0</v>
      </c>
      <c r="R21">
        <f t="shared" si="6"/>
        <v>0</v>
      </c>
      <c r="S21">
        <f t="shared" si="7"/>
        <v>0</v>
      </c>
      <c r="T21" s="19">
        <f t="shared" si="1"/>
        <v>144734</v>
      </c>
    </row>
    <row r="22" spans="1:20">
      <c r="A22" s="18">
        <v>11.75</v>
      </c>
      <c r="C22">
        <v>20</v>
      </c>
      <c r="D22" s="20"/>
      <c r="E22" s="20"/>
      <c r="F22" s="2"/>
      <c r="G22" s="2"/>
      <c r="H22" s="19">
        <f t="shared" si="0"/>
        <v>20</v>
      </c>
      <c r="J22" s="18">
        <v>11.75</v>
      </c>
      <c r="K22">
        <v>220044000</v>
      </c>
      <c r="L22" s="20"/>
      <c r="M22" s="18">
        <v>11.75</v>
      </c>
      <c r="N22">
        <f t="shared" si="2"/>
        <v>0</v>
      </c>
      <c r="O22">
        <f t="shared" si="3"/>
        <v>220044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7"/>
        <v>0</v>
      </c>
      <c r="T22" s="19">
        <f t="shared" si="1"/>
        <v>220044</v>
      </c>
    </row>
    <row r="23" spans="1:20">
      <c r="A23" s="18">
        <v>12.25</v>
      </c>
      <c r="C23">
        <v>20</v>
      </c>
      <c r="D23" s="20"/>
      <c r="E23" s="20"/>
      <c r="F23" s="2"/>
      <c r="G23" s="2"/>
      <c r="H23" s="19">
        <f t="shared" si="0"/>
        <v>20</v>
      </c>
      <c r="J23" s="18">
        <v>12.25</v>
      </c>
      <c r="K23">
        <v>148027000</v>
      </c>
      <c r="L23" s="20"/>
      <c r="M23" s="18">
        <v>12.25</v>
      </c>
      <c r="N23">
        <f t="shared" si="2"/>
        <v>0</v>
      </c>
      <c r="O23">
        <f t="shared" si="3"/>
        <v>148027</v>
      </c>
      <c r="P23">
        <f t="shared" si="4"/>
        <v>0</v>
      </c>
      <c r="Q23">
        <f t="shared" si="5"/>
        <v>0</v>
      </c>
      <c r="R23">
        <f t="shared" si="6"/>
        <v>0</v>
      </c>
      <c r="S23">
        <f t="shared" si="7"/>
        <v>0</v>
      </c>
      <c r="T23" s="19">
        <f t="shared" si="1"/>
        <v>148027</v>
      </c>
    </row>
    <row r="24" spans="1:20">
      <c r="A24" s="18">
        <v>12.75</v>
      </c>
      <c r="C24">
        <v>20</v>
      </c>
      <c r="D24" s="20"/>
      <c r="E24" s="20"/>
      <c r="F24" s="2"/>
      <c r="G24" s="2"/>
      <c r="H24" s="19">
        <f t="shared" si="0"/>
        <v>20</v>
      </c>
      <c r="J24" s="18">
        <v>12.75</v>
      </c>
      <c r="K24">
        <v>252168000</v>
      </c>
      <c r="L24" s="20"/>
      <c r="M24" s="18">
        <v>12.75</v>
      </c>
      <c r="N24">
        <f t="shared" si="2"/>
        <v>0</v>
      </c>
      <c r="O24">
        <f t="shared" si="3"/>
        <v>252168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7"/>
        <v>0</v>
      </c>
      <c r="T24" s="19">
        <f t="shared" si="1"/>
        <v>252168</v>
      </c>
    </row>
    <row r="25" spans="1:20">
      <c r="A25" s="18">
        <v>13.25</v>
      </c>
      <c r="C25">
        <v>17</v>
      </c>
      <c r="E25" s="20"/>
      <c r="F25" s="2"/>
      <c r="G25" s="2"/>
      <c r="H25" s="19">
        <f t="shared" si="0"/>
        <v>17</v>
      </c>
      <c r="J25" s="18">
        <v>13.25</v>
      </c>
      <c r="K25">
        <v>430823000</v>
      </c>
      <c r="L25" s="20"/>
      <c r="M25" s="18">
        <v>13.25</v>
      </c>
      <c r="N25">
        <f t="shared" si="2"/>
        <v>0</v>
      </c>
      <c r="O25">
        <f t="shared" si="3"/>
        <v>430823</v>
      </c>
      <c r="P25">
        <f t="shared" si="4"/>
        <v>0</v>
      </c>
      <c r="Q25">
        <f t="shared" si="5"/>
        <v>0</v>
      </c>
      <c r="R25">
        <f t="shared" si="6"/>
        <v>0</v>
      </c>
      <c r="S25">
        <f t="shared" si="7"/>
        <v>0</v>
      </c>
      <c r="T25" s="19">
        <f t="shared" si="1"/>
        <v>430823</v>
      </c>
    </row>
    <row r="26" spans="1:20">
      <c r="A26" s="18">
        <v>13.75</v>
      </c>
      <c r="C26">
        <v>10</v>
      </c>
      <c r="E26" s="20"/>
      <c r="F26" s="2"/>
      <c r="G26" s="2"/>
      <c r="H26" s="19">
        <f t="shared" si="0"/>
        <v>10</v>
      </c>
      <c r="J26" s="18">
        <v>13.75</v>
      </c>
      <c r="K26">
        <v>300240000</v>
      </c>
      <c r="L26" s="20"/>
      <c r="M26" s="18">
        <v>13.75</v>
      </c>
      <c r="N26">
        <f t="shared" si="2"/>
        <v>0</v>
      </c>
      <c r="O26">
        <f t="shared" si="3"/>
        <v>300240</v>
      </c>
      <c r="P26">
        <f t="shared" si="4"/>
        <v>0</v>
      </c>
      <c r="Q26">
        <f t="shared" si="5"/>
        <v>0</v>
      </c>
      <c r="R26">
        <f t="shared" si="6"/>
        <v>0</v>
      </c>
      <c r="S26">
        <f t="shared" si="7"/>
        <v>0</v>
      </c>
      <c r="T26" s="19">
        <f t="shared" si="1"/>
        <v>300240</v>
      </c>
    </row>
    <row r="27" spans="1:20">
      <c r="A27" s="18">
        <v>14.25</v>
      </c>
      <c r="C27">
        <v>7</v>
      </c>
      <c r="E27" s="20"/>
      <c r="F27" s="2"/>
      <c r="G27" s="2"/>
      <c r="H27" s="19">
        <f t="shared" si="0"/>
        <v>7</v>
      </c>
      <c r="J27" s="18">
        <v>14.25</v>
      </c>
      <c r="K27">
        <v>100522000</v>
      </c>
      <c r="L27" s="20"/>
      <c r="M27" s="18">
        <v>14.25</v>
      </c>
      <c r="N27">
        <f t="shared" si="2"/>
        <v>0</v>
      </c>
      <c r="O27">
        <f t="shared" si="3"/>
        <v>100522</v>
      </c>
      <c r="P27">
        <f t="shared" si="4"/>
        <v>0</v>
      </c>
      <c r="Q27">
        <f t="shared" si="5"/>
        <v>0</v>
      </c>
      <c r="R27">
        <f t="shared" si="6"/>
        <v>0</v>
      </c>
      <c r="S27">
        <f t="shared" si="7"/>
        <v>0</v>
      </c>
      <c r="T27" s="19">
        <f t="shared" si="1"/>
        <v>100522</v>
      </c>
    </row>
    <row r="28" spans="1:20">
      <c r="A28" s="18">
        <v>14.75</v>
      </c>
      <c r="C28">
        <v>2</v>
      </c>
      <c r="D28">
        <v>2</v>
      </c>
      <c r="E28" s="20"/>
      <c r="F28" s="2"/>
      <c r="G28" s="2"/>
      <c r="H28" s="19">
        <f t="shared" si="0"/>
        <v>4</v>
      </c>
      <c r="J28" s="18">
        <v>14.75</v>
      </c>
      <c r="K28">
        <v>43109000</v>
      </c>
      <c r="L28" s="20"/>
      <c r="M28" s="18">
        <v>14.75</v>
      </c>
      <c r="N28">
        <f t="shared" si="2"/>
        <v>0</v>
      </c>
      <c r="O28">
        <f t="shared" si="3"/>
        <v>21554.5</v>
      </c>
      <c r="P28">
        <f t="shared" si="4"/>
        <v>21554.5</v>
      </c>
      <c r="Q28">
        <f t="shared" si="5"/>
        <v>0</v>
      </c>
      <c r="R28">
        <f t="shared" si="6"/>
        <v>0</v>
      </c>
      <c r="S28">
        <f t="shared" si="7"/>
        <v>0</v>
      </c>
      <c r="T28" s="19">
        <f t="shared" si="1"/>
        <v>43109</v>
      </c>
    </row>
    <row r="29" spans="1:20">
      <c r="A29" s="18">
        <v>15.25</v>
      </c>
      <c r="B29" s="2"/>
      <c r="C29">
        <v>1</v>
      </c>
      <c r="D29">
        <v>3</v>
      </c>
      <c r="E29" s="20"/>
      <c r="F29" s="2"/>
      <c r="G29" s="2"/>
      <c r="H29" s="19">
        <f t="shared" si="0"/>
        <v>4</v>
      </c>
      <c r="J29" s="18">
        <v>15.25</v>
      </c>
      <c r="K29">
        <v>17192000</v>
      </c>
      <c r="L29" s="20"/>
      <c r="M29" s="18">
        <v>15.25</v>
      </c>
      <c r="N29">
        <f t="shared" si="2"/>
        <v>0</v>
      </c>
      <c r="O29">
        <f t="shared" si="3"/>
        <v>4298</v>
      </c>
      <c r="P29">
        <f t="shared" si="4"/>
        <v>12894</v>
      </c>
      <c r="Q29">
        <f t="shared" si="5"/>
        <v>0</v>
      </c>
      <c r="R29">
        <f t="shared" si="6"/>
        <v>0</v>
      </c>
      <c r="S29">
        <f t="shared" si="7"/>
        <v>0</v>
      </c>
      <c r="T29" s="19">
        <f t="shared" si="1"/>
        <v>17192</v>
      </c>
    </row>
    <row r="30" spans="1:20">
      <c r="A30" s="18">
        <v>15.75</v>
      </c>
      <c r="B30" s="2"/>
      <c r="D30">
        <v>1</v>
      </c>
      <c r="E30" s="20"/>
      <c r="F30" s="2"/>
      <c r="G30" s="2"/>
      <c r="H30" s="19">
        <f t="shared" si="0"/>
        <v>1</v>
      </c>
      <c r="J30" s="18">
        <v>15.75</v>
      </c>
      <c r="K30">
        <v>13065000</v>
      </c>
      <c r="L30" s="20"/>
      <c r="M30" s="18">
        <v>15.75</v>
      </c>
      <c r="N30">
        <f t="shared" si="2"/>
        <v>0</v>
      </c>
      <c r="O30">
        <f t="shared" si="3"/>
        <v>0</v>
      </c>
      <c r="P30">
        <f t="shared" si="4"/>
        <v>13065</v>
      </c>
      <c r="Q30">
        <f t="shared" si="5"/>
        <v>0</v>
      </c>
      <c r="R30">
        <f t="shared" si="6"/>
        <v>0</v>
      </c>
      <c r="S30">
        <f t="shared" si="7"/>
        <v>0</v>
      </c>
      <c r="T30" s="19">
        <f t="shared" si="1"/>
        <v>13065</v>
      </c>
    </row>
    <row r="31" spans="1:20">
      <c r="A31" s="18">
        <v>16.25</v>
      </c>
      <c r="B31" s="2"/>
      <c r="D31">
        <v>1</v>
      </c>
      <c r="E31" s="20"/>
      <c r="F31" s="2"/>
      <c r="G31" s="2"/>
      <c r="H31" s="19">
        <f t="shared" si="0"/>
        <v>1</v>
      </c>
      <c r="J31" s="18">
        <v>16.25</v>
      </c>
      <c r="K31">
        <v>1018000</v>
      </c>
      <c r="L31" s="20"/>
      <c r="M31" s="18">
        <v>16.25</v>
      </c>
      <c r="N31">
        <f t="shared" si="2"/>
        <v>0</v>
      </c>
      <c r="O31">
        <f t="shared" si="3"/>
        <v>0</v>
      </c>
      <c r="P31">
        <f t="shared" si="4"/>
        <v>1018</v>
      </c>
      <c r="Q31">
        <f t="shared" si="5"/>
        <v>0</v>
      </c>
      <c r="R31">
        <f t="shared" si="6"/>
        <v>0</v>
      </c>
      <c r="S31">
        <f t="shared" si="7"/>
        <v>0</v>
      </c>
      <c r="T31" s="19">
        <f t="shared" si="1"/>
        <v>1018</v>
      </c>
    </row>
    <row r="32" spans="1:20">
      <c r="A32" s="18">
        <v>16.75</v>
      </c>
      <c r="B32" s="2"/>
      <c r="D32">
        <v>1</v>
      </c>
      <c r="E32" s="20"/>
      <c r="F32" s="2"/>
      <c r="G32" s="2"/>
      <c r="H32" s="19">
        <f t="shared" si="0"/>
        <v>1</v>
      </c>
      <c r="J32" s="18">
        <v>16.75</v>
      </c>
      <c r="K32">
        <v>5397000</v>
      </c>
      <c r="L32" s="20"/>
      <c r="M32" s="18">
        <v>16.75</v>
      </c>
      <c r="N32">
        <f t="shared" si="2"/>
        <v>0</v>
      </c>
      <c r="O32">
        <f t="shared" si="3"/>
        <v>0</v>
      </c>
      <c r="P32">
        <f t="shared" si="4"/>
        <v>5397</v>
      </c>
      <c r="Q32">
        <f t="shared" si="5"/>
        <v>0</v>
      </c>
      <c r="R32">
        <f t="shared" si="6"/>
        <v>0</v>
      </c>
      <c r="S32">
        <f t="shared" si="7"/>
        <v>0</v>
      </c>
      <c r="T32" s="19">
        <f t="shared" si="1"/>
        <v>5397</v>
      </c>
    </row>
    <row r="33" spans="1:20">
      <c r="A33" s="18">
        <v>17.25</v>
      </c>
      <c r="B33" s="2"/>
      <c r="E33" s="20"/>
      <c r="F33" s="2"/>
      <c r="G33" s="2"/>
      <c r="H33" s="19">
        <f t="shared" si="0"/>
        <v>0</v>
      </c>
      <c r="J33" s="18">
        <v>17.25</v>
      </c>
      <c r="K33" s="20"/>
      <c r="L33" s="20"/>
      <c r="M33" s="18">
        <v>17.25</v>
      </c>
      <c r="T33" s="19">
        <f t="shared" si="1"/>
        <v>0</v>
      </c>
    </row>
    <row r="34" spans="1:20">
      <c r="A34" s="18">
        <v>17.75</v>
      </c>
      <c r="B34" s="2"/>
      <c r="C34" s="20"/>
      <c r="D34" s="20"/>
      <c r="E34" s="20"/>
      <c r="F34" s="2"/>
      <c r="G34" s="2"/>
      <c r="H34" s="19">
        <f t="shared" si="0"/>
        <v>0</v>
      </c>
      <c r="J34" s="18">
        <v>17.75</v>
      </c>
      <c r="K34" s="20"/>
      <c r="M34" s="18">
        <v>17.75</v>
      </c>
      <c r="T34" s="19">
        <f t="shared" si="1"/>
        <v>0</v>
      </c>
    </row>
    <row r="35" spans="1:20">
      <c r="A35" s="18">
        <v>18.25</v>
      </c>
      <c r="B35" s="2"/>
      <c r="C35" s="20"/>
      <c r="D35" s="20"/>
      <c r="E35" s="20"/>
      <c r="F35" s="2"/>
      <c r="G35" s="2"/>
      <c r="H35" s="19">
        <f t="shared" si="0"/>
        <v>0</v>
      </c>
      <c r="J35" s="18">
        <v>18.25</v>
      </c>
      <c r="K35" s="20"/>
      <c r="M35" s="18">
        <v>18.25</v>
      </c>
      <c r="T35" s="19">
        <f t="shared" si="1"/>
        <v>0</v>
      </c>
    </row>
    <row r="36" spans="1:20">
      <c r="A36" s="18">
        <v>18.75</v>
      </c>
      <c r="B36" s="2"/>
      <c r="C36" s="20"/>
      <c r="D36" s="20"/>
      <c r="E36" s="20"/>
      <c r="F36" s="2"/>
      <c r="G36" s="2"/>
      <c r="H36" s="29"/>
      <c r="J36" s="18">
        <v>18.75</v>
      </c>
      <c r="K36" s="20"/>
      <c r="M36" s="18">
        <v>18.75</v>
      </c>
      <c r="T36" s="19">
        <f t="shared" si="1"/>
        <v>0</v>
      </c>
    </row>
    <row r="37" spans="1:20">
      <c r="A37" s="18">
        <v>19.25</v>
      </c>
      <c r="B37" s="2"/>
      <c r="C37" s="20"/>
      <c r="D37" s="20"/>
      <c r="E37" s="20"/>
      <c r="F37" s="2"/>
      <c r="G37" s="2"/>
      <c r="H37" s="29"/>
      <c r="J37" s="18">
        <v>19.25</v>
      </c>
      <c r="K37" s="20"/>
      <c r="M37" s="18">
        <v>19.25</v>
      </c>
      <c r="T37" s="19">
        <f t="shared" si="1"/>
        <v>0</v>
      </c>
    </row>
    <row r="38" spans="1:20">
      <c r="A38" s="17" t="s">
        <v>21</v>
      </c>
      <c r="B38" s="24">
        <f>SUM(B6:B37)</f>
        <v>0</v>
      </c>
      <c r="C38" s="24">
        <f t="shared" ref="C38:H38" si="8">SUM(C6:C37)</f>
        <v>168</v>
      </c>
      <c r="D38" s="24">
        <f t="shared" si="8"/>
        <v>8</v>
      </c>
      <c r="E38" s="24">
        <f t="shared" si="8"/>
        <v>0</v>
      </c>
      <c r="F38" s="24">
        <f t="shared" si="8"/>
        <v>0</v>
      </c>
      <c r="G38" s="24">
        <f t="shared" si="8"/>
        <v>0</v>
      </c>
      <c r="H38" s="24">
        <f t="shared" si="8"/>
        <v>176</v>
      </c>
      <c r="J38" s="17" t="s">
        <v>21</v>
      </c>
      <c r="K38" s="10">
        <v>2078846000</v>
      </c>
      <c r="M38" s="17" t="s">
        <v>21</v>
      </c>
      <c r="N38" s="24">
        <f>SUM(N6:N37)</f>
        <v>0</v>
      </c>
      <c r="O38" s="24">
        <f t="shared" ref="O38:T38" si="9">SUM(O6:O37)</f>
        <v>2024917.5</v>
      </c>
      <c r="P38" s="24">
        <f t="shared" si="9"/>
        <v>53928.5</v>
      </c>
      <c r="Q38" s="24">
        <f t="shared" si="9"/>
        <v>0</v>
      </c>
      <c r="R38" s="24">
        <f t="shared" si="9"/>
        <v>0</v>
      </c>
      <c r="S38" s="24">
        <f t="shared" si="9"/>
        <v>0</v>
      </c>
      <c r="T38" s="24">
        <f t="shared" si="9"/>
        <v>2078846</v>
      </c>
    </row>
    <row r="41" spans="1:20">
      <c r="A41" s="21"/>
      <c r="H41" s="21"/>
      <c r="L41" s="21"/>
      <c r="P41" s="21"/>
    </row>
    <row r="42" spans="1:20">
      <c r="B42" t="s">
        <v>23</v>
      </c>
      <c r="K42" t="s">
        <v>24</v>
      </c>
      <c r="R42" s="10"/>
    </row>
    <row r="44" spans="1:20">
      <c r="J44" s="26" t="s">
        <v>25</v>
      </c>
      <c r="K44">
        <v>2.7000000000000001E-3</v>
      </c>
      <c r="L44" s="26" t="s">
        <v>26</v>
      </c>
      <c r="M44">
        <v>3.32</v>
      </c>
    </row>
    <row r="45" spans="1:20">
      <c r="A45" s="2" t="s">
        <v>18</v>
      </c>
      <c r="J45" s="2" t="s">
        <v>18</v>
      </c>
    </row>
    <row r="46" spans="1:20">
      <c r="A46" s="2" t="s">
        <v>20</v>
      </c>
      <c r="B46" s="15">
        <v>0</v>
      </c>
      <c r="C46" s="16">
        <v>1</v>
      </c>
      <c r="D46" s="16">
        <v>2</v>
      </c>
      <c r="E46" s="16">
        <v>3</v>
      </c>
      <c r="F46" s="16">
        <v>4</v>
      </c>
      <c r="G46" s="16" t="s">
        <v>13</v>
      </c>
      <c r="H46" s="17" t="s">
        <v>21</v>
      </c>
      <c r="J46" s="2" t="s">
        <v>20</v>
      </c>
      <c r="K46" s="15">
        <v>0</v>
      </c>
      <c r="L46" s="16">
        <v>1</v>
      </c>
      <c r="M46" s="16">
        <v>2</v>
      </c>
      <c r="N46" s="16">
        <v>3</v>
      </c>
      <c r="O46" s="16">
        <v>4</v>
      </c>
      <c r="P46" s="16" t="s">
        <v>13</v>
      </c>
      <c r="Q46" s="27" t="s">
        <v>21</v>
      </c>
      <c r="R46" s="2"/>
      <c r="S46" s="2"/>
    </row>
    <row r="47" spans="1:20">
      <c r="A47" s="18">
        <v>3.75</v>
      </c>
      <c r="B47">
        <f t="shared" ref="B47:B78" si="10">N6*($A47)</f>
        <v>0</v>
      </c>
      <c r="C47">
        <f t="shared" ref="C47:C78" si="11">O6*($A47)</f>
        <v>0</v>
      </c>
      <c r="D47">
        <f t="shared" ref="D47:D78" si="12">P6*($A47)</f>
        <v>0</v>
      </c>
      <c r="E47">
        <f t="shared" ref="E47:E78" si="13">Q6*($A47)</f>
        <v>0</v>
      </c>
      <c r="F47">
        <f t="shared" ref="F47:F78" si="14">R6*($A47)</f>
        <v>0</v>
      </c>
      <c r="G47">
        <f t="shared" ref="G47:G78" si="15">S6*($A47)</f>
        <v>0</v>
      </c>
      <c r="H47" s="19">
        <f t="shared" ref="H47:H76" si="16">SUM(B47:G47)</f>
        <v>0</v>
      </c>
      <c r="J47" s="28">
        <f t="shared" ref="J47:J78" si="17">$K$44*((A47)^$M$44)</f>
        <v>0.21734395869221429</v>
      </c>
      <c r="K47">
        <f t="shared" ref="K47:K76" si="18">N6*$J47</f>
        <v>0</v>
      </c>
      <c r="L47">
        <f t="shared" ref="L47:L76" si="19">O6*$J47</f>
        <v>0</v>
      </c>
      <c r="M47">
        <f t="shared" ref="M47:M76" si="20">P6*$J47</f>
        <v>0</v>
      </c>
      <c r="N47">
        <f t="shared" ref="N47:N76" si="21">Q6*$J47</f>
        <v>0</v>
      </c>
      <c r="O47">
        <f t="shared" ref="O47:O76" si="22">R6*$J47</f>
        <v>0</v>
      </c>
      <c r="P47">
        <f t="shared" ref="P47:P76" si="23">S6*$J47</f>
        <v>0</v>
      </c>
      <c r="Q47" s="29">
        <f t="shared" ref="Q47:Q76" si="24">SUM(K47:P47)</f>
        <v>0</v>
      </c>
    </row>
    <row r="48" spans="1:20">
      <c r="A48" s="18">
        <v>4.25</v>
      </c>
      <c r="B48">
        <f t="shared" si="10"/>
        <v>0</v>
      </c>
      <c r="C48">
        <f t="shared" si="11"/>
        <v>0</v>
      </c>
      <c r="D48">
        <f t="shared" si="12"/>
        <v>0</v>
      </c>
      <c r="E48">
        <f t="shared" si="13"/>
        <v>0</v>
      </c>
      <c r="F48">
        <f t="shared" si="14"/>
        <v>0</v>
      </c>
      <c r="G48">
        <f t="shared" si="15"/>
        <v>0</v>
      </c>
      <c r="H48" s="19">
        <f t="shared" si="16"/>
        <v>0</v>
      </c>
      <c r="J48" s="28">
        <f t="shared" si="17"/>
        <v>0.32931765325054718</v>
      </c>
      <c r="K48">
        <f t="shared" si="18"/>
        <v>0</v>
      </c>
      <c r="L48">
        <f t="shared" si="19"/>
        <v>0</v>
      </c>
      <c r="M48">
        <f t="shared" si="20"/>
        <v>0</v>
      </c>
      <c r="N48">
        <f t="shared" si="21"/>
        <v>0</v>
      </c>
      <c r="O48">
        <f t="shared" si="22"/>
        <v>0</v>
      </c>
      <c r="P48">
        <f t="shared" si="23"/>
        <v>0</v>
      </c>
      <c r="Q48" s="29">
        <f t="shared" si="24"/>
        <v>0</v>
      </c>
    </row>
    <row r="49" spans="1:17">
      <c r="A49" s="18">
        <v>4.75</v>
      </c>
      <c r="B49">
        <f t="shared" si="10"/>
        <v>0</v>
      </c>
      <c r="C49">
        <f t="shared" si="11"/>
        <v>0</v>
      </c>
      <c r="D49">
        <f t="shared" si="12"/>
        <v>0</v>
      </c>
      <c r="E49">
        <f t="shared" si="13"/>
        <v>0</v>
      </c>
      <c r="F49">
        <f t="shared" si="14"/>
        <v>0</v>
      </c>
      <c r="G49">
        <f t="shared" si="15"/>
        <v>0</v>
      </c>
      <c r="H49" s="19">
        <f t="shared" si="16"/>
        <v>0</v>
      </c>
      <c r="J49" s="28">
        <f t="shared" si="17"/>
        <v>0.47641623000662675</v>
      </c>
      <c r="K49">
        <f t="shared" si="18"/>
        <v>0</v>
      </c>
      <c r="L49">
        <f t="shared" si="19"/>
        <v>0</v>
      </c>
      <c r="M49">
        <f t="shared" si="20"/>
        <v>0</v>
      </c>
      <c r="N49">
        <f t="shared" si="21"/>
        <v>0</v>
      </c>
      <c r="O49">
        <f t="shared" si="22"/>
        <v>0</v>
      </c>
      <c r="P49">
        <f t="shared" si="23"/>
        <v>0</v>
      </c>
      <c r="Q49" s="29">
        <f t="shared" si="24"/>
        <v>0</v>
      </c>
    </row>
    <row r="50" spans="1:17">
      <c r="A50" s="18">
        <v>5.25</v>
      </c>
      <c r="B50">
        <f t="shared" si="10"/>
        <v>0</v>
      </c>
      <c r="C50">
        <f t="shared" si="11"/>
        <v>0</v>
      </c>
      <c r="D50">
        <f t="shared" si="12"/>
        <v>0</v>
      </c>
      <c r="E50">
        <f t="shared" si="13"/>
        <v>0</v>
      </c>
      <c r="F50">
        <f t="shared" si="14"/>
        <v>0</v>
      </c>
      <c r="G50">
        <f t="shared" si="15"/>
        <v>0</v>
      </c>
      <c r="H50" s="19">
        <f t="shared" si="16"/>
        <v>0</v>
      </c>
      <c r="J50" s="28">
        <f t="shared" si="17"/>
        <v>0.66419048765566058</v>
      </c>
      <c r="K50">
        <f t="shared" si="18"/>
        <v>0</v>
      </c>
      <c r="L50">
        <f t="shared" si="19"/>
        <v>0</v>
      </c>
      <c r="M50">
        <f t="shared" si="20"/>
        <v>0</v>
      </c>
      <c r="N50">
        <f t="shared" si="21"/>
        <v>0</v>
      </c>
      <c r="O50">
        <f t="shared" si="22"/>
        <v>0</v>
      </c>
      <c r="P50">
        <f t="shared" si="23"/>
        <v>0</v>
      </c>
      <c r="Q50" s="29">
        <f t="shared" si="24"/>
        <v>0</v>
      </c>
    </row>
    <row r="51" spans="1:17">
      <c r="A51" s="18">
        <v>5.75</v>
      </c>
      <c r="B51">
        <f t="shared" si="10"/>
        <v>0</v>
      </c>
      <c r="C51">
        <f t="shared" si="11"/>
        <v>0</v>
      </c>
      <c r="D51">
        <f t="shared" si="12"/>
        <v>0</v>
      </c>
      <c r="E51">
        <f t="shared" si="13"/>
        <v>0</v>
      </c>
      <c r="F51">
        <f t="shared" si="14"/>
        <v>0</v>
      </c>
      <c r="G51">
        <f t="shared" si="15"/>
        <v>0</v>
      </c>
      <c r="H51" s="19">
        <f t="shared" si="16"/>
        <v>0</v>
      </c>
      <c r="J51" s="28">
        <f t="shared" si="17"/>
        <v>0.89838193115913156</v>
      </c>
      <c r="K51">
        <f t="shared" si="18"/>
        <v>0</v>
      </c>
      <c r="L51">
        <f t="shared" si="19"/>
        <v>0</v>
      </c>
      <c r="M51">
        <f t="shared" si="20"/>
        <v>0</v>
      </c>
      <c r="N51">
        <f t="shared" si="21"/>
        <v>0</v>
      </c>
      <c r="O51">
        <f t="shared" si="22"/>
        <v>0</v>
      </c>
      <c r="P51">
        <f t="shared" si="23"/>
        <v>0</v>
      </c>
      <c r="Q51" s="29">
        <f t="shared" si="24"/>
        <v>0</v>
      </c>
    </row>
    <row r="52" spans="1:17">
      <c r="A52" s="18">
        <v>6.25</v>
      </c>
      <c r="B52">
        <f t="shared" si="10"/>
        <v>0</v>
      </c>
      <c r="C52">
        <f t="shared" si="11"/>
        <v>0</v>
      </c>
      <c r="D52">
        <f t="shared" si="12"/>
        <v>0</v>
      </c>
      <c r="E52">
        <f t="shared" si="13"/>
        <v>0</v>
      </c>
      <c r="F52">
        <f t="shared" si="14"/>
        <v>0</v>
      </c>
      <c r="G52">
        <f t="shared" si="15"/>
        <v>0</v>
      </c>
      <c r="H52" s="19">
        <f t="shared" si="16"/>
        <v>0</v>
      </c>
      <c r="J52" s="28">
        <f t="shared" si="17"/>
        <v>1.1849101556223325</v>
      </c>
      <c r="K52">
        <f t="shared" si="18"/>
        <v>0</v>
      </c>
      <c r="L52">
        <f t="shared" si="19"/>
        <v>0</v>
      </c>
      <c r="M52">
        <f t="shared" si="20"/>
        <v>0</v>
      </c>
      <c r="N52">
        <f t="shared" si="21"/>
        <v>0</v>
      </c>
      <c r="O52">
        <f t="shared" si="22"/>
        <v>0</v>
      </c>
      <c r="P52">
        <f t="shared" si="23"/>
        <v>0</v>
      </c>
      <c r="Q52" s="29">
        <f t="shared" si="24"/>
        <v>0</v>
      </c>
    </row>
    <row r="53" spans="1:17">
      <c r="A53" s="18">
        <v>6.75</v>
      </c>
      <c r="B53">
        <f t="shared" si="10"/>
        <v>0</v>
      </c>
      <c r="C53">
        <f t="shared" si="11"/>
        <v>0</v>
      </c>
      <c r="D53">
        <f t="shared" si="12"/>
        <v>0</v>
      </c>
      <c r="E53">
        <f t="shared" si="13"/>
        <v>0</v>
      </c>
      <c r="F53">
        <f t="shared" si="14"/>
        <v>0</v>
      </c>
      <c r="G53">
        <f t="shared" si="15"/>
        <v>0</v>
      </c>
      <c r="H53" s="19">
        <f t="shared" si="16"/>
        <v>0</v>
      </c>
      <c r="J53" s="28">
        <f t="shared" si="17"/>
        <v>1.529862114718971</v>
      </c>
      <c r="K53">
        <f t="shared" si="18"/>
        <v>0</v>
      </c>
      <c r="L53">
        <f t="shared" si="19"/>
        <v>0</v>
      </c>
      <c r="M53">
        <f t="shared" si="20"/>
        <v>0</v>
      </c>
      <c r="N53">
        <f t="shared" si="21"/>
        <v>0</v>
      </c>
      <c r="O53">
        <f t="shared" si="22"/>
        <v>0</v>
      </c>
      <c r="P53">
        <f t="shared" si="23"/>
        <v>0</v>
      </c>
      <c r="Q53" s="29">
        <f t="shared" si="24"/>
        <v>0</v>
      </c>
    </row>
    <row r="54" spans="1:17">
      <c r="A54" s="18">
        <v>7.25</v>
      </c>
      <c r="B54">
        <f t="shared" si="10"/>
        <v>0</v>
      </c>
      <c r="C54">
        <f t="shared" si="11"/>
        <v>0</v>
      </c>
      <c r="D54">
        <f t="shared" si="12"/>
        <v>0</v>
      </c>
      <c r="E54">
        <f t="shared" si="13"/>
        <v>0</v>
      </c>
      <c r="F54">
        <f t="shared" si="14"/>
        <v>0</v>
      </c>
      <c r="G54">
        <f t="shared" si="15"/>
        <v>0</v>
      </c>
      <c r="H54" s="19">
        <f t="shared" si="16"/>
        <v>0</v>
      </c>
      <c r="J54" s="28">
        <f t="shared" si="17"/>
        <v>1.9394828602629468</v>
      </c>
      <c r="K54">
        <f t="shared" si="18"/>
        <v>0</v>
      </c>
      <c r="L54">
        <f t="shared" si="19"/>
        <v>0</v>
      </c>
      <c r="M54">
        <f t="shared" si="20"/>
        <v>0</v>
      </c>
      <c r="N54">
        <f t="shared" si="21"/>
        <v>0</v>
      </c>
      <c r="O54">
        <f t="shared" si="22"/>
        <v>0</v>
      </c>
      <c r="P54">
        <f t="shared" si="23"/>
        <v>0</v>
      </c>
      <c r="Q54" s="29">
        <f t="shared" si="24"/>
        <v>0</v>
      </c>
    </row>
    <row r="55" spans="1:17">
      <c r="A55" s="18">
        <v>7.75</v>
      </c>
      <c r="B55">
        <f t="shared" si="10"/>
        <v>0</v>
      </c>
      <c r="C55">
        <f t="shared" si="11"/>
        <v>44965.5</v>
      </c>
      <c r="D55">
        <f t="shared" si="12"/>
        <v>0</v>
      </c>
      <c r="E55">
        <f t="shared" si="13"/>
        <v>0</v>
      </c>
      <c r="F55">
        <f t="shared" si="14"/>
        <v>0</v>
      </c>
      <c r="G55">
        <f t="shared" si="15"/>
        <v>0</v>
      </c>
      <c r="H55" s="19">
        <f t="shared" si="16"/>
        <v>44965.5</v>
      </c>
      <c r="J55" s="28">
        <f t="shared" si="17"/>
        <v>2.4201674548672765</v>
      </c>
      <c r="K55">
        <f t="shared" si="18"/>
        <v>0</v>
      </c>
      <c r="L55">
        <f t="shared" si="19"/>
        <v>14041.811573139938</v>
      </c>
      <c r="M55">
        <f t="shared" si="20"/>
        <v>0</v>
      </c>
      <c r="N55">
        <f t="shared" si="21"/>
        <v>0</v>
      </c>
      <c r="O55">
        <f t="shared" si="22"/>
        <v>0</v>
      </c>
      <c r="P55">
        <f t="shared" si="23"/>
        <v>0</v>
      </c>
      <c r="Q55" s="29">
        <f t="shared" si="24"/>
        <v>14041.811573139938</v>
      </c>
    </row>
    <row r="56" spans="1:17">
      <c r="A56" s="18">
        <v>8.25</v>
      </c>
      <c r="B56">
        <f t="shared" si="10"/>
        <v>0</v>
      </c>
      <c r="C56">
        <f t="shared" si="11"/>
        <v>94875</v>
      </c>
      <c r="D56">
        <f t="shared" si="12"/>
        <v>0</v>
      </c>
      <c r="E56">
        <f t="shared" si="13"/>
        <v>0</v>
      </c>
      <c r="F56">
        <f t="shared" si="14"/>
        <v>0</v>
      </c>
      <c r="G56">
        <f t="shared" si="15"/>
        <v>0</v>
      </c>
      <c r="H56" s="19">
        <f t="shared" si="16"/>
        <v>94875</v>
      </c>
      <c r="J56" s="28">
        <f t="shared" si="17"/>
        <v>2.9784538368609104</v>
      </c>
      <c r="K56">
        <f t="shared" si="18"/>
        <v>0</v>
      </c>
      <c r="L56">
        <f t="shared" si="19"/>
        <v>34252.219123900468</v>
      </c>
      <c r="M56">
        <f t="shared" si="20"/>
        <v>0</v>
      </c>
      <c r="N56">
        <f t="shared" si="21"/>
        <v>0</v>
      </c>
      <c r="O56">
        <f t="shared" si="22"/>
        <v>0</v>
      </c>
      <c r="P56">
        <f t="shared" si="23"/>
        <v>0</v>
      </c>
      <c r="Q56" s="29">
        <f t="shared" si="24"/>
        <v>34252.219123900468</v>
      </c>
    </row>
    <row r="57" spans="1:17">
      <c r="A57" s="18">
        <v>8.75</v>
      </c>
      <c r="B57">
        <f t="shared" si="10"/>
        <v>0</v>
      </c>
      <c r="C57">
        <f t="shared" si="11"/>
        <v>201250</v>
      </c>
      <c r="D57">
        <f t="shared" si="12"/>
        <v>0</v>
      </c>
      <c r="E57">
        <f t="shared" si="13"/>
        <v>0</v>
      </c>
      <c r="F57">
        <f t="shared" si="14"/>
        <v>0</v>
      </c>
      <c r="G57">
        <f t="shared" si="15"/>
        <v>0</v>
      </c>
      <c r="H57" s="19">
        <f t="shared" si="16"/>
        <v>201250</v>
      </c>
      <c r="J57" s="28">
        <f t="shared" si="17"/>
        <v>3.6210164700526093</v>
      </c>
      <c r="K57">
        <f t="shared" si="18"/>
        <v>0</v>
      </c>
      <c r="L57">
        <f t="shared" si="19"/>
        <v>83283.378811210016</v>
      </c>
      <c r="M57">
        <f t="shared" si="20"/>
        <v>0</v>
      </c>
      <c r="N57">
        <f t="shared" si="21"/>
        <v>0</v>
      </c>
      <c r="O57">
        <f t="shared" si="22"/>
        <v>0</v>
      </c>
      <c r="P57">
        <f t="shared" si="23"/>
        <v>0</v>
      </c>
      <c r="Q57" s="29">
        <f t="shared" si="24"/>
        <v>83283.378811210016</v>
      </c>
    </row>
    <row r="58" spans="1:17">
      <c r="A58" s="18">
        <v>9.25</v>
      </c>
      <c r="B58">
        <f t="shared" si="10"/>
        <v>0</v>
      </c>
      <c r="C58">
        <f t="shared" si="11"/>
        <v>851952.75</v>
      </c>
      <c r="D58">
        <f t="shared" si="12"/>
        <v>0</v>
      </c>
      <c r="E58">
        <f t="shared" si="13"/>
        <v>0</v>
      </c>
      <c r="F58">
        <f t="shared" si="14"/>
        <v>0</v>
      </c>
      <c r="G58">
        <f t="shared" si="15"/>
        <v>0</v>
      </c>
      <c r="H58" s="19">
        <f t="shared" si="16"/>
        <v>851952.75</v>
      </c>
      <c r="J58" s="28">
        <f t="shared" si="17"/>
        <v>4.3546606489085358</v>
      </c>
      <c r="K58">
        <f t="shared" si="18"/>
        <v>0</v>
      </c>
      <c r="L58">
        <f t="shared" si="19"/>
        <v>401077.30974642286</v>
      </c>
      <c r="M58">
        <f t="shared" si="20"/>
        <v>0</v>
      </c>
      <c r="N58">
        <f t="shared" si="21"/>
        <v>0</v>
      </c>
      <c r="O58">
        <f t="shared" si="22"/>
        <v>0</v>
      </c>
      <c r="P58">
        <f t="shared" si="23"/>
        <v>0</v>
      </c>
      <c r="Q58" s="29">
        <f t="shared" si="24"/>
        <v>401077.30974642286</v>
      </c>
    </row>
    <row r="59" spans="1:17">
      <c r="A59" s="18">
        <v>9.75</v>
      </c>
      <c r="B59">
        <f t="shared" si="10"/>
        <v>0</v>
      </c>
      <c r="C59">
        <f t="shared" si="11"/>
        <v>448500</v>
      </c>
      <c r="D59">
        <f t="shared" si="12"/>
        <v>0</v>
      </c>
      <c r="E59">
        <f t="shared" si="13"/>
        <v>0</v>
      </c>
      <c r="F59">
        <f t="shared" si="14"/>
        <v>0</v>
      </c>
      <c r="G59">
        <f t="shared" si="15"/>
        <v>0</v>
      </c>
      <c r="H59" s="19">
        <f t="shared" si="16"/>
        <v>448500</v>
      </c>
      <c r="J59" s="28">
        <f t="shared" si="17"/>
        <v>5.1863173573550609</v>
      </c>
      <c r="K59">
        <f t="shared" si="18"/>
        <v>0</v>
      </c>
      <c r="L59">
        <f t="shared" si="19"/>
        <v>238570.59843833282</v>
      </c>
      <c r="M59">
        <f t="shared" si="20"/>
        <v>0</v>
      </c>
      <c r="N59">
        <f t="shared" si="21"/>
        <v>0</v>
      </c>
      <c r="O59">
        <f t="shared" si="22"/>
        <v>0</v>
      </c>
      <c r="P59">
        <f t="shared" si="23"/>
        <v>0</v>
      </c>
      <c r="Q59" s="29">
        <f t="shared" si="24"/>
        <v>238570.59843833282</v>
      </c>
    </row>
    <row r="60" spans="1:17">
      <c r="A60" s="18">
        <v>10.25</v>
      </c>
      <c r="B60">
        <f t="shared" si="10"/>
        <v>0</v>
      </c>
      <c r="C60">
        <f t="shared" si="11"/>
        <v>881500</v>
      </c>
      <c r="D60">
        <f t="shared" si="12"/>
        <v>0</v>
      </c>
      <c r="E60">
        <f t="shared" si="13"/>
        <v>0</v>
      </c>
      <c r="F60">
        <f t="shared" si="14"/>
        <v>0</v>
      </c>
      <c r="G60">
        <f t="shared" si="15"/>
        <v>0</v>
      </c>
      <c r="H60" s="19">
        <f t="shared" si="16"/>
        <v>881500</v>
      </c>
      <c r="J60" s="28">
        <f t="shared" si="17"/>
        <v>6.123038599958158</v>
      </c>
      <c r="K60">
        <f t="shared" si="18"/>
        <v>0</v>
      </c>
      <c r="L60">
        <f t="shared" si="19"/>
        <v>526581.31959640153</v>
      </c>
      <c r="M60">
        <f t="shared" si="20"/>
        <v>0</v>
      </c>
      <c r="N60">
        <f t="shared" si="21"/>
        <v>0</v>
      </c>
      <c r="O60">
        <f t="shared" si="22"/>
        <v>0</v>
      </c>
      <c r="P60">
        <f t="shared" si="23"/>
        <v>0</v>
      </c>
      <c r="Q60" s="29">
        <f t="shared" si="24"/>
        <v>526581.31959640153</v>
      </c>
    </row>
    <row r="61" spans="1:17">
      <c r="A61" s="18">
        <v>10.75</v>
      </c>
      <c r="B61">
        <f t="shared" si="10"/>
        <v>0</v>
      </c>
      <c r="C61">
        <f t="shared" si="11"/>
        <v>1484596.5</v>
      </c>
      <c r="D61">
        <f t="shared" si="12"/>
        <v>0</v>
      </c>
      <c r="E61">
        <f t="shared" si="13"/>
        <v>0</v>
      </c>
      <c r="F61">
        <f t="shared" si="14"/>
        <v>0</v>
      </c>
      <c r="G61">
        <f t="shared" si="15"/>
        <v>0</v>
      </c>
      <c r="H61" s="19">
        <f t="shared" si="16"/>
        <v>1484596.5</v>
      </c>
      <c r="J61" s="28">
        <f t="shared" si="17"/>
        <v>7.1719931397690413</v>
      </c>
      <c r="K61">
        <f t="shared" si="18"/>
        <v>0</v>
      </c>
      <c r="L61">
        <f t="shared" si="19"/>
        <v>990466.59658838413</v>
      </c>
      <c r="M61">
        <f t="shared" si="20"/>
        <v>0</v>
      </c>
      <c r="N61">
        <f t="shared" si="21"/>
        <v>0</v>
      </c>
      <c r="O61">
        <f t="shared" si="22"/>
        <v>0</v>
      </c>
      <c r="P61">
        <f t="shared" si="23"/>
        <v>0</v>
      </c>
      <c r="Q61" s="29">
        <f t="shared" si="24"/>
        <v>990466.59658838413</v>
      </c>
    </row>
    <row r="62" spans="1:17">
      <c r="A62" s="18">
        <v>11.25</v>
      </c>
      <c r="B62">
        <f t="shared" si="10"/>
        <v>0</v>
      </c>
      <c r="C62">
        <f t="shared" si="11"/>
        <v>1628257.5</v>
      </c>
      <c r="D62">
        <f t="shared" si="12"/>
        <v>0</v>
      </c>
      <c r="E62">
        <f t="shared" si="13"/>
        <v>0</v>
      </c>
      <c r="F62">
        <f t="shared" si="14"/>
        <v>0</v>
      </c>
      <c r="G62">
        <f t="shared" si="15"/>
        <v>0</v>
      </c>
      <c r="H62" s="19">
        <f t="shared" si="16"/>
        <v>1628257.5</v>
      </c>
      <c r="J62" s="28">
        <f t="shared" si="17"/>
        <v>8.3404625890680517</v>
      </c>
      <c r="K62">
        <f t="shared" si="18"/>
        <v>0</v>
      </c>
      <c r="L62">
        <f t="shared" si="19"/>
        <v>1207148.5123661754</v>
      </c>
      <c r="M62">
        <f t="shared" si="20"/>
        <v>0</v>
      </c>
      <c r="N62">
        <f t="shared" si="21"/>
        <v>0</v>
      </c>
      <c r="O62">
        <f t="shared" si="22"/>
        <v>0</v>
      </c>
      <c r="P62">
        <f t="shared" si="23"/>
        <v>0</v>
      </c>
      <c r="Q62" s="29">
        <f t="shared" si="24"/>
        <v>1207148.5123661754</v>
      </c>
    </row>
    <row r="63" spans="1:17">
      <c r="A63" s="18">
        <v>11.75</v>
      </c>
      <c r="B63">
        <f t="shared" si="10"/>
        <v>0</v>
      </c>
      <c r="C63">
        <f t="shared" si="11"/>
        <v>2585517</v>
      </c>
      <c r="D63">
        <f t="shared" si="12"/>
        <v>0</v>
      </c>
      <c r="E63">
        <f t="shared" si="13"/>
        <v>0</v>
      </c>
      <c r="F63">
        <f t="shared" si="14"/>
        <v>0</v>
      </c>
      <c r="G63">
        <f t="shared" si="15"/>
        <v>0</v>
      </c>
      <c r="H63" s="19">
        <f t="shared" si="16"/>
        <v>2585517</v>
      </c>
      <c r="J63" s="28">
        <f t="shared" si="17"/>
        <v>9.6358378085491019</v>
      </c>
      <c r="K63">
        <f t="shared" si="18"/>
        <v>0</v>
      </c>
      <c r="L63">
        <f t="shared" si="19"/>
        <v>2120308.2947443784</v>
      </c>
      <c r="M63">
        <f t="shared" si="20"/>
        <v>0</v>
      </c>
      <c r="N63">
        <f t="shared" si="21"/>
        <v>0</v>
      </c>
      <c r="O63">
        <f t="shared" si="22"/>
        <v>0</v>
      </c>
      <c r="P63">
        <f t="shared" si="23"/>
        <v>0</v>
      </c>
      <c r="Q63" s="29">
        <f t="shared" si="24"/>
        <v>2120308.2947443784</v>
      </c>
    </row>
    <row r="64" spans="1:17">
      <c r="A64" s="18">
        <v>12.25</v>
      </c>
      <c r="B64">
        <f t="shared" si="10"/>
        <v>0</v>
      </c>
      <c r="C64">
        <f t="shared" si="11"/>
        <v>1813330.75</v>
      </c>
      <c r="D64">
        <f t="shared" si="12"/>
        <v>0</v>
      </c>
      <c r="E64">
        <f t="shared" si="13"/>
        <v>0</v>
      </c>
      <c r="F64">
        <f t="shared" si="14"/>
        <v>0</v>
      </c>
      <c r="G64">
        <f t="shared" si="15"/>
        <v>0</v>
      </c>
      <c r="H64" s="19">
        <f t="shared" si="16"/>
        <v>1813330.75</v>
      </c>
      <c r="J64" s="28">
        <f t="shared" si="17"/>
        <v>11.065615577837422</v>
      </c>
      <c r="K64">
        <f t="shared" si="18"/>
        <v>0</v>
      </c>
      <c r="L64">
        <f t="shared" si="19"/>
        <v>1638009.8771405399</v>
      </c>
      <c r="M64">
        <f t="shared" si="20"/>
        <v>0</v>
      </c>
      <c r="N64">
        <f t="shared" si="21"/>
        <v>0</v>
      </c>
      <c r="O64">
        <f t="shared" si="22"/>
        <v>0</v>
      </c>
      <c r="P64">
        <f t="shared" si="23"/>
        <v>0</v>
      </c>
      <c r="Q64" s="29">
        <f t="shared" si="24"/>
        <v>1638009.8771405399</v>
      </c>
    </row>
    <row r="65" spans="1:19">
      <c r="A65" s="18">
        <v>12.75</v>
      </c>
      <c r="B65">
        <f t="shared" si="10"/>
        <v>0</v>
      </c>
      <c r="C65">
        <f t="shared" si="11"/>
        <v>3215142</v>
      </c>
      <c r="D65">
        <f t="shared" si="12"/>
        <v>0</v>
      </c>
      <c r="E65">
        <f t="shared" si="13"/>
        <v>0</v>
      </c>
      <c r="F65">
        <f t="shared" si="14"/>
        <v>0</v>
      </c>
      <c r="G65">
        <f t="shared" si="15"/>
        <v>0</v>
      </c>
      <c r="H65" s="19">
        <f t="shared" si="16"/>
        <v>3215142</v>
      </c>
      <c r="J65" s="28">
        <f t="shared" si="17"/>
        <v>12.63739550610417</v>
      </c>
      <c r="K65">
        <f t="shared" si="18"/>
        <v>0</v>
      </c>
      <c r="L65">
        <f t="shared" si="19"/>
        <v>3186746.7499832762</v>
      </c>
      <c r="M65">
        <f t="shared" si="20"/>
        <v>0</v>
      </c>
      <c r="N65">
        <f t="shared" si="21"/>
        <v>0</v>
      </c>
      <c r="O65">
        <f t="shared" si="22"/>
        <v>0</v>
      </c>
      <c r="P65">
        <f t="shared" si="23"/>
        <v>0</v>
      </c>
      <c r="Q65" s="29">
        <f t="shared" si="24"/>
        <v>3186746.7499832762</v>
      </c>
    </row>
    <row r="66" spans="1:19">
      <c r="A66" s="18">
        <v>13.25</v>
      </c>
      <c r="B66">
        <f t="shared" si="10"/>
        <v>0</v>
      </c>
      <c r="C66">
        <f t="shared" si="11"/>
        <v>5708404.75</v>
      </c>
      <c r="D66">
        <f t="shared" si="12"/>
        <v>0</v>
      </c>
      <c r="E66">
        <f t="shared" si="13"/>
        <v>0</v>
      </c>
      <c r="F66">
        <f t="shared" si="14"/>
        <v>0</v>
      </c>
      <c r="G66">
        <f t="shared" si="15"/>
        <v>0</v>
      </c>
      <c r="H66" s="19">
        <f t="shared" si="16"/>
        <v>5708404.75</v>
      </c>
      <c r="J66" s="28">
        <f t="shared" si="17"/>
        <v>14.35887715627821</v>
      </c>
      <c r="K66">
        <f t="shared" si="18"/>
        <v>0</v>
      </c>
      <c r="L66">
        <f t="shared" si="19"/>
        <v>6186134.5330992471</v>
      </c>
      <c r="M66">
        <f t="shared" si="20"/>
        <v>0</v>
      </c>
      <c r="N66">
        <f t="shared" si="21"/>
        <v>0</v>
      </c>
      <c r="O66">
        <f t="shared" si="22"/>
        <v>0</v>
      </c>
      <c r="P66">
        <f t="shared" si="23"/>
        <v>0</v>
      </c>
      <c r="Q66" s="29">
        <f t="shared" si="24"/>
        <v>6186134.5330992471</v>
      </c>
    </row>
    <row r="67" spans="1:19">
      <c r="A67" s="18">
        <v>13.75</v>
      </c>
      <c r="B67">
        <f t="shared" si="10"/>
        <v>0</v>
      </c>
      <c r="C67">
        <f t="shared" si="11"/>
        <v>4128300</v>
      </c>
      <c r="D67">
        <f t="shared" si="12"/>
        <v>0</v>
      </c>
      <c r="E67">
        <f t="shared" si="13"/>
        <v>0</v>
      </c>
      <c r="F67">
        <f t="shared" si="14"/>
        <v>0</v>
      </c>
      <c r="G67">
        <f t="shared" si="15"/>
        <v>0</v>
      </c>
      <c r="H67" s="19">
        <f t="shared" si="16"/>
        <v>4128300</v>
      </c>
      <c r="J67" s="28">
        <f t="shared" si="17"/>
        <v>16.237857360215742</v>
      </c>
      <c r="K67">
        <f t="shared" si="18"/>
        <v>0</v>
      </c>
      <c r="L67">
        <f t="shared" si="19"/>
        <v>4875254.2938311743</v>
      </c>
      <c r="M67">
        <f t="shared" si="20"/>
        <v>0</v>
      </c>
      <c r="N67">
        <f t="shared" si="21"/>
        <v>0</v>
      </c>
      <c r="O67">
        <f t="shared" si="22"/>
        <v>0</v>
      </c>
      <c r="P67">
        <f t="shared" si="23"/>
        <v>0</v>
      </c>
      <c r="Q67" s="29">
        <f t="shared" si="24"/>
        <v>4875254.2938311743</v>
      </c>
    </row>
    <row r="68" spans="1:19">
      <c r="A68" s="18">
        <v>14.25</v>
      </c>
      <c r="B68">
        <f t="shared" si="10"/>
        <v>0</v>
      </c>
      <c r="C68">
        <f t="shared" si="11"/>
        <v>1432438.5</v>
      </c>
      <c r="D68">
        <f t="shared" si="12"/>
        <v>0</v>
      </c>
      <c r="E68">
        <f t="shared" si="13"/>
        <v>0</v>
      </c>
      <c r="F68">
        <f t="shared" si="14"/>
        <v>0</v>
      </c>
      <c r="G68">
        <f t="shared" si="15"/>
        <v>0</v>
      </c>
      <c r="H68" s="19">
        <f t="shared" si="16"/>
        <v>1432438.5</v>
      </c>
      <c r="J68" s="28">
        <f t="shared" si="17"/>
        <v>18.282227705358601</v>
      </c>
      <c r="K68">
        <f t="shared" si="18"/>
        <v>0</v>
      </c>
      <c r="L68">
        <f t="shared" si="19"/>
        <v>1837766.0933980572</v>
      </c>
      <c r="M68">
        <f t="shared" si="20"/>
        <v>0</v>
      </c>
      <c r="N68">
        <f t="shared" si="21"/>
        <v>0</v>
      </c>
      <c r="O68">
        <f t="shared" si="22"/>
        <v>0</v>
      </c>
      <c r="P68">
        <f t="shared" si="23"/>
        <v>0</v>
      </c>
      <c r="Q68" s="29">
        <f t="shared" si="24"/>
        <v>1837766.0933980572</v>
      </c>
    </row>
    <row r="69" spans="1:19">
      <c r="A69" s="18">
        <v>14.75</v>
      </c>
      <c r="B69">
        <f t="shared" si="10"/>
        <v>0</v>
      </c>
      <c r="C69">
        <f t="shared" si="11"/>
        <v>317928.875</v>
      </c>
      <c r="D69">
        <f t="shared" si="12"/>
        <v>317928.875</v>
      </c>
      <c r="E69">
        <f t="shared" si="13"/>
        <v>0</v>
      </c>
      <c r="F69">
        <f t="shared" si="14"/>
        <v>0</v>
      </c>
      <c r="G69">
        <f t="shared" si="15"/>
        <v>0</v>
      </c>
      <c r="H69" s="19">
        <f t="shared" si="16"/>
        <v>635857.75</v>
      </c>
      <c r="J69" s="28">
        <f t="shared" si="17"/>
        <v>20.499972176039975</v>
      </c>
      <c r="K69">
        <f t="shared" si="18"/>
        <v>0</v>
      </c>
      <c r="L69">
        <f t="shared" si="19"/>
        <v>441866.65026845364</v>
      </c>
      <c r="M69">
        <f t="shared" si="20"/>
        <v>441866.65026845364</v>
      </c>
      <c r="N69">
        <f t="shared" si="21"/>
        <v>0</v>
      </c>
      <c r="O69">
        <f t="shared" si="22"/>
        <v>0</v>
      </c>
      <c r="P69">
        <f t="shared" si="23"/>
        <v>0</v>
      </c>
      <c r="Q69" s="29">
        <f t="shared" si="24"/>
        <v>883733.30053690728</v>
      </c>
    </row>
    <row r="70" spans="1:19">
      <c r="A70" s="18">
        <v>15.25</v>
      </c>
      <c r="B70">
        <f t="shared" si="10"/>
        <v>0</v>
      </c>
      <c r="C70">
        <f t="shared" si="11"/>
        <v>65544.5</v>
      </c>
      <c r="D70">
        <f t="shared" si="12"/>
        <v>196633.5</v>
      </c>
      <c r="E70">
        <f t="shared" si="13"/>
        <v>0</v>
      </c>
      <c r="F70">
        <f t="shared" si="14"/>
        <v>0</v>
      </c>
      <c r="G70">
        <f t="shared" si="15"/>
        <v>0</v>
      </c>
      <c r="H70" s="19">
        <f t="shared" si="16"/>
        <v>262178</v>
      </c>
      <c r="J70" s="28">
        <f t="shared" si="17"/>
        <v>22.899164934787549</v>
      </c>
      <c r="K70">
        <f t="shared" si="18"/>
        <v>0</v>
      </c>
      <c r="L70">
        <f t="shared" si="19"/>
        <v>98420.610889716889</v>
      </c>
      <c r="M70">
        <f t="shared" si="20"/>
        <v>295261.83266915067</v>
      </c>
      <c r="N70">
        <f t="shared" si="21"/>
        <v>0</v>
      </c>
      <c r="O70">
        <f t="shared" si="22"/>
        <v>0</v>
      </c>
      <c r="P70">
        <f t="shared" si="23"/>
        <v>0</v>
      </c>
      <c r="Q70" s="29">
        <f t="shared" si="24"/>
        <v>393682.44355886756</v>
      </c>
    </row>
    <row r="71" spans="1:19">
      <c r="A71" s="18">
        <v>15.75</v>
      </c>
      <c r="B71">
        <f t="shared" si="10"/>
        <v>0</v>
      </c>
      <c r="C71">
        <f t="shared" si="11"/>
        <v>0</v>
      </c>
      <c r="D71">
        <f t="shared" si="12"/>
        <v>205773.75</v>
      </c>
      <c r="E71">
        <f t="shared" si="13"/>
        <v>0</v>
      </c>
      <c r="F71">
        <f t="shared" si="14"/>
        <v>0</v>
      </c>
      <c r="G71">
        <f t="shared" si="15"/>
        <v>0</v>
      </c>
      <c r="H71" s="19">
        <f t="shared" si="16"/>
        <v>205773.75</v>
      </c>
      <c r="J71" s="28">
        <f t="shared" si="17"/>
        <v>25.487968230815824</v>
      </c>
      <c r="K71">
        <f t="shared" si="18"/>
        <v>0</v>
      </c>
      <c r="L71">
        <f t="shared" si="19"/>
        <v>0</v>
      </c>
      <c r="M71">
        <f t="shared" si="20"/>
        <v>333000.30493560876</v>
      </c>
      <c r="N71">
        <f t="shared" si="21"/>
        <v>0</v>
      </c>
      <c r="O71">
        <f t="shared" si="22"/>
        <v>0</v>
      </c>
      <c r="P71">
        <f t="shared" si="23"/>
        <v>0</v>
      </c>
      <c r="Q71" s="29">
        <f t="shared" si="24"/>
        <v>333000.30493560876</v>
      </c>
    </row>
    <row r="72" spans="1:19">
      <c r="A72" s="18">
        <v>16.25</v>
      </c>
      <c r="B72">
        <f t="shared" si="10"/>
        <v>0</v>
      </c>
      <c r="C72">
        <f t="shared" si="11"/>
        <v>0</v>
      </c>
      <c r="D72">
        <f t="shared" si="12"/>
        <v>16542.5</v>
      </c>
      <c r="E72">
        <f t="shared" si="13"/>
        <v>0</v>
      </c>
      <c r="F72">
        <f t="shared" si="14"/>
        <v>0</v>
      </c>
      <c r="G72">
        <f t="shared" si="15"/>
        <v>0</v>
      </c>
      <c r="H72" s="19">
        <f t="shared" si="16"/>
        <v>16542.5</v>
      </c>
      <c r="J72" s="28">
        <f t="shared" si="17"/>
        <v>28.274630424455058</v>
      </c>
      <c r="K72">
        <f t="shared" si="18"/>
        <v>0</v>
      </c>
      <c r="L72">
        <f t="shared" si="19"/>
        <v>0</v>
      </c>
      <c r="M72">
        <f t="shared" si="20"/>
        <v>28783.573772095249</v>
      </c>
      <c r="N72">
        <f t="shared" si="21"/>
        <v>0</v>
      </c>
      <c r="O72">
        <f t="shared" si="22"/>
        <v>0</v>
      </c>
      <c r="P72">
        <f t="shared" si="23"/>
        <v>0</v>
      </c>
      <c r="Q72" s="29">
        <f t="shared" si="24"/>
        <v>28783.573772095249</v>
      </c>
    </row>
    <row r="73" spans="1:19">
      <c r="A73" s="18">
        <v>16.75</v>
      </c>
      <c r="B73">
        <f t="shared" si="10"/>
        <v>0</v>
      </c>
      <c r="C73">
        <f t="shared" si="11"/>
        <v>0</v>
      </c>
      <c r="D73">
        <f t="shared" si="12"/>
        <v>90399.75</v>
      </c>
      <c r="E73">
        <f t="shared" si="13"/>
        <v>0</v>
      </c>
      <c r="F73">
        <f t="shared" si="14"/>
        <v>0</v>
      </c>
      <c r="G73">
        <f t="shared" si="15"/>
        <v>0</v>
      </c>
      <c r="H73" s="19">
        <f t="shared" si="16"/>
        <v>90399.75</v>
      </c>
      <c r="J73" s="28">
        <f t="shared" si="17"/>
        <v>31.267484117589611</v>
      </c>
      <c r="K73">
        <f t="shared" si="18"/>
        <v>0</v>
      </c>
      <c r="L73">
        <f t="shared" si="19"/>
        <v>0</v>
      </c>
      <c r="M73">
        <f t="shared" si="20"/>
        <v>168750.61178263114</v>
      </c>
      <c r="N73">
        <f t="shared" si="21"/>
        <v>0</v>
      </c>
      <c r="O73">
        <f t="shared" si="22"/>
        <v>0</v>
      </c>
      <c r="P73">
        <f t="shared" si="23"/>
        <v>0</v>
      </c>
      <c r="Q73" s="29">
        <f t="shared" si="24"/>
        <v>168750.61178263114</v>
      </c>
    </row>
    <row r="74" spans="1:19">
      <c r="A74" s="18">
        <v>17.25</v>
      </c>
      <c r="B74">
        <f t="shared" si="10"/>
        <v>0</v>
      </c>
      <c r="C74">
        <f t="shared" si="11"/>
        <v>0</v>
      </c>
      <c r="D74">
        <f t="shared" si="12"/>
        <v>0</v>
      </c>
      <c r="E74">
        <f t="shared" si="13"/>
        <v>0</v>
      </c>
      <c r="F74">
        <f t="shared" si="14"/>
        <v>0</v>
      </c>
      <c r="G74">
        <f t="shared" si="15"/>
        <v>0</v>
      </c>
      <c r="H74" s="19">
        <f t="shared" si="16"/>
        <v>0</v>
      </c>
      <c r="J74" s="28">
        <f t="shared" si="17"/>
        <v>34.474944381308262</v>
      </c>
      <c r="K74">
        <f t="shared" si="18"/>
        <v>0</v>
      </c>
      <c r="L74">
        <f t="shared" si="19"/>
        <v>0</v>
      </c>
      <c r="M74">
        <f t="shared" si="20"/>
        <v>0</v>
      </c>
      <c r="N74">
        <f t="shared" si="21"/>
        <v>0</v>
      </c>
      <c r="O74">
        <f t="shared" si="22"/>
        <v>0</v>
      </c>
      <c r="P74">
        <f t="shared" si="23"/>
        <v>0</v>
      </c>
      <c r="Q74" s="29">
        <f t="shared" si="24"/>
        <v>0</v>
      </c>
    </row>
    <row r="75" spans="1:19">
      <c r="A75" s="18">
        <v>17.75</v>
      </c>
      <c r="B75">
        <f t="shared" si="10"/>
        <v>0</v>
      </c>
      <c r="C75">
        <f t="shared" si="11"/>
        <v>0</v>
      </c>
      <c r="D75">
        <f t="shared" si="12"/>
        <v>0</v>
      </c>
      <c r="E75">
        <f t="shared" si="13"/>
        <v>0</v>
      </c>
      <c r="F75">
        <f t="shared" si="14"/>
        <v>0</v>
      </c>
      <c r="G75">
        <f t="shared" si="15"/>
        <v>0</v>
      </c>
      <c r="H75" s="19">
        <f t="shared" si="16"/>
        <v>0</v>
      </c>
      <c r="J75" s="28">
        <f t="shared" si="17"/>
        <v>37.905507072942967</v>
      </c>
      <c r="K75">
        <f t="shared" si="18"/>
        <v>0</v>
      </c>
      <c r="L75">
        <f t="shared" si="19"/>
        <v>0</v>
      </c>
      <c r="M75">
        <f t="shared" si="20"/>
        <v>0</v>
      </c>
      <c r="N75">
        <f t="shared" si="21"/>
        <v>0</v>
      </c>
      <c r="O75">
        <f t="shared" si="22"/>
        <v>0</v>
      </c>
      <c r="P75">
        <f t="shared" si="23"/>
        <v>0</v>
      </c>
      <c r="Q75" s="29">
        <f t="shared" si="24"/>
        <v>0</v>
      </c>
    </row>
    <row r="76" spans="1:19">
      <c r="A76" s="18">
        <v>18.25</v>
      </c>
      <c r="B76">
        <f t="shared" si="10"/>
        <v>0</v>
      </c>
      <c r="C76">
        <f t="shared" si="11"/>
        <v>0</v>
      </c>
      <c r="D76">
        <f t="shared" si="12"/>
        <v>0</v>
      </c>
      <c r="E76">
        <f t="shared" si="13"/>
        <v>0</v>
      </c>
      <c r="F76">
        <f t="shared" si="14"/>
        <v>0</v>
      </c>
      <c r="G76">
        <f t="shared" si="15"/>
        <v>0</v>
      </c>
      <c r="H76" s="19">
        <f t="shared" si="16"/>
        <v>0</v>
      </c>
      <c r="J76" s="28">
        <f t="shared" si="17"/>
        <v>41.567747235511476</v>
      </c>
      <c r="K76">
        <f t="shared" si="18"/>
        <v>0</v>
      </c>
      <c r="L76">
        <f t="shared" si="19"/>
        <v>0</v>
      </c>
      <c r="M76">
        <f t="shared" si="20"/>
        <v>0</v>
      </c>
      <c r="N76">
        <f t="shared" si="21"/>
        <v>0</v>
      </c>
      <c r="O76">
        <f t="shared" si="22"/>
        <v>0</v>
      </c>
      <c r="P76">
        <f t="shared" si="23"/>
        <v>0</v>
      </c>
      <c r="Q76" s="29">
        <f t="shared" si="24"/>
        <v>0</v>
      </c>
    </row>
    <row r="77" spans="1:19">
      <c r="A77" s="18">
        <v>18.75</v>
      </c>
      <c r="B77">
        <f t="shared" si="10"/>
        <v>0</v>
      </c>
      <c r="C77">
        <f t="shared" si="11"/>
        <v>0</v>
      </c>
      <c r="D77">
        <f t="shared" si="12"/>
        <v>0</v>
      </c>
      <c r="E77">
        <f t="shared" si="13"/>
        <v>0</v>
      </c>
      <c r="F77">
        <f t="shared" si="14"/>
        <v>0</v>
      </c>
      <c r="G77">
        <f t="shared" si="15"/>
        <v>0</v>
      </c>
      <c r="H77" s="19">
        <f t="shared" ref="H77:H78" si="25">SUM(B77:G77)</f>
        <v>0</v>
      </c>
      <c r="J77" s="28">
        <f t="shared" si="17"/>
        <v>45.470317573307774</v>
      </c>
      <c r="K77">
        <f t="shared" ref="K77:P77" si="26">N36*$J77</f>
        <v>0</v>
      </c>
      <c r="L77">
        <f t="shared" si="26"/>
        <v>0</v>
      </c>
      <c r="M77">
        <f t="shared" si="26"/>
        <v>0</v>
      </c>
      <c r="N77">
        <f t="shared" si="26"/>
        <v>0</v>
      </c>
      <c r="O77">
        <f t="shared" si="26"/>
        <v>0</v>
      </c>
      <c r="P77">
        <f t="shared" si="26"/>
        <v>0</v>
      </c>
      <c r="Q77" s="29">
        <f t="shared" ref="Q77:Q78" si="27">SUM(K77:P77)</f>
        <v>0</v>
      </c>
    </row>
    <row r="78" spans="1:19">
      <c r="A78" s="18">
        <v>19.25</v>
      </c>
      <c r="B78">
        <f t="shared" si="10"/>
        <v>0</v>
      </c>
      <c r="C78">
        <f t="shared" si="11"/>
        <v>0</v>
      </c>
      <c r="D78">
        <f t="shared" si="12"/>
        <v>0</v>
      </c>
      <c r="E78">
        <f t="shared" si="13"/>
        <v>0</v>
      </c>
      <c r="F78">
        <f t="shared" si="14"/>
        <v>0</v>
      </c>
      <c r="G78">
        <f t="shared" si="15"/>
        <v>0</v>
      </c>
      <c r="H78" s="19">
        <f t="shared" si="25"/>
        <v>0</v>
      </c>
      <c r="J78" s="28">
        <f t="shared" si="17"/>
        <v>49.621946998019304</v>
      </c>
      <c r="K78">
        <f t="shared" ref="K78:P78" si="28">N37*$J78</f>
        <v>0</v>
      </c>
      <c r="L78">
        <f t="shared" si="28"/>
        <v>0</v>
      </c>
      <c r="M78">
        <f t="shared" si="28"/>
        <v>0</v>
      </c>
      <c r="N78">
        <f t="shared" si="28"/>
        <v>0</v>
      </c>
      <c r="O78">
        <f t="shared" si="28"/>
        <v>0</v>
      </c>
      <c r="P78">
        <f t="shared" si="28"/>
        <v>0</v>
      </c>
      <c r="Q78" s="29">
        <f t="shared" si="27"/>
        <v>0</v>
      </c>
    </row>
    <row r="79" spans="1:19">
      <c r="A79" s="17" t="s">
        <v>21</v>
      </c>
      <c r="B79" s="24">
        <f t="shared" ref="B79:H79" si="29">SUM(B47:B76)</f>
        <v>0</v>
      </c>
      <c r="C79" s="24">
        <f t="shared" si="29"/>
        <v>24902503.625</v>
      </c>
      <c r="D79" s="24">
        <f t="shared" si="29"/>
        <v>827278.375</v>
      </c>
      <c r="E79" s="24">
        <f t="shared" si="29"/>
        <v>0</v>
      </c>
      <c r="F79" s="24">
        <f t="shared" si="29"/>
        <v>0</v>
      </c>
      <c r="G79" s="24">
        <f t="shared" si="29"/>
        <v>0</v>
      </c>
      <c r="H79" s="24">
        <f t="shared" si="29"/>
        <v>25729782</v>
      </c>
      <c r="J79" s="17" t="s">
        <v>21</v>
      </c>
      <c r="K79" s="24">
        <f t="shared" ref="K79:Q79" si="30">SUM(K47:K76)</f>
        <v>0</v>
      </c>
      <c r="L79" s="24">
        <f t="shared" si="30"/>
        <v>23879928.849598814</v>
      </c>
      <c r="M79" s="24">
        <f t="shared" si="30"/>
        <v>1267662.9734279395</v>
      </c>
      <c r="N79" s="24">
        <f t="shared" si="30"/>
        <v>0</v>
      </c>
      <c r="O79" s="24">
        <f t="shared" si="30"/>
        <v>0</v>
      </c>
      <c r="P79" s="24">
        <f t="shared" si="30"/>
        <v>0</v>
      </c>
      <c r="Q79" s="25">
        <f t="shared" si="30"/>
        <v>25147591.823026754</v>
      </c>
      <c r="R79" s="24"/>
      <c r="S79" s="24"/>
    </row>
    <row r="80" spans="1:19">
      <c r="A80" s="15" t="s">
        <v>27</v>
      </c>
      <c r="B80" s="24">
        <f>IF(B79&gt;0,B79/N38,0)</f>
        <v>0</v>
      </c>
      <c r="C80" s="24">
        <f t="shared" ref="C80:H80" si="31">IF(C79&gt;0,C79/O38,0)</f>
        <v>12.298033685322983</v>
      </c>
      <c r="D80" s="24">
        <f t="shared" si="31"/>
        <v>15.34028157653189</v>
      </c>
      <c r="E80" s="24">
        <f t="shared" si="31"/>
        <v>0</v>
      </c>
      <c r="F80" s="24">
        <f t="shared" si="31"/>
        <v>0</v>
      </c>
      <c r="G80" s="24">
        <f t="shared" si="31"/>
        <v>0</v>
      </c>
      <c r="H80" s="24">
        <f t="shared" si="31"/>
        <v>12.376954329469331</v>
      </c>
      <c r="J80" s="15" t="s">
        <v>27</v>
      </c>
      <c r="K80" s="24">
        <f>IF(K79&gt;0,K79/N38,0)</f>
        <v>0</v>
      </c>
      <c r="L80" s="24">
        <f t="shared" ref="L80:Q80" si="32">IF(L79&gt;0,L79/O38,0)</f>
        <v>11.793037913692194</v>
      </c>
      <c r="M80" s="24">
        <f t="shared" si="32"/>
        <v>23.506364416364992</v>
      </c>
      <c r="N80" s="24">
        <f t="shared" si="32"/>
        <v>0</v>
      </c>
      <c r="O80" s="24">
        <f t="shared" si="32"/>
        <v>0</v>
      </c>
      <c r="P80" s="24">
        <f t="shared" si="32"/>
        <v>0</v>
      </c>
      <c r="Q80" s="24">
        <f t="shared" si="32"/>
        <v>12.096899829533671</v>
      </c>
      <c r="R80" s="24"/>
      <c r="S80" s="24"/>
    </row>
    <row r="85" spans="1:7">
      <c r="A85" s="30" t="s">
        <v>14</v>
      </c>
      <c r="B85" s="31"/>
    </row>
    <row r="86" spans="1:7">
      <c r="A86" s="31" t="s">
        <v>28</v>
      </c>
      <c r="B86" s="31"/>
    </row>
    <row r="87" spans="1:7">
      <c r="A87" s="31"/>
      <c r="B87" s="31"/>
    </row>
    <row r="89" spans="1:7">
      <c r="B89" s="32" t="s">
        <v>29</v>
      </c>
      <c r="C89" s="32" t="s">
        <v>30</v>
      </c>
      <c r="D89" s="32" t="s">
        <v>31</v>
      </c>
      <c r="E89" s="32" t="s">
        <v>32</v>
      </c>
    </row>
    <row r="90" spans="1:7">
      <c r="A90" s="32" t="s">
        <v>33</v>
      </c>
      <c r="B90" s="32" t="s">
        <v>34</v>
      </c>
      <c r="C90" s="32" t="s">
        <v>20</v>
      </c>
      <c r="D90" s="32" t="s">
        <v>35</v>
      </c>
      <c r="E90" s="31"/>
      <c r="F90" s="33"/>
      <c r="G90" s="33"/>
    </row>
    <row r="91" spans="1:7">
      <c r="B91" s="2"/>
      <c r="C91" s="2"/>
      <c r="D91" s="2"/>
    </row>
    <row r="92" spans="1:7">
      <c r="A92" s="32">
        <v>0</v>
      </c>
      <c r="B92" s="20">
        <f>N$38</f>
        <v>0</v>
      </c>
      <c r="C92" s="34">
        <v>0</v>
      </c>
      <c r="D92" s="34">
        <v>0</v>
      </c>
      <c r="E92" s="20">
        <f t="shared" ref="E92:E97" si="33">B92*D92</f>
        <v>0</v>
      </c>
      <c r="F92" s="35"/>
      <c r="G92" s="36"/>
    </row>
    <row r="93" spans="1:7">
      <c r="A93" s="32">
        <v>1</v>
      </c>
      <c r="B93" s="20">
        <f>O$38</f>
        <v>2024917.5</v>
      </c>
      <c r="C93" s="34">
        <f>C80</f>
        <v>12.298033685322983</v>
      </c>
      <c r="D93" s="34">
        <f>L80</f>
        <v>11.793037913692194</v>
      </c>
      <c r="E93" s="20">
        <f t="shared" si="33"/>
        <v>23879928.849598814</v>
      </c>
      <c r="F93" s="35"/>
      <c r="G93" s="36"/>
    </row>
    <row r="94" spans="1:7">
      <c r="A94" s="32">
        <v>2</v>
      </c>
      <c r="B94" s="20">
        <f>P$38</f>
        <v>53928.5</v>
      </c>
      <c r="C94" s="34">
        <f>D80</f>
        <v>15.34028157653189</v>
      </c>
      <c r="D94" s="34">
        <f>M80</f>
        <v>23.506364416364992</v>
      </c>
      <c r="E94" s="20">
        <f t="shared" si="33"/>
        <v>1267662.9734279395</v>
      </c>
      <c r="F94" s="35"/>
    </row>
    <row r="95" spans="1:7">
      <c r="A95" s="32">
        <v>3</v>
      </c>
      <c r="B95" s="20">
        <f>Q$38</f>
        <v>0</v>
      </c>
      <c r="C95" s="34">
        <v>0</v>
      </c>
      <c r="D95" s="34">
        <v>0</v>
      </c>
      <c r="E95" s="20">
        <f t="shared" si="33"/>
        <v>0</v>
      </c>
    </row>
    <row r="96" spans="1:7">
      <c r="A96" s="32">
        <v>4</v>
      </c>
      <c r="B96" s="20">
        <f>R$38</f>
        <v>0</v>
      </c>
      <c r="C96" s="34">
        <v>0</v>
      </c>
      <c r="D96" s="34">
        <v>0</v>
      </c>
      <c r="E96" s="20">
        <f t="shared" si="33"/>
        <v>0</v>
      </c>
    </row>
    <row r="97" spans="1:5">
      <c r="A97" s="32" t="s">
        <v>13</v>
      </c>
      <c r="B97" s="20">
        <f>S$38</f>
        <v>0</v>
      </c>
      <c r="C97" s="34">
        <v>0</v>
      </c>
      <c r="D97" s="34">
        <v>0</v>
      </c>
      <c r="E97" s="20">
        <f t="shared" si="33"/>
        <v>0</v>
      </c>
    </row>
    <row r="98" spans="1:5">
      <c r="A98" s="32" t="s">
        <v>21</v>
      </c>
      <c r="B98" s="20">
        <f>SUM(B92:B97)</f>
        <v>2078846</v>
      </c>
      <c r="C98" s="34">
        <f>H80</f>
        <v>12.376954329469331</v>
      </c>
      <c r="D98" s="34">
        <f>Q80</f>
        <v>12.096899829533671</v>
      </c>
      <c r="E98" s="20">
        <f>SUM(E92:E97)</f>
        <v>25147591.823026754</v>
      </c>
    </row>
    <row r="99" spans="1:5">
      <c r="A99" s="32" t="s">
        <v>17</v>
      </c>
      <c r="B99" s="20">
        <f>K2</f>
        <v>24763000</v>
      </c>
      <c r="C99" s="2"/>
      <c r="D99" s="2"/>
      <c r="E99" s="2"/>
    </row>
    <row r="100" spans="1:5">
      <c r="A100" s="32" t="s">
        <v>32</v>
      </c>
      <c r="B100" s="20">
        <f>E98</f>
        <v>25147591.823026754</v>
      </c>
      <c r="C100" s="2"/>
      <c r="D100" s="2"/>
      <c r="E100" s="2"/>
    </row>
    <row r="101" spans="1:5">
      <c r="A101" s="32" t="s">
        <v>36</v>
      </c>
      <c r="B101" s="37">
        <f>B100/B99*100</f>
        <v>101.55309059090882</v>
      </c>
      <c r="C101" s="2"/>
      <c r="D101" s="2"/>
      <c r="E101" s="2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1"/>
  <sheetViews>
    <sheetView workbookViewId="0">
      <selection activeCell="B6" sqref="B6:G6"/>
    </sheetView>
  </sheetViews>
  <sheetFormatPr baseColWidth="10" defaultColWidth="10.6640625" defaultRowHeight="13"/>
  <cols>
    <col min="12" max="12" width="11.1640625" customWidth="1"/>
  </cols>
  <sheetData>
    <row r="1" spans="1:20">
      <c r="A1" t="s">
        <v>37</v>
      </c>
      <c r="J1" t="s">
        <v>15</v>
      </c>
      <c r="N1" t="s">
        <v>16</v>
      </c>
    </row>
    <row r="2" spans="1:20">
      <c r="J2" t="s">
        <v>17</v>
      </c>
      <c r="K2">
        <v>24913000</v>
      </c>
    </row>
    <row r="4" spans="1:20">
      <c r="A4" t="s">
        <v>18</v>
      </c>
      <c r="D4" t="s">
        <v>19</v>
      </c>
      <c r="J4" t="s">
        <v>18</v>
      </c>
      <c r="M4" s="38" t="s">
        <v>18</v>
      </c>
      <c r="N4" s="38"/>
      <c r="O4" s="38"/>
      <c r="P4" s="38"/>
      <c r="Q4" s="38"/>
      <c r="R4" s="38"/>
      <c r="S4" s="38"/>
      <c r="T4" s="38"/>
    </row>
    <row r="5" spans="1:20">
      <c r="A5" t="s">
        <v>20</v>
      </c>
      <c r="B5">
        <v>0</v>
      </c>
      <c r="C5">
        <v>1</v>
      </c>
      <c r="D5">
        <v>2</v>
      </c>
      <c r="E5">
        <v>3</v>
      </c>
      <c r="F5">
        <v>4</v>
      </c>
      <c r="G5" t="s">
        <v>13</v>
      </c>
      <c r="H5" t="s">
        <v>21</v>
      </c>
      <c r="J5" t="s">
        <v>20</v>
      </c>
      <c r="K5" t="s">
        <v>22</v>
      </c>
      <c r="M5" s="38" t="s">
        <v>20</v>
      </c>
      <c r="N5" s="38">
        <v>0</v>
      </c>
      <c r="O5" s="38">
        <v>1</v>
      </c>
      <c r="P5" s="38">
        <v>2</v>
      </c>
      <c r="Q5" s="38">
        <v>3</v>
      </c>
      <c r="R5" s="38">
        <v>4</v>
      </c>
      <c r="S5" s="38" t="s">
        <v>13</v>
      </c>
      <c r="T5" s="38" t="s">
        <v>21</v>
      </c>
    </row>
    <row r="6" spans="1:20">
      <c r="A6">
        <v>3.75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35" si="0">SUM(B6:G6)</f>
        <v>0</v>
      </c>
      <c r="J6">
        <v>3.75</v>
      </c>
      <c r="M6" s="38">
        <v>3.75</v>
      </c>
      <c r="N6" s="38"/>
      <c r="O6" s="38"/>
      <c r="P6" s="38"/>
      <c r="Q6" s="38"/>
      <c r="R6" s="38"/>
      <c r="S6" s="38"/>
      <c r="T6" s="38">
        <f t="shared" ref="T6:T37" si="1">SUM(N6:S6)</f>
        <v>0</v>
      </c>
    </row>
    <row r="7" spans="1:20">
      <c r="A7">
        <v>4.25</v>
      </c>
      <c r="H7">
        <f t="shared" si="0"/>
        <v>0</v>
      </c>
      <c r="J7">
        <v>4.25</v>
      </c>
      <c r="M7" s="38">
        <v>4.25</v>
      </c>
      <c r="N7" s="38"/>
      <c r="O7" s="38"/>
      <c r="P7" s="38"/>
      <c r="Q7" s="38"/>
      <c r="R7" s="38"/>
      <c r="S7" s="38"/>
      <c r="T7" s="38">
        <f t="shared" si="1"/>
        <v>0</v>
      </c>
    </row>
    <row r="8" spans="1:20">
      <c r="A8">
        <v>4.75</v>
      </c>
      <c r="H8">
        <f t="shared" si="0"/>
        <v>0</v>
      </c>
      <c r="J8">
        <v>4.75</v>
      </c>
      <c r="M8" s="38">
        <v>4.75</v>
      </c>
      <c r="N8" s="38"/>
      <c r="O8" s="38"/>
      <c r="P8" s="38"/>
      <c r="Q8" s="38"/>
      <c r="R8" s="38"/>
      <c r="S8" s="38"/>
      <c r="T8" s="38">
        <f t="shared" si="1"/>
        <v>0</v>
      </c>
    </row>
    <row r="9" spans="1:20">
      <c r="A9">
        <v>5.25</v>
      </c>
      <c r="H9">
        <f t="shared" si="0"/>
        <v>0</v>
      </c>
      <c r="J9">
        <v>5.25</v>
      </c>
      <c r="K9">
        <v>0</v>
      </c>
      <c r="M9" s="38">
        <v>5.25</v>
      </c>
      <c r="N9" s="38"/>
      <c r="O9" s="38"/>
      <c r="P9" s="38"/>
      <c r="Q9" s="38"/>
      <c r="R9" s="38"/>
      <c r="S9" s="38"/>
      <c r="T9" s="38">
        <f t="shared" si="1"/>
        <v>0</v>
      </c>
    </row>
    <row r="10" spans="1:20">
      <c r="A10">
        <v>5.75</v>
      </c>
      <c r="H10">
        <f t="shared" si="0"/>
        <v>0</v>
      </c>
      <c r="J10">
        <v>5.75</v>
      </c>
      <c r="K10">
        <v>0</v>
      </c>
      <c r="M10" s="38">
        <v>5.75</v>
      </c>
      <c r="N10" s="38"/>
      <c r="O10" s="38"/>
      <c r="P10" s="38"/>
      <c r="Q10" s="38"/>
      <c r="R10" s="38"/>
      <c r="S10" s="38"/>
      <c r="T10" s="38">
        <f t="shared" si="1"/>
        <v>0</v>
      </c>
    </row>
    <row r="11" spans="1:20">
      <c r="A11">
        <v>6.25</v>
      </c>
      <c r="C11">
        <v>1</v>
      </c>
      <c r="H11">
        <f t="shared" si="0"/>
        <v>1</v>
      </c>
      <c r="J11">
        <v>6.25</v>
      </c>
      <c r="K11">
        <v>2065000</v>
      </c>
      <c r="M11" s="38">
        <v>6.25</v>
      </c>
      <c r="N11" s="38">
        <f t="shared" ref="N11:N34" si="2">($K11/1000)*(B11/$H11)</f>
        <v>0</v>
      </c>
      <c r="O11" s="38">
        <f t="shared" ref="O11:O34" si="3">($K11/1000)*(C11/$H11)</f>
        <v>2065</v>
      </c>
      <c r="P11" s="38">
        <f t="shared" ref="P11:P34" si="4">($K11/1000)*(D11/$H11)</f>
        <v>0</v>
      </c>
      <c r="Q11" s="38">
        <f t="shared" ref="Q11:Q34" si="5">($K11/1000)*(E11/$H11)</f>
        <v>0</v>
      </c>
      <c r="R11" s="38">
        <f t="shared" ref="R11:R34" si="6">($K11/1000)*(F11/$H11)</f>
        <v>0</v>
      </c>
      <c r="S11" s="38">
        <f t="shared" ref="S11:S34" si="7">($K11/1000)*(G11/$H11)</f>
        <v>0</v>
      </c>
      <c r="T11" s="38">
        <f t="shared" si="1"/>
        <v>2065</v>
      </c>
    </row>
    <row r="12" spans="1:20">
      <c r="A12">
        <v>6.75</v>
      </c>
      <c r="C12">
        <v>1</v>
      </c>
      <c r="H12">
        <f t="shared" si="0"/>
        <v>1</v>
      </c>
      <c r="J12">
        <v>6.75</v>
      </c>
      <c r="K12">
        <v>11551000</v>
      </c>
      <c r="M12" s="38">
        <v>6.75</v>
      </c>
      <c r="N12" s="38">
        <f t="shared" si="2"/>
        <v>0</v>
      </c>
      <c r="O12" s="38">
        <f t="shared" si="3"/>
        <v>11551</v>
      </c>
      <c r="P12" s="38">
        <f t="shared" si="4"/>
        <v>0</v>
      </c>
      <c r="Q12" s="38">
        <f t="shared" si="5"/>
        <v>0</v>
      </c>
      <c r="R12" s="38">
        <f t="shared" si="6"/>
        <v>0</v>
      </c>
      <c r="S12" s="38">
        <f t="shared" si="7"/>
        <v>0</v>
      </c>
      <c r="T12" s="38">
        <f t="shared" si="1"/>
        <v>11551</v>
      </c>
    </row>
    <row r="13" spans="1:20">
      <c r="A13">
        <v>7.25</v>
      </c>
      <c r="C13">
        <v>1</v>
      </c>
      <c r="H13">
        <f t="shared" si="0"/>
        <v>1</v>
      </c>
      <c r="J13">
        <v>7.25</v>
      </c>
      <c r="K13">
        <v>20217000</v>
      </c>
      <c r="M13" s="38">
        <v>7.25</v>
      </c>
      <c r="N13" s="38">
        <f t="shared" si="2"/>
        <v>0</v>
      </c>
      <c r="O13" s="38">
        <f t="shared" si="3"/>
        <v>20217</v>
      </c>
      <c r="P13" s="38">
        <f t="shared" si="4"/>
        <v>0</v>
      </c>
      <c r="Q13" s="38">
        <f t="shared" si="5"/>
        <v>0</v>
      </c>
      <c r="R13" s="38">
        <f t="shared" si="6"/>
        <v>0</v>
      </c>
      <c r="S13" s="38">
        <f t="shared" si="7"/>
        <v>0</v>
      </c>
      <c r="T13" s="38">
        <f t="shared" si="1"/>
        <v>20217</v>
      </c>
    </row>
    <row r="14" spans="1:20">
      <c r="A14">
        <v>7.75</v>
      </c>
      <c r="C14">
        <v>1</v>
      </c>
      <c r="H14">
        <f t="shared" si="0"/>
        <v>1</v>
      </c>
      <c r="J14">
        <v>7.75</v>
      </c>
      <c r="K14">
        <v>21870000</v>
      </c>
      <c r="M14" s="38">
        <v>7.75</v>
      </c>
      <c r="N14" s="38">
        <f t="shared" si="2"/>
        <v>0</v>
      </c>
      <c r="O14" s="38">
        <f t="shared" si="3"/>
        <v>21870</v>
      </c>
      <c r="P14" s="38">
        <f t="shared" si="4"/>
        <v>0</v>
      </c>
      <c r="Q14" s="38">
        <f t="shared" si="5"/>
        <v>0</v>
      </c>
      <c r="R14" s="38">
        <f t="shared" si="6"/>
        <v>0</v>
      </c>
      <c r="S14" s="38">
        <f t="shared" si="7"/>
        <v>0</v>
      </c>
      <c r="T14" s="38">
        <f t="shared" si="1"/>
        <v>21870</v>
      </c>
    </row>
    <row r="15" spans="1:20">
      <c r="A15">
        <v>8.25</v>
      </c>
      <c r="C15">
        <v>1</v>
      </c>
      <c r="H15">
        <f t="shared" si="0"/>
        <v>1</v>
      </c>
      <c r="J15">
        <v>8.25</v>
      </c>
      <c r="K15">
        <v>34807000</v>
      </c>
      <c r="M15" s="38">
        <v>8.25</v>
      </c>
      <c r="N15" s="38">
        <f t="shared" si="2"/>
        <v>0</v>
      </c>
      <c r="O15" s="38">
        <f t="shared" si="3"/>
        <v>34807</v>
      </c>
      <c r="P15" s="38">
        <f t="shared" si="4"/>
        <v>0</v>
      </c>
      <c r="Q15" s="38">
        <f t="shared" si="5"/>
        <v>0</v>
      </c>
      <c r="R15" s="38">
        <f t="shared" si="6"/>
        <v>0</v>
      </c>
      <c r="S15" s="38">
        <f t="shared" si="7"/>
        <v>0</v>
      </c>
      <c r="T15" s="38">
        <f t="shared" si="1"/>
        <v>34807</v>
      </c>
    </row>
    <row r="16" spans="1:20">
      <c r="A16">
        <v>8.75</v>
      </c>
      <c r="C16">
        <v>2</v>
      </c>
      <c r="H16">
        <f t="shared" si="0"/>
        <v>2</v>
      </c>
      <c r="J16">
        <v>8.75</v>
      </c>
      <c r="K16">
        <v>82606000</v>
      </c>
      <c r="M16" s="38">
        <v>8.75</v>
      </c>
      <c r="N16" s="38">
        <f t="shared" si="2"/>
        <v>0</v>
      </c>
      <c r="O16" s="38">
        <f t="shared" si="3"/>
        <v>82606</v>
      </c>
      <c r="P16" s="38">
        <f t="shared" si="4"/>
        <v>0</v>
      </c>
      <c r="Q16" s="38">
        <f t="shared" si="5"/>
        <v>0</v>
      </c>
      <c r="R16" s="38">
        <f t="shared" si="6"/>
        <v>0</v>
      </c>
      <c r="S16" s="38">
        <f t="shared" si="7"/>
        <v>0</v>
      </c>
      <c r="T16" s="38">
        <f t="shared" si="1"/>
        <v>82606</v>
      </c>
    </row>
    <row r="17" spans="1:20">
      <c r="A17">
        <v>9.25</v>
      </c>
      <c r="C17">
        <v>8</v>
      </c>
      <c r="H17">
        <f t="shared" si="0"/>
        <v>8</v>
      </c>
      <c r="J17">
        <v>9.25</v>
      </c>
      <c r="K17">
        <v>146559000</v>
      </c>
      <c r="M17" s="38">
        <v>9.25</v>
      </c>
      <c r="N17" s="38">
        <f t="shared" si="2"/>
        <v>0</v>
      </c>
      <c r="O17" s="38">
        <f t="shared" si="3"/>
        <v>146559</v>
      </c>
      <c r="P17" s="38">
        <f t="shared" si="4"/>
        <v>0</v>
      </c>
      <c r="Q17" s="38">
        <f t="shared" si="5"/>
        <v>0</v>
      </c>
      <c r="R17" s="38">
        <f t="shared" si="6"/>
        <v>0</v>
      </c>
      <c r="S17" s="38">
        <f t="shared" si="7"/>
        <v>0</v>
      </c>
      <c r="T17" s="38">
        <f t="shared" si="1"/>
        <v>146559</v>
      </c>
    </row>
    <row r="18" spans="1:20">
      <c r="A18">
        <v>9.75</v>
      </c>
      <c r="C18">
        <v>5</v>
      </c>
      <c r="H18">
        <f t="shared" si="0"/>
        <v>5</v>
      </c>
      <c r="J18">
        <v>9.75</v>
      </c>
      <c r="K18">
        <v>237443000</v>
      </c>
      <c r="M18" s="38">
        <v>9.75</v>
      </c>
      <c r="N18" s="38">
        <f t="shared" si="2"/>
        <v>0</v>
      </c>
      <c r="O18" s="38">
        <f t="shared" si="3"/>
        <v>237443</v>
      </c>
      <c r="P18" s="38">
        <f t="shared" si="4"/>
        <v>0</v>
      </c>
      <c r="Q18" s="38">
        <f t="shared" si="5"/>
        <v>0</v>
      </c>
      <c r="R18" s="38">
        <f t="shared" si="6"/>
        <v>0</v>
      </c>
      <c r="S18" s="38">
        <f t="shared" si="7"/>
        <v>0</v>
      </c>
      <c r="T18" s="38">
        <f t="shared" si="1"/>
        <v>237443</v>
      </c>
    </row>
    <row r="19" spans="1:20">
      <c r="A19">
        <v>10.25</v>
      </c>
      <c r="C19">
        <v>5</v>
      </c>
      <c r="H19">
        <f t="shared" si="0"/>
        <v>5</v>
      </c>
      <c r="J19">
        <v>10.25</v>
      </c>
      <c r="K19">
        <v>247613000</v>
      </c>
      <c r="M19" s="38">
        <v>10.25</v>
      </c>
      <c r="N19" s="38">
        <f t="shared" si="2"/>
        <v>0</v>
      </c>
      <c r="O19" s="38">
        <f t="shared" si="3"/>
        <v>247613</v>
      </c>
      <c r="P19" s="38">
        <f t="shared" si="4"/>
        <v>0</v>
      </c>
      <c r="Q19" s="38">
        <f t="shared" si="5"/>
        <v>0</v>
      </c>
      <c r="R19" s="38">
        <f t="shared" si="6"/>
        <v>0</v>
      </c>
      <c r="S19" s="38">
        <f t="shared" si="7"/>
        <v>0</v>
      </c>
      <c r="T19" s="38">
        <f t="shared" si="1"/>
        <v>247613</v>
      </c>
    </row>
    <row r="20" spans="1:20">
      <c r="A20">
        <v>10.75</v>
      </c>
      <c r="C20">
        <v>5</v>
      </c>
      <c r="H20">
        <f t="shared" si="0"/>
        <v>5</v>
      </c>
      <c r="J20">
        <v>10.75</v>
      </c>
      <c r="K20">
        <v>351108000</v>
      </c>
      <c r="M20" s="38">
        <v>10.75</v>
      </c>
      <c r="N20" s="38">
        <f t="shared" si="2"/>
        <v>0</v>
      </c>
      <c r="O20" s="38">
        <f t="shared" si="3"/>
        <v>351108</v>
      </c>
      <c r="P20" s="38">
        <f t="shared" si="4"/>
        <v>0</v>
      </c>
      <c r="Q20" s="38">
        <f t="shared" si="5"/>
        <v>0</v>
      </c>
      <c r="R20" s="38">
        <f t="shared" si="6"/>
        <v>0</v>
      </c>
      <c r="S20" s="38">
        <f t="shared" si="7"/>
        <v>0</v>
      </c>
      <c r="T20" s="38">
        <f t="shared" si="1"/>
        <v>351108</v>
      </c>
    </row>
    <row r="21" spans="1:20">
      <c r="A21">
        <v>11.25</v>
      </c>
      <c r="C21">
        <v>5</v>
      </c>
      <c r="H21">
        <f t="shared" si="0"/>
        <v>5</v>
      </c>
      <c r="J21">
        <v>11.25</v>
      </c>
      <c r="K21">
        <v>358272000</v>
      </c>
      <c r="M21" s="38">
        <v>11.25</v>
      </c>
      <c r="N21" s="38">
        <f t="shared" si="2"/>
        <v>0</v>
      </c>
      <c r="O21" s="38">
        <f t="shared" si="3"/>
        <v>358272</v>
      </c>
      <c r="P21" s="38">
        <f t="shared" si="4"/>
        <v>0</v>
      </c>
      <c r="Q21" s="38">
        <f t="shared" si="5"/>
        <v>0</v>
      </c>
      <c r="R21" s="38">
        <f t="shared" si="6"/>
        <v>0</v>
      </c>
      <c r="S21" s="38">
        <f t="shared" si="7"/>
        <v>0</v>
      </c>
      <c r="T21" s="38">
        <f t="shared" si="1"/>
        <v>358272</v>
      </c>
    </row>
    <row r="22" spans="1:20">
      <c r="A22">
        <v>11.75</v>
      </c>
      <c r="C22">
        <v>6</v>
      </c>
      <c r="H22">
        <f t="shared" si="0"/>
        <v>6</v>
      </c>
      <c r="J22">
        <v>11.75</v>
      </c>
      <c r="K22">
        <v>319972000</v>
      </c>
      <c r="M22" s="38">
        <v>11.75</v>
      </c>
      <c r="N22" s="38">
        <f t="shared" si="2"/>
        <v>0</v>
      </c>
      <c r="O22" s="38">
        <f t="shared" si="3"/>
        <v>319972</v>
      </c>
      <c r="P22" s="38">
        <f t="shared" si="4"/>
        <v>0</v>
      </c>
      <c r="Q22" s="38">
        <f t="shared" si="5"/>
        <v>0</v>
      </c>
      <c r="R22" s="38">
        <f t="shared" si="6"/>
        <v>0</v>
      </c>
      <c r="S22" s="38">
        <f t="shared" si="7"/>
        <v>0</v>
      </c>
      <c r="T22" s="38">
        <f t="shared" si="1"/>
        <v>319972</v>
      </c>
    </row>
    <row r="23" spans="1:20">
      <c r="A23">
        <v>12.25</v>
      </c>
      <c r="C23">
        <v>6</v>
      </c>
      <c r="H23">
        <f t="shared" si="0"/>
        <v>6</v>
      </c>
      <c r="J23">
        <v>12.25</v>
      </c>
      <c r="K23">
        <v>256516000</v>
      </c>
      <c r="M23" s="38">
        <v>12.25</v>
      </c>
      <c r="N23" s="38">
        <f t="shared" si="2"/>
        <v>0</v>
      </c>
      <c r="O23" s="38">
        <f t="shared" si="3"/>
        <v>256516</v>
      </c>
      <c r="P23" s="38">
        <f t="shared" si="4"/>
        <v>0</v>
      </c>
      <c r="Q23" s="38">
        <f t="shared" si="5"/>
        <v>0</v>
      </c>
      <c r="R23" s="38">
        <f t="shared" si="6"/>
        <v>0</v>
      </c>
      <c r="S23" s="38">
        <f t="shared" si="7"/>
        <v>0</v>
      </c>
      <c r="T23" s="38">
        <f t="shared" si="1"/>
        <v>256516</v>
      </c>
    </row>
    <row r="24" spans="1:20">
      <c r="A24">
        <v>12.75</v>
      </c>
      <c r="C24">
        <v>6</v>
      </c>
      <c r="H24">
        <f t="shared" si="0"/>
        <v>6</v>
      </c>
      <c r="J24">
        <v>12.75</v>
      </c>
      <c r="K24">
        <v>214378000</v>
      </c>
      <c r="M24" s="38">
        <v>12.75</v>
      </c>
      <c r="N24" s="38">
        <f t="shared" si="2"/>
        <v>0</v>
      </c>
      <c r="O24" s="38">
        <f t="shared" si="3"/>
        <v>214378</v>
      </c>
      <c r="P24" s="38">
        <f t="shared" si="4"/>
        <v>0</v>
      </c>
      <c r="Q24" s="38">
        <f t="shared" si="5"/>
        <v>0</v>
      </c>
      <c r="R24" s="38">
        <f t="shared" si="6"/>
        <v>0</v>
      </c>
      <c r="S24" s="38">
        <f t="shared" si="7"/>
        <v>0</v>
      </c>
      <c r="T24" s="38">
        <f t="shared" si="1"/>
        <v>214378</v>
      </c>
    </row>
    <row r="25" spans="1:20">
      <c r="A25">
        <v>13.25</v>
      </c>
      <c r="C25">
        <v>7</v>
      </c>
      <c r="H25">
        <f t="shared" si="0"/>
        <v>7</v>
      </c>
      <c r="J25">
        <v>13.25</v>
      </c>
      <c r="K25">
        <v>159830000</v>
      </c>
      <c r="M25" s="38">
        <v>13.25</v>
      </c>
      <c r="N25" s="38">
        <f t="shared" si="2"/>
        <v>0</v>
      </c>
      <c r="O25" s="38">
        <f t="shared" si="3"/>
        <v>159830</v>
      </c>
      <c r="P25" s="38">
        <f t="shared" si="4"/>
        <v>0</v>
      </c>
      <c r="Q25" s="38">
        <f t="shared" si="5"/>
        <v>0</v>
      </c>
      <c r="R25" s="38">
        <f t="shared" si="6"/>
        <v>0</v>
      </c>
      <c r="S25" s="38">
        <f t="shared" si="7"/>
        <v>0</v>
      </c>
      <c r="T25" s="38">
        <f t="shared" si="1"/>
        <v>159830</v>
      </c>
    </row>
    <row r="26" spans="1:20">
      <c r="A26">
        <v>13.75</v>
      </c>
      <c r="C26">
        <v>7</v>
      </c>
      <c r="H26">
        <f t="shared" si="0"/>
        <v>7</v>
      </c>
      <c r="J26">
        <v>13.75</v>
      </c>
      <c r="K26">
        <v>91827000</v>
      </c>
      <c r="M26" s="38">
        <v>13.75</v>
      </c>
      <c r="N26" s="38">
        <f t="shared" si="2"/>
        <v>0</v>
      </c>
      <c r="O26" s="38">
        <f t="shared" si="3"/>
        <v>91827</v>
      </c>
      <c r="P26" s="38">
        <f t="shared" si="4"/>
        <v>0</v>
      </c>
      <c r="Q26" s="38">
        <f t="shared" si="5"/>
        <v>0</v>
      </c>
      <c r="R26" s="38">
        <f t="shared" si="6"/>
        <v>0</v>
      </c>
      <c r="S26" s="38">
        <f t="shared" si="7"/>
        <v>0</v>
      </c>
      <c r="T26" s="38">
        <f t="shared" si="1"/>
        <v>91827</v>
      </c>
    </row>
    <row r="27" spans="1:20">
      <c r="A27">
        <v>14.25</v>
      </c>
      <c r="C27">
        <v>10</v>
      </c>
      <c r="H27">
        <f t="shared" si="0"/>
        <v>10</v>
      </c>
      <c r="J27">
        <v>14.25</v>
      </c>
      <c r="K27">
        <v>46848000</v>
      </c>
      <c r="M27" s="38">
        <v>14.25</v>
      </c>
      <c r="N27" s="38">
        <f t="shared" si="2"/>
        <v>0</v>
      </c>
      <c r="O27" s="38">
        <f t="shared" si="3"/>
        <v>46848</v>
      </c>
      <c r="P27" s="38">
        <f t="shared" si="4"/>
        <v>0</v>
      </c>
      <c r="Q27" s="38">
        <f t="shared" si="5"/>
        <v>0</v>
      </c>
      <c r="R27" s="38">
        <f t="shared" si="6"/>
        <v>0</v>
      </c>
      <c r="S27" s="38">
        <f t="shared" si="7"/>
        <v>0</v>
      </c>
      <c r="T27" s="38">
        <f t="shared" si="1"/>
        <v>46848</v>
      </c>
    </row>
    <row r="28" spans="1:20">
      <c r="A28">
        <v>14.75</v>
      </c>
      <c r="C28">
        <v>5</v>
      </c>
      <c r="D28">
        <v>3</v>
      </c>
      <c r="H28">
        <f t="shared" si="0"/>
        <v>8</v>
      </c>
      <c r="J28">
        <v>14.75</v>
      </c>
      <c r="K28">
        <v>34394000</v>
      </c>
      <c r="M28" s="38">
        <v>14.75</v>
      </c>
      <c r="N28" s="38">
        <f t="shared" si="2"/>
        <v>0</v>
      </c>
      <c r="O28" s="38">
        <f t="shared" si="3"/>
        <v>21496.25</v>
      </c>
      <c r="P28" s="38">
        <f t="shared" si="4"/>
        <v>12897.75</v>
      </c>
      <c r="Q28" s="38">
        <f t="shared" si="5"/>
        <v>0</v>
      </c>
      <c r="R28" s="38">
        <f t="shared" si="6"/>
        <v>0</v>
      </c>
      <c r="S28" s="38">
        <f t="shared" si="7"/>
        <v>0</v>
      </c>
      <c r="T28" s="38">
        <f t="shared" si="1"/>
        <v>34394</v>
      </c>
    </row>
    <row r="29" spans="1:20">
      <c r="A29">
        <v>15.25</v>
      </c>
      <c r="C29">
        <v>3</v>
      </c>
      <c r="D29">
        <v>6</v>
      </c>
      <c r="H29">
        <f t="shared" si="0"/>
        <v>9</v>
      </c>
      <c r="J29">
        <v>15.25</v>
      </c>
      <c r="K29">
        <v>29420000</v>
      </c>
      <c r="M29" s="38">
        <v>15.25</v>
      </c>
      <c r="N29" s="38">
        <f t="shared" si="2"/>
        <v>0</v>
      </c>
      <c r="O29">
        <f t="shared" si="3"/>
        <v>9806.6666666666661</v>
      </c>
      <c r="P29">
        <f t="shared" si="4"/>
        <v>19613.333333333332</v>
      </c>
      <c r="Q29" s="38">
        <f t="shared" si="5"/>
        <v>0</v>
      </c>
      <c r="R29" s="38">
        <f t="shared" si="6"/>
        <v>0</v>
      </c>
      <c r="S29" s="38">
        <f t="shared" si="7"/>
        <v>0</v>
      </c>
      <c r="T29" s="38">
        <f t="shared" si="1"/>
        <v>29420</v>
      </c>
    </row>
    <row r="30" spans="1:20">
      <c r="A30">
        <v>15.75</v>
      </c>
      <c r="D30">
        <v>7</v>
      </c>
      <c r="H30">
        <f t="shared" si="0"/>
        <v>7</v>
      </c>
      <c r="J30">
        <v>15.75</v>
      </c>
      <c r="K30">
        <v>13317000</v>
      </c>
      <c r="M30" s="38">
        <v>15.75</v>
      </c>
      <c r="N30" s="38">
        <f t="shared" si="2"/>
        <v>0</v>
      </c>
      <c r="O30" s="38">
        <f t="shared" si="3"/>
        <v>0</v>
      </c>
      <c r="P30" s="38">
        <f t="shared" si="4"/>
        <v>13317</v>
      </c>
      <c r="Q30" s="38">
        <f t="shared" si="5"/>
        <v>0</v>
      </c>
      <c r="R30" s="38">
        <f t="shared" si="6"/>
        <v>0</v>
      </c>
      <c r="S30" s="38">
        <f t="shared" si="7"/>
        <v>0</v>
      </c>
      <c r="T30" s="38">
        <f t="shared" si="1"/>
        <v>13317</v>
      </c>
    </row>
    <row r="31" spans="1:20">
      <c r="A31">
        <v>16.25</v>
      </c>
      <c r="D31">
        <v>3</v>
      </c>
      <c r="H31">
        <f t="shared" si="0"/>
        <v>3</v>
      </c>
      <c r="J31">
        <v>16.25</v>
      </c>
      <c r="K31">
        <v>12802000</v>
      </c>
      <c r="M31" s="38">
        <v>16.25</v>
      </c>
      <c r="N31" s="38">
        <f t="shared" si="2"/>
        <v>0</v>
      </c>
      <c r="O31" s="38">
        <f t="shared" si="3"/>
        <v>0</v>
      </c>
      <c r="P31" s="38">
        <f t="shared" si="4"/>
        <v>12802</v>
      </c>
      <c r="Q31" s="38">
        <f t="shared" si="5"/>
        <v>0</v>
      </c>
      <c r="R31" s="38">
        <f t="shared" si="6"/>
        <v>0</v>
      </c>
      <c r="S31" s="38">
        <f t="shared" si="7"/>
        <v>0</v>
      </c>
      <c r="T31" s="38">
        <f t="shared" si="1"/>
        <v>12802</v>
      </c>
    </row>
    <row r="32" spans="1:20">
      <c r="A32">
        <v>16.75</v>
      </c>
      <c r="D32">
        <v>1</v>
      </c>
      <c r="H32">
        <f t="shared" si="0"/>
        <v>1</v>
      </c>
      <c r="J32">
        <v>16.75</v>
      </c>
      <c r="K32">
        <v>3256000</v>
      </c>
      <c r="M32" s="38">
        <v>16.75</v>
      </c>
      <c r="N32" s="38">
        <f t="shared" si="2"/>
        <v>0</v>
      </c>
      <c r="O32" s="38">
        <f t="shared" si="3"/>
        <v>0</v>
      </c>
      <c r="P32" s="38">
        <f t="shared" si="4"/>
        <v>3256</v>
      </c>
      <c r="Q32" s="38">
        <f t="shared" si="5"/>
        <v>0</v>
      </c>
      <c r="R32" s="38">
        <f t="shared" si="6"/>
        <v>0</v>
      </c>
      <c r="S32" s="38">
        <f t="shared" si="7"/>
        <v>0</v>
      </c>
      <c r="T32" s="38">
        <f t="shared" si="1"/>
        <v>3256</v>
      </c>
    </row>
    <row r="33" spans="1:20">
      <c r="A33">
        <v>17.25</v>
      </c>
      <c r="D33">
        <v>1</v>
      </c>
      <c r="H33">
        <f t="shared" si="0"/>
        <v>1</v>
      </c>
      <c r="J33">
        <v>17.25</v>
      </c>
      <c r="K33">
        <v>5000</v>
      </c>
      <c r="M33" s="38">
        <v>17.25</v>
      </c>
      <c r="N33" s="38">
        <f t="shared" si="2"/>
        <v>0</v>
      </c>
      <c r="O33" s="38">
        <f t="shared" si="3"/>
        <v>0</v>
      </c>
      <c r="P33" s="38">
        <f t="shared" si="4"/>
        <v>5</v>
      </c>
      <c r="Q33" s="38">
        <f t="shared" si="5"/>
        <v>0</v>
      </c>
      <c r="R33" s="38">
        <f t="shared" si="6"/>
        <v>0</v>
      </c>
      <c r="S33" s="38">
        <f t="shared" si="7"/>
        <v>0</v>
      </c>
      <c r="T33" s="38">
        <f t="shared" si="1"/>
        <v>5</v>
      </c>
    </row>
    <row r="34" spans="1:20">
      <c r="A34">
        <v>17.75</v>
      </c>
      <c r="D34">
        <v>1</v>
      </c>
      <c r="H34">
        <f t="shared" si="0"/>
        <v>1</v>
      </c>
      <c r="J34">
        <v>17.75</v>
      </c>
      <c r="K34">
        <v>3164000</v>
      </c>
      <c r="M34" s="38">
        <v>17.75</v>
      </c>
      <c r="N34" s="38">
        <f t="shared" si="2"/>
        <v>0</v>
      </c>
      <c r="O34" s="38">
        <f t="shared" si="3"/>
        <v>0</v>
      </c>
      <c r="P34" s="38">
        <f t="shared" si="4"/>
        <v>3164</v>
      </c>
      <c r="Q34" s="38">
        <f t="shared" si="5"/>
        <v>0</v>
      </c>
      <c r="R34" s="38">
        <f t="shared" si="6"/>
        <v>0</v>
      </c>
      <c r="S34" s="38">
        <f t="shared" si="7"/>
        <v>0</v>
      </c>
      <c r="T34" s="38">
        <f t="shared" si="1"/>
        <v>3164</v>
      </c>
    </row>
    <row r="35" spans="1:20">
      <c r="A35">
        <v>18.25</v>
      </c>
      <c r="H35">
        <f t="shared" si="0"/>
        <v>0</v>
      </c>
      <c r="J35">
        <v>18.25</v>
      </c>
      <c r="K35">
        <v>0</v>
      </c>
      <c r="M35" s="38">
        <v>18.25</v>
      </c>
      <c r="N35" s="38"/>
      <c r="O35" s="38"/>
      <c r="P35" s="38"/>
      <c r="Q35" s="38"/>
      <c r="R35" s="38"/>
      <c r="S35" s="38"/>
      <c r="T35" s="38">
        <f t="shared" si="1"/>
        <v>0</v>
      </c>
    </row>
    <row r="36" spans="1:20">
      <c r="A36">
        <v>18.75</v>
      </c>
      <c r="J36">
        <v>18.75</v>
      </c>
      <c r="M36" s="38">
        <v>18.75</v>
      </c>
      <c r="N36" s="38"/>
      <c r="O36" s="38"/>
      <c r="P36" s="38"/>
      <c r="Q36" s="38"/>
      <c r="R36" s="38"/>
      <c r="S36" s="38"/>
      <c r="T36" s="38">
        <f t="shared" si="1"/>
        <v>0</v>
      </c>
    </row>
    <row r="37" spans="1:20">
      <c r="A37">
        <v>19.25</v>
      </c>
      <c r="J37">
        <v>19.25</v>
      </c>
      <c r="M37" s="38">
        <v>19.25</v>
      </c>
      <c r="N37" s="38"/>
      <c r="O37" s="38"/>
      <c r="P37" s="38"/>
      <c r="Q37" s="38"/>
      <c r="R37" s="38"/>
      <c r="S37" s="38"/>
      <c r="T37" s="38">
        <f t="shared" si="1"/>
        <v>0</v>
      </c>
    </row>
    <row r="38" spans="1:20">
      <c r="A38" t="s">
        <v>21</v>
      </c>
      <c r="B38">
        <f>SUM(B6:B37)</f>
        <v>0</v>
      </c>
      <c r="C38">
        <f t="shared" ref="C38:H38" si="8">SUM(C6:C37)</f>
        <v>85</v>
      </c>
      <c r="D38">
        <f t="shared" si="8"/>
        <v>22</v>
      </c>
      <c r="E38">
        <f t="shared" si="8"/>
        <v>0</v>
      </c>
      <c r="F38">
        <f t="shared" si="8"/>
        <v>0</v>
      </c>
      <c r="G38">
        <f t="shared" si="8"/>
        <v>0</v>
      </c>
      <c r="H38">
        <f t="shared" si="8"/>
        <v>107</v>
      </c>
      <c r="J38" t="s">
        <v>21</v>
      </c>
      <c r="K38">
        <v>2699840000</v>
      </c>
      <c r="M38" s="38" t="s">
        <v>21</v>
      </c>
      <c r="N38" s="38">
        <f t="shared" ref="N38:T38" si="9">SUM(N6:N35)</f>
        <v>0</v>
      </c>
      <c r="O38">
        <f t="shared" si="9"/>
        <v>2634784.9166666665</v>
      </c>
      <c r="P38">
        <f t="shared" si="9"/>
        <v>65055.083333333328</v>
      </c>
      <c r="Q38" s="38">
        <f t="shared" si="9"/>
        <v>0</v>
      </c>
      <c r="R38" s="38">
        <f t="shared" si="9"/>
        <v>0</v>
      </c>
      <c r="S38" s="38">
        <f t="shared" si="9"/>
        <v>0</v>
      </c>
      <c r="T38" s="38">
        <f t="shared" si="9"/>
        <v>2699840</v>
      </c>
    </row>
    <row r="42" spans="1:20">
      <c r="B42" t="s">
        <v>23</v>
      </c>
      <c r="K42" t="s">
        <v>24</v>
      </c>
    </row>
    <row r="44" spans="1:20">
      <c r="J44" t="s">
        <v>25</v>
      </c>
      <c r="K44">
        <v>2.3E-3</v>
      </c>
      <c r="L44" t="s">
        <v>26</v>
      </c>
      <c r="M44">
        <v>3.3929999999999998</v>
      </c>
    </row>
    <row r="45" spans="1:20">
      <c r="A45" t="s">
        <v>18</v>
      </c>
      <c r="J45" t="s">
        <v>18</v>
      </c>
    </row>
    <row r="46" spans="1:20">
      <c r="A46" t="s">
        <v>20</v>
      </c>
      <c r="B46">
        <v>0</v>
      </c>
      <c r="C46">
        <v>1</v>
      </c>
      <c r="D46">
        <v>2</v>
      </c>
      <c r="E46">
        <v>3</v>
      </c>
      <c r="F46">
        <v>4</v>
      </c>
      <c r="G46" t="s">
        <v>13</v>
      </c>
      <c r="H46" t="s">
        <v>21</v>
      </c>
      <c r="J46" t="s">
        <v>20</v>
      </c>
      <c r="K46">
        <v>0</v>
      </c>
      <c r="L46">
        <v>1</v>
      </c>
      <c r="M46">
        <v>2</v>
      </c>
      <c r="N46">
        <v>3</v>
      </c>
      <c r="O46">
        <v>4</v>
      </c>
      <c r="P46" t="s">
        <v>13</v>
      </c>
      <c r="Q46" t="s">
        <v>21</v>
      </c>
    </row>
    <row r="47" spans="1:20">
      <c r="A47">
        <v>3.75</v>
      </c>
      <c r="B47">
        <f t="shared" ref="B47:B76" si="10">N6*($A47)</f>
        <v>0</v>
      </c>
      <c r="C47">
        <f t="shared" ref="C47:C76" si="11">O6*($A47)</f>
        <v>0</v>
      </c>
      <c r="D47">
        <f t="shared" ref="D47:D76" si="12">P6*($A47)</f>
        <v>0</v>
      </c>
      <c r="E47">
        <f t="shared" ref="E47:E76" si="13">Q6*($A47)</f>
        <v>0</v>
      </c>
      <c r="F47">
        <f t="shared" ref="F47:F76" si="14">R6*($A47)</f>
        <v>0</v>
      </c>
      <c r="G47">
        <f t="shared" ref="G47:G76" si="15">S6*($A47)</f>
        <v>0</v>
      </c>
      <c r="H47">
        <f t="shared" ref="H47:H76" si="16">SUM(B47:G47)</f>
        <v>0</v>
      </c>
      <c r="J47">
        <f t="shared" ref="J47:J78" si="17">$K$44*((A47)^$M$44)</f>
        <v>0.20389939042446947</v>
      </c>
      <c r="K47">
        <f t="shared" ref="K47:K76" si="18">N6*$J47</f>
        <v>0</v>
      </c>
      <c r="L47">
        <f t="shared" ref="L47:L76" si="19">O6*$J47</f>
        <v>0</v>
      </c>
      <c r="M47">
        <f t="shared" ref="M47:M76" si="20">P6*$J47</f>
        <v>0</v>
      </c>
      <c r="N47">
        <f t="shared" ref="N47:N76" si="21">Q6*$J47</f>
        <v>0</v>
      </c>
      <c r="O47">
        <f t="shared" ref="O47:O76" si="22">R6*$J47</f>
        <v>0</v>
      </c>
      <c r="P47">
        <f t="shared" ref="P47:P76" si="23">S6*$J47</f>
        <v>0</v>
      </c>
      <c r="Q47">
        <f t="shared" ref="Q47:Q76" si="24">SUM(K47:P47)</f>
        <v>0</v>
      </c>
    </row>
    <row r="48" spans="1:20">
      <c r="A48">
        <v>4.25</v>
      </c>
      <c r="B48">
        <f t="shared" si="10"/>
        <v>0</v>
      </c>
      <c r="C48">
        <f t="shared" si="11"/>
        <v>0</v>
      </c>
      <c r="D48">
        <f t="shared" si="12"/>
        <v>0</v>
      </c>
      <c r="E48">
        <f t="shared" si="13"/>
        <v>0</v>
      </c>
      <c r="F48">
        <f t="shared" si="14"/>
        <v>0</v>
      </c>
      <c r="G48">
        <f t="shared" si="15"/>
        <v>0</v>
      </c>
      <c r="H48">
        <f t="shared" si="16"/>
        <v>0</v>
      </c>
      <c r="J48">
        <f t="shared" si="17"/>
        <v>0.31178231377583016</v>
      </c>
      <c r="K48">
        <f t="shared" si="18"/>
        <v>0</v>
      </c>
      <c r="L48">
        <f t="shared" si="19"/>
        <v>0</v>
      </c>
      <c r="M48">
        <f t="shared" si="20"/>
        <v>0</v>
      </c>
      <c r="N48">
        <f t="shared" si="21"/>
        <v>0</v>
      </c>
      <c r="O48">
        <f t="shared" si="22"/>
        <v>0</v>
      </c>
      <c r="P48">
        <f t="shared" si="23"/>
        <v>0</v>
      </c>
      <c r="Q48">
        <f t="shared" si="24"/>
        <v>0</v>
      </c>
    </row>
    <row r="49" spans="1:17">
      <c r="A49">
        <v>4.75</v>
      </c>
      <c r="B49">
        <f t="shared" si="10"/>
        <v>0</v>
      </c>
      <c r="C49">
        <f t="shared" si="11"/>
        <v>0</v>
      </c>
      <c r="D49">
        <f t="shared" si="12"/>
        <v>0</v>
      </c>
      <c r="E49">
        <f t="shared" si="13"/>
        <v>0</v>
      </c>
      <c r="F49">
        <f t="shared" si="14"/>
        <v>0</v>
      </c>
      <c r="G49">
        <f t="shared" si="15"/>
        <v>0</v>
      </c>
      <c r="H49">
        <f t="shared" si="16"/>
        <v>0</v>
      </c>
      <c r="J49">
        <f t="shared" si="17"/>
        <v>0.45472544169331591</v>
      </c>
      <c r="K49">
        <f t="shared" si="18"/>
        <v>0</v>
      </c>
      <c r="L49">
        <f t="shared" si="19"/>
        <v>0</v>
      </c>
      <c r="M49">
        <f t="shared" si="20"/>
        <v>0</v>
      </c>
      <c r="N49">
        <f t="shared" si="21"/>
        <v>0</v>
      </c>
      <c r="O49">
        <f t="shared" si="22"/>
        <v>0</v>
      </c>
      <c r="P49">
        <f t="shared" si="23"/>
        <v>0</v>
      </c>
      <c r="Q49">
        <f t="shared" si="24"/>
        <v>0</v>
      </c>
    </row>
    <row r="50" spans="1:17">
      <c r="A50">
        <v>5.25</v>
      </c>
      <c r="B50">
        <f t="shared" si="10"/>
        <v>0</v>
      </c>
      <c r="C50">
        <f t="shared" si="11"/>
        <v>0</v>
      </c>
      <c r="D50">
        <f t="shared" si="12"/>
        <v>0</v>
      </c>
      <c r="E50">
        <f t="shared" si="13"/>
        <v>0</v>
      </c>
      <c r="F50">
        <f t="shared" si="14"/>
        <v>0</v>
      </c>
      <c r="G50">
        <f t="shared" si="15"/>
        <v>0</v>
      </c>
      <c r="H50">
        <f t="shared" si="16"/>
        <v>0</v>
      </c>
      <c r="J50">
        <f t="shared" si="17"/>
        <v>0.63859917401626876</v>
      </c>
      <c r="K50">
        <f t="shared" si="18"/>
        <v>0</v>
      </c>
      <c r="L50">
        <f t="shared" si="19"/>
        <v>0</v>
      </c>
      <c r="M50">
        <f t="shared" si="20"/>
        <v>0</v>
      </c>
      <c r="N50">
        <f t="shared" si="21"/>
        <v>0</v>
      </c>
      <c r="O50">
        <f t="shared" si="22"/>
        <v>0</v>
      </c>
      <c r="P50">
        <f t="shared" si="23"/>
        <v>0</v>
      </c>
      <c r="Q50">
        <f t="shared" si="24"/>
        <v>0</v>
      </c>
    </row>
    <row r="51" spans="1:17">
      <c r="A51">
        <v>5.75</v>
      </c>
      <c r="B51">
        <f t="shared" si="10"/>
        <v>0</v>
      </c>
      <c r="C51">
        <f t="shared" si="11"/>
        <v>0</v>
      </c>
      <c r="D51">
        <f t="shared" si="12"/>
        <v>0</v>
      </c>
      <c r="E51">
        <f t="shared" si="13"/>
        <v>0</v>
      </c>
      <c r="F51">
        <f t="shared" si="14"/>
        <v>0</v>
      </c>
      <c r="G51">
        <f t="shared" si="15"/>
        <v>0</v>
      </c>
      <c r="H51">
        <f t="shared" si="16"/>
        <v>0</v>
      </c>
      <c r="J51">
        <f t="shared" si="17"/>
        <v>0.8695225173057709</v>
      </c>
      <c r="K51">
        <f t="shared" si="18"/>
        <v>0</v>
      </c>
      <c r="L51">
        <f t="shared" si="19"/>
        <v>0</v>
      </c>
      <c r="M51">
        <f t="shared" si="20"/>
        <v>0</v>
      </c>
      <c r="N51">
        <f t="shared" si="21"/>
        <v>0</v>
      </c>
      <c r="O51">
        <f t="shared" si="22"/>
        <v>0</v>
      </c>
      <c r="P51">
        <f t="shared" si="23"/>
        <v>0</v>
      </c>
      <c r="Q51">
        <f t="shared" si="24"/>
        <v>0</v>
      </c>
    </row>
    <row r="52" spans="1:17">
      <c r="A52">
        <v>6.25</v>
      </c>
      <c r="B52">
        <f t="shared" si="10"/>
        <v>0</v>
      </c>
      <c r="C52">
        <f t="shared" si="11"/>
        <v>12906.25</v>
      </c>
      <c r="D52">
        <f t="shared" si="12"/>
        <v>0</v>
      </c>
      <c r="E52">
        <f t="shared" si="13"/>
        <v>0</v>
      </c>
      <c r="F52">
        <f t="shared" si="14"/>
        <v>0</v>
      </c>
      <c r="G52">
        <f t="shared" si="15"/>
        <v>0</v>
      </c>
      <c r="H52">
        <f t="shared" si="16"/>
        <v>12906.25</v>
      </c>
      <c r="J52">
        <f t="shared" si="17"/>
        <v>1.1538483540139934</v>
      </c>
      <c r="K52">
        <f t="shared" si="18"/>
        <v>0</v>
      </c>
      <c r="L52">
        <f t="shared" si="19"/>
        <v>2382.6968510388965</v>
      </c>
      <c r="M52">
        <f t="shared" si="20"/>
        <v>0</v>
      </c>
      <c r="N52">
        <f t="shared" si="21"/>
        <v>0</v>
      </c>
      <c r="O52">
        <f t="shared" si="22"/>
        <v>0</v>
      </c>
      <c r="P52">
        <f t="shared" si="23"/>
        <v>0</v>
      </c>
      <c r="Q52">
        <f t="shared" si="24"/>
        <v>2382.6968510388965</v>
      </c>
    </row>
    <row r="53" spans="1:17">
      <c r="A53">
        <v>6.75</v>
      </c>
      <c r="B53">
        <f t="shared" si="10"/>
        <v>0</v>
      </c>
      <c r="C53">
        <f t="shared" si="11"/>
        <v>77969.25</v>
      </c>
      <c r="D53">
        <f t="shared" si="12"/>
        <v>0</v>
      </c>
      <c r="E53">
        <f t="shared" si="13"/>
        <v>0</v>
      </c>
      <c r="F53">
        <f t="shared" si="14"/>
        <v>0</v>
      </c>
      <c r="G53">
        <f t="shared" si="15"/>
        <v>0</v>
      </c>
      <c r="H53">
        <f t="shared" si="16"/>
        <v>77969.25</v>
      </c>
      <c r="J53">
        <f t="shared" si="17"/>
        <v>1.4981508231325491</v>
      </c>
      <c r="K53">
        <f t="shared" si="18"/>
        <v>0</v>
      </c>
      <c r="L53">
        <f t="shared" si="19"/>
        <v>17305.140158004073</v>
      </c>
      <c r="M53">
        <f t="shared" si="20"/>
        <v>0</v>
      </c>
      <c r="N53">
        <f t="shared" si="21"/>
        <v>0</v>
      </c>
      <c r="O53">
        <f t="shared" si="22"/>
        <v>0</v>
      </c>
      <c r="P53">
        <f t="shared" si="23"/>
        <v>0</v>
      </c>
      <c r="Q53">
        <f t="shared" si="24"/>
        <v>17305.140158004073</v>
      </c>
    </row>
    <row r="54" spans="1:17">
      <c r="A54">
        <v>7.25</v>
      </c>
      <c r="B54">
        <f t="shared" si="10"/>
        <v>0</v>
      </c>
      <c r="C54">
        <f t="shared" si="11"/>
        <v>146573.25</v>
      </c>
      <c r="D54">
        <f t="shared" si="12"/>
        <v>0</v>
      </c>
      <c r="E54">
        <f t="shared" si="13"/>
        <v>0</v>
      </c>
      <c r="F54">
        <f t="shared" si="14"/>
        <v>0</v>
      </c>
      <c r="G54">
        <f t="shared" si="15"/>
        <v>0</v>
      </c>
      <c r="H54">
        <f t="shared" si="16"/>
        <v>146573.25</v>
      </c>
      <c r="J54">
        <f t="shared" si="17"/>
        <v>1.9092143604219405</v>
      </c>
      <c r="K54">
        <f t="shared" si="18"/>
        <v>0</v>
      </c>
      <c r="L54">
        <f t="shared" si="19"/>
        <v>38598.586724650369</v>
      </c>
      <c r="M54">
        <f t="shared" si="20"/>
        <v>0</v>
      </c>
      <c r="N54">
        <f t="shared" si="21"/>
        <v>0</v>
      </c>
      <c r="O54">
        <f t="shared" si="22"/>
        <v>0</v>
      </c>
      <c r="P54">
        <f t="shared" si="23"/>
        <v>0</v>
      </c>
      <c r="Q54">
        <f t="shared" si="24"/>
        <v>38598.586724650369</v>
      </c>
    </row>
    <row r="55" spans="1:17">
      <c r="A55">
        <v>7.75</v>
      </c>
      <c r="B55">
        <f t="shared" si="10"/>
        <v>0</v>
      </c>
      <c r="C55">
        <f t="shared" si="11"/>
        <v>169492.5</v>
      </c>
      <c r="D55">
        <f t="shared" si="12"/>
        <v>0</v>
      </c>
      <c r="E55">
        <f t="shared" si="13"/>
        <v>0</v>
      </c>
      <c r="F55">
        <f t="shared" si="14"/>
        <v>0</v>
      </c>
      <c r="G55">
        <f t="shared" si="15"/>
        <v>0</v>
      </c>
      <c r="H55">
        <f t="shared" si="16"/>
        <v>169492.5</v>
      </c>
      <c r="J55">
        <f t="shared" si="17"/>
        <v>2.3940240702480642</v>
      </c>
      <c r="K55">
        <f t="shared" si="18"/>
        <v>0</v>
      </c>
      <c r="L55">
        <f t="shared" si="19"/>
        <v>52357.306416325162</v>
      </c>
      <c r="M55">
        <f t="shared" si="20"/>
        <v>0</v>
      </c>
      <c r="N55">
        <f t="shared" si="21"/>
        <v>0</v>
      </c>
      <c r="O55">
        <f t="shared" si="22"/>
        <v>0</v>
      </c>
      <c r="P55">
        <f t="shared" si="23"/>
        <v>0</v>
      </c>
      <c r="Q55">
        <f t="shared" si="24"/>
        <v>52357.306416325162</v>
      </c>
    </row>
    <row r="56" spans="1:17">
      <c r="A56">
        <v>8.25</v>
      </c>
      <c r="B56">
        <f t="shared" si="10"/>
        <v>0</v>
      </c>
      <c r="C56">
        <f t="shared" si="11"/>
        <v>287157.75</v>
      </c>
      <c r="D56">
        <f t="shared" si="12"/>
        <v>0</v>
      </c>
      <c r="E56">
        <f t="shared" si="13"/>
        <v>0</v>
      </c>
      <c r="F56">
        <f t="shared" si="14"/>
        <v>0</v>
      </c>
      <c r="G56">
        <f t="shared" si="15"/>
        <v>0</v>
      </c>
      <c r="H56">
        <f t="shared" si="16"/>
        <v>287157.75</v>
      </c>
      <c r="J56">
        <f t="shared" si="17"/>
        <v>2.9597571845630992</v>
      </c>
      <c r="K56">
        <f t="shared" si="18"/>
        <v>0</v>
      </c>
      <c r="L56">
        <f t="shared" si="19"/>
        <v>103020.26832308779</v>
      </c>
      <c r="M56">
        <f t="shared" si="20"/>
        <v>0</v>
      </c>
      <c r="N56">
        <f t="shared" si="21"/>
        <v>0</v>
      </c>
      <c r="O56">
        <f t="shared" si="22"/>
        <v>0</v>
      </c>
      <c r="P56">
        <f t="shared" si="23"/>
        <v>0</v>
      </c>
      <c r="Q56">
        <f t="shared" si="24"/>
        <v>103020.26832308779</v>
      </c>
    </row>
    <row r="57" spans="1:17">
      <c r="A57">
        <v>8.75</v>
      </c>
      <c r="B57">
        <f t="shared" si="10"/>
        <v>0</v>
      </c>
      <c r="C57">
        <f t="shared" si="11"/>
        <v>722802.5</v>
      </c>
      <c r="D57">
        <f t="shared" si="12"/>
        <v>0</v>
      </c>
      <c r="E57">
        <f t="shared" si="13"/>
        <v>0</v>
      </c>
      <c r="F57">
        <f t="shared" si="14"/>
        <v>0</v>
      </c>
      <c r="G57">
        <f t="shared" si="15"/>
        <v>0</v>
      </c>
      <c r="H57">
        <f t="shared" si="16"/>
        <v>722802.5</v>
      </c>
      <c r="J57">
        <f t="shared" si="17"/>
        <v>3.6137754226701255</v>
      </c>
      <c r="K57">
        <f t="shared" si="18"/>
        <v>0</v>
      </c>
      <c r="L57">
        <f t="shared" si="19"/>
        <v>298519.53256508836</v>
      </c>
      <c r="M57">
        <f t="shared" si="20"/>
        <v>0</v>
      </c>
      <c r="N57">
        <f t="shared" si="21"/>
        <v>0</v>
      </c>
      <c r="O57">
        <f t="shared" si="22"/>
        <v>0</v>
      </c>
      <c r="P57">
        <f t="shared" si="23"/>
        <v>0</v>
      </c>
      <c r="Q57">
        <f t="shared" si="24"/>
        <v>298519.53256508836</v>
      </c>
    </row>
    <row r="58" spans="1:17">
      <c r="A58">
        <v>9.25</v>
      </c>
      <c r="B58">
        <f t="shared" si="10"/>
        <v>0</v>
      </c>
      <c r="C58">
        <f t="shared" si="11"/>
        <v>1355670.75</v>
      </c>
      <c r="D58">
        <f t="shared" si="12"/>
        <v>0</v>
      </c>
      <c r="E58">
        <f t="shared" si="13"/>
        <v>0</v>
      </c>
      <c r="F58">
        <f t="shared" si="14"/>
        <v>0</v>
      </c>
      <c r="G58">
        <f t="shared" si="15"/>
        <v>0</v>
      </c>
      <c r="H58">
        <f t="shared" si="16"/>
        <v>1355670.75</v>
      </c>
      <c r="J58">
        <f t="shared" si="17"/>
        <v>4.3636181069422397</v>
      </c>
      <c r="K58">
        <f t="shared" si="18"/>
        <v>0</v>
      </c>
      <c r="L58">
        <f t="shared" si="19"/>
        <v>639527.50613534776</v>
      </c>
      <c r="M58">
        <f t="shared" si="20"/>
        <v>0</v>
      </c>
      <c r="N58">
        <f t="shared" si="21"/>
        <v>0</v>
      </c>
      <c r="O58">
        <f t="shared" si="22"/>
        <v>0</v>
      </c>
      <c r="P58">
        <f t="shared" si="23"/>
        <v>0</v>
      </c>
      <c r="Q58">
        <f t="shared" si="24"/>
        <v>639527.50613534776</v>
      </c>
    </row>
    <row r="59" spans="1:17">
      <c r="A59">
        <v>9.75</v>
      </c>
      <c r="B59">
        <f t="shared" si="10"/>
        <v>0</v>
      </c>
      <c r="C59">
        <f t="shared" si="11"/>
        <v>2315069.25</v>
      </c>
      <c r="D59">
        <f t="shared" si="12"/>
        <v>0</v>
      </c>
      <c r="E59">
        <f t="shared" si="13"/>
        <v>0</v>
      </c>
      <c r="F59">
        <f t="shared" si="14"/>
        <v>0</v>
      </c>
      <c r="G59">
        <f t="shared" si="15"/>
        <v>0</v>
      </c>
      <c r="H59">
        <f t="shared" si="16"/>
        <v>2315069.25</v>
      </c>
      <c r="J59">
        <f t="shared" si="17"/>
        <v>5.2169959200509846</v>
      </c>
      <c r="K59">
        <f t="shared" si="18"/>
        <v>0</v>
      </c>
      <c r="L59">
        <f t="shared" si="19"/>
        <v>1238739.1622446659</v>
      </c>
      <c r="M59">
        <f t="shared" si="20"/>
        <v>0</v>
      </c>
      <c r="N59">
        <f t="shared" si="21"/>
        <v>0</v>
      </c>
      <c r="O59">
        <f t="shared" si="22"/>
        <v>0</v>
      </c>
      <c r="P59">
        <f t="shared" si="23"/>
        <v>0</v>
      </c>
      <c r="Q59">
        <f t="shared" si="24"/>
        <v>1238739.1622446659</v>
      </c>
    </row>
    <row r="60" spans="1:17">
      <c r="A60">
        <v>10.25</v>
      </c>
      <c r="B60">
        <f t="shared" si="10"/>
        <v>0</v>
      </c>
      <c r="C60">
        <f t="shared" si="11"/>
        <v>2538033.25</v>
      </c>
      <c r="D60">
        <f t="shared" si="12"/>
        <v>0</v>
      </c>
      <c r="E60">
        <f t="shared" si="13"/>
        <v>0</v>
      </c>
      <c r="F60">
        <f t="shared" si="14"/>
        <v>0</v>
      </c>
      <c r="G60">
        <f t="shared" si="15"/>
        <v>0</v>
      </c>
      <c r="H60">
        <f t="shared" si="16"/>
        <v>2538033.25</v>
      </c>
      <c r="J60">
        <f t="shared" si="17"/>
        <v>6.1817852119401682</v>
      </c>
      <c r="K60">
        <f t="shared" si="18"/>
        <v>0</v>
      </c>
      <c r="L60">
        <f t="shared" si="19"/>
        <v>1530690.3816841408</v>
      </c>
      <c r="M60">
        <f t="shared" si="20"/>
        <v>0</v>
      </c>
      <c r="N60">
        <f t="shared" si="21"/>
        <v>0</v>
      </c>
      <c r="O60">
        <f t="shared" si="22"/>
        <v>0</v>
      </c>
      <c r="P60">
        <f t="shared" si="23"/>
        <v>0</v>
      </c>
      <c r="Q60">
        <f t="shared" si="24"/>
        <v>1530690.3816841408</v>
      </c>
    </row>
    <row r="61" spans="1:17">
      <c r="A61">
        <v>10.75</v>
      </c>
      <c r="B61">
        <f t="shared" si="10"/>
        <v>0</v>
      </c>
      <c r="C61">
        <f t="shared" si="11"/>
        <v>3774411</v>
      </c>
      <c r="D61">
        <f t="shared" si="12"/>
        <v>0</v>
      </c>
      <c r="E61">
        <f t="shared" si="13"/>
        <v>0</v>
      </c>
      <c r="F61">
        <f t="shared" si="14"/>
        <v>0</v>
      </c>
      <c r="G61">
        <f t="shared" si="15"/>
        <v>0</v>
      </c>
      <c r="H61">
        <f t="shared" si="16"/>
        <v>3774411</v>
      </c>
      <c r="J61">
        <f t="shared" si="17"/>
        <v>7.2660227820150434</v>
      </c>
      <c r="K61">
        <f t="shared" si="18"/>
        <v>0</v>
      </c>
      <c r="L61">
        <f t="shared" si="19"/>
        <v>2551158.7269477379</v>
      </c>
      <c r="M61">
        <f t="shared" si="20"/>
        <v>0</v>
      </c>
      <c r="N61">
        <f t="shared" si="21"/>
        <v>0</v>
      </c>
      <c r="O61">
        <f t="shared" si="22"/>
        <v>0</v>
      </c>
      <c r="P61">
        <f t="shared" si="23"/>
        <v>0</v>
      </c>
      <c r="Q61">
        <f t="shared" si="24"/>
        <v>2551158.7269477379</v>
      </c>
    </row>
    <row r="62" spans="1:17">
      <c r="A62">
        <v>11.25</v>
      </c>
      <c r="B62">
        <f t="shared" si="10"/>
        <v>0</v>
      </c>
      <c r="C62">
        <f t="shared" si="11"/>
        <v>4030560</v>
      </c>
      <c r="D62">
        <f t="shared" si="12"/>
        <v>0</v>
      </c>
      <c r="E62">
        <f t="shared" si="13"/>
        <v>0</v>
      </c>
      <c r="F62">
        <f t="shared" si="14"/>
        <v>0</v>
      </c>
      <c r="G62">
        <f t="shared" si="15"/>
        <v>0</v>
      </c>
      <c r="H62">
        <f t="shared" si="16"/>
        <v>4030560</v>
      </c>
      <c r="J62">
        <f t="shared" si="17"/>
        <v>8.4779010753175488</v>
      </c>
      <c r="K62">
        <f t="shared" si="18"/>
        <v>0</v>
      </c>
      <c r="L62">
        <f t="shared" si="19"/>
        <v>3037394.574056169</v>
      </c>
      <c r="M62">
        <f t="shared" si="20"/>
        <v>0</v>
      </c>
      <c r="N62">
        <f t="shared" si="21"/>
        <v>0</v>
      </c>
      <c r="O62">
        <f t="shared" si="22"/>
        <v>0</v>
      </c>
      <c r="P62">
        <f t="shared" si="23"/>
        <v>0</v>
      </c>
      <c r="Q62">
        <f t="shared" si="24"/>
        <v>3037394.574056169</v>
      </c>
    </row>
    <row r="63" spans="1:17">
      <c r="A63">
        <v>11.75</v>
      </c>
      <c r="B63">
        <f t="shared" si="10"/>
        <v>0</v>
      </c>
      <c r="C63">
        <f t="shared" si="11"/>
        <v>3759671</v>
      </c>
      <c r="D63">
        <f t="shared" si="12"/>
        <v>0</v>
      </c>
      <c r="E63">
        <f t="shared" si="13"/>
        <v>0</v>
      </c>
      <c r="F63">
        <f t="shared" si="14"/>
        <v>0</v>
      </c>
      <c r="G63">
        <f t="shared" si="15"/>
        <v>0</v>
      </c>
      <c r="H63">
        <f t="shared" si="16"/>
        <v>3759671</v>
      </c>
      <c r="J63">
        <f t="shared" si="17"/>
        <v>9.8257637418678243</v>
      </c>
      <c r="K63">
        <f t="shared" si="18"/>
        <v>0</v>
      </c>
      <c r="L63">
        <f t="shared" si="19"/>
        <v>3143969.2760129315</v>
      </c>
      <c r="M63">
        <f t="shared" si="20"/>
        <v>0</v>
      </c>
      <c r="N63">
        <f t="shared" si="21"/>
        <v>0</v>
      </c>
      <c r="O63">
        <f t="shared" si="22"/>
        <v>0</v>
      </c>
      <c r="P63">
        <f t="shared" si="23"/>
        <v>0</v>
      </c>
      <c r="Q63">
        <f t="shared" si="24"/>
        <v>3143969.2760129315</v>
      </c>
    </row>
    <row r="64" spans="1:17">
      <c r="A64">
        <v>12.25</v>
      </c>
      <c r="B64">
        <f t="shared" si="10"/>
        <v>0</v>
      </c>
      <c r="C64">
        <f t="shared" si="11"/>
        <v>3142321</v>
      </c>
      <c r="D64">
        <f t="shared" si="12"/>
        <v>0</v>
      </c>
      <c r="E64">
        <f t="shared" si="13"/>
        <v>0</v>
      </c>
      <c r="F64">
        <f t="shared" si="14"/>
        <v>0</v>
      </c>
      <c r="G64">
        <f t="shared" si="15"/>
        <v>0</v>
      </c>
      <c r="H64">
        <f t="shared" si="16"/>
        <v>3142321</v>
      </c>
      <c r="J64">
        <f t="shared" si="17"/>
        <v>11.318101516602125</v>
      </c>
      <c r="K64">
        <f t="shared" si="18"/>
        <v>0</v>
      </c>
      <c r="L64">
        <f t="shared" si="19"/>
        <v>2903274.1286327108</v>
      </c>
      <c r="M64">
        <f t="shared" si="20"/>
        <v>0</v>
      </c>
      <c r="N64">
        <f t="shared" si="21"/>
        <v>0</v>
      </c>
      <c r="O64">
        <f t="shared" si="22"/>
        <v>0</v>
      </c>
      <c r="P64">
        <f t="shared" si="23"/>
        <v>0</v>
      </c>
      <c r="Q64">
        <f t="shared" si="24"/>
        <v>2903274.1286327108</v>
      </c>
    </row>
    <row r="65" spans="1:17">
      <c r="A65">
        <v>12.75</v>
      </c>
      <c r="B65">
        <f t="shared" si="10"/>
        <v>0</v>
      </c>
      <c r="C65">
        <f t="shared" si="11"/>
        <v>2733319.5</v>
      </c>
      <c r="D65">
        <f t="shared" si="12"/>
        <v>0</v>
      </c>
      <c r="E65">
        <f t="shared" si="13"/>
        <v>0</v>
      </c>
      <c r="F65">
        <f t="shared" si="14"/>
        <v>0</v>
      </c>
      <c r="G65">
        <f t="shared" si="15"/>
        <v>0</v>
      </c>
      <c r="H65">
        <f t="shared" si="16"/>
        <v>2733319.5</v>
      </c>
      <c r="J65">
        <f t="shared" si="17"/>
        <v>12.963548383947963</v>
      </c>
      <c r="K65">
        <f t="shared" si="18"/>
        <v>0</v>
      </c>
      <c r="L65">
        <f t="shared" si="19"/>
        <v>2779099.5754539962</v>
      </c>
      <c r="M65">
        <f t="shared" si="20"/>
        <v>0</v>
      </c>
      <c r="N65">
        <f t="shared" si="21"/>
        <v>0</v>
      </c>
      <c r="O65">
        <f t="shared" si="22"/>
        <v>0</v>
      </c>
      <c r="P65">
        <f t="shared" si="23"/>
        <v>0</v>
      </c>
      <c r="Q65">
        <f t="shared" si="24"/>
        <v>2779099.5754539962</v>
      </c>
    </row>
    <row r="66" spans="1:17">
      <c r="A66">
        <v>13.25</v>
      </c>
      <c r="B66">
        <f t="shared" si="10"/>
        <v>0</v>
      </c>
      <c r="C66">
        <f t="shared" si="11"/>
        <v>2117747.5</v>
      </c>
      <c r="D66">
        <f t="shared" si="12"/>
        <v>0</v>
      </c>
      <c r="E66">
        <f t="shared" si="13"/>
        <v>0</v>
      </c>
      <c r="F66">
        <f t="shared" si="14"/>
        <v>0</v>
      </c>
      <c r="G66">
        <f t="shared" si="15"/>
        <v>0</v>
      </c>
      <c r="H66">
        <f t="shared" si="16"/>
        <v>2117747.5</v>
      </c>
      <c r="J66">
        <f t="shared" si="17"/>
        <v>14.770877996431793</v>
      </c>
      <c r="K66">
        <f t="shared" si="18"/>
        <v>0</v>
      </c>
      <c r="L66">
        <f t="shared" si="19"/>
        <v>2360829.4301696932</v>
      </c>
      <c r="M66">
        <f t="shared" si="20"/>
        <v>0</v>
      </c>
      <c r="N66">
        <f t="shared" si="21"/>
        <v>0</v>
      </c>
      <c r="O66">
        <f t="shared" si="22"/>
        <v>0</v>
      </c>
      <c r="P66">
        <f t="shared" si="23"/>
        <v>0</v>
      </c>
      <c r="Q66">
        <f t="shared" si="24"/>
        <v>2360829.4301696932</v>
      </c>
    </row>
    <row r="67" spans="1:17">
      <c r="A67">
        <v>13.75</v>
      </c>
      <c r="B67">
        <f t="shared" si="10"/>
        <v>0</v>
      </c>
      <c r="C67">
        <f t="shared" si="11"/>
        <v>1262621.25</v>
      </c>
      <c r="D67">
        <f t="shared" si="12"/>
        <v>0</v>
      </c>
      <c r="E67">
        <f t="shared" si="13"/>
        <v>0</v>
      </c>
      <c r="F67">
        <f t="shared" si="14"/>
        <v>0</v>
      </c>
      <c r="G67">
        <f t="shared" si="15"/>
        <v>0</v>
      </c>
      <c r="H67">
        <f t="shared" si="16"/>
        <v>1262621.25</v>
      </c>
      <c r="J67">
        <f t="shared" si="17"/>
        <v>16.749000321088698</v>
      </c>
      <c r="K67">
        <f t="shared" si="18"/>
        <v>0</v>
      </c>
      <c r="L67">
        <f t="shared" si="19"/>
        <v>1538010.4524846119</v>
      </c>
      <c r="M67">
        <f t="shared" si="20"/>
        <v>0</v>
      </c>
      <c r="N67">
        <f t="shared" si="21"/>
        <v>0</v>
      </c>
      <c r="O67">
        <f t="shared" si="22"/>
        <v>0</v>
      </c>
      <c r="P67">
        <f t="shared" si="23"/>
        <v>0</v>
      </c>
      <c r="Q67">
        <f t="shared" si="24"/>
        <v>1538010.4524846119</v>
      </c>
    </row>
    <row r="68" spans="1:17">
      <c r="A68">
        <v>14.25</v>
      </c>
      <c r="B68">
        <f t="shared" si="10"/>
        <v>0</v>
      </c>
      <c r="C68">
        <f t="shared" si="11"/>
        <v>667584</v>
      </c>
      <c r="D68">
        <f t="shared" si="12"/>
        <v>0</v>
      </c>
      <c r="E68">
        <f t="shared" si="13"/>
        <v>0</v>
      </c>
      <c r="F68">
        <f t="shared" si="14"/>
        <v>0</v>
      </c>
      <c r="G68">
        <f t="shared" si="15"/>
        <v>0</v>
      </c>
      <c r="H68">
        <f t="shared" si="16"/>
        <v>667584</v>
      </c>
      <c r="J68">
        <f t="shared" si="17"/>
        <v>18.906958491050808</v>
      </c>
      <c r="K68">
        <f t="shared" si="18"/>
        <v>0</v>
      </c>
      <c r="L68">
        <f t="shared" si="19"/>
        <v>885753.19138874824</v>
      </c>
      <c r="M68">
        <f t="shared" si="20"/>
        <v>0</v>
      </c>
      <c r="N68">
        <f t="shared" si="21"/>
        <v>0</v>
      </c>
      <c r="O68">
        <f t="shared" si="22"/>
        <v>0</v>
      </c>
      <c r="P68">
        <f t="shared" si="23"/>
        <v>0</v>
      </c>
      <c r="Q68">
        <f t="shared" si="24"/>
        <v>885753.19138874824</v>
      </c>
    </row>
    <row r="69" spans="1:17">
      <c r="A69">
        <v>14.75</v>
      </c>
      <c r="B69">
        <f t="shared" si="10"/>
        <v>0</v>
      </c>
      <c r="C69">
        <f t="shared" si="11"/>
        <v>317069.6875</v>
      </c>
      <c r="D69">
        <f t="shared" si="12"/>
        <v>190241.8125</v>
      </c>
      <c r="E69">
        <f t="shared" si="13"/>
        <v>0</v>
      </c>
      <c r="F69">
        <f t="shared" si="14"/>
        <v>0</v>
      </c>
      <c r="G69">
        <f t="shared" si="15"/>
        <v>0</v>
      </c>
      <c r="H69">
        <f t="shared" si="16"/>
        <v>507311.5</v>
      </c>
      <c r="J69">
        <f t="shared" si="17"/>
        <v>21.253925842687021</v>
      </c>
      <c r="K69">
        <f t="shared" si="18"/>
        <v>0</v>
      </c>
      <c r="L69">
        <f t="shared" si="19"/>
        <v>456879.70339586085</v>
      </c>
      <c r="M69">
        <f t="shared" si="20"/>
        <v>274127.82203751651</v>
      </c>
      <c r="N69">
        <f t="shared" si="21"/>
        <v>0</v>
      </c>
      <c r="O69">
        <f t="shared" si="22"/>
        <v>0</v>
      </c>
      <c r="P69">
        <f t="shared" si="23"/>
        <v>0</v>
      </c>
      <c r="Q69">
        <f t="shared" si="24"/>
        <v>731007.52543337736</v>
      </c>
    </row>
    <row r="70" spans="1:17">
      <c r="A70">
        <v>15.25</v>
      </c>
      <c r="B70">
        <f t="shared" si="10"/>
        <v>0</v>
      </c>
      <c r="C70">
        <f t="shared" si="11"/>
        <v>149551.66666666666</v>
      </c>
      <c r="D70">
        <f t="shared" si="12"/>
        <v>299103.33333333331</v>
      </c>
      <c r="E70">
        <f t="shared" si="13"/>
        <v>0</v>
      </c>
      <c r="F70">
        <f t="shared" si="14"/>
        <v>0</v>
      </c>
      <c r="G70">
        <f t="shared" si="15"/>
        <v>0</v>
      </c>
      <c r="H70">
        <f t="shared" si="16"/>
        <v>448655</v>
      </c>
      <c r="J70">
        <f t="shared" si="17"/>
        <v>23.799203121172855</v>
      </c>
      <c r="K70">
        <f t="shared" si="18"/>
        <v>0</v>
      </c>
      <c r="L70">
        <f t="shared" si="19"/>
        <v>233390.8519416351</v>
      </c>
      <c r="M70">
        <f t="shared" si="20"/>
        <v>466781.70388327021</v>
      </c>
      <c r="N70">
        <f t="shared" si="21"/>
        <v>0</v>
      </c>
      <c r="O70">
        <f t="shared" si="22"/>
        <v>0</v>
      </c>
      <c r="P70">
        <f t="shared" si="23"/>
        <v>0</v>
      </c>
      <c r="Q70">
        <f t="shared" si="24"/>
        <v>700172.55582490528</v>
      </c>
    </row>
    <row r="71" spans="1:17">
      <c r="A71">
        <v>15.75</v>
      </c>
      <c r="B71">
        <f t="shared" si="10"/>
        <v>0</v>
      </c>
      <c r="C71">
        <f t="shared" si="11"/>
        <v>0</v>
      </c>
      <c r="D71">
        <f t="shared" si="12"/>
        <v>209742.75</v>
      </c>
      <c r="E71">
        <f t="shared" si="13"/>
        <v>0</v>
      </c>
      <c r="F71">
        <f t="shared" si="14"/>
        <v>0</v>
      </c>
      <c r="G71">
        <f t="shared" si="15"/>
        <v>0</v>
      </c>
      <c r="H71">
        <f t="shared" si="16"/>
        <v>209742.75</v>
      </c>
      <c r="J71">
        <f t="shared" si="17"/>
        <v>26.552215839482518</v>
      </c>
      <c r="K71">
        <f t="shared" si="18"/>
        <v>0</v>
      </c>
      <c r="L71">
        <f t="shared" si="19"/>
        <v>0</v>
      </c>
      <c r="M71">
        <f t="shared" si="20"/>
        <v>353595.8583343887</v>
      </c>
      <c r="N71">
        <f t="shared" si="21"/>
        <v>0</v>
      </c>
      <c r="O71">
        <f t="shared" si="22"/>
        <v>0</v>
      </c>
      <c r="P71">
        <f t="shared" si="23"/>
        <v>0</v>
      </c>
      <c r="Q71">
        <f t="shared" si="24"/>
        <v>353595.8583343887</v>
      </c>
    </row>
    <row r="72" spans="1:17">
      <c r="A72">
        <v>16.25</v>
      </c>
      <c r="B72">
        <f t="shared" si="10"/>
        <v>0</v>
      </c>
      <c r="C72">
        <f t="shared" si="11"/>
        <v>0</v>
      </c>
      <c r="D72">
        <f t="shared" si="12"/>
        <v>208032.5</v>
      </c>
      <c r="E72">
        <f t="shared" si="13"/>
        <v>0</v>
      </c>
      <c r="F72">
        <f t="shared" si="14"/>
        <v>0</v>
      </c>
      <c r="G72">
        <f t="shared" si="15"/>
        <v>0</v>
      </c>
      <c r="H72">
        <f t="shared" si="16"/>
        <v>208032.5</v>
      </c>
      <c r="J72">
        <f t="shared" si="17"/>
        <v>29.522511777583727</v>
      </c>
      <c r="K72">
        <f t="shared" si="18"/>
        <v>0</v>
      </c>
      <c r="L72">
        <f t="shared" si="19"/>
        <v>0</v>
      </c>
      <c r="M72">
        <f t="shared" si="20"/>
        <v>377947.19577662688</v>
      </c>
      <c r="N72">
        <f t="shared" si="21"/>
        <v>0</v>
      </c>
      <c r="O72">
        <f t="shared" si="22"/>
        <v>0</v>
      </c>
      <c r="P72">
        <f t="shared" si="23"/>
        <v>0</v>
      </c>
      <c r="Q72">
        <f t="shared" si="24"/>
        <v>377947.19577662688</v>
      </c>
    </row>
    <row r="73" spans="1:17">
      <c r="A73">
        <v>16.75</v>
      </c>
      <c r="B73">
        <f t="shared" si="10"/>
        <v>0</v>
      </c>
      <c r="C73">
        <f t="shared" si="11"/>
        <v>0</v>
      </c>
      <c r="D73">
        <f t="shared" si="12"/>
        <v>54538</v>
      </c>
      <c r="E73">
        <f t="shared" si="13"/>
        <v>0</v>
      </c>
      <c r="F73">
        <f t="shared" si="14"/>
        <v>0</v>
      </c>
      <c r="G73">
        <f t="shared" si="15"/>
        <v>0</v>
      </c>
      <c r="H73">
        <f t="shared" si="16"/>
        <v>54538</v>
      </c>
      <c r="J73">
        <f t="shared" si="17"/>
        <v>32.719758610143337</v>
      </c>
      <c r="K73">
        <f t="shared" si="18"/>
        <v>0</v>
      </c>
      <c r="L73">
        <f t="shared" si="19"/>
        <v>0</v>
      </c>
      <c r="M73">
        <f t="shared" si="20"/>
        <v>106535.5340346267</v>
      </c>
      <c r="N73">
        <f t="shared" si="21"/>
        <v>0</v>
      </c>
      <c r="O73">
        <f t="shared" si="22"/>
        <v>0</v>
      </c>
      <c r="P73">
        <f t="shared" si="23"/>
        <v>0</v>
      </c>
      <c r="Q73">
        <f t="shared" si="24"/>
        <v>106535.5340346267</v>
      </c>
    </row>
    <row r="74" spans="1:17">
      <c r="A74">
        <v>17.25</v>
      </c>
      <c r="B74">
        <f t="shared" si="10"/>
        <v>0</v>
      </c>
      <c r="C74">
        <f t="shared" si="11"/>
        <v>0</v>
      </c>
      <c r="D74">
        <f t="shared" si="12"/>
        <v>86.25</v>
      </c>
      <c r="E74">
        <f t="shared" si="13"/>
        <v>0</v>
      </c>
      <c r="F74">
        <f t="shared" si="14"/>
        <v>0</v>
      </c>
      <c r="G74">
        <f t="shared" si="15"/>
        <v>0</v>
      </c>
      <c r="H74">
        <f t="shared" si="16"/>
        <v>86.25</v>
      </c>
      <c r="J74">
        <f t="shared" si="17"/>
        <v>36.153741652357354</v>
      </c>
      <c r="K74">
        <f t="shared" si="18"/>
        <v>0</v>
      </c>
      <c r="L74">
        <f t="shared" si="19"/>
        <v>0</v>
      </c>
      <c r="M74">
        <f t="shared" si="20"/>
        <v>180.76870826178677</v>
      </c>
      <c r="N74">
        <f t="shared" si="21"/>
        <v>0</v>
      </c>
      <c r="O74">
        <f t="shared" si="22"/>
        <v>0</v>
      </c>
      <c r="P74">
        <f t="shared" si="23"/>
        <v>0</v>
      </c>
      <c r="Q74">
        <f t="shared" si="24"/>
        <v>180.76870826178677</v>
      </c>
    </row>
    <row r="75" spans="1:17">
      <c r="A75">
        <v>17.75</v>
      </c>
      <c r="B75">
        <f t="shared" si="10"/>
        <v>0</v>
      </c>
      <c r="C75">
        <f t="shared" si="11"/>
        <v>0</v>
      </c>
      <c r="D75">
        <f t="shared" si="12"/>
        <v>56161</v>
      </c>
      <c r="E75">
        <f t="shared" si="13"/>
        <v>0</v>
      </c>
      <c r="F75">
        <f t="shared" si="14"/>
        <v>0</v>
      </c>
      <c r="G75">
        <f t="shared" si="15"/>
        <v>0</v>
      </c>
      <c r="H75">
        <f t="shared" si="16"/>
        <v>56161</v>
      </c>
      <c r="J75">
        <f t="shared" si="17"/>
        <v>39.834361714649035</v>
      </c>
      <c r="K75">
        <f t="shared" si="18"/>
        <v>0</v>
      </c>
      <c r="L75">
        <f t="shared" si="19"/>
        <v>0</v>
      </c>
      <c r="M75">
        <f t="shared" si="20"/>
        <v>126035.92046514954</v>
      </c>
      <c r="N75">
        <f t="shared" si="21"/>
        <v>0</v>
      </c>
      <c r="O75">
        <f t="shared" si="22"/>
        <v>0</v>
      </c>
      <c r="P75">
        <f t="shared" si="23"/>
        <v>0</v>
      </c>
      <c r="Q75">
        <f t="shared" si="24"/>
        <v>126035.92046514954</v>
      </c>
    </row>
    <row r="76" spans="1:17">
      <c r="A76">
        <v>18.25</v>
      </c>
      <c r="B76">
        <f t="shared" si="10"/>
        <v>0</v>
      </c>
      <c r="C76">
        <f t="shared" si="11"/>
        <v>0</v>
      </c>
      <c r="D76">
        <f t="shared" si="12"/>
        <v>0</v>
      </c>
      <c r="E76">
        <f t="shared" si="13"/>
        <v>0</v>
      </c>
      <c r="F76">
        <f t="shared" si="14"/>
        <v>0</v>
      </c>
      <c r="G76">
        <f t="shared" si="15"/>
        <v>0</v>
      </c>
      <c r="H76">
        <f t="shared" si="16"/>
        <v>0</v>
      </c>
      <c r="J76">
        <f t="shared" si="17"/>
        <v>43.771633057950034</v>
      </c>
      <c r="K76">
        <f t="shared" si="18"/>
        <v>0</v>
      </c>
      <c r="L76">
        <f t="shared" si="19"/>
        <v>0</v>
      </c>
      <c r="M76">
        <f t="shared" si="20"/>
        <v>0</v>
      </c>
      <c r="N76">
        <f t="shared" si="21"/>
        <v>0</v>
      </c>
      <c r="O76">
        <f t="shared" si="22"/>
        <v>0</v>
      </c>
      <c r="P76">
        <f t="shared" si="23"/>
        <v>0</v>
      </c>
      <c r="Q76">
        <f t="shared" si="24"/>
        <v>0</v>
      </c>
    </row>
    <row r="77" spans="1:17">
      <c r="A77">
        <v>18.75</v>
      </c>
      <c r="B77">
        <f t="shared" ref="B77:G77" si="25">N36*($A77)</f>
        <v>0</v>
      </c>
      <c r="C77">
        <f t="shared" si="25"/>
        <v>0</v>
      </c>
      <c r="D77">
        <f t="shared" si="25"/>
        <v>0</v>
      </c>
      <c r="E77">
        <f t="shared" si="25"/>
        <v>0</v>
      </c>
      <c r="F77">
        <f t="shared" si="25"/>
        <v>0</v>
      </c>
      <c r="G77">
        <f t="shared" si="25"/>
        <v>0</v>
      </c>
      <c r="H77">
        <f t="shared" ref="H77:H78" si="26">SUM(B77:G77)</f>
        <v>0</v>
      </c>
      <c r="J77">
        <f t="shared" si="17"/>
        <v>47.975681442128867</v>
      </c>
      <c r="K77">
        <f t="shared" ref="K77:P77" si="27">N36*$J77</f>
        <v>0</v>
      </c>
      <c r="L77">
        <f t="shared" si="27"/>
        <v>0</v>
      </c>
      <c r="M77">
        <f t="shared" si="27"/>
        <v>0</v>
      </c>
      <c r="N77">
        <f t="shared" si="27"/>
        <v>0</v>
      </c>
      <c r="O77">
        <f t="shared" si="27"/>
        <v>0</v>
      </c>
      <c r="P77">
        <f t="shared" si="27"/>
        <v>0</v>
      </c>
      <c r="Q77">
        <f t="shared" ref="Q77:Q78" si="28">SUM(K77:P77)</f>
        <v>0</v>
      </c>
    </row>
    <row r="78" spans="1:17">
      <c r="A78">
        <v>19.25</v>
      </c>
      <c r="B78">
        <f t="shared" ref="B78:G78" si="29">N37*($A78)</f>
        <v>0</v>
      </c>
      <c r="C78">
        <f t="shared" si="29"/>
        <v>0</v>
      </c>
      <c r="D78">
        <f t="shared" si="29"/>
        <v>0</v>
      </c>
      <c r="E78">
        <f t="shared" si="29"/>
        <v>0</v>
      </c>
      <c r="F78">
        <f t="shared" si="29"/>
        <v>0</v>
      </c>
      <c r="G78">
        <f t="shared" si="29"/>
        <v>0</v>
      </c>
      <c r="H78">
        <f t="shared" si="26"/>
        <v>0</v>
      </c>
      <c r="J78">
        <f t="shared" si="17"/>
        <v>52.456742260872815</v>
      </c>
      <c r="K78">
        <f t="shared" ref="K78:P78" si="30">N37*$J78</f>
        <v>0</v>
      </c>
      <c r="L78">
        <f t="shared" si="30"/>
        <v>0</v>
      </c>
      <c r="M78">
        <f t="shared" si="30"/>
        <v>0</v>
      </c>
      <c r="N78">
        <f t="shared" si="30"/>
        <v>0</v>
      </c>
      <c r="O78">
        <f t="shared" si="30"/>
        <v>0</v>
      </c>
      <c r="P78">
        <f t="shared" si="30"/>
        <v>0</v>
      </c>
      <c r="Q78">
        <f t="shared" si="28"/>
        <v>0</v>
      </c>
    </row>
    <row r="79" spans="1:17">
      <c r="A79" t="s">
        <v>21</v>
      </c>
      <c r="B79">
        <f t="shared" ref="B79:H79" si="31">SUM(B47:B76)</f>
        <v>0</v>
      </c>
      <c r="C79">
        <f t="shared" si="31"/>
        <v>29580531.354166668</v>
      </c>
      <c r="D79">
        <f t="shared" si="31"/>
        <v>1017905.6458333333</v>
      </c>
      <c r="E79">
        <f t="shared" si="31"/>
        <v>0</v>
      </c>
      <c r="F79">
        <f t="shared" si="31"/>
        <v>0</v>
      </c>
      <c r="G79">
        <f t="shared" si="31"/>
        <v>0</v>
      </c>
      <c r="H79">
        <f t="shared" si="31"/>
        <v>30598437</v>
      </c>
      <c r="J79" t="s">
        <v>21</v>
      </c>
      <c r="K79">
        <f t="shared" ref="K79:Q79" si="32">SUM(K47:K76)</f>
        <v>0</v>
      </c>
      <c r="L79">
        <f t="shared" si="32"/>
        <v>23810900.491586443</v>
      </c>
      <c r="M79">
        <f t="shared" si="32"/>
        <v>1705204.8032398405</v>
      </c>
      <c r="N79">
        <f t="shared" si="32"/>
        <v>0</v>
      </c>
      <c r="O79">
        <f t="shared" si="32"/>
        <v>0</v>
      </c>
      <c r="P79">
        <f t="shared" si="32"/>
        <v>0</v>
      </c>
      <c r="Q79">
        <f t="shared" si="32"/>
        <v>25516105.294826284</v>
      </c>
    </row>
    <row r="80" spans="1:17">
      <c r="A80" t="s">
        <v>27</v>
      </c>
      <c r="B80">
        <f>IF(B79&gt;0,B79/N38,0)</f>
        <v>0</v>
      </c>
      <c r="C80">
        <f t="shared" ref="C80:H80" si="33">IF(C79&gt;0,C79/O38,0)</f>
        <v>11.226924507974545</v>
      </c>
      <c r="D80">
        <f t="shared" si="33"/>
        <v>15.646827175944487</v>
      </c>
      <c r="E80">
        <f t="shared" si="33"/>
        <v>0</v>
      </c>
      <c r="F80">
        <f t="shared" si="33"/>
        <v>0</v>
      </c>
      <c r="G80">
        <f t="shared" si="33"/>
        <v>0</v>
      </c>
      <c r="H80">
        <f t="shared" si="33"/>
        <v>11.333426054877327</v>
      </c>
      <c r="J80" t="s">
        <v>27</v>
      </c>
      <c r="K80">
        <f>IF(K79&gt;0,K79/N38,0)</f>
        <v>0</v>
      </c>
      <c r="L80">
        <f t="shared" ref="L80:Q80" si="34">IF(L79&gt;0,L79/O38,0)</f>
        <v>9.0371325344120379</v>
      </c>
      <c r="M80">
        <f t="shared" si="34"/>
        <v>26.211707308137704</v>
      </c>
      <c r="N80">
        <f t="shared" si="34"/>
        <v>0</v>
      </c>
      <c r="O80">
        <f t="shared" si="34"/>
        <v>0</v>
      </c>
      <c r="P80">
        <f t="shared" si="34"/>
        <v>0</v>
      </c>
      <c r="Q80">
        <f t="shared" si="34"/>
        <v>9.4509694259016399</v>
      </c>
    </row>
    <row r="85" spans="1:5">
      <c r="A85" t="s">
        <v>37</v>
      </c>
    </row>
    <row r="86" spans="1:5">
      <c r="A86" t="s">
        <v>28</v>
      </c>
    </row>
    <row r="89" spans="1:5">
      <c r="B89" t="s">
        <v>29</v>
      </c>
      <c r="C89" t="s">
        <v>30</v>
      </c>
      <c r="D89" t="s">
        <v>31</v>
      </c>
      <c r="E89" t="s">
        <v>32</v>
      </c>
    </row>
    <row r="90" spans="1:5">
      <c r="A90" t="s">
        <v>33</v>
      </c>
      <c r="B90" t="s">
        <v>34</v>
      </c>
      <c r="C90" t="s">
        <v>20</v>
      </c>
      <c r="D90" t="s">
        <v>35</v>
      </c>
    </row>
    <row r="92" spans="1:5">
      <c r="A92">
        <v>0</v>
      </c>
      <c r="B92">
        <f>N$38</f>
        <v>0</v>
      </c>
      <c r="C92">
        <v>0</v>
      </c>
      <c r="D92">
        <v>0</v>
      </c>
      <c r="E92">
        <f t="shared" ref="E92:E97" si="35">B92*D92</f>
        <v>0</v>
      </c>
    </row>
    <row r="93" spans="1:5">
      <c r="A93">
        <v>1</v>
      </c>
      <c r="B93">
        <f>O$38</f>
        <v>2634784.9166666665</v>
      </c>
      <c r="C93">
        <f>C80</f>
        <v>11.226924507974545</v>
      </c>
      <c r="D93">
        <f>L80</f>
        <v>9.0371325344120379</v>
      </c>
      <c r="E93">
        <f t="shared" si="35"/>
        <v>23810900.491586443</v>
      </c>
    </row>
    <row r="94" spans="1:5">
      <c r="A94">
        <v>2</v>
      </c>
      <c r="B94">
        <f>P$38</f>
        <v>65055.083333333328</v>
      </c>
      <c r="C94">
        <f>D80</f>
        <v>15.646827175944487</v>
      </c>
      <c r="D94">
        <f>M80</f>
        <v>26.211707308137704</v>
      </c>
      <c r="E94">
        <f t="shared" si="35"/>
        <v>1705204.8032398405</v>
      </c>
    </row>
    <row r="95" spans="1:5">
      <c r="A95">
        <v>3</v>
      </c>
      <c r="B95">
        <f>Q$38</f>
        <v>0</v>
      </c>
      <c r="C95">
        <v>0</v>
      </c>
      <c r="D95">
        <v>0</v>
      </c>
      <c r="E95">
        <f t="shared" si="35"/>
        <v>0</v>
      </c>
    </row>
    <row r="96" spans="1:5">
      <c r="A96">
        <v>4</v>
      </c>
      <c r="B96">
        <f>R$38</f>
        <v>0</v>
      </c>
      <c r="C96">
        <v>0</v>
      </c>
      <c r="D96">
        <v>0</v>
      </c>
      <c r="E96">
        <f t="shared" si="35"/>
        <v>0</v>
      </c>
    </row>
    <row r="97" spans="1:5">
      <c r="A97" t="s">
        <v>13</v>
      </c>
      <c r="B97">
        <f>S$38</f>
        <v>0</v>
      </c>
      <c r="C97">
        <v>0</v>
      </c>
      <c r="D97">
        <v>0</v>
      </c>
      <c r="E97">
        <f t="shared" si="35"/>
        <v>0</v>
      </c>
    </row>
    <row r="98" spans="1:5">
      <c r="A98" t="s">
        <v>21</v>
      </c>
      <c r="B98">
        <f>SUM(B92:B97)</f>
        <v>2699840</v>
      </c>
      <c r="C98">
        <f>H80</f>
        <v>11.333426054877327</v>
      </c>
      <c r="D98">
        <f>Q80</f>
        <v>9.4509694259016399</v>
      </c>
      <c r="E98">
        <f>SUM(E92:E97)</f>
        <v>25516105.294826284</v>
      </c>
    </row>
    <row r="99" spans="1:5">
      <c r="A99" t="s">
        <v>17</v>
      </c>
      <c r="B99">
        <f>K2</f>
        <v>24913000</v>
      </c>
    </row>
    <row r="100" spans="1:5">
      <c r="A100" t="s">
        <v>32</v>
      </c>
      <c r="B100">
        <f>E98</f>
        <v>25516105.294826284</v>
      </c>
    </row>
    <row r="101" spans="1:5">
      <c r="A101" t="s">
        <v>36</v>
      </c>
      <c r="B101">
        <f>B100/B99*100</f>
        <v>102.42084572241916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1"/>
  <sheetViews>
    <sheetView workbookViewId="0">
      <selection activeCell="D6" sqref="D6:G6"/>
    </sheetView>
  </sheetViews>
  <sheetFormatPr baseColWidth="10" defaultColWidth="10.6640625" defaultRowHeight="13"/>
  <cols>
    <col min="11" max="11" width="11.1640625" bestFit="1" customWidth="1"/>
    <col min="12" max="12" width="11.6640625" customWidth="1"/>
  </cols>
  <sheetData>
    <row r="1" spans="1:24">
      <c r="A1" s="14" t="s">
        <v>38</v>
      </c>
      <c r="B1" s="1" t="s">
        <v>39</v>
      </c>
      <c r="J1" t="s">
        <v>15</v>
      </c>
      <c r="N1" t="s">
        <v>16</v>
      </c>
    </row>
    <row r="2" spans="1:24">
      <c r="J2" t="s">
        <v>17</v>
      </c>
      <c r="K2">
        <v>21335000</v>
      </c>
    </row>
    <row r="4" spans="1:24">
      <c r="A4" s="2" t="s">
        <v>18</v>
      </c>
      <c r="D4" t="s">
        <v>19</v>
      </c>
      <c r="J4" s="2" t="s">
        <v>18</v>
      </c>
      <c r="M4" s="2" t="s">
        <v>18</v>
      </c>
    </row>
    <row r="5" spans="1:24">
      <c r="A5" s="2" t="s">
        <v>20</v>
      </c>
      <c r="B5" s="15">
        <v>0</v>
      </c>
      <c r="C5" s="16">
        <v>1</v>
      </c>
      <c r="D5" s="16">
        <v>2</v>
      </c>
      <c r="E5" s="16">
        <v>3</v>
      </c>
      <c r="F5" s="16">
        <v>4</v>
      </c>
      <c r="G5" s="16" t="s">
        <v>13</v>
      </c>
      <c r="H5" s="17" t="s">
        <v>21</v>
      </c>
      <c r="J5" s="2" t="s">
        <v>20</v>
      </c>
      <c r="K5" s="2" t="s">
        <v>22</v>
      </c>
      <c r="M5" s="2" t="s">
        <v>20</v>
      </c>
      <c r="N5" s="15">
        <v>0</v>
      </c>
      <c r="O5" s="16">
        <v>1</v>
      </c>
      <c r="P5" s="16">
        <v>2</v>
      </c>
      <c r="Q5" s="16">
        <v>3</v>
      </c>
      <c r="R5" s="16">
        <v>4</v>
      </c>
      <c r="S5" s="16" t="s">
        <v>13</v>
      </c>
      <c r="T5" s="17" t="s">
        <v>21</v>
      </c>
    </row>
    <row r="6" spans="1:24">
      <c r="A6" s="18">
        <v>3.75</v>
      </c>
      <c r="B6" s="2">
        <v>0</v>
      </c>
      <c r="C6" s="39">
        <v>1</v>
      </c>
      <c r="D6" s="2">
        <v>0</v>
      </c>
      <c r="E6" s="2">
        <v>0</v>
      </c>
      <c r="F6" s="2">
        <v>0</v>
      </c>
      <c r="G6" s="2">
        <v>0</v>
      </c>
      <c r="H6" s="19">
        <f t="shared" ref="H6:H12" si="0">SUM(B6:G6)</f>
        <v>1</v>
      </c>
      <c r="J6" s="18">
        <v>3.75</v>
      </c>
      <c r="K6">
        <v>0</v>
      </c>
      <c r="M6" s="18">
        <v>3.75</v>
      </c>
      <c r="N6">
        <f t="shared" ref="N6:N34" si="1">($K6/1000)*(B6/$H6)</f>
        <v>0</v>
      </c>
      <c r="O6">
        <f t="shared" ref="O6:O34" si="2">($K6/1000)*(C6/$H6)</f>
        <v>0</v>
      </c>
      <c r="P6">
        <f t="shared" ref="P6:P34" si="3">($K6/1000)*(D6/$H6)</f>
        <v>0</v>
      </c>
      <c r="Q6">
        <f t="shared" ref="Q6:Q34" si="4">($K6/1000)*(E6/$H6)</f>
        <v>0</v>
      </c>
      <c r="R6">
        <f t="shared" ref="R6:R34" si="5">($K6/1000)*(F6/$H6)</f>
        <v>0</v>
      </c>
      <c r="S6">
        <f t="shared" ref="S6:S34" si="6">($K6/1000)*(G6/$H6)</f>
        <v>0</v>
      </c>
      <c r="T6" s="19">
        <f t="shared" ref="T6:T37" si="7">SUM(N6:S6)</f>
        <v>0</v>
      </c>
    </row>
    <row r="7" spans="1:24">
      <c r="A7" s="18">
        <v>4.25</v>
      </c>
      <c r="B7" s="2"/>
      <c r="C7" s="39">
        <v>1</v>
      </c>
      <c r="D7" s="2"/>
      <c r="E7" s="2"/>
      <c r="F7" s="2"/>
      <c r="G7" s="2"/>
      <c r="H7" s="19">
        <f t="shared" si="0"/>
        <v>1</v>
      </c>
      <c r="J7" s="18">
        <v>4.25</v>
      </c>
      <c r="K7">
        <v>0</v>
      </c>
      <c r="M7" s="18">
        <v>4.25</v>
      </c>
      <c r="N7">
        <f t="shared" si="1"/>
        <v>0</v>
      </c>
      <c r="O7">
        <f t="shared" si="2"/>
        <v>0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0</v>
      </c>
      <c r="T7" s="19">
        <f t="shared" si="7"/>
        <v>0</v>
      </c>
    </row>
    <row r="8" spans="1:24">
      <c r="A8" s="18">
        <v>4.75</v>
      </c>
      <c r="B8" s="2"/>
      <c r="C8" s="39">
        <v>1</v>
      </c>
      <c r="D8" s="2"/>
      <c r="E8" s="2"/>
      <c r="F8" s="2"/>
      <c r="G8" s="2"/>
      <c r="H8" s="19">
        <f t="shared" si="0"/>
        <v>1</v>
      </c>
      <c r="J8" s="18">
        <v>4.75</v>
      </c>
      <c r="K8">
        <v>0</v>
      </c>
      <c r="L8" s="10"/>
      <c r="M8" s="18">
        <v>4.75</v>
      </c>
      <c r="N8">
        <f t="shared" si="1"/>
        <v>0</v>
      </c>
      <c r="O8">
        <f t="shared" si="2"/>
        <v>0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0</v>
      </c>
      <c r="T8" s="19">
        <f t="shared" si="7"/>
        <v>0</v>
      </c>
      <c r="V8" s="10"/>
      <c r="W8" s="10"/>
      <c r="X8" s="10"/>
    </row>
    <row r="9" spans="1:24">
      <c r="A9" s="18">
        <v>5.25</v>
      </c>
      <c r="B9" s="2"/>
      <c r="C9" s="39">
        <v>1</v>
      </c>
      <c r="D9" s="2"/>
      <c r="E9" s="2"/>
      <c r="F9" s="2"/>
      <c r="G9" s="2"/>
      <c r="H9" s="19">
        <f t="shared" si="0"/>
        <v>1</v>
      </c>
      <c r="J9" s="18">
        <v>5.25</v>
      </c>
      <c r="K9">
        <v>0</v>
      </c>
      <c r="L9" s="20"/>
      <c r="M9" s="18">
        <v>5.25</v>
      </c>
      <c r="N9">
        <f t="shared" si="1"/>
        <v>0</v>
      </c>
      <c r="O9">
        <f t="shared" si="2"/>
        <v>0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0</v>
      </c>
      <c r="T9" s="19">
        <f t="shared" si="7"/>
        <v>0</v>
      </c>
      <c r="V9" s="10"/>
      <c r="W9" s="10"/>
      <c r="X9" s="10"/>
    </row>
    <row r="10" spans="1:24">
      <c r="A10" s="18">
        <v>5.75</v>
      </c>
      <c r="B10" s="2"/>
      <c r="C10" s="39">
        <v>1</v>
      </c>
      <c r="D10" s="2"/>
      <c r="E10" s="2"/>
      <c r="F10" s="2"/>
      <c r="G10" s="2"/>
      <c r="H10" s="19">
        <f t="shared" si="0"/>
        <v>1</v>
      </c>
      <c r="J10" s="18">
        <v>5.75</v>
      </c>
      <c r="K10">
        <v>0</v>
      </c>
      <c r="L10" s="20"/>
      <c r="M10" s="18">
        <v>5.75</v>
      </c>
      <c r="N10">
        <f t="shared" si="1"/>
        <v>0</v>
      </c>
      <c r="O10">
        <f t="shared" si="2"/>
        <v>0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0</v>
      </c>
      <c r="T10" s="19">
        <f t="shared" si="7"/>
        <v>0</v>
      </c>
      <c r="V10" s="10"/>
      <c r="W10" s="10"/>
      <c r="X10" s="10"/>
    </row>
    <row r="11" spans="1:24">
      <c r="A11" s="18">
        <v>6.25</v>
      </c>
      <c r="B11" s="2"/>
      <c r="C11" s="39">
        <v>1</v>
      </c>
      <c r="D11" s="2"/>
      <c r="E11" s="2"/>
      <c r="F11" s="2"/>
      <c r="G11" s="2"/>
      <c r="H11" s="19">
        <f t="shared" si="0"/>
        <v>1</v>
      </c>
      <c r="J11" s="18">
        <v>6.25</v>
      </c>
      <c r="K11">
        <v>0</v>
      </c>
      <c r="L11" s="20"/>
      <c r="M11" s="18">
        <v>6.25</v>
      </c>
      <c r="N11">
        <f t="shared" si="1"/>
        <v>0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0</v>
      </c>
      <c r="T11" s="19">
        <f t="shared" si="7"/>
        <v>0</v>
      </c>
      <c r="V11" s="10"/>
      <c r="W11" s="10"/>
      <c r="X11" s="10"/>
    </row>
    <row r="12" spans="1:24">
      <c r="A12" s="18">
        <v>6.75</v>
      </c>
      <c r="B12" s="26"/>
      <c r="C12" s="39">
        <v>1</v>
      </c>
      <c r="D12" s="2"/>
      <c r="E12" s="20"/>
      <c r="F12" s="2"/>
      <c r="G12" s="2"/>
      <c r="H12" s="19">
        <f t="shared" si="0"/>
        <v>1</v>
      </c>
      <c r="J12" s="18">
        <v>6.75</v>
      </c>
      <c r="K12">
        <v>0</v>
      </c>
      <c r="L12" s="20"/>
      <c r="M12" s="18">
        <v>6.75</v>
      </c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0</v>
      </c>
      <c r="T12" s="19">
        <f t="shared" si="7"/>
        <v>0</v>
      </c>
      <c r="V12" s="10"/>
      <c r="W12" s="10"/>
      <c r="X12" s="10"/>
    </row>
    <row r="13" spans="1:24">
      <c r="A13" s="18">
        <v>7.25</v>
      </c>
      <c r="C13">
        <v>5</v>
      </c>
      <c r="F13" s="2"/>
      <c r="G13" s="2"/>
      <c r="H13" s="19">
        <f t="shared" ref="H13:H34" si="8">SUM(C13:G13)</f>
        <v>5</v>
      </c>
      <c r="J13" s="18">
        <v>7.25</v>
      </c>
      <c r="K13">
        <v>0</v>
      </c>
      <c r="L13" s="20"/>
      <c r="M13" s="18">
        <v>7.25</v>
      </c>
      <c r="N13">
        <f t="shared" si="1"/>
        <v>0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0</v>
      </c>
      <c r="S13">
        <f t="shared" si="6"/>
        <v>0</v>
      </c>
      <c r="T13" s="19">
        <f t="shared" si="7"/>
        <v>0</v>
      </c>
      <c r="V13" s="10"/>
      <c r="W13" s="10"/>
      <c r="X13" s="10"/>
    </row>
    <row r="14" spans="1:24">
      <c r="A14" s="18">
        <v>7.75</v>
      </c>
      <c r="C14">
        <v>10</v>
      </c>
      <c r="F14" s="2"/>
      <c r="G14" s="2"/>
      <c r="H14" s="19">
        <f t="shared" si="8"/>
        <v>10</v>
      </c>
      <c r="J14" s="18">
        <v>7.75</v>
      </c>
      <c r="K14">
        <v>0</v>
      </c>
      <c r="L14" s="20"/>
      <c r="M14" s="18">
        <v>7.75</v>
      </c>
      <c r="N14">
        <f t="shared" si="1"/>
        <v>0</v>
      </c>
      <c r="O14">
        <f t="shared" si="2"/>
        <v>0</v>
      </c>
      <c r="P14">
        <f t="shared" si="3"/>
        <v>0</v>
      </c>
      <c r="Q14">
        <f t="shared" si="4"/>
        <v>0</v>
      </c>
      <c r="R14">
        <f t="shared" si="5"/>
        <v>0</v>
      </c>
      <c r="S14">
        <f t="shared" si="6"/>
        <v>0</v>
      </c>
      <c r="T14" s="19">
        <f t="shared" si="7"/>
        <v>0</v>
      </c>
      <c r="V14" s="10"/>
      <c r="W14" s="10"/>
      <c r="X14" s="10"/>
    </row>
    <row r="15" spans="1:24">
      <c r="A15" s="18">
        <v>8.25</v>
      </c>
      <c r="C15">
        <v>12</v>
      </c>
      <c r="F15" s="2"/>
      <c r="G15" s="2"/>
      <c r="H15" s="19">
        <f t="shared" si="8"/>
        <v>12</v>
      </c>
      <c r="J15" s="18">
        <v>8.25</v>
      </c>
      <c r="K15">
        <v>0</v>
      </c>
      <c r="L15" s="20"/>
      <c r="M15" s="18">
        <v>8.25</v>
      </c>
      <c r="N15">
        <f t="shared" si="1"/>
        <v>0</v>
      </c>
      <c r="O15">
        <f t="shared" si="2"/>
        <v>0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6"/>
        <v>0</v>
      </c>
      <c r="T15" s="19">
        <f t="shared" si="7"/>
        <v>0</v>
      </c>
      <c r="V15" s="10"/>
      <c r="W15" s="10"/>
      <c r="X15" s="10"/>
    </row>
    <row r="16" spans="1:24">
      <c r="A16" s="18">
        <v>8.75</v>
      </c>
      <c r="C16">
        <v>21</v>
      </c>
      <c r="F16" s="2"/>
      <c r="G16" s="2"/>
      <c r="H16" s="19">
        <f t="shared" si="8"/>
        <v>21</v>
      </c>
      <c r="J16" s="18">
        <v>8.75</v>
      </c>
      <c r="K16">
        <v>568082000</v>
      </c>
      <c r="M16" s="18">
        <v>8.75</v>
      </c>
      <c r="N16">
        <f t="shared" si="1"/>
        <v>0</v>
      </c>
      <c r="O16">
        <f t="shared" si="2"/>
        <v>568082</v>
      </c>
      <c r="P16">
        <f t="shared" si="3"/>
        <v>0</v>
      </c>
      <c r="Q16">
        <f t="shared" si="4"/>
        <v>0</v>
      </c>
      <c r="R16">
        <f t="shared" si="5"/>
        <v>0</v>
      </c>
      <c r="S16">
        <f t="shared" si="6"/>
        <v>0</v>
      </c>
      <c r="T16" s="19">
        <f t="shared" si="7"/>
        <v>568082</v>
      </c>
      <c r="V16" s="10"/>
      <c r="W16" s="10"/>
      <c r="X16" s="10"/>
    </row>
    <row r="17" spans="1:24">
      <c r="A17" s="18">
        <v>9.25</v>
      </c>
      <c r="C17">
        <v>29</v>
      </c>
      <c r="F17" s="2"/>
      <c r="G17" s="2"/>
      <c r="H17" s="19">
        <f t="shared" si="8"/>
        <v>29</v>
      </c>
      <c r="J17" s="18">
        <v>9.25</v>
      </c>
      <c r="K17">
        <v>1182301000</v>
      </c>
      <c r="M17" s="18">
        <v>9.25</v>
      </c>
      <c r="N17">
        <f t="shared" si="1"/>
        <v>0</v>
      </c>
      <c r="O17">
        <f t="shared" si="2"/>
        <v>1182301</v>
      </c>
      <c r="P17">
        <f t="shared" si="3"/>
        <v>0</v>
      </c>
      <c r="Q17">
        <f t="shared" si="4"/>
        <v>0</v>
      </c>
      <c r="R17">
        <f t="shared" si="5"/>
        <v>0</v>
      </c>
      <c r="S17">
        <f t="shared" si="6"/>
        <v>0</v>
      </c>
      <c r="T17" s="19">
        <f t="shared" si="7"/>
        <v>1182301</v>
      </c>
      <c r="V17" s="10"/>
      <c r="W17" s="10"/>
      <c r="X17" s="10"/>
    </row>
    <row r="18" spans="1:24">
      <c r="A18" s="18">
        <v>9.75</v>
      </c>
      <c r="C18">
        <v>41</v>
      </c>
      <c r="F18" s="2"/>
      <c r="G18" s="2"/>
      <c r="H18" s="19">
        <f t="shared" si="8"/>
        <v>41</v>
      </c>
      <c r="J18" s="18">
        <v>9.75</v>
      </c>
      <c r="K18">
        <v>729795000</v>
      </c>
      <c r="M18" s="18">
        <v>9.75</v>
      </c>
      <c r="N18">
        <f t="shared" si="1"/>
        <v>0</v>
      </c>
      <c r="O18">
        <f t="shared" si="2"/>
        <v>729795</v>
      </c>
      <c r="P18">
        <f t="shared" si="3"/>
        <v>0</v>
      </c>
      <c r="Q18">
        <f t="shared" si="4"/>
        <v>0</v>
      </c>
      <c r="R18">
        <f t="shared" si="5"/>
        <v>0</v>
      </c>
      <c r="S18">
        <f t="shared" si="6"/>
        <v>0</v>
      </c>
      <c r="T18" s="19">
        <f t="shared" si="7"/>
        <v>729795</v>
      </c>
      <c r="V18" s="10"/>
      <c r="W18" s="10"/>
      <c r="X18" s="10"/>
    </row>
    <row r="19" spans="1:24">
      <c r="A19" s="18">
        <v>10.25</v>
      </c>
      <c r="C19">
        <v>50</v>
      </c>
      <c r="F19" s="2"/>
      <c r="G19" s="2"/>
      <c r="H19" s="19">
        <f t="shared" si="8"/>
        <v>50</v>
      </c>
      <c r="J19" s="18">
        <v>10.25</v>
      </c>
      <c r="K19">
        <v>495930000</v>
      </c>
      <c r="M19" s="18">
        <v>10.25</v>
      </c>
      <c r="N19">
        <f t="shared" si="1"/>
        <v>0</v>
      </c>
      <c r="O19">
        <f t="shared" si="2"/>
        <v>495930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6"/>
        <v>0</v>
      </c>
      <c r="T19" s="19">
        <f t="shared" si="7"/>
        <v>495930</v>
      </c>
      <c r="V19" s="10"/>
      <c r="W19" s="10"/>
      <c r="X19" s="10"/>
    </row>
    <row r="20" spans="1:24">
      <c r="A20" s="18">
        <v>10.75</v>
      </c>
      <c r="C20">
        <v>60</v>
      </c>
      <c r="F20" s="2"/>
      <c r="G20" s="2"/>
      <c r="H20" s="19">
        <f t="shared" si="8"/>
        <v>60</v>
      </c>
      <c r="J20" s="18">
        <v>10.75</v>
      </c>
      <c r="K20">
        <v>234395000</v>
      </c>
      <c r="M20" s="18">
        <v>10.75</v>
      </c>
      <c r="N20">
        <f t="shared" si="1"/>
        <v>0</v>
      </c>
      <c r="O20">
        <f t="shared" si="2"/>
        <v>234395</v>
      </c>
      <c r="P20">
        <f t="shared" si="3"/>
        <v>0</v>
      </c>
      <c r="Q20">
        <f t="shared" si="4"/>
        <v>0</v>
      </c>
      <c r="R20">
        <f t="shared" si="5"/>
        <v>0</v>
      </c>
      <c r="S20">
        <f t="shared" si="6"/>
        <v>0</v>
      </c>
      <c r="T20" s="19">
        <f t="shared" si="7"/>
        <v>234395</v>
      </c>
      <c r="V20" s="10"/>
      <c r="W20" s="10"/>
      <c r="X20" s="10"/>
    </row>
    <row r="21" spans="1:24">
      <c r="A21" s="18">
        <v>11.25</v>
      </c>
      <c r="C21">
        <v>64</v>
      </c>
      <c r="F21" s="2"/>
      <c r="G21" s="2"/>
      <c r="H21" s="19">
        <f t="shared" si="8"/>
        <v>64</v>
      </c>
      <c r="J21" s="18">
        <v>11.25</v>
      </c>
      <c r="K21">
        <v>97198000</v>
      </c>
      <c r="M21" s="18">
        <v>11.25</v>
      </c>
      <c r="N21">
        <f t="shared" si="1"/>
        <v>0</v>
      </c>
      <c r="O21">
        <f t="shared" si="2"/>
        <v>97198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6"/>
        <v>0</v>
      </c>
      <c r="T21" s="19">
        <f t="shared" si="7"/>
        <v>97198</v>
      </c>
      <c r="V21" s="10"/>
      <c r="W21" s="10"/>
      <c r="X21" s="10"/>
    </row>
    <row r="22" spans="1:24">
      <c r="A22" s="18">
        <v>11.75</v>
      </c>
      <c r="C22">
        <v>67</v>
      </c>
      <c r="F22" s="2"/>
      <c r="G22" s="2"/>
      <c r="H22" s="19">
        <f t="shared" si="8"/>
        <v>67</v>
      </c>
      <c r="J22" s="18">
        <v>11.75</v>
      </c>
      <c r="K22">
        <v>102564000</v>
      </c>
      <c r="M22" s="18">
        <v>11.75</v>
      </c>
      <c r="N22">
        <f t="shared" si="1"/>
        <v>0</v>
      </c>
      <c r="O22">
        <f t="shared" si="2"/>
        <v>102564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6"/>
        <v>0</v>
      </c>
      <c r="T22" s="19">
        <f t="shared" si="7"/>
        <v>102564</v>
      </c>
      <c r="V22" s="10"/>
      <c r="W22" s="10"/>
      <c r="X22" s="10"/>
    </row>
    <row r="23" spans="1:24">
      <c r="A23" s="18">
        <v>12.25</v>
      </c>
      <c r="C23">
        <v>63</v>
      </c>
      <c r="F23" s="2"/>
      <c r="G23" s="2"/>
      <c r="H23" s="19">
        <f t="shared" si="8"/>
        <v>63</v>
      </c>
      <c r="J23" s="18">
        <v>12.25</v>
      </c>
      <c r="K23">
        <v>125020000</v>
      </c>
      <c r="M23" s="18">
        <v>12.25</v>
      </c>
      <c r="N23">
        <f t="shared" si="1"/>
        <v>0</v>
      </c>
      <c r="O23">
        <f t="shared" si="2"/>
        <v>125020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si="6"/>
        <v>0</v>
      </c>
      <c r="T23" s="19">
        <f t="shared" si="7"/>
        <v>125020</v>
      </c>
      <c r="V23" s="10"/>
      <c r="W23" s="10"/>
      <c r="X23" s="10"/>
    </row>
    <row r="24" spans="1:24">
      <c r="A24" s="18">
        <v>12.75</v>
      </c>
      <c r="C24">
        <v>59</v>
      </c>
      <c r="F24" s="2"/>
      <c r="G24" s="2"/>
      <c r="H24" s="19">
        <f t="shared" si="8"/>
        <v>59</v>
      </c>
      <c r="J24" s="18">
        <v>12.75</v>
      </c>
      <c r="K24">
        <v>118119000</v>
      </c>
      <c r="M24" s="18">
        <v>12.75</v>
      </c>
      <c r="N24">
        <f t="shared" si="1"/>
        <v>0</v>
      </c>
      <c r="O24">
        <f t="shared" si="2"/>
        <v>118119</v>
      </c>
      <c r="P24">
        <f t="shared" si="3"/>
        <v>0</v>
      </c>
      <c r="Q24">
        <f t="shared" si="4"/>
        <v>0</v>
      </c>
      <c r="R24">
        <f t="shared" si="5"/>
        <v>0</v>
      </c>
      <c r="S24">
        <f t="shared" si="6"/>
        <v>0</v>
      </c>
      <c r="T24" s="19">
        <f t="shared" si="7"/>
        <v>118119</v>
      </c>
      <c r="V24" s="10"/>
      <c r="W24" s="10"/>
      <c r="X24" s="10"/>
    </row>
    <row r="25" spans="1:24">
      <c r="A25" s="18">
        <v>13.25</v>
      </c>
      <c r="C25">
        <v>70</v>
      </c>
      <c r="F25" s="2"/>
      <c r="G25" s="2"/>
      <c r="H25" s="19">
        <f t="shared" si="8"/>
        <v>70</v>
      </c>
      <c r="J25" s="18">
        <v>13.25</v>
      </c>
      <c r="K25">
        <v>46053000</v>
      </c>
      <c r="M25" s="18">
        <v>13.25</v>
      </c>
      <c r="N25">
        <f t="shared" si="1"/>
        <v>0</v>
      </c>
      <c r="O25">
        <f t="shared" si="2"/>
        <v>46053</v>
      </c>
      <c r="P25">
        <f t="shared" si="3"/>
        <v>0</v>
      </c>
      <c r="Q25">
        <f t="shared" si="4"/>
        <v>0</v>
      </c>
      <c r="R25">
        <f t="shared" si="5"/>
        <v>0</v>
      </c>
      <c r="S25">
        <f t="shared" si="6"/>
        <v>0</v>
      </c>
      <c r="T25" s="19">
        <f t="shared" si="7"/>
        <v>46053</v>
      </c>
      <c r="V25" s="10"/>
      <c r="W25" s="10"/>
      <c r="X25" s="10"/>
    </row>
    <row r="26" spans="1:24">
      <c r="A26" s="18">
        <v>13.75</v>
      </c>
      <c r="C26">
        <v>88</v>
      </c>
      <c r="F26" s="2"/>
      <c r="G26" s="2"/>
      <c r="H26" s="19">
        <f t="shared" si="8"/>
        <v>88</v>
      </c>
      <c r="J26" s="18">
        <v>13.75</v>
      </c>
      <c r="K26">
        <v>37741000</v>
      </c>
      <c r="M26" s="18">
        <v>13.75</v>
      </c>
      <c r="N26">
        <f t="shared" si="1"/>
        <v>0</v>
      </c>
      <c r="O26">
        <f t="shared" si="2"/>
        <v>37741</v>
      </c>
      <c r="P26">
        <f t="shared" si="3"/>
        <v>0</v>
      </c>
      <c r="Q26">
        <f t="shared" si="4"/>
        <v>0</v>
      </c>
      <c r="R26">
        <f t="shared" si="5"/>
        <v>0</v>
      </c>
      <c r="S26">
        <f t="shared" si="6"/>
        <v>0</v>
      </c>
      <c r="T26" s="19">
        <f t="shared" si="7"/>
        <v>37741</v>
      </c>
      <c r="V26" s="10"/>
      <c r="W26" s="10"/>
      <c r="X26" s="10"/>
    </row>
    <row r="27" spans="1:24">
      <c r="A27" s="18">
        <v>14.25</v>
      </c>
      <c r="C27">
        <v>74</v>
      </c>
      <c r="D27">
        <v>8</v>
      </c>
      <c r="F27" s="2"/>
      <c r="G27" s="2"/>
      <c r="H27" s="19">
        <f t="shared" si="8"/>
        <v>82</v>
      </c>
      <c r="J27" s="18">
        <v>14.25</v>
      </c>
      <c r="K27">
        <v>33815000</v>
      </c>
      <c r="M27" s="18">
        <v>14.25</v>
      </c>
      <c r="N27">
        <f t="shared" si="1"/>
        <v>0</v>
      </c>
      <c r="O27">
        <f t="shared" si="2"/>
        <v>30515.975609756097</v>
      </c>
      <c r="P27">
        <f t="shared" si="3"/>
        <v>3299.0243902439024</v>
      </c>
      <c r="Q27">
        <f t="shared" si="4"/>
        <v>0</v>
      </c>
      <c r="R27">
        <f t="shared" si="5"/>
        <v>0</v>
      </c>
      <c r="S27">
        <f t="shared" si="6"/>
        <v>0</v>
      </c>
      <c r="T27" s="19">
        <f t="shared" si="7"/>
        <v>33815</v>
      </c>
      <c r="V27" s="10"/>
      <c r="W27" s="10"/>
      <c r="X27" s="10"/>
    </row>
    <row r="28" spans="1:24">
      <c r="A28" s="18">
        <v>14.75</v>
      </c>
      <c r="C28">
        <v>18</v>
      </c>
      <c r="D28">
        <v>48</v>
      </c>
      <c r="F28" s="2"/>
      <c r="G28" s="2"/>
      <c r="H28" s="19">
        <f t="shared" si="8"/>
        <v>66</v>
      </c>
      <c r="J28" s="18">
        <v>14.75</v>
      </c>
      <c r="K28">
        <v>14934000</v>
      </c>
      <c r="M28" s="18">
        <v>14.75</v>
      </c>
      <c r="N28">
        <f t="shared" si="1"/>
        <v>0</v>
      </c>
      <c r="O28">
        <f t="shared" si="2"/>
        <v>4072.9090909090905</v>
      </c>
      <c r="P28">
        <f t="shared" si="3"/>
        <v>10861.09090909091</v>
      </c>
      <c r="Q28">
        <f t="shared" si="4"/>
        <v>0</v>
      </c>
      <c r="R28">
        <f t="shared" si="5"/>
        <v>0</v>
      </c>
      <c r="S28">
        <f t="shared" si="6"/>
        <v>0</v>
      </c>
      <c r="T28" s="19">
        <f t="shared" si="7"/>
        <v>14934</v>
      </c>
      <c r="V28" s="10"/>
      <c r="W28" s="10"/>
      <c r="X28" s="10"/>
    </row>
    <row r="29" spans="1:24">
      <c r="A29" s="18">
        <v>15.25</v>
      </c>
      <c r="C29">
        <v>6</v>
      </c>
      <c r="D29">
        <v>57</v>
      </c>
      <c r="F29" s="2"/>
      <c r="G29" s="2"/>
      <c r="H29" s="19">
        <f t="shared" si="8"/>
        <v>63</v>
      </c>
      <c r="J29" s="18">
        <v>15.25</v>
      </c>
      <c r="K29">
        <v>13217000</v>
      </c>
      <c r="M29" s="18">
        <v>15.25</v>
      </c>
      <c r="N29">
        <f t="shared" si="1"/>
        <v>0</v>
      </c>
      <c r="O29">
        <f t="shared" si="2"/>
        <v>1258.7619047619046</v>
      </c>
      <c r="P29">
        <f t="shared" si="3"/>
        <v>11958.238095238095</v>
      </c>
      <c r="Q29">
        <f t="shared" si="4"/>
        <v>0</v>
      </c>
      <c r="R29">
        <f t="shared" si="5"/>
        <v>0</v>
      </c>
      <c r="S29">
        <f t="shared" si="6"/>
        <v>0</v>
      </c>
      <c r="T29" s="19">
        <f t="shared" si="7"/>
        <v>13217</v>
      </c>
      <c r="V29" s="10"/>
      <c r="W29" s="10"/>
      <c r="X29" s="10"/>
    </row>
    <row r="30" spans="1:24">
      <c r="A30" s="18">
        <v>15.75</v>
      </c>
      <c r="C30">
        <v>4</v>
      </c>
      <c r="D30">
        <v>57</v>
      </c>
      <c r="F30" s="2"/>
      <c r="G30" s="2"/>
      <c r="H30" s="19">
        <f t="shared" si="8"/>
        <v>61</v>
      </c>
      <c r="J30" s="18">
        <v>15.75</v>
      </c>
      <c r="K30">
        <v>8383000</v>
      </c>
      <c r="M30" s="18">
        <v>15.75</v>
      </c>
      <c r="N30">
        <f t="shared" si="1"/>
        <v>0</v>
      </c>
      <c r="O30">
        <f t="shared" si="2"/>
        <v>549.70491803278696</v>
      </c>
      <c r="P30">
        <f t="shared" si="3"/>
        <v>7833.2950819672133</v>
      </c>
      <c r="Q30">
        <f t="shared" si="4"/>
        <v>0</v>
      </c>
      <c r="R30">
        <f t="shared" si="5"/>
        <v>0</v>
      </c>
      <c r="S30">
        <f t="shared" si="6"/>
        <v>0</v>
      </c>
      <c r="T30" s="19">
        <f t="shared" si="7"/>
        <v>8383</v>
      </c>
      <c r="V30" s="10"/>
      <c r="W30" s="10"/>
      <c r="X30" s="10"/>
    </row>
    <row r="31" spans="1:24">
      <c r="A31" s="18">
        <v>16.25</v>
      </c>
      <c r="C31">
        <v>1</v>
      </c>
      <c r="D31">
        <v>42</v>
      </c>
      <c r="F31" s="2"/>
      <c r="G31" s="2"/>
      <c r="H31" s="19">
        <f t="shared" si="8"/>
        <v>43</v>
      </c>
      <c r="J31" s="18">
        <v>16.25</v>
      </c>
      <c r="K31">
        <v>10045000</v>
      </c>
      <c r="M31" s="18">
        <v>16.25</v>
      </c>
      <c r="N31">
        <f t="shared" si="1"/>
        <v>0</v>
      </c>
      <c r="O31">
        <f t="shared" si="2"/>
        <v>233.6046511627907</v>
      </c>
      <c r="P31">
        <f t="shared" si="3"/>
        <v>9811.3953488372081</v>
      </c>
      <c r="Q31">
        <f t="shared" si="4"/>
        <v>0</v>
      </c>
      <c r="R31">
        <f t="shared" si="5"/>
        <v>0</v>
      </c>
      <c r="S31">
        <f t="shared" si="6"/>
        <v>0</v>
      </c>
      <c r="T31" s="19">
        <f t="shared" si="7"/>
        <v>10044.999999999998</v>
      </c>
    </row>
    <row r="32" spans="1:24">
      <c r="A32" s="18">
        <v>16.75</v>
      </c>
      <c r="C32">
        <v>1</v>
      </c>
      <c r="D32">
        <v>32</v>
      </c>
      <c r="F32" s="2"/>
      <c r="G32" s="2"/>
      <c r="H32" s="19">
        <f t="shared" si="8"/>
        <v>33</v>
      </c>
      <c r="J32" s="18">
        <v>16.75</v>
      </c>
      <c r="K32">
        <v>5450000</v>
      </c>
      <c r="M32" s="18">
        <v>16.75</v>
      </c>
      <c r="N32">
        <f t="shared" si="1"/>
        <v>0</v>
      </c>
      <c r="O32">
        <f t="shared" si="2"/>
        <v>165.15151515151516</v>
      </c>
      <c r="P32">
        <f t="shared" si="3"/>
        <v>5284.848484848485</v>
      </c>
      <c r="Q32">
        <f t="shared" si="4"/>
        <v>0</v>
      </c>
      <c r="R32">
        <f t="shared" si="5"/>
        <v>0</v>
      </c>
      <c r="S32">
        <f t="shared" si="6"/>
        <v>0</v>
      </c>
      <c r="T32" s="19">
        <f t="shared" si="7"/>
        <v>5450</v>
      </c>
    </row>
    <row r="33" spans="1:21">
      <c r="A33" s="18">
        <v>17.25</v>
      </c>
      <c r="D33">
        <v>19</v>
      </c>
      <c r="F33" s="2"/>
      <c r="G33" s="2"/>
      <c r="H33" s="19">
        <f t="shared" si="8"/>
        <v>19</v>
      </c>
      <c r="J33" s="18">
        <v>17.25</v>
      </c>
      <c r="K33">
        <v>0</v>
      </c>
      <c r="L33" s="20"/>
      <c r="M33" s="18">
        <v>17.25</v>
      </c>
      <c r="N33">
        <f t="shared" si="1"/>
        <v>0</v>
      </c>
      <c r="O33">
        <f t="shared" si="2"/>
        <v>0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si="6"/>
        <v>0</v>
      </c>
      <c r="T33" s="19">
        <f t="shared" si="7"/>
        <v>0</v>
      </c>
    </row>
    <row r="34" spans="1:21">
      <c r="A34" s="18">
        <v>17.75</v>
      </c>
      <c r="D34">
        <v>4</v>
      </c>
      <c r="E34">
        <v>1</v>
      </c>
      <c r="F34" s="2"/>
      <c r="G34" s="2"/>
      <c r="H34" s="19">
        <f t="shared" si="8"/>
        <v>5</v>
      </c>
      <c r="J34" s="18">
        <v>17.75</v>
      </c>
      <c r="K34">
        <v>0</v>
      </c>
      <c r="L34" s="20"/>
      <c r="M34" s="18">
        <v>17.75</v>
      </c>
      <c r="N34">
        <f t="shared" si="1"/>
        <v>0</v>
      </c>
      <c r="O34">
        <f t="shared" si="2"/>
        <v>0</v>
      </c>
      <c r="P34">
        <f t="shared" si="3"/>
        <v>0</v>
      </c>
      <c r="Q34">
        <f t="shared" si="4"/>
        <v>0</v>
      </c>
      <c r="R34">
        <f t="shared" si="5"/>
        <v>0</v>
      </c>
      <c r="S34">
        <f t="shared" si="6"/>
        <v>0</v>
      </c>
      <c r="T34" s="19">
        <f t="shared" si="7"/>
        <v>0</v>
      </c>
    </row>
    <row r="35" spans="1:21">
      <c r="A35" s="18">
        <v>18.25</v>
      </c>
      <c r="B35" s="2"/>
      <c r="C35" s="20"/>
      <c r="D35" s="20"/>
      <c r="E35" s="20"/>
      <c r="F35" s="2"/>
      <c r="G35" s="2"/>
      <c r="H35" s="19"/>
      <c r="J35" s="18">
        <v>18.25</v>
      </c>
      <c r="K35">
        <v>0</v>
      </c>
      <c r="L35" s="20"/>
      <c r="M35" s="18">
        <v>18.25</v>
      </c>
      <c r="T35" s="19">
        <f t="shared" si="7"/>
        <v>0</v>
      </c>
    </row>
    <row r="36" spans="1:21">
      <c r="A36" s="18">
        <v>18.75</v>
      </c>
      <c r="B36" s="2"/>
      <c r="C36" s="20"/>
      <c r="D36" s="20"/>
      <c r="E36" s="20"/>
      <c r="F36" s="2"/>
      <c r="G36" s="2"/>
      <c r="H36" s="19"/>
      <c r="J36" s="18">
        <v>18.75</v>
      </c>
      <c r="K36">
        <v>0</v>
      </c>
      <c r="L36" s="20"/>
      <c r="M36" s="18">
        <v>18.75</v>
      </c>
      <c r="T36" s="19">
        <f t="shared" si="7"/>
        <v>0</v>
      </c>
    </row>
    <row r="37" spans="1:21">
      <c r="A37" s="18">
        <v>19.25</v>
      </c>
      <c r="B37" s="2"/>
      <c r="C37" s="20"/>
      <c r="D37" s="20"/>
      <c r="E37" s="20"/>
      <c r="F37" s="2"/>
      <c r="G37" s="2"/>
      <c r="H37" s="19"/>
      <c r="J37" s="18">
        <v>19.25</v>
      </c>
      <c r="K37">
        <v>0</v>
      </c>
      <c r="M37" s="18">
        <v>19.25</v>
      </c>
      <c r="T37" s="19">
        <f t="shared" si="7"/>
        <v>0</v>
      </c>
    </row>
    <row r="38" spans="1:21">
      <c r="A38" s="17" t="s">
        <v>21</v>
      </c>
      <c r="B38" s="24">
        <f t="shared" ref="B38:H38" si="9">SUM(B6:B37)</f>
        <v>0</v>
      </c>
      <c r="C38" s="24">
        <f t="shared" si="9"/>
        <v>750</v>
      </c>
      <c r="D38" s="24">
        <f t="shared" si="9"/>
        <v>267</v>
      </c>
      <c r="E38" s="24">
        <f t="shared" si="9"/>
        <v>1</v>
      </c>
      <c r="F38" s="24">
        <f t="shared" si="9"/>
        <v>0</v>
      </c>
      <c r="G38" s="24">
        <f t="shared" si="9"/>
        <v>0</v>
      </c>
      <c r="H38" s="24">
        <f t="shared" si="9"/>
        <v>1018</v>
      </c>
      <c r="I38" s="40"/>
      <c r="J38" s="17" t="s">
        <v>21</v>
      </c>
      <c r="K38">
        <f>+SUM(K6:K37)</f>
        <v>3823042000</v>
      </c>
      <c r="M38" s="17" t="s">
        <v>21</v>
      </c>
      <c r="N38" s="24">
        <f t="shared" ref="N38:T38" si="10">SUM(N6:N37)</f>
        <v>0</v>
      </c>
      <c r="O38" s="24">
        <f t="shared" si="10"/>
        <v>3773994.1076897746</v>
      </c>
      <c r="P38" s="24">
        <f t="shared" si="10"/>
        <v>49047.892310225812</v>
      </c>
      <c r="Q38" s="24">
        <f t="shared" si="10"/>
        <v>0</v>
      </c>
      <c r="R38" s="24">
        <f t="shared" si="10"/>
        <v>0</v>
      </c>
      <c r="S38" s="24">
        <f t="shared" si="10"/>
        <v>0</v>
      </c>
      <c r="T38" s="41">
        <f t="shared" si="10"/>
        <v>3823042</v>
      </c>
      <c r="U38" s="40"/>
    </row>
    <row r="41" spans="1:21">
      <c r="A41" s="21"/>
      <c r="H41" s="21"/>
      <c r="L41" s="21"/>
      <c r="P41" s="21"/>
    </row>
    <row r="42" spans="1:21">
      <c r="B42" t="s">
        <v>23</v>
      </c>
      <c r="K42" t="s">
        <v>24</v>
      </c>
      <c r="R42" s="10"/>
    </row>
    <row r="43" spans="1:21">
      <c r="Q43" s="32"/>
    </row>
    <row r="44" spans="1:21">
      <c r="J44" s="26" t="s">
        <v>25</v>
      </c>
      <c r="K44">
        <v>2.3999999999999998E-3</v>
      </c>
      <c r="L44" s="26" t="s">
        <v>26</v>
      </c>
      <c r="M44">
        <v>3.323</v>
      </c>
      <c r="N44" s="32"/>
      <c r="P44" s="35"/>
      <c r="Q44" s="26"/>
    </row>
    <row r="45" spans="1:21">
      <c r="A45" s="2" t="s">
        <v>18</v>
      </c>
      <c r="J45" s="2" t="s">
        <v>18</v>
      </c>
    </row>
    <row r="46" spans="1:21">
      <c r="A46" s="2" t="s">
        <v>20</v>
      </c>
      <c r="B46" s="15">
        <v>0</v>
      </c>
      <c r="C46" s="16">
        <v>1</v>
      </c>
      <c r="D46" s="16">
        <v>2</v>
      </c>
      <c r="E46" s="16">
        <v>3</v>
      </c>
      <c r="F46" s="16">
        <v>4</v>
      </c>
      <c r="G46" s="16" t="s">
        <v>13</v>
      </c>
      <c r="H46" s="17" t="s">
        <v>21</v>
      </c>
      <c r="J46" s="2" t="s">
        <v>20</v>
      </c>
      <c r="K46" s="15">
        <v>0</v>
      </c>
      <c r="L46" s="16">
        <v>1</v>
      </c>
      <c r="M46" s="16">
        <v>2</v>
      </c>
      <c r="N46" s="16">
        <v>3</v>
      </c>
      <c r="O46" s="16">
        <v>4</v>
      </c>
      <c r="P46" s="16" t="s">
        <v>13</v>
      </c>
      <c r="Q46" s="27" t="s">
        <v>21</v>
      </c>
      <c r="R46" s="2"/>
      <c r="S46" s="2"/>
    </row>
    <row r="47" spans="1:21">
      <c r="A47" s="18">
        <v>3.75</v>
      </c>
      <c r="B47">
        <f t="shared" ref="B47:B78" si="11">N6*($A47)</f>
        <v>0</v>
      </c>
      <c r="C47">
        <f t="shared" ref="C47:C78" si="12">O6*($A47)</f>
        <v>0</v>
      </c>
      <c r="D47">
        <f t="shared" ref="D47:D78" si="13">P6*($A47)</f>
        <v>0</v>
      </c>
      <c r="E47">
        <f t="shared" ref="E47:E78" si="14">Q6*($A47)</f>
        <v>0</v>
      </c>
      <c r="F47">
        <f t="shared" ref="F47:F78" si="15">R6*($A47)</f>
        <v>0</v>
      </c>
      <c r="G47">
        <f t="shared" ref="G47:G78" si="16">S6*($A47)</f>
        <v>0</v>
      </c>
      <c r="H47" s="19">
        <f t="shared" ref="H47:H78" si="17">SUM(B47:G47)</f>
        <v>0</v>
      </c>
      <c r="J47" s="28">
        <f t="shared" ref="J47:J78" si="18">$K$44*((A47)^$M$44)</f>
        <v>0.19396221918237139</v>
      </c>
      <c r="K47">
        <f t="shared" ref="K47:K78" si="19">N6*$J47</f>
        <v>0</v>
      </c>
      <c r="L47">
        <f t="shared" ref="L47:L78" si="20">O6*$J47</f>
        <v>0</v>
      </c>
      <c r="M47">
        <f t="shared" ref="M47:M78" si="21">P6*$J47</f>
        <v>0</v>
      </c>
      <c r="N47">
        <f t="shared" ref="N47:N78" si="22">Q6*$J47</f>
        <v>0</v>
      </c>
      <c r="O47">
        <f t="shared" ref="O47:O78" si="23">R6*$J47</f>
        <v>0</v>
      </c>
      <c r="P47">
        <f t="shared" ref="P47:P78" si="24">S6*$J47</f>
        <v>0</v>
      </c>
      <c r="Q47" s="29">
        <f t="shared" ref="Q47:Q78" si="25">SUM(K47:P47)</f>
        <v>0</v>
      </c>
    </row>
    <row r="48" spans="1:21">
      <c r="A48" s="18">
        <v>4.25</v>
      </c>
      <c r="B48">
        <f t="shared" si="11"/>
        <v>0</v>
      </c>
      <c r="C48">
        <f t="shared" si="12"/>
        <v>0</v>
      </c>
      <c r="D48">
        <f t="shared" si="13"/>
        <v>0</v>
      </c>
      <c r="E48">
        <f t="shared" si="14"/>
        <v>0</v>
      </c>
      <c r="F48">
        <f t="shared" si="15"/>
        <v>0</v>
      </c>
      <c r="G48">
        <f t="shared" si="16"/>
        <v>0</v>
      </c>
      <c r="H48" s="19">
        <f t="shared" si="17"/>
        <v>0</v>
      </c>
      <c r="J48" s="28">
        <f t="shared" si="18"/>
        <v>0.29400022059199521</v>
      </c>
      <c r="K48">
        <f t="shared" si="19"/>
        <v>0</v>
      </c>
      <c r="L48">
        <f t="shared" si="20"/>
        <v>0</v>
      </c>
      <c r="M48">
        <f t="shared" si="21"/>
        <v>0</v>
      </c>
      <c r="N48">
        <f t="shared" si="22"/>
        <v>0</v>
      </c>
      <c r="O48">
        <f t="shared" si="23"/>
        <v>0</v>
      </c>
      <c r="P48">
        <f t="shared" si="24"/>
        <v>0</v>
      </c>
      <c r="Q48" s="29">
        <f t="shared" si="25"/>
        <v>0</v>
      </c>
    </row>
    <row r="49" spans="1:17">
      <c r="A49" s="18">
        <v>4.75</v>
      </c>
      <c r="B49">
        <f t="shared" si="11"/>
        <v>0</v>
      </c>
      <c r="C49">
        <f t="shared" si="12"/>
        <v>0</v>
      </c>
      <c r="D49">
        <f t="shared" si="13"/>
        <v>0</v>
      </c>
      <c r="E49">
        <f t="shared" si="14"/>
        <v>0</v>
      </c>
      <c r="F49">
        <f t="shared" si="15"/>
        <v>0</v>
      </c>
      <c r="G49">
        <f t="shared" si="16"/>
        <v>0</v>
      </c>
      <c r="H49" s="19">
        <f t="shared" si="17"/>
        <v>0</v>
      </c>
      <c r="J49" s="28">
        <f t="shared" si="18"/>
        <v>0.42546526151707509</v>
      </c>
      <c r="K49">
        <f t="shared" si="19"/>
        <v>0</v>
      </c>
      <c r="L49">
        <f t="shared" si="20"/>
        <v>0</v>
      </c>
      <c r="M49">
        <f t="shared" si="21"/>
        <v>0</v>
      </c>
      <c r="N49">
        <f t="shared" si="22"/>
        <v>0</v>
      </c>
      <c r="O49">
        <f t="shared" si="23"/>
        <v>0</v>
      </c>
      <c r="P49">
        <f t="shared" si="24"/>
        <v>0</v>
      </c>
      <c r="Q49" s="29">
        <f t="shared" si="25"/>
        <v>0</v>
      </c>
    </row>
    <row r="50" spans="1:17">
      <c r="A50" s="18">
        <v>5.25</v>
      </c>
      <c r="B50">
        <f t="shared" si="11"/>
        <v>0</v>
      </c>
      <c r="C50">
        <f t="shared" si="12"/>
        <v>0</v>
      </c>
      <c r="D50">
        <f t="shared" si="13"/>
        <v>0</v>
      </c>
      <c r="E50">
        <f t="shared" si="14"/>
        <v>0</v>
      </c>
      <c r="F50">
        <f t="shared" si="15"/>
        <v>0</v>
      </c>
      <c r="G50">
        <f t="shared" si="16"/>
        <v>0</v>
      </c>
      <c r="H50" s="19">
        <f t="shared" si="17"/>
        <v>0</v>
      </c>
      <c r="J50" s="28">
        <f t="shared" si="18"/>
        <v>0.59333587357049156</v>
      </c>
      <c r="K50">
        <f t="shared" si="19"/>
        <v>0</v>
      </c>
      <c r="L50">
        <f t="shared" si="20"/>
        <v>0</v>
      </c>
      <c r="M50">
        <f t="shared" si="21"/>
        <v>0</v>
      </c>
      <c r="N50">
        <f t="shared" si="22"/>
        <v>0</v>
      </c>
      <c r="O50">
        <f t="shared" si="23"/>
        <v>0</v>
      </c>
      <c r="P50">
        <f t="shared" si="24"/>
        <v>0</v>
      </c>
      <c r="Q50" s="29">
        <f t="shared" si="25"/>
        <v>0</v>
      </c>
    </row>
    <row r="51" spans="1:17">
      <c r="A51" s="18">
        <v>5.75</v>
      </c>
      <c r="B51">
        <f t="shared" si="11"/>
        <v>0</v>
      </c>
      <c r="C51">
        <f t="shared" si="12"/>
        <v>0</v>
      </c>
      <c r="D51">
        <f t="shared" si="13"/>
        <v>0</v>
      </c>
      <c r="E51">
        <f t="shared" si="14"/>
        <v>0</v>
      </c>
      <c r="F51">
        <f t="shared" si="15"/>
        <v>0</v>
      </c>
      <c r="G51">
        <f t="shared" si="16"/>
        <v>0</v>
      </c>
      <c r="H51" s="19">
        <f t="shared" si="17"/>
        <v>0</v>
      </c>
      <c r="J51" s="28">
        <f t="shared" si="18"/>
        <v>0.8027632630771887</v>
      </c>
      <c r="K51">
        <f t="shared" si="19"/>
        <v>0</v>
      </c>
      <c r="L51">
        <f t="shared" si="20"/>
        <v>0</v>
      </c>
      <c r="M51">
        <f t="shared" si="21"/>
        <v>0</v>
      </c>
      <c r="N51">
        <f t="shared" si="22"/>
        <v>0</v>
      </c>
      <c r="O51">
        <f t="shared" si="23"/>
        <v>0</v>
      </c>
      <c r="P51">
        <f t="shared" si="24"/>
        <v>0</v>
      </c>
      <c r="Q51" s="29">
        <f t="shared" si="25"/>
        <v>0</v>
      </c>
    </row>
    <row r="52" spans="1:17">
      <c r="A52" s="18">
        <v>6.25</v>
      </c>
      <c r="B52">
        <f t="shared" si="11"/>
        <v>0</v>
      </c>
      <c r="C52">
        <f t="shared" si="12"/>
        <v>0</v>
      </c>
      <c r="D52">
        <f t="shared" si="13"/>
        <v>0</v>
      </c>
      <c r="E52">
        <f t="shared" si="14"/>
        <v>0</v>
      </c>
      <c r="F52">
        <f t="shared" si="15"/>
        <v>0</v>
      </c>
      <c r="G52">
        <f t="shared" si="16"/>
        <v>0</v>
      </c>
      <c r="H52" s="19">
        <f t="shared" si="17"/>
        <v>0</v>
      </c>
      <c r="J52" s="28">
        <f t="shared" si="18"/>
        <v>1.0590599366356925</v>
      </c>
      <c r="K52">
        <f t="shared" si="19"/>
        <v>0</v>
      </c>
      <c r="L52">
        <f t="shared" si="20"/>
        <v>0</v>
      </c>
      <c r="M52">
        <f t="shared" si="21"/>
        <v>0</v>
      </c>
      <c r="N52">
        <f t="shared" si="22"/>
        <v>0</v>
      </c>
      <c r="O52">
        <f t="shared" si="23"/>
        <v>0</v>
      </c>
      <c r="P52">
        <f t="shared" si="24"/>
        <v>0</v>
      </c>
      <c r="Q52" s="29">
        <f t="shared" si="25"/>
        <v>0</v>
      </c>
    </row>
    <row r="53" spans="1:17">
      <c r="A53" s="18">
        <v>6.75</v>
      </c>
      <c r="B53">
        <f t="shared" si="11"/>
        <v>0</v>
      </c>
      <c r="C53">
        <f t="shared" si="12"/>
        <v>0</v>
      </c>
      <c r="D53">
        <f t="shared" si="13"/>
        <v>0</v>
      </c>
      <c r="E53">
        <f t="shared" si="14"/>
        <v>0</v>
      </c>
      <c r="F53">
        <f t="shared" si="15"/>
        <v>0</v>
      </c>
      <c r="G53">
        <f t="shared" si="16"/>
        <v>0</v>
      </c>
      <c r="H53" s="19">
        <f t="shared" si="17"/>
        <v>0</v>
      </c>
      <c r="J53" s="28">
        <f t="shared" si="18"/>
        <v>1.3676900229348516</v>
      </c>
      <c r="K53">
        <f t="shared" si="19"/>
        <v>0</v>
      </c>
      <c r="L53">
        <f t="shared" si="20"/>
        <v>0</v>
      </c>
      <c r="M53">
        <f t="shared" si="21"/>
        <v>0</v>
      </c>
      <c r="N53">
        <f t="shared" si="22"/>
        <v>0</v>
      </c>
      <c r="O53">
        <f t="shared" si="23"/>
        <v>0</v>
      </c>
      <c r="P53">
        <f t="shared" si="24"/>
        <v>0</v>
      </c>
      <c r="Q53" s="29">
        <f t="shared" si="25"/>
        <v>0</v>
      </c>
    </row>
    <row r="54" spans="1:17">
      <c r="A54" s="18">
        <v>7.25</v>
      </c>
      <c r="B54">
        <f t="shared" si="11"/>
        <v>0</v>
      </c>
      <c r="C54">
        <f t="shared" si="12"/>
        <v>0</v>
      </c>
      <c r="D54">
        <f t="shared" si="13"/>
        <v>0</v>
      </c>
      <c r="E54">
        <f t="shared" si="14"/>
        <v>0</v>
      </c>
      <c r="F54">
        <f t="shared" si="15"/>
        <v>0</v>
      </c>
      <c r="G54">
        <f t="shared" si="16"/>
        <v>0</v>
      </c>
      <c r="H54" s="19">
        <f t="shared" si="17"/>
        <v>0</v>
      </c>
      <c r="J54" s="28">
        <f t="shared" si="18"/>
        <v>1.7342609191015468</v>
      </c>
      <c r="K54">
        <f t="shared" si="19"/>
        <v>0</v>
      </c>
      <c r="L54">
        <f t="shared" si="20"/>
        <v>0</v>
      </c>
      <c r="M54">
        <f t="shared" si="21"/>
        <v>0</v>
      </c>
      <c r="N54">
        <f t="shared" si="22"/>
        <v>0</v>
      </c>
      <c r="O54">
        <f t="shared" si="23"/>
        <v>0</v>
      </c>
      <c r="P54">
        <f t="shared" si="24"/>
        <v>0</v>
      </c>
      <c r="Q54" s="29">
        <f t="shared" si="25"/>
        <v>0</v>
      </c>
    </row>
    <row r="55" spans="1:17">
      <c r="A55" s="18">
        <v>7.75</v>
      </c>
      <c r="B55">
        <f t="shared" si="11"/>
        <v>0</v>
      </c>
      <c r="C55">
        <f t="shared" si="12"/>
        <v>0</v>
      </c>
      <c r="D55">
        <f t="shared" si="13"/>
        <v>0</v>
      </c>
      <c r="E55">
        <f t="shared" si="14"/>
        <v>0</v>
      </c>
      <c r="F55">
        <f t="shared" si="15"/>
        <v>0</v>
      </c>
      <c r="G55">
        <f t="shared" si="16"/>
        <v>0</v>
      </c>
      <c r="H55" s="19">
        <f t="shared" si="17"/>
        <v>0</v>
      </c>
      <c r="J55" s="28">
        <f t="shared" si="18"/>
        <v>2.1645159934946272</v>
      </c>
      <c r="K55">
        <f t="shared" si="19"/>
        <v>0</v>
      </c>
      <c r="L55">
        <f t="shared" si="20"/>
        <v>0</v>
      </c>
      <c r="M55">
        <f t="shared" si="21"/>
        <v>0</v>
      </c>
      <c r="N55">
        <f t="shared" si="22"/>
        <v>0</v>
      </c>
      <c r="O55">
        <f t="shared" si="23"/>
        <v>0</v>
      </c>
      <c r="P55">
        <f t="shared" si="24"/>
        <v>0</v>
      </c>
      <c r="Q55" s="29">
        <f t="shared" si="25"/>
        <v>0</v>
      </c>
    </row>
    <row r="56" spans="1:17">
      <c r="A56" s="18">
        <v>8.25</v>
      </c>
      <c r="B56">
        <f t="shared" si="11"/>
        <v>0</v>
      </c>
      <c r="C56">
        <f t="shared" si="12"/>
        <v>0</v>
      </c>
      <c r="D56">
        <f t="shared" si="13"/>
        <v>0</v>
      </c>
      <c r="E56">
        <f t="shared" si="14"/>
        <v>0</v>
      </c>
      <c r="F56">
        <f t="shared" si="15"/>
        <v>0</v>
      </c>
      <c r="G56">
        <f t="shared" si="16"/>
        <v>0</v>
      </c>
      <c r="H56" s="19">
        <f t="shared" si="17"/>
        <v>0</v>
      </c>
      <c r="J56" s="28">
        <f t="shared" si="18"/>
        <v>2.6643281462749222</v>
      </c>
      <c r="K56">
        <f t="shared" si="19"/>
        <v>0</v>
      </c>
      <c r="L56">
        <f t="shared" si="20"/>
        <v>0</v>
      </c>
      <c r="M56">
        <f t="shared" si="21"/>
        <v>0</v>
      </c>
      <c r="N56">
        <f t="shared" si="22"/>
        <v>0</v>
      </c>
      <c r="O56">
        <f t="shared" si="23"/>
        <v>0</v>
      </c>
      <c r="P56">
        <f t="shared" si="24"/>
        <v>0</v>
      </c>
      <c r="Q56" s="29">
        <f t="shared" si="25"/>
        <v>0</v>
      </c>
    </row>
    <row r="57" spans="1:17">
      <c r="A57" s="18">
        <v>8.75</v>
      </c>
      <c r="B57">
        <f t="shared" si="11"/>
        <v>0</v>
      </c>
      <c r="C57">
        <f t="shared" si="12"/>
        <v>4970717.5</v>
      </c>
      <c r="D57">
        <f t="shared" si="13"/>
        <v>0</v>
      </c>
      <c r="E57">
        <f t="shared" si="14"/>
        <v>0</v>
      </c>
      <c r="F57">
        <f t="shared" si="15"/>
        <v>0</v>
      </c>
      <c r="G57">
        <f t="shared" si="16"/>
        <v>0</v>
      </c>
      <c r="H57" s="19">
        <f t="shared" si="17"/>
        <v>4970717.5</v>
      </c>
      <c r="J57" s="28">
        <f t="shared" si="18"/>
        <v>3.2396940771048857</v>
      </c>
      <c r="K57">
        <f t="shared" si="19"/>
        <v>0</v>
      </c>
      <c r="L57">
        <f t="shared" si="20"/>
        <v>1840411.8907098977</v>
      </c>
      <c r="M57">
        <f t="shared" si="21"/>
        <v>0</v>
      </c>
      <c r="N57">
        <f t="shared" si="22"/>
        <v>0</v>
      </c>
      <c r="O57">
        <f t="shared" si="23"/>
        <v>0</v>
      </c>
      <c r="P57">
        <f t="shared" si="24"/>
        <v>0</v>
      </c>
      <c r="Q57" s="29">
        <f t="shared" si="25"/>
        <v>1840411.8907098977</v>
      </c>
    </row>
    <row r="58" spans="1:17">
      <c r="A58" s="18">
        <v>9.25</v>
      </c>
      <c r="B58">
        <f t="shared" si="11"/>
        <v>0</v>
      </c>
      <c r="C58">
        <f t="shared" si="12"/>
        <v>10936284.25</v>
      </c>
      <c r="D58">
        <f t="shared" si="13"/>
        <v>0</v>
      </c>
      <c r="E58">
        <f t="shared" si="14"/>
        <v>0</v>
      </c>
      <c r="F58">
        <f t="shared" si="15"/>
        <v>0</v>
      </c>
      <c r="G58">
        <f t="shared" si="16"/>
        <v>0</v>
      </c>
      <c r="H58" s="19">
        <f t="shared" si="17"/>
        <v>10936284.25</v>
      </c>
      <c r="J58" s="28">
        <f t="shared" si="18"/>
        <v>3.8967291434811848</v>
      </c>
      <c r="K58">
        <f t="shared" si="19"/>
        <v>0</v>
      </c>
      <c r="L58">
        <f t="shared" si="20"/>
        <v>4607106.7630669484</v>
      </c>
      <c r="M58">
        <f t="shared" si="21"/>
        <v>0</v>
      </c>
      <c r="N58">
        <f t="shared" si="22"/>
        <v>0</v>
      </c>
      <c r="O58">
        <f t="shared" si="23"/>
        <v>0</v>
      </c>
      <c r="P58">
        <f t="shared" si="24"/>
        <v>0</v>
      </c>
      <c r="Q58" s="29">
        <f t="shared" si="25"/>
        <v>4607106.7630669484</v>
      </c>
    </row>
    <row r="59" spans="1:17">
      <c r="A59" s="18">
        <v>9.75</v>
      </c>
      <c r="B59">
        <f t="shared" si="11"/>
        <v>0</v>
      </c>
      <c r="C59">
        <f t="shared" si="12"/>
        <v>7115501.25</v>
      </c>
      <c r="D59">
        <f t="shared" si="13"/>
        <v>0</v>
      </c>
      <c r="E59">
        <f t="shared" si="14"/>
        <v>0</v>
      </c>
      <c r="F59">
        <f t="shared" si="15"/>
        <v>0</v>
      </c>
      <c r="G59">
        <f t="shared" si="16"/>
        <v>0</v>
      </c>
      <c r="H59" s="19">
        <f t="shared" si="17"/>
        <v>7115501.25</v>
      </c>
      <c r="J59" s="28">
        <f t="shared" si="18"/>
        <v>4.6416627180672361</v>
      </c>
      <c r="K59">
        <f t="shared" si="19"/>
        <v>0</v>
      </c>
      <c r="L59">
        <f t="shared" si="20"/>
        <v>3387462.2433318784</v>
      </c>
      <c r="M59">
        <f t="shared" si="21"/>
        <v>0</v>
      </c>
      <c r="N59">
        <f t="shared" si="22"/>
        <v>0</v>
      </c>
      <c r="O59">
        <f t="shared" si="23"/>
        <v>0</v>
      </c>
      <c r="P59">
        <f t="shared" si="24"/>
        <v>0</v>
      </c>
      <c r="Q59" s="29">
        <f t="shared" si="25"/>
        <v>3387462.2433318784</v>
      </c>
    </row>
    <row r="60" spans="1:17">
      <c r="A60" s="18">
        <v>10.25</v>
      </c>
      <c r="B60">
        <f t="shared" si="11"/>
        <v>0</v>
      </c>
      <c r="C60">
        <f t="shared" si="12"/>
        <v>5083282.5</v>
      </c>
      <c r="D60">
        <f t="shared" si="13"/>
        <v>0</v>
      </c>
      <c r="E60">
        <f t="shared" si="14"/>
        <v>0</v>
      </c>
      <c r="F60">
        <f t="shared" si="15"/>
        <v>0</v>
      </c>
      <c r="G60">
        <f t="shared" si="16"/>
        <v>0</v>
      </c>
      <c r="H60" s="19">
        <f t="shared" si="17"/>
        <v>5083282.5</v>
      </c>
      <c r="J60" s="28">
        <f t="shared" si="18"/>
        <v>5.4808339718697558</v>
      </c>
      <c r="K60">
        <f t="shared" si="19"/>
        <v>0</v>
      </c>
      <c r="L60">
        <f t="shared" si="20"/>
        <v>2718109.991669368</v>
      </c>
      <c r="M60">
        <f t="shared" si="21"/>
        <v>0</v>
      </c>
      <c r="N60">
        <f t="shared" si="22"/>
        <v>0</v>
      </c>
      <c r="O60">
        <f t="shared" si="23"/>
        <v>0</v>
      </c>
      <c r="P60">
        <f t="shared" si="24"/>
        <v>0</v>
      </c>
      <c r="Q60" s="29">
        <f t="shared" si="25"/>
        <v>2718109.991669368</v>
      </c>
    </row>
    <row r="61" spans="1:17">
      <c r="A61" s="18">
        <v>10.75</v>
      </c>
      <c r="B61">
        <f t="shared" si="11"/>
        <v>0</v>
      </c>
      <c r="C61">
        <f t="shared" si="12"/>
        <v>2519746.25</v>
      </c>
      <c r="D61">
        <f t="shared" si="13"/>
        <v>0</v>
      </c>
      <c r="E61">
        <f t="shared" si="14"/>
        <v>0</v>
      </c>
      <c r="F61">
        <f t="shared" si="15"/>
        <v>0</v>
      </c>
      <c r="G61">
        <f t="shared" si="16"/>
        <v>0</v>
      </c>
      <c r="H61" s="19">
        <f t="shared" si="17"/>
        <v>2519746.25</v>
      </c>
      <c r="J61" s="28">
        <f t="shared" si="18"/>
        <v>6.4206880240836144</v>
      </c>
      <c r="K61">
        <f t="shared" si="19"/>
        <v>0</v>
      </c>
      <c r="L61">
        <f t="shared" si="20"/>
        <v>1504977.1694050787</v>
      </c>
      <c r="M61">
        <f t="shared" si="21"/>
        <v>0</v>
      </c>
      <c r="N61">
        <f t="shared" si="22"/>
        <v>0</v>
      </c>
      <c r="O61">
        <f t="shared" si="23"/>
        <v>0</v>
      </c>
      <c r="P61">
        <f t="shared" si="24"/>
        <v>0</v>
      </c>
      <c r="Q61" s="29">
        <f t="shared" si="25"/>
        <v>1504977.1694050787</v>
      </c>
    </row>
    <row r="62" spans="1:17">
      <c r="A62" s="18">
        <v>11.25</v>
      </c>
      <c r="B62">
        <f t="shared" si="11"/>
        <v>0</v>
      </c>
      <c r="C62">
        <f t="shared" si="12"/>
        <v>1093477.5</v>
      </c>
      <c r="D62">
        <f t="shared" si="13"/>
        <v>0</v>
      </c>
      <c r="E62">
        <f t="shared" si="14"/>
        <v>0</v>
      </c>
      <c r="F62">
        <f t="shared" si="15"/>
        <v>0</v>
      </c>
      <c r="G62">
        <f t="shared" si="16"/>
        <v>0</v>
      </c>
      <c r="H62" s="19">
        <f t="shared" si="17"/>
        <v>1093477.5</v>
      </c>
      <c r="J62" s="28">
        <f t="shared" si="18"/>
        <v>7.4677724101761536</v>
      </c>
      <c r="K62">
        <f t="shared" si="19"/>
        <v>0</v>
      </c>
      <c r="L62">
        <f t="shared" si="20"/>
        <v>725852.54272430181</v>
      </c>
      <c r="M62">
        <f t="shared" si="21"/>
        <v>0</v>
      </c>
      <c r="N62">
        <f t="shared" si="22"/>
        <v>0</v>
      </c>
      <c r="O62">
        <f t="shared" si="23"/>
        <v>0</v>
      </c>
      <c r="P62">
        <f t="shared" si="24"/>
        <v>0</v>
      </c>
      <c r="Q62" s="29">
        <f t="shared" si="25"/>
        <v>725852.54272430181</v>
      </c>
    </row>
    <row r="63" spans="1:17">
      <c r="A63" s="18">
        <v>11.75</v>
      </c>
      <c r="B63">
        <f t="shared" si="11"/>
        <v>0</v>
      </c>
      <c r="C63">
        <f t="shared" si="12"/>
        <v>1205127</v>
      </c>
      <c r="D63">
        <f t="shared" si="13"/>
        <v>0</v>
      </c>
      <c r="E63">
        <f t="shared" si="14"/>
        <v>0</v>
      </c>
      <c r="F63">
        <f t="shared" si="15"/>
        <v>0</v>
      </c>
      <c r="G63">
        <f t="shared" si="16"/>
        <v>0</v>
      </c>
      <c r="H63" s="19">
        <f t="shared" si="17"/>
        <v>1205127</v>
      </c>
      <c r="J63" s="28">
        <f t="shared" si="18"/>
        <v>8.6287338281615593</v>
      </c>
      <c r="K63">
        <f t="shared" si="19"/>
        <v>0</v>
      </c>
      <c r="L63">
        <f t="shared" si="20"/>
        <v>884997.45635156217</v>
      </c>
      <c r="M63">
        <f t="shared" si="21"/>
        <v>0</v>
      </c>
      <c r="N63">
        <f t="shared" si="22"/>
        <v>0</v>
      </c>
      <c r="O63">
        <f t="shared" si="23"/>
        <v>0</v>
      </c>
      <c r="P63">
        <f t="shared" si="24"/>
        <v>0</v>
      </c>
      <c r="Q63" s="29">
        <f t="shared" si="25"/>
        <v>884997.45635156217</v>
      </c>
    </row>
    <row r="64" spans="1:17">
      <c r="A64" s="18">
        <v>12.25</v>
      </c>
      <c r="B64">
        <f t="shared" si="11"/>
        <v>0</v>
      </c>
      <c r="C64">
        <f t="shared" si="12"/>
        <v>1531495</v>
      </c>
      <c r="D64">
        <f t="shared" si="13"/>
        <v>0</v>
      </c>
      <c r="E64">
        <f t="shared" si="14"/>
        <v>0</v>
      </c>
      <c r="F64">
        <f t="shared" si="15"/>
        <v>0</v>
      </c>
      <c r="G64">
        <f t="shared" si="16"/>
        <v>0</v>
      </c>
      <c r="H64" s="19">
        <f t="shared" si="17"/>
        <v>1531495</v>
      </c>
      <c r="J64" s="28">
        <f t="shared" si="18"/>
        <v>9.9103151296326342</v>
      </c>
      <c r="K64">
        <f t="shared" si="19"/>
        <v>0</v>
      </c>
      <c r="L64">
        <f t="shared" si="20"/>
        <v>1238987.5975066719</v>
      </c>
      <c r="M64">
        <f t="shared" si="21"/>
        <v>0</v>
      </c>
      <c r="N64">
        <f t="shared" si="22"/>
        <v>0</v>
      </c>
      <c r="O64">
        <f t="shared" si="23"/>
        <v>0</v>
      </c>
      <c r="P64">
        <f t="shared" si="24"/>
        <v>0</v>
      </c>
      <c r="Q64" s="29">
        <f t="shared" si="25"/>
        <v>1238987.5975066719</v>
      </c>
    </row>
    <row r="65" spans="1:18">
      <c r="A65" s="18">
        <v>12.75</v>
      </c>
      <c r="B65">
        <f t="shared" si="11"/>
        <v>0</v>
      </c>
      <c r="C65">
        <f t="shared" si="12"/>
        <v>1506017.25</v>
      </c>
      <c r="D65">
        <f t="shared" si="13"/>
        <v>0</v>
      </c>
      <c r="E65">
        <f t="shared" si="14"/>
        <v>0</v>
      </c>
      <c r="F65">
        <f t="shared" si="15"/>
        <v>0</v>
      </c>
      <c r="G65">
        <f t="shared" si="16"/>
        <v>0</v>
      </c>
      <c r="H65" s="19">
        <f t="shared" si="17"/>
        <v>1506017.25</v>
      </c>
      <c r="J65" s="28">
        <f t="shared" si="18"/>
        <v>11.319352527402684</v>
      </c>
      <c r="K65">
        <f t="shared" si="19"/>
        <v>0</v>
      </c>
      <c r="L65">
        <f t="shared" si="20"/>
        <v>1337030.6011842776</v>
      </c>
      <c r="M65">
        <f t="shared" si="21"/>
        <v>0</v>
      </c>
      <c r="N65">
        <f t="shared" si="22"/>
        <v>0</v>
      </c>
      <c r="O65">
        <f t="shared" si="23"/>
        <v>0</v>
      </c>
      <c r="P65">
        <f t="shared" si="24"/>
        <v>0</v>
      </c>
      <c r="Q65" s="29">
        <f t="shared" si="25"/>
        <v>1337030.6011842776</v>
      </c>
    </row>
    <row r="66" spans="1:18">
      <c r="A66" s="18">
        <v>13.25</v>
      </c>
      <c r="B66">
        <f t="shared" si="11"/>
        <v>0</v>
      </c>
      <c r="C66">
        <f t="shared" si="12"/>
        <v>610202.25</v>
      </c>
      <c r="D66">
        <f t="shared" si="13"/>
        <v>0</v>
      </c>
      <c r="E66">
        <f t="shared" si="14"/>
        <v>0</v>
      </c>
      <c r="F66">
        <f t="shared" si="15"/>
        <v>0</v>
      </c>
      <c r="G66">
        <f t="shared" si="16"/>
        <v>0</v>
      </c>
      <c r="H66" s="19">
        <f t="shared" si="17"/>
        <v>610202.25</v>
      </c>
      <c r="J66" s="28">
        <f t="shared" si="18"/>
        <v>12.862772995875424</v>
      </c>
      <c r="K66">
        <f t="shared" si="19"/>
        <v>0</v>
      </c>
      <c r="L66">
        <f t="shared" si="20"/>
        <v>592369.28477905097</v>
      </c>
      <c r="M66">
        <f t="shared" si="21"/>
        <v>0</v>
      </c>
      <c r="N66">
        <f t="shared" si="22"/>
        <v>0</v>
      </c>
      <c r="O66">
        <f t="shared" si="23"/>
        <v>0</v>
      </c>
      <c r="P66">
        <f t="shared" si="24"/>
        <v>0</v>
      </c>
      <c r="Q66" s="29">
        <f t="shared" si="25"/>
        <v>592369.28477905097</v>
      </c>
    </row>
    <row r="67" spans="1:18">
      <c r="A67" s="18">
        <v>13.75</v>
      </c>
      <c r="B67">
        <f t="shared" si="11"/>
        <v>0</v>
      </c>
      <c r="C67">
        <f t="shared" si="12"/>
        <v>518938.75</v>
      </c>
      <c r="D67">
        <f t="shared" si="13"/>
        <v>0</v>
      </c>
      <c r="E67">
        <f t="shared" si="14"/>
        <v>0</v>
      </c>
      <c r="F67">
        <f t="shared" si="15"/>
        <v>0</v>
      </c>
      <c r="G67">
        <f t="shared" si="16"/>
        <v>0</v>
      </c>
      <c r="H67" s="19">
        <f t="shared" si="17"/>
        <v>518938.75</v>
      </c>
      <c r="J67" s="28">
        <f t="shared" si="18"/>
        <v>14.547591843737104</v>
      </c>
      <c r="K67">
        <f t="shared" si="19"/>
        <v>0</v>
      </c>
      <c r="L67">
        <f t="shared" si="20"/>
        <v>549040.66377448209</v>
      </c>
      <c r="M67">
        <f t="shared" si="21"/>
        <v>0</v>
      </c>
      <c r="N67">
        <f t="shared" si="22"/>
        <v>0</v>
      </c>
      <c r="O67">
        <f t="shared" si="23"/>
        <v>0</v>
      </c>
      <c r="P67">
        <f t="shared" si="24"/>
        <v>0</v>
      </c>
      <c r="Q67" s="29">
        <f t="shared" si="25"/>
        <v>549040.66377448209</v>
      </c>
    </row>
    <row r="68" spans="1:18">
      <c r="A68" s="18">
        <v>14.25</v>
      </c>
      <c r="B68">
        <f t="shared" si="11"/>
        <v>0</v>
      </c>
      <c r="C68">
        <f t="shared" si="12"/>
        <v>434852.65243902436</v>
      </c>
      <c r="D68">
        <f t="shared" si="13"/>
        <v>47011.097560975606</v>
      </c>
      <c r="E68">
        <f t="shared" si="14"/>
        <v>0</v>
      </c>
      <c r="F68">
        <f t="shared" si="15"/>
        <v>0</v>
      </c>
      <c r="G68">
        <f t="shared" si="16"/>
        <v>0</v>
      </c>
      <c r="H68" s="19">
        <f t="shared" si="17"/>
        <v>481863.74999999994</v>
      </c>
      <c r="J68" s="28">
        <f t="shared" si="18"/>
        <v>16.380910441420479</v>
      </c>
      <c r="K68">
        <f t="shared" si="19"/>
        <v>0</v>
      </c>
      <c r="L68">
        <f t="shared" si="20"/>
        <v>499879.4634959863</v>
      </c>
      <c r="M68">
        <f t="shared" si="21"/>
        <v>54041.023080647166</v>
      </c>
      <c r="N68">
        <f t="shared" si="22"/>
        <v>0</v>
      </c>
      <c r="O68">
        <f t="shared" si="23"/>
        <v>0</v>
      </c>
      <c r="P68">
        <f t="shared" si="24"/>
        <v>0</v>
      </c>
      <c r="Q68" s="29">
        <f t="shared" si="25"/>
        <v>553920.48657663353</v>
      </c>
    </row>
    <row r="69" spans="1:18">
      <c r="A69" s="18">
        <v>14.75</v>
      </c>
      <c r="B69">
        <f t="shared" si="11"/>
        <v>0</v>
      </c>
      <c r="C69">
        <f t="shared" si="12"/>
        <v>60075.409090909088</v>
      </c>
      <c r="D69">
        <f t="shared" si="13"/>
        <v>160201.09090909091</v>
      </c>
      <c r="E69">
        <f t="shared" si="14"/>
        <v>0</v>
      </c>
      <c r="F69">
        <f t="shared" si="15"/>
        <v>0</v>
      </c>
      <c r="G69">
        <f t="shared" si="16"/>
        <v>0</v>
      </c>
      <c r="H69" s="19">
        <f t="shared" si="17"/>
        <v>220276.5</v>
      </c>
      <c r="J69" s="28">
        <f t="shared" si="18"/>
        <v>18.369914088157135</v>
      </c>
      <c r="K69">
        <f t="shared" si="19"/>
        <v>0</v>
      </c>
      <c r="L69">
        <f t="shared" si="20"/>
        <v>74818.990088874169</v>
      </c>
      <c r="M69">
        <f t="shared" si="21"/>
        <v>199517.30690366449</v>
      </c>
      <c r="N69">
        <f t="shared" si="22"/>
        <v>0</v>
      </c>
      <c r="O69">
        <f t="shared" si="23"/>
        <v>0</v>
      </c>
      <c r="P69">
        <f t="shared" si="24"/>
        <v>0</v>
      </c>
      <c r="Q69" s="29">
        <f t="shared" si="25"/>
        <v>274336.29699253867</v>
      </c>
    </row>
    <row r="70" spans="1:18">
      <c r="A70" s="18">
        <v>15.25</v>
      </c>
      <c r="B70">
        <f t="shared" si="11"/>
        <v>0</v>
      </c>
      <c r="C70">
        <f t="shared" si="12"/>
        <v>19196.119047619046</v>
      </c>
      <c r="D70">
        <f t="shared" si="13"/>
        <v>182363.13095238095</v>
      </c>
      <c r="E70">
        <f t="shared" si="14"/>
        <v>0</v>
      </c>
      <c r="F70">
        <f t="shared" si="15"/>
        <v>0</v>
      </c>
      <c r="G70">
        <f t="shared" si="16"/>
        <v>0</v>
      </c>
      <c r="H70" s="19">
        <f t="shared" si="17"/>
        <v>201559.25</v>
      </c>
      <c r="J70" s="28">
        <f t="shared" si="18"/>
        <v>20.521870005408804</v>
      </c>
      <c r="K70">
        <f t="shared" si="19"/>
        <v>0</v>
      </c>
      <c r="L70">
        <f t="shared" si="20"/>
        <v>25832.148177284584</v>
      </c>
      <c r="M70">
        <f t="shared" si="21"/>
        <v>245405.40768420359</v>
      </c>
      <c r="N70">
        <f t="shared" si="22"/>
        <v>0</v>
      </c>
      <c r="O70">
        <f t="shared" si="23"/>
        <v>0</v>
      </c>
      <c r="P70">
        <f t="shared" si="24"/>
        <v>0</v>
      </c>
      <c r="Q70" s="29">
        <f t="shared" si="25"/>
        <v>271237.55586148816</v>
      </c>
    </row>
    <row r="71" spans="1:18">
      <c r="A71" s="18">
        <v>15.75</v>
      </c>
      <c r="B71">
        <f t="shared" si="11"/>
        <v>0</v>
      </c>
      <c r="C71">
        <f t="shared" si="12"/>
        <v>8657.8524590163943</v>
      </c>
      <c r="D71">
        <f t="shared" si="13"/>
        <v>123374.39754098361</v>
      </c>
      <c r="E71">
        <f t="shared" si="14"/>
        <v>0</v>
      </c>
      <c r="F71">
        <f t="shared" si="15"/>
        <v>0</v>
      </c>
      <c r="G71">
        <f t="shared" si="16"/>
        <v>0</v>
      </c>
      <c r="H71" s="19">
        <f t="shared" si="17"/>
        <v>132032.25</v>
      </c>
      <c r="J71" s="28">
        <f t="shared" si="18"/>
        <v>22.844125445127933</v>
      </c>
      <c r="K71">
        <f t="shared" si="19"/>
        <v>0</v>
      </c>
      <c r="L71">
        <f t="shared" si="20"/>
        <v>12557.528105344752</v>
      </c>
      <c r="M71">
        <f t="shared" si="21"/>
        <v>178944.77550116272</v>
      </c>
      <c r="N71">
        <f t="shared" si="22"/>
        <v>0</v>
      </c>
      <c r="O71">
        <f t="shared" si="23"/>
        <v>0</v>
      </c>
      <c r="P71">
        <f t="shared" si="24"/>
        <v>0</v>
      </c>
      <c r="Q71" s="29">
        <f t="shared" si="25"/>
        <v>191502.30360650746</v>
      </c>
    </row>
    <row r="72" spans="1:18">
      <c r="A72" s="18">
        <v>16.25</v>
      </c>
      <c r="B72">
        <f t="shared" si="11"/>
        <v>0</v>
      </c>
      <c r="C72">
        <f t="shared" si="12"/>
        <v>3796.0755813953488</v>
      </c>
      <c r="D72">
        <f t="shared" si="13"/>
        <v>159435.17441860464</v>
      </c>
      <c r="E72">
        <f t="shared" si="14"/>
        <v>0</v>
      </c>
      <c r="F72">
        <f t="shared" si="15"/>
        <v>0</v>
      </c>
      <c r="G72">
        <f t="shared" si="16"/>
        <v>0</v>
      </c>
      <c r="H72" s="19">
        <f t="shared" si="17"/>
        <v>163231.25</v>
      </c>
      <c r="J72" s="28">
        <f t="shared" si="18"/>
        <v>25.34410590269902</v>
      </c>
      <c r="K72">
        <f t="shared" si="19"/>
        <v>0</v>
      </c>
      <c r="L72">
        <f t="shared" si="20"/>
        <v>5920.5010184328294</v>
      </c>
      <c r="M72">
        <f t="shared" si="21"/>
        <v>248661.04277417879</v>
      </c>
      <c r="N72">
        <f t="shared" si="22"/>
        <v>0</v>
      </c>
      <c r="O72">
        <f t="shared" si="23"/>
        <v>0</v>
      </c>
      <c r="P72">
        <f t="shared" si="24"/>
        <v>0</v>
      </c>
      <c r="Q72" s="29">
        <f t="shared" si="25"/>
        <v>254581.54379261163</v>
      </c>
    </row>
    <row r="73" spans="1:18">
      <c r="A73" s="18">
        <v>16.75</v>
      </c>
      <c r="B73">
        <f t="shared" si="11"/>
        <v>0</v>
      </c>
      <c r="C73">
        <f t="shared" si="12"/>
        <v>2766.287878787879</v>
      </c>
      <c r="D73">
        <f t="shared" si="13"/>
        <v>88521.212121212127</v>
      </c>
      <c r="E73">
        <f t="shared" si="14"/>
        <v>0</v>
      </c>
      <c r="F73">
        <f t="shared" si="15"/>
        <v>0</v>
      </c>
      <c r="G73">
        <f t="shared" si="16"/>
        <v>0</v>
      </c>
      <c r="H73" s="19">
        <f t="shared" si="17"/>
        <v>91287.5</v>
      </c>
      <c r="J73" s="28">
        <f t="shared" si="18"/>
        <v>28.02931342560737</v>
      </c>
      <c r="K73">
        <f t="shared" si="19"/>
        <v>0</v>
      </c>
      <c r="L73">
        <f t="shared" si="20"/>
        <v>4629.0835808957627</v>
      </c>
      <c r="M73">
        <f t="shared" si="21"/>
        <v>148130.67458866441</v>
      </c>
      <c r="N73">
        <f t="shared" si="22"/>
        <v>0</v>
      </c>
      <c r="O73">
        <f t="shared" si="23"/>
        <v>0</v>
      </c>
      <c r="P73">
        <f t="shared" si="24"/>
        <v>0</v>
      </c>
      <c r="Q73" s="29">
        <f t="shared" si="25"/>
        <v>152759.75816956017</v>
      </c>
    </row>
    <row r="74" spans="1:18">
      <c r="A74" s="18">
        <v>17.25</v>
      </c>
      <c r="B74">
        <f t="shared" si="11"/>
        <v>0</v>
      </c>
      <c r="C74">
        <f t="shared" si="12"/>
        <v>0</v>
      </c>
      <c r="D74">
        <f t="shared" si="13"/>
        <v>0</v>
      </c>
      <c r="E74">
        <f t="shared" si="14"/>
        <v>0</v>
      </c>
      <c r="F74">
        <f t="shared" si="15"/>
        <v>0</v>
      </c>
      <c r="G74">
        <f t="shared" si="16"/>
        <v>0</v>
      </c>
      <c r="H74" s="19">
        <f t="shared" si="17"/>
        <v>0</v>
      </c>
      <c r="J74" s="28">
        <f t="shared" si="18"/>
        <v>30.907325009898962</v>
      </c>
      <c r="K74">
        <f t="shared" si="19"/>
        <v>0</v>
      </c>
      <c r="L74">
        <f t="shared" si="20"/>
        <v>0</v>
      </c>
      <c r="M74">
        <f t="shared" si="21"/>
        <v>0</v>
      </c>
      <c r="N74">
        <f t="shared" si="22"/>
        <v>0</v>
      </c>
      <c r="O74">
        <f t="shared" si="23"/>
        <v>0</v>
      </c>
      <c r="P74">
        <f t="shared" si="24"/>
        <v>0</v>
      </c>
      <c r="Q74" s="29">
        <f t="shared" si="25"/>
        <v>0</v>
      </c>
    </row>
    <row r="75" spans="1:18">
      <c r="A75" s="18">
        <v>17.75</v>
      </c>
      <c r="B75">
        <f t="shared" si="11"/>
        <v>0</v>
      </c>
      <c r="C75">
        <f t="shared" si="12"/>
        <v>0</v>
      </c>
      <c r="D75">
        <f t="shared" si="13"/>
        <v>0</v>
      </c>
      <c r="E75">
        <f t="shared" si="14"/>
        <v>0</v>
      </c>
      <c r="F75">
        <f t="shared" si="15"/>
        <v>0</v>
      </c>
      <c r="G75">
        <f t="shared" si="16"/>
        <v>0</v>
      </c>
      <c r="H75" s="19">
        <f t="shared" si="17"/>
        <v>0</v>
      </c>
      <c r="J75" s="28">
        <f t="shared" si="18"/>
        <v>33.985791077374067</v>
      </c>
      <c r="K75">
        <f t="shared" si="19"/>
        <v>0</v>
      </c>
      <c r="L75">
        <f t="shared" si="20"/>
        <v>0</v>
      </c>
      <c r="M75">
        <f t="shared" si="21"/>
        <v>0</v>
      </c>
      <c r="N75">
        <f t="shared" si="22"/>
        <v>0</v>
      </c>
      <c r="O75">
        <f t="shared" si="23"/>
        <v>0</v>
      </c>
      <c r="P75">
        <f t="shared" si="24"/>
        <v>0</v>
      </c>
      <c r="Q75" s="29">
        <f t="shared" si="25"/>
        <v>0</v>
      </c>
    </row>
    <row r="76" spans="1:18">
      <c r="A76" s="18">
        <v>18.25</v>
      </c>
      <c r="B76">
        <f t="shared" si="11"/>
        <v>0</v>
      </c>
      <c r="C76">
        <f t="shared" si="12"/>
        <v>0</v>
      </c>
      <c r="D76">
        <f t="shared" si="13"/>
        <v>0</v>
      </c>
      <c r="E76">
        <f t="shared" si="14"/>
        <v>0</v>
      </c>
      <c r="F76">
        <f t="shared" si="15"/>
        <v>0</v>
      </c>
      <c r="G76">
        <f t="shared" si="16"/>
        <v>0</v>
      </c>
      <c r="H76" s="19">
        <f t="shared" si="17"/>
        <v>0</v>
      </c>
      <c r="J76" s="28">
        <f t="shared" si="18"/>
        <v>37.272434027213563</v>
      </c>
      <c r="K76">
        <f t="shared" si="19"/>
        <v>0</v>
      </c>
      <c r="L76">
        <f t="shared" si="20"/>
        <v>0</v>
      </c>
      <c r="M76">
        <f t="shared" si="21"/>
        <v>0</v>
      </c>
      <c r="N76">
        <f t="shared" si="22"/>
        <v>0</v>
      </c>
      <c r="O76">
        <f t="shared" si="23"/>
        <v>0</v>
      </c>
      <c r="P76">
        <f t="shared" si="24"/>
        <v>0</v>
      </c>
      <c r="Q76" s="29">
        <f t="shared" si="25"/>
        <v>0</v>
      </c>
    </row>
    <row r="77" spans="1:18">
      <c r="A77" s="18">
        <v>18.75</v>
      </c>
      <c r="B77">
        <f t="shared" si="11"/>
        <v>0</v>
      </c>
      <c r="C77">
        <f t="shared" si="12"/>
        <v>0</v>
      </c>
      <c r="D77">
        <f t="shared" si="13"/>
        <v>0</v>
      </c>
      <c r="E77">
        <f t="shared" si="14"/>
        <v>0</v>
      </c>
      <c r="F77">
        <f t="shared" si="15"/>
        <v>0</v>
      </c>
      <c r="G77">
        <f t="shared" si="16"/>
        <v>0</v>
      </c>
      <c r="H77" s="19">
        <f t="shared" si="17"/>
        <v>0</v>
      </c>
      <c r="J77" s="28">
        <f t="shared" si="18"/>
        <v>40.775046856391775</v>
      </c>
      <c r="K77">
        <f t="shared" si="19"/>
        <v>0</v>
      </c>
      <c r="L77">
        <f t="shared" si="20"/>
        <v>0</v>
      </c>
      <c r="M77">
        <f t="shared" si="21"/>
        <v>0</v>
      </c>
      <c r="N77">
        <f t="shared" si="22"/>
        <v>0</v>
      </c>
      <c r="O77">
        <f t="shared" si="23"/>
        <v>0</v>
      </c>
      <c r="P77">
        <f t="shared" si="24"/>
        <v>0</v>
      </c>
      <c r="Q77" s="29">
        <f t="shared" si="25"/>
        <v>0</v>
      </c>
    </row>
    <row r="78" spans="1:18">
      <c r="A78" s="18">
        <v>19.25</v>
      </c>
      <c r="B78">
        <f t="shared" si="11"/>
        <v>0</v>
      </c>
      <c r="C78">
        <f t="shared" si="12"/>
        <v>0</v>
      </c>
      <c r="D78">
        <f t="shared" si="13"/>
        <v>0</v>
      </c>
      <c r="E78">
        <f t="shared" si="14"/>
        <v>0</v>
      </c>
      <c r="F78">
        <f t="shared" si="15"/>
        <v>0</v>
      </c>
      <c r="G78">
        <f t="shared" si="16"/>
        <v>0</v>
      </c>
      <c r="H78" s="19">
        <f t="shared" si="17"/>
        <v>0</v>
      </c>
      <c r="J78" s="28">
        <f t="shared" si="18"/>
        <v>44.501491843805574</v>
      </c>
      <c r="K78">
        <f t="shared" si="19"/>
        <v>0</v>
      </c>
      <c r="L78">
        <f t="shared" si="20"/>
        <v>0</v>
      </c>
      <c r="M78">
        <f t="shared" si="21"/>
        <v>0</v>
      </c>
      <c r="N78">
        <f t="shared" si="22"/>
        <v>0</v>
      </c>
      <c r="O78">
        <f t="shared" si="23"/>
        <v>0</v>
      </c>
      <c r="P78">
        <f t="shared" si="24"/>
        <v>0</v>
      </c>
      <c r="Q78" s="29">
        <f t="shared" si="25"/>
        <v>0</v>
      </c>
    </row>
    <row r="79" spans="1:18">
      <c r="A79" s="17" t="s">
        <v>21</v>
      </c>
      <c r="B79" s="24">
        <f t="shared" ref="B79:H79" si="26">SUM(B47:B78)</f>
        <v>0</v>
      </c>
      <c r="C79" s="24">
        <f t="shared" si="26"/>
        <v>37620133.89649675</v>
      </c>
      <c r="D79" s="24">
        <f t="shared" si="26"/>
        <v>760906.10350324796</v>
      </c>
      <c r="E79" s="24">
        <f t="shared" si="26"/>
        <v>0</v>
      </c>
      <c r="F79" s="24">
        <f t="shared" si="26"/>
        <v>0</v>
      </c>
      <c r="G79" s="24">
        <f t="shared" si="26"/>
        <v>0</v>
      </c>
      <c r="H79" s="24">
        <f t="shared" si="26"/>
        <v>38381040</v>
      </c>
      <c r="I79" s="19"/>
      <c r="J79" s="17" t="s">
        <v>21</v>
      </c>
      <c r="K79" s="24">
        <f t="shared" ref="K79:Q79" si="27">SUM(K47:K78)</f>
        <v>0</v>
      </c>
      <c r="L79" s="24">
        <f t="shared" si="27"/>
        <v>20009983.918970332</v>
      </c>
      <c r="M79" s="24">
        <f t="shared" si="27"/>
        <v>1074700.2305325211</v>
      </c>
      <c r="N79" s="24">
        <f t="shared" si="27"/>
        <v>0</v>
      </c>
      <c r="O79" s="24">
        <f t="shared" si="27"/>
        <v>0</v>
      </c>
      <c r="P79" s="24">
        <f t="shared" si="27"/>
        <v>0</v>
      </c>
      <c r="Q79" s="24">
        <f t="shared" si="27"/>
        <v>21084684.149502862</v>
      </c>
      <c r="R79" s="40"/>
    </row>
    <row r="80" spans="1:18">
      <c r="A80" s="15" t="s">
        <v>27</v>
      </c>
      <c r="B80" s="41">
        <f>+IF(N38&gt;0,B79/N38,0)</f>
        <v>0</v>
      </c>
      <c r="C80" s="41">
        <f t="shared" ref="C80:G80" si="28">+IF(O38&gt;0,C79/O38,0)</f>
        <v>9.9682545396250415</v>
      </c>
      <c r="D80" s="41">
        <f t="shared" si="28"/>
        <v>15.513533154300486</v>
      </c>
      <c r="E80" s="41">
        <f t="shared" si="28"/>
        <v>0</v>
      </c>
      <c r="F80" s="41">
        <f t="shared" si="28"/>
        <v>0</v>
      </c>
      <c r="G80" s="41">
        <f t="shared" si="28"/>
        <v>0</v>
      </c>
      <c r="H80" s="24">
        <f t="shared" ref="H80" si="29">H79/T38</f>
        <v>10.03939794540578</v>
      </c>
      <c r="I80" s="19"/>
      <c r="J80" s="15" t="s">
        <v>27</v>
      </c>
      <c r="K80" s="41">
        <f>IF(K79&gt;0,K79/N38,0)</f>
        <v>0</v>
      </c>
      <c r="L80" s="41">
        <f t="shared" ref="L80:Q80" si="30">IF(L79&gt;0,L79/O38,0)</f>
        <v>5.30207078972344</v>
      </c>
      <c r="M80" s="41">
        <f t="shared" si="30"/>
        <v>21.911241847765616</v>
      </c>
      <c r="N80" s="41">
        <f t="shared" si="30"/>
        <v>0</v>
      </c>
      <c r="O80" s="41">
        <f t="shared" si="30"/>
        <v>0</v>
      </c>
      <c r="P80" s="41">
        <f t="shared" si="30"/>
        <v>0</v>
      </c>
      <c r="Q80" s="41">
        <f t="shared" si="30"/>
        <v>5.5151589099734872</v>
      </c>
    </row>
    <row r="85" spans="1:7">
      <c r="A85" s="30" t="s">
        <v>40</v>
      </c>
      <c r="B85" s="31"/>
    </row>
    <row r="86" spans="1:7">
      <c r="A86" s="31" t="s">
        <v>28</v>
      </c>
      <c r="B86" s="31"/>
    </row>
    <row r="87" spans="1:7">
      <c r="A87" s="31"/>
      <c r="B87" s="31"/>
    </row>
    <row r="89" spans="1:7">
      <c r="B89" s="32" t="s">
        <v>29</v>
      </c>
      <c r="C89" s="32" t="s">
        <v>30</v>
      </c>
      <c r="D89" s="32" t="s">
        <v>31</v>
      </c>
      <c r="E89" s="32" t="s">
        <v>32</v>
      </c>
    </row>
    <row r="90" spans="1:7">
      <c r="A90" s="32" t="s">
        <v>33</v>
      </c>
      <c r="B90" s="32" t="s">
        <v>34</v>
      </c>
      <c r="C90" s="32" t="s">
        <v>20</v>
      </c>
      <c r="D90" s="32" t="s">
        <v>35</v>
      </c>
      <c r="E90" s="31"/>
    </row>
    <row r="91" spans="1:7">
      <c r="B91" s="2"/>
      <c r="C91" s="2"/>
      <c r="D91" s="2"/>
    </row>
    <row r="92" spans="1:7">
      <c r="A92" s="32">
        <v>0</v>
      </c>
      <c r="B92" s="20">
        <f>N$38</f>
        <v>0</v>
      </c>
      <c r="C92" s="34">
        <v>0</v>
      </c>
      <c r="D92" s="34">
        <v>0</v>
      </c>
      <c r="E92" s="20">
        <f t="shared" ref="E92:E97" si="31">B92*D92</f>
        <v>0</v>
      </c>
    </row>
    <row r="93" spans="1:7">
      <c r="A93" s="32">
        <v>1</v>
      </c>
      <c r="B93" s="20">
        <f>O$38</f>
        <v>3773994.1076897746</v>
      </c>
      <c r="C93" s="34">
        <f>C80</f>
        <v>9.9682545396250415</v>
      </c>
      <c r="D93" s="34">
        <f>L80</f>
        <v>5.30207078972344</v>
      </c>
      <c r="E93" s="20">
        <f t="shared" si="31"/>
        <v>20009983.918970332</v>
      </c>
      <c r="G93">
        <f>D93/1000</f>
        <v>5.3020707897234402E-3</v>
      </c>
    </row>
    <row r="94" spans="1:7">
      <c r="A94" s="32">
        <v>2</v>
      </c>
      <c r="B94" s="20">
        <f>P$38</f>
        <v>49047.892310225812</v>
      </c>
      <c r="C94" s="34">
        <f>D80</f>
        <v>15.513533154300486</v>
      </c>
      <c r="D94" s="34">
        <f>M80</f>
        <v>21.911241847765616</v>
      </c>
      <c r="E94" s="20">
        <f t="shared" si="31"/>
        <v>1074700.2305325211</v>
      </c>
      <c r="G94">
        <f>D94/1000</f>
        <v>2.1911241847765616E-2</v>
      </c>
    </row>
    <row r="95" spans="1:7">
      <c r="A95" s="32">
        <v>3</v>
      </c>
      <c r="B95" s="20">
        <f>Q$38</f>
        <v>0</v>
      </c>
      <c r="C95" s="34">
        <v>0</v>
      </c>
      <c r="D95" s="34">
        <v>0</v>
      </c>
      <c r="E95" s="20">
        <f t="shared" si="31"/>
        <v>0</v>
      </c>
    </row>
    <row r="96" spans="1:7">
      <c r="A96" s="32">
        <v>4</v>
      </c>
      <c r="B96" s="20">
        <f>R$38</f>
        <v>0</v>
      </c>
      <c r="C96" s="34">
        <v>0</v>
      </c>
      <c r="D96" s="34">
        <v>0</v>
      </c>
      <c r="E96" s="20">
        <f t="shared" si="31"/>
        <v>0</v>
      </c>
    </row>
    <row r="97" spans="1:6">
      <c r="A97" s="32" t="s">
        <v>13</v>
      </c>
      <c r="B97" s="20">
        <f>S$38</f>
        <v>0</v>
      </c>
      <c r="C97" s="34">
        <v>0</v>
      </c>
      <c r="D97" s="34">
        <v>0</v>
      </c>
      <c r="E97" s="20">
        <f t="shared" si="31"/>
        <v>0</v>
      </c>
    </row>
    <row r="98" spans="1:6">
      <c r="A98" s="32" t="s">
        <v>21</v>
      </c>
      <c r="B98" s="20">
        <f>SUM(B92:B97)</f>
        <v>3823042.0000000005</v>
      </c>
      <c r="C98" s="34">
        <f>H80</f>
        <v>10.03939794540578</v>
      </c>
      <c r="D98" s="34">
        <f>Q80</f>
        <v>5.5151589099734872</v>
      </c>
      <c r="E98" s="20">
        <f>SUM(E92:E97)</f>
        <v>21084684.149502851</v>
      </c>
      <c r="F98">
        <f>E98/1000</f>
        <v>21084.684149502849</v>
      </c>
    </row>
    <row r="99" spans="1:6">
      <c r="A99" s="32" t="s">
        <v>17</v>
      </c>
      <c r="B99" s="2">
        <f>K2</f>
        <v>21335000</v>
      </c>
      <c r="C99" s="2"/>
      <c r="D99" s="2"/>
      <c r="E99" s="2"/>
    </row>
    <row r="100" spans="1:6">
      <c r="A100" s="32" t="s">
        <v>32</v>
      </c>
      <c r="B100" s="20">
        <f>E98</f>
        <v>21084684.149502851</v>
      </c>
      <c r="C100" s="2"/>
      <c r="D100" s="2"/>
      <c r="E100" s="2"/>
    </row>
    <row r="101" spans="1:6">
      <c r="A101" s="32" t="s">
        <v>36</v>
      </c>
      <c r="B101" s="37">
        <f>B100/B99*100</f>
        <v>98.82673611203586</v>
      </c>
      <c r="C101" s="2"/>
      <c r="D101" s="2"/>
      <c r="E101" s="2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1"/>
  <sheetViews>
    <sheetView workbookViewId="0">
      <selection activeCell="B6" sqref="B6:G6"/>
    </sheetView>
  </sheetViews>
  <sheetFormatPr baseColWidth="10" defaultColWidth="10.6640625" defaultRowHeight="13"/>
  <sheetData>
    <row r="1" spans="1:24">
      <c r="A1" s="21" t="s">
        <v>41</v>
      </c>
      <c r="J1" t="s">
        <v>15</v>
      </c>
      <c r="N1" t="s">
        <v>16</v>
      </c>
    </row>
    <row r="2" spans="1:24">
      <c r="J2" t="s">
        <v>17</v>
      </c>
      <c r="K2">
        <v>24565000</v>
      </c>
    </row>
    <row r="4" spans="1:24">
      <c r="A4" s="2" t="s">
        <v>18</v>
      </c>
      <c r="D4" t="s">
        <v>19</v>
      </c>
      <c r="J4" s="2" t="s">
        <v>18</v>
      </c>
      <c r="M4" s="2" t="s">
        <v>18</v>
      </c>
    </row>
    <row r="5" spans="1:24">
      <c r="A5" s="2" t="s">
        <v>20</v>
      </c>
      <c r="B5" s="15">
        <v>0</v>
      </c>
      <c r="C5" s="16">
        <v>1</v>
      </c>
      <c r="D5" s="16">
        <v>2</v>
      </c>
      <c r="E5" s="16">
        <v>3</v>
      </c>
      <c r="F5" s="16">
        <v>4</v>
      </c>
      <c r="G5" s="16" t="s">
        <v>13</v>
      </c>
      <c r="H5" s="17" t="s">
        <v>21</v>
      </c>
      <c r="J5" s="2" t="s">
        <v>20</v>
      </c>
      <c r="K5" s="2" t="s">
        <v>22</v>
      </c>
      <c r="M5" s="2" t="s">
        <v>20</v>
      </c>
      <c r="N5" s="15">
        <v>0</v>
      </c>
      <c r="O5" s="16">
        <v>1</v>
      </c>
      <c r="P5" s="16">
        <v>2</v>
      </c>
      <c r="Q5" s="16">
        <v>3</v>
      </c>
      <c r="R5" s="16">
        <v>4</v>
      </c>
      <c r="S5" s="16" t="s">
        <v>13</v>
      </c>
      <c r="T5" s="17" t="s">
        <v>21</v>
      </c>
    </row>
    <row r="6" spans="1:24">
      <c r="A6" s="18">
        <v>3.75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19"/>
      <c r="J6" s="18">
        <v>3.75</v>
      </c>
      <c r="K6" s="42">
        <v>0</v>
      </c>
      <c r="M6" s="18">
        <v>3.75</v>
      </c>
      <c r="T6" s="19">
        <f t="shared" ref="T6:T9" si="0">SUM(N6:S6)</f>
        <v>0</v>
      </c>
    </row>
    <row r="7" spans="1:24">
      <c r="A7" s="18">
        <v>4.25</v>
      </c>
      <c r="B7" s="2"/>
      <c r="C7" s="39"/>
      <c r="D7" s="2"/>
      <c r="E7" s="2"/>
      <c r="F7" s="2"/>
      <c r="G7" s="2"/>
      <c r="H7" s="19"/>
      <c r="J7" s="18">
        <v>4.25</v>
      </c>
      <c r="K7" s="42">
        <v>0</v>
      </c>
      <c r="M7" s="18">
        <v>4.25</v>
      </c>
      <c r="T7" s="19">
        <f t="shared" si="0"/>
        <v>0</v>
      </c>
    </row>
    <row r="8" spans="1:24">
      <c r="A8" s="18">
        <v>4.75</v>
      </c>
      <c r="B8" s="2"/>
      <c r="C8" s="39"/>
      <c r="D8" s="2"/>
      <c r="E8" s="2"/>
      <c r="F8" s="2"/>
      <c r="G8" s="2"/>
      <c r="H8" s="19"/>
      <c r="J8" s="18">
        <v>4.75</v>
      </c>
      <c r="K8" s="42">
        <v>0</v>
      </c>
      <c r="L8" s="10"/>
      <c r="M8" s="18">
        <v>4.75</v>
      </c>
      <c r="T8" s="19">
        <f t="shared" si="0"/>
        <v>0</v>
      </c>
      <c r="V8" s="10"/>
      <c r="W8" s="10"/>
      <c r="X8" s="10"/>
    </row>
    <row r="9" spans="1:24">
      <c r="A9" s="18">
        <v>5.25</v>
      </c>
      <c r="B9" s="2"/>
      <c r="C9" s="39"/>
      <c r="D9" s="2"/>
      <c r="E9" s="2"/>
      <c r="F9" s="2"/>
      <c r="G9" s="2"/>
      <c r="H9" s="19"/>
      <c r="J9" s="18">
        <v>5.25</v>
      </c>
      <c r="K9" s="42">
        <v>0</v>
      </c>
      <c r="L9" s="20"/>
      <c r="M9" s="18">
        <v>5.25</v>
      </c>
      <c r="T9" s="19">
        <f t="shared" si="0"/>
        <v>0</v>
      </c>
      <c r="V9" s="10"/>
      <c r="W9" s="10"/>
      <c r="X9" s="10"/>
    </row>
    <row r="10" spans="1:24">
      <c r="A10" s="18">
        <v>5.75</v>
      </c>
      <c r="B10" s="2"/>
      <c r="C10" s="39">
        <v>1</v>
      </c>
      <c r="D10" s="2"/>
      <c r="E10" s="2"/>
      <c r="F10" s="2"/>
      <c r="G10" s="2"/>
      <c r="H10" s="19">
        <f>SUM(B10:G10)</f>
        <v>1</v>
      </c>
      <c r="J10" s="18">
        <v>5.75</v>
      </c>
      <c r="K10">
        <v>27447000</v>
      </c>
      <c r="M10" s="18">
        <v>5.75</v>
      </c>
      <c r="N10">
        <f t="shared" ref="N10:N32" si="1">($K10/1000)*(B10/$H10)</f>
        <v>0</v>
      </c>
      <c r="O10">
        <f t="shared" ref="O10:O32" si="2">($K10/1000)*(C10/$H10)</f>
        <v>27447</v>
      </c>
      <c r="P10">
        <f t="shared" ref="P10:P32" si="3">($K10/1000)*(D10/$H10)</f>
        <v>0</v>
      </c>
      <c r="Q10">
        <f t="shared" ref="Q10:Q32" si="4">($K10/1000)*(E10/$H10)</f>
        <v>0</v>
      </c>
      <c r="R10">
        <f t="shared" ref="R10:R32" si="5">($K10/1000)*(F10/$H10)</f>
        <v>0</v>
      </c>
      <c r="S10">
        <f t="shared" ref="S10:S32" si="6">($K10/1000)*(G10/$H10)</f>
        <v>0</v>
      </c>
      <c r="T10" s="19">
        <f t="shared" ref="T10:T37" si="7">SUM(N10:S10)</f>
        <v>27447</v>
      </c>
      <c r="V10" s="10"/>
      <c r="W10" s="10"/>
      <c r="X10" s="10"/>
    </row>
    <row r="11" spans="1:24">
      <c r="A11" s="18">
        <v>6.25</v>
      </c>
      <c r="B11" s="2"/>
      <c r="C11" s="39">
        <v>1</v>
      </c>
      <c r="D11" s="2"/>
      <c r="E11" s="2"/>
      <c r="F11" s="2"/>
      <c r="G11" s="2"/>
      <c r="H11" s="19">
        <f>SUM(B11:G11)</f>
        <v>1</v>
      </c>
      <c r="J11" s="18">
        <v>6.25</v>
      </c>
      <c r="K11">
        <v>267590000</v>
      </c>
      <c r="M11" s="18">
        <v>6.25</v>
      </c>
      <c r="N11">
        <f t="shared" si="1"/>
        <v>0</v>
      </c>
      <c r="O11">
        <f t="shared" si="2"/>
        <v>267590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0</v>
      </c>
      <c r="T11" s="19">
        <f t="shared" si="7"/>
        <v>267590</v>
      </c>
      <c r="V11" s="10"/>
      <c r="W11" s="10"/>
      <c r="X11" s="10"/>
    </row>
    <row r="12" spans="1:24">
      <c r="A12" s="18">
        <v>6.75</v>
      </c>
      <c r="B12" s="26"/>
      <c r="C12" s="39">
        <v>3</v>
      </c>
      <c r="D12" s="2"/>
      <c r="E12" s="20"/>
      <c r="F12" s="2"/>
      <c r="G12" s="2"/>
      <c r="H12" s="19">
        <f>SUM(B12:G12)</f>
        <v>3</v>
      </c>
      <c r="J12" s="18">
        <v>6.75</v>
      </c>
      <c r="K12">
        <v>185249000</v>
      </c>
      <c r="M12" s="18">
        <v>6.75</v>
      </c>
      <c r="N12">
        <f t="shared" si="1"/>
        <v>0</v>
      </c>
      <c r="O12">
        <f t="shared" si="2"/>
        <v>185249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0</v>
      </c>
      <c r="T12" s="19">
        <f t="shared" si="7"/>
        <v>185249</v>
      </c>
      <c r="V12" s="10"/>
      <c r="W12" s="10"/>
      <c r="X12" s="10"/>
    </row>
    <row r="13" spans="1:24">
      <c r="A13" s="18">
        <v>7.25</v>
      </c>
      <c r="C13">
        <v>1</v>
      </c>
      <c r="F13" s="2"/>
      <c r="G13" s="2"/>
      <c r="H13" s="19">
        <f t="shared" ref="H13:H32" si="8">SUM(C13:G13)</f>
        <v>1</v>
      </c>
      <c r="J13" s="18">
        <v>7.25</v>
      </c>
      <c r="K13">
        <v>75461000</v>
      </c>
      <c r="M13" s="18">
        <v>7.25</v>
      </c>
      <c r="N13">
        <f t="shared" si="1"/>
        <v>0</v>
      </c>
      <c r="O13">
        <f t="shared" si="2"/>
        <v>75461</v>
      </c>
      <c r="P13">
        <f t="shared" si="3"/>
        <v>0</v>
      </c>
      <c r="Q13">
        <f t="shared" si="4"/>
        <v>0</v>
      </c>
      <c r="R13">
        <f t="shared" si="5"/>
        <v>0</v>
      </c>
      <c r="S13">
        <f t="shared" si="6"/>
        <v>0</v>
      </c>
      <c r="T13" s="19">
        <f t="shared" si="7"/>
        <v>75461</v>
      </c>
      <c r="V13" s="10"/>
      <c r="W13" s="10"/>
      <c r="X13" s="10"/>
    </row>
    <row r="14" spans="1:24">
      <c r="A14" s="18">
        <v>7.75</v>
      </c>
      <c r="C14">
        <v>9</v>
      </c>
      <c r="F14" s="2"/>
      <c r="G14" s="2"/>
      <c r="H14" s="19">
        <f t="shared" si="8"/>
        <v>9</v>
      </c>
      <c r="J14" s="18">
        <v>7.75</v>
      </c>
      <c r="K14">
        <v>20567000</v>
      </c>
      <c r="M14" s="18">
        <v>7.75</v>
      </c>
      <c r="N14">
        <f t="shared" si="1"/>
        <v>0</v>
      </c>
      <c r="O14">
        <f t="shared" si="2"/>
        <v>20567</v>
      </c>
      <c r="P14">
        <f t="shared" si="3"/>
        <v>0</v>
      </c>
      <c r="Q14">
        <f t="shared" si="4"/>
        <v>0</v>
      </c>
      <c r="R14">
        <f t="shared" si="5"/>
        <v>0</v>
      </c>
      <c r="S14">
        <f t="shared" si="6"/>
        <v>0</v>
      </c>
      <c r="T14" s="19">
        <f t="shared" si="7"/>
        <v>20567</v>
      </c>
      <c r="V14" s="10"/>
      <c r="W14" s="10"/>
      <c r="X14" s="10"/>
    </row>
    <row r="15" spans="1:24">
      <c r="A15" s="18">
        <v>8.25</v>
      </c>
      <c r="C15">
        <v>14</v>
      </c>
      <c r="F15" s="2"/>
      <c r="G15" s="2"/>
      <c r="H15" s="19">
        <f t="shared" si="8"/>
        <v>14</v>
      </c>
      <c r="J15" s="18">
        <v>8.25</v>
      </c>
      <c r="K15">
        <v>6880000</v>
      </c>
      <c r="M15" s="18">
        <v>8.25</v>
      </c>
      <c r="N15">
        <f t="shared" si="1"/>
        <v>0</v>
      </c>
      <c r="O15">
        <f t="shared" si="2"/>
        <v>6880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6"/>
        <v>0</v>
      </c>
      <c r="T15" s="19">
        <f t="shared" si="7"/>
        <v>6880</v>
      </c>
      <c r="V15" s="10"/>
      <c r="W15" s="10"/>
      <c r="X15" s="10"/>
    </row>
    <row r="16" spans="1:24">
      <c r="A16" s="18">
        <v>8.75</v>
      </c>
      <c r="C16">
        <v>14</v>
      </c>
      <c r="F16" s="2"/>
      <c r="G16" s="2"/>
      <c r="H16" s="19">
        <f t="shared" si="8"/>
        <v>14</v>
      </c>
      <c r="J16" s="18">
        <v>8.75</v>
      </c>
      <c r="K16">
        <v>6880000</v>
      </c>
      <c r="M16" s="18">
        <v>8.75</v>
      </c>
      <c r="N16">
        <f t="shared" si="1"/>
        <v>0</v>
      </c>
      <c r="O16">
        <f t="shared" si="2"/>
        <v>6880</v>
      </c>
      <c r="P16">
        <f t="shared" si="3"/>
        <v>0</v>
      </c>
      <c r="Q16">
        <f t="shared" si="4"/>
        <v>0</v>
      </c>
      <c r="R16">
        <f t="shared" si="5"/>
        <v>0</v>
      </c>
      <c r="S16">
        <f t="shared" si="6"/>
        <v>0</v>
      </c>
      <c r="T16" s="19">
        <f t="shared" si="7"/>
        <v>6880</v>
      </c>
      <c r="V16" s="10"/>
      <c r="W16" s="10"/>
      <c r="X16" s="10"/>
    </row>
    <row r="17" spans="1:24">
      <c r="A17" s="18">
        <v>9.25</v>
      </c>
      <c r="C17">
        <v>25</v>
      </c>
      <c r="F17" s="2"/>
      <c r="G17" s="2"/>
      <c r="H17" s="19">
        <f t="shared" si="8"/>
        <v>25</v>
      </c>
      <c r="J17" s="18">
        <v>9.25</v>
      </c>
      <c r="K17">
        <v>6880000</v>
      </c>
      <c r="M17" s="18">
        <v>9.25</v>
      </c>
      <c r="N17">
        <f t="shared" si="1"/>
        <v>0</v>
      </c>
      <c r="O17">
        <f t="shared" si="2"/>
        <v>6880</v>
      </c>
      <c r="P17">
        <f t="shared" si="3"/>
        <v>0</v>
      </c>
      <c r="Q17">
        <f t="shared" si="4"/>
        <v>0</v>
      </c>
      <c r="R17">
        <f t="shared" si="5"/>
        <v>0</v>
      </c>
      <c r="S17">
        <f t="shared" si="6"/>
        <v>0</v>
      </c>
      <c r="T17" s="19">
        <f t="shared" si="7"/>
        <v>6880</v>
      </c>
      <c r="V17" s="10"/>
      <c r="W17" s="10"/>
      <c r="X17" s="10"/>
    </row>
    <row r="18" spans="1:24">
      <c r="A18" s="18">
        <v>9.75</v>
      </c>
      <c r="C18">
        <v>28</v>
      </c>
      <c r="F18" s="2"/>
      <c r="G18" s="2"/>
      <c r="H18" s="19">
        <f t="shared" si="8"/>
        <v>28</v>
      </c>
      <c r="J18" s="18">
        <v>9.75</v>
      </c>
      <c r="K18">
        <v>6880000</v>
      </c>
      <c r="M18" s="18">
        <v>9.75</v>
      </c>
      <c r="N18">
        <f t="shared" si="1"/>
        <v>0</v>
      </c>
      <c r="O18">
        <f t="shared" si="2"/>
        <v>6880</v>
      </c>
      <c r="P18">
        <f t="shared" si="3"/>
        <v>0</v>
      </c>
      <c r="Q18">
        <f t="shared" si="4"/>
        <v>0</v>
      </c>
      <c r="R18">
        <f t="shared" si="5"/>
        <v>0</v>
      </c>
      <c r="S18">
        <f t="shared" si="6"/>
        <v>0</v>
      </c>
      <c r="T18" s="19">
        <f t="shared" si="7"/>
        <v>6880</v>
      </c>
      <c r="V18" s="10"/>
      <c r="W18" s="10"/>
      <c r="X18" s="10"/>
    </row>
    <row r="19" spans="1:24">
      <c r="A19" s="18">
        <v>10.25</v>
      </c>
      <c r="C19">
        <v>30</v>
      </c>
      <c r="F19" s="2"/>
      <c r="G19" s="2"/>
      <c r="H19" s="19">
        <f t="shared" si="8"/>
        <v>30</v>
      </c>
      <c r="J19" s="18">
        <v>10.25</v>
      </c>
      <c r="K19">
        <v>6880000</v>
      </c>
      <c r="M19" s="18">
        <v>10.25</v>
      </c>
      <c r="N19">
        <f t="shared" si="1"/>
        <v>0</v>
      </c>
      <c r="O19">
        <f t="shared" si="2"/>
        <v>6880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6"/>
        <v>0</v>
      </c>
      <c r="T19" s="19">
        <f t="shared" si="7"/>
        <v>6880</v>
      </c>
      <c r="V19" s="10"/>
      <c r="W19" s="10"/>
      <c r="X19" s="10"/>
    </row>
    <row r="20" spans="1:24">
      <c r="A20" s="18">
        <v>10.75</v>
      </c>
      <c r="C20">
        <v>30</v>
      </c>
      <c r="F20" s="2"/>
      <c r="G20" s="2"/>
      <c r="H20" s="19">
        <f t="shared" si="8"/>
        <v>30</v>
      </c>
      <c r="J20" s="18">
        <v>10.75</v>
      </c>
      <c r="K20">
        <v>28551000</v>
      </c>
      <c r="M20" s="18">
        <v>10.75</v>
      </c>
      <c r="N20">
        <f t="shared" si="1"/>
        <v>0</v>
      </c>
      <c r="O20">
        <f t="shared" si="2"/>
        <v>28551</v>
      </c>
      <c r="P20">
        <f t="shared" si="3"/>
        <v>0</v>
      </c>
      <c r="Q20">
        <f t="shared" si="4"/>
        <v>0</v>
      </c>
      <c r="R20">
        <f t="shared" si="5"/>
        <v>0</v>
      </c>
      <c r="S20">
        <f t="shared" si="6"/>
        <v>0</v>
      </c>
      <c r="T20" s="19">
        <f t="shared" si="7"/>
        <v>28551</v>
      </c>
      <c r="V20" s="10"/>
      <c r="W20" s="10"/>
      <c r="X20" s="10"/>
    </row>
    <row r="21" spans="1:24">
      <c r="A21" s="18">
        <v>11.25</v>
      </c>
      <c r="C21">
        <v>30</v>
      </c>
      <c r="F21" s="2"/>
      <c r="G21" s="2"/>
      <c r="H21" s="19">
        <f t="shared" si="8"/>
        <v>30</v>
      </c>
      <c r="J21" s="18">
        <v>11.25</v>
      </c>
      <c r="K21">
        <v>50529000</v>
      </c>
      <c r="M21" s="18">
        <v>11.25</v>
      </c>
      <c r="N21">
        <f t="shared" si="1"/>
        <v>0</v>
      </c>
      <c r="O21">
        <f t="shared" si="2"/>
        <v>50529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6"/>
        <v>0</v>
      </c>
      <c r="T21" s="19">
        <f t="shared" si="7"/>
        <v>50529</v>
      </c>
      <c r="V21" s="10"/>
      <c r="W21" s="10"/>
      <c r="X21" s="10"/>
    </row>
    <row r="22" spans="1:24">
      <c r="A22" s="18">
        <v>11.75</v>
      </c>
      <c r="C22">
        <v>34</v>
      </c>
      <c r="F22" s="2"/>
      <c r="G22" s="2"/>
      <c r="H22" s="19">
        <f t="shared" si="8"/>
        <v>34</v>
      </c>
      <c r="J22" s="18">
        <v>11.75</v>
      </c>
      <c r="K22">
        <v>177783000</v>
      </c>
      <c r="M22" s="18">
        <v>11.75</v>
      </c>
      <c r="N22">
        <f t="shared" si="1"/>
        <v>0</v>
      </c>
      <c r="O22">
        <f t="shared" si="2"/>
        <v>177783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6"/>
        <v>0</v>
      </c>
      <c r="T22" s="19">
        <f t="shared" si="7"/>
        <v>177783</v>
      </c>
      <c r="V22" s="10"/>
      <c r="W22" s="10"/>
      <c r="X22" s="10"/>
    </row>
    <row r="23" spans="1:24">
      <c r="A23" s="18">
        <v>12.25</v>
      </c>
      <c r="C23">
        <v>31</v>
      </c>
      <c r="F23" s="2"/>
      <c r="G23" s="2"/>
      <c r="H23" s="19">
        <f t="shared" si="8"/>
        <v>31</v>
      </c>
      <c r="J23" s="18">
        <v>12.25</v>
      </c>
      <c r="K23">
        <v>267266000</v>
      </c>
      <c r="M23" s="18">
        <v>12.25</v>
      </c>
      <c r="N23">
        <f t="shared" si="1"/>
        <v>0</v>
      </c>
      <c r="O23">
        <f t="shared" si="2"/>
        <v>267266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si="6"/>
        <v>0</v>
      </c>
      <c r="T23" s="19">
        <f t="shared" si="7"/>
        <v>267266</v>
      </c>
      <c r="V23" s="10"/>
      <c r="W23" s="10"/>
      <c r="X23" s="10"/>
    </row>
    <row r="24" spans="1:24">
      <c r="A24" s="18">
        <v>12.75</v>
      </c>
      <c r="C24">
        <v>32</v>
      </c>
      <c r="F24" s="2"/>
      <c r="G24" s="2"/>
      <c r="H24" s="19">
        <f t="shared" si="8"/>
        <v>32</v>
      </c>
      <c r="J24" s="18">
        <v>12.75</v>
      </c>
      <c r="K24">
        <v>265855000</v>
      </c>
      <c r="M24" s="18">
        <v>12.75</v>
      </c>
      <c r="N24">
        <f t="shared" si="1"/>
        <v>0</v>
      </c>
      <c r="O24">
        <f t="shared" si="2"/>
        <v>265855</v>
      </c>
      <c r="P24">
        <f t="shared" si="3"/>
        <v>0</v>
      </c>
      <c r="Q24">
        <f t="shared" si="4"/>
        <v>0</v>
      </c>
      <c r="R24">
        <f t="shared" si="5"/>
        <v>0</v>
      </c>
      <c r="S24">
        <f t="shared" si="6"/>
        <v>0</v>
      </c>
      <c r="T24" s="19">
        <f t="shared" si="7"/>
        <v>265855</v>
      </c>
      <c r="V24" s="10"/>
      <c r="W24" s="10"/>
      <c r="X24" s="10"/>
    </row>
    <row r="25" spans="1:24">
      <c r="A25" s="18">
        <v>13.25</v>
      </c>
      <c r="C25">
        <v>34</v>
      </c>
      <c r="F25" s="2"/>
      <c r="G25" s="2"/>
      <c r="H25" s="19">
        <f t="shared" si="8"/>
        <v>34</v>
      </c>
      <c r="J25" s="18">
        <v>13.25</v>
      </c>
      <c r="K25">
        <v>283434000</v>
      </c>
      <c r="M25" s="18">
        <v>13.25</v>
      </c>
      <c r="N25">
        <f t="shared" si="1"/>
        <v>0</v>
      </c>
      <c r="O25">
        <f t="shared" si="2"/>
        <v>283434</v>
      </c>
      <c r="P25">
        <f t="shared" si="3"/>
        <v>0</v>
      </c>
      <c r="Q25">
        <f t="shared" si="4"/>
        <v>0</v>
      </c>
      <c r="R25">
        <f t="shared" si="5"/>
        <v>0</v>
      </c>
      <c r="S25">
        <f t="shared" si="6"/>
        <v>0</v>
      </c>
      <c r="T25" s="19">
        <f t="shared" si="7"/>
        <v>283434</v>
      </c>
      <c r="V25" s="10"/>
      <c r="W25" s="10"/>
      <c r="X25" s="10"/>
    </row>
    <row r="26" spans="1:24">
      <c r="A26" s="18">
        <v>13.75</v>
      </c>
      <c r="C26">
        <v>44</v>
      </c>
      <c r="D26">
        <v>1</v>
      </c>
      <c r="F26" s="2"/>
      <c r="G26" s="2"/>
      <c r="H26" s="19">
        <f t="shared" si="8"/>
        <v>45</v>
      </c>
      <c r="J26" s="18">
        <v>13.75</v>
      </c>
      <c r="K26">
        <v>223989000</v>
      </c>
      <c r="M26" s="18">
        <v>13.75</v>
      </c>
      <c r="N26">
        <f t="shared" si="1"/>
        <v>0</v>
      </c>
      <c r="O26">
        <f t="shared" si="2"/>
        <v>219011.46666666665</v>
      </c>
      <c r="P26">
        <f t="shared" si="3"/>
        <v>4977.5333333333338</v>
      </c>
      <c r="Q26">
        <f t="shared" si="4"/>
        <v>0</v>
      </c>
      <c r="R26">
        <f t="shared" si="5"/>
        <v>0</v>
      </c>
      <c r="S26">
        <f t="shared" si="6"/>
        <v>0</v>
      </c>
      <c r="T26" s="19">
        <f t="shared" si="7"/>
        <v>223988.99999999997</v>
      </c>
      <c r="V26" s="10"/>
      <c r="W26" s="10"/>
      <c r="X26" s="10"/>
    </row>
    <row r="27" spans="1:24">
      <c r="A27" s="18">
        <v>14.25</v>
      </c>
      <c r="C27">
        <v>44</v>
      </c>
      <c r="D27">
        <v>8</v>
      </c>
      <c r="F27" s="2"/>
      <c r="G27" s="2"/>
      <c r="H27" s="19">
        <f t="shared" si="8"/>
        <v>52</v>
      </c>
      <c r="J27" s="18">
        <v>14.25</v>
      </c>
      <c r="K27">
        <v>154052000</v>
      </c>
      <c r="M27" s="18">
        <v>14.25</v>
      </c>
      <c r="N27">
        <f t="shared" si="1"/>
        <v>0</v>
      </c>
      <c r="O27">
        <f t="shared" si="2"/>
        <v>130351.69230769231</v>
      </c>
      <c r="P27">
        <f t="shared" si="3"/>
        <v>23700.307692307695</v>
      </c>
      <c r="Q27">
        <f t="shared" si="4"/>
        <v>0</v>
      </c>
      <c r="R27">
        <f t="shared" si="5"/>
        <v>0</v>
      </c>
      <c r="S27">
        <f t="shared" si="6"/>
        <v>0</v>
      </c>
      <c r="T27" s="19">
        <f t="shared" si="7"/>
        <v>154052</v>
      </c>
      <c r="V27" s="10"/>
      <c r="W27" s="10"/>
      <c r="X27" s="10"/>
    </row>
    <row r="28" spans="1:24">
      <c r="A28" s="18">
        <v>14.75</v>
      </c>
      <c r="C28">
        <v>21</v>
      </c>
      <c r="D28">
        <v>43</v>
      </c>
      <c r="F28" s="2"/>
      <c r="G28" s="2"/>
      <c r="H28" s="19">
        <f t="shared" si="8"/>
        <v>64</v>
      </c>
      <c r="J28" s="18">
        <v>14.75</v>
      </c>
      <c r="K28">
        <v>109224000</v>
      </c>
      <c r="M28" s="18">
        <v>14.75</v>
      </c>
      <c r="N28">
        <f t="shared" si="1"/>
        <v>0</v>
      </c>
      <c r="O28">
        <f t="shared" si="2"/>
        <v>35839.125</v>
      </c>
      <c r="P28">
        <f t="shared" si="3"/>
        <v>73384.875</v>
      </c>
      <c r="Q28">
        <f t="shared" si="4"/>
        <v>0</v>
      </c>
      <c r="R28">
        <f t="shared" si="5"/>
        <v>0</v>
      </c>
      <c r="S28">
        <f t="shared" si="6"/>
        <v>0</v>
      </c>
      <c r="T28" s="19">
        <f t="shared" si="7"/>
        <v>109224</v>
      </c>
      <c r="V28" s="10"/>
      <c r="W28" s="10"/>
      <c r="X28" s="10"/>
    </row>
    <row r="29" spans="1:24">
      <c r="A29" s="18">
        <v>15.25</v>
      </c>
      <c r="C29">
        <v>3</v>
      </c>
      <c r="D29">
        <v>37</v>
      </c>
      <c r="F29" s="2"/>
      <c r="G29" s="2"/>
      <c r="H29" s="19">
        <f t="shared" si="8"/>
        <v>40</v>
      </c>
      <c r="J29" s="18">
        <v>15.25</v>
      </c>
      <c r="K29">
        <v>66802000</v>
      </c>
      <c r="M29" s="18">
        <v>15.25</v>
      </c>
      <c r="N29">
        <f t="shared" si="1"/>
        <v>0</v>
      </c>
      <c r="O29">
        <f t="shared" si="2"/>
        <v>5010.1499999999996</v>
      </c>
      <c r="P29">
        <f t="shared" si="3"/>
        <v>61791.850000000006</v>
      </c>
      <c r="Q29">
        <f t="shared" si="4"/>
        <v>0</v>
      </c>
      <c r="R29">
        <f t="shared" si="5"/>
        <v>0</v>
      </c>
      <c r="S29">
        <f t="shared" si="6"/>
        <v>0</v>
      </c>
      <c r="T29" s="19">
        <f t="shared" si="7"/>
        <v>66802</v>
      </c>
      <c r="V29" s="10"/>
      <c r="W29" s="10"/>
      <c r="X29" s="10"/>
    </row>
    <row r="30" spans="1:24">
      <c r="A30" s="18">
        <v>15.75</v>
      </c>
      <c r="C30">
        <v>2</v>
      </c>
      <c r="D30">
        <v>41</v>
      </c>
      <c r="F30" s="2"/>
      <c r="G30" s="2"/>
      <c r="H30" s="19">
        <f t="shared" si="8"/>
        <v>43</v>
      </c>
      <c r="J30" s="18">
        <v>15.75</v>
      </c>
      <c r="K30">
        <v>42977000</v>
      </c>
      <c r="M30" s="18">
        <v>15.75</v>
      </c>
      <c r="N30">
        <f t="shared" si="1"/>
        <v>0</v>
      </c>
      <c r="O30">
        <f t="shared" si="2"/>
        <v>1998.9302325581396</v>
      </c>
      <c r="P30">
        <f t="shared" si="3"/>
        <v>40978.069767441862</v>
      </c>
      <c r="Q30">
        <f t="shared" si="4"/>
        <v>0</v>
      </c>
      <c r="R30">
        <f t="shared" si="5"/>
        <v>0</v>
      </c>
      <c r="S30">
        <f t="shared" si="6"/>
        <v>0</v>
      </c>
      <c r="T30" s="19">
        <f t="shared" si="7"/>
        <v>42977</v>
      </c>
      <c r="V30" s="10"/>
      <c r="W30" s="10"/>
      <c r="X30" s="10"/>
    </row>
    <row r="31" spans="1:24">
      <c r="A31" s="18">
        <v>16.25</v>
      </c>
      <c r="C31">
        <v>1</v>
      </c>
      <c r="D31">
        <v>23</v>
      </c>
      <c r="F31" s="2"/>
      <c r="G31" s="2"/>
      <c r="H31" s="19">
        <f t="shared" si="8"/>
        <v>24</v>
      </c>
      <c r="J31" s="18">
        <v>16.25</v>
      </c>
      <c r="K31">
        <v>19662000</v>
      </c>
      <c r="M31" s="18">
        <v>16.25</v>
      </c>
      <c r="N31">
        <f t="shared" si="1"/>
        <v>0</v>
      </c>
      <c r="O31">
        <f t="shared" si="2"/>
        <v>819.25</v>
      </c>
      <c r="P31">
        <f t="shared" si="3"/>
        <v>18842.75</v>
      </c>
      <c r="Q31">
        <f t="shared" si="4"/>
        <v>0</v>
      </c>
      <c r="R31">
        <f t="shared" si="5"/>
        <v>0</v>
      </c>
      <c r="S31">
        <f t="shared" si="6"/>
        <v>0</v>
      </c>
      <c r="T31" s="19">
        <f t="shared" si="7"/>
        <v>19662</v>
      </c>
    </row>
    <row r="32" spans="1:24">
      <c r="A32" s="18">
        <v>16.75</v>
      </c>
      <c r="D32">
        <v>12</v>
      </c>
      <c r="F32" s="2"/>
      <c r="G32" s="2"/>
      <c r="H32" s="19">
        <f t="shared" si="8"/>
        <v>12</v>
      </c>
      <c r="J32" s="18">
        <v>16.75</v>
      </c>
      <c r="K32">
        <v>13561000</v>
      </c>
      <c r="M32" s="18">
        <v>16.75</v>
      </c>
      <c r="N32">
        <f t="shared" si="1"/>
        <v>0</v>
      </c>
      <c r="O32">
        <f t="shared" si="2"/>
        <v>0</v>
      </c>
      <c r="P32">
        <f t="shared" si="3"/>
        <v>13561</v>
      </c>
      <c r="Q32">
        <f t="shared" si="4"/>
        <v>0</v>
      </c>
      <c r="R32">
        <f t="shared" si="5"/>
        <v>0</v>
      </c>
      <c r="S32">
        <f t="shared" si="6"/>
        <v>0</v>
      </c>
      <c r="T32" s="19">
        <f t="shared" si="7"/>
        <v>13561</v>
      </c>
    </row>
    <row r="33" spans="1:21">
      <c r="A33" s="18">
        <v>17.25</v>
      </c>
      <c r="F33" s="2"/>
      <c r="G33" s="2"/>
      <c r="H33" s="19"/>
      <c r="J33" s="18">
        <v>17.25</v>
      </c>
      <c r="K33" s="42"/>
      <c r="L33" s="20"/>
      <c r="M33" s="18">
        <v>17.25</v>
      </c>
      <c r="T33" s="19">
        <f t="shared" si="7"/>
        <v>0</v>
      </c>
    </row>
    <row r="34" spans="1:21">
      <c r="A34" s="18">
        <v>17.75</v>
      </c>
      <c r="F34" s="2"/>
      <c r="G34" s="2"/>
      <c r="H34" s="19"/>
      <c r="J34" s="18">
        <v>17.75</v>
      </c>
      <c r="K34" s="42"/>
      <c r="L34" s="20"/>
      <c r="M34" s="18">
        <v>17.75</v>
      </c>
      <c r="T34" s="19">
        <f t="shared" si="7"/>
        <v>0</v>
      </c>
    </row>
    <row r="35" spans="1:21">
      <c r="A35" s="18">
        <v>18.25</v>
      </c>
      <c r="B35" s="2"/>
      <c r="C35" s="20"/>
      <c r="D35" s="20"/>
      <c r="E35" s="20"/>
      <c r="F35" s="2"/>
      <c r="G35" s="2"/>
      <c r="H35" s="19"/>
      <c r="J35" s="18">
        <v>18.25</v>
      </c>
      <c r="K35" s="42"/>
      <c r="M35" s="18">
        <v>18.25</v>
      </c>
      <c r="T35" s="19">
        <f t="shared" si="7"/>
        <v>0</v>
      </c>
    </row>
    <row r="36" spans="1:21">
      <c r="A36" s="18">
        <v>18.75</v>
      </c>
      <c r="B36" s="2"/>
      <c r="C36" s="20"/>
      <c r="D36" s="20"/>
      <c r="E36" s="20"/>
      <c r="F36" s="2"/>
      <c r="G36" s="2"/>
      <c r="H36" s="19"/>
      <c r="J36" s="18">
        <v>18.75</v>
      </c>
      <c r="K36" s="42"/>
      <c r="M36" s="18">
        <v>18.75</v>
      </c>
      <c r="T36" s="19">
        <f t="shared" si="7"/>
        <v>0</v>
      </c>
    </row>
    <row r="37" spans="1:21">
      <c r="A37" s="18">
        <v>19.25</v>
      </c>
      <c r="B37" s="2"/>
      <c r="C37" s="20"/>
      <c r="D37" s="20"/>
      <c r="E37" s="20"/>
      <c r="F37" s="2"/>
      <c r="G37" s="2"/>
      <c r="H37" s="19"/>
      <c r="J37" s="18">
        <v>19.25</v>
      </c>
      <c r="K37" s="42"/>
      <c r="M37" s="18">
        <v>19.25</v>
      </c>
      <c r="T37" s="19">
        <f t="shared" si="7"/>
        <v>0</v>
      </c>
    </row>
    <row r="38" spans="1:21">
      <c r="A38" s="17" t="s">
        <v>21</v>
      </c>
      <c r="B38" s="24">
        <f t="shared" ref="B38:H38" si="9">SUM(B6:B37)</f>
        <v>0</v>
      </c>
      <c r="C38" s="24">
        <f t="shared" si="9"/>
        <v>432</v>
      </c>
      <c r="D38" s="24">
        <f t="shared" si="9"/>
        <v>165</v>
      </c>
      <c r="E38" s="24">
        <f t="shared" si="9"/>
        <v>0</v>
      </c>
      <c r="F38" s="24">
        <f t="shared" si="9"/>
        <v>0</v>
      </c>
      <c r="G38" s="24">
        <f t="shared" si="9"/>
        <v>0</v>
      </c>
      <c r="H38" s="24">
        <f t="shared" si="9"/>
        <v>597</v>
      </c>
      <c r="I38" s="40"/>
      <c r="J38" s="17" t="s">
        <v>21</v>
      </c>
      <c r="M38" s="17" t="s">
        <v>21</v>
      </c>
      <c r="N38" s="24">
        <f t="shared" ref="N38:T38" si="10">SUM(N6:N37)</f>
        <v>0</v>
      </c>
      <c r="O38" s="24">
        <f t="shared" si="10"/>
        <v>2077162.6142069169</v>
      </c>
      <c r="P38" s="24">
        <f t="shared" si="10"/>
        <v>237236.38579308291</v>
      </c>
      <c r="Q38" s="24">
        <f t="shared" si="10"/>
        <v>0</v>
      </c>
      <c r="R38" s="24">
        <f t="shared" si="10"/>
        <v>0</v>
      </c>
      <c r="S38" s="24">
        <f t="shared" si="10"/>
        <v>0</v>
      </c>
      <c r="T38" s="41">
        <f t="shared" si="10"/>
        <v>2314399</v>
      </c>
      <c r="U38" s="40"/>
    </row>
    <row r="41" spans="1:21">
      <c r="A41" s="21"/>
      <c r="H41" s="21"/>
      <c r="L41" s="21"/>
      <c r="P41" s="21"/>
    </row>
    <row r="42" spans="1:21">
      <c r="B42" t="s">
        <v>23</v>
      </c>
      <c r="K42" t="s">
        <v>24</v>
      </c>
      <c r="R42" s="10"/>
    </row>
    <row r="43" spans="1:21">
      <c r="Q43" s="32"/>
    </row>
    <row r="44" spans="1:21">
      <c r="J44" s="26" t="s">
        <v>25</v>
      </c>
      <c r="K44">
        <v>7.9000000000000008E-3</v>
      </c>
      <c r="L44" s="26" t="s">
        <v>26</v>
      </c>
      <c r="M44">
        <v>2.8519999999999999</v>
      </c>
      <c r="N44" s="32"/>
      <c r="P44" s="35"/>
      <c r="Q44" s="26"/>
    </row>
    <row r="45" spans="1:21">
      <c r="A45" s="2" t="s">
        <v>18</v>
      </c>
      <c r="J45" s="2" t="s">
        <v>18</v>
      </c>
    </row>
    <row r="46" spans="1:21">
      <c r="A46" s="2" t="s">
        <v>20</v>
      </c>
      <c r="B46" s="15">
        <v>0</v>
      </c>
      <c r="C46" s="16">
        <v>1</v>
      </c>
      <c r="D46" s="16">
        <v>2</v>
      </c>
      <c r="E46" s="16">
        <v>3</v>
      </c>
      <c r="F46" s="16">
        <v>4</v>
      </c>
      <c r="G46" s="16" t="s">
        <v>13</v>
      </c>
      <c r="H46" s="17" t="s">
        <v>21</v>
      </c>
      <c r="J46" s="2" t="s">
        <v>20</v>
      </c>
      <c r="K46" s="15">
        <v>0</v>
      </c>
      <c r="L46" s="16">
        <v>1</v>
      </c>
      <c r="M46" s="16">
        <v>2</v>
      </c>
      <c r="N46" s="16">
        <v>3</v>
      </c>
      <c r="O46" s="16">
        <v>4</v>
      </c>
      <c r="P46" s="16" t="s">
        <v>13</v>
      </c>
      <c r="Q46" s="27" t="s">
        <v>21</v>
      </c>
      <c r="R46" s="2"/>
      <c r="S46" s="2"/>
    </row>
    <row r="47" spans="1:21">
      <c r="A47" s="18">
        <v>3.75</v>
      </c>
      <c r="B47">
        <f t="shared" ref="B47:B78" si="11">N6*($A47)</f>
        <v>0</v>
      </c>
      <c r="C47">
        <f t="shared" ref="C47:C78" si="12">O6*($A47)</f>
        <v>0</v>
      </c>
      <c r="D47">
        <f t="shared" ref="D47:D78" si="13">P6*($A47)</f>
        <v>0</v>
      </c>
      <c r="E47">
        <f t="shared" ref="E47:E78" si="14">Q6*($A47)</f>
        <v>0</v>
      </c>
      <c r="F47">
        <f t="shared" ref="F47:F78" si="15">R6*($A47)</f>
        <v>0</v>
      </c>
      <c r="G47">
        <f t="shared" ref="G47:G78" si="16">S6*($A47)</f>
        <v>0</v>
      </c>
      <c r="H47" s="19">
        <f t="shared" ref="H47:H78" si="17">SUM(B47:G47)</f>
        <v>0</v>
      </c>
      <c r="J47" s="28">
        <f t="shared" ref="J47:J78" si="18">$K$44*((A47)^$M$44)</f>
        <v>0.34258178417249252</v>
      </c>
      <c r="K47">
        <f t="shared" ref="K47:K78" si="19">N6*$J47</f>
        <v>0</v>
      </c>
      <c r="L47">
        <f t="shared" ref="L47:L78" si="20">O6*$J47</f>
        <v>0</v>
      </c>
      <c r="M47">
        <f t="shared" ref="M47:M78" si="21">P6*$J47</f>
        <v>0</v>
      </c>
      <c r="N47">
        <f t="shared" ref="N47:N78" si="22">Q6*$J47</f>
        <v>0</v>
      </c>
      <c r="O47">
        <f t="shared" ref="O47:O78" si="23">R6*$J47</f>
        <v>0</v>
      </c>
      <c r="P47">
        <f t="shared" ref="P47:P78" si="24">S6*$J47</f>
        <v>0</v>
      </c>
      <c r="Q47" s="29">
        <f t="shared" ref="Q47:Q78" si="25">SUM(K47:P47)</f>
        <v>0</v>
      </c>
    </row>
    <row r="48" spans="1:21">
      <c r="A48" s="18">
        <v>4.25</v>
      </c>
      <c r="B48">
        <f t="shared" si="11"/>
        <v>0</v>
      </c>
      <c r="C48">
        <f t="shared" si="12"/>
        <v>0</v>
      </c>
      <c r="D48">
        <f t="shared" si="13"/>
        <v>0</v>
      </c>
      <c r="E48">
        <f t="shared" si="14"/>
        <v>0</v>
      </c>
      <c r="F48">
        <f t="shared" si="15"/>
        <v>0</v>
      </c>
      <c r="G48">
        <f t="shared" si="16"/>
        <v>0</v>
      </c>
      <c r="H48" s="19">
        <f t="shared" si="17"/>
        <v>0</v>
      </c>
      <c r="J48" s="28">
        <f t="shared" si="18"/>
        <v>0.48954466246901923</v>
      </c>
      <c r="K48">
        <f t="shared" si="19"/>
        <v>0</v>
      </c>
      <c r="L48">
        <f t="shared" si="20"/>
        <v>0</v>
      </c>
      <c r="M48">
        <f t="shared" si="21"/>
        <v>0</v>
      </c>
      <c r="N48">
        <f t="shared" si="22"/>
        <v>0</v>
      </c>
      <c r="O48">
        <f t="shared" si="23"/>
        <v>0</v>
      </c>
      <c r="P48">
        <f t="shared" si="24"/>
        <v>0</v>
      </c>
      <c r="Q48" s="29">
        <f t="shared" si="25"/>
        <v>0</v>
      </c>
    </row>
    <row r="49" spans="1:17">
      <c r="A49" s="18">
        <v>4.75</v>
      </c>
      <c r="B49">
        <f t="shared" si="11"/>
        <v>0</v>
      </c>
      <c r="C49">
        <f t="shared" si="12"/>
        <v>0</v>
      </c>
      <c r="D49">
        <f t="shared" si="13"/>
        <v>0</v>
      </c>
      <c r="E49">
        <f t="shared" si="14"/>
        <v>0</v>
      </c>
      <c r="F49">
        <f t="shared" si="15"/>
        <v>0</v>
      </c>
      <c r="G49">
        <f t="shared" si="16"/>
        <v>0</v>
      </c>
      <c r="H49" s="19">
        <f t="shared" si="17"/>
        <v>0</v>
      </c>
      <c r="J49" s="28">
        <f t="shared" si="18"/>
        <v>0.67229095135114703</v>
      </c>
      <c r="K49">
        <f t="shared" si="19"/>
        <v>0</v>
      </c>
      <c r="L49">
        <f t="shared" si="20"/>
        <v>0</v>
      </c>
      <c r="M49">
        <f t="shared" si="21"/>
        <v>0</v>
      </c>
      <c r="N49">
        <f t="shared" si="22"/>
        <v>0</v>
      </c>
      <c r="O49">
        <f t="shared" si="23"/>
        <v>0</v>
      </c>
      <c r="P49">
        <f t="shared" si="24"/>
        <v>0</v>
      </c>
      <c r="Q49" s="29">
        <f t="shared" si="25"/>
        <v>0</v>
      </c>
    </row>
    <row r="50" spans="1:17">
      <c r="A50" s="18">
        <v>5.25</v>
      </c>
      <c r="B50">
        <f t="shared" si="11"/>
        <v>0</v>
      </c>
      <c r="C50">
        <f t="shared" si="12"/>
        <v>0</v>
      </c>
      <c r="D50">
        <f t="shared" si="13"/>
        <v>0</v>
      </c>
      <c r="E50">
        <f t="shared" si="14"/>
        <v>0</v>
      </c>
      <c r="F50">
        <f t="shared" si="15"/>
        <v>0</v>
      </c>
      <c r="G50">
        <f t="shared" si="16"/>
        <v>0</v>
      </c>
      <c r="H50" s="19">
        <f t="shared" si="17"/>
        <v>0</v>
      </c>
      <c r="J50" s="28">
        <f t="shared" si="18"/>
        <v>0.8943786523089885</v>
      </c>
      <c r="K50">
        <f t="shared" si="19"/>
        <v>0</v>
      </c>
      <c r="L50">
        <f t="shared" si="20"/>
        <v>0</v>
      </c>
      <c r="M50">
        <f t="shared" si="21"/>
        <v>0</v>
      </c>
      <c r="N50">
        <f t="shared" si="22"/>
        <v>0</v>
      </c>
      <c r="O50">
        <f t="shared" si="23"/>
        <v>0</v>
      </c>
      <c r="P50">
        <f t="shared" si="24"/>
        <v>0</v>
      </c>
      <c r="Q50" s="29">
        <f t="shared" si="25"/>
        <v>0</v>
      </c>
    </row>
    <row r="51" spans="1:17">
      <c r="A51" s="18">
        <v>5.75</v>
      </c>
      <c r="B51">
        <f t="shared" si="11"/>
        <v>0</v>
      </c>
      <c r="C51">
        <f t="shared" si="12"/>
        <v>157820.25</v>
      </c>
      <c r="D51">
        <f t="shared" si="13"/>
        <v>0</v>
      </c>
      <c r="E51">
        <f t="shared" si="14"/>
        <v>0</v>
      </c>
      <c r="F51">
        <f t="shared" si="15"/>
        <v>0</v>
      </c>
      <c r="G51">
        <f t="shared" si="16"/>
        <v>0</v>
      </c>
      <c r="H51" s="19">
        <f t="shared" si="17"/>
        <v>157820.25</v>
      </c>
      <c r="J51" s="28">
        <f t="shared" si="18"/>
        <v>1.1593105400703621</v>
      </c>
      <c r="K51">
        <f t="shared" si="19"/>
        <v>0</v>
      </c>
      <c r="L51">
        <f t="shared" si="20"/>
        <v>31819.596393311229</v>
      </c>
      <c r="M51">
        <f t="shared" si="21"/>
        <v>0</v>
      </c>
      <c r="N51">
        <f t="shared" si="22"/>
        <v>0</v>
      </c>
      <c r="O51">
        <f t="shared" si="23"/>
        <v>0</v>
      </c>
      <c r="P51">
        <f t="shared" si="24"/>
        <v>0</v>
      </c>
      <c r="Q51" s="29">
        <f t="shared" si="25"/>
        <v>31819.596393311229</v>
      </c>
    </row>
    <row r="52" spans="1:17">
      <c r="A52" s="18">
        <v>6.25</v>
      </c>
      <c r="B52">
        <f t="shared" si="11"/>
        <v>0</v>
      </c>
      <c r="C52">
        <f t="shared" si="12"/>
        <v>1672437.5</v>
      </c>
      <c r="D52">
        <f t="shared" si="13"/>
        <v>0</v>
      </c>
      <c r="E52">
        <f t="shared" si="14"/>
        <v>0</v>
      </c>
      <c r="F52">
        <f t="shared" si="15"/>
        <v>0</v>
      </c>
      <c r="G52">
        <f t="shared" si="16"/>
        <v>0</v>
      </c>
      <c r="H52" s="19">
        <f t="shared" si="17"/>
        <v>1672437.5</v>
      </c>
      <c r="J52" s="28">
        <f t="shared" si="18"/>
        <v>1.4705401982684607</v>
      </c>
      <c r="K52">
        <f t="shared" si="19"/>
        <v>0</v>
      </c>
      <c r="L52">
        <f t="shared" si="20"/>
        <v>393501.8516546574</v>
      </c>
      <c r="M52">
        <f t="shared" si="21"/>
        <v>0</v>
      </c>
      <c r="N52">
        <f t="shared" si="22"/>
        <v>0</v>
      </c>
      <c r="O52">
        <f t="shared" si="23"/>
        <v>0</v>
      </c>
      <c r="P52">
        <f t="shared" si="24"/>
        <v>0</v>
      </c>
      <c r="Q52" s="29">
        <f t="shared" si="25"/>
        <v>393501.8516546574</v>
      </c>
    </row>
    <row r="53" spans="1:17">
      <c r="A53" s="18">
        <v>6.75</v>
      </c>
      <c r="B53">
        <f t="shared" si="11"/>
        <v>0</v>
      </c>
      <c r="C53">
        <f t="shared" si="12"/>
        <v>1250430.75</v>
      </c>
      <c r="D53">
        <f t="shared" si="13"/>
        <v>0</v>
      </c>
      <c r="E53">
        <f t="shared" si="14"/>
        <v>0</v>
      </c>
      <c r="F53">
        <f t="shared" si="15"/>
        <v>0</v>
      </c>
      <c r="G53">
        <f t="shared" si="16"/>
        <v>0</v>
      </c>
      <c r="H53" s="19">
        <f t="shared" si="17"/>
        <v>1250430.75</v>
      </c>
      <c r="J53" s="28">
        <f t="shared" si="18"/>
        <v>1.8314769254148142</v>
      </c>
      <c r="K53">
        <f t="shared" si="19"/>
        <v>0</v>
      </c>
      <c r="L53">
        <f t="shared" si="20"/>
        <v>339279.2689561689</v>
      </c>
      <c r="M53">
        <f t="shared" si="21"/>
        <v>0</v>
      </c>
      <c r="N53">
        <f t="shared" si="22"/>
        <v>0</v>
      </c>
      <c r="O53">
        <f t="shared" si="23"/>
        <v>0</v>
      </c>
      <c r="P53">
        <f t="shared" si="24"/>
        <v>0</v>
      </c>
      <c r="Q53" s="29">
        <f t="shared" si="25"/>
        <v>339279.2689561689</v>
      </c>
    </row>
    <row r="54" spans="1:17">
      <c r="A54" s="18">
        <v>7.25</v>
      </c>
      <c r="B54">
        <f t="shared" si="11"/>
        <v>0</v>
      </c>
      <c r="C54">
        <f t="shared" si="12"/>
        <v>547092.25</v>
      </c>
      <c r="D54">
        <f t="shared" si="13"/>
        <v>0</v>
      </c>
      <c r="E54">
        <f t="shared" si="14"/>
        <v>0</v>
      </c>
      <c r="F54">
        <f t="shared" si="15"/>
        <v>0</v>
      </c>
      <c r="G54">
        <f t="shared" si="16"/>
        <v>0</v>
      </c>
      <c r="H54" s="19">
        <f t="shared" si="17"/>
        <v>547092.25</v>
      </c>
      <c r="J54" s="28">
        <f t="shared" si="18"/>
        <v>2.2454897968140206</v>
      </c>
      <c r="K54">
        <f t="shared" si="19"/>
        <v>0</v>
      </c>
      <c r="L54">
        <f t="shared" si="20"/>
        <v>169446.90555738282</v>
      </c>
      <c r="M54">
        <f t="shared" si="21"/>
        <v>0</v>
      </c>
      <c r="N54">
        <f t="shared" si="22"/>
        <v>0</v>
      </c>
      <c r="O54">
        <f t="shared" si="23"/>
        <v>0</v>
      </c>
      <c r="P54">
        <f t="shared" si="24"/>
        <v>0</v>
      </c>
      <c r="Q54" s="29">
        <f t="shared" si="25"/>
        <v>169446.90555738282</v>
      </c>
    </row>
    <row r="55" spans="1:17">
      <c r="A55" s="18">
        <v>7.75</v>
      </c>
      <c r="B55">
        <f t="shared" si="11"/>
        <v>0</v>
      </c>
      <c r="C55">
        <f t="shared" si="12"/>
        <v>159394.25</v>
      </c>
      <c r="D55">
        <f t="shared" si="13"/>
        <v>0</v>
      </c>
      <c r="E55">
        <f t="shared" si="14"/>
        <v>0</v>
      </c>
      <c r="F55">
        <f t="shared" si="15"/>
        <v>0</v>
      </c>
      <c r="G55">
        <f t="shared" si="16"/>
        <v>0</v>
      </c>
      <c r="H55" s="19">
        <f t="shared" si="17"/>
        <v>159394.25</v>
      </c>
      <c r="J55" s="28">
        <f t="shared" si="18"/>
        <v>2.7159110798114452</v>
      </c>
      <c r="K55">
        <f t="shared" si="19"/>
        <v>0</v>
      </c>
      <c r="L55">
        <f t="shared" si="20"/>
        <v>55858.143178481994</v>
      </c>
      <c r="M55">
        <f t="shared" si="21"/>
        <v>0</v>
      </c>
      <c r="N55">
        <f t="shared" si="22"/>
        <v>0</v>
      </c>
      <c r="O55">
        <f t="shared" si="23"/>
        <v>0</v>
      </c>
      <c r="P55">
        <f t="shared" si="24"/>
        <v>0</v>
      </c>
      <c r="Q55" s="29">
        <f t="shared" si="25"/>
        <v>55858.143178481994</v>
      </c>
    </row>
    <row r="56" spans="1:17">
      <c r="A56" s="18">
        <v>8.25</v>
      </c>
      <c r="B56">
        <f t="shared" si="11"/>
        <v>0</v>
      </c>
      <c r="C56">
        <f t="shared" si="12"/>
        <v>56760</v>
      </c>
      <c r="D56">
        <f t="shared" si="13"/>
        <v>0</v>
      </c>
      <c r="E56">
        <f t="shared" si="14"/>
        <v>0</v>
      </c>
      <c r="F56">
        <f t="shared" si="15"/>
        <v>0</v>
      </c>
      <c r="G56">
        <f t="shared" si="16"/>
        <v>0</v>
      </c>
      <c r="H56" s="19">
        <f t="shared" si="17"/>
        <v>56760</v>
      </c>
      <c r="J56" s="28">
        <f t="shared" si="18"/>
        <v>3.2460391430583262</v>
      </c>
      <c r="K56">
        <f t="shared" si="19"/>
        <v>0</v>
      </c>
      <c r="L56">
        <f t="shared" si="20"/>
        <v>22332.749304241283</v>
      </c>
      <c r="M56">
        <f t="shared" si="21"/>
        <v>0</v>
      </c>
      <c r="N56">
        <f t="shared" si="22"/>
        <v>0</v>
      </c>
      <c r="O56">
        <f t="shared" si="23"/>
        <v>0</v>
      </c>
      <c r="P56">
        <f t="shared" si="24"/>
        <v>0</v>
      </c>
      <c r="Q56" s="29">
        <f t="shared" si="25"/>
        <v>22332.749304241283</v>
      </c>
    </row>
    <row r="57" spans="1:17">
      <c r="A57" s="18">
        <v>8.75</v>
      </c>
      <c r="B57">
        <f t="shared" si="11"/>
        <v>0</v>
      </c>
      <c r="C57">
        <f t="shared" si="12"/>
        <v>60200</v>
      </c>
      <c r="D57">
        <f t="shared" si="13"/>
        <v>0</v>
      </c>
      <c r="E57">
        <f t="shared" si="14"/>
        <v>0</v>
      </c>
      <c r="F57">
        <f t="shared" si="15"/>
        <v>0</v>
      </c>
      <c r="G57">
        <f t="shared" si="16"/>
        <v>0</v>
      </c>
      <c r="H57" s="19">
        <f t="shared" si="17"/>
        <v>60200</v>
      </c>
      <c r="J57" s="28">
        <f t="shared" si="18"/>
        <v>3.8391409627060509</v>
      </c>
      <c r="K57">
        <f t="shared" si="19"/>
        <v>0</v>
      </c>
      <c r="L57">
        <f t="shared" si="20"/>
        <v>26413.289823417628</v>
      </c>
      <c r="M57">
        <f t="shared" si="21"/>
        <v>0</v>
      </c>
      <c r="N57">
        <f t="shared" si="22"/>
        <v>0</v>
      </c>
      <c r="O57">
        <f t="shared" si="23"/>
        <v>0</v>
      </c>
      <c r="P57">
        <f t="shared" si="24"/>
        <v>0</v>
      </c>
      <c r="Q57" s="29">
        <f t="shared" si="25"/>
        <v>26413.289823417628</v>
      </c>
    </row>
    <row r="58" spans="1:17">
      <c r="A58" s="18">
        <v>9.25</v>
      </c>
      <c r="B58">
        <f t="shared" si="11"/>
        <v>0</v>
      </c>
      <c r="C58">
        <f t="shared" si="12"/>
        <v>63640</v>
      </c>
      <c r="D58">
        <f t="shared" si="13"/>
        <v>0</v>
      </c>
      <c r="E58">
        <f t="shared" si="14"/>
        <v>0</v>
      </c>
      <c r="F58">
        <f t="shared" si="15"/>
        <v>0</v>
      </c>
      <c r="G58">
        <f t="shared" si="16"/>
        <v>0</v>
      </c>
      <c r="H58" s="19">
        <f t="shared" si="17"/>
        <v>63640</v>
      </c>
      <c r="J58" s="28">
        <f t="shared" si="18"/>
        <v>4.4984543025041761</v>
      </c>
      <c r="K58">
        <f t="shared" si="19"/>
        <v>0</v>
      </c>
      <c r="L58">
        <f t="shared" si="20"/>
        <v>30949.365601228732</v>
      </c>
      <c r="M58">
        <f t="shared" si="21"/>
        <v>0</v>
      </c>
      <c r="N58">
        <f t="shared" si="22"/>
        <v>0</v>
      </c>
      <c r="O58">
        <f t="shared" si="23"/>
        <v>0</v>
      </c>
      <c r="P58">
        <f t="shared" si="24"/>
        <v>0</v>
      </c>
      <c r="Q58" s="29">
        <f t="shared" si="25"/>
        <v>30949.365601228732</v>
      </c>
    </row>
    <row r="59" spans="1:17">
      <c r="A59" s="18">
        <v>9.75</v>
      </c>
      <c r="B59">
        <f t="shared" si="11"/>
        <v>0</v>
      </c>
      <c r="C59">
        <f t="shared" si="12"/>
        <v>67080</v>
      </c>
      <c r="D59">
        <f t="shared" si="13"/>
        <v>0</v>
      </c>
      <c r="E59">
        <f t="shared" si="14"/>
        <v>0</v>
      </c>
      <c r="F59">
        <f t="shared" si="15"/>
        <v>0</v>
      </c>
      <c r="G59">
        <f t="shared" si="16"/>
        <v>0</v>
      </c>
      <c r="H59" s="19">
        <f t="shared" si="17"/>
        <v>67080</v>
      </c>
      <c r="J59" s="28">
        <f t="shared" si="18"/>
        <v>5.2271896264959556</v>
      </c>
      <c r="K59">
        <f t="shared" si="19"/>
        <v>0</v>
      </c>
      <c r="L59">
        <f t="shared" si="20"/>
        <v>35963.064630292174</v>
      </c>
      <c r="M59">
        <f t="shared" si="21"/>
        <v>0</v>
      </c>
      <c r="N59">
        <f t="shared" si="22"/>
        <v>0</v>
      </c>
      <c r="O59">
        <f t="shared" si="23"/>
        <v>0</v>
      </c>
      <c r="P59">
        <f t="shared" si="24"/>
        <v>0</v>
      </c>
      <c r="Q59" s="29">
        <f t="shared" si="25"/>
        <v>35963.064630292174</v>
      </c>
    </row>
    <row r="60" spans="1:17">
      <c r="A60" s="18">
        <v>10.25</v>
      </c>
      <c r="B60">
        <f t="shared" si="11"/>
        <v>0</v>
      </c>
      <c r="C60">
        <f t="shared" si="12"/>
        <v>70520</v>
      </c>
      <c r="D60">
        <f t="shared" si="13"/>
        <v>0</v>
      </c>
      <c r="E60">
        <f t="shared" si="14"/>
        <v>0</v>
      </c>
      <c r="F60">
        <f t="shared" si="15"/>
        <v>0</v>
      </c>
      <c r="G60">
        <f t="shared" si="16"/>
        <v>0</v>
      </c>
      <c r="H60" s="19">
        <f t="shared" si="17"/>
        <v>70520</v>
      </c>
      <c r="J60" s="28">
        <f t="shared" si="18"/>
        <v>6.0285317898254327</v>
      </c>
      <c r="K60">
        <f t="shared" si="19"/>
        <v>0</v>
      </c>
      <c r="L60">
        <f t="shared" si="20"/>
        <v>41476.298713998978</v>
      </c>
      <c r="M60">
        <f t="shared" si="21"/>
        <v>0</v>
      </c>
      <c r="N60">
        <f t="shared" si="22"/>
        <v>0</v>
      </c>
      <c r="O60">
        <f t="shared" si="23"/>
        <v>0</v>
      </c>
      <c r="P60">
        <f t="shared" si="24"/>
        <v>0</v>
      </c>
      <c r="Q60" s="29">
        <f t="shared" si="25"/>
        <v>41476.298713998978</v>
      </c>
    </row>
    <row r="61" spans="1:17">
      <c r="A61" s="18">
        <v>10.75</v>
      </c>
      <c r="B61">
        <f t="shared" si="11"/>
        <v>0</v>
      </c>
      <c r="C61">
        <f t="shared" si="12"/>
        <v>306923.25</v>
      </c>
      <c r="D61">
        <f t="shared" si="13"/>
        <v>0</v>
      </c>
      <c r="E61">
        <f t="shared" si="14"/>
        <v>0</v>
      </c>
      <c r="F61">
        <f t="shared" si="15"/>
        <v>0</v>
      </c>
      <c r="G61">
        <f t="shared" si="16"/>
        <v>0</v>
      </c>
      <c r="H61" s="19">
        <f t="shared" si="17"/>
        <v>306923.25</v>
      </c>
      <c r="J61" s="28">
        <f t="shared" si="18"/>
        <v>6.9056415434779135</v>
      </c>
      <c r="K61">
        <f t="shared" si="19"/>
        <v>0</v>
      </c>
      <c r="L61">
        <f t="shared" si="20"/>
        <v>197162.97170783792</v>
      </c>
      <c r="M61">
        <f t="shared" si="21"/>
        <v>0</v>
      </c>
      <c r="N61">
        <f t="shared" si="22"/>
        <v>0</v>
      </c>
      <c r="O61">
        <f t="shared" si="23"/>
        <v>0</v>
      </c>
      <c r="P61">
        <f t="shared" si="24"/>
        <v>0</v>
      </c>
      <c r="Q61" s="29">
        <f t="shared" si="25"/>
        <v>197162.97170783792</v>
      </c>
    </row>
    <row r="62" spans="1:17">
      <c r="A62" s="18">
        <v>11.25</v>
      </c>
      <c r="B62">
        <f t="shared" si="11"/>
        <v>0</v>
      </c>
      <c r="C62">
        <f t="shared" si="12"/>
        <v>568451.25</v>
      </c>
      <c r="D62">
        <f t="shared" si="13"/>
        <v>0</v>
      </c>
      <c r="E62">
        <f t="shared" si="14"/>
        <v>0</v>
      </c>
      <c r="F62">
        <f t="shared" si="15"/>
        <v>0</v>
      </c>
      <c r="G62">
        <f t="shared" si="16"/>
        <v>0</v>
      </c>
      <c r="H62" s="19">
        <f t="shared" si="17"/>
        <v>568451.25</v>
      </c>
      <c r="J62" s="28">
        <f t="shared" si="18"/>
        <v>7.8616568815215695</v>
      </c>
      <c r="K62">
        <f t="shared" si="19"/>
        <v>0</v>
      </c>
      <c r="L62">
        <f t="shared" si="20"/>
        <v>397241.66056640341</v>
      </c>
      <c r="M62">
        <f t="shared" si="21"/>
        <v>0</v>
      </c>
      <c r="N62">
        <f t="shared" si="22"/>
        <v>0</v>
      </c>
      <c r="O62">
        <f t="shared" si="23"/>
        <v>0</v>
      </c>
      <c r="P62">
        <f t="shared" si="24"/>
        <v>0</v>
      </c>
      <c r="Q62" s="29">
        <f t="shared" si="25"/>
        <v>397241.66056640341</v>
      </c>
    </row>
    <row r="63" spans="1:17">
      <c r="A63" s="18">
        <v>11.75</v>
      </c>
      <c r="B63">
        <f t="shared" si="11"/>
        <v>0</v>
      </c>
      <c r="C63">
        <f t="shared" si="12"/>
        <v>2088950.25</v>
      </c>
      <c r="D63">
        <f t="shared" si="13"/>
        <v>0</v>
      </c>
      <c r="E63">
        <f t="shared" si="14"/>
        <v>0</v>
      </c>
      <c r="F63">
        <f t="shared" si="15"/>
        <v>0</v>
      </c>
      <c r="G63">
        <f t="shared" si="16"/>
        <v>0</v>
      </c>
      <c r="H63" s="19">
        <f t="shared" si="17"/>
        <v>2088950.25</v>
      </c>
      <c r="J63" s="28">
        <f t="shared" si="18"/>
        <v>8.8996942539033892</v>
      </c>
      <c r="K63">
        <f t="shared" si="19"/>
        <v>0</v>
      </c>
      <c r="L63">
        <f t="shared" si="20"/>
        <v>1582214.3435417062</v>
      </c>
      <c r="M63">
        <f t="shared" si="21"/>
        <v>0</v>
      </c>
      <c r="N63">
        <f t="shared" si="22"/>
        <v>0</v>
      </c>
      <c r="O63">
        <f t="shared" si="23"/>
        <v>0</v>
      </c>
      <c r="P63">
        <f t="shared" si="24"/>
        <v>0</v>
      </c>
      <c r="Q63" s="29">
        <f t="shared" si="25"/>
        <v>1582214.3435417062</v>
      </c>
    </row>
    <row r="64" spans="1:17">
      <c r="A64" s="18">
        <v>12.25</v>
      </c>
      <c r="B64">
        <f t="shared" si="11"/>
        <v>0</v>
      </c>
      <c r="C64">
        <f t="shared" si="12"/>
        <v>3274008.5</v>
      </c>
      <c r="D64">
        <f t="shared" si="13"/>
        <v>0</v>
      </c>
      <c r="E64">
        <f t="shared" si="14"/>
        <v>0</v>
      </c>
      <c r="F64">
        <f t="shared" si="15"/>
        <v>0</v>
      </c>
      <c r="G64">
        <f t="shared" si="16"/>
        <v>0</v>
      </c>
      <c r="H64" s="19">
        <f t="shared" si="17"/>
        <v>3274008.5</v>
      </c>
      <c r="J64" s="28">
        <f t="shared" si="18"/>
        <v>10.022849663601511</v>
      </c>
      <c r="K64">
        <f t="shared" si="19"/>
        <v>0</v>
      </c>
      <c r="L64">
        <f t="shared" si="20"/>
        <v>2678766.9381921212</v>
      </c>
      <c r="M64">
        <f t="shared" si="21"/>
        <v>0</v>
      </c>
      <c r="N64">
        <f t="shared" si="22"/>
        <v>0</v>
      </c>
      <c r="O64">
        <f t="shared" si="23"/>
        <v>0</v>
      </c>
      <c r="P64">
        <f t="shared" si="24"/>
        <v>0</v>
      </c>
      <c r="Q64" s="29">
        <f t="shared" si="25"/>
        <v>2678766.9381921212</v>
      </c>
    </row>
    <row r="65" spans="1:18">
      <c r="A65" s="18">
        <v>12.75</v>
      </c>
      <c r="B65">
        <f t="shared" si="11"/>
        <v>0</v>
      </c>
      <c r="C65">
        <f t="shared" si="12"/>
        <v>3389651.25</v>
      </c>
      <c r="D65">
        <f t="shared" si="13"/>
        <v>0</v>
      </c>
      <c r="E65">
        <f t="shared" si="14"/>
        <v>0</v>
      </c>
      <c r="F65">
        <f t="shared" si="15"/>
        <v>0</v>
      </c>
      <c r="G65">
        <f t="shared" si="16"/>
        <v>0</v>
      </c>
      <c r="H65" s="19">
        <f t="shared" si="17"/>
        <v>3389651.25</v>
      </c>
      <c r="J65" s="28">
        <f t="shared" si="18"/>
        <v>11.234199663616389</v>
      </c>
      <c r="K65">
        <f t="shared" si="19"/>
        <v>0</v>
      </c>
      <c r="L65">
        <f t="shared" si="20"/>
        <v>2986668.151570735</v>
      </c>
      <c r="M65">
        <f t="shared" si="21"/>
        <v>0</v>
      </c>
      <c r="N65">
        <f t="shared" si="22"/>
        <v>0</v>
      </c>
      <c r="O65">
        <f t="shared" si="23"/>
        <v>0</v>
      </c>
      <c r="P65">
        <f t="shared" si="24"/>
        <v>0</v>
      </c>
      <c r="Q65" s="29">
        <f t="shared" si="25"/>
        <v>2986668.151570735</v>
      </c>
    </row>
    <row r="66" spans="1:18">
      <c r="A66" s="18">
        <v>13.25</v>
      </c>
      <c r="B66">
        <f t="shared" si="11"/>
        <v>0</v>
      </c>
      <c r="C66">
        <f t="shared" si="12"/>
        <v>3755500.5</v>
      </c>
      <c r="D66">
        <f t="shared" si="13"/>
        <v>0</v>
      </c>
      <c r="E66">
        <f t="shared" si="14"/>
        <v>0</v>
      </c>
      <c r="F66">
        <f t="shared" si="15"/>
        <v>0</v>
      </c>
      <c r="G66">
        <f t="shared" si="16"/>
        <v>0</v>
      </c>
      <c r="H66" s="19">
        <f t="shared" si="17"/>
        <v>3755500.5</v>
      </c>
      <c r="J66" s="28">
        <f t="shared" si="18"/>
        <v>12.536802266662333</v>
      </c>
      <c r="K66">
        <f t="shared" si="19"/>
        <v>0</v>
      </c>
      <c r="L66">
        <f t="shared" si="20"/>
        <v>3553356.0136491717</v>
      </c>
      <c r="M66">
        <f t="shared" si="21"/>
        <v>0</v>
      </c>
      <c r="N66">
        <f t="shared" si="22"/>
        <v>0</v>
      </c>
      <c r="O66">
        <f t="shared" si="23"/>
        <v>0</v>
      </c>
      <c r="P66">
        <f t="shared" si="24"/>
        <v>0</v>
      </c>
      <c r="Q66" s="29">
        <f t="shared" si="25"/>
        <v>3553356.0136491717</v>
      </c>
    </row>
    <row r="67" spans="1:18">
      <c r="A67" s="18">
        <v>13.75</v>
      </c>
      <c r="B67">
        <f t="shared" si="11"/>
        <v>0</v>
      </c>
      <c r="C67">
        <f t="shared" si="12"/>
        <v>3011407.6666666665</v>
      </c>
      <c r="D67">
        <f t="shared" si="13"/>
        <v>68441.083333333343</v>
      </c>
      <c r="E67">
        <f t="shared" si="14"/>
        <v>0</v>
      </c>
      <c r="F67">
        <f t="shared" si="15"/>
        <v>0</v>
      </c>
      <c r="G67">
        <f t="shared" si="16"/>
        <v>0</v>
      </c>
      <c r="H67" s="19">
        <f t="shared" si="17"/>
        <v>3079848.75</v>
      </c>
      <c r="J67" s="28">
        <f t="shared" si="18"/>
        <v>13.933697778328806</v>
      </c>
      <c r="K67">
        <f t="shared" si="19"/>
        <v>0</v>
      </c>
      <c r="L67">
        <f t="shared" si="20"/>
        <v>3051639.5865218663</v>
      </c>
      <c r="M67">
        <f t="shared" si="21"/>
        <v>69355.445148224244</v>
      </c>
      <c r="N67">
        <f t="shared" si="22"/>
        <v>0</v>
      </c>
      <c r="O67">
        <f t="shared" si="23"/>
        <v>0</v>
      </c>
      <c r="P67">
        <f t="shared" si="24"/>
        <v>0</v>
      </c>
      <c r="Q67" s="29">
        <f t="shared" si="25"/>
        <v>3120995.0316700907</v>
      </c>
    </row>
    <row r="68" spans="1:18">
      <c r="A68" s="18">
        <v>14.25</v>
      </c>
      <c r="B68">
        <f t="shared" si="11"/>
        <v>0</v>
      </c>
      <c r="C68">
        <f t="shared" si="12"/>
        <v>1857511.6153846155</v>
      </c>
      <c r="D68">
        <f t="shared" si="13"/>
        <v>337729.38461538468</v>
      </c>
      <c r="E68">
        <f t="shared" si="14"/>
        <v>0</v>
      </c>
      <c r="F68">
        <f t="shared" si="15"/>
        <v>0</v>
      </c>
      <c r="G68">
        <f t="shared" si="16"/>
        <v>0</v>
      </c>
      <c r="H68" s="19">
        <f t="shared" si="17"/>
        <v>2195241</v>
      </c>
      <c r="J68" s="28">
        <f t="shared" si="18"/>
        <v>15.427909562795749</v>
      </c>
      <c r="K68">
        <f t="shared" si="19"/>
        <v>0</v>
      </c>
      <c r="L68">
        <f t="shared" si="20"/>
        <v>2011054.1202804553</v>
      </c>
      <c r="M68">
        <f t="shared" si="21"/>
        <v>365646.20368735556</v>
      </c>
      <c r="N68">
        <f t="shared" si="22"/>
        <v>0</v>
      </c>
      <c r="O68">
        <f t="shared" si="23"/>
        <v>0</v>
      </c>
      <c r="P68">
        <f t="shared" si="24"/>
        <v>0</v>
      </c>
      <c r="Q68" s="29">
        <f t="shared" si="25"/>
        <v>2376700.3239678107</v>
      </c>
    </row>
    <row r="69" spans="1:18">
      <c r="A69" s="18">
        <v>14.75</v>
      </c>
      <c r="B69">
        <f t="shared" si="11"/>
        <v>0</v>
      </c>
      <c r="C69">
        <f t="shared" si="12"/>
        <v>528627.09375</v>
      </c>
      <c r="D69">
        <f t="shared" si="13"/>
        <v>1082426.90625</v>
      </c>
      <c r="E69">
        <f t="shared" si="14"/>
        <v>0</v>
      </c>
      <c r="F69">
        <f t="shared" si="15"/>
        <v>0</v>
      </c>
      <c r="G69">
        <f t="shared" si="16"/>
        <v>0</v>
      </c>
      <c r="H69" s="19">
        <f t="shared" si="17"/>
        <v>1611054</v>
      </c>
      <c r="J69" s="28">
        <f t="shared" si="18"/>
        <v>17.022444748817279</v>
      </c>
      <c r="K69">
        <f t="shared" si="19"/>
        <v>0</v>
      </c>
      <c r="L69">
        <f t="shared" si="20"/>
        <v>610069.52515845606</v>
      </c>
      <c r="M69">
        <f t="shared" si="21"/>
        <v>1249189.9800863625</v>
      </c>
      <c r="N69">
        <f t="shared" si="22"/>
        <v>0</v>
      </c>
      <c r="O69">
        <f t="shared" si="23"/>
        <v>0</v>
      </c>
      <c r="P69">
        <f t="shared" si="24"/>
        <v>0</v>
      </c>
      <c r="Q69" s="29">
        <f t="shared" si="25"/>
        <v>1859259.5052448185</v>
      </c>
    </row>
    <row r="70" spans="1:18">
      <c r="A70" s="18">
        <v>15.25</v>
      </c>
      <c r="B70">
        <f t="shared" si="11"/>
        <v>0</v>
      </c>
      <c r="C70">
        <f t="shared" si="12"/>
        <v>76404.787499999991</v>
      </c>
      <c r="D70">
        <f t="shared" si="13"/>
        <v>942325.71250000014</v>
      </c>
      <c r="E70">
        <f t="shared" si="14"/>
        <v>0</v>
      </c>
      <c r="F70">
        <f t="shared" si="15"/>
        <v>0</v>
      </c>
      <c r="G70">
        <f t="shared" si="16"/>
        <v>0</v>
      </c>
      <c r="H70" s="19">
        <f t="shared" si="17"/>
        <v>1018730.5000000001</v>
      </c>
      <c r="J70" s="28">
        <f t="shared" si="18"/>
        <v>18.720294882565799</v>
      </c>
      <c r="K70">
        <f t="shared" si="19"/>
        <v>0</v>
      </c>
      <c r="L70">
        <f t="shared" si="20"/>
        <v>93791.485405887026</v>
      </c>
      <c r="M70">
        <f t="shared" si="21"/>
        <v>1156761.6533392735</v>
      </c>
      <c r="N70">
        <f t="shared" si="22"/>
        <v>0</v>
      </c>
      <c r="O70">
        <f t="shared" si="23"/>
        <v>0</v>
      </c>
      <c r="P70">
        <f t="shared" si="24"/>
        <v>0</v>
      </c>
      <c r="Q70" s="29">
        <f t="shared" si="25"/>
        <v>1250553.1387451605</v>
      </c>
    </row>
    <row r="71" spans="1:18">
      <c r="A71" s="18">
        <v>15.75</v>
      </c>
      <c r="B71">
        <f t="shared" si="11"/>
        <v>0</v>
      </c>
      <c r="C71">
        <f t="shared" si="12"/>
        <v>31483.151162790698</v>
      </c>
      <c r="D71">
        <f t="shared" si="13"/>
        <v>645404.59883720928</v>
      </c>
      <c r="E71">
        <f t="shared" si="14"/>
        <v>0</v>
      </c>
      <c r="F71">
        <f t="shared" si="15"/>
        <v>0</v>
      </c>
      <c r="G71">
        <f t="shared" si="16"/>
        <v>0</v>
      </c>
      <c r="H71" s="19">
        <f t="shared" si="17"/>
        <v>676887.75</v>
      </c>
      <c r="J71" s="28">
        <f t="shared" si="18"/>
        <v>20.524436533002113</v>
      </c>
      <c r="K71">
        <f t="shared" si="19"/>
        <v>0</v>
      </c>
      <c r="L71">
        <f t="shared" si="20"/>
        <v>41026.916692038692</v>
      </c>
      <c r="M71">
        <f t="shared" si="21"/>
        <v>841051.79218679317</v>
      </c>
      <c r="N71">
        <f t="shared" si="22"/>
        <v>0</v>
      </c>
      <c r="O71">
        <f t="shared" si="23"/>
        <v>0</v>
      </c>
      <c r="P71">
        <f t="shared" si="24"/>
        <v>0</v>
      </c>
      <c r="Q71" s="29">
        <f t="shared" si="25"/>
        <v>882078.70887883182</v>
      </c>
    </row>
    <row r="72" spans="1:18">
      <c r="A72" s="18">
        <v>16.25</v>
      </c>
      <c r="B72">
        <f t="shared" si="11"/>
        <v>0</v>
      </c>
      <c r="C72">
        <f t="shared" si="12"/>
        <v>13312.8125</v>
      </c>
      <c r="D72">
        <f t="shared" si="13"/>
        <v>306194.6875</v>
      </c>
      <c r="E72">
        <f t="shared" si="14"/>
        <v>0</v>
      </c>
      <c r="F72">
        <f t="shared" si="15"/>
        <v>0</v>
      </c>
      <c r="G72">
        <f t="shared" si="16"/>
        <v>0</v>
      </c>
      <c r="H72" s="19">
        <f t="shared" si="17"/>
        <v>319507.5</v>
      </c>
      <c r="J72" s="28">
        <f t="shared" si="18"/>
        <v>22.437831854666957</v>
      </c>
      <c r="K72">
        <f t="shared" si="19"/>
        <v>0</v>
      </c>
      <c r="L72">
        <f t="shared" si="20"/>
        <v>18382.193746935904</v>
      </c>
      <c r="M72">
        <f t="shared" si="21"/>
        <v>422790.45617952582</v>
      </c>
      <c r="N72">
        <f t="shared" si="22"/>
        <v>0</v>
      </c>
      <c r="O72">
        <f t="shared" si="23"/>
        <v>0</v>
      </c>
      <c r="P72">
        <f t="shared" si="24"/>
        <v>0</v>
      </c>
      <c r="Q72" s="29">
        <f t="shared" si="25"/>
        <v>441172.64992646175</v>
      </c>
    </row>
    <row r="73" spans="1:18">
      <c r="A73" s="18">
        <v>16.75</v>
      </c>
      <c r="B73">
        <f t="shared" si="11"/>
        <v>0</v>
      </c>
      <c r="C73">
        <f t="shared" si="12"/>
        <v>0</v>
      </c>
      <c r="D73">
        <f t="shared" si="13"/>
        <v>227146.75</v>
      </c>
      <c r="E73">
        <f t="shared" si="14"/>
        <v>0</v>
      </c>
      <c r="F73">
        <f t="shared" si="15"/>
        <v>0</v>
      </c>
      <c r="G73">
        <f t="shared" si="16"/>
        <v>0</v>
      </c>
      <c r="H73" s="19">
        <f t="shared" si="17"/>
        <v>227146.75</v>
      </c>
      <c r="J73" s="28">
        <f t="shared" si="18"/>
        <v>24.463429112145395</v>
      </c>
      <c r="K73">
        <f t="shared" si="19"/>
        <v>0</v>
      </c>
      <c r="L73">
        <f t="shared" si="20"/>
        <v>0</v>
      </c>
      <c r="M73">
        <f t="shared" si="21"/>
        <v>331748.56218980369</v>
      </c>
      <c r="N73">
        <f t="shared" si="22"/>
        <v>0</v>
      </c>
      <c r="O73">
        <f t="shared" si="23"/>
        <v>0</v>
      </c>
      <c r="P73">
        <f t="shared" si="24"/>
        <v>0</v>
      </c>
      <c r="Q73" s="29">
        <f t="shared" si="25"/>
        <v>331748.56218980369</v>
      </c>
    </row>
    <row r="74" spans="1:18">
      <c r="A74" s="18">
        <v>17.25</v>
      </c>
      <c r="B74">
        <f t="shared" si="11"/>
        <v>0</v>
      </c>
      <c r="C74">
        <f t="shared" si="12"/>
        <v>0</v>
      </c>
      <c r="D74">
        <f t="shared" si="13"/>
        <v>0</v>
      </c>
      <c r="E74">
        <f t="shared" si="14"/>
        <v>0</v>
      </c>
      <c r="F74">
        <f t="shared" si="15"/>
        <v>0</v>
      </c>
      <c r="G74">
        <f t="shared" si="16"/>
        <v>0</v>
      </c>
      <c r="H74" s="19">
        <f t="shared" si="17"/>
        <v>0</v>
      </c>
      <c r="J74" s="28">
        <f t="shared" si="18"/>
        <v>26.604163169912233</v>
      </c>
      <c r="K74">
        <f t="shared" si="19"/>
        <v>0</v>
      </c>
      <c r="L74">
        <f t="shared" si="20"/>
        <v>0</v>
      </c>
      <c r="M74">
        <f t="shared" si="21"/>
        <v>0</v>
      </c>
      <c r="N74">
        <f t="shared" si="22"/>
        <v>0</v>
      </c>
      <c r="O74">
        <f t="shared" si="23"/>
        <v>0</v>
      </c>
      <c r="P74">
        <f t="shared" si="24"/>
        <v>0</v>
      </c>
      <c r="Q74" s="29">
        <f t="shared" si="25"/>
        <v>0</v>
      </c>
    </row>
    <row r="75" spans="1:18">
      <c r="A75" s="18">
        <v>17.75</v>
      </c>
      <c r="B75">
        <f t="shared" si="11"/>
        <v>0</v>
      </c>
      <c r="C75">
        <f t="shared" si="12"/>
        <v>0</v>
      </c>
      <c r="D75">
        <f t="shared" si="13"/>
        <v>0</v>
      </c>
      <c r="E75">
        <f t="shared" si="14"/>
        <v>0</v>
      </c>
      <c r="F75">
        <f t="shared" si="15"/>
        <v>0</v>
      </c>
      <c r="G75">
        <f t="shared" si="16"/>
        <v>0</v>
      </c>
      <c r="H75" s="19">
        <f t="shared" si="17"/>
        <v>0</v>
      </c>
      <c r="J75" s="28">
        <f t="shared" si="18"/>
        <v>28.862955950809567</v>
      </c>
      <c r="K75">
        <f t="shared" si="19"/>
        <v>0</v>
      </c>
      <c r="L75">
        <f t="shared" si="20"/>
        <v>0</v>
      </c>
      <c r="M75">
        <f t="shared" si="21"/>
        <v>0</v>
      </c>
      <c r="N75">
        <f t="shared" si="22"/>
        <v>0</v>
      </c>
      <c r="O75">
        <f t="shared" si="23"/>
        <v>0</v>
      </c>
      <c r="P75">
        <f t="shared" si="24"/>
        <v>0</v>
      </c>
      <c r="Q75" s="29">
        <f t="shared" si="25"/>
        <v>0</v>
      </c>
    </row>
    <row r="76" spans="1:18">
      <c r="A76" s="18">
        <v>18.25</v>
      </c>
      <c r="B76">
        <f t="shared" si="11"/>
        <v>0</v>
      </c>
      <c r="C76">
        <f t="shared" si="12"/>
        <v>0</v>
      </c>
      <c r="D76">
        <f t="shared" si="13"/>
        <v>0</v>
      </c>
      <c r="E76">
        <f t="shared" si="14"/>
        <v>0</v>
      </c>
      <c r="F76">
        <f t="shared" si="15"/>
        <v>0</v>
      </c>
      <c r="G76">
        <f t="shared" si="16"/>
        <v>0</v>
      </c>
      <c r="H76" s="19">
        <f t="shared" si="17"/>
        <v>0</v>
      </c>
      <c r="J76" s="28">
        <f t="shared" si="18"/>
        <v>31.242716866015005</v>
      </c>
      <c r="K76">
        <f t="shared" si="19"/>
        <v>0</v>
      </c>
      <c r="L76">
        <f t="shared" si="20"/>
        <v>0</v>
      </c>
      <c r="M76">
        <f t="shared" si="21"/>
        <v>0</v>
      </c>
      <c r="N76">
        <f t="shared" si="22"/>
        <v>0</v>
      </c>
      <c r="O76">
        <f t="shared" si="23"/>
        <v>0</v>
      </c>
      <c r="P76">
        <f t="shared" si="24"/>
        <v>0</v>
      </c>
      <c r="Q76" s="29">
        <f t="shared" si="25"/>
        <v>0</v>
      </c>
    </row>
    <row r="77" spans="1:18">
      <c r="A77" s="18">
        <v>18.75</v>
      </c>
      <c r="B77">
        <f t="shared" si="11"/>
        <v>0</v>
      </c>
      <c r="C77">
        <f t="shared" si="12"/>
        <v>0</v>
      </c>
      <c r="D77">
        <f t="shared" si="13"/>
        <v>0</v>
      </c>
      <c r="E77">
        <f t="shared" si="14"/>
        <v>0</v>
      </c>
      <c r="F77">
        <f t="shared" si="15"/>
        <v>0</v>
      </c>
      <c r="G77">
        <f t="shared" si="16"/>
        <v>0</v>
      </c>
      <c r="H77" s="19">
        <f t="shared" si="17"/>
        <v>0</v>
      </c>
      <c r="J77" s="28">
        <f t="shared" si="18"/>
        <v>33.746343219026301</v>
      </c>
      <c r="K77">
        <f t="shared" si="19"/>
        <v>0</v>
      </c>
      <c r="L77">
        <f t="shared" si="20"/>
        <v>0</v>
      </c>
      <c r="M77">
        <f t="shared" si="21"/>
        <v>0</v>
      </c>
      <c r="N77">
        <f t="shared" si="22"/>
        <v>0</v>
      </c>
      <c r="O77">
        <f t="shared" si="23"/>
        <v>0</v>
      </c>
      <c r="P77">
        <f t="shared" si="24"/>
        <v>0</v>
      </c>
      <c r="Q77" s="29">
        <f t="shared" si="25"/>
        <v>0</v>
      </c>
    </row>
    <row r="78" spans="1:18">
      <c r="A78" s="18">
        <v>19.25</v>
      </c>
      <c r="B78">
        <f t="shared" si="11"/>
        <v>0</v>
      </c>
      <c r="C78">
        <f t="shared" si="12"/>
        <v>0</v>
      </c>
      <c r="D78">
        <f t="shared" si="13"/>
        <v>0</v>
      </c>
      <c r="E78">
        <f t="shared" si="14"/>
        <v>0</v>
      </c>
      <c r="F78">
        <f t="shared" si="15"/>
        <v>0</v>
      </c>
      <c r="G78">
        <f t="shared" si="16"/>
        <v>0</v>
      </c>
      <c r="H78" s="19">
        <f t="shared" si="17"/>
        <v>0</v>
      </c>
      <c r="J78" s="28">
        <f t="shared" si="18"/>
        <v>36.376720585901758</v>
      </c>
      <c r="K78">
        <f t="shared" si="19"/>
        <v>0</v>
      </c>
      <c r="L78">
        <f t="shared" si="20"/>
        <v>0</v>
      </c>
      <c r="M78">
        <f t="shared" si="21"/>
        <v>0</v>
      </c>
      <c r="N78">
        <f t="shared" si="22"/>
        <v>0</v>
      </c>
      <c r="O78">
        <f t="shared" si="23"/>
        <v>0</v>
      </c>
      <c r="P78">
        <f t="shared" si="24"/>
        <v>0</v>
      </c>
      <c r="Q78" s="29">
        <f t="shared" si="25"/>
        <v>0</v>
      </c>
    </row>
    <row r="79" spans="1:18">
      <c r="A79" s="17" t="s">
        <v>21</v>
      </c>
      <c r="B79" s="24">
        <f t="shared" ref="B79:H79" si="26">SUM(B47:B78)</f>
        <v>0</v>
      </c>
      <c r="C79" s="24">
        <f t="shared" si="26"/>
        <v>23007607.126964077</v>
      </c>
      <c r="D79" s="24">
        <f t="shared" si="26"/>
        <v>3609669.1230359278</v>
      </c>
      <c r="E79" s="24">
        <f t="shared" si="26"/>
        <v>0</v>
      </c>
      <c r="F79" s="24">
        <f t="shared" si="26"/>
        <v>0</v>
      </c>
      <c r="G79" s="24">
        <f t="shared" si="26"/>
        <v>0</v>
      </c>
      <c r="H79" s="24">
        <f t="shared" si="26"/>
        <v>26617276.25</v>
      </c>
      <c r="I79" s="19"/>
      <c r="J79" s="17" t="s">
        <v>21</v>
      </c>
      <c r="K79" s="24">
        <f t="shared" ref="K79:Q79" si="27">SUM(K47:K78)</f>
        <v>0</v>
      </c>
      <c r="L79" s="24">
        <f t="shared" si="27"/>
        <v>18368414.440846797</v>
      </c>
      <c r="M79" s="24">
        <f t="shared" si="27"/>
        <v>4436544.0928173382</v>
      </c>
      <c r="N79" s="24">
        <f t="shared" si="27"/>
        <v>0</v>
      </c>
      <c r="O79" s="24">
        <f t="shared" si="27"/>
        <v>0</v>
      </c>
      <c r="P79" s="24">
        <f t="shared" si="27"/>
        <v>0</v>
      </c>
      <c r="Q79" s="24">
        <f t="shared" si="27"/>
        <v>22804958.53366413</v>
      </c>
      <c r="R79" s="40"/>
    </row>
    <row r="80" spans="1:18">
      <c r="A80" s="15" t="s">
        <v>27</v>
      </c>
      <c r="B80" s="41">
        <f>IF(B79&gt;0,B79/N38,0)</f>
        <v>0</v>
      </c>
      <c r="C80" s="41">
        <f t="shared" ref="C80:G80" si="28">IF(C79&gt;0,C79/O38,0)</f>
        <v>11.076459286144349</v>
      </c>
      <c r="D80" s="41">
        <f t="shared" si="28"/>
        <v>15.215495342203846</v>
      </c>
      <c r="E80" s="41">
        <f t="shared" si="28"/>
        <v>0</v>
      </c>
      <c r="F80" s="41">
        <f t="shared" si="28"/>
        <v>0</v>
      </c>
      <c r="G80" s="41">
        <f t="shared" si="28"/>
        <v>0</v>
      </c>
      <c r="H80" s="24">
        <f t="shared" ref="H80" si="29">H79/T38</f>
        <v>11.500729238994658</v>
      </c>
      <c r="I80" s="19"/>
      <c r="J80" s="15" t="s">
        <v>27</v>
      </c>
      <c r="K80" s="41">
        <f>IF(K79&gt;0,K79/N38,0)</f>
        <v>0</v>
      </c>
      <c r="L80" s="41">
        <f t="shared" ref="L80:Q80" si="30">IF(L79&gt;0,L79/O38,0)</f>
        <v>8.8430315061587308</v>
      </c>
      <c r="M80" s="41">
        <f t="shared" si="30"/>
        <v>18.700942850675876</v>
      </c>
      <c r="N80" s="41">
        <f t="shared" si="30"/>
        <v>0</v>
      </c>
      <c r="O80" s="41">
        <f t="shared" si="30"/>
        <v>0</v>
      </c>
      <c r="P80" s="41">
        <f t="shared" si="30"/>
        <v>0</v>
      </c>
      <c r="Q80" s="41">
        <f t="shared" si="30"/>
        <v>9.8535120926271276</v>
      </c>
    </row>
    <row r="85" spans="1:7">
      <c r="A85" s="30" t="s">
        <v>40</v>
      </c>
      <c r="B85" s="31"/>
    </row>
    <row r="86" spans="1:7">
      <c r="A86" s="31" t="s">
        <v>28</v>
      </c>
      <c r="B86" s="31"/>
    </row>
    <row r="87" spans="1:7">
      <c r="A87" s="31"/>
      <c r="B87" s="31"/>
    </row>
    <row r="89" spans="1:7">
      <c r="B89" s="32" t="s">
        <v>29</v>
      </c>
      <c r="C89" s="32" t="s">
        <v>30</v>
      </c>
      <c r="D89" s="32" t="s">
        <v>31</v>
      </c>
      <c r="E89" s="32" t="s">
        <v>32</v>
      </c>
    </row>
    <row r="90" spans="1:7">
      <c r="A90" s="32" t="s">
        <v>33</v>
      </c>
      <c r="B90" s="32" t="s">
        <v>34</v>
      </c>
      <c r="C90" s="32" t="s">
        <v>20</v>
      </c>
      <c r="D90" s="32" t="s">
        <v>35</v>
      </c>
      <c r="E90" s="31"/>
    </row>
    <row r="91" spans="1:7">
      <c r="B91" s="2"/>
      <c r="C91" s="2"/>
      <c r="D91" s="2"/>
    </row>
    <row r="92" spans="1:7">
      <c r="A92" s="32">
        <v>0</v>
      </c>
      <c r="B92" s="20">
        <f>N$38</f>
        <v>0</v>
      </c>
      <c r="C92" s="34">
        <v>0</v>
      </c>
      <c r="D92" s="34">
        <v>0</v>
      </c>
      <c r="E92" s="20">
        <f t="shared" ref="E92:E97" si="31">B92*D92</f>
        <v>0</v>
      </c>
    </row>
    <row r="93" spans="1:7">
      <c r="A93" s="32">
        <v>1</v>
      </c>
      <c r="B93" s="20">
        <f>O$38</f>
        <v>2077162.6142069169</v>
      </c>
      <c r="C93" s="34">
        <f>C80</f>
        <v>11.076459286144349</v>
      </c>
      <c r="D93" s="34">
        <f>L80</f>
        <v>8.8430315061587308</v>
      </c>
      <c r="E93" s="20">
        <f t="shared" si="31"/>
        <v>18368414.440846797</v>
      </c>
    </row>
    <row r="94" spans="1:7">
      <c r="A94" s="32">
        <v>2</v>
      </c>
      <c r="B94" s="20">
        <f>P$38</f>
        <v>237236.38579308291</v>
      </c>
      <c r="C94" s="34">
        <f>D80</f>
        <v>15.215495342203846</v>
      </c>
      <c r="D94" s="34">
        <f>M80</f>
        <v>18.700942850675876</v>
      </c>
      <c r="E94" s="20">
        <f t="shared" si="31"/>
        <v>4436544.0928173382</v>
      </c>
      <c r="G94" s="10"/>
    </row>
    <row r="95" spans="1:7">
      <c r="A95" s="32">
        <v>3</v>
      </c>
      <c r="B95" s="20">
        <f>Q$38</f>
        <v>0</v>
      </c>
      <c r="C95" s="34">
        <v>0</v>
      </c>
      <c r="D95" s="34">
        <v>0</v>
      </c>
      <c r="E95" s="20">
        <f t="shared" si="31"/>
        <v>0</v>
      </c>
      <c r="G95" s="10"/>
    </row>
    <row r="96" spans="1:7">
      <c r="A96" s="32">
        <v>4</v>
      </c>
      <c r="B96" s="20">
        <f>R$38</f>
        <v>0</v>
      </c>
      <c r="C96" s="34">
        <v>0</v>
      </c>
      <c r="D96" s="34">
        <v>0</v>
      </c>
      <c r="E96" s="20">
        <f t="shared" si="31"/>
        <v>0</v>
      </c>
    </row>
    <row r="97" spans="1:5">
      <c r="A97" s="32" t="s">
        <v>13</v>
      </c>
      <c r="B97" s="20">
        <f>S$38</f>
        <v>0</v>
      </c>
      <c r="C97" s="34">
        <v>0</v>
      </c>
      <c r="D97" s="34">
        <v>0</v>
      </c>
      <c r="E97" s="20">
        <f t="shared" si="31"/>
        <v>0</v>
      </c>
    </row>
    <row r="98" spans="1:5">
      <c r="A98" s="32" t="s">
        <v>21</v>
      </c>
      <c r="B98" s="20">
        <f>SUM(B92:B97)</f>
        <v>2314399</v>
      </c>
      <c r="C98" s="34">
        <f>H80</f>
        <v>11.500729238994658</v>
      </c>
      <c r="D98" s="34">
        <f>Q80</f>
        <v>9.8535120926271276</v>
      </c>
      <c r="E98" s="20">
        <f>SUM(E92:E97)</f>
        <v>22804958.533664137</v>
      </c>
    </row>
    <row r="99" spans="1:5">
      <c r="A99" s="32" t="s">
        <v>17</v>
      </c>
      <c r="B99" s="2">
        <f>K2</f>
        <v>24565000</v>
      </c>
      <c r="C99" s="2"/>
      <c r="D99" s="2"/>
      <c r="E99" s="2"/>
    </row>
    <row r="100" spans="1:5">
      <c r="A100" s="32" t="s">
        <v>32</v>
      </c>
      <c r="B100" s="20">
        <f>E98</f>
        <v>22804958.533664137</v>
      </c>
      <c r="C100" s="2"/>
      <c r="D100" s="2"/>
      <c r="E100" s="2"/>
    </row>
    <row r="101" spans="1:5">
      <c r="A101" s="32" t="s">
        <v>36</v>
      </c>
      <c r="B101" s="37">
        <f>B100/B99*100</f>
        <v>92.835166023464836</v>
      </c>
      <c r="C101" s="2"/>
      <c r="D101" s="2"/>
      <c r="E101" s="2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01"/>
  <sheetViews>
    <sheetView workbookViewId="0">
      <selection activeCell="B6" sqref="B6:G6"/>
    </sheetView>
  </sheetViews>
  <sheetFormatPr baseColWidth="10" defaultColWidth="10.6640625" defaultRowHeight="13"/>
  <cols>
    <col min="11" max="11" width="12.1640625" customWidth="1"/>
  </cols>
  <sheetData>
    <row r="1" spans="1:24">
      <c r="A1" s="21" t="s">
        <v>42</v>
      </c>
      <c r="J1" t="s">
        <v>15</v>
      </c>
      <c r="N1" t="s">
        <v>16</v>
      </c>
    </row>
    <row r="2" spans="1:24">
      <c r="A2" t="s">
        <v>43</v>
      </c>
      <c r="J2" t="s">
        <v>17</v>
      </c>
      <c r="K2">
        <v>14041000</v>
      </c>
    </row>
    <row r="3" spans="1:24">
      <c r="A3" t="s">
        <v>44</v>
      </c>
    </row>
    <row r="4" spans="1:24">
      <c r="A4" s="2" t="s">
        <v>18</v>
      </c>
      <c r="D4" t="s">
        <v>19</v>
      </c>
      <c r="J4" s="2" t="s">
        <v>18</v>
      </c>
      <c r="M4" s="2" t="s">
        <v>18</v>
      </c>
    </row>
    <row r="5" spans="1:24">
      <c r="A5" s="2" t="s">
        <v>20</v>
      </c>
      <c r="B5" s="15">
        <v>0</v>
      </c>
      <c r="C5" s="16">
        <v>1</v>
      </c>
      <c r="D5" s="16">
        <v>2</v>
      </c>
      <c r="E5" s="16">
        <v>3</v>
      </c>
      <c r="F5" s="16">
        <v>4</v>
      </c>
      <c r="G5" s="16" t="s">
        <v>13</v>
      </c>
      <c r="H5" s="17" t="s">
        <v>21</v>
      </c>
      <c r="J5" s="2" t="s">
        <v>20</v>
      </c>
      <c r="K5" s="2" t="s">
        <v>22</v>
      </c>
      <c r="M5" s="2" t="s">
        <v>20</v>
      </c>
      <c r="N5" s="15">
        <v>0</v>
      </c>
      <c r="O5" s="16">
        <v>1</v>
      </c>
      <c r="P5" s="16">
        <v>2</v>
      </c>
      <c r="Q5" s="16">
        <v>3</v>
      </c>
      <c r="R5" s="16">
        <v>4</v>
      </c>
      <c r="S5" s="16" t="s">
        <v>13</v>
      </c>
      <c r="T5" s="17" t="s">
        <v>21</v>
      </c>
    </row>
    <row r="6" spans="1:24">
      <c r="A6" s="18">
        <v>3.75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19">
        <f t="shared" ref="H6:H37" si="0">SUM(B6:G6)</f>
        <v>0</v>
      </c>
      <c r="J6" s="18">
        <v>3.75</v>
      </c>
      <c r="K6" s="10">
        <v>0</v>
      </c>
      <c r="L6" s="10">
        <v>0</v>
      </c>
      <c r="M6" s="18">
        <v>3.75</v>
      </c>
      <c r="T6" s="19">
        <f t="shared" ref="T6:T10" si="1">SUM(N6:S6)</f>
        <v>0</v>
      </c>
    </row>
    <row r="7" spans="1:24">
      <c r="A7" s="18">
        <v>4.25</v>
      </c>
      <c r="B7" s="2"/>
      <c r="C7" s="43"/>
      <c r="D7" s="2"/>
      <c r="E7" s="2"/>
      <c r="F7" s="2"/>
      <c r="G7" s="2"/>
      <c r="H7" s="19">
        <f t="shared" si="0"/>
        <v>0</v>
      </c>
      <c r="J7" s="18">
        <v>4.25</v>
      </c>
      <c r="K7" s="10">
        <v>0</v>
      </c>
      <c r="L7" s="10">
        <v>0</v>
      </c>
      <c r="M7" s="18">
        <v>4.25</v>
      </c>
      <c r="T7" s="19">
        <f t="shared" si="1"/>
        <v>0</v>
      </c>
    </row>
    <row r="8" spans="1:24">
      <c r="A8" s="18">
        <v>4.75</v>
      </c>
      <c r="B8" s="2"/>
      <c r="C8" s="43"/>
      <c r="D8" s="2"/>
      <c r="E8" s="2"/>
      <c r="F8" s="2"/>
      <c r="G8" s="2"/>
      <c r="H8" s="19">
        <f t="shared" si="0"/>
        <v>0</v>
      </c>
      <c r="J8" s="18">
        <v>4.75</v>
      </c>
      <c r="K8" s="10">
        <v>0</v>
      </c>
      <c r="L8" s="10">
        <v>0</v>
      </c>
      <c r="M8" s="18">
        <v>4.75</v>
      </c>
      <c r="T8" s="19">
        <f t="shared" si="1"/>
        <v>0</v>
      </c>
    </row>
    <row r="9" spans="1:24">
      <c r="A9" s="18">
        <v>5.25</v>
      </c>
      <c r="B9" s="2"/>
      <c r="C9" s="43"/>
      <c r="D9" s="2"/>
      <c r="E9" s="2"/>
      <c r="F9" s="2"/>
      <c r="G9" s="2"/>
      <c r="H9" s="19">
        <f t="shared" si="0"/>
        <v>0</v>
      </c>
      <c r="J9" s="18">
        <v>5.25</v>
      </c>
      <c r="K9" s="10">
        <v>0</v>
      </c>
      <c r="L9" s="10">
        <v>0</v>
      </c>
      <c r="M9" s="18">
        <v>5.25</v>
      </c>
      <c r="T9" s="19">
        <f t="shared" si="1"/>
        <v>0</v>
      </c>
    </row>
    <row r="10" spans="1:24">
      <c r="A10" s="18">
        <v>5.75</v>
      </c>
      <c r="B10" s="26"/>
      <c r="C10" s="43"/>
      <c r="D10" s="2"/>
      <c r="E10" s="2"/>
      <c r="F10" s="2"/>
      <c r="G10" s="2"/>
      <c r="H10" s="19">
        <f t="shared" si="0"/>
        <v>0</v>
      </c>
      <c r="J10" s="18">
        <v>5.75</v>
      </c>
      <c r="K10" s="10">
        <v>0</v>
      </c>
      <c r="L10" s="10">
        <v>0</v>
      </c>
      <c r="M10" s="18">
        <v>5.75</v>
      </c>
      <c r="T10" s="19">
        <f t="shared" si="1"/>
        <v>0</v>
      </c>
    </row>
    <row r="11" spans="1:24">
      <c r="A11" s="18">
        <v>6.25</v>
      </c>
      <c r="B11" s="2"/>
      <c r="C11" s="43">
        <v>1</v>
      </c>
      <c r="D11" s="2"/>
      <c r="E11" s="2"/>
      <c r="F11" s="2"/>
      <c r="G11" s="2"/>
      <c r="H11" s="19">
        <f t="shared" si="0"/>
        <v>1</v>
      </c>
      <c r="J11" s="18">
        <v>6.25</v>
      </c>
      <c r="K11" s="10">
        <v>0</v>
      </c>
      <c r="L11" s="10">
        <v>0</v>
      </c>
      <c r="M11" s="18">
        <v>6.25</v>
      </c>
      <c r="N11">
        <f t="shared" ref="N11:N34" si="2">($K11/1000)*(B11/$H11)</f>
        <v>0</v>
      </c>
      <c r="O11">
        <f t="shared" ref="O11:O34" si="3">($K11/1000)*(C11/$H11)</f>
        <v>0</v>
      </c>
      <c r="P11">
        <f t="shared" ref="P11:P34" si="4">($K11/1000)*(D11/$H11)</f>
        <v>0</v>
      </c>
      <c r="Q11">
        <f t="shared" ref="Q11:Q34" si="5">($K11/1000)*(E11/$H11)</f>
        <v>0</v>
      </c>
      <c r="R11">
        <f t="shared" ref="R11:R34" si="6">($K11/1000)*(F11/$H11)</f>
        <v>0</v>
      </c>
      <c r="S11">
        <f t="shared" ref="S11:S34" si="7">($K11/1000)*(G11/$H11)</f>
        <v>0</v>
      </c>
      <c r="T11" s="19">
        <f t="shared" ref="T11:T37" si="8">SUM(N11:S11)</f>
        <v>0</v>
      </c>
    </row>
    <row r="12" spans="1:24">
      <c r="A12" s="18">
        <v>6.75</v>
      </c>
      <c r="B12" s="26"/>
      <c r="C12" s="43">
        <v>1</v>
      </c>
      <c r="D12" s="2"/>
      <c r="E12" s="20"/>
      <c r="F12" s="2"/>
      <c r="G12" s="2"/>
      <c r="H12" s="19">
        <f t="shared" si="0"/>
        <v>1</v>
      </c>
      <c r="J12" s="18">
        <v>6.75</v>
      </c>
      <c r="K12" s="10">
        <v>0</v>
      </c>
      <c r="L12" s="10">
        <v>0</v>
      </c>
      <c r="M12" s="18">
        <v>6.75</v>
      </c>
      <c r="N12">
        <f t="shared" si="2"/>
        <v>0</v>
      </c>
      <c r="O12">
        <f t="shared" si="3"/>
        <v>0</v>
      </c>
      <c r="P12">
        <f t="shared" si="4"/>
        <v>0</v>
      </c>
      <c r="Q12">
        <f t="shared" si="5"/>
        <v>0</v>
      </c>
      <c r="R12">
        <f t="shared" si="6"/>
        <v>0</v>
      </c>
      <c r="S12">
        <f t="shared" si="7"/>
        <v>0</v>
      </c>
      <c r="T12" s="19">
        <f t="shared" si="8"/>
        <v>0</v>
      </c>
    </row>
    <row r="13" spans="1:24">
      <c r="A13" s="18">
        <v>7.25</v>
      </c>
      <c r="C13" s="43">
        <v>1</v>
      </c>
      <c r="D13" s="2"/>
      <c r="E13" s="20"/>
      <c r="F13" s="2"/>
      <c r="G13" s="2"/>
      <c r="H13" s="19">
        <f t="shared" si="0"/>
        <v>1</v>
      </c>
      <c r="J13" s="18">
        <v>7.25</v>
      </c>
      <c r="K13" s="10">
        <v>0</v>
      </c>
      <c r="L13" s="10">
        <v>0</v>
      </c>
      <c r="M13" s="18">
        <v>7.25</v>
      </c>
      <c r="N13">
        <f t="shared" si="2"/>
        <v>0</v>
      </c>
      <c r="O13">
        <f t="shared" si="3"/>
        <v>0</v>
      </c>
      <c r="P13">
        <f t="shared" si="4"/>
        <v>0</v>
      </c>
      <c r="Q13">
        <f t="shared" si="5"/>
        <v>0</v>
      </c>
      <c r="R13">
        <f t="shared" si="6"/>
        <v>0</v>
      </c>
      <c r="S13">
        <f t="shared" si="7"/>
        <v>0</v>
      </c>
      <c r="T13" s="19">
        <f t="shared" si="8"/>
        <v>0</v>
      </c>
      <c r="V13" s="10"/>
      <c r="W13" s="10"/>
      <c r="X13" s="10"/>
    </row>
    <row r="14" spans="1:24">
      <c r="A14" s="18">
        <v>7.75</v>
      </c>
      <c r="C14" s="43">
        <v>1</v>
      </c>
      <c r="D14" s="2"/>
      <c r="E14" s="20"/>
      <c r="F14" s="2"/>
      <c r="G14" s="2"/>
      <c r="H14" s="19">
        <f t="shared" si="0"/>
        <v>1</v>
      </c>
      <c r="J14" s="18">
        <v>7.75</v>
      </c>
      <c r="K14" s="10">
        <v>0</v>
      </c>
      <c r="L14" s="10">
        <v>0</v>
      </c>
      <c r="M14" s="18">
        <v>7.75</v>
      </c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7"/>
        <v>0</v>
      </c>
      <c r="T14" s="19">
        <f t="shared" si="8"/>
        <v>0</v>
      </c>
      <c r="V14" s="10"/>
      <c r="W14" s="10"/>
      <c r="X14" s="10"/>
    </row>
    <row r="15" spans="1:24">
      <c r="A15" s="18">
        <v>8.25</v>
      </c>
      <c r="C15">
        <v>1</v>
      </c>
      <c r="F15" s="2"/>
      <c r="G15" s="2"/>
      <c r="H15" s="19">
        <f t="shared" si="0"/>
        <v>1</v>
      </c>
      <c r="J15" s="18">
        <v>8.25</v>
      </c>
      <c r="K15" s="10">
        <v>0</v>
      </c>
      <c r="L15" s="10">
        <v>0</v>
      </c>
      <c r="M15" s="18">
        <v>8.25</v>
      </c>
      <c r="N15">
        <f t="shared" si="2"/>
        <v>0</v>
      </c>
      <c r="O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  <c r="S15">
        <f t="shared" si="7"/>
        <v>0</v>
      </c>
      <c r="T15" s="19">
        <f t="shared" si="8"/>
        <v>0</v>
      </c>
      <c r="V15" s="10"/>
      <c r="W15" s="10"/>
      <c r="X15" s="10"/>
    </row>
    <row r="16" spans="1:24">
      <c r="A16" s="18">
        <v>8.75</v>
      </c>
      <c r="C16">
        <v>4</v>
      </c>
      <c r="F16" s="2"/>
      <c r="G16" s="2"/>
      <c r="H16" s="19">
        <f t="shared" si="0"/>
        <v>4</v>
      </c>
      <c r="J16" s="18">
        <v>8.75</v>
      </c>
      <c r="K16" s="10">
        <v>0</v>
      </c>
      <c r="L16" s="10">
        <v>0</v>
      </c>
      <c r="M16" s="18">
        <v>8.75</v>
      </c>
      <c r="N16">
        <f t="shared" si="2"/>
        <v>0</v>
      </c>
      <c r="O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  <c r="S16">
        <f t="shared" si="7"/>
        <v>0</v>
      </c>
      <c r="T16" s="19">
        <f t="shared" si="8"/>
        <v>0</v>
      </c>
      <c r="V16" s="10"/>
      <c r="W16" s="10"/>
      <c r="X16" s="10"/>
    </row>
    <row r="17" spans="1:24">
      <c r="A17" s="18">
        <v>9.25</v>
      </c>
      <c r="C17">
        <v>7</v>
      </c>
      <c r="F17" s="2"/>
      <c r="G17" s="2"/>
      <c r="H17" s="19">
        <f t="shared" si="0"/>
        <v>7</v>
      </c>
      <c r="J17" s="18">
        <v>9.25</v>
      </c>
      <c r="K17" s="10">
        <v>24280000</v>
      </c>
      <c r="L17" s="10">
        <v>24280</v>
      </c>
      <c r="M17" s="18">
        <v>9.25</v>
      </c>
      <c r="N17">
        <f t="shared" si="2"/>
        <v>0</v>
      </c>
      <c r="O17">
        <f t="shared" si="3"/>
        <v>24280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7"/>
        <v>0</v>
      </c>
      <c r="T17" s="19">
        <f t="shared" si="8"/>
        <v>24280</v>
      </c>
      <c r="V17" s="10"/>
      <c r="W17" s="10"/>
      <c r="X17" s="10"/>
    </row>
    <row r="18" spans="1:24">
      <c r="A18" s="18">
        <v>9.75</v>
      </c>
      <c r="C18">
        <v>10</v>
      </c>
      <c r="F18" s="2"/>
      <c r="G18" s="2"/>
      <c r="H18" s="19">
        <f t="shared" si="0"/>
        <v>10</v>
      </c>
      <c r="J18" s="18">
        <v>9.75</v>
      </c>
      <c r="K18" s="10">
        <v>75189000</v>
      </c>
      <c r="L18" s="10">
        <v>75189</v>
      </c>
      <c r="M18" s="18">
        <v>9.75</v>
      </c>
      <c r="N18">
        <f t="shared" si="2"/>
        <v>0</v>
      </c>
      <c r="O18">
        <f t="shared" si="3"/>
        <v>75189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7"/>
        <v>0</v>
      </c>
      <c r="T18" s="19">
        <f t="shared" si="8"/>
        <v>75189</v>
      </c>
      <c r="V18" s="10"/>
      <c r="W18" s="10"/>
      <c r="X18" s="10"/>
    </row>
    <row r="19" spans="1:24">
      <c r="A19" s="18">
        <v>10.25</v>
      </c>
      <c r="C19">
        <v>14</v>
      </c>
      <c r="F19" s="2"/>
      <c r="G19" s="2"/>
      <c r="H19" s="19">
        <f t="shared" si="0"/>
        <v>14</v>
      </c>
      <c r="J19" s="18">
        <v>10.25</v>
      </c>
      <c r="K19" s="10">
        <v>192542000</v>
      </c>
      <c r="L19" s="10">
        <v>192542</v>
      </c>
      <c r="M19" s="18">
        <v>10.25</v>
      </c>
      <c r="N19">
        <f t="shared" si="2"/>
        <v>0</v>
      </c>
      <c r="O19">
        <f t="shared" si="3"/>
        <v>192542</v>
      </c>
      <c r="P19">
        <f t="shared" si="4"/>
        <v>0</v>
      </c>
      <c r="Q19">
        <f t="shared" si="5"/>
        <v>0</v>
      </c>
      <c r="R19">
        <f t="shared" si="6"/>
        <v>0</v>
      </c>
      <c r="S19">
        <f t="shared" si="7"/>
        <v>0</v>
      </c>
      <c r="T19" s="19">
        <f t="shared" si="8"/>
        <v>192542</v>
      </c>
      <c r="V19" s="10"/>
      <c r="W19" s="10"/>
      <c r="X19" s="10"/>
    </row>
    <row r="20" spans="1:24">
      <c r="A20" s="18">
        <v>10.75</v>
      </c>
      <c r="C20">
        <v>24</v>
      </c>
      <c r="F20" s="2"/>
      <c r="G20" s="2"/>
      <c r="H20" s="19">
        <f t="shared" si="0"/>
        <v>24</v>
      </c>
      <c r="J20" s="18">
        <v>10.75</v>
      </c>
      <c r="K20" s="10">
        <v>206640000</v>
      </c>
      <c r="L20" s="10">
        <v>206640</v>
      </c>
      <c r="M20" s="18">
        <v>10.75</v>
      </c>
      <c r="N20">
        <f t="shared" si="2"/>
        <v>0</v>
      </c>
      <c r="O20">
        <f t="shared" si="3"/>
        <v>206640</v>
      </c>
      <c r="P20">
        <f t="shared" si="4"/>
        <v>0</v>
      </c>
      <c r="Q20">
        <f t="shared" si="5"/>
        <v>0</v>
      </c>
      <c r="R20">
        <f t="shared" si="6"/>
        <v>0</v>
      </c>
      <c r="S20">
        <f t="shared" si="7"/>
        <v>0</v>
      </c>
      <c r="T20" s="19">
        <f t="shared" si="8"/>
        <v>206640</v>
      </c>
      <c r="V20" s="10"/>
      <c r="W20" s="10"/>
      <c r="X20" s="10"/>
    </row>
    <row r="21" spans="1:24">
      <c r="A21" s="18">
        <v>11.25</v>
      </c>
      <c r="C21">
        <v>43</v>
      </c>
      <c r="F21" s="2"/>
      <c r="G21" s="2"/>
      <c r="H21" s="19">
        <f t="shared" si="0"/>
        <v>43</v>
      </c>
      <c r="J21" s="18">
        <v>11.25</v>
      </c>
      <c r="K21" s="10">
        <v>149204000</v>
      </c>
      <c r="L21" s="10">
        <v>149204</v>
      </c>
      <c r="M21" s="18">
        <v>11.25</v>
      </c>
      <c r="N21">
        <f t="shared" si="2"/>
        <v>0</v>
      </c>
      <c r="O21">
        <f t="shared" si="3"/>
        <v>149204</v>
      </c>
      <c r="P21">
        <f t="shared" si="4"/>
        <v>0</v>
      </c>
      <c r="Q21">
        <f t="shared" si="5"/>
        <v>0</v>
      </c>
      <c r="R21">
        <f t="shared" si="6"/>
        <v>0</v>
      </c>
      <c r="S21">
        <f t="shared" si="7"/>
        <v>0</v>
      </c>
      <c r="T21" s="19">
        <f t="shared" si="8"/>
        <v>149204</v>
      </c>
      <c r="V21" s="10"/>
      <c r="W21" s="10"/>
      <c r="X21" s="10"/>
    </row>
    <row r="22" spans="1:24">
      <c r="A22" s="18">
        <v>11.75</v>
      </c>
      <c r="C22">
        <v>58</v>
      </c>
      <c r="F22" s="2"/>
      <c r="G22" s="2"/>
      <c r="H22" s="19">
        <f t="shared" si="0"/>
        <v>58</v>
      </c>
      <c r="J22" s="18">
        <v>11.75</v>
      </c>
      <c r="K22" s="10">
        <v>135759000</v>
      </c>
      <c r="L22" s="10">
        <v>135759</v>
      </c>
      <c r="M22" s="18">
        <v>11.75</v>
      </c>
      <c r="N22">
        <f t="shared" si="2"/>
        <v>0</v>
      </c>
      <c r="O22">
        <f t="shared" si="3"/>
        <v>135759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7"/>
        <v>0</v>
      </c>
      <c r="T22" s="19">
        <f t="shared" si="8"/>
        <v>135759</v>
      </c>
      <c r="V22" s="10"/>
      <c r="W22" s="10"/>
      <c r="X22" s="10"/>
    </row>
    <row r="23" spans="1:24">
      <c r="A23" s="18">
        <v>12.25</v>
      </c>
      <c r="C23">
        <v>77</v>
      </c>
      <c r="F23" s="2"/>
      <c r="G23" s="2"/>
      <c r="H23" s="19">
        <f t="shared" si="0"/>
        <v>77</v>
      </c>
      <c r="J23" s="18">
        <v>12.25</v>
      </c>
      <c r="K23" s="10">
        <v>105213000</v>
      </c>
      <c r="L23" s="10">
        <v>105213</v>
      </c>
      <c r="M23" s="18">
        <v>12.25</v>
      </c>
      <c r="N23">
        <f t="shared" si="2"/>
        <v>0</v>
      </c>
      <c r="O23">
        <f t="shared" si="3"/>
        <v>105213</v>
      </c>
      <c r="P23">
        <f t="shared" si="4"/>
        <v>0</v>
      </c>
      <c r="Q23">
        <f t="shared" si="5"/>
        <v>0</v>
      </c>
      <c r="R23">
        <f t="shared" si="6"/>
        <v>0</v>
      </c>
      <c r="S23">
        <f t="shared" si="7"/>
        <v>0</v>
      </c>
      <c r="T23" s="19">
        <f t="shared" si="8"/>
        <v>105213</v>
      </c>
      <c r="V23" s="10"/>
      <c r="W23" s="10"/>
      <c r="X23" s="10"/>
    </row>
    <row r="24" spans="1:24">
      <c r="A24" s="18">
        <v>12.75</v>
      </c>
      <c r="C24">
        <v>98</v>
      </c>
      <c r="F24" s="2"/>
      <c r="G24" s="2"/>
      <c r="H24" s="19">
        <f t="shared" si="0"/>
        <v>98</v>
      </c>
      <c r="J24" s="18">
        <v>12.75</v>
      </c>
      <c r="K24" s="10">
        <v>137195000</v>
      </c>
      <c r="L24" s="10">
        <v>137195</v>
      </c>
      <c r="M24" s="18">
        <v>12.75</v>
      </c>
      <c r="N24">
        <f t="shared" si="2"/>
        <v>0</v>
      </c>
      <c r="O24">
        <f t="shared" si="3"/>
        <v>137195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7"/>
        <v>0</v>
      </c>
      <c r="T24" s="19">
        <f t="shared" si="8"/>
        <v>137195</v>
      </c>
      <c r="V24" s="10"/>
      <c r="W24" s="10"/>
      <c r="X24" s="10"/>
    </row>
    <row r="25" spans="1:24">
      <c r="A25" s="18">
        <v>13.25</v>
      </c>
      <c r="C25">
        <v>137</v>
      </c>
      <c r="F25" s="2"/>
      <c r="G25" s="2"/>
      <c r="H25" s="19">
        <f t="shared" si="0"/>
        <v>137</v>
      </c>
      <c r="J25" s="18">
        <v>13.25</v>
      </c>
      <c r="K25" s="10">
        <v>145680000</v>
      </c>
      <c r="L25" s="10">
        <v>145680</v>
      </c>
      <c r="M25" s="18">
        <v>13.25</v>
      </c>
      <c r="N25">
        <f t="shared" si="2"/>
        <v>0</v>
      </c>
      <c r="O25">
        <f t="shared" si="3"/>
        <v>145680</v>
      </c>
      <c r="P25">
        <f t="shared" si="4"/>
        <v>0</v>
      </c>
      <c r="Q25">
        <f t="shared" si="5"/>
        <v>0</v>
      </c>
      <c r="R25">
        <f t="shared" si="6"/>
        <v>0</v>
      </c>
      <c r="S25">
        <f t="shared" si="7"/>
        <v>0</v>
      </c>
      <c r="T25" s="19">
        <f t="shared" si="8"/>
        <v>145680</v>
      </c>
      <c r="V25" s="10"/>
      <c r="W25" s="10"/>
      <c r="X25" s="10"/>
    </row>
    <row r="26" spans="1:24">
      <c r="A26" s="18">
        <v>13.75</v>
      </c>
      <c r="C26">
        <v>116</v>
      </c>
      <c r="D26">
        <v>2</v>
      </c>
      <c r="F26" s="2"/>
      <c r="G26" s="2"/>
      <c r="H26" s="19">
        <f t="shared" si="0"/>
        <v>118</v>
      </c>
      <c r="J26" s="18">
        <v>13.75</v>
      </c>
      <c r="K26" s="10">
        <v>81064000</v>
      </c>
      <c r="L26" s="10">
        <v>81064</v>
      </c>
      <c r="M26" s="18">
        <v>13.75</v>
      </c>
      <c r="N26">
        <f t="shared" si="2"/>
        <v>0</v>
      </c>
      <c r="O26">
        <f t="shared" si="3"/>
        <v>79690.03389830509</v>
      </c>
      <c r="P26">
        <f t="shared" si="4"/>
        <v>1373.9661016949153</v>
      </c>
      <c r="Q26">
        <f t="shared" si="5"/>
        <v>0</v>
      </c>
      <c r="R26">
        <f t="shared" si="6"/>
        <v>0</v>
      </c>
      <c r="S26">
        <f t="shared" si="7"/>
        <v>0</v>
      </c>
      <c r="T26" s="19">
        <f t="shared" si="8"/>
        <v>81064</v>
      </c>
      <c r="V26" s="10"/>
      <c r="W26" s="10"/>
      <c r="X26" s="10"/>
    </row>
    <row r="27" spans="1:24">
      <c r="A27" s="18">
        <v>14.25</v>
      </c>
      <c r="C27">
        <v>134</v>
      </c>
      <c r="D27">
        <v>9</v>
      </c>
      <c r="F27" s="2"/>
      <c r="G27" s="2"/>
      <c r="H27" s="19">
        <f t="shared" si="0"/>
        <v>143</v>
      </c>
      <c r="J27" s="18">
        <v>14.25</v>
      </c>
      <c r="K27" s="10">
        <v>35506000</v>
      </c>
      <c r="L27" s="10">
        <v>35506</v>
      </c>
      <c r="M27" s="18">
        <v>14.25</v>
      </c>
      <c r="N27">
        <f t="shared" si="2"/>
        <v>0</v>
      </c>
      <c r="O27">
        <f t="shared" si="3"/>
        <v>33271.356643356645</v>
      </c>
      <c r="P27">
        <f t="shared" si="4"/>
        <v>2234.643356643357</v>
      </c>
      <c r="Q27">
        <f t="shared" si="5"/>
        <v>0</v>
      </c>
      <c r="R27">
        <f t="shared" si="6"/>
        <v>0</v>
      </c>
      <c r="S27">
        <f t="shared" si="7"/>
        <v>0</v>
      </c>
      <c r="T27" s="19">
        <f t="shared" si="8"/>
        <v>35506</v>
      </c>
      <c r="V27" s="10"/>
      <c r="W27" s="10"/>
      <c r="X27" s="10"/>
    </row>
    <row r="28" spans="1:24">
      <c r="A28" s="18">
        <v>14.75</v>
      </c>
      <c r="C28">
        <v>92</v>
      </c>
      <c r="D28">
        <v>15</v>
      </c>
      <c r="F28" s="2"/>
      <c r="G28" s="2"/>
      <c r="H28" s="19">
        <f t="shared" si="0"/>
        <v>107</v>
      </c>
      <c r="J28" s="18">
        <v>14.75</v>
      </c>
      <c r="K28" s="10">
        <v>12923000</v>
      </c>
      <c r="L28" s="10">
        <v>12923</v>
      </c>
      <c r="M28" s="18">
        <v>14.75</v>
      </c>
      <c r="N28">
        <f t="shared" si="2"/>
        <v>0</v>
      </c>
      <c r="O28">
        <f t="shared" si="3"/>
        <v>11111.364485981308</v>
      </c>
      <c r="P28">
        <f t="shared" si="4"/>
        <v>1811.6355140186915</v>
      </c>
      <c r="Q28">
        <f t="shared" si="5"/>
        <v>0</v>
      </c>
      <c r="R28">
        <f t="shared" si="6"/>
        <v>0</v>
      </c>
      <c r="S28">
        <f t="shared" si="7"/>
        <v>0</v>
      </c>
      <c r="T28" s="19">
        <f t="shared" si="8"/>
        <v>12923</v>
      </c>
      <c r="V28" s="10"/>
      <c r="W28" s="10"/>
      <c r="X28" s="10"/>
    </row>
    <row r="29" spans="1:24">
      <c r="A29" s="18">
        <v>15.25</v>
      </c>
      <c r="C29">
        <v>75</v>
      </c>
      <c r="D29">
        <v>26</v>
      </c>
      <c r="F29" s="2"/>
      <c r="G29" s="2"/>
      <c r="H29" s="19">
        <f t="shared" si="0"/>
        <v>101</v>
      </c>
      <c r="J29" s="18">
        <v>15.25</v>
      </c>
      <c r="K29" s="10">
        <v>4308000</v>
      </c>
      <c r="L29" s="10">
        <v>4308</v>
      </c>
      <c r="M29" s="18">
        <v>15.25</v>
      </c>
      <c r="N29">
        <f t="shared" si="2"/>
        <v>0</v>
      </c>
      <c r="O29">
        <f t="shared" si="3"/>
        <v>3199.0099009900991</v>
      </c>
      <c r="P29">
        <f t="shared" si="4"/>
        <v>1108.9900990099011</v>
      </c>
      <c r="Q29">
        <f t="shared" si="5"/>
        <v>0</v>
      </c>
      <c r="R29">
        <f t="shared" si="6"/>
        <v>0</v>
      </c>
      <c r="S29">
        <f t="shared" si="7"/>
        <v>0</v>
      </c>
      <c r="T29" s="19">
        <f t="shared" si="8"/>
        <v>4308</v>
      </c>
      <c r="V29" s="10"/>
      <c r="W29" s="10"/>
      <c r="X29" s="10"/>
    </row>
    <row r="30" spans="1:24">
      <c r="A30" s="18">
        <v>15.75</v>
      </c>
      <c r="B30" s="2"/>
      <c r="C30">
        <v>30</v>
      </c>
      <c r="D30">
        <v>22</v>
      </c>
      <c r="F30" s="2"/>
      <c r="G30" s="2"/>
      <c r="H30" s="19">
        <f t="shared" si="0"/>
        <v>52</v>
      </c>
      <c r="J30" s="18">
        <v>15.75</v>
      </c>
      <c r="K30" s="10">
        <v>0</v>
      </c>
      <c r="L30" s="10">
        <v>0</v>
      </c>
      <c r="M30" s="18">
        <v>15.75</v>
      </c>
      <c r="N30">
        <f t="shared" si="2"/>
        <v>0</v>
      </c>
      <c r="O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  <c r="S30">
        <f t="shared" si="7"/>
        <v>0</v>
      </c>
      <c r="T30" s="19">
        <f t="shared" si="8"/>
        <v>0</v>
      </c>
      <c r="V30" s="10"/>
      <c r="W30" s="10"/>
      <c r="X30" s="10"/>
    </row>
    <row r="31" spans="1:24">
      <c r="A31" s="18">
        <v>16.25</v>
      </c>
      <c r="B31" s="2"/>
      <c r="C31">
        <v>16</v>
      </c>
      <c r="D31">
        <v>25</v>
      </c>
      <c r="F31" s="2"/>
      <c r="G31" s="2"/>
      <c r="H31" s="19">
        <f t="shared" si="0"/>
        <v>41</v>
      </c>
      <c r="J31" s="18">
        <v>16.25</v>
      </c>
      <c r="K31" s="10">
        <v>0</v>
      </c>
      <c r="L31" s="10">
        <v>0</v>
      </c>
      <c r="M31" s="18">
        <v>16.25</v>
      </c>
      <c r="N31">
        <f t="shared" si="2"/>
        <v>0</v>
      </c>
      <c r="O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  <c r="S31">
        <f t="shared" si="7"/>
        <v>0</v>
      </c>
      <c r="T31" s="19">
        <f t="shared" si="8"/>
        <v>0</v>
      </c>
      <c r="V31" s="10"/>
      <c r="W31" s="10"/>
      <c r="X31" s="10"/>
    </row>
    <row r="32" spans="1:24">
      <c r="A32" s="18">
        <v>16.75</v>
      </c>
      <c r="B32" s="2"/>
      <c r="C32">
        <v>3</v>
      </c>
      <c r="D32">
        <v>15</v>
      </c>
      <c r="F32" s="2"/>
      <c r="G32" s="2"/>
      <c r="H32" s="19">
        <f t="shared" si="0"/>
        <v>18</v>
      </c>
      <c r="J32" s="18">
        <v>16.75</v>
      </c>
      <c r="K32" s="10">
        <v>0</v>
      </c>
      <c r="L32" s="10">
        <v>0</v>
      </c>
      <c r="M32" s="18">
        <v>16.75</v>
      </c>
      <c r="N32">
        <f t="shared" si="2"/>
        <v>0</v>
      </c>
      <c r="O32">
        <f t="shared" si="3"/>
        <v>0</v>
      </c>
      <c r="P32">
        <f t="shared" si="4"/>
        <v>0</v>
      </c>
      <c r="Q32">
        <f t="shared" si="5"/>
        <v>0</v>
      </c>
      <c r="R32">
        <f t="shared" si="6"/>
        <v>0</v>
      </c>
      <c r="S32">
        <f t="shared" si="7"/>
        <v>0</v>
      </c>
      <c r="T32" s="19">
        <f t="shared" si="8"/>
        <v>0</v>
      </c>
    </row>
    <row r="33" spans="1:21">
      <c r="A33" s="18">
        <v>17.25</v>
      </c>
      <c r="B33" s="2"/>
      <c r="D33">
        <v>6</v>
      </c>
      <c r="F33" s="2"/>
      <c r="G33" s="2"/>
      <c r="H33" s="19">
        <f t="shared" si="0"/>
        <v>6</v>
      </c>
      <c r="J33" s="18">
        <v>17.25</v>
      </c>
      <c r="K33" s="10">
        <v>0</v>
      </c>
      <c r="L33" s="10">
        <v>0</v>
      </c>
      <c r="M33" s="18">
        <v>17.25</v>
      </c>
      <c r="N33">
        <f t="shared" si="2"/>
        <v>0</v>
      </c>
      <c r="O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  <c r="S33">
        <f t="shared" si="7"/>
        <v>0</v>
      </c>
      <c r="T33" s="19">
        <f t="shared" si="8"/>
        <v>0</v>
      </c>
    </row>
    <row r="34" spans="1:21">
      <c r="A34" s="18">
        <v>17.75</v>
      </c>
      <c r="B34" s="2"/>
      <c r="D34">
        <v>2</v>
      </c>
      <c r="E34">
        <v>1</v>
      </c>
      <c r="F34" s="2"/>
      <c r="G34" s="2"/>
      <c r="H34" s="19">
        <f t="shared" si="0"/>
        <v>3</v>
      </c>
      <c r="J34" s="18">
        <v>17.75</v>
      </c>
      <c r="K34" s="10">
        <v>0</v>
      </c>
      <c r="L34" s="10">
        <v>0</v>
      </c>
      <c r="M34" s="18">
        <v>17.75</v>
      </c>
      <c r="N34">
        <f t="shared" si="2"/>
        <v>0</v>
      </c>
      <c r="O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  <c r="S34">
        <f t="shared" si="7"/>
        <v>0</v>
      </c>
      <c r="T34" s="19">
        <f t="shared" si="8"/>
        <v>0</v>
      </c>
    </row>
    <row r="35" spans="1:21">
      <c r="A35" s="18">
        <v>18.25</v>
      </c>
      <c r="B35" s="2"/>
      <c r="C35" s="20"/>
      <c r="D35" s="44"/>
      <c r="E35" s="20"/>
      <c r="F35" s="2"/>
      <c r="G35" s="2"/>
      <c r="H35" s="19">
        <f t="shared" si="0"/>
        <v>0</v>
      </c>
      <c r="J35" s="18">
        <v>18.25</v>
      </c>
      <c r="K35" s="10">
        <v>0</v>
      </c>
      <c r="L35" s="10">
        <v>0</v>
      </c>
      <c r="M35" s="18">
        <v>18.25</v>
      </c>
      <c r="T35" s="19">
        <f t="shared" si="8"/>
        <v>0</v>
      </c>
    </row>
    <row r="36" spans="1:21">
      <c r="A36" s="18">
        <v>18.75</v>
      </c>
      <c r="B36" s="2"/>
      <c r="C36" s="20"/>
      <c r="D36" s="44"/>
      <c r="E36" s="20"/>
      <c r="F36" s="2"/>
      <c r="G36" s="2"/>
      <c r="H36" s="19">
        <f t="shared" si="0"/>
        <v>0</v>
      </c>
      <c r="J36" s="18">
        <v>18.75</v>
      </c>
      <c r="K36" s="10">
        <v>0</v>
      </c>
      <c r="L36" s="10">
        <v>0</v>
      </c>
      <c r="M36" s="18">
        <v>18.75</v>
      </c>
      <c r="T36" s="19">
        <f t="shared" si="8"/>
        <v>0</v>
      </c>
    </row>
    <row r="37" spans="1:21">
      <c r="A37" s="18">
        <v>19.25</v>
      </c>
      <c r="B37" s="2"/>
      <c r="C37" s="20"/>
      <c r="D37" s="44"/>
      <c r="E37" s="20"/>
      <c r="F37" s="2"/>
      <c r="G37" s="2"/>
      <c r="H37" s="19">
        <f t="shared" si="0"/>
        <v>0</v>
      </c>
      <c r="J37" s="18">
        <v>19.25</v>
      </c>
      <c r="K37" s="10">
        <v>0</v>
      </c>
      <c r="L37" s="10">
        <v>0</v>
      </c>
      <c r="M37" s="18">
        <v>19.25</v>
      </c>
      <c r="T37" s="19">
        <f t="shared" si="8"/>
        <v>0</v>
      </c>
    </row>
    <row r="38" spans="1:21">
      <c r="A38" s="17" t="s">
        <v>21</v>
      </c>
      <c r="B38" s="24">
        <f t="shared" ref="B38:H38" si="9">SUM(B6:B37)</f>
        <v>0</v>
      </c>
      <c r="C38" s="24">
        <f t="shared" si="9"/>
        <v>943</v>
      </c>
      <c r="D38" s="24">
        <f t="shared" si="9"/>
        <v>122</v>
      </c>
      <c r="E38" s="24">
        <f t="shared" si="9"/>
        <v>1</v>
      </c>
      <c r="F38" s="24">
        <f t="shared" si="9"/>
        <v>0</v>
      </c>
      <c r="G38" s="24">
        <f t="shared" si="9"/>
        <v>0</v>
      </c>
      <c r="H38" s="24">
        <f t="shared" si="9"/>
        <v>1066</v>
      </c>
      <c r="I38" s="40"/>
      <c r="J38" s="17" t="s">
        <v>21</v>
      </c>
      <c r="M38" s="17" t="s">
        <v>21</v>
      </c>
      <c r="N38" s="24">
        <f t="shared" ref="N38:T38" si="10">SUM(N6:N37)</f>
        <v>0</v>
      </c>
      <c r="O38" s="24">
        <f t="shared" si="10"/>
        <v>1298973.7649286333</v>
      </c>
      <c r="P38" s="24">
        <f t="shared" si="10"/>
        <v>6529.2350713668657</v>
      </c>
      <c r="Q38" s="24">
        <f t="shared" si="10"/>
        <v>0</v>
      </c>
      <c r="R38" s="24">
        <f t="shared" si="10"/>
        <v>0</v>
      </c>
      <c r="S38" s="24">
        <f t="shared" si="10"/>
        <v>0</v>
      </c>
      <c r="T38" s="41">
        <f t="shared" si="10"/>
        <v>1305503</v>
      </c>
      <c r="U38" s="40"/>
    </row>
    <row r="41" spans="1:21">
      <c r="A41" s="21"/>
      <c r="H41" s="21"/>
      <c r="L41" s="21"/>
      <c r="P41" s="21"/>
    </row>
    <row r="42" spans="1:21">
      <c r="B42" t="s">
        <v>23</v>
      </c>
      <c r="K42" t="s">
        <v>24</v>
      </c>
      <c r="R42" s="10"/>
    </row>
    <row r="44" spans="1:21">
      <c r="J44" s="26" t="s">
        <v>25</v>
      </c>
      <c r="K44">
        <v>6.1000000000000004E-3</v>
      </c>
      <c r="L44" s="26" t="s">
        <v>26</v>
      </c>
      <c r="M44">
        <v>3.0249999999999999</v>
      </c>
    </row>
    <row r="45" spans="1:21">
      <c r="A45" s="2" t="s">
        <v>18</v>
      </c>
      <c r="J45" s="2" t="s">
        <v>18</v>
      </c>
    </row>
    <row r="46" spans="1:21">
      <c r="A46" s="2" t="s">
        <v>20</v>
      </c>
      <c r="B46" s="15">
        <v>0</v>
      </c>
      <c r="C46" s="16">
        <v>1</v>
      </c>
      <c r="D46" s="16">
        <v>2</v>
      </c>
      <c r="E46" s="16">
        <v>3</v>
      </c>
      <c r="F46" s="16">
        <v>4</v>
      </c>
      <c r="G46" s="16" t="s">
        <v>13</v>
      </c>
      <c r="H46" s="17" t="s">
        <v>21</v>
      </c>
      <c r="J46" s="2" t="s">
        <v>20</v>
      </c>
      <c r="K46" s="15">
        <v>0</v>
      </c>
      <c r="L46" s="16">
        <v>1</v>
      </c>
      <c r="M46" s="16">
        <v>2</v>
      </c>
      <c r="N46" s="16">
        <v>3</v>
      </c>
      <c r="O46" s="16">
        <v>4</v>
      </c>
      <c r="P46" s="16" t="s">
        <v>13</v>
      </c>
      <c r="Q46" s="27" t="s">
        <v>21</v>
      </c>
      <c r="R46" s="2"/>
      <c r="S46" s="2"/>
    </row>
    <row r="47" spans="1:21">
      <c r="A47" s="18">
        <v>3.75</v>
      </c>
      <c r="B47">
        <f t="shared" ref="B47:B78" si="11">N6*($A47)</f>
        <v>0</v>
      </c>
      <c r="C47">
        <f t="shared" ref="C47:C78" si="12">O6*($A47)</f>
        <v>0</v>
      </c>
      <c r="D47">
        <f t="shared" ref="D47:D78" si="13">P6*($A47)</f>
        <v>0</v>
      </c>
      <c r="E47">
        <f t="shared" ref="E47:E78" si="14">Q6*($A47)</f>
        <v>0</v>
      </c>
      <c r="F47">
        <f t="shared" ref="F47:F78" si="15">R6*($A47)</f>
        <v>0</v>
      </c>
      <c r="G47">
        <f t="shared" ref="G47:G78" si="16">S6*($A47)</f>
        <v>0</v>
      </c>
      <c r="H47" s="19">
        <f t="shared" ref="H47:H78" si="17">SUM(B47:G47)</f>
        <v>0</v>
      </c>
      <c r="J47" s="28">
        <f t="shared" ref="J47:J78" si="18">$K$44*((A47)^$M$44)</f>
        <v>0.33248680899909772</v>
      </c>
      <c r="K47">
        <f t="shared" ref="K47:K78" si="19">N6*$J47</f>
        <v>0</v>
      </c>
      <c r="L47">
        <f t="shared" ref="L47:L78" si="20">O6*$J47</f>
        <v>0</v>
      </c>
      <c r="M47">
        <f t="shared" ref="M47:M78" si="21">P6*$J47</f>
        <v>0</v>
      </c>
      <c r="N47">
        <f t="shared" ref="N47:N78" si="22">Q6*$J47</f>
        <v>0</v>
      </c>
      <c r="O47">
        <f t="shared" ref="O47:O78" si="23">R6*$J47</f>
        <v>0</v>
      </c>
      <c r="P47">
        <f t="shared" ref="P47:P78" si="24">S6*$J47</f>
        <v>0</v>
      </c>
      <c r="Q47" s="29">
        <f t="shared" ref="Q47:Q78" si="25">SUM(K47:P47)</f>
        <v>0</v>
      </c>
    </row>
    <row r="48" spans="1:21">
      <c r="A48" s="18">
        <v>4.25</v>
      </c>
      <c r="B48">
        <f t="shared" si="11"/>
        <v>0</v>
      </c>
      <c r="C48">
        <f t="shared" si="12"/>
        <v>0</v>
      </c>
      <c r="D48">
        <f t="shared" si="13"/>
        <v>0</v>
      </c>
      <c r="E48">
        <f t="shared" si="14"/>
        <v>0</v>
      </c>
      <c r="F48">
        <f t="shared" si="15"/>
        <v>0</v>
      </c>
      <c r="G48">
        <f t="shared" si="16"/>
        <v>0</v>
      </c>
      <c r="H48" s="19">
        <f t="shared" si="17"/>
        <v>0</v>
      </c>
      <c r="J48" s="28">
        <f t="shared" si="18"/>
        <v>0.48551913239306727</v>
      </c>
      <c r="K48">
        <f t="shared" si="19"/>
        <v>0</v>
      </c>
      <c r="L48">
        <f t="shared" si="20"/>
        <v>0</v>
      </c>
      <c r="M48">
        <f t="shared" si="21"/>
        <v>0</v>
      </c>
      <c r="N48">
        <f t="shared" si="22"/>
        <v>0</v>
      </c>
      <c r="O48">
        <f t="shared" si="23"/>
        <v>0</v>
      </c>
      <c r="P48">
        <f t="shared" si="24"/>
        <v>0</v>
      </c>
      <c r="Q48" s="29">
        <f t="shared" si="25"/>
        <v>0</v>
      </c>
    </row>
    <row r="49" spans="1:17">
      <c r="A49" s="18">
        <v>4.75</v>
      </c>
      <c r="B49">
        <f t="shared" si="11"/>
        <v>0</v>
      </c>
      <c r="C49">
        <f t="shared" si="12"/>
        <v>0</v>
      </c>
      <c r="D49">
        <f t="shared" si="13"/>
        <v>0</v>
      </c>
      <c r="E49">
        <f t="shared" si="14"/>
        <v>0</v>
      </c>
      <c r="F49">
        <f t="shared" si="15"/>
        <v>0</v>
      </c>
      <c r="G49">
        <f t="shared" si="16"/>
        <v>0</v>
      </c>
      <c r="H49" s="19">
        <f t="shared" si="17"/>
        <v>0</v>
      </c>
      <c r="J49" s="28">
        <f t="shared" si="18"/>
        <v>0.67971679995658207</v>
      </c>
      <c r="K49">
        <f t="shared" si="19"/>
        <v>0</v>
      </c>
      <c r="L49">
        <f t="shared" si="20"/>
        <v>0</v>
      </c>
      <c r="M49">
        <f t="shared" si="21"/>
        <v>0</v>
      </c>
      <c r="N49">
        <f t="shared" si="22"/>
        <v>0</v>
      </c>
      <c r="O49">
        <f t="shared" si="23"/>
        <v>0</v>
      </c>
      <c r="P49">
        <f t="shared" si="24"/>
        <v>0</v>
      </c>
      <c r="Q49" s="29">
        <f t="shared" si="25"/>
        <v>0</v>
      </c>
    </row>
    <row r="50" spans="1:17">
      <c r="A50" s="18">
        <v>5.25</v>
      </c>
      <c r="B50">
        <f t="shared" si="11"/>
        <v>0</v>
      </c>
      <c r="C50">
        <f t="shared" si="12"/>
        <v>0</v>
      </c>
      <c r="D50">
        <f t="shared" si="13"/>
        <v>0</v>
      </c>
      <c r="E50">
        <f t="shared" si="14"/>
        <v>0</v>
      </c>
      <c r="F50">
        <f t="shared" si="15"/>
        <v>0</v>
      </c>
      <c r="G50">
        <f t="shared" si="16"/>
        <v>0</v>
      </c>
      <c r="H50" s="19">
        <f t="shared" si="17"/>
        <v>0</v>
      </c>
      <c r="J50" s="28">
        <f t="shared" si="18"/>
        <v>0.92005063162610512</v>
      </c>
      <c r="K50">
        <f t="shared" si="19"/>
        <v>0</v>
      </c>
      <c r="L50">
        <f t="shared" si="20"/>
        <v>0</v>
      </c>
      <c r="M50">
        <f t="shared" si="21"/>
        <v>0</v>
      </c>
      <c r="N50">
        <f t="shared" si="22"/>
        <v>0</v>
      </c>
      <c r="O50">
        <f t="shared" si="23"/>
        <v>0</v>
      </c>
      <c r="P50">
        <f t="shared" si="24"/>
        <v>0</v>
      </c>
      <c r="Q50" s="29">
        <f t="shared" si="25"/>
        <v>0</v>
      </c>
    </row>
    <row r="51" spans="1:17">
      <c r="A51" s="18">
        <v>5.75</v>
      </c>
      <c r="B51">
        <f t="shared" si="11"/>
        <v>0</v>
      </c>
      <c r="C51">
        <f t="shared" si="12"/>
        <v>0</v>
      </c>
      <c r="D51">
        <f t="shared" si="13"/>
        <v>0</v>
      </c>
      <c r="E51">
        <f t="shared" si="14"/>
        <v>0</v>
      </c>
      <c r="F51">
        <f t="shared" si="15"/>
        <v>0</v>
      </c>
      <c r="G51">
        <f t="shared" si="16"/>
        <v>0</v>
      </c>
      <c r="H51" s="19">
        <f t="shared" si="17"/>
        <v>0</v>
      </c>
      <c r="J51" s="28">
        <f t="shared" si="18"/>
        <v>1.2115045936783291</v>
      </c>
      <c r="K51">
        <f t="shared" si="19"/>
        <v>0</v>
      </c>
      <c r="L51">
        <f t="shared" si="20"/>
        <v>0</v>
      </c>
      <c r="M51">
        <f t="shared" si="21"/>
        <v>0</v>
      </c>
      <c r="N51">
        <f t="shared" si="22"/>
        <v>0</v>
      </c>
      <c r="O51">
        <f t="shared" si="23"/>
        <v>0</v>
      </c>
      <c r="P51">
        <f t="shared" si="24"/>
        <v>0</v>
      </c>
      <c r="Q51" s="29">
        <f t="shared" si="25"/>
        <v>0</v>
      </c>
    </row>
    <row r="52" spans="1:17">
      <c r="A52" s="18">
        <v>6.25</v>
      </c>
      <c r="B52">
        <f t="shared" si="11"/>
        <v>0</v>
      </c>
      <c r="C52">
        <f t="shared" si="12"/>
        <v>0</v>
      </c>
      <c r="D52">
        <f t="shared" si="13"/>
        <v>0</v>
      </c>
      <c r="E52">
        <f t="shared" si="14"/>
        <v>0</v>
      </c>
      <c r="F52">
        <f t="shared" si="15"/>
        <v>0</v>
      </c>
      <c r="G52">
        <f t="shared" si="16"/>
        <v>0</v>
      </c>
      <c r="H52" s="19">
        <f t="shared" si="17"/>
        <v>0</v>
      </c>
      <c r="J52" s="28">
        <f t="shared" si="18"/>
        <v>1.5590745686911325</v>
      </c>
      <c r="K52">
        <f t="shared" si="19"/>
        <v>0</v>
      </c>
      <c r="L52">
        <f t="shared" si="20"/>
        <v>0</v>
      </c>
      <c r="M52">
        <f t="shared" si="21"/>
        <v>0</v>
      </c>
      <c r="N52">
        <f t="shared" si="22"/>
        <v>0</v>
      </c>
      <c r="O52">
        <f t="shared" si="23"/>
        <v>0</v>
      </c>
      <c r="P52">
        <f t="shared" si="24"/>
        <v>0</v>
      </c>
      <c r="Q52" s="29">
        <f t="shared" si="25"/>
        <v>0</v>
      </c>
    </row>
    <row r="53" spans="1:17">
      <c r="A53" s="18">
        <v>6.75</v>
      </c>
      <c r="B53">
        <f t="shared" si="11"/>
        <v>0</v>
      </c>
      <c r="C53">
        <f t="shared" si="12"/>
        <v>0</v>
      </c>
      <c r="D53">
        <f t="shared" si="13"/>
        <v>0</v>
      </c>
      <c r="E53">
        <f t="shared" si="14"/>
        <v>0</v>
      </c>
      <c r="F53">
        <f t="shared" si="15"/>
        <v>0</v>
      </c>
      <c r="G53">
        <f t="shared" si="16"/>
        <v>0</v>
      </c>
      <c r="H53" s="19">
        <f t="shared" si="17"/>
        <v>0</v>
      </c>
      <c r="J53" s="28">
        <f t="shared" si="18"/>
        <v>1.9677673387719683</v>
      </c>
      <c r="K53">
        <f t="shared" si="19"/>
        <v>0</v>
      </c>
      <c r="L53">
        <f t="shared" si="20"/>
        <v>0</v>
      </c>
      <c r="M53">
        <f t="shared" si="21"/>
        <v>0</v>
      </c>
      <c r="N53">
        <f t="shared" si="22"/>
        <v>0</v>
      </c>
      <c r="O53">
        <f t="shared" si="23"/>
        <v>0</v>
      </c>
      <c r="P53">
        <f t="shared" si="24"/>
        <v>0</v>
      </c>
      <c r="Q53" s="29">
        <f t="shared" si="25"/>
        <v>0</v>
      </c>
    </row>
    <row r="54" spans="1:17">
      <c r="A54" s="18">
        <v>7.25</v>
      </c>
      <c r="B54">
        <f t="shared" si="11"/>
        <v>0</v>
      </c>
      <c r="C54">
        <f t="shared" si="12"/>
        <v>0</v>
      </c>
      <c r="D54">
        <f t="shared" si="13"/>
        <v>0</v>
      </c>
      <c r="E54">
        <f t="shared" si="14"/>
        <v>0</v>
      </c>
      <c r="F54">
        <f t="shared" si="15"/>
        <v>0</v>
      </c>
      <c r="G54">
        <f t="shared" si="16"/>
        <v>0</v>
      </c>
      <c r="H54" s="19">
        <f t="shared" si="17"/>
        <v>0</v>
      </c>
      <c r="J54" s="28">
        <f t="shared" si="18"/>
        <v>2.4425997307368088</v>
      </c>
      <c r="K54">
        <f t="shared" si="19"/>
        <v>0</v>
      </c>
      <c r="L54">
        <f t="shared" si="20"/>
        <v>0</v>
      </c>
      <c r="M54">
        <f t="shared" si="21"/>
        <v>0</v>
      </c>
      <c r="N54">
        <f t="shared" si="22"/>
        <v>0</v>
      </c>
      <c r="O54">
        <f t="shared" si="23"/>
        <v>0</v>
      </c>
      <c r="P54">
        <f t="shared" si="24"/>
        <v>0</v>
      </c>
      <c r="Q54" s="29">
        <f t="shared" si="25"/>
        <v>0</v>
      </c>
    </row>
    <row r="55" spans="1:17">
      <c r="A55" s="18">
        <v>7.75</v>
      </c>
      <c r="B55">
        <f t="shared" si="11"/>
        <v>0</v>
      </c>
      <c r="C55">
        <f t="shared" si="12"/>
        <v>0</v>
      </c>
      <c r="D55">
        <f t="shared" si="13"/>
        <v>0</v>
      </c>
      <c r="E55">
        <f t="shared" si="14"/>
        <v>0</v>
      </c>
      <c r="F55">
        <f t="shared" si="15"/>
        <v>0</v>
      </c>
      <c r="G55">
        <f t="shared" si="16"/>
        <v>0</v>
      </c>
      <c r="H55" s="19">
        <f t="shared" si="17"/>
        <v>0</v>
      </c>
      <c r="J55" s="28">
        <f t="shared" si="18"/>
        <v>2.9885978872155672</v>
      </c>
      <c r="K55">
        <f t="shared" si="19"/>
        <v>0</v>
      </c>
      <c r="L55">
        <f t="shared" si="20"/>
        <v>0</v>
      </c>
      <c r="M55">
        <f t="shared" si="21"/>
        <v>0</v>
      </c>
      <c r="N55">
        <f t="shared" si="22"/>
        <v>0</v>
      </c>
      <c r="O55">
        <f t="shared" si="23"/>
        <v>0</v>
      </c>
      <c r="P55">
        <f t="shared" si="24"/>
        <v>0</v>
      </c>
      <c r="Q55" s="29">
        <f t="shared" si="25"/>
        <v>0</v>
      </c>
    </row>
    <row r="56" spans="1:17">
      <c r="A56" s="18">
        <v>8.25</v>
      </c>
      <c r="B56">
        <f t="shared" si="11"/>
        <v>0</v>
      </c>
      <c r="C56">
        <f t="shared" si="12"/>
        <v>0</v>
      </c>
      <c r="D56">
        <f t="shared" si="13"/>
        <v>0</v>
      </c>
      <c r="E56">
        <f t="shared" si="14"/>
        <v>0</v>
      </c>
      <c r="F56">
        <f t="shared" si="15"/>
        <v>0</v>
      </c>
      <c r="G56">
        <f t="shared" si="16"/>
        <v>0</v>
      </c>
      <c r="H56" s="19">
        <f t="shared" si="17"/>
        <v>0</v>
      </c>
      <c r="J56" s="28">
        <f t="shared" si="18"/>
        <v>3.6107966376379612</v>
      </c>
      <c r="K56">
        <f t="shared" si="19"/>
        <v>0</v>
      </c>
      <c r="L56">
        <f t="shared" si="20"/>
        <v>0</v>
      </c>
      <c r="M56">
        <f t="shared" si="21"/>
        <v>0</v>
      </c>
      <c r="N56">
        <f t="shared" si="22"/>
        <v>0</v>
      </c>
      <c r="O56">
        <f t="shared" si="23"/>
        <v>0</v>
      </c>
      <c r="P56">
        <f t="shared" si="24"/>
        <v>0</v>
      </c>
      <c r="Q56" s="29">
        <f t="shared" si="25"/>
        <v>0</v>
      </c>
    </row>
    <row r="57" spans="1:17">
      <c r="A57" s="18">
        <v>8.75</v>
      </c>
      <c r="B57">
        <f t="shared" si="11"/>
        <v>0</v>
      </c>
      <c r="C57">
        <f t="shared" si="12"/>
        <v>0</v>
      </c>
      <c r="D57">
        <f t="shared" si="13"/>
        <v>0</v>
      </c>
      <c r="E57">
        <f t="shared" si="14"/>
        <v>0</v>
      </c>
      <c r="F57">
        <f t="shared" si="15"/>
        <v>0</v>
      </c>
      <c r="G57">
        <f t="shared" si="16"/>
        <v>0</v>
      </c>
      <c r="H57" s="19">
        <f t="shared" si="17"/>
        <v>0</v>
      </c>
      <c r="J57" s="28">
        <f t="shared" si="18"/>
        <v>4.3142389497935438</v>
      </c>
      <c r="K57">
        <f t="shared" si="19"/>
        <v>0</v>
      </c>
      <c r="L57">
        <f t="shared" si="20"/>
        <v>0</v>
      </c>
      <c r="M57">
        <f t="shared" si="21"/>
        <v>0</v>
      </c>
      <c r="N57">
        <f t="shared" si="22"/>
        <v>0</v>
      </c>
      <c r="O57">
        <f t="shared" si="23"/>
        <v>0</v>
      </c>
      <c r="P57">
        <f t="shared" si="24"/>
        <v>0</v>
      </c>
      <c r="Q57" s="29">
        <f t="shared" si="25"/>
        <v>0</v>
      </c>
    </row>
    <row r="58" spans="1:17">
      <c r="A58" s="18">
        <v>9.25</v>
      </c>
      <c r="B58">
        <f t="shared" si="11"/>
        <v>0</v>
      </c>
      <c r="C58">
        <f t="shared" si="12"/>
        <v>224590</v>
      </c>
      <c r="D58">
        <f t="shared" si="13"/>
        <v>0</v>
      </c>
      <c r="E58">
        <f t="shared" si="14"/>
        <v>0</v>
      </c>
      <c r="F58">
        <f t="shared" si="15"/>
        <v>0</v>
      </c>
      <c r="G58">
        <f t="shared" si="16"/>
        <v>0</v>
      </c>
      <c r="H58" s="19">
        <f t="shared" si="17"/>
        <v>224590</v>
      </c>
      <c r="J58" s="28">
        <f t="shared" si="18"/>
        <v>5.1039754473474446</v>
      </c>
      <c r="K58">
        <f t="shared" si="19"/>
        <v>0</v>
      </c>
      <c r="L58">
        <f t="shared" si="20"/>
        <v>123924.52386159595</v>
      </c>
      <c r="M58">
        <f t="shared" si="21"/>
        <v>0</v>
      </c>
      <c r="N58">
        <f t="shared" si="22"/>
        <v>0</v>
      </c>
      <c r="O58">
        <f t="shared" si="23"/>
        <v>0</v>
      </c>
      <c r="P58">
        <f t="shared" si="24"/>
        <v>0</v>
      </c>
      <c r="Q58" s="29">
        <f t="shared" si="25"/>
        <v>123924.52386159595</v>
      </c>
    </row>
    <row r="59" spans="1:17">
      <c r="A59" s="18">
        <v>9.75</v>
      </c>
      <c r="B59">
        <f t="shared" si="11"/>
        <v>0</v>
      </c>
      <c r="C59">
        <f t="shared" si="12"/>
        <v>733092.75</v>
      </c>
      <c r="D59">
        <f t="shared" si="13"/>
        <v>0</v>
      </c>
      <c r="E59">
        <f t="shared" si="14"/>
        <v>0</v>
      </c>
      <c r="F59">
        <f t="shared" si="15"/>
        <v>0</v>
      </c>
      <c r="G59">
        <f t="shared" si="16"/>
        <v>0</v>
      </c>
      <c r="H59" s="19">
        <f t="shared" si="17"/>
        <v>733092.75</v>
      </c>
      <c r="J59" s="28">
        <f t="shared" si="18"/>
        <v>5.9850639820370892</v>
      </c>
      <c r="K59">
        <f t="shared" si="19"/>
        <v>0</v>
      </c>
      <c r="L59">
        <f t="shared" si="20"/>
        <v>450010.97574538668</v>
      </c>
      <c r="M59">
        <f t="shared" si="21"/>
        <v>0</v>
      </c>
      <c r="N59">
        <f t="shared" si="22"/>
        <v>0</v>
      </c>
      <c r="O59">
        <f t="shared" si="23"/>
        <v>0</v>
      </c>
      <c r="P59">
        <f t="shared" si="24"/>
        <v>0</v>
      </c>
      <c r="Q59" s="29">
        <f t="shared" si="25"/>
        <v>450010.97574538668</v>
      </c>
    </row>
    <row r="60" spans="1:17">
      <c r="A60" s="18">
        <v>10.25</v>
      </c>
      <c r="B60">
        <f t="shared" si="11"/>
        <v>0</v>
      </c>
      <c r="C60">
        <f t="shared" si="12"/>
        <v>1973555.5</v>
      </c>
      <c r="D60">
        <f t="shared" si="13"/>
        <v>0</v>
      </c>
      <c r="E60">
        <f t="shared" si="14"/>
        <v>0</v>
      </c>
      <c r="F60">
        <f t="shared" si="15"/>
        <v>0</v>
      </c>
      <c r="G60">
        <f t="shared" si="16"/>
        <v>0</v>
      </c>
      <c r="H60" s="19">
        <f t="shared" si="17"/>
        <v>1973555.5</v>
      </c>
      <c r="J60" s="28">
        <f t="shared" si="18"/>
        <v>6.9625692517128925</v>
      </c>
      <c r="K60">
        <f t="shared" si="19"/>
        <v>0</v>
      </c>
      <c r="L60">
        <f t="shared" si="20"/>
        <v>1340587.0088633038</v>
      </c>
      <c r="M60">
        <f t="shared" si="21"/>
        <v>0</v>
      </c>
      <c r="N60">
        <f t="shared" si="22"/>
        <v>0</v>
      </c>
      <c r="O60">
        <f t="shared" si="23"/>
        <v>0</v>
      </c>
      <c r="P60">
        <f t="shared" si="24"/>
        <v>0</v>
      </c>
      <c r="Q60" s="29">
        <f t="shared" si="25"/>
        <v>1340587.0088633038</v>
      </c>
    </row>
    <row r="61" spans="1:17">
      <c r="A61" s="18">
        <v>10.75</v>
      </c>
      <c r="B61">
        <f t="shared" si="11"/>
        <v>0</v>
      </c>
      <c r="C61">
        <f t="shared" si="12"/>
        <v>2221380</v>
      </c>
      <c r="D61">
        <f t="shared" si="13"/>
        <v>0</v>
      </c>
      <c r="E61">
        <f t="shared" si="14"/>
        <v>0</v>
      </c>
      <c r="F61">
        <f t="shared" si="15"/>
        <v>0</v>
      </c>
      <c r="G61">
        <f t="shared" si="16"/>
        <v>0</v>
      </c>
      <c r="H61" s="19">
        <f t="shared" si="17"/>
        <v>2221380</v>
      </c>
      <c r="J61" s="28">
        <f t="shared" si="18"/>
        <v>8.0415624571973066</v>
      </c>
      <c r="K61">
        <f t="shared" si="19"/>
        <v>0</v>
      </c>
      <c r="L61">
        <f t="shared" si="20"/>
        <v>1661708.4661552515</v>
      </c>
      <c r="M61">
        <f t="shared" si="21"/>
        <v>0</v>
      </c>
      <c r="N61">
        <f t="shared" si="22"/>
        <v>0</v>
      </c>
      <c r="O61">
        <f t="shared" si="23"/>
        <v>0</v>
      </c>
      <c r="P61">
        <f t="shared" si="24"/>
        <v>0</v>
      </c>
      <c r="Q61" s="29">
        <f t="shared" si="25"/>
        <v>1661708.4661552515</v>
      </c>
    </row>
    <row r="62" spans="1:17">
      <c r="A62" s="18">
        <v>11.25</v>
      </c>
      <c r="B62">
        <f t="shared" si="11"/>
        <v>0</v>
      </c>
      <c r="C62">
        <f t="shared" si="12"/>
        <v>1678545</v>
      </c>
      <c r="D62">
        <f t="shared" si="13"/>
        <v>0</v>
      </c>
      <c r="E62">
        <f t="shared" si="14"/>
        <v>0</v>
      </c>
      <c r="F62">
        <f t="shared" si="15"/>
        <v>0</v>
      </c>
      <c r="G62">
        <f t="shared" si="16"/>
        <v>0</v>
      </c>
      <c r="H62" s="19">
        <f t="shared" si="17"/>
        <v>1678545</v>
      </c>
      <c r="J62" s="28">
        <f t="shared" si="18"/>
        <v>9.2271209923059914</v>
      </c>
      <c r="K62">
        <f t="shared" si="19"/>
        <v>0</v>
      </c>
      <c r="L62">
        <f t="shared" si="20"/>
        <v>1376723.360536023</v>
      </c>
      <c r="M62">
        <f t="shared" si="21"/>
        <v>0</v>
      </c>
      <c r="N62">
        <f t="shared" si="22"/>
        <v>0</v>
      </c>
      <c r="O62">
        <f t="shared" si="23"/>
        <v>0</v>
      </c>
      <c r="P62">
        <f t="shared" si="24"/>
        <v>0</v>
      </c>
      <c r="Q62" s="29">
        <f t="shared" si="25"/>
        <v>1376723.360536023</v>
      </c>
    </row>
    <row r="63" spans="1:17">
      <c r="A63" s="18">
        <v>11.75</v>
      </c>
      <c r="B63">
        <f t="shared" si="11"/>
        <v>0</v>
      </c>
      <c r="C63">
        <f t="shared" si="12"/>
        <v>1595168.25</v>
      </c>
      <c r="D63">
        <f t="shared" si="13"/>
        <v>0</v>
      </c>
      <c r="E63">
        <f t="shared" si="14"/>
        <v>0</v>
      </c>
      <c r="F63">
        <f t="shared" si="15"/>
        <v>0</v>
      </c>
      <c r="G63">
        <f t="shared" si="16"/>
        <v>0</v>
      </c>
      <c r="H63" s="19">
        <f t="shared" si="17"/>
        <v>1595168.25</v>
      </c>
      <c r="J63" s="28">
        <f t="shared" si="18"/>
        <v>10.524328162425197</v>
      </c>
      <c r="K63">
        <f t="shared" si="19"/>
        <v>0</v>
      </c>
      <c r="L63">
        <f t="shared" si="20"/>
        <v>1428772.2670026824</v>
      </c>
      <c r="M63">
        <f t="shared" si="21"/>
        <v>0</v>
      </c>
      <c r="N63">
        <f t="shared" si="22"/>
        <v>0</v>
      </c>
      <c r="O63">
        <f t="shared" si="23"/>
        <v>0</v>
      </c>
      <c r="P63">
        <f t="shared" si="24"/>
        <v>0</v>
      </c>
      <c r="Q63" s="29">
        <f t="shared" si="25"/>
        <v>1428772.2670026824</v>
      </c>
    </row>
    <row r="64" spans="1:17">
      <c r="A64" s="18">
        <v>12.25</v>
      </c>
      <c r="B64">
        <f t="shared" si="11"/>
        <v>0</v>
      </c>
      <c r="C64">
        <f t="shared" si="12"/>
        <v>1288859.25</v>
      </c>
      <c r="D64">
        <f t="shared" si="13"/>
        <v>0</v>
      </c>
      <c r="E64">
        <f t="shared" si="14"/>
        <v>0</v>
      </c>
      <c r="F64">
        <f t="shared" si="15"/>
        <v>0</v>
      </c>
      <c r="G64">
        <f t="shared" si="16"/>
        <v>0</v>
      </c>
      <c r="H64" s="19">
        <f t="shared" si="17"/>
        <v>1288859.25</v>
      </c>
      <c r="J64" s="28">
        <f t="shared" si="18"/>
        <v>11.938272927857016</v>
      </c>
      <c r="K64">
        <f t="shared" si="19"/>
        <v>0</v>
      </c>
      <c r="L64">
        <f t="shared" si="20"/>
        <v>1256061.5095586202</v>
      </c>
      <c r="M64">
        <f t="shared" si="21"/>
        <v>0</v>
      </c>
      <c r="N64">
        <f t="shared" si="22"/>
        <v>0</v>
      </c>
      <c r="O64">
        <f t="shared" si="23"/>
        <v>0</v>
      </c>
      <c r="P64">
        <f t="shared" si="24"/>
        <v>0</v>
      </c>
      <c r="Q64" s="29">
        <f t="shared" si="25"/>
        <v>1256061.5095586202</v>
      </c>
    </row>
    <row r="65" spans="1:18">
      <c r="A65" s="18">
        <v>12.75</v>
      </c>
      <c r="B65">
        <f t="shared" si="11"/>
        <v>0</v>
      </c>
      <c r="C65">
        <f t="shared" si="12"/>
        <v>1749236.25</v>
      </c>
      <c r="D65">
        <f t="shared" si="13"/>
        <v>0</v>
      </c>
      <c r="E65">
        <f t="shared" si="14"/>
        <v>0</v>
      </c>
      <c r="F65">
        <f t="shared" si="15"/>
        <v>0</v>
      </c>
      <c r="G65">
        <f t="shared" si="16"/>
        <v>0</v>
      </c>
      <c r="H65" s="19">
        <f t="shared" si="17"/>
        <v>1749236.25</v>
      </c>
      <c r="J65" s="28">
        <f t="shared" si="18"/>
        <v>13.474049668786773</v>
      </c>
      <c r="K65">
        <f t="shared" si="19"/>
        <v>0</v>
      </c>
      <c r="L65">
        <f t="shared" si="20"/>
        <v>1848572.2443092014</v>
      </c>
      <c r="M65">
        <f t="shared" si="21"/>
        <v>0</v>
      </c>
      <c r="N65">
        <f t="shared" si="22"/>
        <v>0</v>
      </c>
      <c r="O65">
        <f t="shared" si="23"/>
        <v>0</v>
      </c>
      <c r="P65">
        <f t="shared" si="24"/>
        <v>0</v>
      </c>
      <c r="Q65" s="29">
        <f t="shared" si="25"/>
        <v>1848572.2443092014</v>
      </c>
    </row>
    <row r="66" spans="1:18">
      <c r="A66" s="18">
        <v>13.25</v>
      </c>
      <c r="B66">
        <f t="shared" si="11"/>
        <v>0</v>
      </c>
      <c r="C66">
        <f t="shared" si="12"/>
        <v>1930260</v>
      </c>
      <c r="D66">
        <f t="shared" si="13"/>
        <v>0</v>
      </c>
      <c r="E66">
        <f t="shared" si="14"/>
        <v>0</v>
      </c>
      <c r="F66">
        <f t="shared" si="15"/>
        <v>0</v>
      </c>
      <c r="G66">
        <f t="shared" si="16"/>
        <v>0</v>
      </c>
      <c r="H66" s="19">
        <f t="shared" si="17"/>
        <v>1930260</v>
      </c>
      <c r="J66" s="28">
        <f t="shared" si="18"/>
        <v>15.136757969239788</v>
      </c>
      <c r="K66">
        <f t="shared" si="19"/>
        <v>0</v>
      </c>
      <c r="L66">
        <f t="shared" si="20"/>
        <v>2205122.9009588524</v>
      </c>
      <c r="M66">
        <f t="shared" si="21"/>
        <v>0</v>
      </c>
      <c r="N66">
        <f t="shared" si="22"/>
        <v>0</v>
      </c>
      <c r="O66">
        <f t="shared" si="23"/>
        <v>0</v>
      </c>
      <c r="P66">
        <f t="shared" si="24"/>
        <v>0</v>
      </c>
      <c r="Q66" s="29">
        <f t="shared" si="25"/>
        <v>2205122.9009588524</v>
      </c>
    </row>
    <row r="67" spans="1:18">
      <c r="A67" s="18">
        <v>13.75</v>
      </c>
      <c r="B67">
        <f t="shared" si="11"/>
        <v>0</v>
      </c>
      <c r="C67">
        <f t="shared" si="12"/>
        <v>1095737.9661016951</v>
      </c>
      <c r="D67">
        <f t="shared" si="13"/>
        <v>18892.033898305086</v>
      </c>
      <c r="E67">
        <f t="shared" si="14"/>
        <v>0</v>
      </c>
      <c r="F67">
        <f t="shared" si="15"/>
        <v>0</v>
      </c>
      <c r="G67">
        <f t="shared" si="16"/>
        <v>0</v>
      </c>
      <c r="H67" s="19">
        <f t="shared" si="17"/>
        <v>1114630.0000000002</v>
      </c>
      <c r="J67" s="28">
        <f t="shared" si="18"/>
        <v>16.93150241780593</v>
      </c>
      <c r="K67">
        <f t="shared" si="19"/>
        <v>0</v>
      </c>
      <c r="L67">
        <f t="shared" si="20"/>
        <v>1349272.0016241891</v>
      </c>
      <c r="M67">
        <f t="shared" si="21"/>
        <v>23263.310372830849</v>
      </c>
      <c r="N67">
        <f t="shared" si="22"/>
        <v>0</v>
      </c>
      <c r="O67">
        <f t="shared" si="23"/>
        <v>0</v>
      </c>
      <c r="P67">
        <f t="shared" si="24"/>
        <v>0</v>
      </c>
      <c r="Q67" s="29">
        <f t="shared" si="25"/>
        <v>1372535.3119970199</v>
      </c>
    </row>
    <row r="68" spans="1:18">
      <c r="A68" s="18">
        <v>14.25</v>
      </c>
      <c r="B68">
        <f t="shared" si="11"/>
        <v>0</v>
      </c>
      <c r="C68">
        <f t="shared" si="12"/>
        <v>474116.83216783218</v>
      </c>
      <c r="D68">
        <f t="shared" si="13"/>
        <v>31843.667832167837</v>
      </c>
      <c r="E68">
        <f t="shared" si="14"/>
        <v>0</v>
      </c>
      <c r="F68">
        <f t="shared" si="15"/>
        <v>0</v>
      </c>
      <c r="G68">
        <f t="shared" si="16"/>
        <v>0</v>
      </c>
      <c r="H68" s="19">
        <f t="shared" si="17"/>
        <v>505960.5</v>
      </c>
      <c r="J68" s="28">
        <f t="shared" si="18"/>
        <v>18.863392423244829</v>
      </c>
      <c r="K68">
        <f t="shared" si="19"/>
        <v>0</v>
      </c>
      <c r="L68">
        <f t="shared" si="20"/>
        <v>627610.65681737021</v>
      </c>
      <c r="M68">
        <f t="shared" si="21"/>
        <v>42152.95456236069</v>
      </c>
      <c r="N68">
        <f t="shared" si="22"/>
        <v>0</v>
      </c>
      <c r="O68">
        <f t="shared" si="23"/>
        <v>0</v>
      </c>
      <c r="P68">
        <f t="shared" si="24"/>
        <v>0</v>
      </c>
      <c r="Q68" s="29">
        <f t="shared" si="25"/>
        <v>669763.61137973086</v>
      </c>
    </row>
    <row r="69" spans="1:18">
      <c r="A69" s="18">
        <v>14.75</v>
      </c>
      <c r="B69">
        <f t="shared" si="11"/>
        <v>0</v>
      </c>
      <c r="C69">
        <f t="shared" si="12"/>
        <v>163892.62616822429</v>
      </c>
      <c r="D69">
        <f t="shared" si="13"/>
        <v>26721.623831775702</v>
      </c>
      <c r="E69">
        <f t="shared" si="14"/>
        <v>0</v>
      </c>
      <c r="F69">
        <f t="shared" si="15"/>
        <v>0</v>
      </c>
      <c r="G69">
        <f t="shared" si="16"/>
        <v>0</v>
      </c>
      <c r="H69" s="19">
        <f t="shared" si="17"/>
        <v>190614.25</v>
      </c>
      <c r="J69" s="28">
        <f t="shared" si="18"/>
        <v>20.93754204335826</v>
      </c>
      <c r="K69">
        <f t="shared" si="19"/>
        <v>0</v>
      </c>
      <c r="L69">
        <f t="shared" si="20"/>
        <v>232644.66108431149</v>
      </c>
      <c r="M69">
        <f t="shared" si="21"/>
        <v>37931.194742007305</v>
      </c>
      <c r="N69">
        <f t="shared" si="22"/>
        <v>0</v>
      </c>
      <c r="O69">
        <f t="shared" si="23"/>
        <v>0</v>
      </c>
      <c r="P69">
        <f t="shared" si="24"/>
        <v>0</v>
      </c>
      <c r="Q69" s="29">
        <f t="shared" si="25"/>
        <v>270575.85582631879</v>
      </c>
    </row>
    <row r="70" spans="1:18">
      <c r="A70" s="18">
        <v>15.25</v>
      </c>
      <c r="B70">
        <f t="shared" si="11"/>
        <v>0</v>
      </c>
      <c r="C70">
        <f t="shared" si="12"/>
        <v>48784.900990099013</v>
      </c>
      <c r="D70">
        <f t="shared" si="13"/>
        <v>16912.09900990099</v>
      </c>
      <c r="E70">
        <f t="shared" si="14"/>
        <v>0</v>
      </c>
      <c r="F70">
        <f t="shared" si="15"/>
        <v>0</v>
      </c>
      <c r="G70">
        <f t="shared" si="16"/>
        <v>0</v>
      </c>
      <c r="H70" s="19">
        <f t="shared" si="17"/>
        <v>65697</v>
      </c>
      <c r="J70" s="28">
        <f t="shared" si="18"/>
        <v>23.15906982574182</v>
      </c>
      <c r="K70">
        <f t="shared" si="19"/>
        <v>0</v>
      </c>
      <c r="L70">
        <f t="shared" si="20"/>
        <v>74086.09367026914</v>
      </c>
      <c r="M70">
        <f t="shared" si="21"/>
        <v>25683.179139026633</v>
      </c>
      <c r="N70">
        <f t="shared" si="22"/>
        <v>0</v>
      </c>
      <c r="O70">
        <f t="shared" si="23"/>
        <v>0</v>
      </c>
      <c r="P70">
        <f t="shared" si="24"/>
        <v>0</v>
      </c>
      <c r="Q70" s="29">
        <f t="shared" si="25"/>
        <v>99769.27280929577</v>
      </c>
    </row>
    <row r="71" spans="1:18">
      <c r="A71" s="18">
        <v>15.75</v>
      </c>
      <c r="B71">
        <f t="shared" si="11"/>
        <v>0</v>
      </c>
      <c r="C71">
        <f t="shared" si="12"/>
        <v>0</v>
      </c>
      <c r="D71">
        <f t="shared" si="13"/>
        <v>0</v>
      </c>
      <c r="E71">
        <f t="shared" si="14"/>
        <v>0</v>
      </c>
      <c r="F71">
        <f t="shared" si="15"/>
        <v>0</v>
      </c>
      <c r="G71">
        <f t="shared" si="16"/>
        <v>0</v>
      </c>
      <c r="H71" s="19">
        <f t="shared" si="17"/>
        <v>0</v>
      </c>
      <c r="J71" s="28">
        <f t="shared" si="18"/>
        <v>25.533098659215259</v>
      </c>
      <c r="K71">
        <f t="shared" si="19"/>
        <v>0</v>
      </c>
      <c r="L71">
        <f t="shared" si="20"/>
        <v>0</v>
      </c>
      <c r="M71">
        <f t="shared" si="21"/>
        <v>0</v>
      </c>
      <c r="N71">
        <f t="shared" si="22"/>
        <v>0</v>
      </c>
      <c r="O71">
        <f t="shared" si="23"/>
        <v>0</v>
      </c>
      <c r="P71">
        <f t="shared" si="24"/>
        <v>0</v>
      </c>
      <c r="Q71" s="29">
        <f t="shared" si="25"/>
        <v>0</v>
      </c>
    </row>
    <row r="72" spans="1:18">
      <c r="A72" s="18">
        <v>16.25</v>
      </c>
      <c r="B72">
        <f t="shared" si="11"/>
        <v>0</v>
      </c>
      <c r="C72">
        <f t="shared" si="12"/>
        <v>0</v>
      </c>
      <c r="D72">
        <f t="shared" si="13"/>
        <v>0</v>
      </c>
      <c r="E72">
        <f t="shared" si="14"/>
        <v>0</v>
      </c>
      <c r="F72">
        <f t="shared" si="15"/>
        <v>0</v>
      </c>
      <c r="G72">
        <f t="shared" si="16"/>
        <v>0</v>
      </c>
      <c r="H72" s="19">
        <f t="shared" si="17"/>
        <v>0</v>
      </c>
      <c r="J72" s="28">
        <f t="shared" si="18"/>
        <v>28.064755634887852</v>
      </c>
      <c r="K72">
        <f t="shared" si="19"/>
        <v>0</v>
      </c>
      <c r="L72">
        <f t="shared" si="20"/>
        <v>0</v>
      </c>
      <c r="M72">
        <f t="shared" si="21"/>
        <v>0</v>
      </c>
      <c r="N72">
        <f t="shared" si="22"/>
        <v>0</v>
      </c>
      <c r="O72">
        <f t="shared" si="23"/>
        <v>0</v>
      </c>
      <c r="P72">
        <f t="shared" si="24"/>
        <v>0</v>
      </c>
      <c r="Q72" s="29">
        <f t="shared" si="25"/>
        <v>0</v>
      </c>
    </row>
    <row r="73" spans="1:18">
      <c r="A73" s="18">
        <v>16.75</v>
      </c>
      <c r="B73">
        <f t="shared" si="11"/>
        <v>0</v>
      </c>
      <c r="C73">
        <f t="shared" si="12"/>
        <v>0</v>
      </c>
      <c r="D73">
        <f t="shared" si="13"/>
        <v>0</v>
      </c>
      <c r="E73">
        <f t="shared" si="14"/>
        <v>0</v>
      </c>
      <c r="F73">
        <f t="shared" si="15"/>
        <v>0</v>
      </c>
      <c r="G73">
        <f t="shared" si="16"/>
        <v>0</v>
      </c>
      <c r="H73" s="19">
        <f t="shared" si="17"/>
        <v>0</v>
      </c>
      <c r="J73" s="28">
        <f t="shared" si="18"/>
        <v>30.759171915947732</v>
      </c>
      <c r="K73">
        <f t="shared" si="19"/>
        <v>0</v>
      </c>
      <c r="L73">
        <f t="shared" si="20"/>
        <v>0</v>
      </c>
      <c r="M73">
        <f t="shared" si="21"/>
        <v>0</v>
      </c>
      <c r="N73">
        <f t="shared" si="22"/>
        <v>0</v>
      </c>
      <c r="O73">
        <f t="shared" si="23"/>
        <v>0</v>
      </c>
      <c r="P73">
        <f t="shared" si="24"/>
        <v>0</v>
      </c>
      <c r="Q73" s="29">
        <f t="shared" si="25"/>
        <v>0</v>
      </c>
    </row>
    <row r="74" spans="1:18">
      <c r="A74" s="18">
        <v>17.25</v>
      </c>
      <c r="B74">
        <f t="shared" si="11"/>
        <v>0</v>
      </c>
      <c r="C74">
        <f t="shared" si="12"/>
        <v>0</v>
      </c>
      <c r="D74">
        <f t="shared" si="13"/>
        <v>0</v>
      </c>
      <c r="E74">
        <f t="shared" si="14"/>
        <v>0</v>
      </c>
      <c r="F74">
        <f t="shared" si="15"/>
        <v>0</v>
      </c>
      <c r="G74">
        <f t="shared" si="16"/>
        <v>0</v>
      </c>
      <c r="H74" s="19">
        <f t="shared" si="17"/>
        <v>0</v>
      </c>
      <c r="J74" s="28">
        <f t="shared" si="18"/>
        <v>33.621482615374333</v>
      </c>
      <c r="K74">
        <f t="shared" si="19"/>
        <v>0</v>
      </c>
      <c r="L74">
        <f t="shared" si="20"/>
        <v>0</v>
      </c>
      <c r="M74">
        <f t="shared" si="21"/>
        <v>0</v>
      </c>
      <c r="N74">
        <f t="shared" si="22"/>
        <v>0</v>
      </c>
      <c r="O74">
        <f t="shared" si="23"/>
        <v>0</v>
      </c>
      <c r="P74">
        <f t="shared" si="24"/>
        <v>0</v>
      </c>
      <c r="Q74" s="29">
        <f t="shared" si="25"/>
        <v>0</v>
      </c>
    </row>
    <row r="75" spans="1:18">
      <c r="A75" s="18">
        <v>17.75</v>
      </c>
      <c r="B75">
        <f t="shared" si="11"/>
        <v>0</v>
      </c>
      <c r="C75">
        <f t="shared" si="12"/>
        <v>0</v>
      </c>
      <c r="D75">
        <f t="shared" si="13"/>
        <v>0</v>
      </c>
      <c r="E75">
        <f t="shared" si="14"/>
        <v>0</v>
      </c>
      <c r="F75">
        <f t="shared" si="15"/>
        <v>0</v>
      </c>
      <c r="G75">
        <f t="shared" si="16"/>
        <v>0</v>
      </c>
      <c r="H75" s="19">
        <f t="shared" si="17"/>
        <v>0</v>
      </c>
      <c r="J75" s="28">
        <f t="shared" si="18"/>
        <v>36.656826680869706</v>
      </c>
      <c r="K75">
        <f t="shared" si="19"/>
        <v>0</v>
      </c>
      <c r="L75">
        <f t="shared" si="20"/>
        <v>0</v>
      </c>
      <c r="M75">
        <f t="shared" si="21"/>
        <v>0</v>
      </c>
      <c r="N75">
        <f t="shared" si="22"/>
        <v>0</v>
      </c>
      <c r="O75">
        <f t="shared" si="23"/>
        <v>0</v>
      </c>
      <c r="P75">
        <f t="shared" si="24"/>
        <v>0</v>
      </c>
      <c r="Q75" s="29">
        <f t="shared" si="25"/>
        <v>0</v>
      </c>
    </row>
    <row r="76" spans="1:18">
      <c r="A76" s="18">
        <v>18.25</v>
      </c>
      <c r="B76">
        <f t="shared" si="11"/>
        <v>0</v>
      </c>
      <c r="C76">
        <f t="shared" si="12"/>
        <v>0</v>
      </c>
      <c r="D76">
        <f t="shared" si="13"/>
        <v>0</v>
      </c>
      <c r="E76">
        <f t="shared" si="14"/>
        <v>0</v>
      </c>
      <c r="F76">
        <f t="shared" si="15"/>
        <v>0</v>
      </c>
      <c r="G76">
        <f t="shared" si="16"/>
        <v>0</v>
      </c>
      <c r="H76" s="19">
        <f t="shared" si="17"/>
        <v>0</v>
      </c>
      <c r="J76" s="28">
        <f t="shared" si="18"/>
        <v>39.870346786385625</v>
      </c>
      <c r="K76">
        <f t="shared" si="19"/>
        <v>0</v>
      </c>
      <c r="L76">
        <f t="shared" si="20"/>
        <v>0</v>
      </c>
      <c r="M76">
        <f t="shared" si="21"/>
        <v>0</v>
      </c>
      <c r="N76">
        <f t="shared" si="22"/>
        <v>0</v>
      </c>
      <c r="O76">
        <f t="shared" si="23"/>
        <v>0</v>
      </c>
      <c r="P76">
        <f t="shared" si="24"/>
        <v>0</v>
      </c>
      <c r="Q76" s="29">
        <f t="shared" si="25"/>
        <v>0</v>
      </c>
    </row>
    <row r="77" spans="1:18">
      <c r="A77" s="18">
        <v>18.75</v>
      </c>
      <c r="B77">
        <f t="shared" si="11"/>
        <v>0</v>
      </c>
      <c r="C77">
        <f t="shared" si="12"/>
        <v>0</v>
      </c>
      <c r="D77">
        <f t="shared" si="13"/>
        <v>0</v>
      </c>
      <c r="E77">
        <f t="shared" si="14"/>
        <v>0</v>
      </c>
      <c r="F77">
        <f t="shared" si="15"/>
        <v>0</v>
      </c>
      <c r="G77">
        <f t="shared" si="16"/>
        <v>0</v>
      </c>
      <c r="H77" s="19">
        <f t="shared" si="17"/>
        <v>0</v>
      </c>
      <c r="J77" s="28">
        <f t="shared" si="18"/>
        <v>43.267189229691773</v>
      </c>
      <c r="K77">
        <f t="shared" si="19"/>
        <v>0</v>
      </c>
      <c r="L77">
        <f t="shared" si="20"/>
        <v>0</v>
      </c>
      <c r="M77">
        <f t="shared" si="21"/>
        <v>0</v>
      </c>
      <c r="N77">
        <f t="shared" si="22"/>
        <v>0</v>
      </c>
      <c r="O77">
        <f t="shared" si="23"/>
        <v>0</v>
      </c>
      <c r="P77">
        <f t="shared" si="24"/>
        <v>0</v>
      </c>
      <c r="Q77" s="29">
        <f t="shared" si="25"/>
        <v>0</v>
      </c>
    </row>
    <row r="78" spans="1:18">
      <c r="A78" s="18">
        <v>19.25</v>
      </c>
      <c r="B78">
        <f t="shared" si="11"/>
        <v>0</v>
      </c>
      <c r="C78">
        <f t="shared" si="12"/>
        <v>0</v>
      </c>
      <c r="D78">
        <f t="shared" si="13"/>
        <v>0</v>
      </c>
      <c r="E78">
        <f t="shared" si="14"/>
        <v>0</v>
      </c>
      <c r="F78">
        <f t="shared" si="15"/>
        <v>0</v>
      </c>
      <c r="G78">
        <f t="shared" si="16"/>
        <v>0</v>
      </c>
      <c r="H78" s="19">
        <f t="shared" si="17"/>
        <v>0</v>
      </c>
      <c r="J78" s="28">
        <f t="shared" si="18"/>
        <v>46.852503835493614</v>
      </c>
      <c r="K78">
        <f t="shared" si="19"/>
        <v>0</v>
      </c>
      <c r="L78">
        <f t="shared" si="20"/>
        <v>0</v>
      </c>
      <c r="M78">
        <f t="shared" si="21"/>
        <v>0</v>
      </c>
      <c r="N78">
        <f t="shared" si="22"/>
        <v>0</v>
      </c>
      <c r="O78">
        <f t="shared" si="23"/>
        <v>0</v>
      </c>
      <c r="P78">
        <f t="shared" si="24"/>
        <v>0</v>
      </c>
      <c r="Q78" s="29">
        <f t="shared" si="25"/>
        <v>0</v>
      </c>
    </row>
    <row r="79" spans="1:18">
      <c r="A79" s="17" t="s">
        <v>21</v>
      </c>
      <c r="B79" s="24">
        <f t="shared" ref="B79:H79" si="26">SUM(B47:B78)</f>
        <v>0</v>
      </c>
      <c r="C79" s="24">
        <f t="shared" si="26"/>
        <v>15177219.325427851</v>
      </c>
      <c r="D79" s="24">
        <f t="shared" si="26"/>
        <v>94369.424572149612</v>
      </c>
      <c r="E79" s="24">
        <f t="shared" si="26"/>
        <v>0</v>
      </c>
      <c r="F79" s="24">
        <f t="shared" si="26"/>
        <v>0</v>
      </c>
      <c r="G79" s="24">
        <f t="shared" si="26"/>
        <v>0</v>
      </c>
      <c r="H79" s="24">
        <f t="shared" si="26"/>
        <v>15271588.75</v>
      </c>
      <c r="I79" s="19"/>
      <c r="J79" s="17" t="s">
        <v>21</v>
      </c>
      <c r="K79" s="24">
        <f t="shared" ref="K79:Q79" si="27">SUM(K47:K78)</f>
        <v>0</v>
      </c>
      <c r="L79" s="24">
        <f t="shared" si="27"/>
        <v>13975096.670187058</v>
      </c>
      <c r="M79" s="24">
        <f t="shared" si="27"/>
        <v>129030.63881622547</v>
      </c>
      <c r="N79" s="24">
        <f t="shared" si="27"/>
        <v>0</v>
      </c>
      <c r="O79" s="24">
        <f t="shared" si="27"/>
        <v>0</v>
      </c>
      <c r="P79" s="24">
        <f t="shared" si="27"/>
        <v>0</v>
      </c>
      <c r="Q79" s="24">
        <f t="shared" si="27"/>
        <v>14104127.309003282</v>
      </c>
      <c r="R79" s="40"/>
    </row>
    <row r="80" spans="1:18">
      <c r="A80" s="15" t="s">
        <v>27</v>
      </c>
      <c r="B80" s="41">
        <f>IF(B79&gt;0,B79/N38,0)</f>
        <v>0</v>
      </c>
      <c r="C80" s="41">
        <f t="shared" ref="C80:H80" si="28">IF(C79&gt;0,C79/O38,0)</f>
        <v>11.684007587529452</v>
      </c>
      <c r="D80" s="41">
        <f t="shared" si="28"/>
        <v>14.453366059064834</v>
      </c>
      <c r="E80" s="41">
        <f t="shared" si="28"/>
        <v>0</v>
      </c>
      <c r="F80" s="41">
        <f t="shared" si="28"/>
        <v>0</v>
      </c>
      <c r="G80" s="41">
        <f t="shared" si="28"/>
        <v>0</v>
      </c>
      <c r="H80" s="41">
        <f t="shared" si="28"/>
        <v>11.697858028667877</v>
      </c>
      <c r="I80" s="19"/>
      <c r="J80" s="15" t="s">
        <v>27</v>
      </c>
      <c r="K80" s="41">
        <f>IF(K79&gt;0,K79/N38,0)</f>
        <v>0</v>
      </c>
      <c r="L80" s="41">
        <f t="shared" ref="L80:Q80" si="29">IF(L79&gt;0,L79/O38,0)</f>
        <v>10.758567299436461</v>
      </c>
      <c r="M80" s="41">
        <f t="shared" si="29"/>
        <v>19.761983969925208</v>
      </c>
      <c r="N80" s="41">
        <f t="shared" si="29"/>
        <v>0</v>
      </c>
      <c r="O80" s="41">
        <f t="shared" si="29"/>
        <v>0</v>
      </c>
      <c r="P80" s="41">
        <f t="shared" si="29"/>
        <v>0</v>
      </c>
      <c r="Q80" s="41">
        <f t="shared" si="29"/>
        <v>10.803596245281154</v>
      </c>
    </row>
    <row r="85" spans="1:7">
      <c r="A85" s="30" t="s">
        <v>45</v>
      </c>
      <c r="B85" s="31"/>
    </row>
    <row r="86" spans="1:7">
      <c r="A86" s="31" t="s">
        <v>28</v>
      </c>
      <c r="B86" s="31"/>
    </row>
    <row r="87" spans="1:7">
      <c r="A87" s="31"/>
      <c r="B87" s="31"/>
    </row>
    <row r="89" spans="1:7">
      <c r="B89" s="32" t="s">
        <v>29</v>
      </c>
      <c r="C89" s="32" t="s">
        <v>30</v>
      </c>
      <c r="D89" s="32" t="s">
        <v>31</v>
      </c>
      <c r="E89" s="32" t="s">
        <v>32</v>
      </c>
    </row>
    <row r="90" spans="1:7">
      <c r="A90" s="32" t="s">
        <v>33</v>
      </c>
      <c r="B90" s="32" t="s">
        <v>34</v>
      </c>
      <c r="C90" s="32" t="s">
        <v>20</v>
      </c>
      <c r="D90" s="32" t="s">
        <v>35</v>
      </c>
      <c r="E90" s="31"/>
    </row>
    <row r="91" spans="1:7">
      <c r="B91" s="2"/>
      <c r="C91" s="2"/>
      <c r="D91" s="2"/>
    </row>
    <row r="92" spans="1:7">
      <c r="A92" s="32">
        <v>0</v>
      </c>
      <c r="B92" s="20">
        <f>N$38</f>
        <v>0</v>
      </c>
      <c r="C92" s="34">
        <v>0</v>
      </c>
      <c r="D92" s="34">
        <v>0</v>
      </c>
      <c r="E92" s="20">
        <v>0</v>
      </c>
    </row>
    <row r="93" spans="1:7">
      <c r="A93" s="32">
        <v>1</v>
      </c>
      <c r="B93" s="20">
        <f>O$38</f>
        <v>1298973.7649286333</v>
      </c>
      <c r="C93" s="34">
        <f>C80</f>
        <v>11.684007587529452</v>
      </c>
      <c r="D93" s="34">
        <f>L80</f>
        <v>10.758567299436461</v>
      </c>
      <c r="E93" s="20">
        <f>B93*D93</f>
        <v>13975096.670187058</v>
      </c>
      <c r="G93">
        <f>D93/1000</f>
        <v>1.075856729943646E-2</v>
      </c>
    </row>
    <row r="94" spans="1:7">
      <c r="A94" s="32">
        <v>2</v>
      </c>
      <c r="B94" s="20">
        <f>P$38</f>
        <v>6529.2350713668657</v>
      </c>
      <c r="C94" s="34">
        <f>D80</f>
        <v>14.453366059064834</v>
      </c>
      <c r="D94" s="34">
        <f>M80</f>
        <v>19.761983969925208</v>
      </c>
      <c r="E94" s="20">
        <f>B94*D94</f>
        <v>129030.63881622547</v>
      </c>
      <c r="G94">
        <f>D94/1000</f>
        <v>1.9761983969925206E-2</v>
      </c>
    </row>
    <row r="95" spans="1:7">
      <c r="A95" s="32">
        <v>3</v>
      </c>
      <c r="B95" s="20">
        <f>Q$38</f>
        <v>0</v>
      </c>
      <c r="C95" s="34">
        <v>0</v>
      </c>
      <c r="D95" s="34">
        <v>0</v>
      </c>
      <c r="E95" s="20">
        <f>B95*D95</f>
        <v>0</v>
      </c>
    </row>
    <row r="96" spans="1:7">
      <c r="A96" s="32">
        <v>4</v>
      </c>
      <c r="B96" s="20">
        <f>R$38</f>
        <v>0</v>
      </c>
      <c r="C96" s="34">
        <v>0</v>
      </c>
      <c r="D96" s="34">
        <v>0</v>
      </c>
      <c r="E96" s="20">
        <f>B96*D96</f>
        <v>0</v>
      </c>
    </row>
    <row r="97" spans="1:6">
      <c r="A97" s="32" t="s">
        <v>13</v>
      </c>
      <c r="B97" s="20">
        <f>S$38</f>
        <v>0</v>
      </c>
      <c r="C97" s="34">
        <v>0</v>
      </c>
      <c r="D97" s="34">
        <v>0</v>
      </c>
      <c r="E97" s="20">
        <f>B97*D97</f>
        <v>0</v>
      </c>
    </row>
    <row r="98" spans="1:6">
      <c r="A98" s="32" t="s">
        <v>21</v>
      </c>
      <c r="B98" s="20">
        <f>SUM(B92:B97)</f>
        <v>1305503.0000000002</v>
      </c>
      <c r="C98" s="34">
        <f>H80</f>
        <v>11.697858028667877</v>
      </c>
      <c r="D98" s="34">
        <f>Q80</f>
        <v>10.803596245281154</v>
      </c>
      <c r="E98" s="20">
        <f>SUM(E92:E97)</f>
        <v>14104127.309003284</v>
      </c>
      <c r="F98">
        <f>E98/1000</f>
        <v>14104.127309003285</v>
      </c>
    </row>
    <row r="99" spans="1:6">
      <c r="A99" s="32" t="s">
        <v>17</v>
      </c>
      <c r="B99" s="20">
        <f>K2</f>
        <v>14041000</v>
      </c>
      <c r="C99" s="2"/>
      <c r="D99" s="2"/>
      <c r="E99" s="2"/>
    </row>
    <row r="100" spans="1:6">
      <c r="A100" s="32" t="s">
        <v>32</v>
      </c>
      <c r="B100" s="20">
        <f>E98</f>
        <v>14104127.309003284</v>
      </c>
      <c r="C100" s="2"/>
      <c r="D100" s="2"/>
      <c r="E100" s="2"/>
    </row>
    <row r="101" spans="1:6">
      <c r="A101" s="32" t="s">
        <v>36</v>
      </c>
      <c r="B101" s="37">
        <f>B100/B99*100</f>
        <v>100.44959268572953</v>
      </c>
      <c r="C101" s="2"/>
      <c r="D101" s="2"/>
      <c r="E101" s="2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01"/>
  <sheetViews>
    <sheetView workbookViewId="0">
      <selection activeCell="B6" sqref="B6:G6"/>
    </sheetView>
  </sheetViews>
  <sheetFormatPr baseColWidth="10" defaultColWidth="10.6640625" defaultRowHeight="13"/>
  <cols>
    <col min="11" max="11" width="12.1640625" customWidth="1"/>
  </cols>
  <sheetData>
    <row r="1" spans="1:24">
      <c r="A1" s="21" t="s">
        <v>46</v>
      </c>
      <c r="J1" t="s">
        <v>15</v>
      </c>
      <c r="N1" t="s">
        <v>16</v>
      </c>
    </row>
    <row r="2" spans="1:24">
      <c r="A2" t="s">
        <v>43</v>
      </c>
      <c r="J2" t="s">
        <v>17</v>
      </c>
      <c r="K2">
        <v>24082000</v>
      </c>
      <c r="L2">
        <f>K2/1000</f>
        <v>24082</v>
      </c>
    </row>
    <row r="3" spans="1:24">
      <c r="A3" t="s">
        <v>47</v>
      </c>
    </row>
    <row r="4" spans="1:24">
      <c r="A4" s="2" t="s">
        <v>18</v>
      </c>
      <c r="D4" t="s">
        <v>19</v>
      </c>
      <c r="J4" s="2" t="s">
        <v>18</v>
      </c>
      <c r="M4" s="2" t="s">
        <v>18</v>
      </c>
    </row>
    <row r="5" spans="1:24">
      <c r="A5" s="2" t="s">
        <v>20</v>
      </c>
      <c r="B5" s="15">
        <v>0</v>
      </c>
      <c r="C5" s="16">
        <v>1</v>
      </c>
      <c r="D5" s="16">
        <v>2</v>
      </c>
      <c r="E5" s="16">
        <v>3</v>
      </c>
      <c r="F5" s="16">
        <v>4</v>
      </c>
      <c r="G5" s="16" t="s">
        <v>13</v>
      </c>
      <c r="H5" s="17" t="s">
        <v>21</v>
      </c>
      <c r="J5" s="2" t="s">
        <v>20</v>
      </c>
      <c r="K5" s="2" t="s">
        <v>22</v>
      </c>
      <c r="M5" s="2" t="s">
        <v>20</v>
      </c>
      <c r="N5" s="15">
        <v>0</v>
      </c>
      <c r="O5" s="16">
        <v>1</v>
      </c>
      <c r="P5" s="16">
        <v>2</v>
      </c>
      <c r="Q5" s="16">
        <v>3</v>
      </c>
      <c r="R5" s="16">
        <v>4</v>
      </c>
      <c r="S5" s="16" t="s">
        <v>13</v>
      </c>
      <c r="T5" s="17" t="s">
        <v>21</v>
      </c>
    </row>
    <row r="6" spans="1:24">
      <c r="A6" s="18">
        <v>3.75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19">
        <f t="shared" ref="H6:H37" si="0">SUM(B6:G6)</f>
        <v>0</v>
      </c>
      <c r="J6" s="18">
        <v>3.75</v>
      </c>
      <c r="K6">
        <v>0</v>
      </c>
      <c r="M6" s="18">
        <v>3.75</v>
      </c>
      <c r="T6" s="19">
        <f t="shared" ref="T6:T37" si="1">SUM(N6:S6)</f>
        <v>0</v>
      </c>
    </row>
    <row r="7" spans="1:24">
      <c r="A7" s="18">
        <v>4.25</v>
      </c>
      <c r="B7" s="2"/>
      <c r="C7" s="43"/>
      <c r="D7" s="2"/>
      <c r="E7" s="2"/>
      <c r="F7" s="2"/>
      <c r="G7" s="2"/>
      <c r="H7" s="19">
        <f t="shared" si="0"/>
        <v>0</v>
      </c>
      <c r="J7" s="18">
        <v>4.25</v>
      </c>
      <c r="K7">
        <v>0</v>
      </c>
      <c r="L7" s="20"/>
      <c r="M7" s="18">
        <v>4.25</v>
      </c>
      <c r="T7" s="19">
        <f t="shared" si="1"/>
        <v>0</v>
      </c>
    </row>
    <row r="8" spans="1:24">
      <c r="A8" s="18">
        <v>4.75</v>
      </c>
      <c r="B8" s="2"/>
      <c r="C8" s="43"/>
      <c r="D8" s="2"/>
      <c r="E8" s="2"/>
      <c r="F8" s="2"/>
      <c r="G8" s="2"/>
      <c r="H8" s="19">
        <f t="shared" si="0"/>
        <v>0</v>
      </c>
      <c r="J8" s="18">
        <v>4.75</v>
      </c>
      <c r="K8">
        <v>0</v>
      </c>
      <c r="L8" s="20"/>
      <c r="M8" s="18">
        <v>4.75</v>
      </c>
      <c r="T8" s="19">
        <f t="shared" si="1"/>
        <v>0</v>
      </c>
    </row>
    <row r="9" spans="1:24">
      <c r="A9" s="18">
        <v>5.25</v>
      </c>
      <c r="B9" s="2"/>
      <c r="C9" s="43"/>
      <c r="D9" s="2"/>
      <c r="E9" s="2"/>
      <c r="F9" s="2"/>
      <c r="G9" s="2"/>
      <c r="H9" s="19">
        <f t="shared" si="0"/>
        <v>0</v>
      </c>
      <c r="J9" s="18">
        <v>5.25</v>
      </c>
      <c r="K9">
        <v>0</v>
      </c>
      <c r="L9" s="20"/>
      <c r="M9" s="18">
        <v>5.25</v>
      </c>
      <c r="T9" s="19">
        <f t="shared" si="1"/>
        <v>0</v>
      </c>
    </row>
    <row r="10" spans="1:24">
      <c r="A10" s="18">
        <v>5.75</v>
      </c>
      <c r="B10" s="26"/>
      <c r="C10" s="43"/>
      <c r="D10" s="2"/>
      <c r="E10" s="2"/>
      <c r="F10" s="2"/>
      <c r="G10" s="2"/>
      <c r="H10" s="19">
        <f t="shared" si="0"/>
        <v>0</v>
      </c>
      <c r="J10" s="18">
        <v>5.75</v>
      </c>
      <c r="K10">
        <v>0</v>
      </c>
      <c r="L10" s="20"/>
      <c r="M10" s="18">
        <v>5.75</v>
      </c>
      <c r="T10" s="19">
        <f t="shared" si="1"/>
        <v>0</v>
      </c>
    </row>
    <row r="11" spans="1:24">
      <c r="A11" s="18">
        <v>6.25</v>
      </c>
      <c r="B11" s="2"/>
      <c r="C11" s="43">
        <v>1</v>
      </c>
      <c r="D11" s="2"/>
      <c r="E11" s="2"/>
      <c r="F11" s="2"/>
      <c r="G11" s="2"/>
      <c r="H11" s="19">
        <f t="shared" si="0"/>
        <v>1</v>
      </c>
      <c r="J11" s="18">
        <v>6.25</v>
      </c>
      <c r="K11">
        <v>0</v>
      </c>
      <c r="L11" s="20"/>
      <c r="M11" s="18">
        <v>6.25</v>
      </c>
      <c r="T11" s="19">
        <f t="shared" si="1"/>
        <v>0</v>
      </c>
    </row>
    <row r="12" spans="1:24">
      <c r="A12" s="18">
        <v>6.75</v>
      </c>
      <c r="B12" s="26"/>
      <c r="C12" s="43">
        <v>1</v>
      </c>
      <c r="D12" s="2"/>
      <c r="E12" s="20"/>
      <c r="F12" s="2"/>
      <c r="G12" s="2"/>
      <c r="H12" s="19">
        <f t="shared" si="0"/>
        <v>1</v>
      </c>
      <c r="J12" s="18">
        <v>6.75</v>
      </c>
      <c r="K12">
        <v>0</v>
      </c>
      <c r="L12" s="20"/>
      <c r="M12" s="18">
        <v>6.75</v>
      </c>
      <c r="T12" s="19">
        <f t="shared" si="1"/>
        <v>0</v>
      </c>
    </row>
    <row r="13" spans="1:24">
      <c r="A13" s="18">
        <v>7.25</v>
      </c>
      <c r="C13" s="43">
        <v>1</v>
      </c>
      <c r="D13" s="2"/>
      <c r="E13" s="20"/>
      <c r="F13" s="2"/>
      <c r="G13" s="2"/>
      <c r="H13" s="19">
        <f t="shared" si="0"/>
        <v>1</v>
      </c>
      <c r="J13" s="18">
        <v>7.25</v>
      </c>
      <c r="K13">
        <v>0</v>
      </c>
      <c r="L13" s="20"/>
      <c r="M13" s="18">
        <v>7.25</v>
      </c>
      <c r="T13" s="19">
        <f t="shared" si="1"/>
        <v>0</v>
      </c>
      <c r="W13" s="10"/>
      <c r="X13" s="10"/>
    </row>
    <row r="14" spans="1:24">
      <c r="A14" s="18">
        <v>7.75</v>
      </c>
      <c r="C14" s="43">
        <v>1</v>
      </c>
      <c r="D14" s="2"/>
      <c r="E14" s="20"/>
      <c r="F14" s="2"/>
      <c r="G14" s="2"/>
      <c r="H14" s="19">
        <f t="shared" si="0"/>
        <v>1</v>
      </c>
      <c r="J14" s="18">
        <v>7.75</v>
      </c>
      <c r="K14">
        <v>0</v>
      </c>
      <c r="L14" s="20"/>
      <c r="M14" s="18">
        <v>7.75</v>
      </c>
      <c r="T14" s="19">
        <f t="shared" si="1"/>
        <v>0</v>
      </c>
      <c r="W14" s="10"/>
      <c r="X14" s="10"/>
    </row>
    <row r="15" spans="1:24">
      <c r="A15" s="18">
        <v>8.25</v>
      </c>
      <c r="C15" s="45">
        <v>1</v>
      </c>
      <c r="D15" s="20"/>
      <c r="E15" s="20"/>
      <c r="F15" s="2"/>
      <c r="G15" s="2"/>
      <c r="H15" s="19">
        <f t="shared" si="0"/>
        <v>1</v>
      </c>
      <c r="J15" s="18">
        <v>8.25</v>
      </c>
      <c r="K15">
        <v>0</v>
      </c>
      <c r="L15">
        <v>0</v>
      </c>
      <c r="M15" s="18">
        <v>8.25</v>
      </c>
      <c r="N15">
        <f t="shared" ref="N15:N34" si="2">($K15/1000)*(B15/$H15)</f>
        <v>0</v>
      </c>
      <c r="O15">
        <f t="shared" ref="O15:O34" si="3">($K15/1000)*(C15/$H15)</f>
        <v>0</v>
      </c>
      <c r="P15">
        <f t="shared" ref="P15:P34" si="4">($K15/1000)*(D15/$H15)</f>
        <v>0</v>
      </c>
      <c r="Q15">
        <f t="shared" ref="Q15:Q34" si="5">($K15/1000)*(E15/$H15)</f>
        <v>0</v>
      </c>
      <c r="R15">
        <f t="shared" ref="R15:R34" si="6">($K15/1000)*(F15/$H15)</f>
        <v>0</v>
      </c>
      <c r="S15">
        <f t="shared" ref="S15:S34" si="7">($K15/1000)*(G15/$H15)</f>
        <v>0</v>
      </c>
      <c r="T15" s="19">
        <f t="shared" si="1"/>
        <v>0</v>
      </c>
      <c r="W15" s="10"/>
      <c r="X15" s="10"/>
    </row>
    <row r="16" spans="1:24">
      <c r="A16" s="18">
        <v>8.75</v>
      </c>
      <c r="C16" s="43">
        <v>1</v>
      </c>
      <c r="D16" s="42"/>
      <c r="E16" s="20"/>
      <c r="F16" s="2"/>
      <c r="G16" s="2"/>
      <c r="H16" s="19">
        <f t="shared" si="0"/>
        <v>1</v>
      </c>
      <c r="J16" s="18">
        <v>8.75</v>
      </c>
      <c r="K16">
        <v>0</v>
      </c>
      <c r="L16">
        <v>0</v>
      </c>
      <c r="M16" s="18">
        <v>8.75</v>
      </c>
      <c r="N16">
        <f t="shared" si="2"/>
        <v>0</v>
      </c>
      <c r="O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  <c r="S16">
        <f t="shared" si="7"/>
        <v>0</v>
      </c>
      <c r="T16" s="19">
        <f t="shared" si="1"/>
        <v>0</v>
      </c>
      <c r="W16" s="10"/>
      <c r="X16" s="10"/>
    </row>
    <row r="17" spans="1:24">
      <c r="A17" s="18">
        <v>9.25</v>
      </c>
      <c r="C17" s="26">
        <v>3</v>
      </c>
      <c r="D17" s="42"/>
      <c r="E17" s="20"/>
      <c r="F17" s="2"/>
      <c r="G17" s="2"/>
      <c r="H17" s="19">
        <f t="shared" si="0"/>
        <v>3</v>
      </c>
      <c r="J17" s="18">
        <v>9.25</v>
      </c>
      <c r="K17">
        <v>0</v>
      </c>
      <c r="L17">
        <v>0</v>
      </c>
      <c r="M17" s="18">
        <v>9.25</v>
      </c>
      <c r="N17">
        <f t="shared" si="2"/>
        <v>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7"/>
        <v>0</v>
      </c>
      <c r="T17" s="19">
        <f t="shared" si="1"/>
        <v>0</v>
      </c>
      <c r="W17" s="10"/>
      <c r="X17" s="10"/>
    </row>
    <row r="18" spans="1:24">
      <c r="A18" s="18">
        <v>9.75</v>
      </c>
      <c r="C18" s="26">
        <v>46</v>
      </c>
      <c r="D18" s="42"/>
      <c r="E18" s="20"/>
      <c r="F18" s="2"/>
      <c r="G18" s="2"/>
      <c r="H18" s="19">
        <f t="shared" si="0"/>
        <v>46</v>
      </c>
      <c r="J18" s="18">
        <v>9.75</v>
      </c>
      <c r="K18" s="10">
        <v>1482000</v>
      </c>
      <c r="L18">
        <v>1482</v>
      </c>
      <c r="M18" s="18">
        <v>9.75</v>
      </c>
      <c r="N18">
        <f t="shared" si="2"/>
        <v>0</v>
      </c>
      <c r="O18">
        <f t="shared" si="3"/>
        <v>1482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7"/>
        <v>0</v>
      </c>
      <c r="T18" s="19">
        <f t="shared" si="1"/>
        <v>1482</v>
      </c>
      <c r="W18" s="10"/>
      <c r="X18" s="10"/>
    </row>
    <row r="19" spans="1:24">
      <c r="A19" s="18">
        <v>10.25</v>
      </c>
      <c r="C19" s="26">
        <v>100</v>
      </c>
      <c r="D19" s="42"/>
      <c r="E19" s="20"/>
      <c r="F19" s="2"/>
      <c r="G19" s="2"/>
      <c r="H19" s="19">
        <f t="shared" si="0"/>
        <v>100</v>
      </c>
      <c r="J19" s="18">
        <v>10.25</v>
      </c>
      <c r="K19" s="10">
        <v>64560000</v>
      </c>
      <c r="L19">
        <v>64560</v>
      </c>
      <c r="M19" s="18">
        <v>10.25</v>
      </c>
      <c r="N19">
        <f t="shared" si="2"/>
        <v>0</v>
      </c>
      <c r="O19">
        <f t="shared" si="3"/>
        <v>64560</v>
      </c>
      <c r="P19">
        <f t="shared" si="4"/>
        <v>0</v>
      </c>
      <c r="Q19">
        <f t="shared" si="5"/>
        <v>0</v>
      </c>
      <c r="R19">
        <f t="shared" si="6"/>
        <v>0</v>
      </c>
      <c r="S19">
        <f t="shared" si="7"/>
        <v>0</v>
      </c>
      <c r="T19" s="19">
        <f t="shared" si="1"/>
        <v>64560</v>
      </c>
      <c r="W19" s="10"/>
      <c r="X19" s="10"/>
    </row>
    <row r="20" spans="1:24">
      <c r="A20" s="18">
        <v>10.75</v>
      </c>
      <c r="C20" s="26">
        <v>133</v>
      </c>
      <c r="D20" s="42"/>
      <c r="E20" s="20"/>
      <c r="F20" s="2"/>
      <c r="G20" s="2"/>
      <c r="H20" s="19">
        <f t="shared" si="0"/>
        <v>133</v>
      </c>
      <c r="J20" s="18">
        <v>10.75</v>
      </c>
      <c r="K20" s="10">
        <v>288158000</v>
      </c>
      <c r="L20">
        <v>288158</v>
      </c>
      <c r="M20" s="18">
        <v>10.75</v>
      </c>
      <c r="N20">
        <f t="shared" si="2"/>
        <v>0</v>
      </c>
      <c r="O20">
        <f t="shared" si="3"/>
        <v>288158</v>
      </c>
      <c r="P20">
        <f t="shared" si="4"/>
        <v>0</v>
      </c>
      <c r="Q20">
        <f t="shared" si="5"/>
        <v>0</v>
      </c>
      <c r="R20">
        <f t="shared" si="6"/>
        <v>0</v>
      </c>
      <c r="S20">
        <f t="shared" si="7"/>
        <v>0</v>
      </c>
      <c r="T20" s="19">
        <f t="shared" si="1"/>
        <v>288158</v>
      </c>
      <c r="W20" s="10"/>
      <c r="X20" s="10"/>
    </row>
    <row r="21" spans="1:24">
      <c r="A21" s="18">
        <v>11.25</v>
      </c>
      <c r="C21" s="26">
        <v>155</v>
      </c>
      <c r="D21" s="42"/>
      <c r="E21" s="20"/>
      <c r="F21" s="2"/>
      <c r="G21" s="2"/>
      <c r="H21" s="19">
        <f t="shared" si="0"/>
        <v>155</v>
      </c>
      <c r="J21" s="18">
        <v>11.25</v>
      </c>
      <c r="K21" s="10">
        <v>553301000</v>
      </c>
      <c r="L21">
        <v>553301</v>
      </c>
      <c r="M21" s="18">
        <v>11.25</v>
      </c>
      <c r="N21">
        <f t="shared" si="2"/>
        <v>0</v>
      </c>
      <c r="O21">
        <f t="shared" si="3"/>
        <v>553301</v>
      </c>
      <c r="P21">
        <f t="shared" si="4"/>
        <v>0</v>
      </c>
      <c r="Q21">
        <f t="shared" si="5"/>
        <v>0</v>
      </c>
      <c r="R21">
        <f t="shared" si="6"/>
        <v>0</v>
      </c>
      <c r="S21">
        <f t="shared" si="7"/>
        <v>0</v>
      </c>
      <c r="T21" s="19">
        <f t="shared" si="1"/>
        <v>553301</v>
      </c>
      <c r="W21" s="10"/>
      <c r="X21" s="10"/>
    </row>
    <row r="22" spans="1:24">
      <c r="A22" s="18">
        <v>11.75</v>
      </c>
      <c r="C22" s="26">
        <v>160</v>
      </c>
      <c r="D22" s="42">
        <v>1</v>
      </c>
      <c r="E22" s="20"/>
      <c r="F22" s="2"/>
      <c r="G22" s="2"/>
      <c r="H22" s="19">
        <f t="shared" si="0"/>
        <v>161</v>
      </c>
      <c r="J22" s="18">
        <v>11.75</v>
      </c>
      <c r="K22" s="10">
        <v>470858000</v>
      </c>
      <c r="L22">
        <v>470858</v>
      </c>
      <c r="M22" s="18">
        <v>11.75</v>
      </c>
      <c r="N22">
        <f t="shared" si="2"/>
        <v>0</v>
      </c>
      <c r="O22">
        <f t="shared" si="3"/>
        <v>467933.41614906833</v>
      </c>
      <c r="P22">
        <f t="shared" si="4"/>
        <v>2924.5838509316768</v>
      </c>
      <c r="Q22">
        <f t="shared" si="5"/>
        <v>0</v>
      </c>
      <c r="R22">
        <f t="shared" si="6"/>
        <v>0</v>
      </c>
      <c r="S22">
        <f t="shared" si="7"/>
        <v>0</v>
      </c>
      <c r="T22" s="19">
        <f t="shared" si="1"/>
        <v>470858</v>
      </c>
      <c r="W22" s="10"/>
      <c r="X22" s="10"/>
    </row>
    <row r="23" spans="1:24">
      <c r="A23" s="18">
        <v>12.25</v>
      </c>
      <c r="C23" s="26">
        <v>152</v>
      </c>
      <c r="D23" s="42">
        <v>0</v>
      </c>
      <c r="E23" s="20"/>
      <c r="F23" s="2"/>
      <c r="G23" s="2"/>
      <c r="H23" s="19">
        <f t="shared" si="0"/>
        <v>152</v>
      </c>
      <c r="J23" s="18">
        <v>12.25</v>
      </c>
      <c r="K23" s="10">
        <v>286080000</v>
      </c>
      <c r="L23">
        <v>286080</v>
      </c>
      <c r="M23" s="18">
        <v>12.25</v>
      </c>
      <c r="N23">
        <f t="shared" si="2"/>
        <v>0</v>
      </c>
      <c r="O23">
        <f t="shared" si="3"/>
        <v>286080</v>
      </c>
      <c r="P23">
        <f t="shared" si="4"/>
        <v>0</v>
      </c>
      <c r="Q23">
        <f t="shared" si="5"/>
        <v>0</v>
      </c>
      <c r="R23">
        <f t="shared" si="6"/>
        <v>0</v>
      </c>
      <c r="S23">
        <f t="shared" si="7"/>
        <v>0</v>
      </c>
      <c r="T23" s="19">
        <f t="shared" si="1"/>
        <v>286080</v>
      </c>
      <c r="W23" s="10"/>
      <c r="X23" s="10"/>
    </row>
    <row r="24" spans="1:24">
      <c r="A24" s="18">
        <v>12.75</v>
      </c>
      <c r="C24" s="26">
        <v>155</v>
      </c>
      <c r="D24" s="42">
        <v>5</v>
      </c>
      <c r="E24" s="20"/>
      <c r="F24" s="2"/>
      <c r="G24" s="2"/>
      <c r="H24" s="19">
        <f t="shared" si="0"/>
        <v>160</v>
      </c>
      <c r="J24" s="18">
        <v>12.75</v>
      </c>
      <c r="K24" s="10">
        <v>216552000</v>
      </c>
      <c r="L24">
        <v>216552</v>
      </c>
      <c r="M24" s="18">
        <v>12.75</v>
      </c>
      <c r="N24">
        <f t="shared" si="2"/>
        <v>0</v>
      </c>
      <c r="O24">
        <f t="shared" si="3"/>
        <v>209784.75</v>
      </c>
      <c r="P24">
        <f t="shared" si="4"/>
        <v>6767.25</v>
      </c>
      <c r="Q24">
        <f t="shared" si="5"/>
        <v>0</v>
      </c>
      <c r="R24">
        <f t="shared" si="6"/>
        <v>0</v>
      </c>
      <c r="S24">
        <f t="shared" si="7"/>
        <v>0</v>
      </c>
      <c r="T24" s="19">
        <f t="shared" si="1"/>
        <v>216552</v>
      </c>
      <c r="W24" s="10"/>
      <c r="X24" s="10"/>
    </row>
    <row r="25" spans="1:24">
      <c r="A25" s="18">
        <v>13.25</v>
      </c>
      <c r="C25" s="26">
        <v>145</v>
      </c>
      <c r="D25" s="42">
        <v>5</v>
      </c>
      <c r="E25" s="20"/>
      <c r="F25" s="2"/>
      <c r="G25" s="2"/>
      <c r="H25" s="19">
        <f t="shared" si="0"/>
        <v>150</v>
      </c>
      <c r="J25" s="18">
        <v>13.25</v>
      </c>
      <c r="K25" s="10">
        <v>177915000</v>
      </c>
      <c r="L25">
        <v>177915</v>
      </c>
      <c r="M25" s="18">
        <v>13.25</v>
      </c>
      <c r="N25">
        <f t="shared" si="2"/>
        <v>0</v>
      </c>
      <c r="O25">
        <f t="shared" si="3"/>
        <v>171984.5</v>
      </c>
      <c r="P25">
        <f t="shared" si="4"/>
        <v>5930.5</v>
      </c>
      <c r="Q25">
        <f t="shared" si="5"/>
        <v>0</v>
      </c>
      <c r="R25">
        <f t="shared" si="6"/>
        <v>0</v>
      </c>
      <c r="S25">
        <f t="shared" si="7"/>
        <v>0</v>
      </c>
      <c r="T25" s="19">
        <f t="shared" si="1"/>
        <v>177915</v>
      </c>
      <c r="W25" s="10"/>
      <c r="X25" s="10"/>
    </row>
    <row r="26" spans="1:24">
      <c r="A26" s="18">
        <v>13.75</v>
      </c>
      <c r="C26" s="26">
        <v>140</v>
      </c>
      <c r="D26" s="42">
        <v>9</v>
      </c>
      <c r="E26" s="20"/>
      <c r="F26" s="2"/>
      <c r="G26" s="2"/>
      <c r="H26" s="19">
        <f t="shared" si="0"/>
        <v>149</v>
      </c>
      <c r="J26" s="18">
        <v>13.75</v>
      </c>
      <c r="K26" s="10">
        <v>113530000</v>
      </c>
      <c r="L26">
        <v>113530</v>
      </c>
      <c r="M26" s="18">
        <v>13.75</v>
      </c>
      <c r="N26">
        <f t="shared" si="2"/>
        <v>0</v>
      </c>
      <c r="O26">
        <f t="shared" si="3"/>
        <v>106672.4832214765</v>
      </c>
      <c r="P26">
        <f t="shared" si="4"/>
        <v>6857.5167785234898</v>
      </c>
      <c r="Q26">
        <f t="shared" si="5"/>
        <v>0</v>
      </c>
      <c r="R26">
        <f t="shared" si="6"/>
        <v>0</v>
      </c>
      <c r="S26">
        <f t="shared" si="7"/>
        <v>0</v>
      </c>
      <c r="T26" s="19">
        <f t="shared" si="1"/>
        <v>113530</v>
      </c>
      <c r="W26" s="10"/>
      <c r="X26" s="10"/>
    </row>
    <row r="27" spans="1:24">
      <c r="A27" s="18">
        <v>14.25</v>
      </c>
      <c r="C27" s="26">
        <v>135</v>
      </c>
      <c r="D27" s="26">
        <v>14</v>
      </c>
      <c r="E27" s="20"/>
      <c r="F27" s="2"/>
      <c r="G27" s="2"/>
      <c r="H27" s="19">
        <f t="shared" si="0"/>
        <v>149</v>
      </c>
      <c r="J27" s="18">
        <v>14.25</v>
      </c>
      <c r="K27" s="10">
        <v>41486000</v>
      </c>
      <c r="L27">
        <v>41486</v>
      </c>
      <c r="M27" s="18">
        <v>14.25</v>
      </c>
      <c r="N27">
        <f t="shared" si="2"/>
        <v>0</v>
      </c>
      <c r="O27">
        <f t="shared" si="3"/>
        <v>37587.986577181211</v>
      </c>
      <c r="P27">
        <f t="shared" si="4"/>
        <v>3898.0134228187922</v>
      </c>
      <c r="Q27">
        <f t="shared" si="5"/>
        <v>0</v>
      </c>
      <c r="R27">
        <f t="shared" si="6"/>
        <v>0</v>
      </c>
      <c r="S27">
        <f t="shared" si="7"/>
        <v>0</v>
      </c>
      <c r="T27" s="19">
        <f t="shared" si="1"/>
        <v>41486</v>
      </c>
      <c r="W27" s="10"/>
      <c r="X27" s="10"/>
    </row>
    <row r="28" spans="1:24">
      <c r="A28" s="18">
        <v>14.75</v>
      </c>
      <c r="C28" s="26">
        <v>69</v>
      </c>
      <c r="D28" s="26">
        <v>15</v>
      </c>
      <c r="E28" s="20">
        <v>1</v>
      </c>
      <c r="F28" s="2"/>
      <c r="G28" s="2"/>
      <c r="H28" s="19">
        <f t="shared" si="0"/>
        <v>85</v>
      </c>
      <c r="J28" s="18">
        <v>14.75</v>
      </c>
      <c r="K28" s="10">
        <v>17159000</v>
      </c>
      <c r="L28">
        <v>17159</v>
      </c>
      <c r="M28" s="18">
        <v>14.75</v>
      </c>
      <c r="N28">
        <f t="shared" si="2"/>
        <v>0</v>
      </c>
      <c r="O28">
        <f t="shared" si="3"/>
        <v>13929.070588235294</v>
      </c>
      <c r="P28">
        <f t="shared" si="4"/>
        <v>3028.0588235294122</v>
      </c>
      <c r="Q28">
        <f t="shared" si="5"/>
        <v>201.87058823529412</v>
      </c>
      <c r="R28">
        <f t="shared" si="6"/>
        <v>0</v>
      </c>
      <c r="S28">
        <f t="shared" si="7"/>
        <v>0</v>
      </c>
      <c r="T28" s="19">
        <f t="shared" si="1"/>
        <v>17159</v>
      </c>
      <c r="W28" s="10"/>
      <c r="X28" s="10"/>
    </row>
    <row r="29" spans="1:24">
      <c r="A29" s="18">
        <v>15.25</v>
      </c>
      <c r="C29" s="26">
        <v>40</v>
      </c>
      <c r="D29" s="26">
        <v>24</v>
      </c>
      <c r="E29" s="20">
        <v>2</v>
      </c>
      <c r="F29" s="2"/>
      <c r="G29" s="2"/>
      <c r="H29" s="19">
        <f t="shared" si="0"/>
        <v>66</v>
      </c>
      <c r="J29" s="18">
        <v>15.25</v>
      </c>
      <c r="K29" s="10">
        <v>7418000</v>
      </c>
      <c r="L29">
        <v>7418</v>
      </c>
      <c r="M29" s="18">
        <v>15.25</v>
      </c>
      <c r="N29">
        <f t="shared" si="2"/>
        <v>0</v>
      </c>
      <c r="O29">
        <f t="shared" si="3"/>
        <v>4495.757575757576</v>
      </c>
      <c r="P29">
        <f t="shared" si="4"/>
        <v>2697.4545454545455</v>
      </c>
      <c r="Q29">
        <f t="shared" si="5"/>
        <v>224.78787878787878</v>
      </c>
      <c r="R29">
        <f t="shared" si="6"/>
        <v>0</v>
      </c>
      <c r="S29">
        <f t="shared" si="7"/>
        <v>0</v>
      </c>
      <c r="T29" s="19">
        <f t="shared" si="1"/>
        <v>7418.0000000000009</v>
      </c>
      <c r="W29" s="10"/>
      <c r="X29" s="10"/>
    </row>
    <row r="30" spans="1:24">
      <c r="A30" s="18">
        <v>15.75</v>
      </c>
      <c r="B30" s="2"/>
      <c r="C30" s="26">
        <v>12</v>
      </c>
      <c r="D30" s="26">
        <v>21</v>
      </c>
      <c r="E30" s="20">
        <v>1</v>
      </c>
      <c r="F30" s="2"/>
      <c r="G30" s="2"/>
      <c r="H30" s="19">
        <f t="shared" si="0"/>
        <v>34</v>
      </c>
      <c r="J30" s="18">
        <v>15.75</v>
      </c>
      <c r="K30" s="10">
        <v>4822000</v>
      </c>
      <c r="L30">
        <v>4822</v>
      </c>
      <c r="M30" s="18">
        <v>15.75</v>
      </c>
      <c r="N30">
        <f t="shared" si="2"/>
        <v>0</v>
      </c>
      <c r="O30">
        <f t="shared" si="3"/>
        <v>1701.8823529411766</v>
      </c>
      <c r="P30">
        <f t="shared" si="4"/>
        <v>2978.294117647059</v>
      </c>
      <c r="Q30">
        <f t="shared" si="5"/>
        <v>141.8235294117647</v>
      </c>
      <c r="R30">
        <f t="shared" si="6"/>
        <v>0</v>
      </c>
      <c r="S30">
        <f t="shared" si="7"/>
        <v>0</v>
      </c>
      <c r="T30" s="19">
        <f t="shared" si="1"/>
        <v>4822.0000000000009</v>
      </c>
      <c r="W30" s="10"/>
      <c r="X30" s="10"/>
    </row>
    <row r="31" spans="1:24">
      <c r="A31" s="18">
        <v>16.25</v>
      </c>
      <c r="B31" s="2"/>
      <c r="C31" s="26">
        <v>5</v>
      </c>
      <c r="D31" s="26">
        <v>15</v>
      </c>
      <c r="E31" s="20">
        <v>1</v>
      </c>
      <c r="F31" s="2"/>
      <c r="G31" s="2"/>
      <c r="H31" s="19">
        <f t="shared" si="0"/>
        <v>21</v>
      </c>
      <c r="J31" s="18">
        <v>16.25</v>
      </c>
      <c r="K31" s="10">
        <v>3010000</v>
      </c>
      <c r="L31">
        <v>3010</v>
      </c>
      <c r="M31" s="18">
        <v>16.25</v>
      </c>
      <c r="N31">
        <f t="shared" si="2"/>
        <v>0</v>
      </c>
      <c r="O31">
        <f t="shared" si="3"/>
        <v>716.66666666666663</v>
      </c>
      <c r="P31">
        <f t="shared" si="4"/>
        <v>2150</v>
      </c>
      <c r="Q31">
        <f t="shared" si="5"/>
        <v>143.33333333333331</v>
      </c>
      <c r="R31">
        <f t="shared" si="6"/>
        <v>0</v>
      </c>
      <c r="S31">
        <f t="shared" si="7"/>
        <v>0</v>
      </c>
      <c r="T31" s="19">
        <f t="shared" si="1"/>
        <v>3010</v>
      </c>
      <c r="W31" s="10"/>
      <c r="X31" s="10"/>
    </row>
    <row r="32" spans="1:24">
      <c r="A32" s="18">
        <v>16.75</v>
      </c>
      <c r="B32" s="2"/>
      <c r="C32">
        <v>1</v>
      </c>
      <c r="D32" s="46">
        <v>11</v>
      </c>
      <c r="E32" s="20">
        <v>1</v>
      </c>
      <c r="F32" s="2"/>
      <c r="G32" s="2"/>
      <c r="H32" s="19">
        <f t="shared" si="0"/>
        <v>13</v>
      </c>
      <c r="J32" s="18">
        <v>16.75</v>
      </c>
      <c r="K32" s="10">
        <v>0</v>
      </c>
      <c r="L32">
        <v>0</v>
      </c>
      <c r="M32" s="18">
        <v>16.75</v>
      </c>
      <c r="N32">
        <f t="shared" si="2"/>
        <v>0</v>
      </c>
      <c r="O32">
        <f t="shared" si="3"/>
        <v>0</v>
      </c>
      <c r="P32">
        <f t="shared" si="4"/>
        <v>0</v>
      </c>
      <c r="Q32">
        <f t="shared" si="5"/>
        <v>0</v>
      </c>
      <c r="R32">
        <f t="shared" si="6"/>
        <v>0</v>
      </c>
      <c r="S32">
        <f t="shared" si="7"/>
        <v>0</v>
      </c>
      <c r="T32" s="19">
        <f t="shared" si="1"/>
        <v>0</v>
      </c>
    </row>
    <row r="33" spans="1:21">
      <c r="A33" s="18">
        <v>17.25</v>
      </c>
      <c r="B33" s="2"/>
      <c r="C33" s="20"/>
      <c r="D33" s="46">
        <v>10</v>
      </c>
      <c r="E33" s="20">
        <v>2</v>
      </c>
      <c r="F33" s="2"/>
      <c r="G33" s="2"/>
      <c r="H33" s="19">
        <f t="shared" si="0"/>
        <v>12</v>
      </c>
      <c r="J33" s="18">
        <v>17.25</v>
      </c>
      <c r="K33" s="10">
        <v>0</v>
      </c>
      <c r="L33">
        <v>0</v>
      </c>
      <c r="M33" s="18">
        <v>17.25</v>
      </c>
      <c r="N33">
        <f t="shared" si="2"/>
        <v>0</v>
      </c>
      <c r="O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  <c r="S33">
        <f t="shared" si="7"/>
        <v>0</v>
      </c>
      <c r="T33" s="19">
        <f t="shared" si="1"/>
        <v>0</v>
      </c>
    </row>
    <row r="34" spans="1:21">
      <c r="A34" s="18">
        <v>17.75</v>
      </c>
      <c r="B34" s="2"/>
      <c r="C34" s="20"/>
      <c r="D34" s="46">
        <v>3</v>
      </c>
      <c r="E34" s="20"/>
      <c r="F34" s="2"/>
      <c r="G34" s="2"/>
      <c r="H34" s="19">
        <f t="shared" si="0"/>
        <v>3</v>
      </c>
      <c r="J34" s="18">
        <v>17.75</v>
      </c>
      <c r="K34" s="10">
        <v>0</v>
      </c>
      <c r="L34">
        <v>0</v>
      </c>
      <c r="M34" s="18">
        <v>17.75</v>
      </c>
      <c r="N34">
        <f t="shared" si="2"/>
        <v>0</v>
      </c>
      <c r="O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  <c r="S34">
        <f t="shared" si="7"/>
        <v>0</v>
      </c>
      <c r="T34" s="19">
        <f t="shared" si="1"/>
        <v>0</v>
      </c>
    </row>
    <row r="35" spans="1:21">
      <c r="A35" s="18">
        <v>18.25</v>
      </c>
      <c r="B35" s="2"/>
      <c r="C35" s="20"/>
      <c r="D35" s="44"/>
      <c r="E35" s="20"/>
      <c r="F35" s="2"/>
      <c r="G35" s="2"/>
      <c r="H35" s="19">
        <f t="shared" si="0"/>
        <v>0</v>
      </c>
      <c r="J35" s="18">
        <v>18.25</v>
      </c>
      <c r="K35" s="10">
        <v>0</v>
      </c>
      <c r="L35">
        <v>0</v>
      </c>
      <c r="M35" s="18">
        <v>18.25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19">
        <f t="shared" si="1"/>
        <v>0</v>
      </c>
    </row>
    <row r="36" spans="1:21">
      <c r="A36" s="18">
        <v>18.75</v>
      </c>
      <c r="B36" s="2"/>
      <c r="C36" s="20"/>
      <c r="D36" s="44"/>
      <c r="E36" s="20">
        <v>1</v>
      </c>
      <c r="F36" s="2"/>
      <c r="G36" s="2"/>
      <c r="H36" s="19">
        <f t="shared" si="0"/>
        <v>1</v>
      </c>
      <c r="J36" s="18">
        <v>18.75</v>
      </c>
      <c r="K36" s="10">
        <v>0</v>
      </c>
      <c r="L36">
        <v>0</v>
      </c>
      <c r="M36" s="18">
        <v>18.75</v>
      </c>
      <c r="N36">
        <f t="shared" ref="N36:S36" si="8">($K36/1000)*(B36/$H36)</f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8"/>
        <v>0</v>
      </c>
      <c r="S36">
        <f t="shared" si="8"/>
        <v>0</v>
      </c>
      <c r="T36" s="19">
        <f t="shared" si="1"/>
        <v>0</v>
      </c>
    </row>
    <row r="37" spans="1:21">
      <c r="A37" s="18">
        <v>19.25</v>
      </c>
      <c r="B37" s="2"/>
      <c r="C37" s="20"/>
      <c r="D37" s="44"/>
      <c r="E37" s="20"/>
      <c r="F37" s="2"/>
      <c r="G37" s="2"/>
      <c r="H37" s="19">
        <f t="shared" si="0"/>
        <v>0</v>
      </c>
      <c r="J37" s="18">
        <v>19.25</v>
      </c>
      <c r="K37" s="10">
        <v>0</v>
      </c>
      <c r="L37">
        <v>0</v>
      </c>
      <c r="M37" s="18">
        <v>19.25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19">
        <f t="shared" si="1"/>
        <v>0</v>
      </c>
    </row>
    <row r="38" spans="1:21">
      <c r="A38" s="17" t="s">
        <v>21</v>
      </c>
      <c r="B38" s="24">
        <f t="shared" ref="B38:H38" si="9">SUM(B6:B37)</f>
        <v>0</v>
      </c>
      <c r="C38" s="24">
        <f t="shared" si="9"/>
        <v>1457</v>
      </c>
      <c r="D38" s="24">
        <f t="shared" si="9"/>
        <v>133</v>
      </c>
      <c r="E38" s="24">
        <f t="shared" si="9"/>
        <v>9</v>
      </c>
      <c r="F38" s="24">
        <f t="shared" si="9"/>
        <v>0</v>
      </c>
      <c r="G38" s="24">
        <f t="shared" si="9"/>
        <v>0</v>
      </c>
      <c r="H38" s="24">
        <f t="shared" si="9"/>
        <v>1599</v>
      </c>
      <c r="I38" s="40"/>
      <c r="J38" s="17" t="s">
        <v>21</v>
      </c>
      <c r="K38">
        <f>SUM(K6:K37)</f>
        <v>2246331000</v>
      </c>
      <c r="M38" s="17" t="s">
        <v>21</v>
      </c>
      <c r="N38" s="24">
        <f t="shared" ref="N38:T38" si="10">SUM(N6:N37)</f>
        <v>0</v>
      </c>
      <c r="O38" s="24">
        <f t="shared" si="10"/>
        <v>2208387.513131327</v>
      </c>
      <c r="P38" s="24">
        <f t="shared" si="10"/>
        <v>37231.671538904971</v>
      </c>
      <c r="Q38" s="24">
        <f t="shared" si="10"/>
        <v>711.81532976827089</v>
      </c>
      <c r="R38" s="24">
        <f t="shared" si="10"/>
        <v>0</v>
      </c>
      <c r="S38" s="24">
        <f t="shared" si="10"/>
        <v>0</v>
      </c>
      <c r="T38" s="41">
        <f t="shared" si="10"/>
        <v>2246331</v>
      </c>
      <c r="U38" s="40"/>
    </row>
    <row r="41" spans="1:21">
      <c r="A41" s="21"/>
      <c r="H41" s="21"/>
      <c r="L41" s="21"/>
      <c r="P41" s="21"/>
    </row>
    <row r="42" spans="1:21">
      <c r="B42" t="s">
        <v>23</v>
      </c>
      <c r="K42" t="s">
        <v>24</v>
      </c>
      <c r="R42" s="10"/>
    </row>
    <row r="44" spans="1:21">
      <c r="J44" s="26" t="s">
        <v>25</v>
      </c>
      <c r="K44" s="21">
        <v>2.8670000000000002E-3</v>
      </c>
      <c r="L44" s="26" t="s">
        <v>26</v>
      </c>
      <c r="M44">
        <v>3.3073100000000002</v>
      </c>
    </row>
    <row r="45" spans="1:21">
      <c r="A45" s="2" t="s">
        <v>18</v>
      </c>
      <c r="J45" s="2" t="s">
        <v>18</v>
      </c>
    </row>
    <row r="46" spans="1:21">
      <c r="A46" s="2" t="s">
        <v>20</v>
      </c>
      <c r="B46" s="15">
        <v>0</v>
      </c>
      <c r="C46" s="16">
        <v>1</v>
      </c>
      <c r="D46" s="16">
        <v>2</v>
      </c>
      <c r="E46" s="16">
        <v>3</v>
      </c>
      <c r="F46" s="16">
        <v>4</v>
      </c>
      <c r="G46" s="16" t="s">
        <v>13</v>
      </c>
      <c r="H46" s="17" t="s">
        <v>21</v>
      </c>
      <c r="J46" s="2" t="s">
        <v>20</v>
      </c>
      <c r="K46" s="15">
        <v>0</v>
      </c>
      <c r="L46" s="16">
        <v>1</v>
      </c>
      <c r="M46" s="16">
        <v>2</v>
      </c>
      <c r="N46" s="16">
        <v>3</v>
      </c>
      <c r="O46" s="16">
        <v>4</v>
      </c>
      <c r="P46" s="16" t="s">
        <v>13</v>
      </c>
      <c r="Q46" s="27" t="s">
        <v>21</v>
      </c>
      <c r="R46" s="2"/>
      <c r="S46" s="2"/>
    </row>
    <row r="47" spans="1:21">
      <c r="A47" s="18">
        <v>3.75</v>
      </c>
      <c r="B47">
        <f t="shared" ref="B47:B78" si="11">N6*($A47)</f>
        <v>0</v>
      </c>
      <c r="C47">
        <f t="shared" ref="C47:C78" si="12">O6*($A47)</f>
        <v>0</v>
      </c>
      <c r="D47">
        <f t="shared" ref="D47:D78" si="13">P6*($A47)</f>
        <v>0</v>
      </c>
      <c r="E47">
        <f t="shared" ref="E47:E78" si="14">Q6*($A47)</f>
        <v>0</v>
      </c>
      <c r="F47">
        <f t="shared" ref="F47:F78" si="15">R6*($A47)</f>
        <v>0</v>
      </c>
      <c r="G47">
        <f t="shared" ref="G47:G78" si="16">S6*($A47)</f>
        <v>0</v>
      </c>
      <c r="H47" s="19">
        <f t="shared" ref="H47:H78" si="17">SUM(B47:G47)</f>
        <v>0</v>
      </c>
      <c r="J47" s="28">
        <f t="shared" ref="J47:J78" si="18">$K$44*((A47)^$M$44)</f>
        <v>0.22694835805234831</v>
      </c>
      <c r="K47">
        <f t="shared" ref="K47:K78" si="19">N6*$J47</f>
        <v>0</v>
      </c>
      <c r="L47">
        <f t="shared" ref="L47:L78" si="20">O6*$J47</f>
        <v>0</v>
      </c>
      <c r="M47">
        <f t="shared" ref="M47:M78" si="21">P6*$J47</f>
        <v>0</v>
      </c>
      <c r="N47">
        <f t="shared" ref="N47:N78" si="22">Q6*$J47</f>
        <v>0</v>
      </c>
      <c r="O47">
        <f t="shared" ref="O47:O78" si="23">R6*$J47</f>
        <v>0</v>
      </c>
      <c r="P47">
        <f t="shared" ref="P47:P78" si="24">S6*$J47</f>
        <v>0</v>
      </c>
      <c r="Q47" s="29">
        <f t="shared" ref="Q47:Q78" si="25">SUM(K47:P47)</f>
        <v>0</v>
      </c>
    </row>
    <row r="48" spans="1:21">
      <c r="A48" s="18">
        <v>4.25</v>
      </c>
      <c r="B48">
        <f t="shared" si="11"/>
        <v>0</v>
      </c>
      <c r="C48">
        <f t="shared" si="12"/>
        <v>0</v>
      </c>
      <c r="D48">
        <f t="shared" si="13"/>
        <v>0</v>
      </c>
      <c r="E48">
        <f t="shared" si="14"/>
        <v>0</v>
      </c>
      <c r="F48">
        <f t="shared" si="15"/>
        <v>0</v>
      </c>
      <c r="G48">
        <f t="shared" si="16"/>
        <v>0</v>
      </c>
      <c r="H48" s="19">
        <f t="shared" si="17"/>
        <v>0</v>
      </c>
      <c r="J48" s="28">
        <f t="shared" si="18"/>
        <v>0.34332441220751253</v>
      </c>
      <c r="K48">
        <f t="shared" si="19"/>
        <v>0</v>
      </c>
      <c r="L48">
        <f t="shared" si="20"/>
        <v>0</v>
      </c>
      <c r="M48">
        <f t="shared" si="21"/>
        <v>0</v>
      </c>
      <c r="N48">
        <f t="shared" si="22"/>
        <v>0</v>
      </c>
      <c r="O48">
        <f t="shared" si="23"/>
        <v>0</v>
      </c>
      <c r="P48">
        <f t="shared" si="24"/>
        <v>0</v>
      </c>
      <c r="Q48" s="29">
        <f t="shared" si="25"/>
        <v>0</v>
      </c>
    </row>
    <row r="49" spans="1:17">
      <c r="A49" s="18">
        <v>4.75</v>
      </c>
      <c r="B49">
        <f t="shared" si="11"/>
        <v>0</v>
      </c>
      <c r="C49">
        <f t="shared" si="12"/>
        <v>0</v>
      </c>
      <c r="D49">
        <f t="shared" si="13"/>
        <v>0</v>
      </c>
      <c r="E49">
        <f t="shared" si="14"/>
        <v>0</v>
      </c>
      <c r="F49">
        <f t="shared" si="15"/>
        <v>0</v>
      </c>
      <c r="G49">
        <f t="shared" si="16"/>
        <v>0</v>
      </c>
      <c r="H49" s="19">
        <f t="shared" si="17"/>
        <v>0</v>
      </c>
      <c r="J49" s="28">
        <f t="shared" si="18"/>
        <v>0.49597893874353527</v>
      </c>
      <c r="K49">
        <f t="shared" si="19"/>
        <v>0</v>
      </c>
      <c r="L49">
        <f t="shared" si="20"/>
        <v>0</v>
      </c>
      <c r="M49">
        <f t="shared" si="21"/>
        <v>0</v>
      </c>
      <c r="N49">
        <f t="shared" si="22"/>
        <v>0</v>
      </c>
      <c r="O49">
        <f t="shared" si="23"/>
        <v>0</v>
      </c>
      <c r="P49">
        <f t="shared" si="24"/>
        <v>0</v>
      </c>
      <c r="Q49" s="29">
        <f t="shared" si="25"/>
        <v>0</v>
      </c>
    </row>
    <row r="50" spans="1:17">
      <c r="A50" s="18">
        <v>5.25</v>
      </c>
      <c r="B50">
        <f t="shared" si="11"/>
        <v>0</v>
      </c>
      <c r="C50">
        <f t="shared" si="12"/>
        <v>0</v>
      </c>
      <c r="D50">
        <f t="shared" si="13"/>
        <v>0</v>
      </c>
      <c r="E50">
        <f t="shared" si="14"/>
        <v>0</v>
      </c>
      <c r="F50">
        <f t="shared" si="15"/>
        <v>0</v>
      </c>
      <c r="G50">
        <f t="shared" si="16"/>
        <v>0</v>
      </c>
      <c r="H50" s="19">
        <f t="shared" si="17"/>
        <v>0</v>
      </c>
      <c r="J50" s="28">
        <f t="shared" si="18"/>
        <v>0.69058598232756141</v>
      </c>
      <c r="K50">
        <f t="shared" si="19"/>
        <v>0</v>
      </c>
      <c r="L50">
        <f t="shared" si="20"/>
        <v>0</v>
      </c>
      <c r="M50">
        <f t="shared" si="21"/>
        <v>0</v>
      </c>
      <c r="N50">
        <f t="shared" si="22"/>
        <v>0</v>
      </c>
      <c r="O50">
        <f t="shared" si="23"/>
        <v>0</v>
      </c>
      <c r="P50">
        <f t="shared" si="24"/>
        <v>0</v>
      </c>
      <c r="Q50" s="29">
        <f t="shared" si="25"/>
        <v>0</v>
      </c>
    </row>
    <row r="51" spans="1:17">
      <c r="A51" s="18">
        <v>5.75</v>
      </c>
      <c r="B51">
        <f t="shared" si="11"/>
        <v>0</v>
      </c>
      <c r="C51">
        <f t="shared" si="12"/>
        <v>0</v>
      </c>
      <c r="D51">
        <f t="shared" si="13"/>
        <v>0</v>
      </c>
      <c r="E51">
        <f t="shared" si="14"/>
        <v>0</v>
      </c>
      <c r="F51">
        <f t="shared" si="15"/>
        <v>0</v>
      </c>
      <c r="G51">
        <f t="shared" si="16"/>
        <v>0</v>
      </c>
      <c r="H51" s="19">
        <f t="shared" si="17"/>
        <v>0</v>
      </c>
      <c r="J51" s="28">
        <f t="shared" si="18"/>
        <v>0.93300667831017392</v>
      </c>
      <c r="K51">
        <f t="shared" si="19"/>
        <v>0</v>
      </c>
      <c r="L51">
        <f t="shared" si="20"/>
        <v>0</v>
      </c>
      <c r="M51">
        <f t="shared" si="21"/>
        <v>0</v>
      </c>
      <c r="N51">
        <f t="shared" si="22"/>
        <v>0</v>
      </c>
      <c r="O51">
        <f t="shared" si="23"/>
        <v>0</v>
      </c>
      <c r="P51">
        <f t="shared" si="24"/>
        <v>0</v>
      </c>
      <c r="Q51" s="29">
        <f t="shared" si="25"/>
        <v>0</v>
      </c>
    </row>
    <row r="52" spans="1:17">
      <c r="A52" s="18">
        <v>6.25</v>
      </c>
      <c r="B52">
        <f t="shared" si="11"/>
        <v>0</v>
      </c>
      <c r="C52">
        <f t="shared" si="12"/>
        <v>0</v>
      </c>
      <c r="D52">
        <f t="shared" si="13"/>
        <v>0</v>
      </c>
      <c r="E52">
        <f t="shared" si="14"/>
        <v>0</v>
      </c>
      <c r="F52">
        <f t="shared" si="15"/>
        <v>0</v>
      </c>
      <c r="G52">
        <f t="shared" si="16"/>
        <v>0</v>
      </c>
      <c r="H52" s="19">
        <f t="shared" si="17"/>
        <v>0</v>
      </c>
      <c r="J52" s="28">
        <f t="shared" si="18"/>
        <v>1.2292766522465082</v>
      </c>
      <c r="K52">
        <f t="shared" si="19"/>
        <v>0</v>
      </c>
      <c r="L52">
        <f t="shared" si="20"/>
        <v>0</v>
      </c>
      <c r="M52">
        <f t="shared" si="21"/>
        <v>0</v>
      </c>
      <c r="N52">
        <f t="shared" si="22"/>
        <v>0</v>
      </c>
      <c r="O52">
        <f t="shared" si="23"/>
        <v>0</v>
      </c>
      <c r="P52">
        <f t="shared" si="24"/>
        <v>0</v>
      </c>
      <c r="Q52" s="29">
        <f t="shared" si="25"/>
        <v>0</v>
      </c>
    </row>
    <row r="53" spans="1:17">
      <c r="A53" s="18">
        <v>6.75</v>
      </c>
      <c r="B53">
        <f t="shared" si="11"/>
        <v>0</v>
      </c>
      <c r="C53">
        <f t="shared" si="12"/>
        <v>0</v>
      </c>
      <c r="D53">
        <f t="shared" si="13"/>
        <v>0</v>
      </c>
      <c r="E53">
        <f t="shared" si="14"/>
        <v>0</v>
      </c>
      <c r="F53">
        <f t="shared" si="15"/>
        <v>0</v>
      </c>
      <c r="G53">
        <f t="shared" si="16"/>
        <v>0</v>
      </c>
      <c r="H53" s="19">
        <f t="shared" si="17"/>
        <v>0</v>
      </c>
      <c r="J53" s="28">
        <f t="shared" si="18"/>
        <v>1.585595314804471</v>
      </c>
      <c r="K53">
        <f t="shared" si="19"/>
        <v>0</v>
      </c>
      <c r="L53">
        <f t="shared" si="20"/>
        <v>0</v>
      </c>
      <c r="M53">
        <f t="shared" si="21"/>
        <v>0</v>
      </c>
      <c r="N53">
        <f t="shared" si="22"/>
        <v>0</v>
      </c>
      <c r="O53">
        <f t="shared" si="23"/>
        <v>0</v>
      </c>
      <c r="P53">
        <f t="shared" si="24"/>
        <v>0</v>
      </c>
      <c r="Q53" s="29">
        <f t="shared" si="25"/>
        <v>0</v>
      </c>
    </row>
    <row r="54" spans="1:17">
      <c r="A54" s="18">
        <v>7.25</v>
      </c>
      <c r="B54">
        <f t="shared" si="11"/>
        <v>0</v>
      </c>
      <c r="C54">
        <f t="shared" si="12"/>
        <v>0</v>
      </c>
      <c r="D54">
        <f t="shared" si="13"/>
        <v>0</v>
      </c>
      <c r="E54">
        <f t="shared" si="14"/>
        <v>0</v>
      </c>
      <c r="F54">
        <f t="shared" si="15"/>
        <v>0</v>
      </c>
      <c r="G54">
        <f t="shared" si="16"/>
        <v>0</v>
      </c>
      <c r="H54" s="19">
        <f t="shared" si="17"/>
        <v>0</v>
      </c>
      <c r="J54" s="28">
        <f t="shared" si="18"/>
        <v>2.0083166345280739</v>
      </c>
      <c r="K54">
        <f t="shared" si="19"/>
        <v>0</v>
      </c>
      <c r="L54">
        <f t="shared" si="20"/>
        <v>0</v>
      </c>
      <c r="M54">
        <f t="shared" si="21"/>
        <v>0</v>
      </c>
      <c r="N54">
        <f t="shared" si="22"/>
        <v>0</v>
      </c>
      <c r="O54">
        <f t="shared" si="23"/>
        <v>0</v>
      </c>
      <c r="P54">
        <f t="shared" si="24"/>
        <v>0</v>
      </c>
      <c r="Q54" s="29">
        <f t="shared" si="25"/>
        <v>0</v>
      </c>
    </row>
    <row r="55" spans="1:17">
      <c r="A55" s="18">
        <v>7.75</v>
      </c>
      <c r="B55">
        <f t="shared" si="11"/>
        <v>0</v>
      </c>
      <c r="C55">
        <f t="shared" si="12"/>
        <v>0</v>
      </c>
      <c r="D55">
        <f t="shared" si="13"/>
        <v>0</v>
      </c>
      <c r="E55">
        <f t="shared" si="14"/>
        <v>0</v>
      </c>
      <c r="F55">
        <f t="shared" si="15"/>
        <v>0</v>
      </c>
      <c r="G55">
        <f t="shared" si="16"/>
        <v>0</v>
      </c>
      <c r="H55" s="19">
        <f t="shared" si="17"/>
        <v>0</v>
      </c>
      <c r="J55" s="28">
        <f t="shared" si="18"/>
        <v>2.5039410877618868</v>
      </c>
      <c r="K55">
        <f t="shared" si="19"/>
        <v>0</v>
      </c>
      <c r="L55">
        <f t="shared" si="20"/>
        <v>0</v>
      </c>
      <c r="M55">
        <f t="shared" si="21"/>
        <v>0</v>
      </c>
      <c r="N55">
        <f t="shared" si="22"/>
        <v>0</v>
      </c>
      <c r="O55">
        <f t="shared" si="23"/>
        <v>0</v>
      </c>
      <c r="P55">
        <f t="shared" si="24"/>
        <v>0</v>
      </c>
      <c r="Q55" s="29">
        <f t="shared" si="25"/>
        <v>0</v>
      </c>
    </row>
    <row r="56" spans="1:17">
      <c r="A56" s="18">
        <v>8.25</v>
      </c>
      <c r="B56">
        <f t="shared" si="11"/>
        <v>0</v>
      </c>
      <c r="C56">
        <f t="shared" si="12"/>
        <v>0</v>
      </c>
      <c r="D56">
        <f t="shared" si="13"/>
        <v>0</v>
      </c>
      <c r="E56">
        <f t="shared" si="14"/>
        <v>0</v>
      </c>
      <c r="F56">
        <f t="shared" si="15"/>
        <v>0</v>
      </c>
      <c r="G56">
        <f t="shared" si="16"/>
        <v>0</v>
      </c>
      <c r="H56" s="19">
        <f t="shared" si="17"/>
        <v>0</v>
      </c>
      <c r="J56" s="28">
        <f t="shared" si="18"/>
        <v>3.0791085631895045</v>
      </c>
      <c r="K56">
        <f t="shared" si="19"/>
        <v>0</v>
      </c>
      <c r="L56">
        <f t="shared" si="20"/>
        <v>0</v>
      </c>
      <c r="M56">
        <f t="shared" si="21"/>
        <v>0</v>
      </c>
      <c r="N56">
        <f t="shared" si="22"/>
        <v>0</v>
      </c>
      <c r="O56">
        <f t="shared" si="23"/>
        <v>0</v>
      </c>
      <c r="P56">
        <f t="shared" si="24"/>
        <v>0</v>
      </c>
      <c r="Q56" s="29">
        <f t="shared" si="25"/>
        <v>0</v>
      </c>
    </row>
    <row r="57" spans="1:17">
      <c r="A57" s="18">
        <v>8.75</v>
      </c>
      <c r="B57">
        <f t="shared" si="11"/>
        <v>0</v>
      </c>
      <c r="C57">
        <f t="shared" si="12"/>
        <v>0</v>
      </c>
      <c r="D57">
        <f t="shared" si="13"/>
        <v>0</v>
      </c>
      <c r="E57">
        <f t="shared" si="14"/>
        <v>0</v>
      </c>
      <c r="F57">
        <f t="shared" si="15"/>
        <v>0</v>
      </c>
      <c r="G57">
        <f t="shared" si="16"/>
        <v>0</v>
      </c>
      <c r="H57" s="19">
        <f t="shared" si="17"/>
        <v>0</v>
      </c>
      <c r="J57" s="28">
        <f t="shared" si="18"/>
        <v>3.7405920524358991</v>
      </c>
      <c r="K57">
        <f t="shared" si="19"/>
        <v>0</v>
      </c>
      <c r="L57">
        <f t="shared" si="20"/>
        <v>0</v>
      </c>
      <c r="M57">
        <f t="shared" si="21"/>
        <v>0</v>
      </c>
      <c r="N57">
        <f t="shared" si="22"/>
        <v>0</v>
      </c>
      <c r="O57">
        <f t="shared" si="23"/>
        <v>0</v>
      </c>
      <c r="P57">
        <f t="shared" si="24"/>
        <v>0</v>
      </c>
      <c r="Q57" s="29">
        <f t="shared" si="25"/>
        <v>0</v>
      </c>
    </row>
    <row r="58" spans="1:17">
      <c r="A58" s="18">
        <v>9.25</v>
      </c>
      <c r="B58">
        <f t="shared" si="11"/>
        <v>0</v>
      </c>
      <c r="C58">
        <f t="shared" si="12"/>
        <v>0</v>
      </c>
      <c r="D58">
        <f t="shared" si="13"/>
        <v>0</v>
      </c>
      <c r="E58">
        <f t="shared" si="14"/>
        <v>0</v>
      </c>
      <c r="F58">
        <f t="shared" si="15"/>
        <v>0</v>
      </c>
      <c r="G58">
        <f t="shared" si="16"/>
        <v>0</v>
      </c>
      <c r="H58" s="19">
        <f t="shared" si="17"/>
        <v>0</v>
      </c>
      <c r="J58" s="28">
        <f t="shared" si="18"/>
        <v>4.4952919965363041</v>
      </c>
      <c r="K58">
        <f t="shared" si="19"/>
        <v>0</v>
      </c>
      <c r="L58">
        <f t="shared" si="20"/>
        <v>0</v>
      </c>
      <c r="M58">
        <f t="shared" si="21"/>
        <v>0</v>
      </c>
      <c r="N58">
        <f t="shared" si="22"/>
        <v>0</v>
      </c>
      <c r="O58">
        <f t="shared" si="23"/>
        <v>0</v>
      </c>
      <c r="P58">
        <f t="shared" si="24"/>
        <v>0</v>
      </c>
      <c r="Q58" s="29">
        <f t="shared" si="25"/>
        <v>0</v>
      </c>
    </row>
    <row r="59" spans="1:17">
      <c r="A59" s="18">
        <v>9.75</v>
      </c>
      <c r="B59">
        <f t="shared" si="11"/>
        <v>0</v>
      </c>
      <c r="C59">
        <f t="shared" si="12"/>
        <v>14449.5</v>
      </c>
      <c r="D59">
        <f t="shared" si="13"/>
        <v>0</v>
      </c>
      <c r="E59">
        <f t="shared" si="14"/>
        <v>0</v>
      </c>
      <c r="F59">
        <f t="shared" si="15"/>
        <v>0</v>
      </c>
      <c r="G59">
        <f t="shared" si="16"/>
        <v>0</v>
      </c>
      <c r="H59" s="19">
        <f t="shared" si="17"/>
        <v>14449.5</v>
      </c>
      <c r="J59" s="28">
        <f t="shared" si="18"/>
        <v>5.3502311859677603</v>
      </c>
      <c r="K59">
        <f t="shared" si="19"/>
        <v>0</v>
      </c>
      <c r="L59">
        <f t="shared" si="20"/>
        <v>7929.042617604221</v>
      </c>
      <c r="M59">
        <f t="shared" si="21"/>
        <v>0</v>
      </c>
      <c r="N59">
        <f t="shared" si="22"/>
        <v>0</v>
      </c>
      <c r="O59">
        <f t="shared" si="23"/>
        <v>0</v>
      </c>
      <c r="P59">
        <f t="shared" si="24"/>
        <v>0</v>
      </c>
      <c r="Q59" s="29">
        <f t="shared" si="25"/>
        <v>7929.042617604221</v>
      </c>
    </row>
    <row r="60" spans="1:17">
      <c r="A60" s="18">
        <v>10.25</v>
      </c>
      <c r="B60">
        <f t="shared" si="11"/>
        <v>0</v>
      </c>
      <c r="C60">
        <f t="shared" si="12"/>
        <v>661740</v>
      </c>
      <c r="D60">
        <f t="shared" si="13"/>
        <v>0</v>
      </c>
      <c r="E60">
        <f t="shared" si="14"/>
        <v>0</v>
      </c>
      <c r="F60">
        <f t="shared" si="15"/>
        <v>0</v>
      </c>
      <c r="G60">
        <f t="shared" si="16"/>
        <v>0</v>
      </c>
      <c r="H60" s="19">
        <f t="shared" si="17"/>
        <v>661740</v>
      </c>
      <c r="J60" s="28">
        <f t="shared" si="18"/>
        <v>6.3125501326475497</v>
      </c>
      <c r="K60">
        <f t="shared" si="19"/>
        <v>0</v>
      </c>
      <c r="L60">
        <f t="shared" si="20"/>
        <v>407538.2365637258</v>
      </c>
      <c r="M60">
        <f t="shared" si="21"/>
        <v>0</v>
      </c>
      <c r="N60">
        <f t="shared" si="22"/>
        <v>0</v>
      </c>
      <c r="O60">
        <f t="shared" si="23"/>
        <v>0</v>
      </c>
      <c r="P60">
        <f t="shared" si="24"/>
        <v>0</v>
      </c>
      <c r="Q60" s="29">
        <f t="shared" si="25"/>
        <v>407538.2365637258</v>
      </c>
    </row>
    <row r="61" spans="1:17">
      <c r="A61" s="18">
        <v>10.75</v>
      </c>
      <c r="B61">
        <f t="shared" si="11"/>
        <v>0</v>
      </c>
      <c r="C61">
        <f t="shared" si="12"/>
        <v>3097698.5</v>
      </c>
      <c r="D61">
        <f t="shared" si="13"/>
        <v>0</v>
      </c>
      <c r="E61">
        <f t="shared" si="14"/>
        <v>0</v>
      </c>
      <c r="F61">
        <f t="shared" si="15"/>
        <v>0</v>
      </c>
      <c r="G61">
        <f t="shared" si="16"/>
        <v>0</v>
      </c>
      <c r="H61" s="19">
        <f t="shared" si="17"/>
        <v>3097698.5</v>
      </c>
      <c r="J61" s="28">
        <f t="shared" si="18"/>
        <v>7.3895028479556428</v>
      </c>
      <c r="K61">
        <f t="shared" si="19"/>
        <v>0</v>
      </c>
      <c r="L61">
        <f t="shared" si="20"/>
        <v>2129344.3616612023</v>
      </c>
      <c r="M61">
        <f t="shared" si="21"/>
        <v>0</v>
      </c>
      <c r="N61">
        <f t="shared" si="22"/>
        <v>0</v>
      </c>
      <c r="O61">
        <f t="shared" si="23"/>
        <v>0</v>
      </c>
      <c r="P61">
        <f t="shared" si="24"/>
        <v>0</v>
      </c>
      <c r="Q61" s="29">
        <f t="shared" si="25"/>
        <v>2129344.3616612023</v>
      </c>
    </row>
    <row r="62" spans="1:17">
      <c r="A62" s="18">
        <v>11.25</v>
      </c>
      <c r="B62">
        <f t="shared" si="11"/>
        <v>0</v>
      </c>
      <c r="C62">
        <f t="shared" si="12"/>
        <v>6224636.25</v>
      </c>
      <c r="D62">
        <f t="shared" si="13"/>
        <v>0</v>
      </c>
      <c r="E62">
        <f t="shared" si="14"/>
        <v>0</v>
      </c>
      <c r="F62">
        <f t="shared" si="15"/>
        <v>0</v>
      </c>
      <c r="G62">
        <f t="shared" si="16"/>
        <v>0</v>
      </c>
      <c r="H62" s="19">
        <f t="shared" si="17"/>
        <v>6224636.25</v>
      </c>
      <c r="J62" s="28">
        <f t="shared" si="18"/>
        <v>8.5884529728608889</v>
      </c>
      <c r="K62">
        <f t="shared" si="19"/>
        <v>0</v>
      </c>
      <c r="L62">
        <f t="shared" si="20"/>
        <v>4751999.6183369029</v>
      </c>
      <c r="M62">
        <f t="shared" si="21"/>
        <v>0</v>
      </c>
      <c r="N62">
        <f t="shared" si="22"/>
        <v>0</v>
      </c>
      <c r="O62">
        <f t="shared" si="23"/>
        <v>0</v>
      </c>
      <c r="P62">
        <f t="shared" si="24"/>
        <v>0</v>
      </c>
      <c r="Q62" s="29">
        <f t="shared" si="25"/>
        <v>4751999.6183369029</v>
      </c>
    </row>
    <row r="63" spans="1:17">
      <c r="A63" s="18">
        <v>11.75</v>
      </c>
      <c r="B63">
        <f t="shared" si="11"/>
        <v>0</v>
      </c>
      <c r="C63">
        <f t="shared" si="12"/>
        <v>5498217.6397515526</v>
      </c>
      <c r="D63">
        <f t="shared" si="13"/>
        <v>34363.860248447199</v>
      </c>
      <c r="E63">
        <f t="shared" si="14"/>
        <v>0</v>
      </c>
      <c r="F63">
        <f t="shared" si="15"/>
        <v>0</v>
      </c>
      <c r="G63">
        <f t="shared" si="16"/>
        <v>0</v>
      </c>
      <c r="H63" s="19">
        <f t="shared" si="17"/>
        <v>5532581.5</v>
      </c>
      <c r="J63" s="28">
        <f t="shared" si="18"/>
        <v>9.9168702155963562</v>
      </c>
      <c r="K63">
        <f t="shared" si="19"/>
        <v>0</v>
      </c>
      <c r="L63">
        <f t="shared" si="20"/>
        <v>4640434.9574909508</v>
      </c>
      <c r="M63">
        <f t="shared" si="21"/>
        <v>29002.71848431844</v>
      </c>
      <c r="N63">
        <f t="shared" si="22"/>
        <v>0</v>
      </c>
      <c r="O63">
        <f t="shared" si="23"/>
        <v>0</v>
      </c>
      <c r="P63">
        <f t="shared" si="24"/>
        <v>0</v>
      </c>
      <c r="Q63" s="29">
        <f t="shared" si="25"/>
        <v>4669437.6759752696</v>
      </c>
    </row>
    <row r="64" spans="1:17">
      <c r="A64" s="18">
        <v>12.25</v>
      </c>
      <c r="B64">
        <f t="shared" si="11"/>
        <v>0</v>
      </c>
      <c r="C64">
        <f t="shared" si="12"/>
        <v>3504480</v>
      </c>
      <c r="D64">
        <f t="shared" si="13"/>
        <v>0</v>
      </c>
      <c r="E64">
        <f t="shared" si="14"/>
        <v>0</v>
      </c>
      <c r="F64">
        <f t="shared" si="15"/>
        <v>0</v>
      </c>
      <c r="G64">
        <f t="shared" si="16"/>
        <v>0</v>
      </c>
      <c r="H64" s="19">
        <f t="shared" si="17"/>
        <v>3504480</v>
      </c>
      <c r="J64" s="28">
        <f t="shared" si="18"/>
        <v>11.382327059719335</v>
      </c>
      <c r="K64">
        <f t="shared" si="19"/>
        <v>0</v>
      </c>
      <c r="L64">
        <f t="shared" si="20"/>
        <v>3256256.1252445076</v>
      </c>
      <c r="M64">
        <f t="shared" si="21"/>
        <v>0</v>
      </c>
      <c r="N64">
        <f t="shared" si="22"/>
        <v>0</v>
      </c>
      <c r="O64">
        <f t="shared" si="23"/>
        <v>0</v>
      </c>
      <c r="P64">
        <f t="shared" si="24"/>
        <v>0</v>
      </c>
      <c r="Q64" s="29">
        <f t="shared" si="25"/>
        <v>3256256.1252445076</v>
      </c>
    </row>
    <row r="65" spans="1:18">
      <c r="A65" s="18">
        <v>12.75</v>
      </c>
      <c r="B65">
        <f t="shared" si="11"/>
        <v>0</v>
      </c>
      <c r="C65">
        <f t="shared" si="12"/>
        <v>2674755.5625</v>
      </c>
      <c r="D65">
        <f t="shared" si="13"/>
        <v>86282.4375</v>
      </c>
      <c r="E65">
        <f t="shared" si="14"/>
        <v>0</v>
      </c>
      <c r="F65">
        <f t="shared" si="15"/>
        <v>0</v>
      </c>
      <c r="G65">
        <f t="shared" si="16"/>
        <v>0</v>
      </c>
      <c r="H65" s="19">
        <f t="shared" si="17"/>
        <v>2761038</v>
      </c>
      <c r="J65" s="28">
        <f t="shared" si="18"/>
        <v>12.992495711289507</v>
      </c>
      <c r="K65">
        <f t="shared" si="19"/>
        <v>0</v>
      </c>
      <c r="L65">
        <f t="shared" si="20"/>
        <v>2725627.4646689412</v>
      </c>
      <c r="M65">
        <f t="shared" si="21"/>
        <v>87923.466602223911</v>
      </c>
      <c r="N65">
        <f t="shared" si="22"/>
        <v>0</v>
      </c>
      <c r="O65">
        <f t="shared" si="23"/>
        <v>0</v>
      </c>
      <c r="P65">
        <f t="shared" si="24"/>
        <v>0</v>
      </c>
      <c r="Q65" s="29">
        <f t="shared" si="25"/>
        <v>2813550.9312711651</v>
      </c>
    </row>
    <row r="66" spans="1:18">
      <c r="A66" s="18">
        <v>13.25</v>
      </c>
      <c r="B66">
        <f t="shared" si="11"/>
        <v>0</v>
      </c>
      <c r="C66">
        <f t="shared" si="12"/>
        <v>2278794.625</v>
      </c>
      <c r="D66">
        <f t="shared" si="13"/>
        <v>78579.125</v>
      </c>
      <c r="E66">
        <f t="shared" si="14"/>
        <v>0</v>
      </c>
      <c r="F66">
        <f t="shared" si="15"/>
        <v>0</v>
      </c>
      <c r="G66">
        <f t="shared" si="16"/>
        <v>0</v>
      </c>
      <c r="H66" s="19">
        <f t="shared" si="17"/>
        <v>2357373.75</v>
      </c>
      <c r="J66" s="28">
        <f t="shared" si="18"/>
        <v>14.755145258656126</v>
      </c>
      <c r="K66">
        <f t="shared" si="19"/>
        <v>0</v>
      </c>
      <c r="L66">
        <f t="shared" si="20"/>
        <v>2537656.2797373445</v>
      </c>
      <c r="M66">
        <f t="shared" si="21"/>
        <v>87505.388956460156</v>
      </c>
      <c r="N66">
        <f t="shared" si="22"/>
        <v>0</v>
      </c>
      <c r="O66">
        <f t="shared" si="23"/>
        <v>0</v>
      </c>
      <c r="P66">
        <f t="shared" si="24"/>
        <v>0</v>
      </c>
      <c r="Q66" s="29">
        <f t="shared" si="25"/>
        <v>2625161.6686938046</v>
      </c>
    </row>
    <row r="67" spans="1:18">
      <c r="A67" s="18">
        <v>13.75</v>
      </c>
      <c r="B67">
        <f t="shared" si="11"/>
        <v>0</v>
      </c>
      <c r="C67">
        <f t="shared" si="12"/>
        <v>1466746.644295302</v>
      </c>
      <c r="D67">
        <f t="shared" si="13"/>
        <v>94290.855704697984</v>
      </c>
      <c r="E67">
        <f t="shared" si="14"/>
        <v>0</v>
      </c>
      <c r="F67">
        <f t="shared" si="15"/>
        <v>0</v>
      </c>
      <c r="G67">
        <f t="shared" si="16"/>
        <v>0</v>
      </c>
      <c r="H67" s="19">
        <f t="shared" si="17"/>
        <v>1561037.5</v>
      </c>
      <c r="J67" s="28">
        <f t="shared" si="18"/>
        <v>16.678139022217913</v>
      </c>
      <c r="K67">
        <f t="shared" si="19"/>
        <v>0</v>
      </c>
      <c r="L67">
        <f t="shared" si="20"/>
        <v>1779098.5050129928</v>
      </c>
      <c r="M67">
        <f t="shared" si="21"/>
        <v>114370.61817940669</v>
      </c>
      <c r="N67">
        <f t="shared" si="22"/>
        <v>0</v>
      </c>
      <c r="O67">
        <f t="shared" si="23"/>
        <v>0</v>
      </c>
      <c r="P67">
        <f t="shared" si="24"/>
        <v>0</v>
      </c>
      <c r="Q67" s="29">
        <f t="shared" si="25"/>
        <v>1893469.1231923995</v>
      </c>
    </row>
    <row r="68" spans="1:18">
      <c r="A68" s="18">
        <v>14.25</v>
      </c>
      <c r="B68">
        <f t="shared" si="11"/>
        <v>0</v>
      </c>
      <c r="C68">
        <f t="shared" si="12"/>
        <v>535628.80872483226</v>
      </c>
      <c r="D68">
        <f t="shared" si="13"/>
        <v>55546.691275167788</v>
      </c>
      <c r="E68">
        <f t="shared" si="14"/>
        <v>0</v>
      </c>
      <c r="F68">
        <f t="shared" si="15"/>
        <v>0</v>
      </c>
      <c r="G68">
        <f t="shared" si="16"/>
        <v>0</v>
      </c>
      <c r="H68" s="19">
        <f t="shared" si="17"/>
        <v>591175.5</v>
      </c>
      <c r="J68" s="28">
        <f t="shared" si="18"/>
        <v>18.769432074700259</v>
      </c>
      <c r="K68">
        <f t="shared" si="19"/>
        <v>0</v>
      </c>
      <c r="L68">
        <f t="shared" si="20"/>
        <v>705505.16088514775</v>
      </c>
      <c r="M68">
        <f t="shared" si="21"/>
        <v>73163.498165867175</v>
      </c>
      <c r="N68">
        <f t="shared" si="22"/>
        <v>0</v>
      </c>
      <c r="O68">
        <f t="shared" si="23"/>
        <v>0</v>
      </c>
      <c r="P68">
        <f t="shared" si="24"/>
        <v>0</v>
      </c>
      <c r="Q68" s="29">
        <f t="shared" si="25"/>
        <v>778668.65905101493</v>
      </c>
    </row>
    <row r="69" spans="1:18">
      <c r="A69" s="18">
        <v>14.75</v>
      </c>
      <c r="B69">
        <f t="shared" si="11"/>
        <v>0</v>
      </c>
      <c r="C69">
        <f t="shared" si="12"/>
        <v>205453.79117647058</v>
      </c>
      <c r="D69">
        <f t="shared" si="13"/>
        <v>44663.867647058833</v>
      </c>
      <c r="E69">
        <f t="shared" si="14"/>
        <v>2977.5911764705884</v>
      </c>
      <c r="F69">
        <f t="shared" si="15"/>
        <v>0</v>
      </c>
      <c r="G69">
        <f t="shared" si="16"/>
        <v>0</v>
      </c>
      <c r="H69" s="19">
        <f t="shared" si="17"/>
        <v>253095.25</v>
      </c>
      <c r="J69" s="28">
        <f t="shared" si="18"/>
        <v>21.037068915128707</v>
      </c>
      <c r="K69">
        <f t="shared" si="19"/>
        <v>0</v>
      </c>
      <c r="L69">
        <f t="shared" si="20"/>
        <v>293026.81788839825</v>
      </c>
      <c r="M69">
        <f t="shared" si="21"/>
        <v>63701.482149651798</v>
      </c>
      <c r="N69">
        <f t="shared" si="22"/>
        <v>4246.7654766434525</v>
      </c>
      <c r="O69">
        <f t="shared" si="23"/>
        <v>0</v>
      </c>
      <c r="P69">
        <f t="shared" si="24"/>
        <v>0</v>
      </c>
      <c r="Q69" s="29">
        <f t="shared" si="25"/>
        <v>360975.0655146935</v>
      </c>
    </row>
    <row r="70" spans="1:18">
      <c r="A70" s="18">
        <v>15.25</v>
      </c>
      <c r="B70">
        <f t="shared" si="11"/>
        <v>0</v>
      </c>
      <c r="C70">
        <f t="shared" si="12"/>
        <v>68560.303030303039</v>
      </c>
      <c r="D70">
        <f t="shared" si="13"/>
        <v>41136.181818181816</v>
      </c>
      <c r="E70">
        <f t="shared" si="14"/>
        <v>3428.0151515151515</v>
      </c>
      <c r="F70">
        <f t="shared" si="15"/>
        <v>0</v>
      </c>
      <c r="G70">
        <f t="shared" si="16"/>
        <v>0</v>
      </c>
      <c r="H70" s="19">
        <f t="shared" si="17"/>
        <v>113124.50000000001</v>
      </c>
      <c r="J70" s="28">
        <f t="shared" si="18"/>
        <v>23.489181281872447</v>
      </c>
      <c r="K70">
        <f t="shared" si="19"/>
        <v>0</v>
      </c>
      <c r="L70">
        <f t="shared" si="20"/>
        <v>105601.66469632111</v>
      </c>
      <c r="M70">
        <f t="shared" si="21"/>
        <v>63360.998817792664</v>
      </c>
      <c r="N70">
        <f t="shared" si="22"/>
        <v>5280.0832348160548</v>
      </c>
      <c r="O70">
        <f t="shared" si="23"/>
        <v>0</v>
      </c>
      <c r="P70">
        <f t="shared" si="24"/>
        <v>0</v>
      </c>
      <c r="Q70" s="29">
        <f t="shared" si="25"/>
        <v>174242.74674892984</v>
      </c>
    </row>
    <row r="71" spans="1:18">
      <c r="A71" s="18">
        <v>15.75</v>
      </c>
      <c r="B71">
        <f t="shared" si="11"/>
        <v>0</v>
      </c>
      <c r="C71">
        <f t="shared" si="12"/>
        <v>26804.647058823532</v>
      </c>
      <c r="D71">
        <f t="shared" si="13"/>
        <v>46908.132352941182</v>
      </c>
      <c r="E71">
        <f t="shared" si="14"/>
        <v>2233.7205882352941</v>
      </c>
      <c r="F71">
        <f t="shared" si="15"/>
        <v>0</v>
      </c>
      <c r="G71">
        <f t="shared" si="16"/>
        <v>0</v>
      </c>
      <c r="H71" s="19">
        <f t="shared" si="17"/>
        <v>75946.500000000015</v>
      </c>
      <c r="J71" s="28">
        <f t="shared" si="18"/>
        <v>26.133986091977508</v>
      </c>
      <c r="K71">
        <f t="shared" si="19"/>
        <v>0</v>
      </c>
      <c r="L71">
        <f t="shared" si="20"/>
        <v>44476.969741946668</v>
      </c>
      <c r="M71">
        <f t="shared" si="21"/>
        <v>77834.69704840667</v>
      </c>
      <c r="N71">
        <f t="shared" si="22"/>
        <v>3706.4141451622218</v>
      </c>
      <c r="O71">
        <f t="shared" si="23"/>
        <v>0</v>
      </c>
      <c r="P71">
        <f t="shared" si="24"/>
        <v>0</v>
      </c>
      <c r="Q71" s="29">
        <f t="shared" si="25"/>
        <v>126018.08093551557</v>
      </c>
    </row>
    <row r="72" spans="1:18">
      <c r="A72" s="18">
        <v>16.25</v>
      </c>
      <c r="B72">
        <f t="shared" si="11"/>
        <v>0</v>
      </c>
      <c r="C72">
        <f t="shared" si="12"/>
        <v>11645.833333333332</v>
      </c>
      <c r="D72">
        <f t="shared" si="13"/>
        <v>34937.5</v>
      </c>
      <c r="E72">
        <f t="shared" si="14"/>
        <v>2329.1666666666665</v>
      </c>
      <c r="F72">
        <f t="shared" si="15"/>
        <v>0</v>
      </c>
      <c r="G72">
        <f t="shared" si="16"/>
        <v>0</v>
      </c>
      <c r="H72" s="19">
        <f t="shared" si="17"/>
        <v>48912.499999999993</v>
      </c>
      <c r="J72" s="28">
        <f t="shared" si="18"/>
        <v>28.979783495566295</v>
      </c>
      <c r="K72">
        <f t="shared" si="19"/>
        <v>0</v>
      </c>
      <c r="L72">
        <f t="shared" si="20"/>
        <v>20768.844838489178</v>
      </c>
      <c r="M72">
        <f t="shared" si="21"/>
        <v>62306.534515467531</v>
      </c>
      <c r="N72">
        <f t="shared" si="22"/>
        <v>4153.7689676978353</v>
      </c>
      <c r="O72">
        <f t="shared" si="23"/>
        <v>0</v>
      </c>
      <c r="P72">
        <f t="shared" si="24"/>
        <v>0</v>
      </c>
      <c r="Q72" s="29">
        <f t="shared" si="25"/>
        <v>87229.148321654546</v>
      </c>
    </row>
    <row r="73" spans="1:18">
      <c r="A73" s="18">
        <v>16.75</v>
      </c>
      <c r="B73">
        <f t="shared" si="11"/>
        <v>0</v>
      </c>
      <c r="C73">
        <f t="shared" si="12"/>
        <v>0</v>
      </c>
      <c r="D73">
        <f t="shared" si="13"/>
        <v>0</v>
      </c>
      <c r="E73">
        <f t="shared" si="14"/>
        <v>0</v>
      </c>
      <c r="F73">
        <f t="shared" si="15"/>
        <v>0</v>
      </c>
      <c r="G73">
        <f t="shared" si="16"/>
        <v>0</v>
      </c>
      <c r="H73" s="19">
        <f t="shared" si="17"/>
        <v>0</v>
      </c>
      <c r="J73" s="28">
        <f t="shared" si="18"/>
        <v>32.034955035405112</v>
      </c>
      <c r="K73">
        <f t="shared" si="19"/>
        <v>0</v>
      </c>
      <c r="L73">
        <f t="shared" si="20"/>
        <v>0</v>
      </c>
      <c r="M73">
        <f t="shared" si="21"/>
        <v>0</v>
      </c>
      <c r="N73">
        <f t="shared" si="22"/>
        <v>0</v>
      </c>
      <c r="O73">
        <f t="shared" si="23"/>
        <v>0</v>
      </c>
      <c r="P73">
        <f t="shared" si="24"/>
        <v>0</v>
      </c>
      <c r="Q73" s="29">
        <f t="shared" si="25"/>
        <v>0</v>
      </c>
    </row>
    <row r="74" spans="1:18">
      <c r="A74" s="18">
        <v>17.25</v>
      </c>
      <c r="B74">
        <f t="shared" si="11"/>
        <v>0</v>
      </c>
      <c r="C74">
        <f t="shared" si="12"/>
        <v>0</v>
      </c>
      <c r="D74">
        <f t="shared" si="13"/>
        <v>0</v>
      </c>
      <c r="E74">
        <f t="shared" si="14"/>
        <v>0</v>
      </c>
      <c r="F74">
        <f t="shared" si="15"/>
        <v>0</v>
      </c>
      <c r="G74">
        <f t="shared" si="16"/>
        <v>0</v>
      </c>
      <c r="H74" s="19">
        <f t="shared" si="17"/>
        <v>0</v>
      </c>
      <c r="J74" s="28">
        <f t="shared" si="18"/>
        <v>35.307961902873807</v>
      </c>
      <c r="K74">
        <f t="shared" si="19"/>
        <v>0</v>
      </c>
      <c r="L74">
        <f t="shared" si="20"/>
        <v>0</v>
      </c>
      <c r="M74">
        <f t="shared" si="21"/>
        <v>0</v>
      </c>
      <c r="N74">
        <f t="shared" si="22"/>
        <v>0</v>
      </c>
      <c r="O74">
        <f t="shared" si="23"/>
        <v>0</v>
      </c>
      <c r="P74">
        <f t="shared" si="24"/>
        <v>0</v>
      </c>
      <c r="Q74" s="29">
        <f t="shared" si="25"/>
        <v>0</v>
      </c>
    </row>
    <row r="75" spans="1:18">
      <c r="A75" s="18">
        <v>17.75</v>
      </c>
      <c r="B75">
        <f t="shared" si="11"/>
        <v>0</v>
      </c>
      <c r="C75">
        <f t="shared" si="12"/>
        <v>0</v>
      </c>
      <c r="D75">
        <f t="shared" si="13"/>
        <v>0</v>
      </c>
      <c r="E75">
        <f t="shared" si="14"/>
        <v>0</v>
      </c>
      <c r="F75">
        <f t="shared" si="15"/>
        <v>0</v>
      </c>
      <c r="G75">
        <f t="shared" si="16"/>
        <v>0</v>
      </c>
      <c r="H75" s="19">
        <f t="shared" si="17"/>
        <v>0</v>
      </c>
      <c r="J75" s="28">
        <f t="shared" si="18"/>
        <v>38.80734328254249</v>
      </c>
      <c r="K75">
        <f t="shared" si="19"/>
        <v>0</v>
      </c>
      <c r="L75">
        <f t="shared" si="20"/>
        <v>0</v>
      </c>
      <c r="M75">
        <f t="shared" si="21"/>
        <v>0</v>
      </c>
      <c r="N75">
        <f t="shared" si="22"/>
        <v>0</v>
      </c>
      <c r="O75">
        <f t="shared" si="23"/>
        <v>0</v>
      </c>
      <c r="P75">
        <f t="shared" si="24"/>
        <v>0</v>
      </c>
      <c r="Q75" s="29">
        <f t="shared" si="25"/>
        <v>0</v>
      </c>
    </row>
    <row r="76" spans="1:18">
      <c r="A76" s="18">
        <v>18.25</v>
      </c>
      <c r="B76">
        <f t="shared" si="11"/>
        <v>0</v>
      </c>
      <c r="C76">
        <f t="shared" si="12"/>
        <v>0</v>
      </c>
      <c r="D76">
        <f t="shared" si="13"/>
        <v>0</v>
      </c>
      <c r="E76">
        <f t="shared" si="14"/>
        <v>0</v>
      </c>
      <c r="F76">
        <f t="shared" si="15"/>
        <v>0</v>
      </c>
      <c r="G76">
        <f t="shared" si="16"/>
        <v>0</v>
      </c>
      <c r="H76" s="19">
        <f t="shared" si="17"/>
        <v>0</v>
      </c>
      <c r="J76" s="28">
        <f t="shared" si="18"/>
        <v>42.541714778402088</v>
      </c>
      <c r="K76">
        <f t="shared" si="19"/>
        <v>0</v>
      </c>
      <c r="L76">
        <f t="shared" si="20"/>
        <v>0</v>
      </c>
      <c r="M76">
        <f t="shared" si="21"/>
        <v>0</v>
      </c>
      <c r="N76">
        <f t="shared" si="22"/>
        <v>0</v>
      </c>
      <c r="O76">
        <f t="shared" si="23"/>
        <v>0</v>
      </c>
      <c r="P76">
        <f t="shared" si="24"/>
        <v>0</v>
      </c>
      <c r="Q76" s="29">
        <f t="shared" si="25"/>
        <v>0</v>
      </c>
    </row>
    <row r="77" spans="1:18">
      <c r="A77" s="18">
        <v>18.75</v>
      </c>
      <c r="B77">
        <f t="shared" si="11"/>
        <v>0</v>
      </c>
      <c r="C77">
        <f t="shared" si="12"/>
        <v>0</v>
      </c>
      <c r="D77">
        <f t="shared" si="13"/>
        <v>0</v>
      </c>
      <c r="E77">
        <f t="shared" si="14"/>
        <v>0</v>
      </c>
      <c r="F77">
        <f t="shared" si="15"/>
        <v>0</v>
      </c>
      <c r="G77">
        <f t="shared" si="16"/>
        <v>0</v>
      </c>
      <c r="H77" s="19">
        <f t="shared" si="17"/>
        <v>0</v>
      </c>
      <c r="J77" s="28">
        <f t="shared" si="18"/>
        <v>46.519766915519014</v>
      </c>
      <c r="K77">
        <f t="shared" si="19"/>
        <v>0</v>
      </c>
      <c r="L77">
        <f t="shared" si="20"/>
        <v>0</v>
      </c>
      <c r="M77">
        <f t="shared" si="21"/>
        <v>0</v>
      </c>
      <c r="N77">
        <f t="shared" si="22"/>
        <v>0</v>
      </c>
      <c r="O77">
        <f t="shared" si="23"/>
        <v>0</v>
      </c>
      <c r="P77">
        <f t="shared" si="24"/>
        <v>0</v>
      </c>
      <c r="Q77" s="29">
        <f t="shared" si="25"/>
        <v>0</v>
      </c>
    </row>
    <row r="78" spans="1:18">
      <c r="A78" s="18">
        <v>19.25</v>
      </c>
      <c r="B78">
        <f t="shared" si="11"/>
        <v>0</v>
      </c>
      <c r="C78">
        <f t="shared" si="12"/>
        <v>0</v>
      </c>
      <c r="D78">
        <f t="shared" si="13"/>
        <v>0</v>
      </c>
      <c r="E78">
        <f t="shared" si="14"/>
        <v>0</v>
      </c>
      <c r="F78">
        <f t="shared" si="15"/>
        <v>0</v>
      </c>
      <c r="G78">
        <f t="shared" si="16"/>
        <v>0</v>
      </c>
      <c r="H78" s="19">
        <f t="shared" si="17"/>
        <v>0</v>
      </c>
      <c r="J78" s="28">
        <f t="shared" si="18"/>
        <v>50.750263711523758</v>
      </c>
      <c r="K78">
        <f t="shared" si="19"/>
        <v>0</v>
      </c>
      <c r="L78">
        <f t="shared" si="20"/>
        <v>0</v>
      </c>
      <c r="M78">
        <f t="shared" si="21"/>
        <v>0</v>
      </c>
      <c r="N78">
        <f t="shared" si="22"/>
        <v>0</v>
      </c>
      <c r="O78">
        <f t="shared" si="23"/>
        <v>0</v>
      </c>
      <c r="P78">
        <f t="shared" si="24"/>
        <v>0</v>
      </c>
      <c r="Q78" s="29">
        <f t="shared" si="25"/>
        <v>0</v>
      </c>
    </row>
    <row r="79" spans="1:18">
      <c r="A79" s="17" t="s">
        <v>21</v>
      </c>
      <c r="B79" s="24">
        <f t="shared" ref="B79:H79" si="26">SUM(B47:B78)</f>
        <v>0</v>
      </c>
      <c r="C79" s="24">
        <f t="shared" si="26"/>
        <v>26269612.104870617</v>
      </c>
      <c r="D79" s="24">
        <f t="shared" si="26"/>
        <v>516708.65154649486</v>
      </c>
      <c r="E79" s="24">
        <f t="shared" si="26"/>
        <v>10968.493582887701</v>
      </c>
      <c r="F79" s="24">
        <f t="shared" si="26"/>
        <v>0</v>
      </c>
      <c r="G79" s="24">
        <f t="shared" si="26"/>
        <v>0</v>
      </c>
      <c r="H79" s="24">
        <f t="shared" si="26"/>
        <v>26797289.25</v>
      </c>
      <c r="I79" s="19"/>
      <c r="J79" s="17" t="s">
        <v>21</v>
      </c>
      <c r="K79" s="24">
        <f t="shared" ref="K79:Q79" si="27">SUM(K47:K78)</f>
        <v>0</v>
      </c>
      <c r="L79" s="24">
        <f t="shared" si="27"/>
        <v>23405264.049384478</v>
      </c>
      <c r="M79" s="24">
        <f t="shared" si="27"/>
        <v>659169.40291959513</v>
      </c>
      <c r="N79" s="24">
        <f t="shared" si="27"/>
        <v>17387.031824319565</v>
      </c>
      <c r="O79" s="24">
        <f t="shared" si="27"/>
        <v>0</v>
      </c>
      <c r="P79" s="24">
        <f t="shared" si="27"/>
        <v>0</v>
      </c>
      <c r="Q79" s="24">
        <f t="shared" si="27"/>
        <v>24081820.48412839</v>
      </c>
      <c r="R79" s="40"/>
    </row>
    <row r="80" spans="1:18">
      <c r="A80" s="15" t="s">
        <v>27</v>
      </c>
      <c r="B80" s="41">
        <f>IF(B79&gt;0,B79/N38,0)</f>
        <v>0</v>
      </c>
      <c r="C80" s="41">
        <f t="shared" ref="C80:H80" si="28">IF(C79&gt;0,C79/O38,0)</f>
        <v>11.895381561736096</v>
      </c>
      <c r="D80" s="41">
        <f t="shared" si="28"/>
        <v>13.87820181553127</v>
      </c>
      <c r="E80" s="41">
        <f t="shared" si="28"/>
        <v>15.409184270389986</v>
      </c>
      <c r="F80" s="41">
        <f t="shared" si="28"/>
        <v>0</v>
      </c>
      <c r="G80" s="41">
        <f t="shared" si="28"/>
        <v>0</v>
      </c>
      <c r="H80" s="41">
        <f t="shared" si="28"/>
        <v>11.929359141640301</v>
      </c>
      <c r="I80" s="19"/>
      <c r="J80" s="15" t="s">
        <v>27</v>
      </c>
      <c r="K80" s="41">
        <f>IF(K79&gt;0,K79/N38,0)</f>
        <v>0</v>
      </c>
      <c r="L80" s="41">
        <f t="shared" ref="L80:Q80" si="29">IF(L79&gt;0,L79/O38,0)</f>
        <v>10.598350113018697</v>
      </c>
      <c r="M80" s="41">
        <f t="shared" si="29"/>
        <v>17.704534222450924</v>
      </c>
      <c r="N80" s="41">
        <f t="shared" si="29"/>
        <v>24.426323931489161</v>
      </c>
      <c r="O80" s="41">
        <f t="shared" si="29"/>
        <v>0</v>
      </c>
      <c r="P80" s="41">
        <f t="shared" si="29"/>
        <v>0</v>
      </c>
      <c r="Q80" s="41">
        <f t="shared" si="29"/>
        <v>10.720512909330099</v>
      </c>
    </row>
    <row r="85" spans="1:7">
      <c r="A85" s="30" t="s">
        <v>48</v>
      </c>
      <c r="B85" s="31"/>
    </row>
    <row r="86" spans="1:7">
      <c r="A86" s="31" t="s">
        <v>28</v>
      </c>
      <c r="B86" s="31"/>
    </row>
    <row r="87" spans="1:7">
      <c r="A87" s="31"/>
      <c r="B87" s="31"/>
    </row>
    <row r="89" spans="1:7">
      <c r="B89" s="32" t="s">
        <v>29</v>
      </c>
      <c r="C89" s="32" t="s">
        <v>30</v>
      </c>
      <c r="D89" s="32" t="s">
        <v>31</v>
      </c>
      <c r="E89" s="32" t="s">
        <v>32</v>
      </c>
    </row>
    <row r="90" spans="1:7">
      <c r="A90" s="32" t="s">
        <v>33</v>
      </c>
      <c r="B90" s="32" t="s">
        <v>34</v>
      </c>
      <c r="C90" s="32" t="s">
        <v>20</v>
      </c>
      <c r="D90" s="32" t="s">
        <v>35</v>
      </c>
      <c r="E90" s="31"/>
    </row>
    <row r="91" spans="1:7">
      <c r="B91" s="2"/>
      <c r="C91" s="2"/>
      <c r="D91" s="2"/>
    </row>
    <row r="92" spans="1:7">
      <c r="A92" s="32">
        <v>0</v>
      </c>
      <c r="B92" s="20">
        <f>N$38</f>
        <v>0</v>
      </c>
      <c r="C92" s="34">
        <v>0</v>
      </c>
      <c r="D92" s="34">
        <v>0</v>
      </c>
      <c r="E92" s="20">
        <v>0</v>
      </c>
    </row>
    <row r="93" spans="1:7">
      <c r="A93" s="32">
        <v>1</v>
      </c>
      <c r="B93" s="20">
        <f>O$38</f>
        <v>2208387.513131327</v>
      </c>
      <c r="C93" s="34">
        <f>C80</f>
        <v>11.895381561736096</v>
      </c>
      <c r="D93" s="34">
        <f>L80</f>
        <v>10.598350113018697</v>
      </c>
      <c r="E93" s="20">
        <f>B93*D93</f>
        <v>23405264.049384478</v>
      </c>
      <c r="G93">
        <f>D93/1000</f>
        <v>1.0598350113018696E-2</v>
      </c>
    </row>
    <row r="94" spans="1:7">
      <c r="A94" s="32">
        <v>2</v>
      </c>
      <c r="B94" s="20">
        <f>P$38</f>
        <v>37231.671538904971</v>
      </c>
      <c r="C94" s="34">
        <f>D80</f>
        <v>13.87820181553127</v>
      </c>
      <c r="D94" s="34">
        <f>M80</f>
        <v>17.704534222450924</v>
      </c>
      <c r="E94" s="20">
        <f>B94*D94</f>
        <v>659169.40291959513</v>
      </c>
      <c r="G94">
        <f>D94/1000</f>
        <v>1.7704534222450923E-2</v>
      </c>
    </row>
    <row r="95" spans="1:7">
      <c r="A95" s="32">
        <v>3</v>
      </c>
      <c r="B95" s="20">
        <f>Q$38</f>
        <v>711.81532976827089</v>
      </c>
      <c r="C95" s="34">
        <v>0</v>
      </c>
      <c r="D95" s="34">
        <v>0</v>
      </c>
      <c r="E95" s="20">
        <f>B95*D95</f>
        <v>0</v>
      </c>
      <c r="G95">
        <f>D95/1000</f>
        <v>0</v>
      </c>
    </row>
    <row r="96" spans="1:7">
      <c r="A96" s="32">
        <v>4</v>
      </c>
      <c r="B96" s="20">
        <f>R$38</f>
        <v>0</v>
      </c>
      <c r="C96" s="34">
        <v>0</v>
      </c>
      <c r="D96" s="34">
        <v>0</v>
      </c>
      <c r="E96" s="20">
        <f>B96*D96</f>
        <v>0</v>
      </c>
    </row>
    <row r="97" spans="1:6">
      <c r="A97" s="32" t="s">
        <v>13</v>
      </c>
      <c r="B97" s="20">
        <f>S$38</f>
        <v>0</v>
      </c>
      <c r="C97" s="34">
        <v>0</v>
      </c>
      <c r="D97" s="34">
        <v>0</v>
      </c>
      <c r="E97" s="20">
        <f>B97*D97</f>
        <v>0</v>
      </c>
    </row>
    <row r="98" spans="1:6">
      <c r="A98" s="32" t="s">
        <v>21</v>
      </c>
      <c r="B98" s="20">
        <f>SUM(B92:B97)</f>
        <v>2246331</v>
      </c>
      <c r="C98" s="34">
        <f>H80</f>
        <v>11.929359141640301</v>
      </c>
      <c r="D98" s="34">
        <f>Q80</f>
        <v>10.720512909330099</v>
      </c>
      <c r="E98" s="20">
        <f>SUM(E92:E97)</f>
        <v>24064433.452304073</v>
      </c>
      <c r="F98">
        <f>E98/1000</f>
        <v>24064.433452304074</v>
      </c>
    </row>
    <row r="99" spans="1:6">
      <c r="A99" s="32" t="s">
        <v>17</v>
      </c>
      <c r="B99" s="20">
        <f>K2</f>
        <v>24082000</v>
      </c>
      <c r="C99" s="2"/>
      <c r="D99" s="2"/>
      <c r="E99" s="2"/>
    </row>
    <row r="100" spans="1:6">
      <c r="A100" s="32" t="s">
        <v>32</v>
      </c>
      <c r="B100" s="20">
        <f>E98</f>
        <v>24064433.452304073</v>
      </c>
      <c r="C100" s="2"/>
      <c r="D100" s="2"/>
      <c r="E100" s="2"/>
    </row>
    <row r="101" spans="1:6">
      <c r="A101" s="32" t="s">
        <v>36</v>
      </c>
      <c r="B101" s="37">
        <f>B100/B99*100</f>
        <v>99.927055279063509</v>
      </c>
      <c r="C101" s="2"/>
      <c r="D101" s="2"/>
      <c r="E101" s="2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AbundanciaPort</vt:lpstr>
      <vt:lpstr>BiomasaPort</vt:lpstr>
      <vt:lpstr>CAPNUMPort</vt:lpstr>
      <vt:lpstr>1999Port</vt:lpstr>
      <vt:lpstr>2001Port</vt:lpstr>
      <vt:lpstr>2002Port</vt:lpstr>
      <vt:lpstr>2003Port</vt:lpstr>
      <vt:lpstr>2005Port</vt:lpstr>
      <vt:lpstr>2006Port</vt:lpstr>
      <vt:lpstr>2007Port</vt:lpstr>
      <vt:lpstr>2008Port</vt:lpstr>
      <vt:lpstr>2009Port</vt:lpstr>
      <vt:lpstr>2010Port</vt:lpstr>
      <vt:lpstr>2013Port_con ALK IPMA</vt:lpstr>
      <vt:lpstr>2013Port</vt:lpstr>
      <vt:lpstr>2014Port</vt:lpstr>
      <vt:lpstr>2015Port</vt:lpstr>
      <vt:lpstr>2016Port</vt:lpstr>
      <vt:lpstr>AbundanciaEsp</vt:lpstr>
      <vt:lpstr>BiomasaEsp</vt:lpstr>
      <vt:lpstr>CAPNUMEsp</vt:lpstr>
      <vt:lpstr>2004Esp</vt:lpstr>
      <vt:lpstr>2006Esp</vt:lpstr>
      <vt:lpstr>2007Esp</vt:lpstr>
      <vt:lpstr>2009Esp</vt:lpstr>
      <vt:lpstr>2010Esp</vt:lpstr>
      <vt:lpstr>2013Esp</vt:lpstr>
      <vt:lpstr>2014Esp</vt:lpstr>
      <vt:lpstr>2015Esp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PortCadiz</dc:creator>
  <cp:keywords/>
  <dc:description/>
  <cp:lastModifiedBy>maria jose zuñiga basualto</cp:lastModifiedBy>
  <cp:revision>8</cp:revision>
  <cp:lastPrinted>1601-01-01T00:00:00Z</cp:lastPrinted>
  <dcterms:created xsi:type="dcterms:W3CDTF">2010-06-25T12:48:43Z</dcterms:created>
  <dcterms:modified xsi:type="dcterms:W3CDTF">2024-06-07T08:18:22Z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I.E.O. Unidad de Cádiz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