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BOQUERON/BENCHMARK_2024/SS3_ane27.9a_benchmark/boot/initial/data/GADGET/DATOS_MJZ/ECOCADIZ-RECLUTAS/"/>
    </mc:Choice>
  </mc:AlternateContent>
  <xr:revisionPtr revIDLastSave="0" documentId="13_ncr:1_{13E5EAFF-A23A-D24F-ABDE-959086C6E04B}" xr6:coauthVersionLast="47" xr6:coauthVersionMax="47" xr10:uidLastSave="{00000000-0000-0000-0000-000000000000}"/>
  <bookViews>
    <workbookView xWindow="0" yWindow="740" windowWidth="29400" windowHeight="17380" tabRatio="988" activeTab="6" xr2:uid="{00000000-000D-0000-FFFF-FFFF00000000}"/>
  </bookViews>
  <sheets>
    <sheet name="POL 01" sheetId="1" r:id="rId1"/>
    <sheet name="POL 02" sheetId="2" r:id="rId2"/>
    <sheet name="POL 03" sheetId="3" r:id="rId3"/>
    <sheet name="POL 04" sheetId="4" r:id="rId4"/>
    <sheet name="POL 05" sheetId="5" r:id="rId5"/>
    <sheet name="POL 06" sheetId="6" r:id="rId6"/>
    <sheet name="ALK_GENERAL_BOQUERON" sheetId="7" r:id="rId7"/>
    <sheet name="Medias tallas" sheetId="8" r:id="rId8"/>
  </sheets>
  <externalReferences>
    <externalReference r:id="rId9"/>
  </externalReferenc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9" i="7" l="1"/>
  <c r="P40" i="7"/>
  <c r="P41" i="7"/>
  <c r="P42" i="7"/>
  <c r="P43" i="7"/>
  <c r="H85" i="7" l="1"/>
  <c r="I85" i="7"/>
  <c r="J85" i="7"/>
  <c r="K85" i="7"/>
  <c r="L85" i="7"/>
  <c r="M85" i="7"/>
  <c r="H86" i="7"/>
  <c r="I86" i="7"/>
  <c r="J86" i="7"/>
  <c r="K86" i="7"/>
  <c r="L86" i="7"/>
  <c r="M86" i="7"/>
  <c r="H87" i="7"/>
  <c r="I87" i="7"/>
  <c r="J87" i="7"/>
  <c r="K87" i="7"/>
  <c r="L87" i="7"/>
  <c r="M87" i="7"/>
  <c r="H88" i="7"/>
  <c r="I88" i="7"/>
  <c r="J88" i="7"/>
  <c r="K88" i="7"/>
  <c r="L88" i="7"/>
  <c r="M88" i="7"/>
  <c r="H89" i="7"/>
  <c r="I89" i="7"/>
  <c r="J89" i="7"/>
  <c r="K89" i="7"/>
  <c r="L89" i="7"/>
  <c r="M89" i="7"/>
  <c r="B85" i="7"/>
  <c r="C85" i="7"/>
  <c r="D85" i="7"/>
  <c r="F85" i="7" s="1"/>
  <c r="E85" i="7"/>
  <c r="B86" i="7"/>
  <c r="F86" i="7" s="1"/>
  <c r="C86" i="7"/>
  <c r="D86" i="7"/>
  <c r="E86" i="7"/>
  <c r="B87" i="7"/>
  <c r="C87" i="7"/>
  <c r="F87" i="7" s="1"/>
  <c r="D87" i="7"/>
  <c r="E87" i="7"/>
  <c r="B88" i="7"/>
  <c r="F88" i="7" s="1"/>
  <c r="C88" i="7"/>
  <c r="D88" i="7"/>
  <c r="E88" i="7"/>
  <c r="B89" i="7"/>
  <c r="F89" i="7" s="1"/>
  <c r="C89" i="7"/>
  <c r="D89" i="7"/>
  <c r="E89" i="7"/>
  <c r="I44" i="7" l="1"/>
  <c r="C44" i="7"/>
  <c r="D44" i="7"/>
  <c r="E44" i="7"/>
  <c r="B44" i="7"/>
  <c r="I3" i="7"/>
  <c r="F7" i="7"/>
  <c r="O7" i="7" s="1"/>
  <c r="F8" i="7"/>
  <c r="L8" i="7" s="1"/>
  <c r="F9" i="7"/>
  <c r="O9" i="7" s="1"/>
  <c r="F10" i="7"/>
  <c r="O10" i="7" s="1"/>
  <c r="E56" i="7" s="1"/>
  <c r="F11" i="7"/>
  <c r="N11" i="7" s="1"/>
  <c r="F12" i="7"/>
  <c r="M12" i="7" s="1"/>
  <c r="F13" i="7"/>
  <c r="L13" i="7" s="1"/>
  <c r="F14" i="7"/>
  <c r="L14" i="7" s="1"/>
  <c r="F15" i="7"/>
  <c r="L15" i="7" s="1"/>
  <c r="F16" i="7"/>
  <c r="L16" i="7" s="1"/>
  <c r="F17" i="7"/>
  <c r="L17" i="7" s="1"/>
  <c r="F18" i="7"/>
  <c r="L18" i="7" s="1"/>
  <c r="F19" i="7"/>
  <c r="L19" i="7" s="1"/>
  <c r="F20" i="7"/>
  <c r="O20" i="7" s="1"/>
  <c r="F21" i="7"/>
  <c r="L21" i="7" s="1"/>
  <c r="F22" i="7"/>
  <c r="L22" i="7" s="1"/>
  <c r="F23" i="7"/>
  <c r="L23" i="7" s="1"/>
  <c r="F24" i="7"/>
  <c r="L24" i="7" s="1"/>
  <c r="F25" i="7"/>
  <c r="L25" i="7" s="1"/>
  <c r="F26" i="7"/>
  <c r="L26" i="7" s="1"/>
  <c r="F27" i="7"/>
  <c r="L27" i="7" s="1"/>
  <c r="F28" i="7"/>
  <c r="M28" i="7" s="1"/>
  <c r="F29" i="7"/>
  <c r="L29" i="7" s="1"/>
  <c r="F30" i="7"/>
  <c r="L30" i="7" s="1"/>
  <c r="F31" i="7"/>
  <c r="O31" i="7" s="1"/>
  <c r="F32" i="7"/>
  <c r="L32" i="7" s="1"/>
  <c r="F33" i="7"/>
  <c r="L33" i="7" s="1"/>
  <c r="F34" i="7"/>
  <c r="L34" i="7" s="1"/>
  <c r="F35" i="7"/>
  <c r="L35" i="7" s="1"/>
  <c r="F36" i="7"/>
  <c r="L36" i="7" s="1"/>
  <c r="F37" i="7"/>
  <c r="L37" i="7" s="1"/>
  <c r="F38" i="7"/>
  <c r="N38" i="7" s="1"/>
  <c r="L39" i="7"/>
  <c r="M39" i="7"/>
  <c r="N39" i="7"/>
  <c r="O39" i="7"/>
  <c r="L40" i="7"/>
  <c r="M40" i="7"/>
  <c r="N40" i="7"/>
  <c r="O40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B108" i="7"/>
  <c r="F4" i="8"/>
  <c r="G4" i="8"/>
  <c r="H4" i="8"/>
  <c r="F5" i="8"/>
  <c r="G5" i="8"/>
  <c r="H5" i="8"/>
  <c r="F6" i="8"/>
  <c r="G6" i="8"/>
  <c r="H6" i="8"/>
  <c r="F7" i="8"/>
  <c r="G7" i="8"/>
  <c r="H7" i="8"/>
  <c r="F8" i="8"/>
  <c r="G8" i="8"/>
  <c r="H8" i="8"/>
  <c r="F9" i="8"/>
  <c r="G9" i="8"/>
  <c r="H9" i="8"/>
  <c r="F10" i="8"/>
  <c r="G10" i="8"/>
  <c r="H10" i="8"/>
  <c r="F11" i="8"/>
  <c r="G11" i="8"/>
  <c r="H11" i="8"/>
  <c r="F12" i="8"/>
  <c r="G12" i="8"/>
  <c r="H12" i="8"/>
  <c r="F13" i="8"/>
  <c r="G13" i="8"/>
  <c r="H13" i="8"/>
  <c r="F14" i="8"/>
  <c r="G14" i="8"/>
  <c r="H14" i="8"/>
  <c r="F15" i="8"/>
  <c r="G15" i="8"/>
  <c r="H15" i="8"/>
  <c r="F16" i="8"/>
  <c r="G16" i="8"/>
  <c r="H16" i="8"/>
  <c r="F17" i="8"/>
  <c r="G17" i="8"/>
  <c r="H17" i="8"/>
  <c r="F18" i="8"/>
  <c r="G18" i="8"/>
  <c r="H18" i="8"/>
  <c r="F19" i="8"/>
  <c r="G19" i="8"/>
  <c r="H19" i="8"/>
  <c r="F20" i="8"/>
  <c r="G20" i="8"/>
  <c r="H20" i="8"/>
  <c r="F21" i="8"/>
  <c r="G21" i="8"/>
  <c r="H21" i="8"/>
  <c r="F22" i="8"/>
  <c r="G22" i="8"/>
  <c r="H22" i="8"/>
  <c r="F23" i="8"/>
  <c r="G23" i="8"/>
  <c r="H23" i="8"/>
  <c r="F24" i="8"/>
  <c r="G24" i="8"/>
  <c r="H24" i="8"/>
  <c r="F25" i="8"/>
  <c r="G25" i="8"/>
  <c r="H25" i="8"/>
  <c r="F26" i="8"/>
  <c r="G26" i="8"/>
  <c r="H26" i="8"/>
  <c r="F27" i="8"/>
  <c r="G27" i="8"/>
  <c r="H27" i="8"/>
  <c r="F28" i="8"/>
  <c r="G28" i="8"/>
  <c r="H28" i="8"/>
  <c r="F29" i="8"/>
  <c r="G29" i="8"/>
  <c r="H29" i="8"/>
  <c r="F30" i="8"/>
  <c r="G30" i="8"/>
  <c r="H30" i="8"/>
  <c r="F31" i="8"/>
  <c r="G31" i="8"/>
  <c r="H31" i="8"/>
  <c r="F32" i="8"/>
  <c r="G32" i="8"/>
  <c r="H32" i="8"/>
  <c r="B33" i="8"/>
  <c r="C33" i="8"/>
  <c r="D33" i="8"/>
  <c r="B35" i="8"/>
  <c r="B65" i="8"/>
  <c r="B95" i="8"/>
  <c r="B124" i="8"/>
  <c r="B43" i="8"/>
  <c r="B45" i="8"/>
  <c r="B46" i="8"/>
  <c r="B52" i="8"/>
  <c r="B57" i="8"/>
  <c r="B58" i="8"/>
  <c r="B125" i="8"/>
  <c r="B126" i="8"/>
  <c r="F6" i="1"/>
  <c r="O6" i="1"/>
  <c r="F7" i="1"/>
  <c r="M7" i="1"/>
  <c r="J48" i="1"/>
  <c r="F8" i="1"/>
  <c r="M8" i="1"/>
  <c r="F9" i="1"/>
  <c r="L9" i="1"/>
  <c r="I50" i="1"/>
  <c r="M9" i="1"/>
  <c r="F10" i="1"/>
  <c r="L10" i="1"/>
  <c r="M10" i="1"/>
  <c r="N10" i="1"/>
  <c r="O10" i="1"/>
  <c r="E51" i="1"/>
  <c r="F11" i="1"/>
  <c r="L11" i="1"/>
  <c r="M11" i="1"/>
  <c r="N11" i="1"/>
  <c r="O11" i="1"/>
  <c r="E52" i="1"/>
  <c r="P11" i="1"/>
  <c r="F12" i="1"/>
  <c r="O12" i="1"/>
  <c r="F13" i="1"/>
  <c r="M13" i="1"/>
  <c r="F14" i="1"/>
  <c r="M14" i="1"/>
  <c r="N14" i="1"/>
  <c r="F15" i="1"/>
  <c r="L15" i="1"/>
  <c r="M15" i="1"/>
  <c r="N15" i="1"/>
  <c r="O15" i="1"/>
  <c r="L56" i="1"/>
  <c r="F16" i="1"/>
  <c r="L16" i="1"/>
  <c r="M16" i="1"/>
  <c r="N16" i="1"/>
  <c r="D57" i="1"/>
  <c r="O16" i="1"/>
  <c r="P16" i="1"/>
  <c r="F17" i="1"/>
  <c r="L17" i="1"/>
  <c r="M17" i="1"/>
  <c r="N17" i="1"/>
  <c r="O17" i="1"/>
  <c r="P17" i="1"/>
  <c r="F18" i="1"/>
  <c r="F19" i="1"/>
  <c r="F20" i="1"/>
  <c r="F21" i="1"/>
  <c r="L21" i="1"/>
  <c r="N21" i="1"/>
  <c r="D62" i="1"/>
  <c r="O21" i="1"/>
  <c r="F22" i="1"/>
  <c r="L22" i="1"/>
  <c r="M22" i="1"/>
  <c r="N22" i="1"/>
  <c r="O22" i="1"/>
  <c r="P22" i="1"/>
  <c r="F23" i="1"/>
  <c r="L23" i="1"/>
  <c r="M23" i="1"/>
  <c r="N23" i="1"/>
  <c r="P23" i="1"/>
  <c r="O23" i="1"/>
  <c r="E64" i="1"/>
  <c r="F24" i="1"/>
  <c r="O24" i="1"/>
  <c r="L65" i="1"/>
  <c r="F25" i="1"/>
  <c r="M25" i="1"/>
  <c r="F26" i="1"/>
  <c r="N26" i="1"/>
  <c r="K67" i="1"/>
  <c r="M26" i="1"/>
  <c r="F27" i="1"/>
  <c r="L27" i="1"/>
  <c r="M27" i="1"/>
  <c r="J68" i="1"/>
  <c r="O27" i="1"/>
  <c r="F28" i="1"/>
  <c r="L28" i="1"/>
  <c r="M28" i="1"/>
  <c r="P28" i="1"/>
  <c r="N28" i="1"/>
  <c r="O28" i="1"/>
  <c r="F29" i="1"/>
  <c r="L29" i="1"/>
  <c r="M29" i="1"/>
  <c r="N29" i="1"/>
  <c r="O29" i="1"/>
  <c r="P29" i="1"/>
  <c r="F30" i="1"/>
  <c r="O30" i="1"/>
  <c r="E71" i="1"/>
  <c r="F31" i="1"/>
  <c r="M31" i="1"/>
  <c r="F32" i="1"/>
  <c r="M32" i="1"/>
  <c r="C73" i="1"/>
  <c r="N32" i="1"/>
  <c r="F33" i="1"/>
  <c r="L33" i="1"/>
  <c r="M33" i="1"/>
  <c r="N33" i="1"/>
  <c r="F34" i="1"/>
  <c r="L34" i="1"/>
  <c r="M34" i="1"/>
  <c r="N34" i="1"/>
  <c r="D75" i="1"/>
  <c r="O34" i="1"/>
  <c r="F35" i="1"/>
  <c r="L35" i="1"/>
  <c r="M35" i="1"/>
  <c r="N35" i="1"/>
  <c r="P35" i="1"/>
  <c r="O35" i="1"/>
  <c r="F36" i="1"/>
  <c r="F37" i="1"/>
  <c r="B38" i="1"/>
  <c r="C38" i="1"/>
  <c r="D38" i="1"/>
  <c r="E38" i="1"/>
  <c r="I38" i="1"/>
  <c r="E47" i="1"/>
  <c r="H47" i="1"/>
  <c r="L47" i="1"/>
  <c r="C48" i="1"/>
  <c r="H48" i="1"/>
  <c r="C49" i="1"/>
  <c r="H49" i="1"/>
  <c r="B50" i="1"/>
  <c r="H50" i="1"/>
  <c r="C51" i="1"/>
  <c r="H51" i="1"/>
  <c r="J51" i="1"/>
  <c r="K51" i="1"/>
  <c r="B52" i="1"/>
  <c r="H52" i="1"/>
  <c r="I52" i="1"/>
  <c r="H53" i="1"/>
  <c r="H54" i="1"/>
  <c r="D55" i="1"/>
  <c r="H55" i="1"/>
  <c r="K55" i="1"/>
  <c r="E56" i="1"/>
  <c r="H56" i="1"/>
  <c r="C57" i="1"/>
  <c r="H57" i="1"/>
  <c r="K57" i="1"/>
  <c r="J57" i="1"/>
  <c r="B58" i="1"/>
  <c r="D58" i="1"/>
  <c r="E58" i="1"/>
  <c r="H58" i="1"/>
  <c r="I58" i="1"/>
  <c r="K58" i="1"/>
  <c r="L58" i="1"/>
  <c r="H59" i="1"/>
  <c r="H60" i="1"/>
  <c r="H61" i="1"/>
  <c r="B62" i="1"/>
  <c r="H62" i="1"/>
  <c r="I62" i="1"/>
  <c r="D63" i="1"/>
  <c r="E63" i="1"/>
  <c r="H63" i="1"/>
  <c r="L63" i="1"/>
  <c r="B64" i="1"/>
  <c r="D64" i="1"/>
  <c r="H64" i="1"/>
  <c r="I64" i="1"/>
  <c r="K64" i="1"/>
  <c r="E65" i="1"/>
  <c r="H65" i="1"/>
  <c r="C66" i="1"/>
  <c r="H66" i="1"/>
  <c r="J66" i="1"/>
  <c r="D67" i="1"/>
  <c r="H67" i="1"/>
  <c r="B68" i="1"/>
  <c r="C68" i="1"/>
  <c r="H68" i="1"/>
  <c r="I68" i="1"/>
  <c r="C69" i="1"/>
  <c r="D69" i="1"/>
  <c r="E69" i="1"/>
  <c r="H69" i="1"/>
  <c r="K69" i="1"/>
  <c r="L69" i="1"/>
  <c r="B70" i="1"/>
  <c r="E70" i="1"/>
  <c r="H70" i="1"/>
  <c r="I70" i="1"/>
  <c r="H71" i="1"/>
  <c r="H72" i="1"/>
  <c r="H73" i="1"/>
  <c r="D74" i="1"/>
  <c r="H74" i="1"/>
  <c r="K74" i="1"/>
  <c r="C75" i="1"/>
  <c r="H75" i="1"/>
  <c r="B76" i="1"/>
  <c r="D76" i="1"/>
  <c r="E76" i="1"/>
  <c r="H76" i="1"/>
  <c r="I76" i="1"/>
  <c r="K76" i="1"/>
  <c r="L76" i="1"/>
  <c r="H77" i="1"/>
  <c r="H78" i="1"/>
  <c r="B97" i="1"/>
  <c r="F6" i="2"/>
  <c r="M6" i="2"/>
  <c r="F7" i="2"/>
  <c r="O7" i="2"/>
  <c r="F8" i="2"/>
  <c r="L8" i="2"/>
  <c r="M8" i="2"/>
  <c r="F9" i="2"/>
  <c r="F10" i="2"/>
  <c r="O10" i="2"/>
  <c r="L10" i="2"/>
  <c r="M10" i="2"/>
  <c r="J51" i="2"/>
  <c r="N10" i="2"/>
  <c r="F11" i="2"/>
  <c r="O11" i="2"/>
  <c r="M11" i="2"/>
  <c r="N11" i="2"/>
  <c r="D52" i="2"/>
  <c r="F12" i="2"/>
  <c r="O12" i="2"/>
  <c r="L12" i="2"/>
  <c r="N12" i="2"/>
  <c r="F13" i="2"/>
  <c r="O13" i="2"/>
  <c r="L13" i="2"/>
  <c r="M13" i="2"/>
  <c r="C54" i="2"/>
  <c r="F14" i="2"/>
  <c r="F15" i="2"/>
  <c r="F16" i="2"/>
  <c r="O16" i="2"/>
  <c r="L16" i="2"/>
  <c r="M16" i="2"/>
  <c r="J57" i="2"/>
  <c r="N16" i="2"/>
  <c r="F17" i="2"/>
  <c r="O17" i="2"/>
  <c r="M17" i="2"/>
  <c r="N17" i="2"/>
  <c r="F18" i="2"/>
  <c r="O18" i="2"/>
  <c r="E59" i="2"/>
  <c r="L18" i="2"/>
  <c r="N18" i="2"/>
  <c r="F19" i="2"/>
  <c r="O19" i="2"/>
  <c r="L19" i="2"/>
  <c r="M19" i="2"/>
  <c r="F20" i="2"/>
  <c r="F21" i="2"/>
  <c r="F22" i="2"/>
  <c r="O22" i="2"/>
  <c r="L22" i="2"/>
  <c r="M22" i="2"/>
  <c r="C63" i="2"/>
  <c r="N22" i="2"/>
  <c r="K63" i="2"/>
  <c r="F23" i="2"/>
  <c r="O23" i="2"/>
  <c r="M23" i="2"/>
  <c r="N23" i="2"/>
  <c r="D64" i="2"/>
  <c r="F24" i="2"/>
  <c r="O24" i="2"/>
  <c r="L24" i="2"/>
  <c r="N24" i="2"/>
  <c r="F25" i="2"/>
  <c r="O25" i="2"/>
  <c r="E66" i="2"/>
  <c r="L25" i="2"/>
  <c r="M25" i="2"/>
  <c r="F26" i="2"/>
  <c r="F27" i="2"/>
  <c r="F28" i="2"/>
  <c r="O28" i="2"/>
  <c r="L28" i="2"/>
  <c r="M28" i="2"/>
  <c r="J69" i="2"/>
  <c r="N28" i="2"/>
  <c r="F29" i="2"/>
  <c r="O29" i="2"/>
  <c r="L70" i="2"/>
  <c r="M29" i="2"/>
  <c r="N29" i="2"/>
  <c r="D70" i="2"/>
  <c r="F30" i="2"/>
  <c r="O30" i="2"/>
  <c r="L30" i="2"/>
  <c r="N30" i="2"/>
  <c r="F31" i="2"/>
  <c r="O31" i="2"/>
  <c r="L31" i="2"/>
  <c r="M31" i="2"/>
  <c r="C72" i="2"/>
  <c r="F32" i="2"/>
  <c r="F33" i="2"/>
  <c r="F34" i="2"/>
  <c r="O34" i="2"/>
  <c r="L34" i="2"/>
  <c r="M34" i="2"/>
  <c r="N34" i="2"/>
  <c r="F35" i="2"/>
  <c r="O35" i="2"/>
  <c r="M35" i="2"/>
  <c r="N35" i="2"/>
  <c r="F36" i="2"/>
  <c r="O36" i="2"/>
  <c r="E77" i="2"/>
  <c r="L36" i="2"/>
  <c r="N36" i="2"/>
  <c r="F37" i="2"/>
  <c r="O37" i="2"/>
  <c r="L37" i="2"/>
  <c r="M37" i="2"/>
  <c r="B38" i="2"/>
  <c r="C38" i="2"/>
  <c r="D38" i="2"/>
  <c r="E38" i="2"/>
  <c r="I38" i="2"/>
  <c r="H47" i="2"/>
  <c r="H48" i="2"/>
  <c r="B49" i="2"/>
  <c r="H49" i="2"/>
  <c r="H50" i="2"/>
  <c r="B51" i="2"/>
  <c r="C51" i="2"/>
  <c r="D51" i="2"/>
  <c r="H51" i="2"/>
  <c r="K51" i="2"/>
  <c r="C52" i="2"/>
  <c r="E52" i="2"/>
  <c r="H52" i="2"/>
  <c r="B53" i="2"/>
  <c r="E53" i="2"/>
  <c r="H53" i="2"/>
  <c r="I53" i="2"/>
  <c r="L53" i="2"/>
  <c r="E54" i="2"/>
  <c r="H54" i="2"/>
  <c r="J54" i="2"/>
  <c r="L54" i="2"/>
  <c r="H55" i="2"/>
  <c r="H56" i="2"/>
  <c r="C57" i="2"/>
  <c r="D57" i="2"/>
  <c r="H57" i="2"/>
  <c r="K57" i="2"/>
  <c r="C58" i="2"/>
  <c r="D58" i="2"/>
  <c r="E58" i="2"/>
  <c r="H58" i="2"/>
  <c r="K58" i="2"/>
  <c r="L58" i="2"/>
  <c r="B59" i="2"/>
  <c r="H59" i="2"/>
  <c r="I59" i="2"/>
  <c r="C60" i="2"/>
  <c r="E60" i="2"/>
  <c r="H60" i="2"/>
  <c r="J60" i="2"/>
  <c r="L60" i="2"/>
  <c r="H61" i="2"/>
  <c r="H62" i="2"/>
  <c r="B63" i="2"/>
  <c r="D63" i="2"/>
  <c r="H63" i="2"/>
  <c r="C64" i="2"/>
  <c r="E64" i="2"/>
  <c r="H64" i="2"/>
  <c r="J64" i="2"/>
  <c r="K64" i="2"/>
  <c r="L64" i="2"/>
  <c r="B65" i="2"/>
  <c r="E65" i="2"/>
  <c r="H65" i="2"/>
  <c r="I65" i="2"/>
  <c r="L65" i="2"/>
  <c r="C66" i="2"/>
  <c r="H66" i="2"/>
  <c r="J66" i="2"/>
  <c r="L66" i="2"/>
  <c r="H67" i="2"/>
  <c r="H68" i="2"/>
  <c r="B69" i="2"/>
  <c r="C69" i="2"/>
  <c r="D69" i="2"/>
  <c r="H69" i="2"/>
  <c r="K69" i="2"/>
  <c r="C70" i="2"/>
  <c r="E70" i="2"/>
  <c r="H70" i="2"/>
  <c r="J70" i="2"/>
  <c r="K70" i="2"/>
  <c r="B71" i="2"/>
  <c r="E71" i="2"/>
  <c r="H71" i="2"/>
  <c r="I71" i="2"/>
  <c r="L71" i="2"/>
  <c r="E72" i="2"/>
  <c r="H72" i="2"/>
  <c r="J72" i="2"/>
  <c r="L72" i="2"/>
  <c r="H73" i="2"/>
  <c r="H74" i="2"/>
  <c r="B75" i="2"/>
  <c r="C75" i="2"/>
  <c r="D75" i="2"/>
  <c r="H75" i="2"/>
  <c r="K75" i="2"/>
  <c r="C76" i="2"/>
  <c r="D76" i="2"/>
  <c r="E76" i="2"/>
  <c r="H76" i="2"/>
  <c r="K76" i="2"/>
  <c r="L76" i="2"/>
  <c r="B77" i="2"/>
  <c r="H77" i="2"/>
  <c r="I77" i="2"/>
  <c r="C78" i="2"/>
  <c r="E78" i="2"/>
  <c r="H78" i="2"/>
  <c r="J78" i="2"/>
  <c r="L78" i="2"/>
  <c r="B97" i="2"/>
  <c r="F6" i="3"/>
  <c r="L6" i="3"/>
  <c r="M6" i="3"/>
  <c r="N6" i="3"/>
  <c r="N38" i="3"/>
  <c r="O6" i="3"/>
  <c r="P6" i="3"/>
  <c r="F7" i="3"/>
  <c r="L7" i="3"/>
  <c r="I48" i="3"/>
  <c r="M7" i="3"/>
  <c r="N7" i="3"/>
  <c r="O7" i="3"/>
  <c r="P7" i="3"/>
  <c r="F8" i="3"/>
  <c r="L8" i="3"/>
  <c r="M8" i="3"/>
  <c r="N8" i="3"/>
  <c r="D49" i="3"/>
  <c r="O8" i="3"/>
  <c r="P8" i="3"/>
  <c r="F9" i="3"/>
  <c r="L9" i="3"/>
  <c r="I50" i="3"/>
  <c r="M9" i="3"/>
  <c r="N9" i="3"/>
  <c r="O9" i="3"/>
  <c r="P9" i="3"/>
  <c r="F10" i="3"/>
  <c r="L10" i="3"/>
  <c r="M10" i="3"/>
  <c r="N10" i="3"/>
  <c r="D51" i="3"/>
  <c r="O10" i="3"/>
  <c r="P10" i="3"/>
  <c r="F11" i="3"/>
  <c r="L11" i="3"/>
  <c r="M11" i="3"/>
  <c r="N11" i="3"/>
  <c r="O11" i="3"/>
  <c r="P11" i="3"/>
  <c r="F12" i="3"/>
  <c r="L12" i="3"/>
  <c r="B53" i="3"/>
  <c r="M12" i="3"/>
  <c r="N12" i="3"/>
  <c r="O12" i="3"/>
  <c r="P12" i="3"/>
  <c r="F13" i="3"/>
  <c r="L13" i="3"/>
  <c r="M13" i="3"/>
  <c r="N13" i="3"/>
  <c r="O13" i="3"/>
  <c r="P13" i="3"/>
  <c r="F14" i="3"/>
  <c r="L14" i="3"/>
  <c r="B55" i="3"/>
  <c r="M14" i="3"/>
  <c r="N14" i="3"/>
  <c r="O14" i="3"/>
  <c r="P14" i="3"/>
  <c r="F15" i="3"/>
  <c r="L15" i="3"/>
  <c r="M15" i="3"/>
  <c r="N15" i="3"/>
  <c r="O15" i="3"/>
  <c r="E56" i="3"/>
  <c r="P15" i="3"/>
  <c r="F16" i="3"/>
  <c r="L16" i="3"/>
  <c r="B57" i="3"/>
  <c r="M16" i="3"/>
  <c r="C57" i="3"/>
  <c r="N16" i="3"/>
  <c r="O16" i="3"/>
  <c r="P16" i="3"/>
  <c r="F17" i="3"/>
  <c r="L17" i="3"/>
  <c r="M17" i="3"/>
  <c r="N17" i="3"/>
  <c r="D58" i="3"/>
  <c r="O17" i="3"/>
  <c r="P17" i="3"/>
  <c r="F18" i="3"/>
  <c r="L18" i="3"/>
  <c r="M18" i="3"/>
  <c r="N18" i="3"/>
  <c r="O18" i="3"/>
  <c r="L59" i="3"/>
  <c r="P18" i="3"/>
  <c r="F19" i="3"/>
  <c r="L19" i="3"/>
  <c r="M19" i="3"/>
  <c r="C60" i="3"/>
  <c r="N19" i="3"/>
  <c r="O19" i="3"/>
  <c r="P19" i="3"/>
  <c r="F20" i="3"/>
  <c r="L20" i="3"/>
  <c r="M20" i="3"/>
  <c r="N20" i="3"/>
  <c r="O20" i="3"/>
  <c r="P20" i="3"/>
  <c r="F21" i="3"/>
  <c r="L21" i="3"/>
  <c r="M21" i="3"/>
  <c r="C62" i="3"/>
  <c r="N21" i="3"/>
  <c r="K62" i="3"/>
  <c r="O21" i="3"/>
  <c r="P21" i="3"/>
  <c r="F22" i="3"/>
  <c r="L22" i="3"/>
  <c r="M22" i="3"/>
  <c r="N22" i="3"/>
  <c r="O22" i="3"/>
  <c r="P22" i="3"/>
  <c r="F23" i="3"/>
  <c r="L23" i="3"/>
  <c r="M23" i="3"/>
  <c r="N23" i="3"/>
  <c r="O23" i="3"/>
  <c r="P23" i="3"/>
  <c r="F24" i="3"/>
  <c r="L24" i="3"/>
  <c r="M24" i="3"/>
  <c r="N24" i="3"/>
  <c r="O24" i="3"/>
  <c r="E65" i="3"/>
  <c r="P24" i="3"/>
  <c r="F25" i="3"/>
  <c r="L25" i="3"/>
  <c r="I66" i="3"/>
  <c r="M25" i="3"/>
  <c r="N25" i="3"/>
  <c r="O25" i="3"/>
  <c r="P25" i="3"/>
  <c r="F26" i="3"/>
  <c r="L26" i="3"/>
  <c r="M26" i="3"/>
  <c r="N26" i="3"/>
  <c r="D67" i="3"/>
  <c r="O26" i="3"/>
  <c r="P26" i="3"/>
  <c r="F27" i="3"/>
  <c r="L27" i="3"/>
  <c r="M27" i="3"/>
  <c r="N27" i="3"/>
  <c r="O27" i="3"/>
  <c r="P27" i="3"/>
  <c r="F28" i="3"/>
  <c r="L28" i="3"/>
  <c r="M28" i="3"/>
  <c r="N28" i="3"/>
  <c r="D69" i="3"/>
  <c r="O28" i="3"/>
  <c r="P28" i="3"/>
  <c r="F29" i="3"/>
  <c r="L29" i="3"/>
  <c r="M29" i="3"/>
  <c r="N29" i="3"/>
  <c r="O29" i="3"/>
  <c r="P29" i="3"/>
  <c r="F30" i="3"/>
  <c r="L30" i="3"/>
  <c r="B71" i="3"/>
  <c r="M30" i="3"/>
  <c r="N30" i="3"/>
  <c r="O30" i="3"/>
  <c r="P30" i="3"/>
  <c r="F31" i="3"/>
  <c r="L31" i="3"/>
  <c r="M31" i="3"/>
  <c r="N31" i="3"/>
  <c r="O31" i="3"/>
  <c r="P31" i="3"/>
  <c r="F32" i="3"/>
  <c r="L32" i="3"/>
  <c r="B73" i="3"/>
  <c r="M32" i="3"/>
  <c r="N32" i="3"/>
  <c r="O32" i="3"/>
  <c r="P32" i="3"/>
  <c r="F33" i="3"/>
  <c r="L33" i="3"/>
  <c r="M33" i="3"/>
  <c r="N33" i="3"/>
  <c r="O33" i="3"/>
  <c r="E74" i="3"/>
  <c r="P33" i="3"/>
  <c r="F34" i="3"/>
  <c r="L34" i="3"/>
  <c r="B75" i="3"/>
  <c r="M34" i="3"/>
  <c r="N34" i="3"/>
  <c r="O34" i="3"/>
  <c r="P34" i="3"/>
  <c r="F35" i="3"/>
  <c r="L35" i="3"/>
  <c r="M35" i="3"/>
  <c r="N35" i="3"/>
  <c r="D76" i="3"/>
  <c r="O35" i="3"/>
  <c r="P35" i="3"/>
  <c r="F36" i="3"/>
  <c r="L36" i="3"/>
  <c r="M36" i="3"/>
  <c r="N36" i="3"/>
  <c r="O36" i="3"/>
  <c r="L77" i="3"/>
  <c r="P36" i="3"/>
  <c r="F37" i="3"/>
  <c r="L37" i="3"/>
  <c r="M37" i="3"/>
  <c r="C78" i="3"/>
  <c r="N37" i="3"/>
  <c r="O37" i="3"/>
  <c r="P37" i="3"/>
  <c r="B38" i="3"/>
  <c r="C38" i="3"/>
  <c r="D38" i="3"/>
  <c r="E38" i="3"/>
  <c r="F38" i="3"/>
  <c r="I38" i="3"/>
  <c r="B47" i="3"/>
  <c r="D47" i="3"/>
  <c r="H47" i="3"/>
  <c r="I47" i="3"/>
  <c r="K47" i="3"/>
  <c r="L47" i="3"/>
  <c r="B48" i="3"/>
  <c r="C48" i="3"/>
  <c r="H48" i="3"/>
  <c r="B49" i="3"/>
  <c r="C49" i="3"/>
  <c r="H49" i="3"/>
  <c r="I49" i="3"/>
  <c r="J49" i="3"/>
  <c r="K49" i="3"/>
  <c r="B50" i="3"/>
  <c r="C50" i="3"/>
  <c r="D50" i="3"/>
  <c r="E50" i="3"/>
  <c r="H50" i="3"/>
  <c r="K50" i="3"/>
  <c r="B51" i="3"/>
  <c r="C51" i="3"/>
  <c r="H51" i="3"/>
  <c r="I51" i="3"/>
  <c r="J51" i="3"/>
  <c r="C52" i="3"/>
  <c r="D52" i="3"/>
  <c r="E52" i="3"/>
  <c r="H52" i="3"/>
  <c r="J52" i="3"/>
  <c r="K52" i="3"/>
  <c r="L52" i="3"/>
  <c r="H53" i="3"/>
  <c r="I53" i="3"/>
  <c r="B54" i="3"/>
  <c r="C54" i="3"/>
  <c r="E54" i="3"/>
  <c r="H54" i="3"/>
  <c r="I54" i="3"/>
  <c r="J54" i="3"/>
  <c r="L54" i="3"/>
  <c r="D55" i="3"/>
  <c r="H55" i="3"/>
  <c r="I55" i="3"/>
  <c r="B56" i="3"/>
  <c r="C56" i="3"/>
  <c r="D56" i="3"/>
  <c r="H56" i="3"/>
  <c r="I56" i="3"/>
  <c r="J56" i="3"/>
  <c r="K56" i="3"/>
  <c r="L56" i="3"/>
  <c r="D57" i="3"/>
  <c r="H57" i="3"/>
  <c r="K57" i="3"/>
  <c r="C58" i="3"/>
  <c r="H58" i="3"/>
  <c r="J58" i="3"/>
  <c r="K58" i="3"/>
  <c r="B59" i="3"/>
  <c r="D59" i="3"/>
  <c r="E59" i="3"/>
  <c r="H59" i="3"/>
  <c r="I59" i="3"/>
  <c r="K59" i="3"/>
  <c r="B60" i="3"/>
  <c r="H60" i="3"/>
  <c r="I60" i="3"/>
  <c r="J60" i="3"/>
  <c r="B61" i="3"/>
  <c r="C61" i="3"/>
  <c r="D61" i="3"/>
  <c r="H61" i="3"/>
  <c r="I61" i="3"/>
  <c r="J61" i="3"/>
  <c r="K61" i="3"/>
  <c r="B62" i="3"/>
  <c r="H62" i="3"/>
  <c r="I62" i="3"/>
  <c r="J62" i="3"/>
  <c r="B63" i="3"/>
  <c r="C63" i="3"/>
  <c r="D63" i="3"/>
  <c r="E63" i="3"/>
  <c r="H63" i="3"/>
  <c r="I63" i="3"/>
  <c r="J63" i="3"/>
  <c r="K63" i="3"/>
  <c r="L63" i="3"/>
  <c r="D64" i="3"/>
  <c r="H64" i="3"/>
  <c r="B65" i="3"/>
  <c r="D65" i="3"/>
  <c r="H65" i="3"/>
  <c r="I65" i="3"/>
  <c r="K65" i="3"/>
  <c r="L65" i="3"/>
  <c r="B66" i="3"/>
  <c r="C66" i="3"/>
  <c r="H66" i="3"/>
  <c r="B67" i="3"/>
  <c r="C67" i="3"/>
  <c r="H67" i="3"/>
  <c r="I67" i="3"/>
  <c r="J67" i="3"/>
  <c r="K67" i="3"/>
  <c r="B68" i="3"/>
  <c r="C68" i="3"/>
  <c r="D68" i="3"/>
  <c r="E68" i="3"/>
  <c r="H68" i="3"/>
  <c r="B69" i="3"/>
  <c r="C69" i="3"/>
  <c r="H69" i="3"/>
  <c r="I69" i="3"/>
  <c r="J69" i="3"/>
  <c r="C70" i="3"/>
  <c r="D70" i="3"/>
  <c r="E70" i="3"/>
  <c r="H70" i="3"/>
  <c r="J70" i="3"/>
  <c r="K70" i="3"/>
  <c r="L70" i="3"/>
  <c r="H71" i="3"/>
  <c r="I71" i="3"/>
  <c r="B72" i="3"/>
  <c r="C72" i="3"/>
  <c r="E72" i="3"/>
  <c r="H72" i="3"/>
  <c r="I72" i="3"/>
  <c r="J72" i="3"/>
  <c r="L72" i="3"/>
  <c r="C73" i="3"/>
  <c r="D73" i="3"/>
  <c r="H73" i="3"/>
  <c r="I73" i="3"/>
  <c r="B74" i="3"/>
  <c r="C74" i="3"/>
  <c r="D74" i="3"/>
  <c r="H74" i="3"/>
  <c r="I74" i="3"/>
  <c r="J74" i="3"/>
  <c r="K74" i="3"/>
  <c r="L74" i="3"/>
  <c r="C75" i="3"/>
  <c r="D75" i="3"/>
  <c r="H75" i="3"/>
  <c r="J75" i="3"/>
  <c r="K75" i="3"/>
  <c r="C76" i="3"/>
  <c r="H76" i="3"/>
  <c r="J76" i="3"/>
  <c r="K76" i="3"/>
  <c r="B77" i="3"/>
  <c r="D77" i="3"/>
  <c r="E77" i="3"/>
  <c r="H77" i="3"/>
  <c r="I77" i="3"/>
  <c r="K77" i="3"/>
  <c r="B78" i="3"/>
  <c r="H78" i="3"/>
  <c r="I78" i="3"/>
  <c r="J78" i="3"/>
  <c r="B94" i="3"/>
  <c r="I93" i="3"/>
  <c r="B97" i="3"/>
  <c r="F6" i="4"/>
  <c r="F7" i="4"/>
  <c r="N7" i="4"/>
  <c r="L7" i="4"/>
  <c r="M7" i="4"/>
  <c r="F8" i="4"/>
  <c r="O8" i="4"/>
  <c r="L49" i="4"/>
  <c r="L8" i="4"/>
  <c r="M8" i="4"/>
  <c r="N8" i="4"/>
  <c r="F9" i="4"/>
  <c r="L9" i="4"/>
  <c r="M9" i="4"/>
  <c r="J50" i="4"/>
  <c r="N9" i="4"/>
  <c r="D50" i="4"/>
  <c r="O9" i="4"/>
  <c r="F10" i="4"/>
  <c r="L10" i="4"/>
  <c r="M10" i="4"/>
  <c r="J51" i="4"/>
  <c r="N10" i="4"/>
  <c r="D51" i="4"/>
  <c r="O10" i="4"/>
  <c r="E51" i="4"/>
  <c r="F11" i="4"/>
  <c r="O11" i="4"/>
  <c r="F12" i="4"/>
  <c r="L12" i="4"/>
  <c r="F13" i="4"/>
  <c r="F14" i="4"/>
  <c r="O14" i="4"/>
  <c r="L14" i="4"/>
  <c r="M14" i="4"/>
  <c r="N14" i="4"/>
  <c r="F15" i="4"/>
  <c r="L15" i="4"/>
  <c r="M15" i="4"/>
  <c r="N15" i="4"/>
  <c r="O15" i="4"/>
  <c r="F16" i="4"/>
  <c r="L16" i="4"/>
  <c r="M16" i="4"/>
  <c r="N16" i="4"/>
  <c r="O16" i="4"/>
  <c r="E57" i="4"/>
  <c r="F17" i="4"/>
  <c r="O17" i="4"/>
  <c r="E58" i="4"/>
  <c r="F18" i="4"/>
  <c r="F19" i="4"/>
  <c r="L19" i="4"/>
  <c r="M19" i="4"/>
  <c r="F20" i="4"/>
  <c r="O20" i="4"/>
  <c r="L20" i="4"/>
  <c r="M20" i="4"/>
  <c r="C61" i="4"/>
  <c r="N20" i="4"/>
  <c r="F21" i="4"/>
  <c r="L21" i="4"/>
  <c r="M21" i="4"/>
  <c r="C62" i="4"/>
  <c r="N21" i="4"/>
  <c r="D62" i="4"/>
  <c r="O21" i="4"/>
  <c r="F22" i="4"/>
  <c r="L22" i="4"/>
  <c r="M22" i="4"/>
  <c r="C63" i="4"/>
  <c r="N22" i="4"/>
  <c r="O22" i="4"/>
  <c r="F23" i="4"/>
  <c r="O23" i="4"/>
  <c r="L64" i="4"/>
  <c r="F24" i="4"/>
  <c r="L24" i="4"/>
  <c r="F25" i="4"/>
  <c r="L25" i="4"/>
  <c r="F26" i="4"/>
  <c r="O26" i="4"/>
  <c r="L26" i="4"/>
  <c r="M26" i="4"/>
  <c r="N26" i="4"/>
  <c r="F27" i="4"/>
  <c r="L27" i="4"/>
  <c r="M27" i="4"/>
  <c r="N27" i="4"/>
  <c r="O27" i="4"/>
  <c r="F28" i="4"/>
  <c r="L28" i="4"/>
  <c r="M28" i="4"/>
  <c r="N28" i="4"/>
  <c r="O28" i="4"/>
  <c r="F29" i="4"/>
  <c r="F30" i="4"/>
  <c r="F31" i="4"/>
  <c r="L31" i="4"/>
  <c r="M31" i="4"/>
  <c r="F32" i="4"/>
  <c r="O32" i="4"/>
  <c r="L32" i="4"/>
  <c r="M32" i="4"/>
  <c r="N32" i="4"/>
  <c r="F33" i="4"/>
  <c r="L33" i="4"/>
  <c r="M33" i="4"/>
  <c r="N33" i="4"/>
  <c r="O33" i="4"/>
  <c r="F34" i="4"/>
  <c r="L34" i="4"/>
  <c r="M34" i="4"/>
  <c r="N34" i="4"/>
  <c r="O34" i="4"/>
  <c r="F35" i="4"/>
  <c r="O35" i="4"/>
  <c r="F36" i="4"/>
  <c r="L36" i="4"/>
  <c r="F37" i="4"/>
  <c r="L37" i="4"/>
  <c r="B38" i="4"/>
  <c r="C38" i="4"/>
  <c r="D38" i="4"/>
  <c r="E38" i="4"/>
  <c r="I38" i="4"/>
  <c r="H47" i="4"/>
  <c r="B48" i="4"/>
  <c r="D48" i="4"/>
  <c r="H48" i="4"/>
  <c r="I48" i="4"/>
  <c r="C49" i="4"/>
  <c r="E49" i="4"/>
  <c r="H49" i="4"/>
  <c r="B50" i="4"/>
  <c r="C50" i="4"/>
  <c r="H50" i="4"/>
  <c r="I50" i="4"/>
  <c r="K50" i="4"/>
  <c r="B51" i="4"/>
  <c r="C51" i="4"/>
  <c r="H51" i="4"/>
  <c r="K51" i="4"/>
  <c r="L51" i="4"/>
  <c r="H52" i="4"/>
  <c r="H53" i="4"/>
  <c r="H54" i="4"/>
  <c r="B55" i="4"/>
  <c r="E55" i="4"/>
  <c r="H55" i="4"/>
  <c r="I55" i="4"/>
  <c r="L55" i="4"/>
  <c r="D56" i="4"/>
  <c r="H56" i="4"/>
  <c r="I56" i="4"/>
  <c r="B57" i="4"/>
  <c r="C57" i="4"/>
  <c r="D57" i="4"/>
  <c r="H57" i="4"/>
  <c r="I57" i="4"/>
  <c r="J57" i="4"/>
  <c r="K57" i="4"/>
  <c r="L57" i="4"/>
  <c r="H58" i="4"/>
  <c r="L58" i="4"/>
  <c r="H59" i="4"/>
  <c r="B60" i="4"/>
  <c r="H60" i="4"/>
  <c r="H61" i="4"/>
  <c r="I61" i="4"/>
  <c r="J61" i="4"/>
  <c r="B62" i="4"/>
  <c r="H62" i="4"/>
  <c r="B63" i="4"/>
  <c r="H63" i="4"/>
  <c r="I63" i="4"/>
  <c r="J63" i="4"/>
  <c r="H64" i="4"/>
  <c r="H65" i="4"/>
  <c r="B66" i="4"/>
  <c r="H66" i="4"/>
  <c r="B67" i="4"/>
  <c r="H67" i="4"/>
  <c r="I67" i="4"/>
  <c r="B68" i="4"/>
  <c r="C68" i="4"/>
  <c r="D68" i="4"/>
  <c r="H68" i="4"/>
  <c r="K68" i="4"/>
  <c r="I68" i="4"/>
  <c r="J68" i="4"/>
  <c r="B69" i="4"/>
  <c r="C69" i="4"/>
  <c r="D69" i="4"/>
  <c r="E69" i="4"/>
  <c r="H69" i="4"/>
  <c r="I69" i="4"/>
  <c r="J69" i="4"/>
  <c r="K69" i="4"/>
  <c r="L69" i="4"/>
  <c r="H70" i="4"/>
  <c r="H71" i="4"/>
  <c r="H72" i="4"/>
  <c r="C73" i="4"/>
  <c r="H73" i="4"/>
  <c r="J73" i="4"/>
  <c r="B74" i="4"/>
  <c r="C74" i="4"/>
  <c r="H74" i="4"/>
  <c r="I74" i="4"/>
  <c r="J74" i="4"/>
  <c r="B75" i="4"/>
  <c r="C75" i="4"/>
  <c r="H75" i="4"/>
  <c r="I75" i="4"/>
  <c r="J75" i="4"/>
  <c r="E76" i="4"/>
  <c r="H76" i="4"/>
  <c r="L76" i="4"/>
  <c r="H77" i="4"/>
  <c r="H78" i="4"/>
  <c r="B97" i="4"/>
  <c r="F6" i="5"/>
  <c r="L6" i="5"/>
  <c r="M6" i="5"/>
  <c r="N6" i="5"/>
  <c r="O6" i="5"/>
  <c r="L47" i="5"/>
  <c r="F7" i="5"/>
  <c r="L7" i="5"/>
  <c r="N7" i="5"/>
  <c r="K48" i="5"/>
  <c r="O7" i="5"/>
  <c r="F8" i="5"/>
  <c r="L8" i="5"/>
  <c r="O8" i="5"/>
  <c r="F9" i="5"/>
  <c r="F10" i="5"/>
  <c r="M10" i="5"/>
  <c r="J51" i="5"/>
  <c r="F11" i="5"/>
  <c r="M11" i="5"/>
  <c r="N11" i="5"/>
  <c r="D52" i="5"/>
  <c r="F12" i="5"/>
  <c r="L12" i="5"/>
  <c r="M12" i="5"/>
  <c r="N12" i="5"/>
  <c r="O12" i="5"/>
  <c r="F13" i="5"/>
  <c r="L13" i="5"/>
  <c r="N13" i="5"/>
  <c r="O13" i="5"/>
  <c r="F14" i="5"/>
  <c r="L14" i="5"/>
  <c r="O14" i="5"/>
  <c r="F15" i="5"/>
  <c r="F16" i="5"/>
  <c r="M16" i="5"/>
  <c r="F17" i="5"/>
  <c r="M17" i="5"/>
  <c r="N17" i="5"/>
  <c r="F18" i="5"/>
  <c r="L18" i="5"/>
  <c r="M18" i="5"/>
  <c r="N18" i="5"/>
  <c r="P18" i="5"/>
  <c r="O18" i="5"/>
  <c r="E59" i="5"/>
  <c r="F19" i="5"/>
  <c r="L19" i="5"/>
  <c r="N19" i="5"/>
  <c r="O19" i="5"/>
  <c r="F20" i="5"/>
  <c r="M20" i="5"/>
  <c r="O20" i="5"/>
  <c r="F21" i="5"/>
  <c r="M21" i="5"/>
  <c r="N21" i="5"/>
  <c r="F22" i="5"/>
  <c r="F23" i="5"/>
  <c r="L23" i="5"/>
  <c r="M23" i="5"/>
  <c r="N23" i="5"/>
  <c r="F24" i="5"/>
  <c r="L24" i="5"/>
  <c r="M24" i="5"/>
  <c r="P24" i="5"/>
  <c r="N24" i="5"/>
  <c r="O24" i="5"/>
  <c r="F25" i="5"/>
  <c r="N25" i="5"/>
  <c r="O25" i="5"/>
  <c r="F26" i="5"/>
  <c r="F27" i="5"/>
  <c r="M27" i="5"/>
  <c r="N27" i="5"/>
  <c r="K68" i="5"/>
  <c r="F28" i="5"/>
  <c r="L28" i="5"/>
  <c r="M28" i="5"/>
  <c r="J69" i="5"/>
  <c r="N28" i="5"/>
  <c r="O28" i="5"/>
  <c r="F29" i="5"/>
  <c r="F30" i="5"/>
  <c r="L30" i="5"/>
  <c r="I71" i="5"/>
  <c r="M30" i="5"/>
  <c r="F31" i="5"/>
  <c r="L31" i="5"/>
  <c r="M31" i="5"/>
  <c r="C72" i="5"/>
  <c r="N31" i="5"/>
  <c r="F32" i="5"/>
  <c r="L32" i="5"/>
  <c r="O32" i="5"/>
  <c r="L73" i="5"/>
  <c r="F33" i="5"/>
  <c r="L33" i="5"/>
  <c r="M33" i="5"/>
  <c r="C74" i="5"/>
  <c r="N33" i="5"/>
  <c r="D74" i="5"/>
  <c r="O33" i="5"/>
  <c r="P33" i="5"/>
  <c r="F34" i="5"/>
  <c r="L34" i="5"/>
  <c r="M34" i="5"/>
  <c r="N34" i="5"/>
  <c r="P34" i="5"/>
  <c r="O34" i="5"/>
  <c r="E75" i="5"/>
  <c r="F35" i="5"/>
  <c r="F36" i="5"/>
  <c r="L36" i="5"/>
  <c r="M36" i="5"/>
  <c r="F37" i="5"/>
  <c r="L37" i="5"/>
  <c r="I78" i="5"/>
  <c r="M37" i="5"/>
  <c r="J78" i="5"/>
  <c r="N37" i="5"/>
  <c r="B38" i="5"/>
  <c r="C38" i="5"/>
  <c r="D38" i="5"/>
  <c r="E38" i="5"/>
  <c r="I38" i="5"/>
  <c r="B47" i="5"/>
  <c r="C47" i="5"/>
  <c r="E47" i="5"/>
  <c r="H47" i="5"/>
  <c r="I47" i="5"/>
  <c r="B48" i="5"/>
  <c r="D48" i="5"/>
  <c r="H48" i="5"/>
  <c r="I48" i="5"/>
  <c r="B49" i="5"/>
  <c r="E49" i="5"/>
  <c r="H49" i="5"/>
  <c r="I49" i="5"/>
  <c r="L49" i="5"/>
  <c r="H50" i="5"/>
  <c r="C51" i="5"/>
  <c r="H51" i="5"/>
  <c r="H52" i="5"/>
  <c r="K52" i="5"/>
  <c r="B53" i="5"/>
  <c r="C53" i="5"/>
  <c r="E53" i="5"/>
  <c r="H53" i="5"/>
  <c r="I53" i="5"/>
  <c r="J53" i="5"/>
  <c r="L53" i="5"/>
  <c r="B54" i="5"/>
  <c r="H54" i="5"/>
  <c r="I54" i="5"/>
  <c r="B55" i="5"/>
  <c r="E55" i="5"/>
  <c r="H55" i="5"/>
  <c r="I55" i="5"/>
  <c r="L55" i="5"/>
  <c r="H56" i="5"/>
  <c r="C57" i="5"/>
  <c r="H57" i="5"/>
  <c r="J57" i="5"/>
  <c r="H58" i="5"/>
  <c r="B59" i="5"/>
  <c r="C59" i="5"/>
  <c r="H59" i="5"/>
  <c r="I59" i="5"/>
  <c r="L59" i="5"/>
  <c r="D60" i="5"/>
  <c r="H60" i="5"/>
  <c r="K60" i="5"/>
  <c r="C61" i="5"/>
  <c r="H61" i="5"/>
  <c r="J61" i="5"/>
  <c r="C62" i="5"/>
  <c r="D62" i="5"/>
  <c r="H62" i="5"/>
  <c r="J62" i="5"/>
  <c r="K62" i="5"/>
  <c r="H63" i="5"/>
  <c r="B64" i="5"/>
  <c r="H64" i="5"/>
  <c r="I64" i="5"/>
  <c r="B65" i="5"/>
  <c r="H65" i="5"/>
  <c r="I65" i="5"/>
  <c r="D66" i="5"/>
  <c r="H66" i="5"/>
  <c r="K66" i="5"/>
  <c r="H67" i="5"/>
  <c r="C68" i="5"/>
  <c r="D68" i="5"/>
  <c r="H68" i="5"/>
  <c r="J68" i="5"/>
  <c r="C69" i="5"/>
  <c r="D69" i="5"/>
  <c r="E69" i="5"/>
  <c r="H69" i="5"/>
  <c r="K69" i="5"/>
  <c r="L69" i="5"/>
  <c r="H70" i="5"/>
  <c r="B71" i="5"/>
  <c r="H71" i="5"/>
  <c r="B72" i="5"/>
  <c r="H72" i="5"/>
  <c r="I72" i="5"/>
  <c r="J72" i="5"/>
  <c r="B73" i="5"/>
  <c r="E73" i="5"/>
  <c r="H73" i="5"/>
  <c r="B74" i="5"/>
  <c r="F74" i="5"/>
  <c r="E74" i="5"/>
  <c r="H74" i="5"/>
  <c r="I74" i="5"/>
  <c r="L74" i="5"/>
  <c r="C75" i="5"/>
  <c r="D75" i="5"/>
  <c r="H75" i="5"/>
  <c r="J75" i="5"/>
  <c r="L75" i="5"/>
  <c r="H76" i="5"/>
  <c r="B77" i="5"/>
  <c r="C77" i="5"/>
  <c r="H77" i="5"/>
  <c r="I77" i="5"/>
  <c r="C78" i="5"/>
  <c r="H78" i="5"/>
  <c r="B97" i="5"/>
  <c r="F6" i="6"/>
  <c r="M6" i="6"/>
  <c r="J47" i="6"/>
  <c r="L6" i="6"/>
  <c r="F7" i="6"/>
  <c r="M7" i="6"/>
  <c r="L7" i="6"/>
  <c r="N7" i="6"/>
  <c r="F8" i="6"/>
  <c r="M8" i="6"/>
  <c r="C49" i="6"/>
  <c r="O8" i="6"/>
  <c r="F9" i="6"/>
  <c r="M9" i="6"/>
  <c r="L9" i="6"/>
  <c r="N9" i="6"/>
  <c r="D50" i="6"/>
  <c r="O9" i="6"/>
  <c r="L50" i="6"/>
  <c r="P9" i="6"/>
  <c r="F10" i="6"/>
  <c r="M10" i="6"/>
  <c r="L10" i="6"/>
  <c r="N10" i="6"/>
  <c r="P10" i="6"/>
  <c r="O10" i="6"/>
  <c r="F11" i="6"/>
  <c r="F12" i="6"/>
  <c r="M12" i="6"/>
  <c r="L12" i="6"/>
  <c r="F13" i="6"/>
  <c r="M13" i="6"/>
  <c r="C54" i="6"/>
  <c r="L13" i="6"/>
  <c r="N13" i="6"/>
  <c r="F14" i="6"/>
  <c r="M14" i="6"/>
  <c r="O14" i="6"/>
  <c r="F15" i="6"/>
  <c r="M15" i="6"/>
  <c r="J56" i="6"/>
  <c r="L15" i="6"/>
  <c r="N15" i="6"/>
  <c r="K56" i="6"/>
  <c r="O15" i="6"/>
  <c r="P15" i="6"/>
  <c r="F16" i="6"/>
  <c r="M16" i="6"/>
  <c r="L16" i="6"/>
  <c r="N16" i="6"/>
  <c r="P16" i="6"/>
  <c r="O16" i="6"/>
  <c r="E57" i="6"/>
  <c r="F17" i="6"/>
  <c r="F18" i="6"/>
  <c r="M18" i="6"/>
  <c r="L18" i="6"/>
  <c r="F19" i="6"/>
  <c r="M19" i="6"/>
  <c r="J60" i="6"/>
  <c r="L19" i="6"/>
  <c r="I60" i="6"/>
  <c r="N19" i="6"/>
  <c r="K60" i="6"/>
  <c r="F20" i="6"/>
  <c r="O20" i="6"/>
  <c r="F21" i="6"/>
  <c r="M21" i="6"/>
  <c r="L21" i="6"/>
  <c r="N21" i="6"/>
  <c r="O21" i="6"/>
  <c r="F22" i="6"/>
  <c r="M22" i="6"/>
  <c r="L22" i="6"/>
  <c r="B63" i="6"/>
  <c r="N22" i="6"/>
  <c r="O22" i="6"/>
  <c r="F23" i="6"/>
  <c r="F24" i="6"/>
  <c r="M24" i="6"/>
  <c r="L24" i="6"/>
  <c r="B65" i="6"/>
  <c r="F25" i="6"/>
  <c r="M25" i="6"/>
  <c r="L25" i="6"/>
  <c r="N25" i="6"/>
  <c r="F26" i="6"/>
  <c r="O26" i="6"/>
  <c r="F27" i="6"/>
  <c r="M27" i="6"/>
  <c r="L27" i="6"/>
  <c r="N27" i="6"/>
  <c r="O27" i="6"/>
  <c r="F28" i="6"/>
  <c r="M28" i="6"/>
  <c r="L28" i="6"/>
  <c r="N28" i="6"/>
  <c r="O28" i="6"/>
  <c r="F29" i="6"/>
  <c r="O29" i="6"/>
  <c r="F30" i="6"/>
  <c r="M30" i="6"/>
  <c r="L30" i="6"/>
  <c r="F31" i="6"/>
  <c r="M31" i="6"/>
  <c r="L31" i="6"/>
  <c r="N31" i="6"/>
  <c r="F32" i="6"/>
  <c r="O32" i="6"/>
  <c r="F33" i="6"/>
  <c r="M33" i="6"/>
  <c r="L33" i="6"/>
  <c r="P33" i="6"/>
  <c r="N33" i="6"/>
  <c r="O33" i="6"/>
  <c r="F34" i="6"/>
  <c r="M34" i="6"/>
  <c r="L34" i="6"/>
  <c r="N34" i="6"/>
  <c r="O34" i="6"/>
  <c r="F35" i="6"/>
  <c r="O35" i="6"/>
  <c r="F36" i="6"/>
  <c r="L36" i="6"/>
  <c r="F37" i="6"/>
  <c r="M37" i="6"/>
  <c r="L37" i="6"/>
  <c r="N37" i="6"/>
  <c r="K78" i="6"/>
  <c r="B38" i="6"/>
  <c r="C38" i="6"/>
  <c r="D38" i="6"/>
  <c r="E38" i="6"/>
  <c r="I38" i="6"/>
  <c r="H47" i="6"/>
  <c r="B48" i="6"/>
  <c r="C48" i="6"/>
  <c r="D48" i="6"/>
  <c r="H48" i="6"/>
  <c r="I48" i="6"/>
  <c r="J48" i="6"/>
  <c r="K48" i="6"/>
  <c r="H49" i="6"/>
  <c r="C50" i="6"/>
  <c r="H50" i="6"/>
  <c r="J50" i="6"/>
  <c r="K50" i="6"/>
  <c r="B51" i="6"/>
  <c r="D51" i="6"/>
  <c r="E51" i="6"/>
  <c r="H51" i="6"/>
  <c r="I51" i="6"/>
  <c r="K51" i="6"/>
  <c r="L51" i="6"/>
  <c r="H52" i="6"/>
  <c r="B53" i="6"/>
  <c r="C53" i="6"/>
  <c r="H53" i="6"/>
  <c r="J53" i="6"/>
  <c r="B54" i="6"/>
  <c r="H54" i="6"/>
  <c r="I54" i="6"/>
  <c r="J54" i="6"/>
  <c r="C55" i="6"/>
  <c r="E55" i="6"/>
  <c r="H55" i="6"/>
  <c r="J55" i="6"/>
  <c r="L55" i="6"/>
  <c r="C56" i="6"/>
  <c r="D56" i="6"/>
  <c r="E56" i="6"/>
  <c r="H56" i="6"/>
  <c r="L56" i="6"/>
  <c r="B57" i="6"/>
  <c r="D57" i="6"/>
  <c r="H57" i="6"/>
  <c r="I57" i="6"/>
  <c r="K57" i="6"/>
  <c r="L57" i="6"/>
  <c r="H58" i="6"/>
  <c r="B59" i="6"/>
  <c r="C59" i="6"/>
  <c r="H59" i="6"/>
  <c r="J59" i="6"/>
  <c r="C60" i="6"/>
  <c r="D60" i="6"/>
  <c r="H60" i="6"/>
  <c r="H61" i="6"/>
  <c r="C62" i="6"/>
  <c r="D62" i="6"/>
  <c r="E62" i="6"/>
  <c r="H62" i="6"/>
  <c r="J62" i="6"/>
  <c r="K62" i="6"/>
  <c r="L62" i="6"/>
  <c r="E63" i="6"/>
  <c r="H63" i="6"/>
  <c r="I63" i="6"/>
  <c r="H64" i="6"/>
  <c r="H65" i="6"/>
  <c r="I65" i="6"/>
  <c r="B66" i="6"/>
  <c r="C66" i="6"/>
  <c r="D66" i="6"/>
  <c r="H66" i="6"/>
  <c r="I66" i="6"/>
  <c r="J66" i="6"/>
  <c r="K66" i="6"/>
  <c r="E67" i="6"/>
  <c r="H67" i="6"/>
  <c r="L67" i="6"/>
  <c r="C68" i="6"/>
  <c r="D68" i="6"/>
  <c r="E68" i="6"/>
  <c r="H68" i="6"/>
  <c r="J68" i="6"/>
  <c r="K68" i="6"/>
  <c r="B69" i="6"/>
  <c r="C69" i="6"/>
  <c r="E69" i="6"/>
  <c r="H69" i="6"/>
  <c r="J69" i="6"/>
  <c r="I69" i="6"/>
  <c r="L69" i="6"/>
  <c r="H70" i="6"/>
  <c r="B71" i="6"/>
  <c r="C71" i="6"/>
  <c r="H71" i="6"/>
  <c r="I71" i="6"/>
  <c r="J71" i="6"/>
  <c r="B72" i="6"/>
  <c r="C72" i="6"/>
  <c r="D72" i="6"/>
  <c r="H72" i="6"/>
  <c r="I72" i="6"/>
  <c r="J72" i="6"/>
  <c r="K72" i="6"/>
  <c r="H73" i="6"/>
  <c r="C74" i="6"/>
  <c r="D74" i="6"/>
  <c r="E74" i="6"/>
  <c r="H74" i="6"/>
  <c r="J74" i="6"/>
  <c r="K74" i="6"/>
  <c r="B75" i="6"/>
  <c r="C75" i="6"/>
  <c r="E75" i="6"/>
  <c r="H75" i="6"/>
  <c r="J75" i="6"/>
  <c r="I75" i="6"/>
  <c r="L75" i="6"/>
  <c r="H76" i="6"/>
  <c r="B77" i="6"/>
  <c r="H77" i="6"/>
  <c r="I77" i="6"/>
  <c r="C78" i="6"/>
  <c r="D78" i="6"/>
  <c r="H78" i="6"/>
  <c r="I78" i="6"/>
  <c r="J78" i="6"/>
  <c r="B97" i="6"/>
  <c r="E73" i="6"/>
  <c r="L73" i="6"/>
  <c r="M23" i="6"/>
  <c r="L23" i="6"/>
  <c r="N23" i="6"/>
  <c r="K72" i="5"/>
  <c r="D72" i="5"/>
  <c r="P32" i="4"/>
  <c r="I73" i="4"/>
  <c r="B73" i="4"/>
  <c r="D69" i="6"/>
  <c r="F69" i="6"/>
  <c r="K69" i="6"/>
  <c r="M69" i="6"/>
  <c r="P28" i="6"/>
  <c r="B68" i="6"/>
  <c r="F68" i="6"/>
  <c r="I68" i="6"/>
  <c r="L63" i="6"/>
  <c r="B47" i="6"/>
  <c r="K78" i="5"/>
  <c r="D78" i="5"/>
  <c r="L26" i="5"/>
  <c r="N26" i="5"/>
  <c r="M26" i="5"/>
  <c r="O26" i="5"/>
  <c r="L15" i="5"/>
  <c r="M15" i="5"/>
  <c r="N15" i="5"/>
  <c r="O15" i="5"/>
  <c r="L35" i="5"/>
  <c r="M35" i="5"/>
  <c r="N35" i="5"/>
  <c r="O35" i="5"/>
  <c r="L75" i="4"/>
  <c r="E75" i="4"/>
  <c r="M36" i="6"/>
  <c r="N36" i="6"/>
  <c r="O36" i="6"/>
  <c r="K63" i="6"/>
  <c r="D63" i="6"/>
  <c r="P22" i="6"/>
  <c r="B62" i="6"/>
  <c r="F62" i="6"/>
  <c r="I62" i="6"/>
  <c r="M62" i="6"/>
  <c r="I53" i="6"/>
  <c r="E49" i="6"/>
  <c r="L49" i="6"/>
  <c r="K58" i="5"/>
  <c r="D58" i="5"/>
  <c r="D75" i="6"/>
  <c r="F75" i="6"/>
  <c r="K75" i="6"/>
  <c r="M75" i="6"/>
  <c r="P34" i="6"/>
  <c r="L22" i="5"/>
  <c r="M22" i="5"/>
  <c r="N22" i="5"/>
  <c r="O22" i="5"/>
  <c r="D74" i="4"/>
  <c r="K74" i="4"/>
  <c r="E76" i="6"/>
  <c r="L76" i="6"/>
  <c r="M32" i="6"/>
  <c r="L32" i="6"/>
  <c r="N32" i="6"/>
  <c r="J71" i="5"/>
  <c r="C71" i="5"/>
  <c r="K64" i="5"/>
  <c r="D64" i="5"/>
  <c r="I60" i="5"/>
  <c r="B60" i="5"/>
  <c r="O21" i="2"/>
  <c r="M21" i="2"/>
  <c r="N21" i="2"/>
  <c r="L21" i="2"/>
  <c r="I59" i="6"/>
  <c r="I47" i="6"/>
  <c r="M35" i="6"/>
  <c r="L35" i="6"/>
  <c r="N35" i="6"/>
  <c r="E70" i="6"/>
  <c r="L70" i="6"/>
  <c r="P27" i="6"/>
  <c r="M26" i="6"/>
  <c r="L26" i="6"/>
  <c r="N26" i="6"/>
  <c r="J65" i="6"/>
  <c r="E61" i="6"/>
  <c r="L61" i="6"/>
  <c r="M11" i="6"/>
  <c r="L11" i="6"/>
  <c r="N11" i="6"/>
  <c r="O11" i="6"/>
  <c r="J77" i="5"/>
  <c r="L61" i="5"/>
  <c r="E61" i="5"/>
  <c r="L9" i="5"/>
  <c r="M9" i="5"/>
  <c r="N9" i="5"/>
  <c r="O9" i="5"/>
  <c r="F38" i="5"/>
  <c r="N13" i="4"/>
  <c r="O13" i="4"/>
  <c r="M13" i="4"/>
  <c r="L13" i="4"/>
  <c r="B74" i="6"/>
  <c r="F74" i="6"/>
  <c r="I74" i="6"/>
  <c r="M53" i="5"/>
  <c r="B78" i="6"/>
  <c r="L74" i="6"/>
  <c r="L68" i="6"/>
  <c r="M29" i="6"/>
  <c r="L29" i="6"/>
  <c r="N29" i="6"/>
  <c r="O23" i="6"/>
  <c r="P21" i="6"/>
  <c r="M20" i="6"/>
  <c r="L20" i="6"/>
  <c r="N20" i="6"/>
  <c r="M17" i="6"/>
  <c r="M38" i="6"/>
  <c r="B93" i="6"/>
  <c r="L17" i="6"/>
  <c r="N17" i="6"/>
  <c r="O17" i="6"/>
  <c r="K54" i="6"/>
  <c r="D54" i="6"/>
  <c r="L29" i="5"/>
  <c r="M29" i="5"/>
  <c r="N29" i="5"/>
  <c r="O29" i="5"/>
  <c r="L65" i="5"/>
  <c r="E65" i="5"/>
  <c r="K54" i="5"/>
  <c r="D54" i="5"/>
  <c r="L29" i="4"/>
  <c r="M29" i="4"/>
  <c r="N29" i="4"/>
  <c r="O29" i="4"/>
  <c r="E68" i="4"/>
  <c r="L68" i="4"/>
  <c r="C67" i="4"/>
  <c r="J67" i="4"/>
  <c r="M18" i="4"/>
  <c r="N18" i="4"/>
  <c r="O18" i="4"/>
  <c r="L18" i="4"/>
  <c r="N14" i="6"/>
  <c r="N8" i="6"/>
  <c r="K75" i="5"/>
  <c r="J59" i="5"/>
  <c r="M59" i="5"/>
  <c r="N32" i="5"/>
  <c r="D65" i="5"/>
  <c r="K65" i="5"/>
  <c r="C64" i="5"/>
  <c r="J64" i="5"/>
  <c r="C58" i="5"/>
  <c r="J58" i="5"/>
  <c r="C52" i="5"/>
  <c r="J52" i="5"/>
  <c r="M75" i="4"/>
  <c r="M68" i="4"/>
  <c r="B78" i="4"/>
  <c r="K75" i="4"/>
  <c r="D75" i="4"/>
  <c r="F75" i="4"/>
  <c r="E73" i="4"/>
  <c r="L73" i="4"/>
  <c r="D55" i="4"/>
  <c r="K55" i="4"/>
  <c r="K77" i="2"/>
  <c r="D77" i="2"/>
  <c r="O20" i="2"/>
  <c r="L20" i="2"/>
  <c r="M20" i="2"/>
  <c r="N20" i="2"/>
  <c r="L14" i="6"/>
  <c r="L8" i="6"/>
  <c r="M32" i="5"/>
  <c r="L27" i="5"/>
  <c r="O27" i="5"/>
  <c r="E66" i="5"/>
  <c r="L66" i="5"/>
  <c r="L20" i="5"/>
  <c r="N20" i="5"/>
  <c r="L17" i="5"/>
  <c r="O17" i="5"/>
  <c r="L11" i="5"/>
  <c r="O11" i="5"/>
  <c r="N37" i="4"/>
  <c r="O37" i="4"/>
  <c r="M37" i="4"/>
  <c r="C72" i="4"/>
  <c r="J72" i="4"/>
  <c r="L63" i="4"/>
  <c r="E63" i="4"/>
  <c r="P20" i="4"/>
  <c r="B61" i="4"/>
  <c r="L17" i="4"/>
  <c r="M17" i="4"/>
  <c r="N17" i="4"/>
  <c r="E56" i="4"/>
  <c r="L56" i="4"/>
  <c r="J55" i="4"/>
  <c r="M55" i="4"/>
  <c r="C55" i="4"/>
  <c r="J75" i="2"/>
  <c r="B56" i="6"/>
  <c r="F56" i="6"/>
  <c r="I56" i="6"/>
  <c r="M56" i="6"/>
  <c r="B50" i="6"/>
  <c r="I50" i="6"/>
  <c r="M50" i="6"/>
  <c r="D59" i="5"/>
  <c r="F59" i="5"/>
  <c r="K59" i="5"/>
  <c r="D53" i="5"/>
  <c r="F53" i="5"/>
  <c r="K53" i="5"/>
  <c r="D47" i="5"/>
  <c r="K47" i="5"/>
  <c r="B77" i="4"/>
  <c r="I77" i="4"/>
  <c r="I72" i="4"/>
  <c r="B72" i="4"/>
  <c r="I66" i="4"/>
  <c r="K63" i="4"/>
  <c r="M63" i="4"/>
  <c r="D63" i="4"/>
  <c r="F63" i="4"/>
  <c r="L61" i="4"/>
  <c r="E61" i="4"/>
  <c r="E52" i="4"/>
  <c r="L52" i="4"/>
  <c r="M6" i="4"/>
  <c r="F38" i="4"/>
  <c r="N6" i="4"/>
  <c r="O6" i="4"/>
  <c r="L6" i="4"/>
  <c r="J68" i="3"/>
  <c r="K68" i="3"/>
  <c r="I68" i="3"/>
  <c r="C65" i="6"/>
  <c r="B60" i="6"/>
  <c r="E50" i="6"/>
  <c r="J49" i="6"/>
  <c r="C47" i="6"/>
  <c r="O30" i="6"/>
  <c r="O24" i="6"/>
  <c r="O18" i="6"/>
  <c r="P18" i="6"/>
  <c r="O12" i="6"/>
  <c r="O6" i="6"/>
  <c r="B78" i="5"/>
  <c r="K74" i="5"/>
  <c r="I73" i="5"/>
  <c r="C65" i="5"/>
  <c r="F65" i="5"/>
  <c r="O36" i="5"/>
  <c r="O30" i="5"/>
  <c r="B69" i="5"/>
  <c r="F69" i="5"/>
  <c r="I69" i="5"/>
  <c r="M69" i="5"/>
  <c r="P28" i="5"/>
  <c r="L25" i="5"/>
  <c r="M25" i="5"/>
  <c r="L21" i="5"/>
  <c r="O21" i="5"/>
  <c r="E60" i="5"/>
  <c r="L60" i="5"/>
  <c r="L16" i="5"/>
  <c r="N16" i="5"/>
  <c r="O16" i="5"/>
  <c r="P12" i="5"/>
  <c r="L10" i="5"/>
  <c r="N10" i="5"/>
  <c r="O10" i="5"/>
  <c r="P6" i="5"/>
  <c r="K62" i="4"/>
  <c r="M30" i="4"/>
  <c r="N30" i="4"/>
  <c r="O30" i="4"/>
  <c r="L30" i="4"/>
  <c r="N25" i="4"/>
  <c r="O25" i="4"/>
  <c r="M25" i="4"/>
  <c r="C60" i="4"/>
  <c r="J60" i="4"/>
  <c r="P8" i="4"/>
  <c r="I49" i="4"/>
  <c r="B49" i="4"/>
  <c r="F38" i="6"/>
  <c r="O37" i="6"/>
  <c r="O31" i="6"/>
  <c r="N30" i="6"/>
  <c r="O25" i="6"/>
  <c r="P25" i="6"/>
  <c r="N24" i="6"/>
  <c r="P24" i="6"/>
  <c r="C63" i="6"/>
  <c r="F63" i="6"/>
  <c r="J63" i="6"/>
  <c r="M63" i="6"/>
  <c r="O19" i="6"/>
  <c r="N18" i="6"/>
  <c r="C57" i="6"/>
  <c r="F57" i="6"/>
  <c r="J57" i="6"/>
  <c r="M57" i="6"/>
  <c r="O13" i="6"/>
  <c r="P13" i="6"/>
  <c r="N12" i="6"/>
  <c r="C51" i="6"/>
  <c r="F51" i="6"/>
  <c r="J51" i="6"/>
  <c r="M51" i="6"/>
  <c r="O7" i="6"/>
  <c r="N6" i="6"/>
  <c r="P6" i="6"/>
  <c r="J74" i="5"/>
  <c r="M74" i="5"/>
  <c r="J65" i="5"/>
  <c r="M65" i="5"/>
  <c r="J47" i="5"/>
  <c r="O37" i="5"/>
  <c r="P37" i="5"/>
  <c r="N36" i="5"/>
  <c r="P36" i="5"/>
  <c r="B75" i="5"/>
  <c r="F75" i="5"/>
  <c r="I75" i="5"/>
  <c r="M75" i="5"/>
  <c r="O31" i="5"/>
  <c r="N30" i="5"/>
  <c r="O23" i="5"/>
  <c r="E54" i="5"/>
  <c r="L54" i="5"/>
  <c r="E48" i="5"/>
  <c r="L48" i="5"/>
  <c r="I78" i="4"/>
  <c r="E64" i="4"/>
  <c r="J62" i="4"/>
  <c r="D67" i="4"/>
  <c r="F67" i="4"/>
  <c r="K67" i="4"/>
  <c r="B65" i="4"/>
  <c r="I65" i="4"/>
  <c r="I60" i="4"/>
  <c r="K59" i="2"/>
  <c r="D59" i="2"/>
  <c r="B53" i="4"/>
  <c r="I53" i="4"/>
  <c r="C48" i="4"/>
  <c r="J48" i="4"/>
  <c r="F72" i="3"/>
  <c r="F63" i="3"/>
  <c r="P38" i="3"/>
  <c r="O27" i="2"/>
  <c r="M27" i="2"/>
  <c r="N27" i="2"/>
  <c r="L27" i="2"/>
  <c r="K65" i="2"/>
  <c r="D65" i="2"/>
  <c r="O9" i="2"/>
  <c r="M9" i="2"/>
  <c r="N9" i="2"/>
  <c r="L9" i="2"/>
  <c r="C47" i="2"/>
  <c r="J47" i="2"/>
  <c r="M19" i="5"/>
  <c r="N14" i="5"/>
  <c r="M13" i="5"/>
  <c r="N8" i="5"/>
  <c r="N38" i="5"/>
  <c r="B94" i="5"/>
  <c r="M7" i="5"/>
  <c r="M38" i="5"/>
  <c r="B93" i="5"/>
  <c r="F57" i="4"/>
  <c r="K48" i="4"/>
  <c r="M36" i="4"/>
  <c r="N36" i="4"/>
  <c r="O36" i="4"/>
  <c r="P26" i="4"/>
  <c r="M24" i="4"/>
  <c r="P24" i="4"/>
  <c r="N24" i="4"/>
  <c r="O24" i="4"/>
  <c r="K56" i="4"/>
  <c r="P14" i="4"/>
  <c r="M12" i="4"/>
  <c r="N12" i="4"/>
  <c r="O12" i="4"/>
  <c r="M63" i="3"/>
  <c r="F49" i="3"/>
  <c r="L78" i="3"/>
  <c r="E78" i="3"/>
  <c r="L76" i="3"/>
  <c r="E76" i="3"/>
  <c r="E75" i="3"/>
  <c r="F75" i="3"/>
  <c r="L75" i="3"/>
  <c r="E73" i="3"/>
  <c r="F73" i="3"/>
  <c r="L73" i="3"/>
  <c r="L71" i="3"/>
  <c r="E71" i="3"/>
  <c r="E69" i="3"/>
  <c r="F69" i="3"/>
  <c r="L69" i="3"/>
  <c r="L68" i="3"/>
  <c r="E67" i="3"/>
  <c r="L67" i="3"/>
  <c r="M67" i="3"/>
  <c r="L66" i="3"/>
  <c r="E66" i="3"/>
  <c r="L64" i="3"/>
  <c r="E64" i="3"/>
  <c r="L62" i="3"/>
  <c r="E62" i="3"/>
  <c r="F62" i="3"/>
  <c r="E61" i="3"/>
  <c r="F61" i="3"/>
  <c r="L61" i="3"/>
  <c r="M61" i="3"/>
  <c r="L60" i="3"/>
  <c r="E60" i="3"/>
  <c r="L58" i="3"/>
  <c r="E58" i="3"/>
  <c r="E57" i="3"/>
  <c r="F57" i="3"/>
  <c r="L57" i="3"/>
  <c r="E55" i="3"/>
  <c r="L55" i="3"/>
  <c r="L53" i="3"/>
  <c r="E53" i="3"/>
  <c r="E51" i="3"/>
  <c r="L51" i="3"/>
  <c r="L50" i="3"/>
  <c r="M50" i="3"/>
  <c r="E49" i="3"/>
  <c r="L49" i="3"/>
  <c r="M49" i="3"/>
  <c r="L48" i="3"/>
  <c r="L79" i="3"/>
  <c r="E48" i="3"/>
  <c r="E47" i="3"/>
  <c r="O38" i="3"/>
  <c r="B95" i="3"/>
  <c r="O26" i="2"/>
  <c r="L26" i="2"/>
  <c r="M26" i="2"/>
  <c r="N26" i="2"/>
  <c r="L52" i="2"/>
  <c r="J50" i="1"/>
  <c r="C50" i="1"/>
  <c r="M14" i="5"/>
  <c r="M8" i="5"/>
  <c r="F69" i="4"/>
  <c r="F55" i="4"/>
  <c r="D73" i="4"/>
  <c r="K73" i="4"/>
  <c r="N31" i="4"/>
  <c r="O31" i="4"/>
  <c r="E67" i="4"/>
  <c r="L67" i="4"/>
  <c r="D61" i="4"/>
  <c r="K61" i="4"/>
  <c r="M61" i="4"/>
  <c r="N19" i="4"/>
  <c r="O19" i="4"/>
  <c r="J56" i="4"/>
  <c r="M56" i="4"/>
  <c r="C56" i="4"/>
  <c r="D49" i="4"/>
  <c r="K49" i="4"/>
  <c r="E94" i="3"/>
  <c r="F94" i="3"/>
  <c r="F67" i="3"/>
  <c r="M62" i="3"/>
  <c r="F51" i="3"/>
  <c r="K73" i="3"/>
  <c r="K71" i="3"/>
  <c r="K64" i="3"/>
  <c r="K55" i="3"/>
  <c r="K53" i="3"/>
  <c r="O33" i="2"/>
  <c r="M33" i="2"/>
  <c r="N33" i="2"/>
  <c r="L33" i="2"/>
  <c r="D71" i="2"/>
  <c r="K71" i="2"/>
  <c r="O15" i="2"/>
  <c r="M15" i="2"/>
  <c r="N15" i="2"/>
  <c r="L15" i="2"/>
  <c r="D53" i="2"/>
  <c r="K53" i="2"/>
  <c r="L18" i="1"/>
  <c r="M18" i="1"/>
  <c r="N18" i="1"/>
  <c r="O18" i="1"/>
  <c r="D56" i="1"/>
  <c r="K56" i="1"/>
  <c r="M69" i="4"/>
  <c r="F68" i="4"/>
  <c r="M57" i="4"/>
  <c r="L35" i="4"/>
  <c r="M35" i="4"/>
  <c r="N35" i="4"/>
  <c r="E74" i="4"/>
  <c r="F74" i="4"/>
  <c r="L74" i="4"/>
  <c r="M74" i="4"/>
  <c r="L23" i="4"/>
  <c r="M23" i="4"/>
  <c r="N23" i="4"/>
  <c r="E62" i="4"/>
  <c r="F62" i="4"/>
  <c r="L62" i="4"/>
  <c r="L11" i="4"/>
  <c r="M11" i="4"/>
  <c r="N11" i="4"/>
  <c r="E50" i="4"/>
  <c r="F50" i="4"/>
  <c r="L50" i="4"/>
  <c r="M50" i="4"/>
  <c r="J49" i="4"/>
  <c r="M60" i="3"/>
  <c r="J73" i="3"/>
  <c r="M73" i="3"/>
  <c r="J66" i="3"/>
  <c r="M66" i="3"/>
  <c r="J64" i="3"/>
  <c r="J55" i="3"/>
  <c r="M55" i="3"/>
  <c r="J50" i="3"/>
  <c r="J48" i="3"/>
  <c r="M48" i="3"/>
  <c r="O32" i="2"/>
  <c r="L32" i="2"/>
  <c r="M32" i="2"/>
  <c r="N32" i="2"/>
  <c r="O14" i="2"/>
  <c r="L14" i="2"/>
  <c r="M14" i="2"/>
  <c r="N14" i="2"/>
  <c r="L37" i="1"/>
  <c r="N37" i="1"/>
  <c r="O37" i="1"/>
  <c r="M37" i="1"/>
  <c r="L62" i="1"/>
  <c r="E62" i="1"/>
  <c r="F74" i="3"/>
  <c r="F56" i="3"/>
  <c r="D78" i="3"/>
  <c r="F78" i="3"/>
  <c r="K78" i="3"/>
  <c r="M78" i="3"/>
  <c r="D72" i="3"/>
  <c r="K72" i="3"/>
  <c r="M72" i="3"/>
  <c r="D66" i="3"/>
  <c r="F66" i="3"/>
  <c r="K66" i="3"/>
  <c r="D60" i="3"/>
  <c r="F60" i="3"/>
  <c r="K60" i="3"/>
  <c r="D54" i="3"/>
  <c r="F54" i="3"/>
  <c r="K54" i="3"/>
  <c r="M54" i="3"/>
  <c r="D48" i="3"/>
  <c r="K48" i="3"/>
  <c r="K79" i="3"/>
  <c r="K80" i="3"/>
  <c r="N6" i="2"/>
  <c r="L6" i="2"/>
  <c r="F38" i="2"/>
  <c r="O6" i="2"/>
  <c r="D73" i="1"/>
  <c r="K73" i="1"/>
  <c r="E53" i="1"/>
  <c r="L53" i="1"/>
  <c r="P33" i="4"/>
  <c r="P27" i="4"/>
  <c r="P21" i="4"/>
  <c r="P15" i="4"/>
  <c r="P9" i="4"/>
  <c r="M74" i="3"/>
  <c r="M56" i="3"/>
  <c r="C77" i="3"/>
  <c r="F77" i="3"/>
  <c r="J77" i="3"/>
  <c r="M77" i="3"/>
  <c r="C71" i="3"/>
  <c r="F71" i="3"/>
  <c r="J71" i="3"/>
  <c r="M71" i="3"/>
  <c r="C65" i="3"/>
  <c r="F65" i="3"/>
  <c r="J65" i="3"/>
  <c r="M65" i="3"/>
  <c r="C59" i="3"/>
  <c r="F59" i="3"/>
  <c r="J59" i="3"/>
  <c r="M59" i="3"/>
  <c r="C53" i="3"/>
  <c r="F53" i="3"/>
  <c r="J53" i="3"/>
  <c r="M53" i="3"/>
  <c r="C47" i="3"/>
  <c r="J47" i="3"/>
  <c r="J63" i="2"/>
  <c r="P34" i="2"/>
  <c r="I69" i="2"/>
  <c r="P28" i="2"/>
  <c r="P22" i="2"/>
  <c r="B57" i="2"/>
  <c r="P16" i="2"/>
  <c r="I51" i="2"/>
  <c r="P10" i="2"/>
  <c r="P34" i="1"/>
  <c r="J75" i="1"/>
  <c r="P10" i="1"/>
  <c r="I62" i="4"/>
  <c r="M62" i="4"/>
  <c r="F51" i="4"/>
  <c r="P34" i="4"/>
  <c r="P28" i="4"/>
  <c r="P22" i="4"/>
  <c r="P16" i="4"/>
  <c r="P10" i="4"/>
  <c r="O7" i="4"/>
  <c r="P7" i="4"/>
  <c r="D71" i="3"/>
  <c r="F68" i="3"/>
  <c r="C64" i="3"/>
  <c r="D62" i="3"/>
  <c r="J57" i="3"/>
  <c r="C55" i="3"/>
  <c r="F55" i="3"/>
  <c r="D53" i="3"/>
  <c r="F50" i="3"/>
  <c r="B76" i="3"/>
  <c r="F76" i="3"/>
  <c r="I76" i="3"/>
  <c r="B70" i="3"/>
  <c r="F70" i="3"/>
  <c r="I70" i="3"/>
  <c r="M70" i="3"/>
  <c r="B64" i="3"/>
  <c r="F64" i="3"/>
  <c r="I64" i="3"/>
  <c r="M64" i="3"/>
  <c r="B58" i="3"/>
  <c r="F58" i="3"/>
  <c r="I58" i="3"/>
  <c r="M58" i="3"/>
  <c r="B52" i="3"/>
  <c r="F52" i="3"/>
  <c r="I52" i="3"/>
  <c r="M52" i="3"/>
  <c r="L38" i="3"/>
  <c r="B92" i="3"/>
  <c r="I63" i="2"/>
  <c r="I57" i="2"/>
  <c r="L51" i="1"/>
  <c r="J67" i="1"/>
  <c r="C67" i="1"/>
  <c r="L20" i="1"/>
  <c r="O20" i="1"/>
  <c r="M20" i="1"/>
  <c r="N20" i="1"/>
  <c r="C55" i="1"/>
  <c r="J55" i="1"/>
  <c r="B56" i="4"/>
  <c r="F56" i="4"/>
  <c r="I51" i="4"/>
  <c r="M51" i="4"/>
  <c r="I79" i="3"/>
  <c r="I75" i="3"/>
  <c r="M75" i="3"/>
  <c r="K69" i="3"/>
  <c r="M69" i="3"/>
  <c r="I57" i="3"/>
  <c r="K51" i="3"/>
  <c r="M51" i="3"/>
  <c r="M38" i="3"/>
  <c r="B93" i="3"/>
  <c r="I75" i="2"/>
  <c r="M75" i="2"/>
  <c r="K52" i="2"/>
  <c r="J76" i="2"/>
  <c r="J58" i="2"/>
  <c r="J52" i="2"/>
  <c r="E48" i="2"/>
  <c r="L48" i="2"/>
  <c r="C49" i="2"/>
  <c r="J49" i="2"/>
  <c r="N7" i="2"/>
  <c r="M7" i="2"/>
  <c r="K62" i="1"/>
  <c r="L36" i="1"/>
  <c r="M36" i="1"/>
  <c r="N36" i="1"/>
  <c r="K63" i="1"/>
  <c r="L19" i="1"/>
  <c r="N19" i="1"/>
  <c r="O19" i="1"/>
  <c r="J49" i="1"/>
  <c r="B36" i="8"/>
  <c r="B66" i="8"/>
  <c r="B96" i="8"/>
  <c r="B42" i="8"/>
  <c r="B48" i="8"/>
  <c r="B54" i="8"/>
  <c r="B60" i="8"/>
  <c r="B40" i="8"/>
  <c r="B47" i="8"/>
  <c r="B55" i="8"/>
  <c r="B62" i="8"/>
  <c r="F33" i="8"/>
  <c r="B41" i="8"/>
  <c r="B49" i="8"/>
  <c r="B56" i="8"/>
  <c r="B63" i="8"/>
  <c r="B37" i="8"/>
  <c r="B67" i="8"/>
  <c r="B97" i="8"/>
  <c r="B78" i="2"/>
  <c r="I78" i="2"/>
  <c r="B72" i="2"/>
  <c r="I72" i="2"/>
  <c r="B66" i="2"/>
  <c r="I66" i="2"/>
  <c r="B60" i="2"/>
  <c r="I60" i="2"/>
  <c r="B54" i="2"/>
  <c r="I54" i="2"/>
  <c r="J73" i="1"/>
  <c r="L71" i="1"/>
  <c r="M64" i="1"/>
  <c r="L75" i="1"/>
  <c r="E75" i="1"/>
  <c r="C74" i="1"/>
  <c r="J74" i="1"/>
  <c r="J72" i="1"/>
  <c r="C72" i="1"/>
  <c r="L70" i="1"/>
  <c r="L25" i="1"/>
  <c r="N25" i="1"/>
  <c r="O25" i="1"/>
  <c r="J63" i="1"/>
  <c r="C63" i="1"/>
  <c r="O9" i="1"/>
  <c r="L8" i="1"/>
  <c r="O8" i="1"/>
  <c r="L6" i="1"/>
  <c r="M6" i="1"/>
  <c r="N6" i="1"/>
  <c r="F38" i="1"/>
  <c r="B61" i="8"/>
  <c r="B51" i="8"/>
  <c r="B39" i="8"/>
  <c r="B69" i="8"/>
  <c r="B99" i="8"/>
  <c r="N8" i="2"/>
  <c r="O8" i="2"/>
  <c r="D51" i="1"/>
  <c r="P33" i="1"/>
  <c r="B74" i="1"/>
  <c r="I74" i="1"/>
  <c r="L31" i="1"/>
  <c r="N31" i="1"/>
  <c r="O31" i="1"/>
  <c r="K70" i="1"/>
  <c r="D70" i="1"/>
  <c r="L14" i="1"/>
  <c r="O14" i="1"/>
  <c r="L12" i="1"/>
  <c r="M12" i="1"/>
  <c r="N12" i="1"/>
  <c r="N9" i="1"/>
  <c r="B59" i="8"/>
  <c r="B50" i="8"/>
  <c r="B38" i="8"/>
  <c r="B68" i="8"/>
  <c r="B98" i="8"/>
  <c r="E68" i="1"/>
  <c r="L68" i="1"/>
  <c r="L26" i="1"/>
  <c r="O26" i="1"/>
  <c r="L24" i="1"/>
  <c r="M24" i="1"/>
  <c r="N24" i="1"/>
  <c r="L57" i="1"/>
  <c r="E57" i="1"/>
  <c r="C56" i="1"/>
  <c r="J56" i="1"/>
  <c r="J54" i="1"/>
  <c r="C54" i="1"/>
  <c r="L52" i="1"/>
  <c r="P9" i="1"/>
  <c r="L7" i="1"/>
  <c r="N7" i="1"/>
  <c r="O7" i="1"/>
  <c r="B2" i="8"/>
  <c r="B3" i="8"/>
  <c r="L77" i="2"/>
  <c r="L59" i="2"/>
  <c r="I49" i="2"/>
  <c r="N37" i="2"/>
  <c r="M36" i="2"/>
  <c r="L35" i="2"/>
  <c r="E75" i="2"/>
  <c r="F75" i="2"/>
  <c r="L75" i="2"/>
  <c r="N31" i="2"/>
  <c r="M30" i="2"/>
  <c r="L29" i="2"/>
  <c r="E69" i="2"/>
  <c r="F69" i="2"/>
  <c r="L69" i="2"/>
  <c r="N25" i="2"/>
  <c r="M24" i="2"/>
  <c r="L23" i="2"/>
  <c r="E63" i="2"/>
  <c r="F63" i="2"/>
  <c r="L63" i="2"/>
  <c r="N19" i="2"/>
  <c r="M18" i="2"/>
  <c r="L17" i="2"/>
  <c r="E57" i="2"/>
  <c r="L57" i="2"/>
  <c r="N13" i="2"/>
  <c r="M12" i="2"/>
  <c r="L11" i="2"/>
  <c r="E51" i="2"/>
  <c r="F51" i="2"/>
  <c r="L51" i="2"/>
  <c r="L7" i="2"/>
  <c r="K75" i="1"/>
  <c r="J69" i="1"/>
  <c r="L64" i="1"/>
  <c r="O36" i="1"/>
  <c r="O33" i="1"/>
  <c r="L32" i="1"/>
  <c r="O32" i="1"/>
  <c r="L30" i="1"/>
  <c r="M30" i="1"/>
  <c r="N30" i="1"/>
  <c r="N27" i="1"/>
  <c r="M21" i="1"/>
  <c r="P21" i="1"/>
  <c r="M19" i="1"/>
  <c r="P15" i="1"/>
  <c r="B56" i="1"/>
  <c r="F56" i="1"/>
  <c r="I56" i="1"/>
  <c r="M56" i="1"/>
  <c r="L13" i="1"/>
  <c r="N13" i="1"/>
  <c r="O13" i="1"/>
  <c r="K52" i="1"/>
  <c r="D52" i="1"/>
  <c r="N8" i="1"/>
  <c r="B53" i="8"/>
  <c r="B44" i="8"/>
  <c r="C2" i="8"/>
  <c r="C3" i="8"/>
  <c r="C76" i="1"/>
  <c r="F76" i="1"/>
  <c r="J76" i="1"/>
  <c r="M76" i="1"/>
  <c r="B75" i="1"/>
  <c r="F75" i="1"/>
  <c r="I75" i="1"/>
  <c r="C70" i="1"/>
  <c r="J70" i="1"/>
  <c r="M70" i="1"/>
  <c r="B69" i="1"/>
  <c r="F69" i="1"/>
  <c r="I69" i="1"/>
  <c r="M69" i="1"/>
  <c r="C64" i="1"/>
  <c r="F64" i="1"/>
  <c r="J64" i="1"/>
  <c r="B63" i="1"/>
  <c r="F63" i="1"/>
  <c r="I63" i="1"/>
  <c r="M63" i="1"/>
  <c r="C58" i="1"/>
  <c r="F58" i="1"/>
  <c r="J58" i="1"/>
  <c r="M58" i="1"/>
  <c r="B57" i="1"/>
  <c r="F57" i="1"/>
  <c r="I57" i="1"/>
  <c r="C52" i="1"/>
  <c r="F52" i="1"/>
  <c r="J52" i="1"/>
  <c r="M52" i="1"/>
  <c r="B51" i="1"/>
  <c r="F51" i="1"/>
  <c r="I51" i="1"/>
  <c r="M51" i="1"/>
  <c r="D2" i="8"/>
  <c r="D3" i="8"/>
  <c r="I92" i="5"/>
  <c r="I93" i="5"/>
  <c r="I92" i="6"/>
  <c r="B71" i="1"/>
  <c r="I71" i="1"/>
  <c r="P30" i="1"/>
  <c r="J53" i="2"/>
  <c r="M53" i="2"/>
  <c r="C53" i="2"/>
  <c r="F53" i="2"/>
  <c r="P12" i="2"/>
  <c r="K60" i="2"/>
  <c r="P19" i="2"/>
  <c r="D60" i="2"/>
  <c r="I67" i="1"/>
  <c r="P26" i="1"/>
  <c r="B67" i="1"/>
  <c r="P14" i="1"/>
  <c r="I55" i="1"/>
  <c r="B55" i="1"/>
  <c r="D49" i="2"/>
  <c r="K49" i="2"/>
  <c r="M38" i="1"/>
  <c r="B93" i="1"/>
  <c r="J47" i="1"/>
  <c r="C47" i="1"/>
  <c r="M60" i="2"/>
  <c r="B70" i="8"/>
  <c r="B100" i="8"/>
  <c r="L61" i="1"/>
  <c r="E61" i="1"/>
  <c r="M57" i="2"/>
  <c r="F57" i="2"/>
  <c r="P8" i="2"/>
  <c r="C78" i="1"/>
  <c r="J78" i="1"/>
  <c r="C55" i="2"/>
  <c r="J55" i="2"/>
  <c r="E73" i="2"/>
  <c r="L73" i="2"/>
  <c r="C52" i="4"/>
  <c r="J52" i="4"/>
  <c r="P23" i="4"/>
  <c r="B64" i="4"/>
  <c r="I64" i="4"/>
  <c r="L59" i="1"/>
  <c r="E59" i="1"/>
  <c r="B56" i="2"/>
  <c r="P15" i="2"/>
  <c r="I56" i="2"/>
  <c r="B74" i="2"/>
  <c r="P33" i="2"/>
  <c r="I74" i="2"/>
  <c r="E60" i="4"/>
  <c r="L60" i="4"/>
  <c r="L72" i="4"/>
  <c r="E72" i="4"/>
  <c r="L65" i="4"/>
  <c r="E65" i="4"/>
  <c r="C77" i="4"/>
  <c r="J77" i="4"/>
  <c r="K55" i="5"/>
  <c r="D55" i="5"/>
  <c r="D50" i="2"/>
  <c r="K50" i="2"/>
  <c r="D68" i="2"/>
  <c r="K68" i="2"/>
  <c r="E72" i="5"/>
  <c r="F72" i="5"/>
  <c r="L72" i="5"/>
  <c r="M72" i="5"/>
  <c r="E60" i="6"/>
  <c r="L60" i="6"/>
  <c r="M60" i="6"/>
  <c r="L72" i="6"/>
  <c r="M72" i="6"/>
  <c r="E72" i="6"/>
  <c r="F72" i="6"/>
  <c r="C66" i="4"/>
  <c r="J66" i="4"/>
  <c r="C71" i="4"/>
  <c r="J71" i="4"/>
  <c r="E57" i="5"/>
  <c r="L57" i="5"/>
  <c r="B62" i="5"/>
  <c r="I62" i="5"/>
  <c r="P21" i="5"/>
  <c r="L71" i="5"/>
  <c r="E71" i="5"/>
  <c r="E65" i="6"/>
  <c r="L65" i="6"/>
  <c r="K47" i="4"/>
  <c r="N38" i="4"/>
  <c r="B94" i="4"/>
  <c r="D47" i="4"/>
  <c r="F50" i="6"/>
  <c r="P17" i="4"/>
  <c r="B58" i="4"/>
  <c r="I58" i="4"/>
  <c r="P11" i="5"/>
  <c r="I52" i="5"/>
  <c r="B52" i="5"/>
  <c r="K73" i="5"/>
  <c r="D73" i="5"/>
  <c r="P18" i="4"/>
  <c r="B59" i="4"/>
  <c r="I59" i="4"/>
  <c r="P20" i="6"/>
  <c r="I61" i="6"/>
  <c r="B61" i="6"/>
  <c r="J70" i="6"/>
  <c r="C70" i="6"/>
  <c r="C54" i="4"/>
  <c r="J54" i="4"/>
  <c r="C50" i="5"/>
  <c r="J50" i="5"/>
  <c r="D52" i="6"/>
  <c r="K52" i="6"/>
  <c r="K67" i="6"/>
  <c r="D67" i="6"/>
  <c r="D76" i="6"/>
  <c r="K76" i="6"/>
  <c r="J62" i="2"/>
  <c r="C62" i="2"/>
  <c r="C63" i="5"/>
  <c r="J63" i="5"/>
  <c r="E56" i="5"/>
  <c r="L56" i="5"/>
  <c r="K67" i="5"/>
  <c r="D67" i="5"/>
  <c r="F73" i="4"/>
  <c r="P23" i="6"/>
  <c r="B64" i="6"/>
  <c r="I64" i="6"/>
  <c r="E54" i="1"/>
  <c r="L54" i="1"/>
  <c r="C60" i="1"/>
  <c r="J60" i="1"/>
  <c r="E73" i="1"/>
  <c r="L73" i="1"/>
  <c r="K54" i="2"/>
  <c r="P13" i="2"/>
  <c r="D54" i="2"/>
  <c r="B76" i="2"/>
  <c r="F76" i="2"/>
  <c r="P35" i="2"/>
  <c r="I76" i="2"/>
  <c r="M76" i="2"/>
  <c r="D50" i="1"/>
  <c r="K50" i="1"/>
  <c r="I47" i="1"/>
  <c r="B47" i="1"/>
  <c r="P6" i="1"/>
  <c r="L38" i="1"/>
  <c r="B92" i="1"/>
  <c r="E66" i="1"/>
  <c r="L66" i="1"/>
  <c r="F60" i="2"/>
  <c r="B71" i="8"/>
  <c r="B101" i="8"/>
  <c r="J48" i="2"/>
  <c r="C48" i="2"/>
  <c r="M38" i="2"/>
  <c r="B93" i="2"/>
  <c r="M57" i="3"/>
  <c r="P20" i="1"/>
  <c r="B61" i="1"/>
  <c r="I61" i="1"/>
  <c r="M63" i="2"/>
  <c r="J79" i="3"/>
  <c r="J80" i="3"/>
  <c r="D93" i="3"/>
  <c r="E78" i="1"/>
  <c r="L78" i="1"/>
  <c r="P14" i="2"/>
  <c r="B55" i="2"/>
  <c r="I55" i="2"/>
  <c r="P11" i="4"/>
  <c r="B52" i="4"/>
  <c r="I52" i="4"/>
  <c r="D59" i="1"/>
  <c r="K59" i="1"/>
  <c r="D56" i="2"/>
  <c r="K56" i="2"/>
  <c r="D74" i="2"/>
  <c r="K74" i="2"/>
  <c r="D60" i="4"/>
  <c r="F60" i="4"/>
  <c r="K60" i="4"/>
  <c r="D72" i="4"/>
  <c r="K72" i="4"/>
  <c r="M72" i="4"/>
  <c r="J49" i="5"/>
  <c r="C49" i="5"/>
  <c r="P8" i="5"/>
  <c r="D67" i="2"/>
  <c r="K67" i="2"/>
  <c r="I94" i="3"/>
  <c r="E95" i="3"/>
  <c r="F95" i="3"/>
  <c r="L53" i="4"/>
  <c r="E53" i="4"/>
  <c r="K65" i="4"/>
  <c r="D65" i="4"/>
  <c r="J60" i="5"/>
  <c r="C60" i="5"/>
  <c r="J50" i="2"/>
  <c r="C50" i="2"/>
  <c r="J68" i="2"/>
  <c r="C68" i="2"/>
  <c r="D53" i="6"/>
  <c r="K53" i="6"/>
  <c r="M53" i="6"/>
  <c r="L78" i="6"/>
  <c r="M78" i="6"/>
  <c r="E78" i="6"/>
  <c r="F49" i="4"/>
  <c r="E66" i="4"/>
  <c r="L66" i="4"/>
  <c r="K57" i="5"/>
  <c r="D57" i="5"/>
  <c r="J66" i="5"/>
  <c r="C66" i="5"/>
  <c r="E77" i="5"/>
  <c r="L77" i="5"/>
  <c r="E71" i="6"/>
  <c r="L71" i="6"/>
  <c r="P31" i="4"/>
  <c r="F61" i="4"/>
  <c r="C78" i="4"/>
  <c r="J78" i="4"/>
  <c r="L58" i="5"/>
  <c r="E58" i="5"/>
  <c r="E68" i="5"/>
  <c r="L68" i="5"/>
  <c r="L59" i="4"/>
  <c r="E59" i="4"/>
  <c r="L70" i="5"/>
  <c r="E70" i="5"/>
  <c r="L58" i="6"/>
  <c r="E58" i="6"/>
  <c r="J61" i="6"/>
  <c r="C61" i="6"/>
  <c r="P31" i="6"/>
  <c r="L54" i="4"/>
  <c r="E54" i="4"/>
  <c r="P9" i="5"/>
  <c r="L38" i="5"/>
  <c r="B92" i="5"/>
  <c r="B50" i="5"/>
  <c r="I50" i="5"/>
  <c r="P11" i="6"/>
  <c r="B52" i="6"/>
  <c r="I52" i="6"/>
  <c r="P26" i="6"/>
  <c r="B67" i="6"/>
  <c r="I67" i="6"/>
  <c r="M67" i="6"/>
  <c r="P35" i="6"/>
  <c r="I76" i="6"/>
  <c r="B76" i="6"/>
  <c r="L62" i="2"/>
  <c r="E62" i="2"/>
  <c r="B63" i="5"/>
  <c r="I63" i="5"/>
  <c r="P22" i="5"/>
  <c r="E77" i="6"/>
  <c r="L77" i="6"/>
  <c r="L76" i="5"/>
  <c r="E76" i="5"/>
  <c r="D56" i="5"/>
  <c r="K56" i="5"/>
  <c r="B67" i="5"/>
  <c r="P26" i="5"/>
  <c r="I67" i="5"/>
  <c r="M73" i="4"/>
  <c r="C64" i="6"/>
  <c r="J64" i="6"/>
  <c r="K54" i="1"/>
  <c r="D54" i="1"/>
  <c r="J62" i="1"/>
  <c r="M62" i="1"/>
  <c r="C62" i="1"/>
  <c r="F62" i="1"/>
  <c r="P32" i="1"/>
  <c r="I73" i="1"/>
  <c r="M73" i="1"/>
  <c r="B73" i="1"/>
  <c r="F73" i="1"/>
  <c r="B48" i="2"/>
  <c r="I48" i="2"/>
  <c r="P7" i="2"/>
  <c r="P29" i="2"/>
  <c r="I70" i="2"/>
  <c r="M70" i="2"/>
  <c r="B70" i="2"/>
  <c r="F70" i="2"/>
  <c r="C77" i="2"/>
  <c r="F77" i="2"/>
  <c r="P36" i="2"/>
  <c r="J77" i="2"/>
  <c r="M77" i="2"/>
  <c r="D65" i="1"/>
  <c r="K65" i="1"/>
  <c r="D53" i="1"/>
  <c r="K53" i="1"/>
  <c r="L49" i="1"/>
  <c r="E49" i="1"/>
  <c r="D66" i="1"/>
  <c r="K66" i="1"/>
  <c r="D77" i="1"/>
  <c r="K77" i="1"/>
  <c r="K48" i="2"/>
  <c r="D48" i="2"/>
  <c r="B96" i="3"/>
  <c r="I91" i="3"/>
  <c r="C79" i="3"/>
  <c r="C80" i="3"/>
  <c r="C93" i="3"/>
  <c r="O38" i="2"/>
  <c r="B95" i="2"/>
  <c r="E47" i="2"/>
  <c r="L47" i="2"/>
  <c r="K78" i="1"/>
  <c r="D78" i="1"/>
  <c r="L55" i="2"/>
  <c r="E55" i="2"/>
  <c r="C59" i="1"/>
  <c r="J59" i="1"/>
  <c r="J56" i="2"/>
  <c r="C56" i="2"/>
  <c r="J74" i="2"/>
  <c r="C74" i="2"/>
  <c r="J55" i="5"/>
  <c r="M55" i="5"/>
  <c r="C55" i="5"/>
  <c r="F55" i="5"/>
  <c r="P14" i="5"/>
  <c r="C67" i="2"/>
  <c r="J67" i="2"/>
  <c r="E79" i="3"/>
  <c r="D53" i="4"/>
  <c r="K53" i="4"/>
  <c r="M53" i="4"/>
  <c r="C65" i="4"/>
  <c r="J65" i="4"/>
  <c r="E50" i="2"/>
  <c r="L50" i="2"/>
  <c r="E68" i="2"/>
  <c r="L68" i="2"/>
  <c r="M60" i="4"/>
  <c r="L54" i="6"/>
  <c r="M54" i="6"/>
  <c r="E54" i="6"/>
  <c r="F54" i="6"/>
  <c r="M49" i="4"/>
  <c r="D66" i="4"/>
  <c r="K66" i="4"/>
  <c r="L51" i="5"/>
  <c r="E51" i="5"/>
  <c r="B57" i="5"/>
  <c r="F57" i="5"/>
  <c r="I57" i="5"/>
  <c r="M57" i="5"/>
  <c r="P16" i="5"/>
  <c r="I66" i="5"/>
  <c r="M66" i="5"/>
  <c r="B66" i="5"/>
  <c r="F66" i="5"/>
  <c r="P25" i="5"/>
  <c r="E47" i="6"/>
  <c r="L47" i="6"/>
  <c r="O38" i="6"/>
  <c r="B95" i="6"/>
  <c r="M68" i="3"/>
  <c r="J47" i="4"/>
  <c r="C47" i="4"/>
  <c r="M38" i="4"/>
  <c r="B93" i="4"/>
  <c r="E78" i="4"/>
  <c r="L78" i="4"/>
  <c r="P17" i="5"/>
  <c r="I58" i="5"/>
  <c r="M58" i="5"/>
  <c r="B58" i="5"/>
  <c r="F58" i="5"/>
  <c r="P27" i="5"/>
  <c r="B68" i="5"/>
  <c r="I68" i="5"/>
  <c r="M68" i="5"/>
  <c r="D61" i="2"/>
  <c r="K61" i="2"/>
  <c r="D59" i="4"/>
  <c r="K59" i="4"/>
  <c r="E70" i="4"/>
  <c r="L70" i="4"/>
  <c r="D70" i="5"/>
  <c r="K70" i="5"/>
  <c r="D58" i="6"/>
  <c r="K58" i="6"/>
  <c r="K54" i="4"/>
  <c r="D54" i="4"/>
  <c r="C52" i="6"/>
  <c r="C79" i="6"/>
  <c r="C80" i="6"/>
  <c r="C93" i="6"/>
  <c r="J52" i="6"/>
  <c r="J79" i="6"/>
  <c r="J80" i="6"/>
  <c r="D93" i="6"/>
  <c r="E93" i="6"/>
  <c r="F93" i="6"/>
  <c r="J67" i="6"/>
  <c r="C67" i="6"/>
  <c r="J76" i="6"/>
  <c r="C76" i="6"/>
  <c r="K77" i="6"/>
  <c r="D77" i="6"/>
  <c r="K76" i="5"/>
  <c r="D76" i="5"/>
  <c r="C56" i="5"/>
  <c r="J56" i="5"/>
  <c r="B54" i="1"/>
  <c r="F54" i="1"/>
  <c r="I54" i="1"/>
  <c r="M54" i="1"/>
  <c r="P13" i="1"/>
  <c r="D68" i="1"/>
  <c r="F68" i="1"/>
  <c r="K68" i="1"/>
  <c r="M68" i="1"/>
  <c r="L74" i="1"/>
  <c r="M74" i="1"/>
  <c r="E74" i="1"/>
  <c r="F74" i="1"/>
  <c r="P23" i="2"/>
  <c r="I64" i="2"/>
  <c r="M64" i="2"/>
  <c r="B64" i="2"/>
  <c r="F64" i="2"/>
  <c r="C71" i="2"/>
  <c r="F71" i="2"/>
  <c r="J71" i="2"/>
  <c r="M71" i="2"/>
  <c r="P30" i="2"/>
  <c r="K78" i="2"/>
  <c r="M78" i="2"/>
  <c r="P37" i="2"/>
  <c r="D78" i="2"/>
  <c r="F78" i="2"/>
  <c r="E48" i="1"/>
  <c r="L48" i="1"/>
  <c r="J65" i="1"/>
  <c r="C65" i="1"/>
  <c r="J53" i="1"/>
  <c r="C53" i="1"/>
  <c r="E72" i="1"/>
  <c r="L72" i="1"/>
  <c r="I49" i="1"/>
  <c r="P8" i="1"/>
  <c r="B49" i="1"/>
  <c r="P25" i="1"/>
  <c r="B66" i="1"/>
  <c r="F66" i="1"/>
  <c r="I66" i="1"/>
  <c r="M66" i="1"/>
  <c r="E60" i="1"/>
  <c r="L60" i="1"/>
  <c r="C77" i="1"/>
  <c r="J77" i="1"/>
  <c r="E48" i="4"/>
  <c r="F48" i="4"/>
  <c r="L48" i="4"/>
  <c r="M48" i="4"/>
  <c r="M69" i="2"/>
  <c r="F48" i="3"/>
  <c r="D79" i="3"/>
  <c r="D80" i="3"/>
  <c r="I78" i="1"/>
  <c r="M78" i="1"/>
  <c r="B78" i="1"/>
  <c r="F78" i="1"/>
  <c r="P37" i="1"/>
  <c r="D73" i="2"/>
  <c r="K73" i="2"/>
  <c r="K76" i="4"/>
  <c r="D76" i="4"/>
  <c r="I59" i="1"/>
  <c r="M59" i="1"/>
  <c r="P18" i="1"/>
  <c r="B59" i="1"/>
  <c r="F59" i="1"/>
  <c r="L56" i="2"/>
  <c r="E56" i="2"/>
  <c r="L74" i="2"/>
  <c r="E74" i="2"/>
  <c r="M47" i="3"/>
  <c r="O38" i="1"/>
  <c r="B95" i="1"/>
  <c r="P26" i="2"/>
  <c r="I67" i="2"/>
  <c r="B67" i="2"/>
  <c r="C53" i="4"/>
  <c r="F53" i="4"/>
  <c r="J53" i="4"/>
  <c r="P7" i="5"/>
  <c r="P38" i="5"/>
  <c r="J48" i="5"/>
  <c r="M48" i="5"/>
  <c r="C48" i="5"/>
  <c r="P12" i="4"/>
  <c r="P19" i="4"/>
  <c r="D77" i="5"/>
  <c r="F77" i="5"/>
  <c r="K77" i="5"/>
  <c r="M77" i="5"/>
  <c r="N38" i="6"/>
  <c r="B94" i="6"/>
  <c r="K47" i="6"/>
  <c r="D47" i="6"/>
  <c r="K65" i="6"/>
  <c r="M65" i="6"/>
  <c r="D65" i="6"/>
  <c r="F65" i="6"/>
  <c r="B79" i="3"/>
  <c r="B80" i="3"/>
  <c r="C92" i="3"/>
  <c r="P30" i="4"/>
  <c r="B71" i="4"/>
  <c r="I71" i="4"/>
  <c r="K51" i="5"/>
  <c r="D51" i="5"/>
  <c r="E53" i="6"/>
  <c r="L53" i="6"/>
  <c r="M66" i="4"/>
  <c r="D78" i="4"/>
  <c r="F78" i="4"/>
  <c r="K78" i="4"/>
  <c r="D61" i="5"/>
  <c r="K61" i="5"/>
  <c r="J73" i="5"/>
  <c r="C73" i="5"/>
  <c r="F73" i="5"/>
  <c r="C61" i="2"/>
  <c r="J61" i="2"/>
  <c r="P37" i="4"/>
  <c r="K49" i="6"/>
  <c r="D49" i="6"/>
  <c r="J59" i="4"/>
  <c r="C59" i="4"/>
  <c r="K70" i="4"/>
  <c r="D70" i="4"/>
  <c r="C70" i="5"/>
  <c r="J70" i="5"/>
  <c r="I58" i="6"/>
  <c r="B58" i="6"/>
  <c r="P17" i="6"/>
  <c r="L64" i="6"/>
  <c r="E64" i="6"/>
  <c r="M74" i="6"/>
  <c r="P37" i="6"/>
  <c r="P19" i="5"/>
  <c r="K73" i="6"/>
  <c r="D73" i="6"/>
  <c r="P31" i="5"/>
  <c r="C77" i="6"/>
  <c r="J77" i="6"/>
  <c r="M77" i="6"/>
  <c r="P36" i="6"/>
  <c r="C76" i="5"/>
  <c r="J76" i="5"/>
  <c r="P15" i="5"/>
  <c r="I56" i="5"/>
  <c r="M56" i="5"/>
  <c r="B56" i="5"/>
  <c r="F70" i="1"/>
  <c r="K49" i="1"/>
  <c r="D49" i="1"/>
  <c r="D71" i="1"/>
  <c r="K71" i="1"/>
  <c r="L77" i="1"/>
  <c r="E77" i="1"/>
  <c r="B58" i="2"/>
  <c r="F58" i="2"/>
  <c r="P17" i="2"/>
  <c r="I58" i="2"/>
  <c r="M58" i="2"/>
  <c r="C65" i="2"/>
  <c r="F65" i="2"/>
  <c r="J65" i="2"/>
  <c r="M65" i="2"/>
  <c r="P24" i="2"/>
  <c r="M49" i="2"/>
  <c r="D48" i="1"/>
  <c r="K48" i="1"/>
  <c r="I65" i="1"/>
  <c r="M65" i="1"/>
  <c r="B65" i="1"/>
  <c r="P24" i="1"/>
  <c r="B53" i="1"/>
  <c r="F53" i="1"/>
  <c r="P12" i="1"/>
  <c r="I53" i="1"/>
  <c r="M53" i="1"/>
  <c r="K72" i="1"/>
  <c r="D72" i="1"/>
  <c r="E50" i="1"/>
  <c r="L50" i="1"/>
  <c r="M54" i="2"/>
  <c r="P36" i="1"/>
  <c r="B77" i="1"/>
  <c r="I77" i="1"/>
  <c r="M77" i="1"/>
  <c r="M51" i="2"/>
  <c r="P6" i="2"/>
  <c r="B47" i="2"/>
  <c r="I47" i="2"/>
  <c r="L38" i="2"/>
  <c r="B92" i="2"/>
  <c r="C73" i="2"/>
  <c r="J73" i="2"/>
  <c r="K64" i="4"/>
  <c r="D64" i="4"/>
  <c r="E67" i="2"/>
  <c r="L67" i="2"/>
  <c r="E77" i="4"/>
  <c r="L77" i="4"/>
  <c r="K49" i="5"/>
  <c r="K79" i="5"/>
  <c r="K80" i="5"/>
  <c r="D49" i="5"/>
  <c r="C79" i="2"/>
  <c r="C80" i="2"/>
  <c r="M65" i="4"/>
  <c r="L64" i="5"/>
  <c r="M64" i="5"/>
  <c r="E64" i="5"/>
  <c r="F64" i="5"/>
  <c r="E78" i="5"/>
  <c r="F78" i="5"/>
  <c r="L78" i="5"/>
  <c r="M78" i="5"/>
  <c r="E48" i="6"/>
  <c r="F48" i="6"/>
  <c r="L48" i="6"/>
  <c r="M48" i="6"/>
  <c r="E66" i="6"/>
  <c r="F66" i="6"/>
  <c r="L66" i="6"/>
  <c r="M66" i="6"/>
  <c r="F47" i="3"/>
  <c r="L71" i="4"/>
  <c r="E71" i="4"/>
  <c r="B51" i="5"/>
  <c r="F51" i="5"/>
  <c r="I51" i="5"/>
  <c r="M51" i="5"/>
  <c r="P10" i="5"/>
  <c r="E59" i="6"/>
  <c r="L59" i="6"/>
  <c r="P6" i="4"/>
  <c r="B47" i="4"/>
  <c r="I47" i="4"/>
  <c r="L38" i="4"/>
  <c r="B92" i="4"/>
  <c r="P25" i="4"/>
  <c r="P36" i="4"/>
  <c r="D79" i="5"/>
  <c r="D80" i="5"/>
  <c r="F47" i="5"/>
  <c r="K58" i="4"/>
  <c r="D58" i="4"/>
  <c r="P20" i="5"/>
  <c r="I61" i="5"/>
  <c r="B61" i="5"/>
  <c r="F61" i="5"/>
  <c r="P8" i="6"/>
  <c r="B49" i="6"/>
  <c r="F49" i="6"/>
  <c r="I49" i="6"/>
  <c r="M49" i="6"/>
  <c r="L38" i="6"/>
  <c r="B92" i="6"/>
  <c r="P20" i="2"/>
  <c r="I61" i="2"/>
  <c r="M61" i="2"/>
  <c r="B61" i="2"/>
  <c r="F61" i="2"/>
  <c r="K55" i="6"/>
  <c r="D55" i="6"/>
  <c r="M67" i="4"/>
  <c r="J70" i="4"/>
  <c r="C70" i="4"/>
  <c r="P23" i="5"/>
  <c r="P29" i="5"/>
  <c r="I70" i="5"/>
  <c r="M70" i="5"/>
  <c r="B70" i="5"/>
  <c r="F70" i="5"/>
  <c r="P7" i="6"/>
  <c r="P38" i="6"/>
  <c r="J58" i="6"/>
  <c r="C58" i="6"/>
  <c r="D70" i="6"/>
  <c r="K70" i="6"/>
  <c r="E50" i="5"/>
  <c r="E79" i="5"/>
  <c r="L50" i="5"/>
  <c r="L79" i="5"/>
  <c r="O38" i="5"/>
  <c r="B95" i="5"/>
  <c r="M47" i="6"/>
  <c r="P21" i="2"/>
  <c r="B62" i="2"/>
  <c r="F62" i="2"/>
  <c r="I62" i="2"/>
  <c r="F60" i="5"/>
  <c r="P30" i="5"/>
  <c r="P32" i="6"/>
  <c r="B73" i="6"/>
  <c r="I73" i="6"/>
  <c r="L63" i="5"/>
  <c r="E63" i="5"/>
  <c r="I76" i="5"/>
  <c r="M76" i="5"/>
  <c r="B76" i="5"/>
  <c r="F76" i="5"/>
  <c r="P35" i="5"/>
  <c r="L67" i="5"/>
  <c r="E67" i="5"/>
  <c r="M68" i="6"/>
  <c r="K72" i="2"/>
  <c r="M72" i="2"/>
  <c r="P31" i="2"/>
  <c r="D72" i="2"/>
  <c r="F72" i="2"/>
  <c r="P27" i="1"/>
  <c r="K60" i="1"/>
  <c r="D60" i="1"/>
  <c r="I80" i="3"/>
  <c r="D92" i="3"/>
  <c r="E92" i="3"/>
  <c r="K61" i="1"/>
  <c r="D61" i="1"/>
  <c r="J76" i="4"/>
  <c r="C76" i="4"/>
  <c r="M57" i="1"/>
  <c r="M75" i="1"/>
  <c r="J71" i="1"/>
  <c r="C71" i="1"/>
  <c r="P11" i="2"/>
  <c r="I52" i="2"/>
  <c r="M52" i="2"/>
  <c r="B52" i="2"/>
  <c r="F52" i="2"/>
  <c r="C59" i="2"/>
  <c r="F59" i="2"/>
  <c r="P18" i="2"/>
  <c r="J59" i="2"/>
  <c r="M59" i="2"/>
  <c r="P25" i="2"/>
  <c r="K66" i="2"/>
  <c r="M66" i="2"/>
  <c r="D66" i="2"/>
  <c r="F66" i="2"/>
  <c r="B48" i="1"/>
  <c r="P7" i="1"/>
  <c r="I48" i="1"/>
  <c r="M48" i="1"/>
  <c r="L67" i="1"/>
  <c r="E67" i="1"/>
  <c r="E55" i="1"/>
  <c r="L55" i="1"/>
  <c r="B72" i="1"/>
  <c r="F72" i="1"/>
  <c r="I72" i="1"/>
  <c r="M72" i="1"/>
  <c r="P31" i="1"/>
  <c r="E49" i="2"/>
  <c r="L49" i="2"/>
  <c r="D47" i="1"/>
  <c r="K47" i="1"/>
  <c r="K79" i="1"/>
  <c r="K80" i="1"/>
  <c r="N38" i="1"/>
  <c r="B94" i="1"/>
  <c r="F54" i="2"/>
  <c r="B72" i="8"/>
  <c r="I60" i="1"/>
  <c r="P19" i="1"/>
  <c r="B60" i="1"/>
  <c r="E93" i="3"/>
  <c r="F93" i="3"/>
  <c r="I92" i="3"/>
  <c r="C61" i="1"/>
  <c r="J61" i="1"/>
  <c r="M76" i="3"/>
  <c r="N38" i="2"/>
  <c r="B94" i="2"/>
  <c r="K47" i="2"/>
  <c r="D47" i="2"/>
  <c r="D79" i="2"/>
  <c r="D80" i="2"/>
  <c r="K55" i="2"/>
  <c r="D55" i="2"/>
  <c r="P32" i="2"/>
  <c r="I73" i="2"/>
  <c r="B73" i="2"/>
  <c r="D52" i="4"/>
  <c r="K52" i="4"/>
  <c r="J64" i="4"/>
  <c r="C64" i="4"/>
  <c r="P35" i="4"/>
  <c r="B76" i="4"/>
  <c r="I76" i="4"/>
  <c r="M76" i="4"/>
  <c r="D77" i="4"/>
  <c r="F77" i="4"/>
  <c r="K77" i="4"/>
  <c r="M77" i="4"/>
  <c r="C54" i="5"/>
  <c r="F54" i="5"/>
  <c r="P13" i="5"/>
  <c r="J54" i="5"/>
  <c r="M54" i="5"/>
  <c r="I50" i="2"/>
  <c r="M50" i="2"/>
  <c r="B50" i="2"/>
  <c r="F50" i="2"/>
  <c r="P9" i="2"/>
  <c r="P27" i="2"/>
  <c r="B68" i="2"/>
  <c r="F68" i="2"/>
  <c r="I68" i="2"/>
  <c r="M68" i="2"/>
  <c r="F65" i="4"/>
  <c r="M78" i="4"/>
  <c r="D71" i="5"/>
  <c r="F71" i="5"/>
  <c r="K71" i="5"/>
  <c r="M71" i="5"/>
  <c r="D59" i="6"/>
  <c r="K59" i="6"/>
  <c r="M59" i="6"/>
  <c r="K71" i="6"/>
  <c r="M71" i="6"/>
  <c r="D71" i="6"/>
  <c r="F71" i="6"/>
  <c r="P30" i="6"/>
  <c r="D71" i="4"/>
  <c r="K71" i="4"/>
  <c r="E62" i="5"/>
  <c r="L62" i="5"/>
  <c r="M73" i="5"/>
  <c r="P19" i="6"/>
  <c r="F60" i="6"/>
  <c r="L47" i="4"/>
  <c r="E47" i="4"/>
  <c r="E79" i="4"/>
  <c r="O38" i="4"/>
  <c r="B95" i="4"/>
  <c r="F72" i="4"/>
  <c r="C58" i="4"/>
  <c r="J58" i="4"/>
  <c r="L52" i="5"/>
  <c r="E52" i="5"/>
  <c r="P14" i="6"/>
  <c r="B55" i="6"/>
  <c r="F55" i="6"/>
  <c r="I55" i="6"/>
  <c r="M55" i="6"/>
  <c r="L61" i="2"/>
  <c r="E61" i="2"/>
  <c r="P29" i="4"/>
  <c r="B70" i="4"/>
  <c r="F70" i="4"/>
  <c r="I70" i="4"/>
  <c r="M70" i="4"/>
  <c r="P32" i="5"/>
  <c r="D61" i="6"/>
  <c r="K61" i="6"/>
  <c r="P29" i="6"/>
  <c r="I70" i="6"/>
  <c r="M70" i="6"/>
  <c r="B70" i="6"/>
  <c r="F70" i="6"/>
  <c r="F78" i="6"/>
  <c r="P13" i="4"/>
  <c r="B54" i="4"/>
  <c r="F54" i="4"/>
  <c r="I54" i="4"/>
  <c r="M54" i="4"/>
  <c r="D50" i="5"/>
  <c r="K50" i="5"/>
  <c r="L52" i="6"/>
  <c r="E52" i="6"/>
  <c r="D62" i="2"/>
  <c r="K62" i="2"/>
  <c r="M60" i="5"/>
  <c r="J73" i="6"/>
  <c r="C73" i="6"/>
  <c r="K63" i="5"/>
  <c r="D63" i="5"/>
  <c r="M47" i="5"/>
  <c r="P12" i="6"/>
  <c r="J67" i="5"/>
  <c r="J79" i="5"/>
  <c r="J80" i="5"/>
  <c r="D93" i="5"/>
  <c r="E93" i="5"/>
  <c r="F93" i="5"/>
  <c r="C67" i="5"/>
  <c r="D64" i="6"/>
  <c r="K64" i="6"/>
  <c r="E96" i="3"/>
  <c r="F92" i="3"/>
  <c r="D95" i="5"/>
  <c r="D94" i="5"/>
  <c r="E94" i="5"/>
  <c r="F94" i="5"/>
  <c r="M73" i="2"/>
  <c r="E94" i="2"/>
  <c r="F94" i="2"/>
  <c r="I93" i="2"/>
  <c r="F60" i="1"/>
  <c r="M73" i="6"/>
  <c r="I91" i="6"/>
  <c r="I96" i="6"/>
  <c r="B96" i="6"/>
  <c r="F79" i="3"/>
  <c r="F80" i="3"/>
  <c r="C96" i="3"/>
  <c r="P38" i="2"/>
  <c r="F77" i="6"/>
  <c r="M71" i="4"/>
  <c r="D79" i="6"/>
  <c r="D80" i="6"/>
  <c r="I94" i="6"/>
  <c r="L79" i="2"/>
  <c r="F48" i="2"/>
  <c r="B79" i="6"/>
  <c r="B80" i="6"/>
  <c r="C92" i="6"/>
  <c r="F63" i="5"/>
  <c r="M50" i="5"/>
  <c r="I79" i="5"/>
  <c r="I80" i="5"/>
  <c r="D92" i="5"/>
  <c r="F61" i="1"/>
  <c r="P38" i="1"/>
  <c r="M61" i="6"/>
  <c r="M62" i="5"/>
  <c r="M74" i="2"/>
  <c r="I92" i="1"/>
  <c r="E93" i="1"/>
  <c r="F93" i="1"/>
  <c r="M71" i="1"/>
  <c r="F73" i="6"/>
  <c r="I91" i="4"/>
  <c r="B96" i="4"/>
  <c r="F71" i="4"/>
  <c r="K79" i="6"/>
  <c r="K80" i="6"/>
  <c r="J79" i="2"/>
  <c r="J80" i="2"/>
  <c r="F67" i="2"/>
  <c r="M49" i="1"/>
  <c r="E93" i="4"/>
  <c r="F93" i="4"/>
  <c r="I92" i="4"/>
  <c r="L79" i="6"/>
  <c r="E79" i="2"/>
  <c r="M67" i="5"/>
  <c r="F67" i="6"/>
  <c r="F50" i="5"/>
  <c r="B79" i="5"/>
  <c r="B80" i="5"/>
  <c r="C92" i="5"/>
  <c r="F49" i="5"/>
  <c r="M52" i="4"/>
  <c r="F47" i="1"/>
  <c r="B79" i="1"/>
  <c r="B80" i="1"/>
  <c r="C92" i="1"/>
  <c r="F52" i="5"/>
  <c r="F62" i="5"/>
  <c r="F71" i="1"/>
  <c r="M60" i="1"/>
  <c r="I93" i="1"/>
  <c r="E94" i="1"/>
  <c r="F94" i="1"/>
  <c r="M47" i="4"/>
  <c r="I79" i="4"/>
  <c r="I80" i="4"/>
  <c r="D92" i="4"/>
  <c r="E92" i="4"/>
  <c r="I93" i="6"/>
  <c r="C79" i="5"/>
  <c r="C80" i="5"/>
  <c r="C93" i="5"/>
  <c r="F48" i="5"/>
  <c r="M67" i="2"/>
  <c r="C79" i="4"/>
  <c r="C80" i="4"/>
  <c r="E79" i="6"/>
  <c r="I94" i="2"/>
  <c r="E95" i="2"/>
  <c r="F95" i="2"/>
  <c r="E92" i="5"/>
  <c r="I91" i="5"/>
  <c r="B96" i="5"/>
  <c r="F53" i="6"/>
  <c r="M49" i="5"/>
  <c r="F52" i="4"/>
  <c r="M47" i="1"/>
  <c r="I79" i="1"/>
  <c r="I80" i="1"/>
  <c r="D92" i="1"/>
  <c r="M59" i="4"/>
  <c r="M52" i="5"/>
  <c r="F66" i="4"/>
  <c r="F74" i="2"/>
  <c r="M64" i="4"/>
  <c r="F49" i="2"/>
  <c r="F67" i="1"/>
  <c r="I94" i="4"/>
  <c r="E95" i="4"/>
  <c r="F95" i="4"/>
  <c r="B102" i="8"/>
  <c r="B73" i="8"/>
  <c r="I79" i="6"/>
  <c r="I80" i="6"/>
  <c r="D92" i="6"/>
  <c r="E92" i="6"/>
  <c r="F47" i="4"/>
  <c r="B79" i="4"/>
  <c r="B80" i="4"/>
  <c r="C92" i="4"/>
  <c r="B96" i="2"/>
  <c r="I91" i="2"/>
  <c r="F77" i="1"/>
  <c r="L79" i="1"/>
  <c r="J79" i="4"/>
  <c r="J80" i="4"/>
  <c r="F67" i="5"/>
  <c r="F76" i="6"/>
  <c r="M52" i="6"/>
  <c r="M79" i="6"/>
  <c r="M80" i="6"/>
  <c r="D96" i="6"/>
  <c r="I92" i="2"/>
  <c r="E93" i="2"/>
  <c r="F93" i="2"/>
  <c r="F59" i="4"/>
  <c r="D79" i="4"/>
  <c r="D80" i="4"/>
  <c r="M56" i="2"/>
  <c r="F64" i="4"/>
  <c r="D79" i="1"/>
  <c r="D80" i="1"/>
  <c r="E95" i="5"/>
  <c r="F95" i="5"/>
  <c r="I94" i="5"/>
  <c r="P38" i="4"/>
  <c r="M47" i="2"/>
  <c r="I79" i="2"/>
  <c r="I80" i="2"/>
  <c r="D92" i="2"/>
  <c r="E92" i="2"/>
  <c r="F58" i="6"/>
  <c r="E95" i="1"/>
  <c r="F95" i="1"/>
  <c r="I94" i="1"/>
  <c r="E79" i="1"/>
  <c r="I95" i="3"/>
  <c r="M76" i="6"/>
  <c r="F52" i="6"/>
  <c r="M55" i="2"/>
  <c r="M50" i="1"/>
  <c r="M64" i="6"/>
  <c r="M58" i="4"/>
  <c r="I93" i="4"/>
  <c r="E94" i="4"/>
  <c r="F94" i="4"/>
  <c r="C79" i="1"/>
  <c r="C80" i="1"/>
  <c r="F55" i="1"/>
  <c r="M67" i="1"/>
  <c r="C95" i="5"/>
  <c r="C94" i="5"/>
  <c r="L79" i="4"/>
  <c r="F59" i="6"/>
  <c r="F76" i="4"/>
  <c r="F73" i="2"/>
  <c r="K79" i="2"/>
  <c r="K80" i="2"/>
  <c r="F48" i="1"/>
  <c r="M62" i="2"/>
  <c r="M61" i="5"/>
  <c r="F47" i="2"/>
  <c r="B79" i="2"/>
  <c r="B80" i="2"/>
  <c r="C92" i="2"/>
  <c r="F65" i="1"/>
  <c r="F56" i="5"/>
  <c r="F79" i="5"/>
  <c r="F80" i="5"/>
  <c r="C96" i="5"/>
  <c r="M58" i="6"/>
  <c r="M79" i="3"/>
  <c r="M80" i="3"/>
  <c r="D96" i="3"/>
  <c r="F49" i="1"/>
  <c r="F68" i="5"/>
  <c r="M48" i="2"/>
  <c r="F47" i="6"/>
  <c r="M63" i="5"/>
  <c r="M79" i="5"/>
  <c r="M80" i="5"/>
  <c r="D96" i="5"/>
  <c r="F55" i="2"/>
  <c r="M61" i="1"/>
  <c r="E92" i="1"/>
  <c r="B96" i="1"/>
  <c r="I91" i="1"/>
  <c r="F50" i="1"/>
  <c r="F64" i="6"/>
  <c r="F61" i="6"/>
  <c r="F58" i="4"/>
  <c r="K79" i="4"/>
  <c r="K80" i="4"/>
  <c r="F56" i="2"/>
  <c r="J79" i="1"/>
  <c r="J80" i="1"/>
  <c r="M55" i="1"/>
  <c r="F92" i="2"/>
  <c r="E96" i="2"/>
  <c r="F92" i="4"/>
  <c r="E96" i="4"/>
  <c r="F92" i="6"/>
  <c r="I96" i="5"/>
  <c r="M79" i="4"/>
  <c r="M80" i="4"/>
  <c r="D96" i="4"/>
  <c r="F92" i="1"/>
  <c r="E96" i="1"/>
  <c r="B103" i="8"/>
  <c r="B74" i="8"/>
  <c r="M79" i="1"/>
  <c r="M80" i="1"/>
  <c r="D96" i="1"/>
  <c r="E96" i="5"/>
  <c r="F92" i="5"/>
  <c r="F79" i="2"/>
  <c r="F80" i="2"/>
  <c r="C96" i="2"/>
  <c r="F79" i="1"/>
  <c r="F80" i="1"/>
  <c r="C96" i="1"/>
  <c r="F79" i="4"/>
  <c r="F80" i="4"/>
  <c r="C96" i="4"/>
  <c r="M79" i="2"/>
  <c r="M80" i="2"/>
  <c r="D96" i="2"/>
  <c r="F79" i="6"/>
  <c r="F80" i="6"/>
  <c r="C96" i="6"/>
  <c r="D94" i="6"/>
  <c r="E94" i="6"/>
  <c r="F94" i="6"/>
  <c r="D95" i="6"/>
  <c r="E95" i="6"/>
  <c r="F95" i="6"/>
  <c r="C94" i="6"/>
  <c r="C95" i="6"/>
  <c r="B98" i="3"/>
  <c r="F96" i="3"/>
  <c r="B104" i="8"/>
  <c r="B75" i="8"/>
  <c r="F96" i="1"/>
  <c r="B98" i="1"/>
  <c r="B98" i="4"/>
  <c r="F96" i="4"/>
  <c r="E96" i="6"/>
  <c r="F96" i="5"/>
  <c r="B98" i="5"/>
  <c r="F96" i="2"/>
  <c r="B98" i="2"/>
  <c r="B105" i="8"/>
  <c r="B76" i="8"/>
  <c r="B98" i="6"/>
  <c r="F96" i="6"/>
  <c r="B106" i="8"/>
  <c r="B77" i="8"/>
  <c r="B107" i="8"/>
  <c r="B78" i="8"/>
  <c r="B108" i="8"/>
  <c r="B79" i="8"/>
  <c r="B109" i="8"/>
  <c r="B80" i="8"/>
  <c r="B110" i="8"/>
  <c r="B81" i="8"/>
  <c r="B111" i="8"/>
  <c r="B82" i="8"/>
  <c r="B112" i="8"/>
  <c r="B83" i="8"/>
  <c r="B113" i="8"/>
  <c r="B84" i="8"/>
  <c r="B114" i="8"/>
  <c r="B85" i="8"/>
  <c r="B115" i="8"/>
  <c r="B86" i="8"/>
  <c r="B116" i="8"/>
  <c r="B87" i="8"/>
  <c r="B117" i="8"/>
  <c r="B88" i="8"/>
  <c r="B118" i="8"/>
  <c r="B89" i="8"/>
  <c r="B119" i="8"/>
  <c r="B90" i="8"/>
  <c r="B120" i="8"/>
  <c r="B91" i="8"/>
  <c r="B121" i="8"/>
  <c r="B92" i="8"/>
  <c r="B122" i="8"/>
  <c r="B93" i="8"/>
  <c r="B123" i="8"/>
  <c r="M21" i="7" l="1"/>
  <c r="C67" i="7" s="1"/>
  <c r="N21" i="7"/>
  <c r="D67" i="7" s="1"/>
  <c r="N24" i="7"/>
  <c r="D70" i="7" s="1"/>
  <c r="M17" i="7"/>
  <c r="C63" i="7" s="1"/>
  <c r="O33" i="7"/>
  <c r="E79" i="7" s="1"/>
  <c r="M33" i="7"/>
  <c r="C79" i="7" s="1"/>
  <c r="O28" i="7"/>
  <c r="L74" i="7" s="1"/>
  <c r="N35" i="7"/>
  <c r="O27" i="7"/>
  <c r="E73" i="7" s="1"/>
  <c r="L20" i="7"/>
  <c r="B66" i="7" s="1"/>
  <c r="K67" i="7"/>
  <c r="O21" i="7"/>
  <c r="E67" i="7" s="1"/>
  <c r="N19" i="7"/>
  <c r="D65" i="7" s="1"/>
  <c r="O11" i="7"/>
  <c r="E57" i="7" s="1"/>
  <c r="M38" i="7"/>
  <c r="C84" i="7" s="1"/>
  <c r="N22" i="7"/>
  <c r="D68" i="7" s="1"/>
  <c r="N20" i="7"/>
  <c r="D66" i="7" s="1"/>
  <c r="O14" i="7"/>
  <c r="E60" i="7" s="1"/>
  <c r="F44" i="7"/>
  <c r="L38" i="7"/>
  <c r="B84" i="7" s="1"/>
  <c r="M20" i="7"/>
  <c r="C66" i="7" s="1"/>
  <c r="O17" i="7"/>
  <c r="E63" i="7" s="1"/>
  <c r="N36" i="7"/>
  <c r="D82" i="7" s="1"/>
  <c r="O32" i="7"/>
  <c r="M31" i="7"/>
  <c r="C77" i="7" s="1"/>
  <c r="N25" i="7"/>
  <c r="N16" i="7"/>
  <c r="M36" i="7"/>
  <c r="C82" i="7" s="1"/>
  <c r="N32" i="7"/>
  <c r="L31" i="7"/>
  <c r="B77" i="7" s="1"/>
  <c r="M25" i="7"/>
  <c r="M23" i="7"/>
  <c r="C69" i="7" s="1"/>
  <c r="M16" i="7"/>
  <c r="O13" i="7"/>
  <c r="E59" i="7" s="1"/>
  <c r="N10" i="7"/>
  <c r="N7" i="7"/>
  <c r="K53" i="7" s="1"/>
  <c r="J67" i="7"/>
  <c r="M10" i="7"/>
  <c r="M7" i="7"/>
  <c r="O35" i="7"/>
  <c r="E81" i="7" s="1"/>
  <c r="N33" i="7"/>
  <c r="M32" i="7"/>
  <c r="M30" i="7"/>
  <c r="J76" i="7" s="1"/>
  <c r="O24" i="7"/>
  <c r="O22" i="7"/>
  <c r="E68" i="7" s="1"/>
  <c r="N17" i="7"/>
  <c r="L10" i="7"/>
  <c r="L7" i="7"/>
  <c r="I53" i="7" s="1"/>
  <c r="O36" i="7"/>
  <c r="M35" i="7"/>
  <c r="C81" i="7" s="1"/>
  <c r="N31" i="7"/>
  <c r="D77" i="7" s="1"/>
  <c r="O25" i="7"/>
  <c r="M24" i="7"/>
  <c r="C70" i="7" s="1"/>
  <c r="M22" i="7"/>
  <c r="M19" i="7"/>
  <c r="C65" i="7" s="1"/>
  <c r="N14" i="7"/>
  <c r="D60" i="7" s="1"/>
  <c r="L11" i="7"/>
  <c r="B54" i="7"/>
  <c r="I54" i="7"/>
  <c r="E77" i="7"/>
  <c r="D84" i="7"/>
  <c r="E66" i="7"/>
  <c r="M37" i="7"/>
  <c r="M34" i="7"/>
  <c r="O26" i="7"/>
  <c r="O12" i="7"/>
  <c r="L9" i="7"/>
  <c r="L56" i="7"/>
  <c r="O8" i="7"/>
  <c r="O37" i="7"/>
  <c r="O29" i="7"/>
  <c r="E75" i="7" s="1"/>
  <c r="O18" i="7"/>
  <c r="O15" i="7"/>
  <c r="N8" i="7"/>
  <c r="D54" i="7" s="1"/>
  <c r="O38" i="7"/>
  <c r="O34" i="7"/>
  <c r="O30" i="7"/>
  <c r="N29" i="7"/>
  <c r="O23" i="7"/>
  <c r="E69" i="7" s="1"/>
  <c r="O19" i="7"/>
  <c r="N18" i="7"/>
  <c r="D64" i="7" s="1"/>
  <c r="N15" i="7"/>
  <c r="N9" i="7"/>
  <c r="M8" i="7"/>
  <c r="C54" i="7" s="1"/>
  <c r="N37" i="7"/>
  <c r="N34" i="7"/>
  <c r="N30" i="7"/>
  <c r="M29" i="7"/>
  <c r="C75" i="7" s="1"/>
  <c r="N23" i="7"/>
  <c r="M18" i="7"/>
  <c r="O16" i="7"/>
  <c r="M15" i="7"/>
  <c r="M9" i="7"/>
  <c r="B75" i="7"/>
  <c r="I75" i="7"/>
  <c r="I64" i="7"/>
  <c r="B64" i="7"/>
  <c r="B61" i="7"/>
  <c r="I61" i="7"/>
  <c r="B83" i="7"/>
  <c r="I83" i="7"/>
  <c r="I80" i="7"/>
  <c r="B80" i="7"/>
  <c r="I72" i="7"/>
  <c r="B72" i="7"/>
  <c r="B69" i="7"/>
  <c r="I69" i="7"/>
  <c r="C58" i="7"/>
  <c r="J58" i="7"/>
  <c r="E55" i="7"/>
  <c r="L55" i="7"/>
  <c r="B76" i="7"/>
  <c r="I76" i="7"/>
  <c r="C74" i="7"/>
  <c r="J74" i="7"/>
  <c r="I65" i="7"/>
  <c r="B65" i="7"/>
  <c r="B62" i="7"/>
  <c r="I62" i="7"/>
  <c r="B81" i="7"/>
  <c r="I81" i="7"/>
  <c r="B70" i="7"/>
  <c r="I70" i="7"/>
  <c r="B60" i="7"/>
  <c r="I60" i="7"/>
  <c r="I78" i="7"/>
  <c r="B78" i="7"/>
  <c r="B73" i="7"/>
  <c r="I73" i="7"/>
  <c r="B67" i="7"/>
  <c r="I67" i="7"/>
  <c r="I63" i="7"/>
  <c r="B63" i="7"/>
  <c r="D57" i="7"/>
  <c r="K57" i="7"/>
  <c r="E53" i="7"/>
  <c r="L53" i="7"/>
  <c r="B82" i="7"/>
  <c r="I82" i="7"/>
  <c r="B79" i="7"/>
  <c r="I79" i="7"/>
  <c r="I71" i="7"/>
  <c r="B71" i="7"/>
  <c r="I68" i="7"/>
  <c r="B68" i="7"/>
  <c r="I59" i="7"/>
  <c r="B59" i="7"/>
  <c r="K70" i="7"/>
  <c r="L28" i="7"/>
  <c r="L12" i="7"/>
  <c r="M11" i="7"/>
  <c r="K84" i="7"/>
  <c r="L66" i="7"/>
  <c r="N28" i="7"/>
  <c r="N27" i="7"/>
  <c r="N26" i="7"/>
  <c r="N13" i="7"/>
  <c r="N12" i="7"/>
  <c r="J84" i="7"/>
  <c r="L77" i="7"/>
  <c r="M27" i="7"/>
  <c r="M26" i="7"/>
  <c r="M14" i="7"/>
  <c r="M13" i="7"/>
  <c r="P33" i="7" l="1"/>
  <c r="I84" i="7"/>
  <c r="I66" i="7"/>
  <c r="L79" i="7"/>
  <c r="J75" i="7"/>
  <c r="K66" i="7"/>
  <c r="L60" i="7"/>
  <c r="J63" i="7"/>
  <c r="J81" i="7"/>
  <c r="P22" i="7"/>
  <c r="L57" i="7"/>
  <c r="E74" i="7"/>
  <c r="J79" i="7"/>
  <c r="F66" i="7"/>
  <c r="K54" i="7"/>
  <c r="P21" i="7"/>
  <c r="K65" i="7"/>
  <c r="L73" i="7"/>
  <c r="F67" i="7"/>
  <c r="J66" i="7"/>
  <c r="L63" i="7"/>
  <c r="P32" i="7"/>
  <c r="K82" i="7"/>
  <c r="P16" i="7"/>
  <c r="O44" i="7"/>
  <c r="B106" i="7" s="1"/>
  <c r="I105" i="7" s="1"/>
  <c r="P10" i="7"/>
  <c r="L67" i="7"/>
  <c r="M67" i="7" s="1"/>
  <c r="D81" i="7"/>
  <c r="F81" i="7" s="1"/>
  <c r="K81" i="7"/>
  <c r="C53" i="7"/>
  <c r="M44" i="7"/>
  <c r="B104" i="7" s="1"/>
  <c r="I103" i="7" s="1"/>
  <c r="B53" i="7"/>
  <c r="L44" i="7"/>
  <c r="J70" i="7"/>
  <c r="J53" i="7"/>
  <c r="M53" i="7" s="1"/>
  <c r="K68" i="7"/>
  <c r="P20" i="7"/>
  <c r="L69" i="7"/>
  <c r="P7" i="7"/>
  <c r="P17" i="7"/>
  <c r="P24" i="7"/>
  <c r="P30" i="7"/>
  <c r="C76" i="7"/>
  <c r="P31" i="7"/>
  <c r="K77" i="7"/>
  <c r="D53" i="7"/>
  <c r="N44" i="7"/>
  <c r="B105" i="7" s="1"/>
  <c r="J77" i="7"/>
  <c r="P38" i="7"/>
  <c r="F77" i="7"/>
  <c r="J69" i="7"/>
  <c r="J82" i="7"/>
  <c r="D63" i="7"/>
  <c r="F63" i="7" s="1"/>
  <c r="K63" i="7"/>
  <c r="M63" i="7" s="1"/>
  <c r="K71" i="7"/>
  <c r="D71" i="7"/>
  <c r="E82" i="7"/>
  <c r="F82" i="7" s="1"/>
  <c r="L82" i="7"/>
  <c r="C71" i="7"/>
  <c r="J71" i="7"/>
  <c r="P9" i="7"/>
  <c r="C68" i="7"/>
  <c r="F68" i="7" s="1"/>
  <c r="J68" i="7"/>
  <c r="E70" i="7"/>
  <c r="F70" i="7" s="1"/>
  <c r="L70" i="7"/>
  <c r="E78" i="7"/>
  <c r="L78" i="7"/>
  <c r="D56" i="7"/>
  <c r="K56" i="7"/>
  <c r="D78" i="7"/>
  <c r="K78" i="7"/>
  <c r="L68" i="7"/>
  <c r="I77" i="7"/>
  <c r="K60" i="7"/>
  <c r="P35" i="7"/>
  <c r="J54" i="7"/>
  <c r="L71" i="7"/>
  <c r="E71" i="7"/>
  <c r="J78" i="7"/>
  <c r="C78" i="7"/>
  <c r="J56" i="7"/>
  <c r="C56" i="7"/>
  <c r="L59" i="7"/>
  <c r="P25" i="7"/>
  <c r="P36" i="7"/>
  <c r="I57" i="7"/>
  <c r="B57" i="7"/>
  <c r="B56" i="7"/>
  <c r="I56" i="7"/>
  <c r="D79" i="7"/>
  <c r="F79" i="7" s="1"/>
  <c r="K79" i="7"/>
  <c r="J65" i="7"/>
  <c r="C62" i="7"/>
  <c r="J62" i="7"/>
  <c r="D62" i="7"/>
  <c r="K62" i="7"/>
  <c r="L81" i="7"/>
  <c r="C61" i="7"/>
  <c r="J61" i="7"/>
  <c r="K80" i="7"/>
  <c r="D80" i="7"/>
  <c r="L65" i="7"/>
  <c r="E65" i="7"/>
  <c r="F65" i="7" s="1"/>
  <c r="E64" i="7"/>
  <c r="L64" i="7"/>
  <c r="P34" i="7"/>
  <c r="J64" i="7"/>
  <c r="C64" i="7"/>
  <c r="D75" i="7"/>
  <c r="F75" i="7" s="1"/>
  <c r="K75" i="7"/>
  <c r="L83" i="7"/>
  <c r="E83" i="7"/>
  <c r="E58" i="7"/>
  <c r="L58" i="7"/>
  <c r="B55" i="7"/>
  <c r="I55" i="7"/>
  <c r="E62" i="7"/>
  <c r="L62" i="7"/>
  <c r="P19" i="7"/>
  <c r="P23" i="7"/>
  <c r="P29" i="7"/>
  <c r="D69" i="7"/>
  <c r="F69" i="7" s="1"/>
  <c r="K69" i="7"/>
  <c r="K55" i="7"/>
  <c r="D55" i="7"/>
  <c r="E76" i="7"/>
  <c r="L76" i="7"/>
  <c r="E72" i="7"/>
  <c r="L72" i="7"/>
  <c r="P15" i="7"/>
  <c r="D61" i="7"/>
  <c r="K61" i="7"/>
  <c r="L80" i="7"/>
  <c r="E80" i="7"/>
  <c r="K64" i="7"/>
  <c r="C83" i="7"/>
  <c r="J83" i="7"/>
  <c r="D83" i="7"/>
  <c r="K83" i="7"/>
  <c r="P37" i="7"/>
  <c r="P18" i="7"/>
  <c r="C55" i="7"/>
  <c r="J55" i="7"/>
  <c r="K76" i="7"/>
  <c r="D76" i="7"/>
  <c r="E84" i="7"/>
  <c r="F84" i="7" s="1"/>
  <c r="L84" i="7"/>
  <c r="M84" i="7" s="1"/>
  <c r="E61" i="7"/>
  <c r="L61" i="7"/>
  <c r="L54" i="7"/>
  <c r="E54" i="7"/>
  <c r="L75" i="7"/>
  <c r="C80" i="7"/>
  <c r="J80" i="7"/>
  <c r="P8" i="7"/>
  <c r="J73" i="7"/>
  <c r="C73" i="7"/>
  <c r="K58" i="7"/>
  <c r="D58" i="7"/>
  <c r="P28" i="7"/>
  <c r="I74" i="7"/>
  <c r="B74" i="7"/>
  <c r="D59" i="7"/>
  <c r="K59" i="7"/>
  <c r="K72" i="7"/>
  <c r="D72" i="7"/>
  <c r="P27" i="7"/>
  <c r="P26" i="7"/>
  <c r="C59" i="7"/>
  <c r="J59" i="7"/>
  <c r="K73" i="7"/>
  <c r="D73" i="7"/>
  <c r="C60" i="7"/>
  <c r="F60" i="7" s="1"/>
  <c r="J60" i="7"/>
  <c r="D74" i="7"/>
  <c r="K74" i="7"/>
  <c r="P11" i="7"/>
  <c r="C57" i="7"/>
  <c r="J57" i="7"/>
  <c r="P14" i="7"/>
  <c r="J72" i="7"/>
  <c r="C72" i="7"/>
  <c r="B58" i="7"/>
  <c r="B103" i="7"/>
  <c r="I58" i="7"/>
  <c r="P12" i="7"/>
  <c r="P13" i="7"/>
  <c r="M66" i="7" l="1"/>
  <c r="M60" i="7"/>
  <c r="M79" i="7"/>
  <c r="M70" i="7"/>
  <c r="M65" i="7"/>
  <c r="F76" i="7"/>
  <c r="M69" i="7"/>
  <c r="M71" i="7"/>
  <c r="M55" i="7"/>
  <c r="M77" i="7"/>
  <c r="M73" i="7"/>
  <c r="M59" i="7"/>
  <c r="M82" i="7"/>
  <c r="F53" i="7"/>
  <c r="F64" i="7"/>
  <c r="M81" i="7"/>
  <c r="F78" i="7"/>
  <c r="M68" i="7"/>
  <c r="M78" i="7"/>
  <c r="F73" i="7"/>
  <c r="P44" i="7"/>
  <c r="M62" i="7"/>
  <c r="F56" i="7"/>
  <c r="M75" i="7"/>
  <c r="M61" i="7"/>
  <c r="M54" i="7"/>
  <c r="I90" i="7"/>
  <c r="I91" i="7" s="1"/>
  <c r="D103" i="7" s="1"/>
  <c r="E103" i="7" s="1"/>
  <c r="M56" i="7"/>
  <c r="F71" i="7"/>
  <c r="M76" i="7"/>
  <c r="M80" i="7"/>
  <c r="F55" i="7"/>
  <c r="L90" i="7"/>
  <c r="F61" i="7"/>
  <c r="F80" i="7"/>
  <c r="M64" i="7"/>
  <c r="M83" i="7"/>
  <c r="F83" i="7"/>
  <c r="E90" i="7"/>
  <c r="F62" i="7"/>
  <c r="D90" i="7"/>
  <c r="D91" i="7" s="1"/>
  <c r="C106" i="7" s="1"/>
  <c r="K90" i="7"/>
  <c r="K91" i="7" s="1"/>
  <c r="D105" i="7" s="1"/>
  <c r="E105" i="7" s="1"/>
  <c r="F105" i="7" s="1"/>
  <c r="F72" i="7"/>
  <c r="F59" i="7"/>
  <c r="F54" i="7"/>
  <c r="M72" i="7"/>
  <c r="B90" i="7"/>
  <c r="B91" i="7" s="1"/>
  <c r="C103" i="7" s="1"/>
  <c r="F58" i="7"/>
  <c r="I104" i="7"/>
  <c r="F74" i="7"/>
  <c r="M74" i="7"/>
  <c r="M58" i="7"/>
  <c r="M57" i="7"/>
  <c r="J90" i="7"/>
  <c r="J91" i="7" s="1"/>
  <c r="D104" i="7" s="1"/>
  <c r="E104" i="7" s="1"/>
  <c r="F104" i="7" s="1"/>
  <c r="I102" i="7"/>
  <c r="B107" i="7"/>
  <c r="F57" i="7"/>
  <c r="C90" i="7"/>
  <c r="C91" i="7" s="1"/>
  <c r="C104" i="7" s="1"/>
  <c r="D106" i="7" l="1"/>
  <c r="E106" i="7" s="1"/>
  <c r="F106" i="7" s="1"/>
  <c r="C105" i="7"/>
  <c r="F90" i="7"/>
  <c r="F91" i="7" s="1"/>
  <c r="C107" i="7" s="1"/>
  <c r="M90" i="7"/>
  <c r="M91" i="7" s="1"/>
  <c r="D107" i="7" s="1"/>
  <c r="F103" i="7"/>
  <c r="E107" i="7"/>
  <c r="I107" i="7"/>
  <c r="J102" i="7" s="1"/>
  <c r="F107" i="7" l="1"/>
  <c r="G103" i="7" s="1"/>
  <c r="B109" i="7"/>
</calcChain>
</file>

<file path=xl/sharedStrings.xml><?xml version="1.0" encoding="utf-8"?>
<sst xmlns="http://schemas.openxmlformats.org/spreadsheetml/2006/main" count="329" uniqueCount="32">
  <si>
    <t>ECOCADIZ-R-2012</t>
  </si>
  <si>
    <t>DISTRIBUCION TALLAS</t>
  </si>
  <si>
    <t>CAPTURA</t>
  </si>
  <si>
    <t>TALLA</t>
  </si>
  <si>
    <t>CLAVE TALLA- EDAD (Nº)</t>
  </si>
  <si>
    <t>CAPTURAS POR TALLA Y EDAD</t>
  </si>
  <si>
    <t>(cm)</t>
  </si>
  <si>
    <t>TOTAL</t>
  </si>
  <si>
    <t>Nº</t>
  </si>
  <si>
    <t>CALCULO DE LAS TALLAS MEDIAS</t>
  </si>
  <si>
    <t>CALCULO DE LOS PESOS MEDIOS</t>
  </si>
  <si>
    <t>a=</t>
  </si>
  <si>
    <t>b=</t>
  </si>
  <si>
    <t>MEDIA</t>
  </si>
  <si>
    <t>ANCHOA 2002</t>
  </si>
  <si>
    <t>CAPTURAS POR EDAD</t>
  </si>
  <si>
    <t>C (N)</t>
  </si>
  <si>
    <t>L</t>
  </si>
  <si>
    <t>W</t>
  </si>
  <si>
    <t>SOP</t>
  </si>
  <si>
    <t>Clase de edad (años)</t>
  </si>
  <si>
    <t>Número de ejemplares (millones)</t>
  </si>
  <si>
    <t>EDAD</t>
  </si>
  <si>
    <t>('000)</t>
  </si>
  <si>
    <t>(g)</t>
  </si>
  <si>
    <t>Media</t>
  </si>
  <si>
    <t>Std</t>
  </si>
  <si>
    <t>total muestreo</t>
  </si>
  <si>
    <t>FREC.REL.</t>
  </si>
  <si>
    <t>FREC. ACUM.</t>
  </si>
  <si>
    <t>dif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</si>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</sst>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"/>
    <numFmt numFmtId="166" formatCode="0.000"/>
    <numFmt numFmtId="167" formatCode="0.000000"/>
  </numFmts>
  <fonts count="11">
    <font>
      <sz val="10"/>
      <name val="Arial"/>
      <family val="2"/>
    </font>
    <font>
      <sz val="10"/>
      <name val="Times New Roman"/>
      <family val="1"/>
    </font>
    <font>
      <b/>
      <sz val="8"/>
      <name val="MS Sans"/>
      <family val="2"/>
    </font>
    <font>
      <sz val="8"/>
      <name val="Arial"/>
      <family val="2"/>
    </font>
    <font>
      <sz val="8"/>
      <name val="MS Sans"/>
      <family val="2"/>
    </font>
    <font>
      <sz val="10"/>
      <name val="MS Sans"/>
      <family val="2"/>
    </font>
    <font>
      <sz val="8"/>
      <color indexed="10"/>
      <name val="MS Sans"/>
      <family val="2"/>
    </font>
    <font>
      <b/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/>
      <bottom/>
      <diagonal/>
    </border>
    <border>
      <left/>
      <right style="thin">
        <color indexed="58"/>
      </right>
      <top/>
      <bottom/>
      <diagonal/>
    </border>
    <border>
      <left style="thin">
        <color indexed="58"/>
      </left>
      <right/>
      <top/>
      <bottom/>
      <diagonal/>
    </border>
    <border>
      <left/>
      <right style="thin">
        <color indexed="58"/>
      </right>
      <top style="thin">
        <color indexed="58"/>
      </top>
      <bottom style="thin">
        <color indexed="58"/>
      </bottom>
      <diagonal/>
    </border>
  </borders>
  <cellStyleXfs count="8">
    <xf numFmtId="0" fontId="0" fillId="0" borderId="0"/>
    <xf numFmtId="0" fontId="10" fillId="0" borderId="0" applyNumberFormat="0" applyFill="0" applyBorder="0" applyProtection="0">
      <alignment horizontal="left"/>
    </xf>
    <xf numFmtId="0" fontId="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Protection="0">
      <alignment horizontal="left"/>
    </xf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3" fillId="0" borderId="5" xfId="0" applyFont="1" applyBorder="1" applyAlignment="1">
      <alignment vertical="center"/>
    </xf>
    <xf numFmtId="1" fontId="3" fillId="0" borderId="0" xfId="0" applyNumberFormat="1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7" applyNumberFormat="1" applyFont="1" applyFill="1" applyBorder="1" applyAlignment="1" applyProtection="1"/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0" borderId="0" xfId="7" applyNumberFormat="1" applyFont="1" applyFill="1" applyBorder="1" applyAlignment="1" applyProtection="1">
      <alignment horizont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/>
    <xf numFmtId="1" fontId="0" fillId="0" borderId="0" xfId="0" applyNumberFormat="1"/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vertical="center"/>
    </xf>
    <xf numFmtId="167" fontId="0" fillId="0" borderId="0" xfId="0" applyNumberFormat="1"/>
    <xf numFmtId="166" fontId="3" fillId="0" borderId="0" xfId="0" applyNumberFormat="1" applyFont="1" applyAlignment="1">
      <alignment horizontal="center" vertical="center"/>
    </xf>
    <xf numFmtId="2" fontId="0" fillId="0" borderId="0" xfId="0" applyNumberFormat="1"/>
    <xf numFmtId="0" fontId="8" fillId="0" borderId="0" xfId="2" applyFont="1"/>
    <xf numFmtId="2" fontId="8" fillId="0" borderId="0" xfId="2" applyNumberFormat="1" applyFont="1"/>
    <xf numFmtId="0" fontId="1" fillId="0" borderId="0" xfId="0" applyFont="1"/>
    <xf numFmtId="0" fontId="9" fillId="0" borderId="0" xfId="2" applyFont="1"/>
    <xf numFmtId="0" fontId="9" fillId="0" borderId="0" xfId="2" applyFont="1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8">
    <cellStyle name="Categoría del Piloto de Datos" xfId="1" xr:uid="{00000000-0005-0000-0000-000000000000}"/>
    <cellStyle name="Normal" xfId="0" builtinId="0"/>
    <cellStyle name="Normal_sardina-eval00" xfId="2" xr:uid="{00000000-0005-0000-0000-000002000000}"/>
    <cellStyle name="Piloto de Datos Ángulo" xfId="3" xr:uid="{00000000-0005-0000-0000-000003000000}"/>
    <cellStyle name="Piloto de Datos Campo" xfId="4" xr:uid="{00000000-0005-0000-0000-000004000000}"/>
    <cellStyle name="Piloto de Datos Resultado" xfId="5" xr:uid="{00000000-0005-0000-0000-000005000000}"/>
    <cellStyle name="Piloto de Datos Título" xfId="6" xr:uid="{00000000-0005-0000-0000-000006000000}"/>
    <cellStyle name="Piloto de Datos Valor" xfId="7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141312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1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POL 01
sub-title
sub-title</a:t>
            </a:r>
          </a:p>
        </c:rich>
      </c:tx>
      <c:layout>
        <c:manualLayout>
          <c:xMode val="edge"/>
          <c:yMode val="edge"/>
          <c:x val="0.45252892271147671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833057366033743"/>
          <c:y val="0.49516114563911257"/>
          <c:w val="0.76538841102721766"/>
          <c:h val="0.26214413592658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'POL 01'!$H$89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'POL 01'!$H$91:$H$94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'POL 01'!$I$91:$I$94</c:f>
              <c:numCache>
                <c:formatCode>0.000000</c:formatCode>
                <c:ptCount val="4"/>
                <c:pt idx="0" formatCode="0">
                  <c:v>286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4-F04B-893C-9BCB2E3C5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40531888"/>
        <c:axId val="1"/>
      </c:barChart>
      <c:catAx>
        <c:axId val="1840531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Clase de edad (años)</a:t>
                </a:r>
              </a:p>
            </c:rich>
          </c:tx>
          <c:layout>
            <c:manualLayout>
              <c:xMode val="edge"/>
              <c:yMode val="edge"/>
              <c:x val="0.44694211058813177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Número de ejemplares (millones)</a:t>
                </a:r>
              </a:p>
            </c:rich>
          </c:tx>
          <c:layout>
            <c:manualLayout>
              <c:xMode val="edge"/>
              <c:yMode val="edge"/>
              <c:x val="1.1173624246689835E-2"/>
              <c:y val="0.229466019417475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840531888"/>
        <c:crossesAt val="1"/>
        <c:crossBetween val="between"/>
        <c:majorUnit val="100"/>
        <c:min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1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POL 01
sub-title
sub-title</a:t>
            </a:r>
          </a:p>
        </c:rich>
      </c:tx>
      <c:layout>
        <c:manualLayout>
          <c:xMode val="edge"/>
          <c:yMode val="edge"/>
          <c:x val="0.45252892271147671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950412710599023"/>
          <c:y val="0.49516114563911257"/>
          <c:w val="0.75421485758156481"/>
          <c:h val="0.26214413592658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'POL 01'!$H$89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'POL 01'!$H$91:$H$94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'POL 01'!$I$91:$I$94</c:f>
              <c:numCache>
                <c:formatCode>0.000000</c:formatCode>
                <c:ptCount val="4"/>
                <c:pt idx="0" formatCode="0">
                  <c:v>286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F-7A44-89C1-B7AE8A4BE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23136672"/>
        <c:axId val="1"/>
      </c:barChart>
      <c:catAx>
        <c:axId val="1723136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Age class (years)</a:t>
                </a:r>
              </a:p>
            </c:rich>
          </c:tx>
          <c:layout>
            <c:manualLayout>
              <c:xMode val="edge"/>
              <c:yMode val="edge"/>
              <c:x val="0.48046276338362737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Number of fish (millions)</a:t>
                </a:r>
              </a:p>
            </c:rich>
          </c:tx>
          <c:layout>
            <c:manualLayout>
              <c:xMode val="edge"/>
              <c:yMode val="edge"/>
              <c:x val="2.5140544582765146E-2"/>
              <c:y val="0.419466019417475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723136672"/>
        <c:crossesAt val="1"/>
        <c:crossBetween val="between"/>
        <c:majorUnit val="100"/>
        <c:min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1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POL 02
sub-title
sub-title</a:t>
            </a:r>
          </a:p>
        </c:rich>
      </c:tx>
      <c:layout>
        <c:manualLayout>
          <c:xMode val="edge"/>
          <c:yMode val="edge"/>
          <c:x val="0.45252892271147671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833057366033743"/>
          <c:y val="0.49516114563911257"/>
          <c:w val="0.76538841102721766"/>
          <c:h val="0.26214413592658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'POL 02'!$H$89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'POL 02'!$H$91:$H$94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'POL 02'!$I$91:$I$94</c:f>
              <c:numCache>
                <c:formatCode>0</c:formatCode>
                <c:ptCount val="4"/>
                <c:pt idx="0">
                  <c:v>236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47-C14B-A4E6-EA0B23BFF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55228288"/>
        <c:axId val="1"/>
      </c:barChart>
      <c:catAx>
        <c:axId val="185522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Clase de edad (años)</a:t>
                </a:r>
              </a:p>
            </c:rich>
          </c:tx>
          <c:layout>
            <c:manualLayout>
              <c:xMode val="edge"/>
              <c:yMode val="edge"/>
              <c:x val="0.44694211058813177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Número de ejemplares (millones)</a:t>
                </a:r>
              </a:p>
            </c:rich>
          </c:tx>
          <c:layout>
            <c:manualLayout>
              <c:xMode val="edge"/>
              <c:yMode val="edge"/>
              <c:x val="1.1173624246689835E-2"/>
              <c:y val="0.229466019417475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855228288"/>
        <c:crossesAt val="1"/>
        <c:crossBetween val="between"/>
        <c:majorUnit val="100"/>
        <c:min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1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POL 02
sub-title
sub-title</a:t>
            </a:r>
          </a:p>
        </c:rich>
      </c:tx>
      <c:layout>
        <c:manualLayout>
          <c:xMode val="edge"/>
          <c:yMode val="edge"/>
          <c:x val="0.45252892271147671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950412710599023"/>
          <c:y val="0.49516114563911257"/>
          <c:w val="0.75421485758156481"/>
          <c:h val="0.26214413592658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'POL 02'!$H$89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'POL 02'!$H$91:$H$94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'POL 02'!$I$91:$I$94</c:f>
              <c:numCache>
                <c:formatCode>0</c:formatCode>
                <c:ptCount val="4"/>
                <c:pt idx="0">
                  <c:v>236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F-F040-8B0F-C06F32DF6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55708736"/>
        <c:axId val="1"/>
      </c:barChart>
      <c:catAx>
        <c:axId val="185570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Age class (years)</a:t>
                </a:r>
              </a:p>
            </c:rich>
          </c:tx>
          <c:layout>
            <c:manualLayout>
              <c:xMode val="edge"/>
              <c:yMode val="edge"/>
              <c:x val="0.48046276338362737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Number of fish (millions)</a:t>
                </a:r>
              </a:p>
            </c:rich>
          </c:tx>
          <c:layout>
            <c:manualLayout>
              <c:xMode val="edge"/>
              <c:yMode val="edge"/>
              <c:x val="2.5140544582765146E-2"/>
              <c:y val="0.419466019417475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855708736"/>
        <c:crossesAt val="1"/>
        <c:crossBetween val="between"/>
        <c:majorUnit val="100"/>
        <c:min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1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POL 03
sub-title
sub-title</a:t>
            </a:r>
          </a:p>
        </c:rich>
      </c:tx>
      <c:layout>
        <c:manualLayout>
          <c:xMode val="edge"/>
          <c:yMode val="edge"/>
          <c:x val="0.45252892271147671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833057366033743"/>
          <c:y val="0.49516114563911257"/>
          <c:w val="0.76538841102721766"/>
          <c:h val="0.26214413592658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'POL 03'!$H$89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'POL 03'!$H$91:$H$94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'POL 03'!$I$91:$I$94</c:f>
              <c:numCache>
                <c:formatCode>0</c:formatCode>
                <c:ptCount val="4"/>
                <c:pt idx="0">
                  <c:v>932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8-6348-A20E-80CB4EADD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50291568"/>
        <c:axId val="1"/>
      </c:barChart>
      <c:catAx>
        <c:axId val="1750291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Clase de edad (años)</a:t>
                </a:r>
              </a:p>
            </c:rich>
          </c:tx>
          <c:layout>
            <c:manualLayout>
              <c:xMode val="edge"/>
              <c:yMode val="edge"/>
              <c:x val="0.44694211058813177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Número de ejemplares (millones)</a:t>
                </a:r>
              </a:p>
            </c:rich>
          </c:tx>
          <c:layout>
            <c:manualLayout>
              <c:xMode val="edge"/>
              <c:yMode val="edge"/>
              <c:x val="1.1173624246689835E-2"/>
              <c:y val="0.229466019417475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750291568"/>
        <c:crossesAt val="1"/>
        <c:crossBetween val="between"/>
        <c:majorUnit val="100"/>
        <c:min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1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POL 03
sub-title
sub-title</a:t>
            </a:r>
          </a:p>
        </c:rich>
      </c:tx>
      <c:layout>
        <c:manualLayout>
          <c:xMode val="edge"/>
          <c:yMode val="edge"/>
          <c:x val="0.45252892271147671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950412710599023"/>
          <c:y val="0.49516114563911257"/>
          <c:w val="0.75421485758156481"/>
          <c:h val="0.26214413592658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'POL 03'!$H$89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'POL 03'!$H$91:$H$94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'POL 03'!$I$91:$I$94</c:f>
              <c:numCache>
                <c:formatCode>0</c:formatCode>
                <c:ptCount val="4"/>
                <c:pt idx="0">
                  <c:v>932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5-3245-9258-95CD9F89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51014096"/>
        <c:axId val="1"/>
      </c:barChart>
      <c:catAx>
        <c:axId val="1751014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Age class (years)</a:t>
                </a:r>
              </a:p>
            </c:rich>
          </c:tx>
          <c:layout>
            <c:manualLayout>
              <c:xMode val="edge"/>
              <c:yMode val="edge"/>
              <c:x val="0.48046276338362737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Number of fish (millions)</a:t>
                </a:r>
              </a:p>
            </c:rich>
          </c:tx>
          <c:layout>
            <c:manualLayout>
              <c:xMode val="edge"/>
              <c:yMode val="edge"/>
              <c:x val="2.5140544582765146E-2"/>
              <c:y val="0.419466019417475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751014096"/>
        <c:crossesAt val="1"/>
        <c:crossBetween val="between"/>
        <c:majorUnit val="100"/>
        <c:min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1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POL 04
sub-title
sub-title</a:t>
            </a:r>
          </a:p>
        </c:rich>
      </c:tx>
      <c:layout>
        <c:manualLayout>
          <c:xMode val="edge"/>
          <c:yMode val="edge"/>
          <c:x val="0.45252892271147671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833057366033743"/>
          <c:y val="0.49516114563911257"/>
          <c:w val="0.76538841102721766"/>
          <c:h val="0.26214413592658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'POL 04'!$H$89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'POL 04'!$H$91:$H$94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'POL 04'!$I$91:$I$94</c:f>
              <c:numCache>
                <c:formatCode>0</c:formatCode>
                <c:ptCount val="4"/>
                <c:pt idx="0">
                  <c:v>589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8-0148-9849-0EB49C21D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50238736"/>
        <c:axId val="1"/>
      </c:barChart>
      <c:catAx>
        <c:axId val="175023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Clase de edad (años)</a:t>
                </a:r>
              </a:p>
            </c:rich>
          </c:tx>
          <c:layout>
            <c:manualLayout>
              <c:xMode val="edge"/>
              <c:yMode val="edge"/>
              <c:x val="0.44694211058813177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Número de ejemplares (millones)</a:t>
                </a:r>
              </a:p>
            </c:rich>
          </c:tx>
          <c:layout>
            <c:manualLayout>
              <c:xMode val="edge"/>
              <c:yMode val="edge"/>
              <c:x val="1.1173624246689835E-2"/>
              <c:y val="0.229466019417475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750238736"/>
        <c:crossesAt val="1"/>
        <c:crossBetween val="between"/>
        <c:majorUnit val="100"/>
        <c:min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1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POL 04
sub-title
sub-title</a:t>
            </a:r>
          </a:p>
        </c:rich>
      </c:tx>
      <c:layout>
        <c:manualLayout>
          <c:xMode val="edge"/>
          <c:yMode val="edge"/>
          <c:x val="0.45252892271147671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950412710599023"/>
          <c:y val="0.49516114563911257"/>
          <c:w val="0.75421485758156481"/>
          <c:h val="0.26214413592658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'POL 04'!$H$89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'POL 04'!$H$91:$H$94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'POL 04'!$I$91:$I$94</c:f>
              <c:numCache>
                <c:formatCode>0</c:formatCode>
                <c:ptCount val="4"/>
                <c:pt idx="0">
                  <c:v>589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C-B343-A9CB-EF670ABE3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50156400"/>
        <c:axId val="1"/>
      </c:barChart>
      <c:catAx>
        <c:axId val="175015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Age class (years)</a:t>
                </a:r>
              </a:p>
            </c:rich>
          </c:tx>
          <c:layout>
            <c:manualLayout>
              <c:xMode val="edge"/>
              <c:yMode val="edge"/>
              <c:x val="0.48046276338362737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Number of fish (millions)</a:t>
                </a:r>
              </a:p>
            </c:rich>
          </c:tx>
          <c:layout>
            <c:manualLayout>
              <c:xMode val="edge"/>
              <c:yMode val="edge"/>
              <c:x val="2.5140544582765146E-2"/>
              <c:y val="0.419466019417475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750156400"/>
        <c:crossesAt val="1"/>
        <c:crossBetween val="between"/>
        <c:majorUnit val="100"/>
        <c:min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1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POL 05
sub-title
sub-title</a:t>
            </a:r>
          </a:p>
        </c:rich>
      </c:tx>
      <c:layout>
        <c:manualLayout>
          <c:xMode val="edge"/>
          <c:yMode val="edge"/>
          <c:x val="0.45252892271147671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833057366033743"/>
          <c:y val="0.49516114563911257"/>
          <c:w val="0.76538841102721766"/>
          <c:h val="0.26214413592658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'POL 05'!$H$89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'POL 05'!$H$91:$H$94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'POL 05'!$I$91:$I$94</c:f>
              <c:numCache>
                <c:formatCode>0</c:formatCode>
                <c:ptCount val="4"/>
                <c:pt idx="0">
                  <c:v>17</c:v>
                </c:pt>
                <c:pt idx="1">
                  <c:v>1</c:v>
                </c:pt>
                <c:pt idx="2" formatCode="0.00">
                  <c:v>0.01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0-9247-90F4-0B966DB70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17719088"/>
        <c:axId val="1"/>
      </c:barChart>
      <c:catAx>
        <c:axId val="181771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Clase de edad (años)</a:t>
                </a:r>
              </a:p>
            </c:rich>
          </c:tx>
          <c:layout>
            <c:manualLayout>
              <c:xMode val="edge"/>
              <c:yMode val="edge"/>
              <c:x val="0.44694211058813177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Número de ejemplares (millones)</a:t>
                </a:r>
              </a:p>
            </c:rich>
          </c:tx>
          <c:layout>
            <c:manualLayout>
              <c:xMode val="edge"/>
              <c:yMode val="edge"/>
              <c:x val="1.1173624246689835E-2"/>
              <c:y val="0.229466019417475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817719088"/>
        <c:crossesAt val="1"/>
        <c:crossBetween val="between"/>
        <c:majorUnit val="100"/>
        <c:min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1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POL 05
sub-title
sub-title</a:t>
            </a:r>
          </a:p>
        </c:rich>
      </c:tx>
      <c:layout>
        <c:manualLayout>
          <c:xMode val="edge"/>
          <c:yMode val="edge"/>
          <c:x val="0.45252892271147671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950412710599023"/>
          <c:y val="0.49516114563911257"/>
          <c:w val="0.75421485758156481"/>
          <c:h val="0.26214413592658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'POL 05'!$H$89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'POL 05'!$H$91:$H$94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'POL 05'!$I$91:$I$94</c:f>
              <c:numCache>
                <c:formatCode>0</c:formatCode>
                <c:ptCount val="4"/>
                <c:pt idx="0">
                  <c:v>17</c:v>
                </c:pt>
                <c:pt idx="1">
                  <c:v>1</c:v>
                </c:pt>
                <c:pt idx="2" formatCode="0.00">
                  <c:v>0.01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E-954C-916D-1B174CEE2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17449616"/>
        <c:axId val="1"/>
      </c:barChart>
      <c:catAx>
        <c:axId val="181744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Age class (years)</a:t>
                </a:r>
              </a:p>
            </c:rich>
          </c:tx>
          <c:layout>
            <c:manualLayout>
              <c:xMode val="edge"/>
              <c:yMode val="edge"/>
              <c:x val="0.48046276338362737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Number of fish (millions)</a:t>
                </a:r>
              </a:p>
            </c:rich>
          </c:tx>
          <c:layout>
            <c:manualLayout>
              <c:xMode val="edge"/>
              <c:yMode val="edge"/>
              <c:x val="2.5140544582765146E-2"/>
              <c:y val="0.419466019417475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817449616"/>
        <c:crossesAt val="1"/>
        <c:crossBetween val="between"/>
        <c:majorUnit val="100"/>
        <c:min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1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POL 06
sub-title
sub-title</a:t>
            </a:r>
          </a:p>
        </c:rich>
      </c:tx>
      <c:layout>
        <c:manualLayout>
          <c:xMode val="edge"/>
          <c:yMode val="edge"/>
          <c:x val="0.45252892271147671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833057366033743"/>
          <c:y val="0.49516114563911257"/>
          <c:w val="0.76538841102721766"/>
          <c:h val="0.26214413592658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'POL 06'!$H$89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'POL 06'!$H$91:$H$94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'POL 06'!$I$91:$I$94</c:f>
              <c:numCache>
                <c:formatCode>0</c:formatCode>
                <c:ptCount val="4"/>
                <c:pt idx="0">
                  <c:v>558</c:v>
                </c:pt>
                <c:pt idx="1">
                  <c:v>25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2-4948-B685-BE97E0D84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39945696"/>
        <c:axId val="1"/>
      </c:barChart>
      <c:catAx>
        <c:axId val="1839945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Clase de edad (años)</a:t>
                </a:r>
              </a:p>
            </c:rich>
          </c:tx>
          <c:layout>
            <c:manualLayout>
              <c:xMode val="edge"/>
              <c:yMode val="edge"/>
              <c:x val="0.44694211058813177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Número de ejemplares (millones)</a:t>
                </a:r>
              </a:p>
            </c:rich>
          </c:tx>
          <c:layout>
            <c:manualLayout>
              <c:xMode val="edge"/>
              <c:yMode val="edge"/>
              <c:x val="1.1173624246689835E-2"/>
              <c:y val="0.229466019417475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839945696"/>
        <c:crossesAt val="1"/>
        <c:crossBetween val="between"/>
        <c:majorUnit val="100"/>
        <c:min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1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POL 06
sub-title
sub-title</a:t>
            </a:r>
          </a:p>
        </c:rich>
      </c:tx>
      <c:layout>
        <c:manualLayout>
          <c:xMode val="edge"/>
          <c:yMode val="edge"/>
          <c:x val="0.45252892271147671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950412710599023"/>
          <c:y val="0.49516114563911257"/>
          <c:w val="0.75421485758156481"/>
          <c:h val="0.26214413592658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'POL 06'!$H$89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'POL 06'!$H$91:$H$94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'POL 06'!$I$91:$I$94</c:f>
              <c:numCache>
                <c:formatCode>0</c:formatCode>
                <c:ptCount val="4"/>
                <c:pt idx="0">
                  <c:v>558</c:v>
                </c:pt>
                <c:pt idx="1">
                  <c:v>25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3-E845-878B-AC25CD858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38689888"/>
        <c:axId val="1"/>
      </c:barChart>
      <c:catAx>
        <c:axId val="183868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Age class (years)</a:t>
                </a:r>
              </a:p>
            </c:rich>
          </c:tx>
          <c:layout>
            <c:manualLayout>
              <c:xMode val="edge"/>
              <c:yMode val="edge"/>
              <c:x val="0.48046276338362737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Number of fish (millions)</a:t>
                </a:r>
              </a:p>
            </c:rich>
          </c:tx>
          <c:layout>
            <c:manualLayout>
              <c:xMode val="edge"/>
              <c:yMode val="edge"/>
              <c:x val="2.5140544582765146E-2"/>
              <c:y val="0.419466019417475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838689888"/>
        <c:crossesAt val="1"/>
        <c:crossBetween val="between"/>
        <c:majorUnit val="100"/>
        <c:min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ABUNDANCIA TOTAL </a:t>
            </a:r>
          </a:p>
        </c:rich>
      </c:tx>
      <c:layout>
        <c:manualLayout>
          <c:xMode val="edge"/>
          <c:yMode val="edge"/>
          <c:x val="0.37710750890775524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31900784076186"/>
          <c:y val="0.32525290939039747"/>
          <c:w val="0.79052890627993655"/>
          <c:h val="0.432052372175304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ALK_GENERAL_BOQUERON!$H$100:$H$100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ALK_GENERAL_BOQUERON!$H$102:$H$105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ALK_GENERAL_BOQUERON!$I$102:$I$105</c:f>
              <c:numCache>
                <c:formatCode>0</c:formatCode>
                <c:ptCount val="4"/>
                <c:pt idx="0">
                  <c:v>2619</c:v>
                </c:pt>
                <c:pt idx="1">
                  <c:v>27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50-7F45-BC35-F477BAA4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72455248"/>
        <c:axId val="1"/>
      </c:barChart>
      <c:catAx>
        <c:axId val="1672455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Clase de edad (años)</a:t>
                </a:r>
              </a:p>
            </c:rich>
          </c:tx>
          <c:layout>
            <c:manualLayout>
              <c:xMode val="edge"/>
              <c:yMode val="edge"/>
              <c:x val="0.4329751902520565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Número de ejemplares (millones)</a:t>
                </a:r>
              </a:p>
            </c:rich>
          </c:tx>
          <c:layout>
            <c:manualLayout>
              <c:xMode val="edge"/>
              <c:yMode val="edge"/>
              <c:x val="1.1173624246689835E-2"/>
              <c:y val="0.229466019417475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672455248"/>
        <c:crossesAt val="1"/>
        <c:crossBetween val="between"/>
        <c:majorUnit val="500"/>
        <c:minorUnit val="1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BIOMASA TOTAL </a:t>
            </a:r>
          </a:p>
        </c:rich>
      </c:tx>
      <c:layout>
        <c:manualLayout>
          <c:xMode val="edge"/>
          <c:yMode val="edge"/>
          <c:x val="0.39666124136717545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347106891305626"/>
          <c:y val="0.32525290939039747"/>
          <c:w val="0.74024791577449889"/>
          <c:h val="0.432052372175304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ALK_GENERAL_BOQUERON!$H$100:$H$100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'[1]TOTAL ÁREA'!$H$91:$H$94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ALK_GENERAL_BOQUERON!$F$103:$F$106</c:f>
              <c:numCache>
                <c:formatCode>General</c:formatCode>
                <c:ptCount val="4"/>
                <c:pt idx="0">
                  <c:v>13287.449763623499</c:v>
                </c:pt>
                <c:pt idx="1">
                  <c:v>406.42700831168901</c:v>
                </c:pt>
                <c:pt idx="2">
                  <c:v>46.9777610435819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E-3E4F-8140-01EEDFDEF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74990032"/>
        <c:axId val="1"/>
      </c:barChart>
      <c:catAx>
        <c:axId val="187499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Clase de edad (años)</a:t>
                </a:r>
              </a:p>
            </c:rich>
          </c:tx>
          <c:layout>
            <c:manualLayout>
              <c:xMode val="edge"/>
              <c:yMode val="edge"/>
              <c:x val="0.4581157348348216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0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Biomasa de ejemplares (t)</a:t>
                </a:r>
              </a:p>
            </c:rich>
          </c:tx>
          <c:layout>
            <c:manualLayout>
              <c:xMode val="edge"/>
              <c:yMode val="edge"/>
              <c:x val="2.5140544582765146E-2"/>
              <c:y val="0.271853069337206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874990032"/>
        <c:crossesAt val="1"/>
        <c:crossBetween val="between"/>
        <c:majorUnit val="5000"/>
        <c:minorUnit val="10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TOTAL ABUNDANCE</a:t>
            </a:r>
          </a:p>
        </c:rich>
      </c:tx>
      <c:layout>
        <c:manualLayout>
          <c:xMode val="edge"/>
          <c:yMode val="edge"/>
          <c:x val="0.37884170815695389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92163458170767"/>
          <c:y val="0.32525290939039747"/>
          <c:w val="0.79389616157027354"/>
          <c:h val="0.432052372175304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ALK_GENERAL_BOQUERON!$H$100:$H$100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ALK_GENERAL_BOQUERON!$H$102:$H$105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ALK_GENERAL_BOQUERON!$I$102:$I$105</c:f>
              <c:numCache>
                <c:formatCode>0</c:formatCode>
                <c:ptCount val="4"/>
                <c:pt idx="0">
                  <c:v>2619</c:v>
                </c:pt>
                <c:pt idx="1">
                  <c:v>27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E-CC43-875C-FAF747D9E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39383488"/>
        <c:axId val="1"/>
      </c:barChart>
      <c:catAx>
        <c:axId val="183938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Age class (years)</a:t>
                </a:r>
              </a:p>
            </c:rich>
          </c:tx>
          <c:layout>
            <c:manualLayout>
              <c:xMode val="edge"/>
              <c:yMode val="edge"/>
              <c:x val="0.45962406509771236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Number of fish (millions)</a:t>
                </a:r>
              </a:p>
            </c:rich>
          </c:tx>
          <c:layout>
            <c:manualLayout>
              <c:xMode val="edge"/>
              <c:yMode val="edge"/>
              <c:x val="2.7856030531002569E-2"/>
              <c:y val="0.2572895803073159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839383488"/>
        <c:crossesAt val="1"/>
        <c:crossBetween val="between"/>
        <c:majorUnit val="500"/>
        <c:minorUnit val="1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MX"/>
              <a:t>TOTAL BIOMASS</a:t>
            </a:r>
          </a:p>
        </c:rich>
      </c:tx>
      <c:layout>
        <c:manualLayout>
          <c:xMode val="edge"/>
          <c:yMode val="edge"/>
          <c:x val="0.39555523874278947"/>
          <c:y val="4.3690849323446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384963741627386"/>
          <c:y val="0.32525290939039747"/>
          <c:w val="0.77996815873570735"/>
          <c:h val="0.432052372175304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ALK_GENERAL_BOQUERON!$H$100:$H$100</c:f>
              <c:strCache>
                <c:ptCount val="1"/>
                <c:pt idx="0">
                  <c:v>Clase de edad (años)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'[1]TOTAL ÁREA'!$H$91:$H$94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ALK_GENERAL_BOQUERON!$F$103:$F$106</c:f>
              <c:numCache>
                <c:formatCode>General</c:formatCode>
                <c:ptCount val="4"/>
                <c:pt idx="0">
                  <c:v>13287.449763623499</c:v>
                </c:pt>
                <c:pt idx="1">
                  <c:v>406.42700831168901</c:v>
                </c:pt>
                <c:pt idx="2">
                  <c:v>46.9777610435819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5-494E-8AC9-C6C257BE1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57052976"/>
        <c:axId val="1"/>
      </c:barChart>
      <c:catAx>
        <c:axId val="185705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Age class (years)</a:t>
                </a:r>
              </a:p>
            </c:rich>
          </c:tx>
          <c:layout>
            <c:manualLayout>
              <c:xMode val="edge"/>
              <c:yMode val="edge"/>
              <c:x val="0.46798083039063015"/>
              <c:y val="0.88352266646280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0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MX"/>
                  <a:t>Fish Biomass (t)</a:t>
                </a:r>
              </a:p>
            </c:rich>
          </c:tx>
          <c:layout>
            <c:manualLayout>
              <c:xMode val="edge"/>
              <c:yMode val="edge"/>
              <c:x val="2.7856030531002569E-2"/>
              <c:y val="0.364089136916137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1857052976"/>
        <c:crossesAt val="1"/>
        <c:crossBetween val="between"/>
        <c:majorUnit val="5000"/>
        <c:minorUnit val="10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863600</xdr:colOff>
      <xdr:row>107</xdr:row>
      <xdr:rowOff>12700</xdr:rowOff>
    </xdr:from>
    <xdr:to>
      <xdr:col>11</xdr:col>
      <xdr:colOff>596900</xdr:colOff>
      <xdr:row>122</xdr:row>
      <xdr:rowOff>152400</xdr:rowOff>
    </xdr:to>
    <xdr:graphicFrame macro="">
      <xdr:nvGraphicFramePr>
        <xdr:cNvPr id="1027" name="Gráfico 1">
          <a:extLst>
            <a:ext uri="{FF2B5EF4-FFF2-40B4-BE49-F238E27FC236}">
              <a16:creationId xmlns:a16="http://schemas.microsoft.com/office/drawing/2014/main" id="{CCA24754-7C1F-DA10-CFED-82DC4E1CA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876300</xdr:colOff>
      <xdr:row>123</xdr:row>
      <xdr:rowOff>165100</xdr:rowOff>
    </xdr:from>
    <xdr:to>
      <xdr:col>11</xdr:col>
      <xdr:colOff>609600</xdr:colOff>
      <xdr:row>139</xdr:row>
      <xdr:rowOff>139700</xdr:rowOff>
    </xdr:to>
    <xdr:graphicFrame macro="">
      <xdr:nvGraphicFramePr>
        <xdr:cNvPr id="1028" name="Gráfico 2">
          <a:extLst>
            <a:ext uri="{FF2B5EF4-FFF2-40B4-BE49-F238E27FC236}">
              <a16:creationId xmlns:a16="http://schemas.microsoft.com/office/drawing/2014/main" id="{8F050C82-CD5C-8031-2E54-1809038636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863600</xdr:colOff>
      <xdr:row>107</xdr:row>
      <xdr:rowOff>12700</xdr:rowOff>
    </xdr:from>
    <xdr:to>
      <xdr:col>11</xdr:col>
      <xdr:colOff>596900</xdr:colOff>
      <xdr:row>122</xdr:row>
      <xdr:rowOff>152400</xdr:rowOff>
    </xdr:to>
    <xdr:graphicFrame macro="">
      <xdr:nvGraphicFramePr>
        <xdr:cNvPr id="2051" name="Gráfico 1">
          <a:extLst>
            <a:ext uri="{FF2B5EF4-FFF2-40B4-BE49-F238E27FC236}">
              <a16:creationId xmlns:a16="http://schemas.microsoft.com/office/drawing/2014/main" id="{9626F3CB-7363-CA0B-57D5-BAA4A70A9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876300</xdr:colOff>
      <xdr:row>123</xdr:row>
      <xdr:rowOff>165100</xdr:rowOff>
    </xdr:from>
    <xdr:to>
      <xdr:col>11</xdr:col>
      <xdr:colOff>609600</xdr:colOff>
      <xdr:row>139</xdr:row>
      <xdr:rowOff>139700</xdr:rowOff>
    </xdr:to>
    <xdr:graphicFrame macro="">
      <xdr:nvGraphicFramePr>
        <xdr:cNvPr id="2052" name="Gráfico 2">
          <a:extLst>
            <a:ext uri="{FF2B5EF4-FFF2-40B4-BE49-F238E27FC236}">
              <a16:creationId xmlns:a16="http://schemas.microsoft.com/office/drawing/2014/main" id="{32B0ACD5-FCE0-195D-9C5C-0E5C6836A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863600</xdr:colOff>
      <xdr:row>107</xdr:row>
      <xdr:rowOff>12700</xdr:rowOff>
    </xdr:from>
    <xdr:to>
      <xdr:col>11</xdr:col>
      <xdr:colOff>596900</xdr:colOff>
      <xdr:row>122</xdr:row>
      <xdr:rowOff>152400</xdr:rowOff>
    </xdr:to>
    <xdr:graphicFrame macro="">
      <xdr:nvGraphicFramePr>
        <xdr:cNvPr id="3075" name="Gráfico 1">
          <a:extLst>
            <a:ext uri="{FF2B5EF4-FFF2-40B4-BE49-F238E27FC236}">
              <a16:creationId xmlns:a16="http://schemas.microsoft.com/office/drawing/2014/main" id="{09790299-1C01-1940-A35F-AD6A66BD6A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876300</xdr:colOff>
      <xdr:row>123</xdr:row>
      <xdr:rowOff>165100</xdr:rowOff>
    </xdr:from>
    <xdr:to>
      <xdr:col>11</xdr:col>
      <xdr:colOff>609600</xdr:colOff>
      <xdr:row>139</xdr:row>
      <xdr:rowOff>139700</xdr:rowOff>
    </xdr:to>
    <xdr:graphicFrame macro="">
      <xdr:nvGraphicFramePr>
        <xdr:cNvPr id="3076" name="Gráfico 2">
          <a:extLst>
            <a:ext uri="{FF2B5EF4-FFF2-40B4-BE49-F238E27FC236}">
              <a16:creationId xmlns:a16="http://schemas.microsoft.com/office/drawing/2014/main" id="{C812F577-2B66-7941-BE5E-755D22DDB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863600</xdr:colOff>
      <xdr:row>107</xdr:row>
      <xdr:rowOff>12700</xdr:rowOff>
    </xdr:from>
    <xdr:to>
      <xdr:col>11</xdr:col>
      <xdr:colOff>596900</xdr:colOff>
      <xdr:row>122</xdr:row>
      <xdr:rowOff>152400</xdr:rowOff>
    </xdr:to>
    <xdr:graphicFrame macro="">
      <xdr:nvGraphicFramePr>
        <xdr:cNvPr id="4099" name="Gráfico 1">
          <a:extLst>
            <a:ext uri="{FF2B5EF4-FFF2-40B4-BE49-F238E27FC236}">
              <a16:creationId xmlns:a16="http://schemas.microsoft.com/office/drawing/2014/main" id="{36DB1C70-AB0A-05E6-A4F2-7DCB400AB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876300</xdr:colOff>
      <xdr:row>123</xdr:row>
      <xdr:rowOff>165100</xdr:rowOff>
    </xdr:from>
    <xdr:to>
      <xdr:col>11</xdr:col>
      <xdr:colOff>609600</xdr:colOff>
      <xdr:row>139</xdr:row>
      <xdr:rowOff>139700</xdr:rowOff>
    </xdr:to>
    <xdr:graphicFrame macro="">
      <xdr:nvGraphicFramePr>
        <xdr:cNvPr id="4100" name="Gráfico 2">
          <a:extLst>
            <a:ext uri="{FF2B5EF4-FFF2-40B4-BE49-F238E27FC236}">
              <a16:creationId xmlns:a16="http://schemas.microsoft.com/office/drawing/2014/main" id="{34342850-CF5D-406D-BAF3-5F4F00E83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863600</xdr:colOff>
      <xdr:row>107</xdr:row>
      <xdr:rowOff>12700</xdr:rowOff>
    </xdr:from>
    <xdr:to>
      <xdr:col>11</xdr:col>
      <xdr:colOff>596900</xdr:colOff>
      <xdr:row>122</xdr:row>
      <xdr:rowOff>152400</xdr:rowOff>
    </xdr:to>
    <xdr:graphicFrame macro="">
      <xdr:nvGraphicFramePr>
        <xdr:cNvPr id="5123" name="Gráfico 1">
          <a:extLst>
            <a:ext uri="{FF2B5EF4-FFF2-40B4-BE49-F238E27FC236}">
              <a16:creationId xmlns:a16="http://schemas.microsoft.com/office/drawing/2014/main" id="{F7267382-57CA-76B6-667F-804706DBE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876300</xdr:colOff>
      <xdr:row>123</xdr:row>
      <xdr:rowOff>165100</xdr:rowOff>
    </xdr:from>
    <xdr:to>
      <xdr:col>11</xdr:col>
      <xdr:colOff>609600</xdr:colOff>
      <xdr:row>139</xdr:row>
      <xdr:rowOff>139700</xdr:rowOff>
    </xdr:to>
    <xdr:graphicFrame macro="">
      <xdr:nvGraphicFramePr>
        <xdr:cNvPr id="5124" name="Gráfico 2">
          <a:extLst>
            <a:ext uri="{FF2B5EF4-FFF2-40B4-BE49-F238E27FC236}">
              <a16:creationId xmlns:a16="http://schemas.microsoft.com/office/drawing/2014/main" id="{A08BEC66-90F7-74CD-AACB-79B8AAAC3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863600</xdr:colOff>
      <xdr:row>107</xdr:row>
      <xdr:rowOff>12700</xdr:rowOff>
    </xdr:from>
    <xdr:to>
      <xdr:col>11</xdr:col>
      <xdr:colOff>596900</xdr:colOff>
      <xdr:row>122</xdr:row>
      <xdr:rowOff>152400</xdr:rowOff>
    </xdr:to>
    <xdr:graphicFrame macro="">
      <xdr:nvGraphicFramePr>
        <xdr:cNvPr id="6147" name="Gráfico 1">
          <a:extLst>
            <a:ext uri="{FF2B5EF4-FFF2-40B4-BE49-F238E27FC236}">
              <a16:creationId xmlns:a16="http://schemas.microsoft.com/office/drawing/2014/main" id="{A10B0CF9-8623-5145-30F7-8AD6C8FC9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876300</xdr:colOff>
      <xdr:row>123</xdr:row>
      <xdr:rowOff>165100</xdr:rowOff>
    </xdr:from>
    <xdr:to>
      <xdr:col>11</xdr:col>
      <xdr:colOff>609600</xdr:colOff>
      <xdr:row>139</xdr:row>
      <xdr:rowOff>139700</xdr:rowOff>
    </xdr:to>
    <xdr:graphicFrame macro="">
      <xdr:nvGraphicFramePr>
        <xdr:cNvPr id="6148" name="Gráfico 2">
          <a:extLst>
            <a:ext uri="{FF2B5EF4-FFF2-40B4-BE49-F238E27FC236}">
              <a16:creationId xmlns:a16="http://schemas.microsoft.com/office/drawing/2014/main" id="{BB167DDE-5A74-4FE5-D1A7-CA83EEBDAE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863600</xdr:colOff>
      <xdr:row>117</xdr:row>
      <xdr:rowOff>0</xdr:rowOff>
    </xdr:from>
    <xdr:to>
      <xdr:col>11</xdr:col>
      <xdr:colOff>596900</xdr:colOff>
      <xdr:row>132</xdr:row>
      <xdr:rowOff>139700</xdr:rowOff>
    </xdr:to>
    <xdr:graphicFrame macro="">
      <xdr:nvGraphicFramePr>
        <xdr:cNvPr id="7173" name="Gráfico 1">
          <a:extLst>
            <a:ext uri="{FF2B5EF4-FFF2-40B4-BE49-F238E27FC236}">
              <a16:creationId xmlns:a16="http://schemas.microsoft.com/office/drawing/2014/main" id="{C5F57DC9-C487-E654-7750-2367598EA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876300</xdr:colOff>
      <xdr:row>133</xdr:row>
      <xdr:rowOff>152400</xdr:rowOff>
    </xdr:from>
    <xdr:to>
      <xdr:col>11</xdr:col>
      <xdr:colOff>609600</xdr:colOff>
      <xdr:row>149</xdr:row>
      <xdr:rowOff>127000</xdr:rowOff>
    </xdr:to>
    <xdr:graphicFrame macro="">
      <xdr:nvGraphicFramePr>
        <xdr:cNvPr id="7174" name="Gráfico 2">
          <a:extLst>
            <a:ext uri="{FF2B5EF4-FFF2-40B4-BE49-F238E27FC236}">
              <a16:creationId xmlns:a16="http://schemas.microsoft.com/office/drawing/2014/main" id="{588AD39C-A3C5-BC29-200C-ECE54F543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800100</xdr:colOff>
      <xdr:row>116</xdr:row>
      <xdr:rowOff>152400</xdr:rowOff>
    </xdr:from>
    <xdr:to>
      <xdr:col>18</xdr:col>
      <xdr:colOff>419100</xdr:colOff>
      <xdr:row>132</xdr:row>
      <xdr:rowOff>127000</xdr:rowOff>
    </xdr:to>
    <xdr:graphicFrame macro="">
      <xdr:nvGraphicFramePr>
        <xdr:cNvPr id="7175" name="Gráfico 3">
          <a:extLst>
            <a:ext uri="{FF2B5EF4-FFF2-40B4-BE49-F238E27FC236}">
              <a16:creationId xmlns:a16="http://schemas.microsoft.com/office/drawing/2014/main" id="{55348796-AED4-6F7A-C291-28D41DBEC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800100</xdr:colOff>
      <xdr:row>133</xdr:row>
      <xdr:rowOff>152400</xdr:rowOff>
    </xdr:from>
    <xdr:to>
      <xdr:col>18</xdr:col>
      <xdr:colOff>419100</xdr:colOff>
      <xdr:row>149</xdr:row>
      <xdr:rowOff>127000</xdr:rowOff>
    </xdr:to>
    <xdr:graphicFrame macro="">
      <xdr:nvGraphicFramePr>
        <xdr:cNvPr id="7176" name="Gráfico 4">
          <a:extLst>
            <a:ext uri="{FF2B5EF4-FFF2-40B4-BE49-F238E27FC236}">
              <a16:creationId xmlns:a16="http://schemas.microsoft.com/office/drawing/2014/main" id="{9D09E6D2-BEE5-60B5-19BB-545D507E2D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Campa&#241;a%20ECOC&#193;DIZ%20(Reclutas)%201112/ECOC&#193;DIZ%201112_Evaluaci&#243;n/ALKS/ALK_ECOR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COR2012"/>
      <sheetName val="PE10"/>
      <sheetName val="PE09"/>
      <sheetName val="PE07"/>
      <sheetName val="PE08"/>
      <sheetName val="PE06"/>
      <sheetName val="PE05"/>
      <sheetName val="PE03"/>
      <sheetName val="PE01"/>
      <sheetName val="PE04"/>
      <sheetName val="PE02"/>
      <sheetName val="Total Pescas"/>
      <sheetName val="Medias tallas"/>
      <sheetName val="Medias Biomasas"/>
      <sheetName val="POL 01"/>
      <sheetName val="POL 02"/>
      <sheetName val="POL 03"/>
      <sheetName val="POL 04"/>
      <sheetName val="POL 05"/>
      <sheetName val="POL 06"/>
      <sheetName val="TOTAL ÁRE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91">
          <cell r="H91">
            <v>0</v>
          </cell>
        </row>
        <row r="92">
          <cell r="H92">
            <v>1</v>
          </cell>
        </row>
        <row r="93">
          <cell r="H93">
            <v>2</v>
          </cell>
        </row>
        <row r="94">
          <cell r="H94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workbookViewId="0">
      <selection activeCell="J2" sqref="J2"/>
    </sheetView>
  </sheetViews>
  <sheetFormatPr baseColWidth="10" defaultColWidth="11.5" defaultRowHeight="13"/>
  <cols>
    <col min="1" max="1" width="9" customWidth="1"/>
    <col min="2" max="2" width="12.1640625" customWidth="1"/>
    <col min="4" max="4" width="9.6640625" customWidth="1"/>
    <col min="5" max="5" width="12.1640625" customWidth="1"/>
    <col min="8" max="8" width="8.5" customWidth="1"/>
    <col min="9" max="9" width="10.5" customWidth="1"/>
    <col min="11" max="12" width="9.6640625" customWidth="1"/>
    <col min="13" max="13" width="10.5" customWidth="1"/>
    <col min="14" max="14" width="8.83203125" customWidth="1"/>
    <col min="16" max="16" width="11" customWidth="1"/>
  </cols>
  <sheetData>
    <row r="1" spans="1:18">
      <c r="A1" s="44" t="s">
        <v>0</v>
      </c>
      <c r="B1" s="44"/>
      <c r="C1" s="44"/>
      <c r="D1" s="44"/>
      <c r="E1" s="44"/>
      <c r="F1" s="44"/>
      <c r="G1" s="2"/>
      <c r="H1" s="45" t="s">
        <v>1</v>
      </c>
      <c r="I1" s="45"/>
      <c r="J1" s="2"/>
      <c r="K1" s="2"/>
      <c r="M1" s="3"/>
      <c r="N1" s="3"/>
      <c r="O1" s="2"/>
      <c r="P1" s="4"/>
      <c r="Q1" s="4"/>
      <c r="R1" s="4"/>
    </row>
    <row r="2" spans="1:18">
      <c r="A2" s="2"/>
      <c r="B2" s="2"/>
      <c r="C2" s="2"/>
      <c r="D2" s="2"/>
      <c r="E2" s="2"/>
      <c r="F2" s="2"/>
      <c r="G2" s="2"/>
      <c r="H2" s="2" t="s">
        <v>2</v>
      </c>
      <c r="I2" s="2">
        <v>752391</v>
      </c>
      <c r="J2" s="2"/>
      <c r="K2" s="2"/>
      <c r="L2" s="2"/>
      <c r="M2" s="2"/>
      <c r="N2" s="2"/>
      <c r="O2" s="2"/>
      <c r="P2" s="4"/>
      <c r="Q2" s="4"/>
      <c r="R2" s="4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4"/>
      <c r="R3" s="4"/>
    </row>
    <row r="4" spans="1:18">
      <c r="A4" s="3" t="s">
        <v>3</v>
      </c>
      <c r="B4" s="46" t="s">
        <v>4</v>
      </c>
      <c r="C4" s="46"/>
      <c r="D4" s="46"/>
      <c r="E4" s="46"/>
      <c r="F4" s="46"/>
      <c r="G4" s="2"/>
      <c r="H4" s="3" t="s">
        <v>3</v>
      </c>
      <c r="I4" s="2"/>
      <c r="J4" s="2"/>
      <c r="K4" s="3" t="s">
        <v>3</v>
      </c>
      <c r="L4" s="45" t="s">
        <v>5</v>
      </c>
      <c r="M4" s="45"/>
      <c r="N4" s="45"/>
      <c r="O4" s="45"/>
      <c r="P4" s="45"/>
      <c r="Q4" s="4"/>
      <c r="R4" s="4"/>
    </row>
    <row r="5" spans="1:18">
      <c r="A5" s="3" t="s">
        <v>6</v>
      </c>
      <c r="B5" s="5">
        <v>0</v>
      </c>
      <c r="C5" s="6">
        <v>1</v>
      </c>
      <c r="D5" s="6">
        <v>2</v>
      </c>
      <c r="E5" s="6">
        <v>3</v>
      </c>
      <c r="F5" s="7" t="s">
        <v>7</v>
      </c>
      <c r="G5" s="2"/>
      <c r="H5" s="3" t="s">
        <v>6</v>
      </c>
      <c r="I5" s="3" t="s">
        <v>8</v>
      </c>
      <c r="J5" s="2"/>
      <c r="K5" s="3" t="s">
        <v>6</v>
      </c>
      <c r="L5" s="5">
        <v>0</v>
      </c>
      <c r="M5" s="6">
        <v>1</v>
      </c>
      <c r="N5" s="6">
        <v>2</v>
      </c>
      <c r="O5" s="6">
        <v>3</v>
      </c>
      <c r="P5" s="8" t="s">
        <v>7</v>
      </c>
      <c r="Q5" s="4"/>
      <c r="R5" s="4"/>
    </row>
    <row r="6" spans="1:18">
      <c r="A6" s="9">
        <v>3.75</v>
      </c>
      <c r="B6" s="10"/>
      <c r="C6" s="3"/>
      <c r="D6" s="3"/>
      <c r="E6" s="3"/>
      <c r="F6" s="11">
        <f t="shared" ref="F6:F37" si="0">SUM(B6:E6)</f>
        <v>0</v>
      </c>
      <c r="G6" s="2"/>
      <c r="H6" s="9">
        <v>3.75</v>
      </c>
      <c r="I6" s="12">
        <v>0</v>
      </c>
      <c r="J6" s="2"/>
      <c r="K6" s="9">
        <v>3.75</v>
      </c>
      <c r="L6" s="2">
        <f t="shared" ref="L6:L37" si="1">IF($F6&gt;0,($I6/1000)*(B6/$F6),0)</f>
        <v>0</v>
      </c>
      <c r="M6" s="2">
        <f t="shared" ref="M6:M37" si="2">IF($F6&gt;0,($I6/1000)*(C6/$F6),0)</f>
        <v>0</v>
      </c>
      <c r="N6" s="2">
        <f t="shared" ref="N6:N37" si="3">IF($F6&gt;0,($I6/1000)*(D6/$F6),0)</f>
        <v>0</v>
      </c>
      <c r="O6" s="2">
        <f t="shared" ref="O6:O37" si="4">IF($F6&gt;0,($I6/1000)*(E6/$F6),0)</f>
        <v>0</v>
      </c>
      <c r="P6" s="13">
        <f t="shared" ref="P6:P37" si="5">SUM(L6:O6)</f>
        <v>0</v>
      </c>
      <c r="Q6" s="4"/>
      <c r="R6" s="4"/>
    </row>
    <row r="7" spans="1:18">
      <c r="A7" s="9">
        <v>4.25</v>
      </c>
      <c r="B7" s="10"/>
      <c r="C7" s="3"/>
      <c r="D7" s="3"/>
      <c r="E7" s="3"/>
      <c r="F7" s="11">
        <f t="shared" si="0"/>
        <v>0</v>
      </c>
      <c r="G7" s="2"/>
      <c r="H7" s="9">
        <v>4.25</v>
      </c>
      <c r="I7" s="12">
        <v>0</v>
      </c>
      <c r="J7" s="2"/>
      <c r="K7" s="9">
        <v>4.25</v>
      </c>
      <c r="L7" s="2">
        <f t="shared" si="1"/>
        <v>0</v>
      </c>
      <c r="M7" s="2">
        <f t="shared" si="2"/>
        <v>0</v>
      </c>
      <c r="N7" s="2">
        <f t="shared" si="3"/>
        <v>0</v>
      </c>
      <c r="O7" s="2">
        <f t="shared" si="4"/>
        <v>0</v>
      </c>
      <c r="P7" s="13">
        <f t="shared" si="5"/>
        <v>0</v>
      </c>
      <c r="Q7" s="4"/>
      <c r="R7" s="4"/>
    </row>
    <row r="8" spans="1:18">
      <c r="A8" s="9">
        <v>4.75</v>
      </c>
      <c r="B8" s="14">
        <v>1</v>
      </c>
      <c r="C8" s="14"/>
      <c r="D8" s="14"/>
      <c r="E8" s="3"/>
      <c r="F8" s="11">
        <f t="shared" si="0"/>
        <v>1</v>
      </c>
      <c r="G8" s="2"/>
      <c r="H8" s="9">
        <v>4.75</v>
      </c>
      <c r="I8" s="12">
        <v>0</v>
      </c>
      <c r="J8" s="2"/>
      <c r="K8" s="9">
        <v>4.75</v>
      </c>
      <c r="L8" s="2">
        <f t="shared" si="1"/>
        <v>0</v>
      </c>
      <c r="M8" s="2">
        <f t="shared" si="2"/>
        <v>0</v>
      </c>
      <c r="N8" s="2">
        <f t="shared" si="3"/>
        <v>0</v>
      </c>
      <c r="O8" s="2">
        <f t="shared" si="4"/>
        <v>0</v>
      </c>
      <c r="P8" s="13">
        <f t="shared" si="5"/>
        <v>0</v>
      </c>
      <c r="Q8" s="4"/>
      <c r="R8" s="4"/>
    </row>
    <row r="9" spans="1:18">
      <c r="A9" s="9">
        <v>5.25</v>
      </c>
      <c r="B9" s="14">
        <v>2</v>
      </c>
      <c r="C9" s="14"/>
      <c r="D9" s="14"/>
      <c r="E9" s="15"/>
      <c r="F9" s="11">
        <f t="shared" si="0"/>
        <v>2</v>
      </c>
      <c r="G9" s="2"/>
      <c r="H9" s="9">
        <v>5.25</v>
      </c>
      <c r="I9" s="12">
        <v>0</v>
      </c>
      <c r="J9" s="2"/>
      <c r="K9" s="9">
        <v>5.25</v>
      </c>
      <c r="L9" s="2">
        <f t="shared" si="1"/>
        <v>0</v>
      </c>
      <c r="M9" s="2">
        <f t="shared" si="2"/>
        <v>0</v>
      </c>
      <c r="N9" s="2">
        <f t="shared" si="3"/>
        <v>0</v>
      </c>
      <c r="O9" s="2">
        <f t="shared" si="4"/>
        <v>0</v>
      </c>
      <c r="P9" s="13">
        <f t="shared" si="5"/>
        <v>0</v>
      </c>
      <c r="Q9" s="4"/>
      <c r="R9" s="4"/>
    </row>
    <row r="10" spans="1:18">
      <c r="A10" s="9">
        <v>5.75</v>
      </c>
      <c r="B10" s="14">
        <v>3</v>
      </c>
      <c r="C10" s="14"/>
      <c r="D10" s="14"/>
      <c r="E10" s="3"/>
      <c r="F10" s="11">
        <f t="shared" si="0"/>
        <v>3</v>
      </c>
      <c r="G10" s="2"/>
      <c r="H10" s="9">
        <v>5.75</v>
      </c>
      <c r="I10" s="12">
        <v>0</v>
      </c>
      <c r="J10" s="2"/>
      <c r="K10" s="9">
        <v>5.75</v>
      </c>
      <c r="L10" s="2">
        <f t="shared" si="1"/>
        <v>0</v>
      </c>
      <c r="M10" s="2">
        <f t="shared" si="2"/>
        <v>0</v>
      </c>
      <c r="N10" s="2">
        <f t="shared" si="3"/>
        <v>0</v>
      </c>
      <c r="O10" s="2">
        <f t="shared" si="4"/>
        <v>0</v>
      </c>
      <c r="P10" s="13">
        <f t="shared" si="5"/>
        <v>0</v>
      </c>
      <c r="Q10" s="4"/>
      <c r="R10" s="4"/>
    </row>
    <row r="11" spans="1:18">
      <c r="A11" s="9">
        <v>6.25</v>
      </c>
      <c r="B11" s="14">
        <v>9</v>
      </c>
      <c r="C11" s="14"/>
      <c r="D11" s="14"/>
      <c r="E11" s="3"/>
      <c r="F11" s="11">
        <f t="shared" si="0"/>
        <v>9</v>
      </c>
      <c r="G11" s="2"/>
      <c r="H11" s="9">
        <v>6.25</v>
      </c>
      <c r="I11" s="12">
        <v>0</v>
      </c>
      <c r="J11" s="2"/>
      <c r="K11" s="9">
        <v>6.25</v>
      </c>
      <c r="L11" s="2">
        <f t="shared" si="1"/>
        <v>0</v>
      </c>
      <c r="M11" s="2">
        <f t="shared" si="2"/>
        <v>0</v>
      </c>
      <c r="N11" s="2">
        <f t="shared" si="3"/>
        <v>0</v>
      </c>
      <c r="O11" s="2">
        <f t="shared" si="4"/>
        <v>0</v>
      </c>
      <c r="P11" s="13">
        <f t="shared" si="5"/>
        <v>0</v>
      </c>
      <c r="Q11" s="4"/>
      <c r="R11" s="4"/>
    </row>
    <row r="12" spans="1:18">
      <c r="A12" s="9">
        <v>6.75</v>
      </c>
      <c r="B12" s="14">
        <v>10</v>
      </c>
      <c r="C12" s="14"/>
      <c r="D12" s="14"/>
      <c r="E12" s="16"/>
      <c r="F12" s="11">
        <f t="shared" si="0"/>
        <v>10</v>
      </c>
      <c r="G12" s="2"/>
      <c r="H12" s="9">
        <v>6.75</v>
      </c>
      <c r="I12" s="12">
        <v>12018090</v>
      </c>
      <c r="J12" s="2"/>
      <c r="K12" s="9">
        <v>6.75</v>
      </c>
      <c r="L12" s="2">
        <f t="shared" si="1"/>
        <v>12018.09</v>
      </c>
      <c r="M12" s="2">
        <f t="shared" si="2"/>
        <v>0</v>
      </c>
      <c r="N12" s="2">
        <f t="shared" si="3"/>
        <v>0</v>
      </c>
      <c r="O12" s="2">
        <f t="shared" si="4"/>
        <v>0</v>
      </c>
      <c r="P12" s="13">
        <f t="shared" si="5"/>
        <v>12018.09</v>
      </c>
      <c r="Q12" s="4"/>
      <c r="R12" s="4"/>
    </row>
    <row r="13" spans="1:18">
      <c r="A13" s="9">
        <v>7.25</v>
      </c>
      <c r="B13" s="14">
        <v>23</v>
      </c>
      <c r="C13" s="14"/>
      <c r="D13" s="14"/>
      <c r="E13" s="16"/>
      <c r="F13" s="11">
        <f t="shared" si="0"/>
        <v>23</v>
      </c>
      <c r="G13" s="2"/>
      <c r="H13" s="9">
        <v>7.25</v>
      </c>
      <c r="I13" s="12">
        <v>62616276</v>
      </c>
      <c r="J13" s="2"/>
      <c r="K13" s="9">
        <v>7.25</v>
      </c>
      <c r="L13" s="2">
        <f t="shared" si="1"/>
        <v>62616.275999999998</v>
      </c>
      <c r="M13" s="2">
        <f t="shared" si="2"/>
        <v>0</v>
      </c>
      <c r="N13" s="2">
        <f t="shared" si="3"/>
        <v>0</v>
      </c>
      <c r="O13" s="2">
        <f t="shared" si="4"/>
        <v>0</v>
      </c>
      <c r="P13" s="13">
        <f t="shared" si="5"/>
        <v>62616.275999999998</v>
      </c>
      <c r="Q13" s="4"/>
      <c r="R13" s="4"/>
    </row>
    <row r="14" spans="1:18">
      <c r="A14" s="9">
        <v>7.75</v>
      </c>
      <c r="B14" s="14">
        <v>28</v>
      </c>
      <c r="C14" s="14"/>
      <c r="D14" s="14"/>
      <c r="E14" s="17"/>
      <c r="F14" s="11">
        <f t="shared" si="0"/>
        <v>28</v>
      </c>
      <c r="G14" s="2"/>
      <c r="H14" s="9">
        <v>7.75</v>
      </c>
      <c r="I14" s="12">
        <v>113173747</v>
      </c>
      <c r="J14" s="12"/>
      <c r="K14" s="9">
        <v>7.75</v>
      </c>
      <c r="L14" s="2">
        <f t="shared" si="1"/>
        <v>113173.747</v>
      </c>
      <c r="M14" s="2">
        <f t="shared" si="2"/>
        <v>0</v>
      </c>
      <c r="N14" s="2">
        <f t="shared" si="3"/>
        <v>0</v>
      </c>
      <c r="O14" s="2">
        <f t="shared" si="4"/>
        <v>0</v>
      </c>
      <c r="P14" s="13">
        <f t="shared" si="5"/>
        <v>113173.747</v>
      </c>
      <c r="Q14" s="4"/>
      <c r="R14" s="4"/>
    </row>
    <row r="15" spans="1:18">
      <c r="A15" s="9">
        <v>8.25</v>
      </c>
      <c r="B15" s="14">
        <v>20</v>
      </c>
      <c r="C15" s="14"/>
      <c r="D15" s="14"/>
      <c r="E15" s="17"/>
      <c r="F15" s="11">
        <f t="shared" si="0"/>
        <v>20</v>
      </c>
      <c r="G15" s="2"/>
      <c r="H15" s="9">
        <v>8.25</v>
      </c>
      <c r="I15" s="12">
        <v>60171925</v>
      </c>
      <c r="J15" s="12"/>
      <c r="K15" s="9">
        <v>8.25</v>
      </c>
      <c r="L15" s="2">
        <f t="shared" si="1"/>
        <v>60171.925000000003</v>
      </c>
      <c r="M15" s="2">
        <f t="shared" si="2"/>
        <v>0</v>
      </c>
      <c r="N15" s="2">
        <f t="shared" si="3"/>
        <v>0</v>
      </c>
      <c r="O15" s="2">
        <f t="shared" si="4"/>
        <v>0</v>
      </c>
      <c r="P15" s="13">
        <f t="shared" si="5"/>
        <v>60171.925000000003</v>
      </c>
      <c r="Q15" s="4"/>
      <c r="R15" s="4"/>
    </row>
    <row r="16" spans="1:18">
      <c r="A16" s="9">
        <v>8.75</v>
      </c>
      <c r="B16" s="14">
        <v>17</v>
      </c>
      <c r="C16" s="14"/>
      <c r="D16" s="14"/>
      <c r="E16" s="17"/>
      <c r="F16" s="11">
        <f t="shared" si="0"/>
        <v>17</v>
      </c>
      <c r="G16" s="2"/>
      <c r="H16" s="9">
        <v>8.75</v>
      </c>
      <c r="I16" s="12">
        <v>28884156</v>
      </c>
      <c r="J16" s="12"/>
      <c r="K16" s="9">
        <v>8.75</v>
      </c>
      <c r="L16" s="2">
        <f t="shared" si="1"/>
        <v>28884.155999999999</v>
      </c>
      <c r="M16" s="2">
        <f t="shared" si="2"/>
        <v>0</v>
      </c>
      <c r="N16" s="2">
        <f t="shared" si="3"/>
        <v>0</v>
      </c>
      <c r="O16" s="2">
        <f t="shared" si="4"/>
        <v>0</v>
      </c>
      <c r="P16" s="13">
        <f t="shared" si="5"/>
        <v>28884.155999999999</v>
      </c>
      <c r="Q16" s="4"/>
      <c r="R16" s="4"/>
    </row>
    <row r="17" spans="1:18">
      <c r="A17" s="9">
        <v>9.25</v>
      </c>
      <c r="B17" s="14">
        <v>15</v>
      </c>
      <c r="C17" s="14"/>
      <c r="D17" s="14"/>
      <c r="E17" s="17"/>
      <c r="F17" s="11">
        <f t="shared" si="0"/>
        <v>15</v>
      </c>
      <c r="G17" s="2"/>
      <c r="H17" s="9">
        <v>9.25</v>
      </c>
      <c r="I17" s="12">
        <v>7210855</v>
      </c>
      <c r="J17" s="12"/>
      <c r="K17" s="9">
        <v>9.25</v>
      </c>
      <c r="L17" s="2">
        <f t="shared" si="1"/>
        <v>7210.8549999999996</v>
      </c>
      <c r="M17" s="2">
        <f t="shared" si="2"/>
        <v>0</v>
      </c>
      <c r="N17" s="2">
        <f t="shared" si="3"/>
        <v>0</v>
      </c>
      <c r="O17" s="2">
        <f t="shared" si="4"/>
        <v>0</v>
      </c>
      <c r="P17" s="13">
        <f t="shared" si="5"/>
        <v>7210.8549999999996</v>
      </c>
      <c r="Q17" s="4"/>
      <c r="R17" s="4"/>
    </row>
    <row r="18" spans="1:18">
      <c r="A18" s="9">
        <v>9.75</v>
      </c>
      <c r="B18" s="14">
        <v>24</v>
      </c>
      <c r="C18" s="14"/>
      <c r="D18" s="14"/>
      <c r="E18" s="17"/>
      <c r="F18" s="11">
        <f t="shared" si="0"/>
        <v>24</v>
      </c>
      <c r="G18" s="2"/>
      <c r="H18" s="9">
        <v>9.75</v>
      </c>
      <c r="I18" s="12">
        <v>2403618</v>
      </c>
      <c r="J18" s="12"/>
      <c r="K18" s="9">
        <v>9.75</v>
      </c>
      <c r="L18" s="2">
        <f t="shared" si="1"/>
        <v>2403.6179999999999</v>
      </c>
      <c r="M18" s="2">
        <f t="shared" si="2"/>
        <v>0</v>
      </c>
      <c r="N18" s="2">
        <f t="shared" si="3"/>
        <v>0</v>
      </c>
      <c r="O18" s="2">
        <f t="shared" si="4"/>
        <v>0</v>
      </c>
      <c r="P18" s="13">
        <f t="shared" si="5"/>
        <v>2403.6179999999999</v>
      </c>
      <c r="Q18" s="4"/>
      <c r="R18" s="4"/>
    </row>
    <row r="19" spans="1:18">
      <c r="A19" s="9">
        <v>10.25</v>
      </c>
      <c r="B19" s="14">
        <v>38</v>
      </c>
      <c r="C19" s="14"/>
      <c r="D19" s="14"/>
      <c r="E19" s="17"/>
      <c r="F19" s="11">
        <f t="shared" si="0"/>
        <v>38</v>
      </c>
      <c r="G19" s="2"/>
      <c r="H19" s="9">
        <v>10.25</v>
      </c>
      <c r="I19" s="12">
        <v>0</v>
      </c>
      <c r="J19" s="12"/>
      <c r="K19" s="9">
        <v>10.25</v>
      </c>
      <c r="L19" s="2">
        <f t="shared" si="1"/>
        <v>0</v>
      </c>
      <c r="M19" s="2">
        <f t="shared" si="2"/>
        <v>0</v>
      </c>
      <c r="N19" s="2">
        <f t="shared" si="3"/>
        <v>0</v>
      </c>
      <c r="O19" s="2">
        <f t="shared" si="4"/>
        <v>0</v>
      </c>
      <c r="P19" s="13">
        <f t="shared" si="5"/>
        <v>0</v>
      </c>
      <c r="Q19" s="4"/>
      <c r="R19" s="4"/>
    </row>
    <row r="20" spans="1:18">
      <c r="A20" s="9">
        <v>10.75</v>
      </c>
      <c r="B20" s="14">
        <v>54</v>
      </c>
      <c r="C20" s="14"/>
      <c r="D20" s="14"/>
      <c r="E20" s="17"/>
      <c r="F20" s="11">
        <f t="shared" si="0"/>
        <v>54</v>
      </c>
      <c r="G20" s="2"/>
      <c r="H20" s="9">
        <v>10.75</v>
      </c>
      <c r="I20" s="12">
        <v>0</v>
      </c>
      <c r="J20" s="12"/>
      <c r="K20" s="9">
        <v>10.75</v>
      </c>
      <c r="L20" s="2">
        <f t="shared" si="1"/>
        <v>0</v>
      </c>
      <c r="M20" s="2">
        <f t="shared" si="2"/>
        <v>0</v>
      </c>
      <c r="N20" s="2">
        <f t="shared" si="3"/>
        <v>0</v>
      </c>
      <c r="O20" s="2">
        <f t="shared" si="4"/>
        <v>0</v>
      </c>
      <c r="P20" s="13">
        <f t="shared" si="5"/>
        <v>0</v>
      </c>
      <c r="Q20" s="4"/>
      <c r="R20" s="4"/>
    </row>
    <row r="21" spans="1:18">
      <c r="A21" s="9">
        <v>11.25</v>
      </c>
      <c r="B21" s="14">
        <v>56</v>
      </c>
      <c r="C21" s="14"/>
      <c r="D21" s="14"/>
      <c r="E21" s="17"/>
      <c r="F21" s="11">
        <f t="shared" si="0"/>
        <v>56</v>
      </c>
      <c r="G21" s="2"/>
      <c r="H21" s="9">
        <v>11.25</v>
      </c>
      <c r="I21" s="12">
        <v>0</v>
      </c>
      <c r="J21" s="12"/>
      <c r="K21" s="9">
        <v>11.25</v>
      </c>
      <c r="L21" s="2">
        <f t="shared" si="1"/>
        <v>0</v>
      </c>
      <c r="M21" s="2">
        <f t="shared" si="2"/>
        <v>0</v>
      </c>
      <c r="N21" s="2">
        <f t="shared" si="3"/>
        <v>0</v>
      </c>
      <c r="O21" s="2">
        <f t="shared" si="4"/>
        <v>0</v>
      </c>
      <c r="P21" s="13">
        <f t="shared" si="5"/>
        <v>0</v>
      </c>
      <c r="Q21" s="4"/>
      <c r="R21" s="4"/>
    </row>
    <row r="22" spans="1:18">
      <c r="A22" s="9">
        <v>11.75</v>
      </c>
      <c r="B22" s="14">
        <v>24</v>
      </c>
      <c r="C22" s="14"/>
      <c r="D22" s="14"/>
      <c r="E22" s="17"/>
      <c r="F22" s="11">
        <f t="shared" si="0"/>
        <v>24</v>
      </c>
      <c r="G22" s="12"/>
      <c r="H22" s="9">
        <v>11.75</v>
      </c>
      <c r="I22" s="12">
        <v>0</v>
      </c>
      <c r="J22" s="12"/>
      <c r="K22" s="9">
        <v>11.75</v>
      </c>
      <c r="L22" s="2">
        <f t="shared" si="1"/>
        <v>0</v>
      </c>
      <c r="M22" s="2">
        <f t="shared" si="2"/>
        <v>0</v>
      </c>
      <c r="N22" s="2">
        <f t="shared" si="3"/>
        <v>0</v>
      </c>
      <c r="O22" s="2">
        <f t="shared" si="4"/>
        <v>0</v>
      </c>
      <c r="P22" s="13">
        <f t="shared" si="5"/>
        <v>0</v>
      </c>
      <c r="Q22" s="4"/>
      <c r="R22" s="4"/>
    </row>
    <row r="23" spans="1:18">
      <c r="A23" s="9">
        <v>12.25</v>
      </c>
      <c r="B23" s="14">
        <v>17</v>
      </c>
      <c r="C23" s="14"/>
      <c r="D23" s="14"/>
      <c r="E23" s="17"/>
      <c r="F23" s="11">
        <f t="shared" si="0"/>
        <v>17</v>
      </c>
      <c r="G23" s="12"/>
      <c r="H23" s="9">
        <v>12.25</v>
      </c>
      <c r="I23" s="12">
        <v>0</v>
      </c>
      <c r="J23" s="12"/>
      <c r="K23" s="9">
        <v>12.25</v>
      </c>
      <c r="L23" s="2">
        <f t="shared" si="1"/>
        <v>0</v>
      </c>
      <c r="M23" s="2">
        <f t="shared" si="2"/>
        <v>0</v>
      </c>
      <c r="N23" s="2">
        <f t="shared" si="3"/>
        <v>0</v>
      </c>
      <c r="O23" s="2">
        <f t="shared" si="4"/>
        <v>0</v>
      </c>
      <c r="P23" s="13">
        <f t="shared" si="5"/>
        <v>0</v>
      </c>
      <c r="Q23" s="4"/>
      <c r="R23" s="4"/>
    </row>
    <row r="24" spans="1:18">
      <c r="A24" s="9">
        <v>12.75</v>
      </c>
      <c r="B24" s="14">
        <v>10</v>
      </c>
      <c r="C24" s="14">
        <v>2</v>
      </c>
      <c r="D24" s="14"/>
      <c r="E24" s="17"/>
      <c r="F24" s="11">
        <f t="shared" si="0"/>
        <v>12</v>
      </c>
      <c r="G24" s="12"/>
      <c r="H24" s="9">
        <v>12.75</v>
      </c>
      <c r="I24" s="12">
        <v>0</v>
      </c>
      <c r="J24" s="12"/>
      <c r="K24" s="9">
        <v>12.75</v>
      </c>
      <c r="L24" s="2">
        <f t="shared" si="1"/>
        <v>0</v>
      </c>
      <c r="M24" s="2">
        <f t="shared" si="2"/>
        <v>0</v>
      </c>
      <c r="N24" s="2">
        <f t="shared" si="3"/>
        <v>0</v>
      </c>
      <c r="O24" s="2">
        <f t="shared" si="4"/>
        <v>0</v>
      </c>
      <c r="P24" s="13">
        <f t="shared" si="5"/>
        <v>0</v>
      </c>
      <c r="Q24" s="4"/>
      <c r="R24" s="4"/>
    </row>
    <row r="25" spans="1:18">
      <c r="A25" s="9">
        <v>13.25</v>
      </c>
      <c r="B25" s="14">
        <v>5</v>
      </c>
      <c r="C25" s="14">
        <v>1</v>
      </c>
      <c r="D25" s="14"/>
      <c r="E25" s="17"/>
      <c r="F25" s="11">
        <f t="shared" si="0"/>
        <v>6</v>
      </c>
      <c r="G25" s="12"/>
      <c r="H25" s="9">
        <v>13.25</v>
      </c>
      <c r="I25" s="12">
        <v>0</v>
      </c>
      <c r="J25" s="12"/>
      <c r="K25" s="9">
        <v>13.25</v>
      </c>
      <c r="L25" s="2">
        <f t="shared" si="1"/>
        <v>0</v>
      </c>
      <c r="M25" s="2">
        <f t="shared" si="2"/>
        <v>0</v>
      </c>
      <c r="N25" s="2">
        <f t="shared" si="3"/>
        <v>0</v>
      </c>
      <c r="O25" s="2">
        <f t="shared" si="4"/>
        <v>0</v>
      </c>
      <c r="P25" s="13">
        <f t="shared" si="5"/>
        <v>0</v>
      </c>
      <c r="Q25" s="4"/>
      <c r="R25" s="4"/>
    </row>
    <row r="26" spans="1:18">
      <c r="A26" s="9">
        <v>13.75</v>
      </c>
      <c r="B26" s="14">
        <v>7</v>
      </c>
      <c r="C26" s="14">
        <v>3</v>
      </c>
      <c r="D26" s="14"/>
      <c r="E26" s="17"/>
      <c r="F26" s="11">
        <f t="shared" si="0"/>
        <v>10</v>
      </c>
      <c r="G26" s="12"/>
      <c r="H26" s="9">
        <v>13.75</v>
      </c>
      <c r="I26" s="12">
        <v>0</v>
      </c>
      <c r="J26" s="12"/>
      <c r="K26" s="9">
        <v>13.75</v>
      </c>
      <c r="L26" s="2">
        <f t="shared" si="1"/>
        <v>0</v>
      </c>
      <c r="M26" s="2">
        <f t="shared" si="2"/>
        <v>0</v>
      </c>
      <c r="N26" s="2">
        <f t="shared" si="3"/>
        <v>0</v>
      </c>
      <c r="O26" s="2">
        <f t="shared" si="4"/>
        <v>0</v>
      </c>
      <c r="P26" s="13">
        <f t="shared" si="5"/>
        <v>0</v>
      </c>
      <c r="Q26" s="4"/>
      <c r="R26" s="4"/>
    </row>
    <row r="27" spans="1:18">
      <c r="A27" s="9">
        <v>14.25</v>
      </c>
      <c r="B27" s="14">
        <v>3</v>
      </c>
      <c r="C27" s="14">
        <v>4</v>
      </c>
      <c r="D27" s="14">
        <v>1</v>
      </c>
      <c r="E27" s="17"/>
      <c r="F27" s="11">
        <f t="shared" si="0"/>
        <v>8</v>
      </c>
      <c r="G27" s="12"/>
      <c r="H27" s="9">
        <v>14.25</v>
      </c>
      <c r="I27" s="12">
        <v>0</v>
      </c>
      <c r="J27" s="12"/>
      <c r="K27" s="9">
        <v>14.25</v>
      </c>
      <c r="L27" s="2">
        <f t="shared" si="1"/>
        <v>0</v>
      </c>
      <c r="M27" s="2">
        <f t="shared" si="2"/>
        <v>0</v>
      </c>
      <c r="N27" s="2">
        <f t="shared" si="3"/>
        <v>0</v>
      </c>
      <c r="O27" s="2">
        <f t="shared" si="4"/>
        <v>0</v>
      </c>
      <c r="P27" s="13">
        <f t="shared" si="5"/>
        <v>0</v>
      </c>
      <c r="Q27" s="4"/>
      <c r="R27" s="4"/>
    </row>
    <row r="28" spans="1:18">
      <c r="A28" s="9">
        <v>14.75</v>
      </c>
      <c r="B28" s="14">
        <v>1</v>
      </c>
      <c r="C28" s="14">
        <v>3</v>
      </c>
      <c r="D28" s="14"/>
      <c r="E28" s="17"/>
      <c r="F28" s="11">
        <f t="shared" si="0"/>
        <v>4</v>
      </c>
      <c r="G28" s="2"/>
      <c r="H28" s="9">
        <v>14.75</v>
      </c>
      <c r="I28" s="12">
        <v>0</v>
      </c>
      <c r="J28" s="12"/>
      <c r="K28" s="9">
        <v>14.75</v>
      </c>
      <c r="L28" s="2">
        <f t="shared" si="1"/>
        <v>0</v>
      </c>
      <c r="M28" s="2">
        <f t="shared" si="2"/>
        <v>0</v>
      </c>
      <c r="N28" s="2">
        <f t="shared" si="3"/>
        <v>0</v>
      </c>
      <c r="O28" s="2">
        <f t="shared" si="4"/>
        <v>0</v>
      </c>
      <c r="P28" s="13">
        <f t="shared" si="5"/>
        <v>0</v>
      </c>
      <c r="Q28" s="4"/>
      <c r="R28" s="4"/>
    </row>
    <row r="29" spans="1:18">
      <c r="A29" s="9">
        <v>15.25</v>
      </c>
      <c r="B29" s="14">
        <v>1</v>
      </c>
      <c r="C29" s="14">
        <v>2</v>
      </c>
      <c r="D29" s="14"/>
      <c r="E29" s="17"/>
      <c r="F29" s="11">
        <f t="shared" si="0"/>
        <v>3</v>
      </c>
      <c r="G29" s="2"/>
      <c r="H29" s="9">
        <v>15.25</v>
      </c>
      <c r="I29" s="12">
        <v>0</v>
      </c>
      <c r="J29" s="12"/>
      <c r="K29" s="9">
        <v>15.25</v>
      </c>
      <c r="L29" s="2">
        <f t="shared" si="1"/>
        <v>0</v>
      </c>
      <c r="M29" s="2">
        <f t="shared" si="2"/>
        <v>0</v>
      </c>
      <c r="N29" s="2">
        <f t="shared" si="3"/>
        <v>0</v>
      </c>
      <c r="O29" s="2">
        <f t="shared" si="4"/>
        <v>0</v>
      </c>
      <c r="P29" s="13">
        <f t="shared" si="5"/>
        <v>0</v>
      </c>
      <c r="Q29" s="4"/>
      <c r="R29" s="4"/>
    </row>
    <row r="30" spans="1:18">
      <c r="A30" s="9">
        <v>15.75</v>
      </c>
      <c r="B30" s="14"/>
      <c r="C30" s="14">
        <v>1</v>
      </c>
      <c r="D30" s="14"/>
      <c r="E30" s="17"/>
      <c r="F30" s="11">
        <f t="shared" si="0"/>
        <v>1</v>
      </c>
      <c r="G30" s="2"/>
      <c r="H30" s="9">
        <v>15.75</v>
      </c>
      <c r="I30" s="12">
        <v>0</v>
      </c>
      <c r="J30" s="12"/>
      <c r="K30" s="9">
        <v>15.75</v>
      </c>
      <c r="L30" s="2">
        <f t="shared" si="1"/>
        <v>0</v>
      </c>
      <c r="M30" s="2">
        <f t="shared" si="2"/>
        <v>0</v>
      </c>
      <c r="N30" s="2">
        <f t="shared" si="3"/>
        <v>0</v>
      </c>
      <c r="O30" s="2">
        <f t="shared" si="4"/>
        <v>0</v>
      </c>
      <c r="P30" s="13">
        <f t="shared" si="5"/>
        <v>0</v>
      </c>
      <c r="Q30" s="4"/>
      <c r="R30" s="4"/>
    </row>
    <row r="31" spans="1:18">
      <c r="A31" s="9">
        <v>16.25</v>
      </c>
      <c r="B31" s="2"/>
      <c r="C31" s="2"/>
      <c r="D31" s="2"/>
      <c r="E31" s="2"/>
      <c r="F31" s="11">
        <f t="shared" si="0"/>
        <v>0</v>
      </c>
      <c r="G31" s="2"/>
      <c r="H31" s="9">
        <v>16.25</v>
      </c>
      <c r="I31" s="12">
        <v>0</v>
      </c>
      <c r="J31" s="12"/>
      <c r="K31" s="9">
        <v>16.25</v>
      </c>
      <c r="L31" s="2">
        <f t="shared" si="1"/>
        <v>0</v>
      </c>
      <c r="M31" s="2">
        <f t="shared" si="2"/>
        <v>0</v>
      </c>
      <c r="N31" s="2">
        <f t="shared" si="3"/>
        <v>0</v>
      </c>
      <c r="O31" s="2">
        <f t="shared" si="4"/>
        <v>0</v>
      </c>
      <c r="P31" s="13">
        <f t="shared" si="5"/>
        <v>0</v>
      </c>
      <c r="Q31" s="4"/>
      <c r="R31" s="4"/>
    </row>
    <row r="32" spans="1:18">
      <c r="A32" s="9">
        <v>16.75</v>
      </c>
      <c r="B32" s="2"/>
      <c r="C32" s="2">
        <v>2</v>
      </c>
      <c r="D32" s="2"/>
      <c r="E32" s="2"/>
      <c r="F32" s="11">
        <f t="shared" si="0"/>
        <v>2</v>
      </c>
      <c r="G32" s="2"/>
      <c r="H32" s="9">
        <v>16.75</v>
      </c>
      <c r="I32" s="12">
        <v>0</v>
      </c>
      <c r="J32" s="18"/>
      <c r="K32" s="9">
        <v>16.75</v>
      </c>
      <c r="L32" s="2">
        <f t="shared" si="1"/>
        <v>0</v>
      </c>
      <c r="M32" s="2">
        <f t="shared" si="2"/>
        <v>0</v>
      </c>
      <c r="N32" s="2">
        <f t="shared" si="3"/>
        <v>0</v>
      </c>
      <c r="O32" s="2">
        <f t="shared" si="4"/>
        <v>0</v>
      </c>
      <c r="P32" s="13">
        <f t="shared" si="5"/>
        <v>0</v>
      </c>
      <c r="Q32" s="4"/>
      <c r="R32" s="4"/>
    </row>
    <row r="33" spans="1:18">
      <c r="A33" s="9">
        <v>17.25</v>
      </c>
      <c r="B33" s="2"/>
      <c r="C33" s="2"/>
      <c r="D33" s="2"/>
      <c r="E33" s="2"/>
      <c r="F33" s="11">
        <f t="shared" si="0"/>
        <v>0</v>
      </c>
      <c r="G33" s="2"/>
      <c r="H33" s="9">
        <v>17.25</v>
      </c>
      <c r="I33" s="12">
        <v>0</v>
      </c>
      <c r="J33" s="18"/>
      <c r="K33" s="9">
        <v>17.25</v>
      </c>
      <c r="L33" s="2">
        <f t="shared" si="1"/>
        <v>0</v>
      </c>
      <c r="M33" s="2">
        <f t="shared" si="2"/>
        <v>0</v>
      </c>
      <c r="N33" s="2">
        <f t="shared" si="3"/>
        <v>0</v>
      </c>
      <c r="O33" s="2">
        <f t="shared" si="4"/>
        <v>0</v>
      </c>
      <c r="P33" s="13">
        <f t="shared" si="5"/>
        <v>0</v>
      </c>
      <c r="Q33" s="4"/>
      <c r="R33" s="4"/>
    </row>
    <row r="34" spans="1:18">
      <c r="A34" s="9">
        <v>17.75</v>
      </c>
      <c r="B34" s="3"/>
      <c r="C34" s="2"/>
      <c r="D34" s="2"/>
      <c r="E34" s="2"/>
      <c r="F34" s="11">
        <f t="shared" si="0"/>
        <v>0</v>
      </c>
      <c r="G34" s="2"/>
      <c r="H34" s="9">
        <v>17.75</v>
      </c>
      <c r="I34" s="12">
        <v>0</v>
      </c>
      <c r="J34" s="18"/>
      <c r="K34" s="9">
        <v>17.75</v>
      </c>
      <c r="L34" s="2">
        <f t="shared" si="1"/>
        <v>0</v>
      </c>
      <c r="M34" s="2">
        <f t="shared" si="2"/>
        <v>0</v>
      </c>
      <c r="N34" s="2">
        <f t="shared" si="3"/>
        <v>0</v>
      </c>
      <c r="O34" s="2">
        <f t="shared" si="4"/>
        <v>0</v>
      </c>
      <c r="P34" s="13">
        <f t="shared" si="5"/>
        <v>0</v>
      </c>
      <c r="Q34" s="4"/>
      <c r="R34" s="4"/>
    </row>
    <row r="35" spans="1:18">
      <c r="A35" s="9">
        <v>18.25</v>
      </c>
      <c r="B35" s="3"/>
      <c r="C35" s="2"/>
      <c r="D35" s="2"/>
      <c r="E35" s="2"/>
      <c r="F35" s="11">
        <f t="shared" si="0"/>
        <v>0</v>
      </c>
      <c r="G35" s="2"/>
      <c r="H35" s="9">
        <v>18.25</v>
      </c>
      <c r="I35" s="12">
        <v>0</v>
      </c>
      <c r="J35" s="2"/>
      <c r="K35" s="9">
        <v>18.25</v>
      </c>
      <c r="L35" s="2">
        <f t="shared" si="1"/>
        <v>0</v>
      </c>
      <c r="M35" s="2">
        <f t="shared" si="2"/>
        <v>0</v>
      </c>
      <c r="N35" s="2">
        <f t="shared" si="3"/>
        <v>0</v>
      </c>
      <c r="O35" s="2">
        <f t="shared" si="4"/>
        <v>0</v>
      </c>
      <c r="P35" s="13">
        <f t="shared" si="5"/>
        <v>0</v>
      </c>
      <c r="Q35" s="4"/>
      <c r="R35" s="4"/>
    </row>
    <row r="36" spans="1:18">
      <c r="A36" s="9">
        <v>18.75</v>
      </c>
      <c r="B36" s="3"/>
      <c r="C36" s="2"/>
      <c r="D36" s="2"/>
      <c r="E36" s="2"/>
      <c r="F36" s="11">
        <f t="shared" si="0"/>
        <v>0</v>
      </c>
      <c r="G36" s="2"/>
      <c r="H36" s="9">
        <v>18.75</v>
      </c>
      <c r="I36" s="12">
        <v>0</v>
      </c>
      <c r="J36" s="2"/>
      <c r="K36" s="9">
        <v>18.75</v>
      </c>
      <c r="L36" s="2">
        <f t="shared" si="1"/>
        <v>0</v>
      </c>
      <c r="M36" s="2">
        <f t="shared" si="2"/>
        <v>0</v>
      </c>
      <c r="N36" s="2">
        <f t="shared" si="3"/>
        <v>0</v>
      </c>
      <c r="O36" s="2">
        <f t="shared" si="4"/>
        <v>0</v>
      </c>
      <c r="P36" s="13">
        <f t="shared" si="5"/>
        <v>0</v>
      </c>
      <c r="Q36" s="4"/>
      <c r="R36" s="4"/>
    </row>
    <row r="37" spans="1:18">
      <c r="A37" s="9">
        <v>19.25</v>
      </c>
      <c r="B37" s="3"/>
      <c r="C37" s="16"/>
      <c r="D37" s="19"/>
      <c r="E37" s="16"/>
      <c r="F37" s="11">
        <f t="shared" si="0"/>
        <v>0</v>
      </c>
      <c r="G37" s="2"/>
      <c r="H37" s="9">
        <v>19.25</v>
      </c>
      <c r="I37" s="12">
        <v>0</v>
      </c>
      <c r="J37" s="2"/>
      <c r="K37" s="9">
        <v>19.25</v>
      </c>
      <c r="L37" s="2">
        <f t="shared" si="1"/>
        <v>0</v>
      </c>
      <c r="M37" s="2">
        <f t="shared" si="2"/>
        <v>0</v>
      </c>
      <c r="N37" s="2">
        <f t="shared" si="3"/>
        <v>0</v>
      </c>
      <c r="O37" s="2">
        <f t="shared" si="4"/>
        <v>0</v>
      </c>
      <c r="P37" s="13">
        <f t="shared" si="5"/>
        <v>0</v>
      </c>
      <c r="Q37" s="4"/>
      <c r="R37" s="4"/>
    </row>
    <row r="38" spans="1:18">
      <c r="A38" s="7" t="s">
        <v>7</v>
      </c>
      <c r="B38" s="20">
        <f>SUM(B6:B37)</f>
        <v>368</v>
      </c>
      <c r="C38" s="20">
        <f>SUM(C6:C37)</f>
        <v>18</v>
      </c>
      <c r="D38" s="20">
        <f>SUM(D6:D37)</f>
        <v>1</v>
      </c>
      <c r="E38" s="20">
        <f>SUM(E6:E37)</f>
        <v>0</v>
      </c>
      <c r="F38" s="21">
        <f>SUM(F6:F37)</f>
        <v>387</v>
      </c>
      <c r="G38" s="22"/>
      <c r="H38" s="7" t="s">
        <v>7</v>
      </c>
      <c r="I38" s="12">
        <f>SUM(I6:I37)</f>
        <v>286478667</v>
      </c>
      <c r="J38" s="2"/>
      <c r="K38" s="7" t="s">
        <v>7</v>
      </c>
      <c r="L38" s="20">
        <f>SUM(L6:L37)</f>
        <v>286478.66700000002</v>
      </c>
      <c r="M38" s="20">
        <f>SUM(M6:M37)</f>
        <v>0</v>
      </c>
      <c r="N38" s="20">
        <f>SUM(N6:N37)</f>
        <v>0</v>
      </c>
      <c r="O38" s="20">
        <f>SUM(O6:O37)</f>
        <v>0</v>
      </c>
      <c r="P38" s="23">
        <f>SUM(P6:P37)</f>
        <v>286478.66700000002</v>
      </c>
      <c r="Q38" s="24"/>
      <c r="R38" s="4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</row>
    <row r="41" spans="1:18">
      <c r="A41" s="25"/>
      <c r="B41" s="2"/>
      <c r="C41" s="2"/>
      <c r="D41" s="2"/>
      <c r="E41" s="2"/>
      <c r="F41" s="25"/>
      <c r="G41" s="2"/>
      <c r="H41" s="2"/>
      <c r="I41" s="2"/>
      <c r="J41" s="25"/>
      <c r="K41" s="2"/>
      <c r="L41" s="2"/>
      <c r="M41" s="2"/>
      <c r="N41" s="25"/>
      <c r="O41" s="2"/>
      <c r="P41" s="4"/>
      <c r="Q41" s="4"/>
      <c r="R41" s="4"/>
    </row>
    <row r="42" spans="1:18">
      <c r="A42" s="2"/>
      <c r="B42" s="45" t="s">
        <v>9</v>
      </c>
      <c r="C42" s="45"/>
      <c r="D42" s="45"/>
      <c r="E42" s="2"/>
      <c r="F42" s="2"/>
      <c r="G42" s="12"/>
      <c r="H42" s="2"/>
      <c r="I42" s="45" t="s">
        <v>10</v>
      </c>
      <c r="J42" s="45"/>
      <c r="K42" s="45"/>
      <c r="L42" s="2"/>
      <c r="M42" s="2"/>
      <c r="N42" s="2"/>
      <c r="O42" s="2"/>
      <c r="P42" s="4"/>
      <c r="Q42" s="4"/>
      <c r="R42" s="4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</row>
    <row r="44" spans="1:18">
      <c r="A44" s="2"/>
      <c r="B44" s="2"/>
      <c r="C44" s="2"/>
      <c r="D44" s="2"/>
      <c r="E44" s="2"/>
      <c r="F44" s="2"/>
      <c r="G44" s="2"/>
      <c r="H44" s="26" t="s">
        <v>11</v>
      </c>
      <c r="I44" s="2">
        <v>3.3087500000000001E-3</v>
      </c>
      <c r="J44" s="26" t="s">
        <v>12</v>
      </c>
      <c r="K44" s="2">
        <v>3.27706192</v>
      </c>
      <c r="L44" s="2"/>
      <c r="M44" s="2"/>
      <c r="N44" s="2"/>
      <c r="O44" s="2"/>
      <c r="P44" s="4"/>
      <c r="Q44" s="4"/>
      <c r="R44" s="4"/>
    </row>
    <row r="45" spans="1:18">
      <c r="A45" s="3" t="s">
        <v>3</v>
      </c>
      <c r="B45" s="2"/>
      <c r="C45" s="2"/>
      <c r="D45" s="2"/>
      <c r="E45" s="2"/>
      <c r="F45" s="2"/>
      <c r="G45" s="2"/>
      <c r="H45" s="3" t="s">
        <v>3</v>
      </c>
      <c r="I45" s="2"/>
      <c r="J45" s="2"/>
      <c r="K45" s="2"/>
      <c r="L45" s="2"/>
      <c r="M45" s="2"/>
      <c r="N45" s="4"/>
      <c r="O45" s="4"/>
      <c r="P45" s="4"/>
    </row>
    <row r="46" spans="1:18">
      <c r="A46" s="3" t="s">
        <v>6</v>
      </c>
      <c r="B46" s="5">
        <v>0</v>
      </c>
      <c r="C46" s="6">
        <v>1</v>
      </c>
      <c r="D46" s="6">
        <v>2</v>
      </c>
      <c r="E46" s="6">
        <v>3</v>
      </c>
      <c r="F46" s="7" t="s">
        <v>7</v>
      </c>
      <c r="G46" s="2"/>
      <c r="H46" s="3" t="s">
        <v>6</v>
      </c>
      <c r="I46" s="5">
        <v>0</v>
      </c>
      <c r="J46" s="6">
        <v>1</v>
      </c>
      <c r="K46" s="6">
        <v>2</v>
      </c>
      <c r="L46" s="6">
        <v>3</v>
      </c>
      <c r="M46" s="27" t="s">
        <v>7</v>
      </c>
      <c r="N46" s="4"/>
      <c r="O46" s="4"/>
      <c r="P46" s="4"/>
    </row>
    <row r="47" spans="1:18">
      <c r="A47" s="9">
        <v>3.75</v>
      </c>
      <c r="B47" s="2">
        <f t="shared" ref="B47:B78" si="6">L6*($A47)</f>
        <v>0</v>
      </c>
      <c r="C47" s="2">
        <f t="shared" ref="C47:C78" si="7">M6*($A47)</f>
        <v>0</v>
      </c>
      <c r="D47" s="2">
        <f t="shared" ref="D47:D78" si="8">N6*($A47)</f>
        <v>0</v>
      </c>
      <c r="E47" s="2">
        <f t="shared" ref="E47:E78" si="9">O6*($A47)</f>
        <v>0</v>
      </c>
      <c r="F47" s="11">
        <f t="shared" ref="F47:F78" si="10">SUM(B47:E47)</f>
        <v>0</v>
      </c>
      <c r="G47" s="2"/>
      <c r="H47" s="9">
        <f t="shared" ref="H47:H78" si="11">$I$44*((A47)^$K$44)</f>
        <v>0.25165175453016903</v>
      </c>
      <c r="I47" s="2">
        <f t="shared" ref="I47:I78" si="12">L6*$H47</f>
        <v>0</v>
      </c>
      <c r="J47" s="2">
        <f t="shared" ref="J47:J78" si="13">M6*$H47</f>
        <v>0</v>
      </c>
      <c r="K47" s="2">
        <f t="shared" ref="K47:K78" si="14">N6*$H47</f>
        <v>0</v>
      </c>
      <c r="L47" s="2">
        <f t="shared" ref="L47:L78" si="15">O6*$H47</f>
        <v>0</v>
      </c>
      <c r="M47" s="28">
        <f t="shared" ref="M47:M78" si="16">SUM(I47:L47)</f>
        <v>0</v>
      </c>
      <c r="N47" s="4"/>
      <c r="O47" s="4"/>
      <c r="P47" s="4"/>
    </row>
    <row r="48" spans="1:18">
      <c r="A48" s="9">
        <v>4.25</v>
      </c>
      <c r="B48" s="2">
        <f t="shared" si="6"/>
        <v>0</v>
      </c>
      <c r="C48" s="2">
        <f t="shared" si="7"/>
        <v>0</v>
      </c>
      <c r="D48" s="2">
        <f t="shared" si="8"/>
        <v>0</v>
      </c>
      <c r="E48" s="2">
        <f t="shared" si="9"/>
        <v>0</v>
      </c>
      <c r="F48" s="11">
        <f t="shared" si="10"/>
        <v>0</v>
      </c>
      <c r="G48" s="2"/>
      <c r="H48" s="9">
        <f t="shared" si="11"/>
        <v>0.37925681011545798</v>
      </c>
      <c r="I48" s="2">
        <f t="shared" si="12"/>
        <v>0</v>
      </c>
      <c r="J48" s="2">
        <f t="shared" si="13"/>
        <v>0</v>
      </c>
      <c r="K48" s="2">
        <f t="shared" si="14"/>
        <v>0</v>
      </c>
      <c r="L48" s="2">
        <f t="shared" si="15"/>
        <v>0</v>
      </c>
      <c r="M48" s="28">
        <f t="shared" si="16"/>
        <v>0</v>
      </c>
      <c r="N48" s="4"/>
      <c r="O48" s="4"/>
      <c r="P48" s="4"/>
    </row>
    <row r="49" spans="1:16">
      <c r="A49" s="9">
        <v>4.75</v>
      </c>
      <c r="B49" s="2">
        <f t="shared" si="6"/>
        <v>0</v>
      </c>
      <c r="C49" s="2">
        <f t="shared" si="7"/>
        <v>0</v>
      </c>
      <c r="D49" s="2">
        <f t="shared" si="8"/>
        <v>0</v>
      </c>
      <c r="E49" s="2">
        <f t="shared" si="9"/>
        <v>0</v>
      </c>
      <c r="F49" s="11">
        <f t="shared" si="10"/>
        <v>0</v>
      </c>
      <c r="G49" s="2"/>
      <c r="H49" s="9">
        <f t="shared" si="11"/>
        <v>0.546047991396299</v>
      </c>
      <c r="I49" s="2">
        <f t="shared" si="12"/>
        <v>0</v>
      </c>
      <c r="J49" s="2">
        <f t="shared" si="13"/>
        <v>0</v>
      </c>
      <c r="K49" s="2">
        <f t="shared" si="14"/>
        <v>0</v>
      </c>
      <c r="L49" s="2">
        <f t="shared" si="15"/>
        <v>0</v>
      </c>
      <c r="M49" s="28">
        <f t="shared" si="16"/>
        <v>0</v>
      </c>
      <c r="N49" s="4"/>
      <c r="O49" s="4"/>
      <c r="P49" s="4"/>
    </row>
    <row r="50" spans="1:16">
      <c r="A50" s="9">
        <v>5.25</v>
      </c>
      <c r="B50" s="2">
        <f t="shared" si="6"/>
        <v>0</v>
      </c>
      <c r="C50" s="2">
        <f t="shared" si="7"/>
        <v>0</v>
      </c>
      <c r="D50" s="2">
        <f t="shared" si="8"/>
        <v>0</v>
      </c>
      <c r="E50" s="2">
        <f t="shared" si="9"/>
        <v>0</v>
      </c>
      <c r="F50" s="11">
        <f t="shared" si="10"/>
        <v>0</v>
      </c>
      <c r="G50" s="2"/>
      <c r="H50" s="9">
        <f t="shared" si="11"/>
        <v>0.75800240546306097</v>
      </c>
      <c r="I50" s="2">
        <f t="shared" si="12"/>
        <v>0</v>
      </c>
      <c r="J50" s="2">
        <f t="shared" si="13"/>
        <v>0</v>
      </c>
      <c r="K50" s="2">
        <f t="shared" si="14"/>
        <v>0</v>
      </c>
      <c r="L50" s="2">
        <f t="shared" si="15"/>
        <v>0</v>
      </c>
      <c r="M50" s="28">
        <f t="shared" si="16"/>
        <v>0</v>
      </c>
      <c r="N50" s="4"/>
      <c r="O50" s="4"/>
      <c r="P50" s="4"/>
    </row>
    <row r="51" spans="1:16">
      <c r="A51" s="9">
        <v>5.75</v>
      </c>
      <c r="B51" s="2">
        <f t="shared" si="6"/>
        <v>0</v>
      </c>
      <c r="C51" s="2">
        <f t="shared" si="7"/>
        <v>0</v>
      </c>
      <c r="D51" s="2">
        <f t="shared" si="8"/>
        <v>0</v>
      </c>
      <c r="E51" s="2">
        <f t="shared" si="9"/>
        <v>0</v>
      </c>
      <c r="F51" s="11">
        <f t="shared" si="10"/>
        <v>0</v>
      </c>
      <c r="G51" s="2"/>
      <c r="H51" s="9">
        <f t="shared" si="11"/>
        <v>1.02127457468539</v>
      </c>
      <c r="I51" s="2">
        <f t="shared" si="12"/>
        <v>0</v>
      </c>
      <c r="J51" s="2">
        <f t="shared" si="13"/>
        <v>0</v>
      </c>
      <c r="K51" s="2">
        <f t="shared" si="14"/>
        <v>0</v>
      </c>
      <c r="L51" s="2">
        <f t="shared" si="15"/>
        <v>0</v>
      </c>
      <c r="M51" s="28">
        <f t="shared" si="16"/>
        <v>0</v>
      </c>
      <c r="N51" s="4"/>
      <c r="O51" s="4"/>
      <c r="P51" s="4"/>
    </row>
    <row r="52" spans="1:16">
      <c r="A52" s="9">
        <v>6.25</v>
      </c>
      <c r="B52" s="2">
        <f t="shared" si="6"/>
        <v>0</v>
      </c>
      <c r="C52" s="2">
        <f t="shared" si="7"/>
        <v>0</v>
      </c>
      <c r="D52" s="2">
        <f t="shared" si="8"/>
        <v>0</v>
      </c>
      <c r="E52" s="2">
        <f t="shared" si="9"/>
        <v>0</v>
      </c>
      <c r="F52" s="11">
        <f t="shared" si="10"/>
        <v>0</v>
      </c>
      <c r="G52" s="2"/>
      <c r="H52" s="9">
        <f t="shared" si="11"/>
        <v>1.34218398359945</v>
      </c>
      <c r="I52" s="2">
        <f t="shared" si="12"/>
        <v>0</v>
      </c>
      <c r="J52" s="2">
        <f t="shared" si="13"/>
        <v>0</v>
      </c>
      <c r="K52" s="2">
        <f t="shared" si="14"/>
        <v>0</v>
      </c>
      <c r="L52" s="2">
        <f t="shared" si="15"/>
        <v>0</v>
      </c>
      <c r="M52" s="28">
        <f t="shared" si="16"/>
        <v>0</v>
      </c>
      <c r="N52" s="4"/>
      <c r="O52" s="4"/>
      <c r="P52" s="4"/>
    </row>
    <row r="53" spans="1:16">
      <c r="A53" s="9">
        <v>6.75</v>
      </c>
      <c r="B53" s="2">
        <f t="shared" si="6"/>
        <v>81122.107499999998</v>
      </c>
      <c r="C53" s="2">
        <f t="shared" si="7"/>
        <v>0</v>
      </c>
      <c r="D53" s="2">
        <f t="shared" si="8"/>
        <v>0</v>
      </c>
      <c r="E53" s="2">
        <f t="shared" si="9"/>
        <v>0</v>
      </c>
      <c r="F53" s="11">
        <f t="shared" si="10"/>
        <v>81122.107499999998</v>
      </c>
      <c r="G53" s="2"/>
      <c r="H53" s="9">
        <f t="shared" si="11"/>
        <v>1.7272045299969101</v>
      </c>
      <c r="I53" s="2">
        <f t="shared" si="12"/>
        <v>20757.699489910599</v>
      </c>
      <c r="J53" s="2">
        <f t="shared" si="13"/>
        <v>0</v>
      </c>
      <c r="K53" s="2">
        <f t="shared" si="14"/>
        <v>0</v>
      </c>
      <c r="L53" s="2">
        <f t="shared" si="15"/>
        <v>0</v>
      </c>
      <c r="M53" s="28">
        <f t="shared" si="16"/>
        <v>20757.699489910599</v>
      </c>
      <c r="N53" s="4"/>
      <c r="O53" s="4"/>
      <c r="P53" s="4"/>
    </row>
    <row r="54" spans="1:16">
      <c r="A54" s="9">
        <v>7.25</v>
      </c>
      <c r="B54" s="2">
        <f t="shared" si="6"/>
        <v>453968.00099999999</v>
      </c>
      <c r="C54" s="2">
        <f t="shared" si="7"/>
        <v>0</v>
      </c>
      <c r="D54" s="2">
        <f t="shared" si="8"/>
        <v>0</v>
      </c>
      <c r="E54" s="2">
        <f t="shared" si="9"/>
        <v>0</v>
      </c>
      <c r="F54" s="11">
        <f t="shared" si="10"/>
        <v>453968.00099999999</v>
      </c>
      <c r="G54" s="2"/>
      <c r="H54" s="9">
        <f t="shared" si="11"/>
        <v>2.1829554565489699</v>
      </c>
      <c r="I54" s="2">
        <f t="shared" si="12"/>
        <v>136688.54136297599</v>
      </c>
      <c r="J54" s="2">
        <f t="shared" si="13"/>
        <v>0</v>
      </c>
      <c r="K54" s="2">
        <f t="shared" si="14"/>
        <v>0</v>
      </c>
      <c r="L54" s="2">
        <f t="shared" si="15"/>
        <v>0</v>
      </c>
      <c r="M54" s="28">
        <f t="shared" si="16"/>
        <v>136688.54136297599</v>
      </c>
      <c r="N54" s="4"/>
      <c r="O54" s="4"/>
      <c r="P54" s="4"/>
    </row>
    <row r="55" spans="1:16">
      <c r="A55" s="9">
        <v>7.75</v>
      </c>
      <c r="B55" s="2">
        <f t="shared" si="6"/>
        <v>877096.53925000003</v>
      </c>
      <c r="C55" s="2">
        <f t="shared" si="7"/>
        <v>0</v>
      </c>
      <c r="D55" s="2">
        <f t="shared" si="8"/>
        <v>0</v>
      </c>
      <c r="E55" s="2">
        <f t="shared" si="9"/>
        <v>0</v>
      </c>
      <c r="F55" s="11">
        <f t="shared" si="10"/>
        <v>877096.53925000003</v>
      </c>
      <c r="G55" s="2"/>
      <c r="H55" s="9">
        <f t="shared" si="11"/>
        <v>2.7161934586866598</v>
      </c>
      <c r="I55" s="2">
        <f t="shared" si="12"/>
        <v>307401.79129645898</v>
      </c>
      <c r="J55" s="2">
        <f t="shared" si="13"/>
        <v>0</v>
      </c>
      <c r="K55" s="2">
        <f t="shared" si="14"/>
        <v>0</v>
      </c>
      <c r="L55" s="2">
        <f t="shared" si="15"/>
        <v>0</v>
      </c>
      <c r="M55" s="28">
        <f t="shared" si="16"/>
        <v>307401.79129645898</v>
      </c>
      <c r="N55" s="4"/>
      <c r="O55" s="4"/>
      <c r="P55" s="4"/>
    </row>
    <row r="56" spans="1:16">
      <c r="A56" s="9">
        <v>8.25</v>
      </c>
      <c r="B56" s="2">
        <f t="shared" si="6"/>
        <v>496418.38124999998</v>
      </c>
      <c r="C56" s="2">
        <f t="shared" si="7"/>
        <v>0</v>
      </c>
      <c r="D56" s="2">
        <f t="shared" si="8"/>
        <v>0</v>
      </c>
      <c r="E56" s="2">
        <f t="shared" si="9"/>
        <v>0</v>
      </c>
      <c r="F56" s="11">
        <f t="shared" si="10"/>
        <v>496418.38124999998</v>
      </c>
      <c r="G56" s="2"/>
      <c r="H56" s="9">
        <f t="shared" si="11"/>
        <v>3.3338057441000899</v>
      </c>
      <c r="I56" s="2">
        <f t="shared" si="12"/>
        <v>200601.50919856</v>
      </c>
      <c r="J56" s="2">
        <f t="shared" si="13"/>
        <v>0</v>
      </c>
      <c r="K56" s="2">
        <f t="shared" si="14"/>
        <v>0</v>
      </c>
      <c r="L56" s="2">
        <f t="shared" si="15"/>
        <v>0</v>
      </c>
      <c r="M56" s="28">
        <f t="shared" si="16"/>
        <v>200601.50919856</v>
      </c>
      <c r="N56" s="4"/>
      <c r="O56" s="4"/>
      <c r="P56" s="4"/>
    </row>
    <row r="57" spans="1:16">
      <c r="A57" s="9">
        <v>8.75</v>
      </c>
      <c r="B57" s="2">
        <f t="shared" si="6"/>
        <v>252736.36499999999</v>
      </c>
      <c r="C57" s="2">
        <f t="shared" si="7"/>
        <v>0</v>
      </c>
      <c r="D57" s="2">
        <f t="shared" si="8"/>
        <v>0</v>
      </c>
      <c r="E57" s="2">
        <f t="shared" si="9"/>
        <v>0</v>
      </c>
      <c r="F57" s="11">
        <f t="shared" si="10"/>
        <v>252736.36499999999</v>
      </c>
      <c r="G57" s="2"/>
      <c r="H57" s="9">
        <f t="shared" si="11"/>
        <v>4.0428038741148997</v>
      </c>
      <c r="I57" s="2">
        <f t="shared" si="12"/>
        <v>116772.97777733899</v>
      </c>
      <c r="J57" s="2">
        <f t="shared" si="13"/>
        <v>0</v>
      </c>
      <c r="K57" s="2">
        <f t="shared" si="14"/>
        <v>0</v>
      </c>
      <c r="L57" s="2">
        <f t="shared" si="15"/>
        <v>0</v>
      </c>
      <c r="M57" s="28">
        <f t="shared" si="16"/>
        <v>116772.97777733899</v>
      </c>
      <c r="N57" s="4"/>
      <c r="O57" s="4"/>
      <c r="P57" s="4"/>
    </row>
    <row r="58" spans="1:16">
      <c r="A58" s="9">
        <v>9.25</v>
      </c>
      <c r="B58" s="2">
        <f t="shared" si="6"/>
        <v>66700.408750000002</v>
      </c>
      <c r="C58" s="2">
        <f t="shared" si="7"/>
        <v>0</v>
      </c>
      <c r="D58" s="2">
        <f t="shared" si="8"/>
        <v>0</v>
      </c>
      <c r="E58" s="2">
        <f t="shared" si="9"/>
        <v>0</v>
      </c>
      <c r="F58" s="11">
        <f t="shared" si="10"/>
        <v>66700.408750000002</v>
      </c>
      <c r="G58" s="2"/>
      <c r="H58" s="9">
        <f t="shared" si="11"/>
        <v>4.85031825610801</v>
      </c>
      <c r="I58" s="2">
        <f t="shared" si="12"/>
        <v>34974.941648647698</v>
      </c>
      <c r="J58" s="2">
        <f t="shared" si="13"/>
        <v>0</v>
      </c>
      <c r="K58" s="2">
        <f t="shared" si="14"/>
        <v>0</v>
      </c>
      <c r="L58" s="2">
        <f t="shared" si="15"/>
        <v>0</v>
      </c>
      <c r="M58" s="28">
        <f t="shared" si="16"/>
        <v>34974.941648647698</v>
      </c>
      <c r="N58" s="4"/>
      <c r="O58" s="4"/>
      <c r="P58" s="4"/>
    </row>
    <row r="59" spans="1:16">
      <c r="A59" s="9">
        <v>9.75</v>
      </c>
      <c r="B59" s="2">
        <f t="shared" si="6"/>
        <v>23435.2755</v>
      </c>
      <c r="C59" s="2">
        <f t="shared" si="7"/>
        <v>0</v>
      </c>
      <c r="D59" s="2">
        <f t="shared" si="8"/>
        <v>0</v>
      </c>
      <c r="E59" s="2">
        <f t="shared" si="9"/>
        <v>0</v>
      </c>
      <c r="F59" s="11">
        <f t="shared" si="10"/>
        <v>23435.2755</v>
      </c>
      <c r="G59" s="2"/>
      <c r="H59" s="9">
        <f t="shared" si="11"/>
        <v>5.7635931843605999</v>
      </c>
      <c r="I59" s="2">
        <f t="shared" si="12"/>
        <v>13853.476322606501</v>
      </c>
      <c r="J59" s="2">
        <f t="shared" si="13"/>
        <v>0</v>
      </c>
      <c r="K59" s="2">
        <f t="shared" si="14"/>
        <v>0</v>
      </c>
      <c r="L59" s="2">
        <f t="shared" si="15"/>
        <v>0</v>
      </c>
      <c r="M59" s="28">
        <f t="shared" si="16"/>
        <v>13853.476322606501</v>
      </c>
      <c r="N59" s="4"/>
      <c r="O59" s="4"/>
      <c r="P59" s="4"/>
    </row>
    <row r="60" spans="1:16">
      <c r="A60" s="9">
        <v>10.25</v>
      </c>
      <c r="B60" s="2">
        <f t="shared" si="6"/>
        <v>0</v>
      </c>
      <c r="C60" s="2">
        <f t="shared" si="7"/>
        <v>0</v>
      </c>
      <c r="D60" s="2">
        <f t="shared" si="8"/>
        <v>0</v>
      </c>
      <c r="E60" s="2">
        <f t="shared" si="9"/>
        <v>0</v>
      </c>
      <c r="F60" s="11">
        <f t="shared" si="10"/>
        <v>0</v>
      </c>
      <c r="G60" s="2"/>
      <c r="H60" s="9">
        <f t="shared" si="11"/>
        <v>6.78998234766678</v>
      </c>
      <c r="I60" s="2">
        <f t="shared" si="12"/>
        <v>0</v>
      </c>
      <c r="J60" s="2">
        <f t="shared" si="13"/>
        <v>0</v>
      </c>
      <c r="K60" s="2">
        <f t="shared" si="14"/>
        <v>0</v>
      </c>
      <c r="L60" s="2">
        <f t="shared" si="15"/>
        <v>0</v>
      </c>
      <c r="M60" s="28">
        <f t="shared" si="16"/>
        <v>0</v>
      </c>
      <c r="N60" s="4"/>
      <c r="O60" s="4"/>
      <c r="P60" s="4"/>
    </row>
    <row r="61" spans="1:16">
      <c r="A61" s="9">
        <v>10.75</v>
      </c>
      <c r="B61" s="2">
        <f t="shared" si="6"/>
        <v>0</v>
      </c>
      <c r="C61" s="2">
        <f t="shared" si="7"/>
        <v>0</v>
      </c>
      <c r="D61" s="2">
        <f t="shared" si="8"/>
        <v>0</v>
      </c>
      <c r="E61" s="2">
        <f t="shared" si="9"/>
        <v>0</v>
      </c>
      <c r="F61" s="11">
        <f t="shared" si="10"/>
        <v>0</v>
      </c>
      <c r="G61" s="2"/>
      <c r="H61" s="9">
        <f t="shared" si="11"/>
        <v>7.9369447378023903</v>
      </c>
      <c r="I61" s="2">
        <f t="shared" si="12"/>
        <v>0</v>
      </c>
      <c r="J61" s="2">
        <f t="shared" si="13"/>
        <v>0</v>
      </c>
      <c r="K61" s="2">
        <f t="shared" si="14"/>
        <v>0</v>
      </c>
      <c r="L61" s="2">
        <f t="shared" si="15"/>
        <v>0</v>
      </c>
      <c r="M61" s="28">
        <f t="shared" si="16"/>
        <v>0</v>
      </c>
      <c r="N61" s="4"/>
      <c r="O61" s="4"/>
      <c r="P61" s="4"/>
    </row>
    <row r="62" spans="1:16">
      <c r="A62" s="9">
        <v>11.25</v>
      </c>
      <c r="B62" s="2">
        <f t="shared" si="6"/>
        <v>0</v>
      </c>
      <c r="C62" s="2">
        <f t="shared" si="7"/>
        <v>0</v>
      </c>
      <c r="D62" s="2">
        <f t="shared" si="8"/>
        <v>0</v>
      </c>
      <c r="E62" s="2">
        <f t="shared" si="9"/>
        <v>0</v>
      </c>
      <c r="F62" s="11">
        <f t="shared" si="10"/>
        <v>0</v>
      </c>
      <c r="G62" s="2"/>
      <c r="H62" s="9">
        <f t="shared" si="11"/>
        <v>9.2120409050609702</v>
      </c>
      <c r="I62" s="2">
        <f t="shared" si="12"/>
        <v>0</v>
      </c>
      <c r="J62" s="2">
        <f t="shared" si="13"/>
        <v>0</v>
      </c>
      <c r="K62" s="2">
        <f t="shared" si="14"/>
        <v>0</v>
      </c>
      <c r="L62" s="2">
        <f t="shared" si="15"/>
        <v>0</v>
      </c>
      <c r="M62" s="28">
        <f t="shared" si="16"/>
        <v>0</v>
      </c>
      <c r="N62" s="4"/>
      <c r="O62" s="4"/>
      <c r="P62" s="4"/>
    </row>
    <row r="63" spans="1:16">
      <c r="A63" s="9">
        <v>11.75</v>
      </c>
      <c r="B63" s="2">
        <f t="shared" si="6"/>
        <v>0</v>
      </c>
      <c r="C63" s="2">
        <f t="shared" si="7"/>
        <v>0</v>
      </c>
      <c r="D63" s="2">
        <f t="shared" si="8"/>
        <v>0</v>
      </c>
      <c r="E63" s="2">
        <f t="shared" si="9"/>
        <v>0</v>
      </c>
      <c r="F63" s="11">
        <f t="shared" si="10"/>
        <v>0</v>
      </c>
      <c r="G63" s="2"/>
      <c r="H63" s="9">
        <f t="shared" si="11"/>
        <v>10.622929516478001</v>
      </c>
      <c r="I63" s="2">
        <f t="shared" si="12"/>
        <v>0</v>
      </c>
      <c r="J63" s="2">
        <f t="shared" si="13"/>
        <v>0</v>
      </c>
      <c r="K63" s="2">
        <f t="shared" si="14"/>
        <v>0</v>
      </c>
      <c r="L63" s="2">
        <f t="shared" si="15"/>
        <v>0</v>
      </c>
      <c r="M63" s="28">
        <f t="shared" si="16"/>
        <v>0</v>
      </c>
      <c r="N63" s="4"/>
      <c r="O63" s="4"/>
      <c r="P63" s="4"/>
    </row>
    <row r="64" spans="1:16">
      <c r="A64" s="9">
        <v>12.25</v>
      </c>
      <c r="B64" s="2">
        <f t="shared" si="6"/>
        <v>0</v>
      </c>
      <c r="C64" s="2">
        <f t="shared" si="7"/>
        <v>0</v>
      </c>
      <c r="D64" s="2">
        <f t="shared" si="8"/>
        <v>0</v>
      </c>
      <c r="E64" s="2">
        <f t="shared" si="9"/>
        <v>0</v>
      </c>
      <c r="F64" s="11">
        <f t="shared" si="10"/>
        <v>0</v>
      </c>
      <c r="G64" s="2"/>
      <c r="H64" s="9">
        <f t="shared" si="11"/>
        <v>12.17736417978</v>
      </c>
      <c r="I64" s="2">
        <f t="shared" si="12"/>
        <v>0</v>
      </c>
      <c r="J64" s="2">
        <f t="shared" si="13"/>
        <v>0</v>
      </c>
      <c r="K64" s="2">
        <f t="shared" si="14"/>
        <v>0</v>
      </c>
      <c r="L64" s="2">
        <f t="shared" si="15"/>
        <v>0</v>
      </c>
      <c r="M64" s="28">
        <f t="shared" si="16"/>
        <v>0</v>
      </c>
      <c r="N64" s="4"/>
      <c r="O64" s="4"/>
      <c r="P64" s="4"/>
    </row>
    <row r="65" spans="1:16">
      <c r="A65" s="9">
        <v>12.75</v>
      </c>
      <c r="B65" s="2">
        <f t="shared" si="6"/>
        <v>0</v>
      </c>
      <c r="C65" s="2">
        <f t="shared" si="7"/>
        <v>0</v>
      </c>
      <c r="D65" s="2">
        <f t="shared" si="8"/>
        <v>0</v>
      </c>
      <c r="E65" s="2">
        <f t="shared" si="9"/>
        <v>0</v>
      </c>
      <c r="F65" s="11">
        <f t="shared" si="10"/>
        <v>0</v>
      </c>
      <c r="G65" s="2"/>
      <c r="H65" s="9">
        <f t="shared" si="11"/>
        <v>13.883190502006601</v>
      </c>
      <c r="I65" s="2">
        <f t="shared" si="12"/>
        <v>0</v>
      </c>
      <c r="J65" s="2">
        <f t="shared" si="13"/>
        <v>0</v>
      </c>
      <c r="K65" s="2">
        <f t="shared" si="14"/>
        <v>0</v>
      </c>
      <c r="L65" s="2">
        <f t="shared" si="15"/>
        <v>0</v>
      </c>
      <c r="M65" s="28">
        <f t="shared" si="16"/>
        <v>0</v>
      </c>
      <c r="N65" s="4"/>
      <c r="O65" s="4"/>
      <c r="P65" s="4"/>
    </row>
    <row r="66" spans="1:16">
      <c r="A66" s="9">
        <v>13.25</v>
      </c>
      <c r="B66" s="2">
        <f t="shared" si="6"/>
        <v>0</v>
      </c>
      <c r="C66" s="2">
        <f t="shared" si="7"/>
        <v>0</v>
      </c>
      <c r="D66" s="2">
        <f t="shared" si="8"/>
        <v>0</v>
      </c>
      <c r="E66" s="2">
        <f t="shared" si="9"/>
        <v>0</v>
      </c>
      <c r="F66" s="11">
        <f t="shared" si="10"/>
        <v>0</v>
      </c>
      <c r="G66" s="2"/>
      <c r="H66" s="9">
        <f t="shared" si="11"/>
        <v>15.7483433565117</v>
      </c>
      <c r="I66" s="2">
        <f t="shared" si="12"/>
        <v>0</v>
      </c>
      <c r="J66" s="2">
        <f t="shared" si="13"/>
        <v>0</v>
      </c>
      <c r="K66" s="2">
        <f t="shared" si="14"/>
        <v>0</v>
      </c>
      <c r="L66" s="2">
        <f t="shared" si="15"/>
        <v>0</v>
      </c>
      <c r="M66" s="28">
        <f t="shared" si="16"/>
        <v>0</v>
      </c>
      <c r="N66" s="4"/>
      <c r="O66" s="4"/>
      <c r="P66" s="4"/>
    </row>
    <row r="67" spans="1:16">
      <c r="A67" s="9">
        <v>13.75</v>
      </c>
      <c r="B67" s="2">
        <f t="shared" si="6"/>
        <v>0</v>
      </c>
      <c r="C67" s="2">
        <f t="shared" si="7"/>
        <v>0</v>
      </c>
      <c r="D67" s="2">
        <f t="shared" si="8"/>
        <v>0</v>
      </c>
      <c r="E67" s="2">
        <f t="shared" si="9"/>
        <v>0</v>
      </c>
      <c r="F67" s="11">
        <f t="shared" si="10"/>
        <v>0</v>
      </c>
      <c r="G67" s="2"/>
      <c r="H67" s="9">
        <f t="shared" si="11"/>
        <v>17.7808443359236</v>
      </c>
      <c r="I67" s="2">
        <f t="shared" si="12"/>
        <v>0</v>
      </c>
      <c r="J67" s="2">
        <f t="shared" si="13"/>
        <v>0</v>
      </c>
      <c r="K67" s="2">
        <f t="shared" si="14"/>
        <v>0</v>
      </c>
      <c r="L67" s="2">
        <f t="shared" si="15"/>
        <v>0</v>
      </c>
      <c r="M67" s="28">
        <f t="shared" si="16"/>
        <v>0</v>
      </c>
      <c r="N67" s="4"/>
      <c r="O67" s="4"/>
      <c r="P67" s="4"/>
    </row>
    <row r="68" spans="1:16">
      <c r="A68" s="9">
        <v>14.25</v>
      </c>
      <c r="B68" s="2">
        <f t="shared" si="6"/>
        <v>0</v>
      </c>
      <c r="C68" s="2">
        <f t="shared" si="7"/>
        <v>0</v>
      </c>
      <c r="D68" s="2">
        <f t="shared" si="8"/>
        <v>0</v>
      </c>
      <c r="E68" s="2">
        <f t="shared" si="9"/>
        <v>0</v>
      </c>
      <c r="F68" s="11">
        <f t="shared" si="10"/>
        <v>0</v>
      </c>
      <c r="G68" s="2"/>
      <c r="H68" s="9">
        <f t="shared" si="11"/>
        <v>19.988799371816199</v>
      </c>
      <c r="I68" s="2">
        <f t="shared" si="12"/>
        <v>0</v>
      </c>
      <c r="J68" s="2">
        <f t="shared" si="13"/>
        <v>0</v>
      </c>
      <c r="K68" s="2">
        <f t="shared" si="14"/>
        <v>0</v>
      </c>
      <c r="L68" s="2">
        <f t="shared" si="15"/>
        <v>0</v>
      </c>
      <c r="M68" s="28">
        <f t="shared" si="16"/>
        <v>0</v>
      </c>
      <c r="N68" s="4"/>
      <c r="O68" s="4"/>
      <c r="P68" s="4"/>
    </row>
    <row r="69" spans="1:16">
      <c r="A69" s="9">
        <v>14.75</v>
      </c>
      <c r="B69" s="2">
        <f t="shared" si="6"/>
        <v>0</v>
      </c>
      <c r="C69" s="2">
        <f t="shared" si="7"/>
        <v>0</v>
      </c>
      <c r="D69" s="2">
        <f t="shared" si="8"/>
        <v>0</v>
      </c>
      <c r="E69" s="2">
        <f t="shared" si="9"/>
        <v>0</v>
      </c>
      <c r="F69" s="11">
        <f t="shared" si="10"/>
        <v>0</v>
      </c>
      <c r="G69" s="2"/>
      <c r="H69" s="9">
        <f t="shared" si="11"/>
        <v>22.3803965044692</v>
      </c>
      <c r="I69" s="2">
        <f t="shared" si="12"/>
        <v>0</v>
      </c>
      <c r="J69" s="2">
        <f t="shared" si="13"/>
        <v>0</v>
      </c>
      <c r="K69" s="2">
        <f t="shared" si="14"/>
        <v>0</v>
      </c>
      <c r="L69" s="2">
        <f t="shared" si="15"/>
        <v>0</v>
      </c>
      <c r="M69" s="28">
        <f t="shared" si="16"/>
        <v>0</v>
      </c>
      <c r="N69" s="4"/>
      <c r="O69" s="4"/>
      <c r="P69" s="4"/>
    </row>
    <row r="70" spans="1:16">
      <c r="A70" s="9">
        <v>15.25</v>
      </c>
      <c r="B70" s="2">
        <f t="shared" si="6"/>
        <v>0</v>
      </c>
      <c r="C70" s="2">
        <f t="shared" si="7"/>
        <v>0</v>
      </c>
      <c r="D70" s="2">
        <f t="shared" si="8"/>
        <v>0</v>
      </c>
      <c r="E70" s="2">
        <f t="shared" si="9"/>
        <v>0</v>
      </c>
      <c r="F70" s="11">
        <f t="shared" si="10"/>
        <v>0</v>
      </c>
      <c r="G70" s="2"/>
      <c r="H70" s="9">
        <f t="shared" si="11"/>
        <v>24.963903788283599</v>
      </c>
      <c r="I70" s="2">
        <f t="shared" si="12"/>
        <v>0</v>
      </c>
      <c r="J70" s="2">
        <f t="shared" si="13"/>
        <v>0</v>
      </c>
      <c r="K70" s="2">
        <f t="shared" si="14"/>
        <v>0</v>
      </c>
      <c r="L70" s="2">
        <f t="shared" si="15"/>
        <v>0</v>
      </c>
      <c r="M70" s="28">
        <f t="shared" si="16"/>
        <v>0</v>
      </c>
      <c r="N70" s="4"/>
      <c r="O70" s="4"/>
      <c r="P70" s="4"/>
    </row>
    <row r="71" spans="1:16">
      <c r="A71" s="9">
        <v>15.75</v>
      </c>
      <c r="B71" s="2">
        <f t="shared" si="6"/>
        <v>0</v>
      </c>
      <c r="C71" s="2">
        <f t="shared" si="7"/>
        <v>0</v>
      </c>
      <c r="D71" s="2">
        <f t="shared" si="8"/>
        <v>0</v>
      </c>
      <c r="E71" s="2">
        <f t="shared" si="9"/>
        <v>0</v>
      </c>
      <c r="F71" s="11">
        <f t="shared" si="10"/>
        <v>0</v>
      </c>
      <c r="G71" s="2"/>
      <c r="H71" s="9">
        <f t="shared" si="11"/>
        <v>27.747667320249899</v>
      </c>
      <c r="I71" s="2">
        <f t="shared" si="12"/>
        <v>0</v>
      </c>
      <c r="J71" s="2">
        <f t="shared" si="13"/>
        <v>0</v>
      </c>
      <c r="K71" s="2">
        <f t="shared" si="14"/>
        <v>0</v>
      </c>
      <c r="L71" s="2">
        <f t="shared" si="15"/>
        <v>0</v>
      </c>
      <c r="M71" s="28">
        <f t="shared" si="16"/>
        <v>0</v>
      </c>
      <c r="N71" s="4"/>
      <c r="O71" s="4"/>
      <c r="P71" s="4"/>
    </row>
    <row r="72" spans="1:16">
      <c r="A72" s="9">
        <v>16.25</v>
      </c>
      <c r="B72" s="2">
        <f t="shared" si="6"/>
        <v>0</v>
      </c>
      <c r="C72" s="2">
        <f t="shared" si="7"/>
        <v>0</v>
      </c>
      <c r="D72" s="2">
        <f t="shared" si="8"/>
        <v>0</v>
      </c>
      <c r="E72" s="2">
        <f t="shared" si="9"/>
        <v>0</v>
      </c>
      <c r="F72" s="11">
        <f t="shared" si="10"/>
        <v>0</v>
      </c>
      <c r="G72" s="2"/>
      <c r="H72" s="9">
        <f t="shared" si="11"/>
        <v>30.740109380419</v>
      </c>
      <c r="I72" s="2">
        <f t="shared" si="12"/>
        <v>0</v>
      </c>
      <c r="J72" s="2">
        <f t="shared" si="13"/>
        <v>0</v>
      </c>
      <c r="K72" s="2">
        <f t="shared" si="14"/>
        <v>0</v>
      </c>
      <c r="L72" s="2">
        <f t="shared" si="15"/>
        <v>0</v>
      </c>
      <c r="M72" s="28">
        <f t="shared" si="16"/>
        <v>0</v>
      </c>
      <c r="N72" s="4"/>
      <c r="O72" s="4"/>
      <c r="P72" s="4"/>
    </row>
    <row r="73" spans="1:16">
      <c r="A73" s="9">
        <v>16.75</v>
      </c>
      <c r="B73" s="2">
        <f t="shared" si="6"/>
        <v>0</v>
      </c>
      <c r="C73" s="2">
        <f t="shared" si="7"/>
        <v>0</v>
      </c>
      <c r="D73" s="2">
        <f t="shared" si="8"/>
        <v>0</v>
      </c>
      <c r="E73" s="2">
        <f t="shared" si="9"/>
        <v>0</v>
      </c>
      <c r="F73" s="11">
        <f t="shared" si="10"/>
        <v>0</v>
      </c>
      <c r="G73" s="2"/>
      <c r="H73" s="9">
        <f t="shared" si="11"/>
        <v>33.949726674634</v>
      </c>
      <c r="I73" s="2">
        <f t="shared" si="12"/>
        <v>0</v>
      </c>
      <c r="J73" s="2">
        <f t="shared" si="13"/>
        <v>0</v>
      </c>
      <c r="K73" s="2">
        <f t="shared" si="14"/>
        <v>0</v>
      </c>
      <c r="L73" s="2">
        <f t="shared" si="15"/>
        <v>0</v>
      </c>
      <c r="M73" s="28">
        <f t="shared" si="16"/>
        <v>0</v>
      </c>
      <c r="N73" s="4"/>
      <c r="O73" s="4"/>
      <c r="P73" s="4"/>
    </row>
    <row r="74" spans="1:16">
      <c r="A74" s="9">
        <v>17.25</v>
      </c>
      <c r="B74" s="2">
        <f t="shared" si="6"/>
        <v>0</v>
      </c>
      <c r="C74" s="2">
        <f t="shared" si="7"/>
        <v>0</v>
      </c>
      <c r="D74" s="2">
        <f t="shared" si="8"/>
        <v>0</v>
      </c>
      <c r="E74" s="2">
        <f t="shared" si="9"/>
        <v>0</v>
      </c>
      <c r="F74" s="11">
        <f t="shared" si="10"/>
        <v>0</v>
      </c>
      <c r="G74" s="2"/>
      <c r="H74" s="9">
        <f t="shared" si="11"/>
        <v>37.385088670910598</v>
      </c>
      <c r="I74" s="2">
        <f t="shared" si="12"/>
        <v>0</v>
      </c>
      <c r="J74" s="2">
        <f t="shared" si="13"/>
        <v>0</v>
      </c>
      <c r="K74" s="2">
        <f t="shared" si="14"/>
        <v>0</v>
      </c>
      <c r="L74" s="2">
        <f t="shared" si="15"/>
        <v>0</v>
      </c>
      <c r="M74" s="28">
        <f t="shared" si="16"/>
        <v>0</v>
      </c>
      <c r="N74" s="4"/>
      <c r="O74" s="4"/>
      <c r="P74" s="4"/>
    </row>
    <row r="75" spans="1:16">
      <c r="A75" s="9">
        <v>17.75</v>
      </c>
      <c r="B75" s="2">
        <f t="shared" si="6"/>
        <v>0</v>
      </c>
      <c r="C75" s="2">
        <f t="shared" si="7"/>
        <v>0</v>
      </c>
      <c r="D75" s="2">
        <f t="shared" si="8"/>
        <v>0</v>
      </c>
      <c r="E75" s="2">
        <f t="shared" si="9"/>
        <v>0</v>
      </c>
      <c r="F75" s="11">
        <f t="shared" si="10"/>
        <v>0</v>
      </c>
      <c r="G75" s="2"/>
      <c r="H75" s="9">
        <f t="shared" si="11"/>
        <v>41.054836021810502</v>
      </c>
      <c r="I75" s="2">
        <f t="shared" si="12"/>
        <v>0</v>
      </c>
      <c r="J75" s="2">
        <f t="shared" si="13"/>
        <v>0</v>
      </c>
      <c r="K75" s="2">
        <f t="shared" si="14"/>
        <v>0</v>
      </c>
      <c r="L75" s="2">
        <f t="shared" si="15"/>
        <v>0</v>
      </c>
      <c r="M75" s="28">
        <f t="shared" si="16"/>
        <v>0</v>
      </c>
      <c r="N75" s="4"/>
      <c r="O75" s="4"/>
      <c r="P75" s="4"/>
    </row>
    <row r="76" spans="1:16">
      <c r="A76" s="9">
        <v>18.25</v>
      </c>
      <c r="B76" s="2">
        <f t="shared" si="6"/>
        <v>0</v>
      </c>
      <c r="C76" s="2">
        <f t="shared" si="7"/>
        <v>0</v>
      </c>
      <c r="D76" s="2">
        <f t="shared" si="8"/>
        <v>0</v>
      </c>
      <c r="E76" s="2">
        <f t="shared" si="9"/>
        <v>0</v>
      </c>
      <c r="F76" s="11">
        <f t="shared" si="10"/>
        <v>0</v>
      </c>
      <c r="G76" s="2"/>
      <c r="H76" s="9">
        <f t="shared" si="11"/>
        <v>44.9676790659869</v>
      </c>
      <c r="I76" s="2">
        <f t="shared" si="12"/>
        <v>0</v>
      </c>
      <c r="J76" s="2">
        <f t="shared" si="13"/>
        <v>0</v>
      </c>
      <c r="K76" s="2">
        <f t="shared" si="14"/>
        <v>0</v>
      </c>
      <c r="L76" s="2">
        <f t="shared" si="15"/>
        <v>0</v>
      </c>
      <c r="M76" s="28">
        <f t="shared" si="16"/>
        <v>0</v>
      </c>
      <c r="N76" s="4"/>
      <c r="O76" s="4"/>
      <c r="P76" s="4"/>
    </row>
    <row r="77" spans="1:16">
      <c r="A77" s="9">
        <v>18.75</v>
      </c>
      <c r="B77" s="2">
        <f t="shared" si="6"/>
        <v>0</v>
      </c>
      <c r="C77" s="2">
        <f t="shared" si="7"/>
        <v>0</v>
      </c>
      <c r="D77" s="2">
        <f t="shared" si="8"/>
        <v>0</v>
      </c>
      <c r="E77" s="2">
        <f t="shared" si="9"/>
        <v>0</v>
      </c>
      <c r="F77" s="11">
        <f t="shared" si="10"/>
        <v>0</v>
      </c>
      <c r="G77" s="2"/>
      <c r="H77" s="9">
        <f t="shared" si="11"/>
        <v>49.132396402797802</v>
      </c>
      <c r="I77" s="2">
        <f t="shared" si="12"/>
        <v>0</v>
      </c>
      <c r="J77" s="2">
        <f t="shared" si="13"/>
        <v>0</v>
      </c>
      <c r="K77" s="2">
        <f t="shared" si="14"/>
        <v>0</v>
      </c>
      <c r="L77" s="2">
        <f t="shared" si="15"/>
        <v>0</v>
      </c>
      <c r="M77" s="28">
        <f t="shared" si="16"/>
        <v>0</v>
      </c>
      <c r="N77" s="4"/>
      <c r="O77" s="4"/>
      <c r="P77" s="4"/>
    </row>
    <row r="78" spans="1:16">
      <c r="A78" s="9">
        <v>19.25</v>
      </c>
      <c r="B78" s="2">
        <f t="shared" si="6"/>
        <v>0</v>
      </c>
      <c r="C78" s="2">
        <f t="shared" si="7"/>
        <v>0</v>
      </c>
      <c r="D78" s="2">
        <f t="shared" si="8"/>
        <v>0</v>
      </c>
      <c r="E78" s="2">
        <f t="shared" si="9"/>
        <v>0</v>
      </c>
      <c r="F78" s="11">
        <f t="shared" si="10"/>
        <v>0</v>
      </c>
      <c r="G78" s="2"/>
      <c r="H78" s="9">
        <f t="shared" si="11"/>
        <v>53.557833534510898</v>
      </c>
      <c r="I78" s="2">
        <f t="shared" si="12"/>
        <v>0</v>
      </c>
      <c r="J78" s="2">
        <f t="shared" si="13"/>
        <v>0</v>
      </c>
      <c r="K78" s="2">
        <f t="shared" si="14"/>
        <v>0</v>
      </c>
      <c r="L78" s="2">
        <f t="shared" si="15"/>
        <v>0</v>
      </c>
      <c r="M78" s="28">
        <f t="shared" si="16"/>
        <v>0</v>
      </c>
      <c r="N78" s="4"/>
      <c r="O78" s="4"/>
      <c r="P78" s="4"/>
    </row>
    <row r="79" spans="1:16">
      <c r="A79" s="7" t="s">
        <v>7</v>
      </c>
      <c r="B79" s="20">
        <f>SUM(B47:B78)</f>
        <v>2251477.0782499998</v>
      </c>
      <c r="C79" s="20">
        <f>SUM(C47:C78)</f>
        <v>0</v>
      </c>
      <c r="D79" s="20">
        <f>SUM(D47:D78)</f>
        <v>0</v>
      </c>
      <c r="E79" s="20">
        <f>SUM(E47:E78)</f>
        <v>0</v>
      </c>
      <c r="F79" s="20">
        <f>SUM(F47:F78)</f>
        <v>2251477.0782499998</v>
      </c>
      <c r="G79" s="11"/>
      <c r="H79" s="7" t="s">
        <v>7</v>
      </c>
      <c r="I79" s="20">
        <f>SUM(I47:I78)</f>
        <v>831050.93709649902</v>
      </c>
      <c r="J79" s="20">
        <f>SUM(J47:J78)</f>
        <v>0</v>
      </c>
      <c r="K79" s="20">
        <f>SUM(K47:K78)</f>
        <v>0</v>
      </c>
      <c r="L79" s="20">
        <f>SUM(L47:L78)</f>
        <v>0</v>
      </c>
      <c r="M79" s="20">
        <f>SUM(M47:M78)</f>
        <v>831050.93709649902</v>
      </c>
      <c r="N79" s="4"/>
      <c r="O79" s="4"/>
      <c r="P79" s="4"/>
    </row>
    <row r="80" spans="1:16">
      <c r="A80" s="5" t="s">
        <v>13</v>
      </c>
      <c r="B80" s="21">
        <f>B79/L38</f>
        <v>7.8591439349653198</v>
      </c>
      <c r="C80" s="20" t="e">
        <f>C79/M38</f>
        <v>#DIV/0!</v>
      </c>
      <c r="D80" s="20" t="e">
        <f>D79/N38</f>
        <v>#DIV/0!</v>
      </c>
      <c r="E80" s="20">
        <v>0</v>
      </c>
      <c r="F80" s="20">
        <f>F79/P38</f>
        <v>7.8591439349653198</v>
      </c>
      <c r="G80" s="11"/>
      <c r="H80" s="5" t="s">
        <v>13</v>
      </c>
      <c r="I80" s="21">
        <f>I79/L38</f>
        <v>2.90091735555478</v>
      </c>
      <c r="J80" s="20" t="e">
        <f>J79/M38</f>
        <v>#DIV/0!</v>
      </c>
      <c r="K80" s="20" t="e">
        <f>K79/N38</f>
        <v>#DIV/0!</v>
      </c>
      <c r="L80" s="20">
        <v>0</v>
      </c>
      <c r="M80" s="29">
        <f>M79/P38</f>
        <v>2.90091735555478</v>
      </c>
      <c r="N80" s="4"/>
      <c r="O80" s="4"/>
      <c r="P80" s="4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4"/>
      <c r="O81" s="4"/>
      <c r="P81" s="4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</row>
    <row r="85" spans="1:18">
      <c r="A85" s="44" t="s">
        <v>14</v>
      </c>
      <c r="B85" s="4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</row>
    <row r="86" spans="1:18">
      <c r="A86" s="44" t="s">
        <v>15</v>
      </c>
      <c r="B86" s="4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</row>
    <row r="87" spans="1:18">
      <c r="A87" s="30"/>
      <c r="B87" s="3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</row>
    <row r="89" spans="1:18">
      <c r="A89" s="2"/>
      <c r="B89" s="1" t="s">
        <v>16</v>
      </c>
      <c r="C89" s="1" t="s">
        <v>17</v>
      </c>
      <c r="D89" s="1" t="s">
        <v>18</v>
      </c>
      <c r="E89" s="1" t="s">
        <v>19</v>
      </c>
      <c r="F89" s="2"/>
      <c r="G89" s="2"/>
      <c r="H89" s="1" t="s">
        <v>20</v>
      </c>
      <c r="I89" s="31" t="s">
        <v>21</v>
      </c>
      <c r="K89" s="2"/>
      <c r="L89" s="2"/>
      <c r="M89" s="2"/>
      <c r="N89" s="2"/>
      <c r="O89" s="2"/>
      <c r="P89" s="4"/>
      <c r="Q89" s="4"/>
      <c r="R89" s="4"/>
    </row>
    <row r="90" spans="1:18">
      <c r="A90" s="1" t="s">
        <v>22</v>
      </c>
      <c r="B90" s="1" t="s">
        <v>23</v>
      </c>
      <c r="C90" s="1" t="s">
        <v>6</v>
      </c>
      <c r="D90" s="1" t="s">
        <v>24</v>
      </c>
      <c r="E90" s="30"/>
      <c r="F90" s="2"/>
      <c r="G90" s="2"/>
      <c r="H90" s="2"/>
      <c r="K90" s="2"/>
      <c r="L90" s="2"/>
      <c r="M90" s="2"/>
      <c r="N90" s="2"/>
      <c r="O90" s="2"/>
      <c r="P90" s="4"/>
      <c r="Q90" s="4"/>
      <c r="R90" s="4"/>
    </row>
    <row r="91" spans="1:18">
      <c r="A91" s="2"/>
      <c r="B91" s="3"/>
      <c r="C91" s="3"/>
      <c r="D91" s="3"/>
      <c r="E91" s="2"/>
      <c r="F91" s="2"/>
      <c r="G91" s="2"/>
      <c r="H91" s="1">
        <v>0</v>
      </c>
      <c r="I91" s="32">
        <f>B92/1000</f>
        <v>286</v>
      </c>
      <c r="K91" s="2"/>
      <c r="L91" s="2"/>
      <c r="M91" s="2"/>
      <c r="N91" s="2"/>
      <c r="O91" s="2"/>
      <c r="P91" s="4"/>
      <c r="Q91" s="4"/>
      <c r="R91" s="4"/>
    </row>
    <row r="92" spans="1:18">
      <c r="A92" s="1">
        <v>0</v>
      </c>
      <c r="B92" s="33">
        <f>L$38</f>
        <v>286478.66700000002</v>
      </c>
      <c r="C92" s="34">
        <f>$B$80</f>
        <v>7.9</v>
      </c>
      <c r="D92" s="34">
        <f>$I$80</f>
        <v>2.9</v>
      </c>
      <c r="E92" s="33">
        <f>B92*D92</f>
        <v>830788.13430000003</v>
      </c>
      <c r="F92" s="35">
        <f>E92/1000</f>
        <v>830.78800000000001</v>
      </c>
      <c r="G92" s="2"/>
      <c r="H92" s="1">
        <v>1</v>
      </c>
      <c r="I92" s="36">
        <f>B93/1000</f>
        <v>0</v>
      </c>
      <c r="K92" s="2"/>
      <c r="L92" s="2"/>
      <c r="M92" s="2"/>
      <c r="N92" s="2"/>
      <c r="O92" s="2"/>
      <c r="P92" s="4"/>
      <c r="Q92" s="4"/>
      <c r="R92" s="4"/>
    </row>
    <row r="93" spans="1:18">
      <c r="A93" s="1">
        <v>1</v>
      </c>
      <c r="B93" s="33">
        <f>M$38</f>
        <v>0</v>
      </c>
      <c r="C93" s="34">
        <v>0</v>
      </c>
      <c r="D93" s="34">
        <v>0</v>
      </c>
      <c r="E93" s="33">
        <f>B93*D93</f>
        <v>0</v>
      </c>
      <c r="F93" s="12">
        <f>E93/1000</f>
        <v>0</v>
      </c>
      <c r="G93" s="2"/>
      <c r="H93" s="1">
        <v>2</v>
      </c>
      <c r="I93" s="36">
        <f>B94/1000</f>
        <v>0</v>
      </c>
      <c r="K93" s="2"/>
      <c r="L93" s="2"/>
      <c r="M93" s="2"/>
      <c r="N93" s="2"/>
      <c r="O93" s="2"/>
      <c r="P93" s="4"/>
      <c r="Q93" s="4"/>
      <c r="R93" s="4"/>
    </row>
    <row r="94" spans="1:18">
      <c r="A94" s="1">
        <v>2</v>
      </c>
      <c r="B94" s="33">
        <f>N$38</f>
        <v>0</v>
      </c>
      <c r="C94" s="34">
        <v>0</v>
      </c>
      <c r="D94" s="34">
        <v>0</v>
      </c>
      <c r="E94" s="33">
        <f>B94*D94</f>
        <v>0</v>
      </c>
      <c r="F94" s="12">
        <f>E94/1000</f>
        <v>0</v>
      </c>
      <c r="G94" s="2"/>
      <c r="H94" s="1">
        <v>3</v>
      </c>
      <c r="I94" s="36">
        <f>B95/1000</f>
        <v>0</v>
      </c>
      <c r="K94" s="2"/>
      <c r="L94" s="2"/>
      <c r="M94" s="2"/>
      <c r="N94" s="2"/>
      <c r="O94" s="2"/>
      <c r="P94" s="4"/>
      <c r="Q94" s="4"/>
      <c r="R94" s="4"/>
    </row>
    <row r="95" spans="1:18">
      <c r="A95" s="1">
        <v>3</v>
      </c>
      <c r="B95" s="33">
        <f>O$38</f>
        <v>0</v>
      </c>
      <c r="C95" s="34">
        <v>0</v>
      </c>
      <c r="D95" s="34">
        <v>0</v>
      </c>
      <c r="E95" s="33">
        <f>B95*D95</f>
        <v>0</v>
      </c>
      <c r="F95" s="12">
        <f>E95/1000</f>
        <v>0</v>
      </c>
      <c r="G95" s="2"/>
      <c r="H95" s="2"/>
      <c r="I95" s="2"/>
      <c r="K95" s="2"/>
      <c r="L95" s="2"/>
      <c r="M95" s="2"/>
      <c r="N95" s="2"/>
      <c r="O95" s="2"/>
      <c r="P95" s="4"/>
      <c r="Q95" s="4"/>
      <c r="R95" s="4"/>
    </row>
    <row r="96" spans="1:18">
      <c r="A96" s="1" t="s">
        <v>7</v>
      </c>
      <c r="B96" s="33">
        <f>SUM(B92:B95)</f>
        <v>286478.66700000002</v>
      </c>
      <c r="C96" s="34">
        <f>$F$80</f>
        <v>7.9</v>
      </c>
      <c r="D96" s="34">
        <f>$M$80</f>
        <v>2.9</v>
      </c>
      <c r="E96" s="33">
        <f>SUM(E92:E95)</f>
        <v>830788.13430000003</v>
      </c>
      <c r="F96" s="35">
        <f>E96/1000</f>
        <v>830.78800000000001</v>
      </c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</row>
    <row r="97" spans="1:18">
      <c r="A97" s="1" t="s">
        <v>2</v>
      </c>
      <c r="B97" s="37">
        <f>$I$2</f>
        <v>752391</v>
      </c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</row>
    <row r="98" spans="1:18">
      <c r="A98" s="1" t="s">
        <v>19</v>
      </c>
      <c r="B98" s="33">
        <f>E96</f>
        <v>830788.13430000003</v>
      </c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</row>
  </sheetData>
  <sheetProtection selectLockedCells="1" selectUnlockedCells="1"/>
  <mergeCells count="8">
    <mergeCell ref="A85:B85"/>
    <mergeCell ref="A86:B86"/>
    <mergeCell ref="A1:F1"/>
    <mergeCell ref="H1:I1"/>
    <mergeCell ref="B4:F4"/>
    <mergeCell ref="L4:P4"/>
    <mergeCell ref="B42:D42"/>
    <mergeCell ref="I42:K42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8"/>
  <sheetViews>
    <sheetView workbookViewId="0">
      <selection activeCell="J2" sqref="J2"/>
    </sheetView>
  </sheetViews>
  <sheetFormatPr baseColWidth="10" defaultColWidth="11.5" defaultRowHeight="13"/>
  <cols>
    <col min="1" max="1" width="9" customWidth="1"/>
    <col min="2" max="2" width="12.1640625" customWidth="1"/>
    <col min="4" max="4" width="9.6640625" customWidth="1"/>
    <col min="5" max="5" width="12.1640625" customWidth="1"/>
    <col min="8" max="8" width="8.5" customWidth="1"/>
    <col min="9" max="9" width="10.5" customWidth="1"/>
    <col min="11" max="12" width="9.6640625" customWidth="1"/>
    <col min="13" max="13" width="10.5" customWidth="1"/>
    <col min="14" max="14" width="8.83203125" customWidth="1"/>
    <col min="16" max="16" width="11" customWidth="1"/>
  </cols>
  <sheetData>
    <row r="1" spans="1:18">
      <c r="A1" s="44" t="s">
        <v>0</v>
      </c>
      <c r="B1" s="44"/>
      <c r="C1" s="44"/>
      <c r="D1" s="44"/>
      <c r="E1" s="44"/>
      <c r="F1" s="44"/>
      <c r="G1" s="2"/>
      <c r="H1" s="45" t="s">
        <v>1</v>
      </c>
      <c r="I1" s="45"/>
      <c r="J1" s="2"/>
      <c r="K1" s="2"/>
      <c r="M1" s="3"/>
      <c r="N1" s="3"/>
      <c r="O1" s="2"/>
      <c r="P1" s="4"/>
      <c r="Q1" s="4"/>
      <c r="R1" s="4"/>
    </row>
    <row r="2" spans="1:18">
      <c r="A2" s="2"/>
      <c r="B2" s="2"/>
      <c r="C2" s="2"/>
      <c r="D2" s="2"/>
      <c r="E2" s="2"/>
      <c r="F2" s="2"/>
      <c r="G2" s="2"/>
      <c r="H2" s="2" t="s">
        <v>2</v>
      </c>
      <c r="I2" s="2">
        <v>451260</v>
      </c>
      <c r="J2" s="2"/>
      <c r="K2" s="2"/>
      <c r="L2" s="2"/>
      <c r="M2" s="2"/>
      <c r="N2" s="2"/>
      <c r="O2" s="2"/>
      <c r="P2" s="4"/>
      <c r="Q2" s="4"/>
      <c r="R2" s="4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4"/>
      <c r="R3" s="4"/>
    </row>
    <row r="4" spans="1:18">
      <c r="A4" s="3" t="s">
        <v>3</v>
      </c>
      <c r="B4" s="46" t="s">
        <v>4</v>
      </c>
      <c r="C4" s="46"/>
      <c r="D4" s="46"/>
      <c r="E4" s="46"/>
      <c r="F4" s="46"/>
      <c r="G4" s="2"/>
      <c r="H4" s="3" t="s">
        <v>3</v>
      </c>
      <c r="I4" s="2"/>
      <c r="J4" s="2"/>
      <c r="K4" s="3" t="s">
        <v>3</v>
      </c>
      <c r="L4" s="45" t="s">
        <v>5</v>
      </c>
      <c r="M4" s="45"/>
      <c r="N4" s="45"/>
      <c r="O4" s="45"/>
      <c r="P4" s="45"/>
      <c r="Q4" s="4"/>
      <c r="R4" s="4"/>
    </row>
    <row r="5" spans="1:18">
      <c r="A5" s="3" t="s">
        <v>6</v>
      </c>
      <c r="B5" s="5">
        <v>0</v>
      </c>
      <c r="C5" s="6">
        <v>1</v>
      </c>
      <c r="D5" s="6">
        <v>2</v>
      </c>
      <c r="E5" s="6">
        <v>3</v>
      </c>
      <c r="F5" s="7" t="s">
        <v>7</v>
      </c>
      <c r="G5" s="2"/>
      <c r="H5" s="3" t="s">
        <v>6</v>
      </c>
      <c r="I5" s="3" t="s">
        <v>8</v>
      </c>
      <c r="J5" s="2"/>
      <c r="K5" s="3" t="s">
        <v>6</v>
      </c>
      <c r="L5" s="5">
        <v>0</v>
      </c>
      <c r="M5" s="6">
        <v>1</v>
      </c>
      <c r="N5" s="6">
        <v>2</v>
      </c>
      <c r="O5" s="6">
        <v>3</v>
      </c>
      <c r="P5" s="8" t="s">
        <v>7</v>
      </c>
      <c r="Q5" s="4"/>
      <c r="R5" s="4"/>
    </row>
    <row r="6" spans="1:18">
      <c r="A6" s="9">
        <v>3.75</v>
      </c>
      <c r="B6" s="10"/>
      <c r="C6" s="3"/>
      <c r="D6" s="3"/>
      <c r="E6" s="3"/>
      <c r="F6" s="11">
        <f t="shared" ref="F6:F37" si="0">SUM(B6:E6)</f>
        <v>0</v>
      </c>
      <c r="G6" s="2"/>
      <c r="H6" s="9">
        <v>3.75</v>
      </c>
      <c r="I6" s="12">
        <v>0</v>
      </c>
      <c r="J6" s="2"/>
      <c r="K6" s="9">
        <v>3.75</v>
      </c>
      <c r="L6" s="2">
        <f t="shared" ref="L6:L37" si="1">IF($F6&gt;0,($I6/1000)*(B6/$F6),0)</f>
        <v>0</v>
      </c>
      <c r="M6" s="2">
        <f t="shared" ref="M6:M37" si="2">IF($F6&gt;0,($I6/1000)*(C6/$F6),0)</f>
        <v>0</v>
      </c>
      <c r="N6" s="2">
        <f t="shared" ref="N6:N37" si="3">IF($F6&gt;0,($I6/1000)*(D6/$F6),0)</f>
        <v>0</v>
      </c>
      <c r="O6" s="2">
        <f t="shared" ref="O6:O37" si="4">IF($F6&gt;0,($I6/1000)*(E6/$F6),0)</f>
        <v>0</v>
      </c>
      <c r="P6" s="13">
        <f t="shared" ref="P6:P37" si="5">SUM(L6:O6)</f>
        <v>0</v>
      </c>
      <c r="Q6" s="4"/>
      <c r="R6" s="4"/>
    </row>
    <row r="7" spans="1:18">
      <c r="A7" s="9">
        <v>4.25</v>
      </c>
      <c r="B7" s="10"/>
      <c r="C7" s="3"/>
      <c r="D7" s="3"/>
      <c r="E7" s="3"/>
      <c r="F7" s="11">
        <f t="shared" si="0"/>
        <v>0</v>
      </c>
      <c r="G7" s="2"/>
      <c r="H7" s="9">
        <v>4.25</v>
      </c>
      <c r="I7" s="12">
        <v>0</v>
      </c>
      <c r="J7" s="2"/>
      <c r="K7" s="9">
        <v>4.25</v>
      </c>
      <c r="L7" s="2">
        <f t="shared" si="1"/>
        <v>0</v>
      </c>
      <c r="M7" s="2">
        <f t="shared" si="2"/>
        <v>0</v>
      </c>
      <c r="N7" s="2">
        <f t="shared" si="3"/>
        <v>0</v>
      </c>
      <c r="O7" s="2">
        <f t="shared" si="4"/>
        <v>0</v>
      </c>
      <c r="P7" s="13">
        <f t="shared" si="5"/>
        <v>0</v>
      </c>
      <c r="Q7" s="4"/>
      <c r="R7" s="4"/>
    </row>
    <row r="8" spans="1:18">
      <c r="A8" s="9">
        <v>4.75</v>
      </c>
      <c r="B8" s="14">
        <v>1</v>
      </c>
      <c r="C8" s="14"/>
      <c r="D8" s="14"/>
      <c r="E8" s="3"/>
      <c r="F8" s="11">
        <f t="shared" si="0"/>
        <v>1</v>
      </c>
      <c r="G8" s="2"/>
      <c r="H8" s="9">
        <v>4.75</v>
      </c>
      <c r="I8" s="12">
        <v>7156893</v>
      </c>
      <c r="J8" s="2"/>
      <c r="K8" s="9">
        <v>4.75</v>
      </c>
      <c r="L8" s="2">
        <f t="shared" si="1"/>
        <v>7156.893</v>
      </c>
      <c r="M8" s="2">
        <f t="shared" si="2"/>
        <v>0</v>
      </c>
      <c r="N8" s="2">
        <f t="shared" si="3"/>
        <v>0</v>
      </c>
      <c r="O8" s="2">
        <f t="shared" si="4"/>
        <v>0</v>
      </c>
      <c r="P8" s="13">
        <f t="shared" si="5"/>
        <v>7156.893</v>
      </c>
      <c r="Q8" s="4"/>
      <c r="R8" s="4"/>
    </row>
    <row r="9" spans="1:18">
      <c r="A9" s="9">
        <v>5.25</v>
      </c>
      <c r="B9" s="14">
        <v>2</v>
      </c>
      <c r="C9" s="14"/>
      <c r="D9" s="14"/>
      <c r="E9" s="15"/>
      <c r="F9" s="11">
        <f t="shared" si="0"/>
        <v>2</v>
      </c>
      <c r="G9" s="2"/>
      <c r="H9" s="9">
        <v>5.25</v>
      </c>
      <c r="I9" s="12">
        <v>14313786</v>
      </c>
      <c r="J9" s="2"/>
      <c r="K9" s="9">
        <v>5.25</v>
      </c>
      <c r="L9" s="2">
        <f t="shared" si="1"/>
        <v>14313.786</v>
      </c>
      <c r="M9" s="2">
        <f t="shared" si="2"/>
        <v>0</v>
      </c>
      <c r="N9" s="2">
        <f t="shared" si="3"/>
        <v>0</v>
      </c>
      <c r="O9" s="2">
        <f t="shared" si="4"/>
        <v>0</v>
      </c>
      <c r="P9" s="13">
        <f t="shared" si="5"/>
        <v>14313.786</v>
      </c>
      <c r="Q9" s="4"/>
      <c r="R9" s="4"/>
    </row>
    <row r="10" spans="1:18">
      <c r="A10" s="9">
        <v>5.75</v>
      </c>
      <c r="B10" s="14">
        <v>3</v>
      </c>
      <c r="C10" s="14"/>
      <c r="D10" s="14"/>
      <c r="E10" s="3"/>
      <c r="F10" s="11">
        <f t="shared" si="0"/>
        <v>3</v>
      </c>
      <c r="G10" s="2"/>
      <c r="H10" s="9">
        <v>5.75</v>
      </c>
      <c r="I10" s="12">
        <v>21470679</v>
      </c>
      <c r="J10" s="2"/>
      <c r="K10" s="9">
        <v>5.75</v>
      </c>
      <c r="L10" s="2">
        <f t="shared" si="1"/>
        <v>21470.679</v>
      </c>
      <c r="M10" s="2">
        <f t="shared" si="2"/>
        <v>0</v>
      </c>
      <c r="N10" s="2">
        <f t="shared" si="3"/>
        <v>0</v>
      </c>
      <c r="O10" s="2">
        <f t="shared" si="4"/>
        <v>0</v>
      </c>
      <c r="P10" s="13">
        <f t="shared" si="5"/>
        <v>21470.679</v>
      </c>
      <c r="Q10" s="4"/>
      <c r="R10" s="4"/>
    </row>
    <row r="11" spans="1:18">
      <c r="A11" s="9">
        <v>6.25</v>
      </c>
      <c r="B11" s="14">
        <v>9</v>
      </c>
      <c r="C11" s="14"/>
      <c r="D11" s="14"/>
      <c r="E11" s="3"/>
      <c r="F11" s="11">
        <f t="shared" si="0"/>
        <v>9</v>
      </c>
      <c r="G11" s="2"/>
      <c r="H11" s="9">
        <v>6.25</v>
      </c>
      <c r="I11" s="12">
        <v>57255134</v>
      </c>
      <c r="J11" s="2"/>
      <c r="K11" s="9">
        <v>6.25</v>
      </c>
      <c r="L11" s="2">
        <f t="shared" si="1"/>
        <v>57255.133999999998</v>
      </c>
      <c r="M11" s="2">
        <f t="shared" si="2"/>
        <v>0</v>
      </c>
      <c r="N11" s="2">
        <f t="shared" si="3"/>
        <v>0</v>
      </c>
      <c r="O11" s="2">
        <f t="shared" si="4"/>
        <v>0</v>
      </c>
      <c r="P11" s="13">
        <f t="shared" si="5"/>
        <v>57255.133999999998</v>
      </c>
      <c r="Q11" s="4"/>
      <c r="R11" s="4"/>
    </row>
    <row r="12" spans="1:18">
      <c r="A12" s="9">
        <v>6.75</v>
      </c>
      <c r="B12" s="14">
        <v>10</v>
      </c>
      <c r="C12" s="14"/>
      <c r="D12" s="14"/>
      <c r="E12" s="16"/>
      <c r="F12" s="11">
        <f t="shared" si="0"/>
        <v>10</v>
      </c>
      <c r="G12" s="2"/>
      <c r="H12" s="9">
        <v>6.75</v>
      </c>
      <c r="I12" s="12">
        <v>50098248</v>
      </c>
      <c r="J12" s="2"/>
      <c r="K12" s="9">
        <v>6.75</v>
      </c>
      <c r="L12" s="2">
        <f t="shared" si="1"/>
        <v>50098.248</v>
      </c>
      <c r="M12" s="2">
        <f t="shared" si="2"/>
        <v>0</v>
      </c>
      <c r="N12" s="2">
        <f t="shared" si="3"/>
        <v>0</v>
      </c>
      <c r="O12" s="2">
        <f t="shared" si="4"/>
        <v>0</v>
      </c>
      <c r="P12" s="13">
        <f t="shared" si="5"/>
        <v>50098.248</v>
      </c>
      <c r="Q12" s="4"/>
      <c r="R12" s="4"/>
    </row>
    <row r="13" spans="1:18">
      <c r="A13" s="9">
        <v>7.25</v>
      </c>
      <c r="B13" s="14">
        <v>23</v>
      </c>
      <c r="C13" s="14"/>
      <c r="D13" s="14"/>
      <c r="E13" s="16"/>
      <c r="F13" s="11">
        <f t="shared" si="0"/>
        <v>23</v>
      </c>
      <c r="G13" s="2"/>
      <c r="H13" s="9">
        <v>7.25</v>
      </c>
      <c r="I13" s="12">
        <v>28627567</v>
      </c>
      <c r="J13" s="2"/>
      <c r="K13" s="9">
        <v>7.25</v>
      </c>
      <c r="L13" s="2">
        <f t="shared" si="1"/>
        <v>28627.566999999999</v>
      </c>
      <c r="M13" s="2">
        <f t="shared" si="2"/>
        <v>0</v>
      </c>
      <c r="N13" s="2">
        <f t="shared" si="3"/>
        <v>0</v>
      </c>
      <c r="O13" s="2">
        <f t="shared" si="4"/>
        <v>0</v>
      </c>
      <c r="P13" s="13">
        <f t="shared" si="5"/>
        <v>28627.566999999999</v>
      </c>
      <c r="Q13" s="4"/>
      <c r="R13" s="4"/>
    </row>
    <row r="14" spans="1:18">
      <c r="A14" s="9">
        <v>7.75</v>
      </c>
      <c r="B14" s="14">
        <v>28</v>
      </c>
      <c r="C14" s="14"/>
      <c r="D14" s="14"/>
      <c r="E14" s="17"/>
      <c r="F14" s="11">
        <f t="shared" si="0"/>
        <v>28</v>
      </c>
      <c r="G14" s="2"/>
      <c r="H14" s="9">
        <v>7.75</v>
      </c>
      <c r="I14" s="12">
        <v>14313786</v>
      </c>
      <c r="J14" s="12"/>
      <c r="K14" s="9">
        <v>7.75</v>
      </c>
      <c r="L14" s="2">
        <f t="shared" si="1"/>
        <v>14313.786</v>
      </c>
      <c r="M14" s="2">
        <f t="shared" si="2"/>
        <v>0</v>
      </c>
      <c r="N14" s="2">
        <f t="shared" si="3"/>
        <v>0</v>
      </c>
      <c r="O14" s="2">
        <f t="shared" si="4"/>
        <v>0</v>
      </c>
      <c r="P14" s="13">
        <f t="shared" si="5"/>
        <v>14313.786</v>
      </c>
      <c r="Q14" s="4"/>
      <c r="R14" s="4"/>
    </row>
    <row r="15" spans="1:18">
      <c r="A15" s="9">
        <v>8.25</v>
      </c>
      <c r="B15" s="14">
        <v>20</v>
      </c>
      <c r="C15" s="14"/>
      <c r="D15" s="14"/>
      <c r="E15" s="17"/>
      <c r="F15" s="11">
        <f t="shared" si="0"/>
        <v>20</v>
      </c>
      <c r="G15" s="2"/>
      <c r="H15" s="9">
        <v>8.25</v>
      </c>
      <c r="I15" s="12">
        <v>7156893</v>
      </c>
      <c r="J15" s="12"/>
      <c r="K15" s="9">
        <v>8.25</v>
      </c>
      <c r="L15" s="2">
        <f t="shared" si="1"/>
        <v>7156.893</v>
      </c>
      <c r="M15" s="2">
        <f t="shared" si="2"/>
        <v>0</v>
      </c>
      <c r="N15" s="2">
        <f t="shared" si="3"/>
        <v>0</v>
      </c>
      <c r="O15" s="2">
        <f t="shared" si="4"/>
        <v>0</v>
      </c>
      <c r="P15" s="13">
        <f t="shared" si="5"/>
        <v>7156.893</v>
      </c>
      <c r="Q15" s="4"/>
      <c r="R15" s="4"/>
    </row>
    <row r="16" spans="1:18">
      <c r="A16" s="9">
        <v>8.75</v>
      </c>
      <c r="B16" s="14">
        <v>17</v>
      </c>
      <c r="C16" s="14"/>
      <c r="D16" s="14"/>
      <c r="E16" s="17"/>
      <c r="F16" s="11">
        <f t="shared" si="0"/>
        <v>17</v>
      </c>
      <c r="G16" s="2"/>
      <c r="H16" s="9">
        <v>8.75</v>
      </c>
      <c r="I16" s="12">
        <v>14313786</v>
      </c>
      <c r="J16" s="12"/>
      <c r="K16" s="9">
        <v>8.75</v>
      </c>
      <c r="L16" s="2">
        <f t="shared" si="1"/>
        <v>14313.786</v>
      </c>
      <c r="M16" s="2">
        <f t="shared" si="2"/>
        <v>0</v>
      </c>
      <c r="N16" s="2">
        <f t="shared" si="3"/>
        <v>0</v>
      </c>
      <c r="O16" s="2">
        <f t="shared" si="4"/>
        <v>0</v>
      </c>
      <c r="P16" s="13">
        <f t="shared" si="5"/>
        <v>14313.786</v>
      </c>
      <c r="Q16" s="4"/>
      <c r="R16" s="4"/>
    </row>
    <row r="17" spans="1:18">
      <c r="A17" s="9">
        <v>9.25</v>
      </c>
      <c r="B17" s="14">
        <v>15</v>
      </c>
      <c r="C17" s="14"/>
      <c r="D17" s="14"/>
      <c r="E17" s="17"/>
      <c r="F17" s="11">
        <f t="shared" si="0"/>
        <v>15</v>
      </c>
      <c r="G17" s="2"/>
      <c r="H17" s="9">
        <v>9.25</v>
      </c>
      <c r="I17" s="12">
        <v>14313786</v>
      </c>
      <c r="J17" s="12"/>
      <c r="K17" s="9">
        <v>9.25</v>
      </c>
      <c r="L17" s="2">
        <f t="shared" si="1"/>
        <v>14313.786</v>
      </c>
      <c r="M17" s="2">
        <f t="shared" si="2"/>
        <v>0</v>
      </c>
      <c r="N17" s="2">
        <f t="shared" si="3"/>
        <v>0</v>
      </c>
      <c r="O17" s="2">
        <f t="shared" si="4"/>
        <v>0</v>
      </c>
      <c r="P17" s="13">
        <f t="shared" si="5"/>
        <v>14313.786</v>
      </c>
      <c r="Q17" s="4"/>
      <c r="R17" s="4"/>
    </row>
    <row r="18" spans="1:18">
      <c r="A18" s="9">
        <v>9.75</v>
      </c>
      <c r="B18" s="14">
        <v>24</v>
      </c>
      <c r="C18" s="14"/>
      <c r="D18" s="14"/>
      <c r="E18" s="17"/>
      <c r="F18" s="11">
        <f t="shared" si="0"/>
        <v>24</v>
      </c>
      <c r="G18" s="2"/>
      <c r="H18" s="9">
        <v>9.75</v>
      </c>
      <c r="I18" s="12">
        <v>7156893</v>
      </c>
      <c r="J18" s="12"/>
      <c r="K18" s="9">
        <v>9.75</v>
      </c>
      <c r="L18" s="2">
        <f t="shared" si="1"/>
        <v>7156.893</v>
      </c>
      <c r="M18" s="2">
        <f t="shared" si="2"/>
        <v>0</v>
      </c>
      <c r="N18" s="2">
        <f t="shared" si="3"/>
        <v>0</v>
      </c>
      <c r="O18" s="2">
        <f t="shared" si="4"/>
        <v>0</v>
      </c>
      <c r="P18" s="13">
        <f t="shared" si="5"/>
        <v>7156.893</v>
      </c>
      <c r="Q18" s="4"/>
      <c r="R18" s="4"/>
    </row>
    <row r="19" spans="1:18">
      <c r="A19" s="9">
        <v>10.25</v>
      </c>
      <c r="B19" s="14">
        <v>38</v>
      </c>
      <c r="C19" s="14"/>
      <c r="D19" s="14"/>
      <c r="E19" s="17"/>
      <c r="F19" s="11">
        <f t="shared" si="0"/>
        <v>38</v>
      </c>
      <c r="G19" s="2"/>
      <c r="H19" s="9">
        <v>10.25</v>
      </c>
      <c r="I19" s="12">
        <v>0</v>
      </c>
      <c r="J19" s="12"/>
      <c r="K19" s="9">
        <v>10.25</v>
      </c>
      <c r="L19" s="2">
        <f t="shared" si="1"/>
        <v>0</v>
      </c>
      <c r="M19" s="2">
        <f t="shared" si="2"/>
        <v>0</v>
      </c>
      <c r="N19" s="2">
        <f t="shared" si="3"/>
        <v>0</v>
      </c>
      <c r="O19" s="2">
        <f t="shared" si="4"/>
        <v>0</v>
      </c>
      <c r="P19" s="13">
        <f t="shared" si="5"/>
        <v>0</v>
      </c>
      <c r="Q19" s="4"/>
      <c r="R19" s="4"/>
    </row>
    <row r="20" spans="1:18">
      <c r="A20" s="9">
        <v>10.75</v>
      </c>
      <c r="B20" s="14">
        <v>54</v>
      </c>
      <c r="C20" s="14"/>
      <c r="D20" s="14"/>
      <c r="E20" s="17"/>
      <c r="F20" s="11">
        <f t="shared" si="0"/>
        <v>54</v>
      </c>
      <c r="G20" s="2"/>
      <c r="H20" s="9">
        <v>10.75</v>
      </c>
      <c r="I20" s="12">
        <v>0</v>
      </c>
      <c r="J20" s="12"/>
      <c r="K20" s="9">
        <v>10.75</v>
      </c>
      <c r="L20" s="2">
        <f t="shared" si="1"/>
        <v>0</v>
      </c>
      <c r="M20" s="2">
        <f t="shared" si="2"/>
        <v>0</v>
      </c>
      <c r="N20" s="2">
        <f t="shared" si="3"/>
        <v>0</v>
      </c>
      <c r="O20" s="2">
        <f t="shared" si="4"/>
        <v>0</v>
      </c>
      <c r="P20" s="13">
        <f t="shared" si="5"/>
        <v>0</v>
      </c>
      <c r="Q20" s="4"/>
      <c r="R20" s="4"/>
    </row>
    <row r="21" spans="1:18">
      <c r="A21" s="9">
        <v>11.25</v>
      </c>
      <c r="B21" s="14">
        <v>56</v>
      </c>
      <c r="C21" s="14"/>
      <c r="D21" s="14"/>
      <c r="E21" s="17"/>
      <c r="F21" s="11">
        <f t="shared" si="0"/>
        <v>56</v>
      </c>
      <c r="G21" s="2"/>
      <c r="H21" s="9">
        <v>11.25</v>
      </c>
      <c r="I21" s="12">
        <v>0</v>
      </c>
      <c r="J21" s="12"/>
      <c r="K21" s="9">
        <v>11.25</v>
      </c>
      <c r="L21" s="2">
        <f t="shared" si="1"/>
        <v>0</v>
      </c>
      <c r="M21" s="2">
        <f t="shared" si="2"/>
        <v>0</v>
      </c>
      <c r="N21" s="2">
        <f t="shared" si="3"/>
        <v>0</v>
      </c>
      <c r="O21" s="2">
        <f t="shared" si="4"/>
        <v>0</v>
      </c>
      <c r="P21" s="13">
        <f t="shared" si="5"/>
        <v>0</v>
      </c>
      <c r="Q21" s="4"/>
      <c r="R21" s="4"/>
    </row>
    <row r="22" spans="1:18">
      <c r="A22" s="9">
        <v>11.75</v>
      </c>
      <c r="B22" s="14">
        <v>24</v>
      </c>
      <c r="C22" s="14"/>
      <c r="D22" s="14"/>
      <c r="E22" s="17"/>
      <c r="F22" s="11">
        <f t="shared" si="0"/>
        <v>24</v>
      </c>
      <c r="G22" s="12"/>
      <c r="H22" s="9">
        <v>11.75</v>
      </c>
      <c r="I22" s="12">
        <v>0</v>
      </c>
      <c r="J22" s="12"/>
      <c r="K22" s="9">
        <v>11.75</v>
      </c>
      <c r="L22" s="2">
        <f t="shared" si="1"/>
        <v>0</v>
      </c>
      <c r="M22" s="2">
        <f t="shared" si="2"/>
        <v>0</v>
      </c>
      <c r="N22" s="2">
        <f t="shared" si="3"/>
        <v>0</v>
      </c>
      <c r="O22" s="2">
        <f t="shared" si="4"/>
        <v>0</v>
      </c>
      <c r="P22" s="13">
        <f t="shared" si="5"/>
        <v>0</v>
      </c>
      <c r="Q22" s="4"/>
      <c r="R22" s="4"/>
    </row>
    <row r="23" spans="1:18">
      <c r="A23" s="9">
        <v>12.25</v>
      </c>
      <c r="B23" s="14">
        <v>17</v>
      </c>
      <c r="C23" s="14"/>
      <c r="D23" s="14"/>
      <c r="E23" s="17"/>
      <c r="F23" s="11">
        <f t="shared" si="0"/>
        <v>17</v>
      </c>
      <c r="G23" s="12"/>
      <c r="H23" s="9">
        <v>12.25</v>
      </c>
      <c r="I23" s="12">
        <v>0</v>
      </c>
      <c r="J23" s="12"/>
      <c r="K23" s="9">
        <v>12.25</v>
      </c>
      <c r="L23" s="2">
        <f t="shared" si="1"/>
        <v>0</v>
      </c>
      <c r="M23" s="2">
        <f t="shared" si="2"/>
        <v>0</v>
      </c>
      <c r="N23" s="2">
        <f t="shared" si="3"/>
        <v>0</v>
      </c>
      <c r="O23" s="2">
        <f t="shared" si="4"/>
        <v>0</v>
      </c>
      <c r="P23" s="13">
        <f t="shared" si="5"/>
        <v>0</v>
      </c>
      <c r="Q23" s="4"/>
      <c r="R23" s="4"/>
    </row>
    <row r="24" spans="1:18">
      <c r="A24" s="9">
        <v>12.75</v>
      </c>
      <c r="B24" s="14">
        <v>10</v>
      </c>
      <c r="C24" s="14">
        <v>2</v>
      </c>
      <c r="D24" s="14"/>
      <c r="E24" s="17"/>
      <c r="F24" s="11">
        <f t="shared" si="0"/>
        <v>12</v>
      </c>
      <c r="G24" s="12"/>
      <c r="H24" s="9">
        <v>12.75</v>
      </c>
      <c r="I24" s="12">
        <v>0</v>
      </c>
      <c r="J24" s="12"/>
      <c r="K24" s="9">
        <v>12.75</v>
      </c>
      <c r="L24" s="2">
        <f t="shared" si="1"/>
        <v>0</v>
      </c>
      <c r="M24" s="2">
        <f t="shared" si="2"/>
        <v>0</v>
      </c>
      <c r="N24" s="2">
        <f t="shared" si="3"/>
        <v>0</v>
      </c>
      <c r="O24" s="2">
        <f t="shared" si="4"/>
        <v>0</v>
      </c>
      <c r="P24" s="13">
        <f t="shared" si="5"/>
        <v>0</v>
      </c>
      <c r="Q24" s="4"/>
      <c r="R24" s="4"/>
    </row>
    <row r="25" spans="1:18">
      <c r="A25" s="9">
        <v>13.25</v>
      </c>
      <c r="B25" s="14">
        <v>5</v>
      </c>
      <c r="C25" s="14">
        <v>1</v>
      </c>
      <c r="D25" s="14"/>
      <c r="E25" s="17"/>
      <c r="F25" s="11">
        <f t="shared" si="0"/>
        <v>6</v>
      </c>
      <c r="G25" s="12"/>
      <c r="H25" s="9">
        <v>13.25</v>
      </c>
      <c r="I25" s="12">
        <v>0</v>
      </c>
      <c r="J25" s="12"/>
      <c r="K25" s="9">
        <v>13.25</v>
      </c>
      <c r="L25" s="2">
        <f t="shared" si="1"/>
        <v>0</v>
      </c>
      <c r="M25" s="2">
        <f t="shared" si="2"/>
        <v>0</v>
      </c>
      <c r="N25" s="2">
        <f t="shared" si="3"/>
        <v>0</v>
      </c>
      <c r="O25" s="2">
        <f t="shared" si="4"/>
        <v>0</v>
      </c>
      <c r="P25" s="13">
        <f t="shared" si="5"/>
        <v>0</v>
      </c>
      <c r="Q25" s="4"/>
      <c r="R25" s="4"/>
    </row>
    <row r="26" spans="1:18">
      <c r="A26" s="9">
        <v>13.75</v>
      </c>
      <c r="B26" s="14">
        <v>7</v>
      </c>
      <c r="C26" s="14">
        <v>3</v>
      </c>
      <c r="D26" s="14"/>
      <c r="E26" s="17"/>
      <c r="F26" s="11">
        <f t="shared" si="0"/>
        <v>10</v>
      </c>
      <c r="G26" s="12"/>
      <c r="H26" s="9">
        <v>13.75</v>
      </c>
      <c r="I26" s="12">
        <v>0</v>
      </c>
      <c r="J26" s="12"/>
      <c r="K26" s="9">
        <v>13.75</v>
      </c>
      <c r="L26" s="2">
        <f t="shared" si="1"/>
        <v>0</v>
      </c>
      <c r="M26" s="2">
        <f t="shared" si="2"/>
        <v>0</v>
      </c>
      <c r="N26" s="2">
        <f t="shared" si="3"/>
        <v>0</v>
      </c>
      <c r="O26" s="2">
        <f t="shared" si="4"/>
        <v>0</v>
      </c>
      <c r="P26" s="13">
        <f t="shared" si="5"/>
        <v>0</v>
      </c>
      <c r="Q26" s="4"/>
      <c r="R26" s="4"/>
    </row>
    <row r="27" spans="1:18">
      <c r="A27" s="9">
        <v>14.25</v>
      </c>
      <c r="B27" s="14">
        <v>3</v>
      </c>
      <c r="C27" s="14">
        <v>4</v>
      </c>
      <c r="D27" s="14">
        <v>1</v>
      </c>
      <c r="E27" s="17"/>
      <c r="F27" s="11">
        <f t="shared" si="0"/>
        <v>8</v>
      </c>
      <c r="G27" s="12"/>
      <c r="H27" s="9">
        <v>14.25</v>
      </c>
      <c r="I27" s="12">
        <v>0</v>
      </c>
      <c r="J27" s="12"/>
      <c r="K27" s="9">
        <v>14.25</v>
      </c>
      <c r="L27" s="2">
        <f t="shared" si="1"/>
        <v>0</v>
      </c>
      <c r="M27" s="2">
        <f t="shared" si="2"/>
        <v>0</v>
      </c>
      <c r="N27" s="2">
        <f t="shared" si="3"/>
        <v>0</v>
      </c>
      <c r="O27" s="2">
        <f t="shared" si="4"/>
        <v>0</v>
      </c>
      <c r="P27" s="13">
        <f t="shared" si="5"/>
        <v>0</v>
      </c>
      <c r="Q27" s="4"/>
      <c r="R27" s="4"/>
    </row>
    <row r="28" spans="1:18">
      <c r="A28" s="9">
        <v>14.75</v>
      </c>
      <c r="B28" s="14">
        <v>1</v>
      </c>
      <c r="C28" s="14">
        <v>3</v>
      </c>
      <c r="D28" s="14"/>
      <c r="E28" s="17"/>
      <c r="F28" s="11">
        <f t="shared" si="0"/>
        <v>4</v>
      </c>
      <c r="G28" s="2"/>
      <c r="H28" s="9">
        <v>14.75</v>
      </c>
      <c r="I28" s="12">
        <v>0</v>
      </c>
      <c r="J28" s="12"/>
      <c r="K28" s="9">
        <v>14.75</v>
      </c>
      <c r="L28" s="2">
        <f t="shared" si="1"/>
        <v>0</v>
      </c>
      <c r="M28" s="2">
        <f t="shared" si="2"/>
        <v>0</v>
      </c>
      <c r="N28" s="2">
        <f t="shared" si="3"/>
        <v>0</v>
      </c>
      <c r="O28" s="2">
        <f t="shared" si="4"/>
        <v>0</v>
      </c>
      <c r="P28" s="13">
        <f t="shared" si="5"/>
        <v>0</v>
      </c>
      <c r="Q28" s="4"/>
      <c r="R28" s="4"/>
    </row>
    <row r="29" spans="1:18">
      <c r="A29" s="9">
        <v>15.25</v>
      </c>
      <c r="B29" s="14">
        <v>1</v>
      </c>
      <c r="C29" s="14">
        <v>2</v>
      </c>
      <c r="D29" s="14"/>
      <c r="E29" s="17"/>
      <c r="F29" s="11">
        <f t="shared" si="0"/>
        <v>3</v>
      </c>
      <c r="G29" s="2"/>
      <c r="H29" s="9">
        <v>15.25</v>
      </c>
      <c r="I29" s="12">
        <v>0</v>
      </c>
      <c r="J29" s="12"/>
      <c r="K29" s="9">
        <v>15.25</v>
      </c>
      <c r="L29" s="2">
        <f t="shared" si="1"/>
        <v>0</v>
      </c>
      <c r="M29" s="2">
        <f t="shared" si="2"/>
        <v>0</v>
      </c>
      <c r="N29" s="2">
        <f t="shared" si="3"/>
        <v>0</v>
      </c>
      <c r="O29" s="2">
        <f t="shared" si="4"/>
        <v>0</v>
      </c>
      <c r="P29" s="13">
        <f t="shared" si="5"/>
        <v>0</v>
      </c>
      <c r="Q29" s="4"/>
      <c r="R29" s="4"/>
    </row>
    <row r="30" spans="1:18">
      <c r="A30" s="9">
        <v>15.75</v>
      </c>
      <c r="B30" s="14"/>
      <c r="C30" s="14">
        <v>1</v>
      </c>
      <c r="D30" s="14"/>
      <c r="E30" s="17"/>
      <c r="F30" s="11">
        <f t="shared" si="0"/>
        <v>1</v>
      </c>
      <c r="G30" s="2"/>
      <c r="H30" s="9">
        <v>15.75</v>
      </c>
      <c r="I30" s="12">
        <v>0</v>
      </c>
      <c r="J30" s="12"/>
      <c r="K30" s="9">
        <v>15.75</v>
      </c>
      <c r="L30" s="2">
        <f t="shared" si="1"/>
        <v>0</v>
      </c>
      <c r="M30" s="2">
        <f t="shared" si="2"/>
        <v>0</v>
      </c>
      <c r="N30" s="2">
        <f t="shared" si="3"/>
        <v>0</v>
      </c>
      <c r="O30" s="2">
        <f t="shared" si="4"/>
        <v>0</v>
      </c>
      <c r="P30" s="13">
        <f t="shared" si="5"/>
        <v>0</v>
      </c>
      <c r="Q30" s="4"/>
      <c r="R30" s="4"/>
    </row>
    <row r="31" spans="1:18">
      <c r="A31" s="9">
        <v>16.25</v>
      </c>
      <c r="B31" s="2"/>
      <c r="C31" s="2"/>
      <c r="D31" s="2"/>
      <c r="E31" s="2"/>
      <c r="F31" s="11">
        <f t="shared" si="0"/>
        <v>0</v>
      </c>
      <c r="G31" s="2"/>
      <c r="H31" s="9">
        <v>16.25</v>
      </c>
      <c r="I31" s="12">
        <v>0</v>
      </c>
      <c r="J31" s="12"/>
      <c r="K31" s="9">
        <v>16.25</v>
      </c>
      <c r="L31" s="2">
        <f t="shared" si="1"/>
        <v>0</v>
      </c>
      <c r="M31" s="2">
        <f t="shared" si="2"/>
        <v>0</v>
      </c>
      <c r="N31" s="2">
        <f t="shared" si="3"/>
        <v>0</v>
      </c>
      <c r="O31" s="2">
        <f t="shared" si="4"/>
        <v>0</v>
      </c>
      <c r="P31" s="13">
        <f t="shared" si="5"/>
        <v>0</v>
      </c>
      <c r="Q31" s="4"/>
      <c r="R31" s="4"/>
    </row>
    <row r="32" spans="1:18">
      <c r="A32" s="9">
        <v>16.75</v>
      </c>
      <c r="B32" s="2"/>
      <c r="C32" s="2">
        <v>2</v>
      </c>
      <c r="D32" s="2"/>
      <c r="E32" s="2"/>
      <c r="F32" s="11">
        <f t="shared" si="0"/>
        <v>2</v>
      </c>
      <c r="G32" s="2"/>
      <c r="H32" s="9">
        <v>16.75</v>
      </c>
      <c r="I32" s="12">
        <v>0</v>
      </c>
      <c r="J32" s="18"/>
      <c r="K32" s="9">
        <v>16.75</v>
      </c>
      <c r="L32" s="2">
        <f t="shared" si="1"/>
        <v>0</v>
      </c>
      <c r="M32" s="2">
        <f t="shared" si="2"/>
        <v>0</v>
      </c>
      <c r="N32" s="2">
        <f t="shared" si="3"/>
        <v>0</v>
      </c>
      <c r="O32" s="2">
        <f t="shared" si="4"/>
        <v>0</v>
      </c>
      <c r="P32" s="13">
        <f t="shared" si="5"/>
        <v>0</v>
      </c>
      <c r="Q32" s="4"/>
      <c r="R32" s="4"/>
    </row>
    <row r="33" spans="1:18">
      <c r="A33" s="9">
        <v>17.25</v>
      </c>
      <c r="B33" s="2"/>
      <c r="C33" s="2"/>
      <c r="D33" s="2"/>
      <c r="E33" s="2"/>
      <c r="F33" s="11">
        <f t="shared" si="0"/>
        <v>0</v>
      </c>
      <c r="G33" s="2"/>
      <c r="H33" s="9">
        <v>17.25</v>
      </c>
      <c r="I33" s="12">
        <v>0</v>
      </c>
      <c r="J33" s="18"/>
      <c r="K33" s="9">
        <v>17.25</v>
      </c>
      <c r="L33" s="2">
        <f t="shared" si="1"/>
        <v>0</v>
      </c>
      <c r="M33" s="2">
        <f t="shared" si="2"/>
        <v>0</v>
      </c>
      <c r="N33" s="2">
        <f t="shared" si="3"/>
        <v>0</v>
      </c>
      <c r="O33" s="2">
        <f t="shared" si="4"/>
        <v>0</v>
      </c>
      <c r="P33" s="13">
        <f t="shared" si="5"/>
        <v>0</v>
      </c>
      <c r="Q33" s="4"/>
      <c r="R33" s="4"/>
    </row>
    <row r="34" spans="1:18">
      <c r="A34" s="9">
        <v>17.75</v>
      </c>
      <c r="B34" s="3"/>
      <c r="C34" s="2"/>
      <c r="D34" s="2"/>
      <c r="E34" s="2"/>
      <c r="F34" s="11">
        <f t="shared" si="0"/>
        <v>0</v>
      </c>
      <c r="G34" s="2"/>
      <c r="H34" s="9">
        <v>17.75</v>
      </c>
      <c r="I34" s="12">
        <v>0</v>
      </c>
      <c r="J34" s="18"/>
      <c r="K34" s="9">
        <v>17.75</v>
      </c>
      <c r="L34" s="2">
        <f t="shared" si="1"/>
        <v>0</v>
      </c>
      <c r="M34" s="2">
        <f t="shared" si="2"/>
        <v>0</v>
      </c>
      <c r="N34" s="2">
        <f t="shared" si="3"/>
        <v>0</v>
      </c>
      <c r="O34" s="2">
        <f t="shared" si="4"/>
        <v>0</v>
      </c>
      <c r="P34" s="13">
        <f t="shared" si="5"/>
        <v>0</v>
      </c>
      <c r="Q34" s="4"/>
      <c r="R34" s="4"/>
    </row>
    <row r="35" spans="1:18">
      <c r="A35" s="9">
        <v>18.25</v>
      </c>
      <c r="B35" s="3"/>
      <c r="C35" s="2"/>
      <c r="D35" s="2"/>
      <c r="E35" s="2"/>
      <c r="F35" s="11">
        <f t="shared" si="0"/>
        <v>0</v>
      </c>
      <c r="G35" s="2"/>
      <c r="H35" s="9">
        <v>18.25</v>
      </c>
      <c r="I35" s="12">
        <v>0</v>
      </c>
      <c r="J35" s="2"/>
      <c r="K35" s="9">
        <v>18.25</v>
      </c>
      <c r="L35" s="2">
        <f t="shared" si="1"/>
        <v>0</v>
      </c>
      <c r="M35" s="2">
        <f t="shared" si="2"/>
        <v>0</v>
      </c>
      <c r="N35" s="2">
        <f t="shared" si="3"/>
        <v>0</v>
      </c>
      <c r="O35" s="2">
        <f t="shared" si="4"/>
        <v>0</v>
      </c>
      <c r="P35" s="13">
        <f t="shared" si="5"/>
        <v>0</v>
      </c>
      <c r="Q35" s="4"/>
      <c r="R35" s="4"/>
    </row>
    <row r="36" spans="1:18">
      <c r="A36" s="9">
        <v>18.75</v>
      </c>
      <c r="B36" s="3"/>
      <c r="C36" s="2"/>
      <c r="D36" s="2"/>
      <c r="E36" s="2"/>
      <c r="F36" s="11">
        <f t="shared" si="0"/>
        <v>0</v>
      </c>
      <c r="G36" s="2"/>
      <c r="H36" s="9">
        <v>18.75</v>
      </c>
      <c r="I36" s="12">
        <v>0</v>
      </c>
      <c r="J36" s="2"/>
      <c r="K36" s="9">
        <v>18.75</v>
      </c>
      <c r="L36" s="2">
        <f t="shared" si="1"/>
        <v>0</v>
      </c>
      <c r="M36" s="2">
        <f t="shared" si="2"/>
        <v>0</v>
      </c>
      <c r="N36" s="2">
        <f t="shared" si="3"/>
        <v>0</v>
      </c>
      <c r="O36" s="2">
        <f t="shared" si="4"/>
        <v>0</v>
      </c>
      <c r="P36" s="13">
        <f t="shared" si="5"/>
        <v>0</v>
      </c>
      <c r="Q36" s="4"/>
      <c r="R36" s="4"/>
    </row>
    <row r="37" spans="1:18">
      <c r="A37" s="9">
        <v>19.25</v>
      </c>
      <c r="B37" s="3"/>
      <c r="C37" s="16"/>
      <c r="D37" s="19"/>
      <c r="E37" s="16"/>
      <c r="F37" s="11">
        <f t="shared" si="0"/>
        <v>0</v>
      </c>
      <c r="G37" s="2"/>
      <c r="H37" s="9">
        <v>19.25</v>
      </c>
      <c r="I37" s="12">
        <v>0</v>
      </c>
      <c r="J37" s="2"/>
      <c r="K37" s="9">
        <v>19.25</v>
      </c>
      <c r="L37" s="2">
        <f t="shared" si="1"/>
        <v>0</v>
      </c>
      <c r="M37" s="2">
        <f t="shared" si="2"/>
        <v>0</v>
      </c>
      <c r="N37" s="2">
        <f t="shared" si="3"/>
        <v>0</v>
      </c>
      <c r="O37" s="2">
        <f t="shared" si="4"/>
        <v>0</v>
      </c>
      <c r="P37" s="13">
        <f t="shared" si="5"/>
        <v>0</v>
      </c>
      <c r="Q37" s="4"/>
      <c r="R37" s="4"/>
    </row>
    <row r="38" spans="1:18">
      <c r="A38" s="7" t="s">
        <v>7</v>
      </c>
      <c r="B38" s="20">
        <f>SUM(B6:B37)</f>
        <v>368</v>
      </c>
      <c r="C38" s="20">
        <f>SUM(C6:C37)</f>
        <v>18</v>
      </c>
      <c r="D38" s="20">
        <f>SUM(D6:D37)</f>
        <v>1</v>
      </c>
      <c r="E38" s="20">
        <f>SUM(E6:E37)</f>
        <v>0</v>
      </c>
      <c r="F38" s="21">
        <f>SUM(F6:F37)</f>
        <v>387</v>
      </c>
      <c r="G38" s="22"/>
      <c r="H38" s="7" t="s">
        <v>7</v>
      </c>
      <c r="I38" s="12">
        <f>SUM(I6:I37)</f>
        <v>236177451</v>
      </c>
      <c r="J38" s="2"/>
      <c r="K38" s="7" t="s">
        <v>7</v>
      </c>
      <c r="L38" s="20">
        <f>SUM(L6:L37)</f>
        <v>236177.451</v>
      </c>
      <c r="M38" s="20">
        <f>SUM(M6:M37)</f>
        <v>0</v>
      </c>
      <c r="N38" s="20">
        <f>SUM(N6:N37)</f>
        <v>0</v>
      </c>
      <c r="O38" s="20">
        <f>SUM(O6:O37)</f>
        <v>0</v>
      </c>
      <c r="P38" s="23">
        <f>SUM(P6:P37)</f>
        <v>236177.451</v>
      </c>
      <c r="Q38" s="24"/>
      <c r="R38" s="4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</row>
    <row r="41" spans="1:18">
      <c r="A41" s="25"/>
      <c r="B41" s="2"/>
      <c r="C41" s="2"/>
      <c r="D41" s="2"/>
      <c r="E41" s="2"/>
      <c r="F41" s="25"/>
      <c r="G41" s="2"/>
      <c r="H41" s="2"/>
      <c r="I41" s="2"/>
      <c r="J41" s="25"/>
      <c r="K41" s="2"/>
      <c r="L41" s="2"/>
      <c r="M41" s="2"/>
      <c r="N41" s="25"/>
      <c r="O41" s="2"/>
      <c r="P41" s="4"/>
      <c r="Q41" s="4"/>
      <c r="R41" s="4"/>
    </row>
    <row r="42" spans="1:18">
      <c r="A42" s="2"/>
      <c r="B42" s="45" t="s">
        <v>9</v>
      </c>
      <c r="C42" s="45"/>
      <c r="D42" s="45"/>
      <c r="E42" s="2"/>
      <c r="F42" s="2"/>
      <c r="G42" s="12"/>
      <c r="H42" s="2"/>
      <c r="I42" s="45" t="s">
        <v>10</v>
      </c>
      <c r="J42" s="45"/>
      <c r="K42" s="45"/>
      <c r="L42" s="2"/>
      <c r="M42" s="2"/>
      <c r="N42" s="2"/>
      <c r="O42" s="2"/>
      <c r="P42" s="4"/>
      <c r="Q42" s="4"/>
      <c r="R42" s="4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</row>
    <row r="44" spans="1:18">
      <c r="A44" s="2"/>
      <c r="B44" s="2"/>
      <c r="C44" s="2"/>
      <c r="D44" s="2"/>
      <c r="E44" s="2"/>
      <c r="F44" s="2"/>
      <c r="G44" s="2"/>
      <c r="H44" s="26" t="s">
        <v>11</v>
      </c>
      <c r="I44" s="2">
        <v>3.3087500000000001E-3</v>
      </c>
      <c r="J44" s="26" t="s">
        <v>12</v>
      </c>
      <c r="K44" s="2">
        <v>3.27706192</v>
      </c>
      <c r="L44" s="2"/>
      <c r="M44" s="2"/>
      <c r="N44" s="2"/>
      <c r="O44" s="2"/>
      <c r="P44" s="4"/>
      <c r="Q44" s="4"/>
      <c r="R44" s="4"/>
    </row>
    <row r="45" spans="1:18">
      <c r="A45" s="3" t="s">
        <v>3</v>
      </c>
      <c r="B45" s="2"/>
      <c r="C45" s="2"/>
      <c r="D45" s="2"/>
      <c r="E45" s="2"/>
      <c r="F45" s="2"/>
      <c r="G45" s="2"/>
      <c r="H45" s="3" t="s">
        <v>3</v>
      </c>
      <c r="I45" s="2"/>
      <c r="J45" s="2"/>
      <c r="K45" s="2"/>
      <c r="L45" s="2"/>
      <c r="M45" s="2"/>
      <c r="N45" s="4"/>
      <c r="O45" s="4"/>
      <c r="P45" s="4"/>
    </row>
    <row r="46" spans="1:18">
      <c r="A46" s="3" t="s">
        <v>6</v>
      </c>
      <c r="B46" s="5">
        <v>0</v>
      </c>
      <c r="C46" s="6">
        <v>1</v>
      </c>
      <c r="D46" s="6">
        <v>2</v>
      </c>
      <c r="E46" s="6">
        <v>3</v>
      </c>
      <c r="F46" s="7" t="s">
        <v>7</v>
      </c>
      <c r="G46" s="2"/>
      <c r="H46" s="3" t="s">
        <v>6</v>
      </c>
      <c r="I46" s="5">
        <v>0</v>
      </c>
      <c r="J46" s="6">
        <v>1</v>
      </c>
      <c r="K46" s="6">
        <v>2</v>
      </c>
      <c r="L46" s="6">
        <v>3</v>
      </c>
      <c r="M46" s="27" t="s">
        <v>7</v>
      </c>
      <c r="N46" s="4"/>
      <c r="O46" s="4"/>
      <c r="P46" s="4"/>
    </row>
    <row r="47" spans="1:18">
      <c r="A47" s="9">
        <v>3.75</v>
      </c>
      <c r="B47" s="2">
        <f t="shared" ref="B47:B78" si="6">L6*($A47)</f>
        <v>0</v>
      </c>
      <c r="C47" s="2">
        <f t="shared" ref="C47:C78" si="7">M6*($A47)</f>
        <v>0</v>
      </c>
      <c r="D47" s="2">
        <f t="shared" ref="D47:D78" si="8">N6*($A47)</f>
        <v>0</v>
      </c>
      <c r="E47" s="2">
        <f t="shared" ref="E47:E78" si="9">O6*($A47)</f>
        <v>0</v>
      </c>
      <c r="F47" s="11">
        <f t="shared" ref="F47:F78" si="10">SUM(B47:E47)</f>
        <v>0</v>
      </c>
      <c r="G47" s="2"/>
      <c r="H47" s="9">
        <f t="shared" ref="H47:H78" si="11">$I$44*((A47)^$K$44)</f>
        <v>0.25165175453016903</v>
      </c>
      <c r="I47" s="2">
        <f t="shared" ref="I47:I78" si="12">L6*$H47</f>
        <v>0</v>
      </c>
      <c r="J47" s="2">
        <f t="shared" ref="J47:J78" si="13">M6*$H47</f>
        <v>0</v>
      </c>
      <c r="K47" s="2">
        <f t="shared" ref="K47:K78" si="14">N6*$H47</f>
        <v>0</v>
      </c>
      <c r="L47" s="2">
        <f t="shared" ref="L47:L78" si="15">O6*$H47</f>
        <v>0</v>
      </c>
      <c r="M47" s="28">
        <f t="shared" ref="M47:M78" si="16">SUM(I47:L47)</f>
        <v>0</v>
      </c>
      <c r="N47" s="4"/>
      <c r="O47" s="4"/>
      <c r="P47" s="4"/>
    </row>
    <row r="48" spans="1:18">
      <c r="A48" s="9">
        <v>4.25</v>
      </c>
      <c r="B48" s="2">
        <f t="shared" si="6"/>
        <v>0</v>
      </c>
      <c r="C48" s="2">
        <f t="shared" si="7"/>
        <v>0</v>
      </c>
      <c r="D48" s="2">
        <f t="shared" si="8"/>
        <v>0</v>
      </c>
      <c r="E48" s="2">
        <f t="shared" si="9"/>
        <v>0</v>
      </c>
      <c r="F48" s="11">
        <f t="shared" si="10"/>
        <v>0</v>
      </c>
      <c r="G48" s="2"/>
      <c r="H48" s="9">
        <f t="shared" si="11"/>
        <v>0.37925681011545798</v>
      </c>
      <c r="I48" s="2">
        <f t="shared" si="12"/>
        <v>0</v>
      </c>
      <c r="J48" s="2">
        <f t="shared" si="13"/>
        <v>0</v>
      </c>
      <c r="K48" s="2">
        <f t="shared" si="14"/>
        <v>0</v>
      </c>
      <c r="L48" s="2">
        <f t="shared" si="15"/>
        <v>0</v>
      </c>
      <c r="M48" s="28">
        <f t="shared" si="16"/>
        <v>0</v>
      </c>
      <c r="N48" s="4"/>
      <c r="O48" s="4"/>
      <c r="P48" s="4"/>
    </row>
    <row r="49" spans="1:16">
      <c r="A49" s="9">
        <v>4.75</v>
      </c>
      <c r="B49" s="2">
        <f t="shared" si="6"/>
        <v>33995.241750000001</v>
      </c>
      <c r="C49" s="2">
        <f t="shared" si="7"/>
        <v>0</v>
      </c>
      <c r="D49" s="2">
        <f t="shared" si="8"/>
        <v>0</v>
      </c>
      <c r="E49" s="2">
        <f t="shared" si="9"/>
        <v>0</v>
      </c>
      <c r="F49" s="11">
        <f t="shared" si="10"/>
        <v>33995.241750000001</v>
      </c>
      <c r="G49" s="2"/>
      <c r="H49" s="9">
        <f t="shared" si="11"/>
        <v>0.546047991396299</v>
      </c>
      <c r="I49" s="2">
        <f t="shared" si="12"/>
        <v>3908.0070472882298</v>
      </c>
      <c r="J49" s="2">
        <f t="shared" si="13"/>
        <v>0</v>
      </c>
      <c r="K49" s="2">
        <f t="shared" si="14"/>
        <v>0</v>
      </c>
      <c r="L49" s="2">
        <f t="shared" si="15"/>
        <v>0</v>
      </c>
      <c r="M49" s="28">
        <f t="shared" si="16"/>
        <v>3908.0070472882298</v>
      </c>
      <c r="N49" s="4"/>
      <c r="O49" s="4"/>
      <c r="P49" s="4"/>
    </row>
    <row r="50" spans="1:16">
      <c r="A50" s="9">
        <v>5.25</v>
      </c>
      <c r="B50" s="2">
        <f t="shared" si="6"/>
        <v>75147.376499999998</v>
      </c>
      <c r="C50" s="2">
        <f t="shared" si="7"/>
        <v>0</v>
      </c>
      <c r="D50" s="2">
        <f t="shared" si="8"/>
        <v>0</v>
      </c>
      <c r="E50" s="2">
        <f t="shared" si="9"/>
        <v>0</v>
      </c>
      <c r="F50" s="11">
        <f t="shared" si="10"/>
        <v>75147.376499999998</v>
      </c>
      <c r="G50" s="2"/>
      <c r="H50" s="9">
        <f t="shared" si="11"/>
        <v>0.75800240546306097</v>
      </c>
      <c r="I50" s="2">
        <f t="shared" si="12"/>
        <v>10849.8842192835</v>
      </c>
      <c r="J50" s="2">
        <f t="shared" si="13"/>
        <v>0</v>
      </c>
      <c r="K50" s="2">
        <f t="shared" si="14"/>
        <v>0</v>
      </c>
      <c r="L50" s="2">
        <f t="shared" si="15"/>
        <v>0</v>
      </c>
      <c r="M50" s="28">
        <f t="shared" si="16"/>
        <v>10849.8842192835</v>
      </c>
      <c r="N50" s="4"/>
      <c r="O50" s="4"/>
      <c r="P50" s="4"/>
    </row>
    <row r="51" spans="1:16">
      <c r="A51" s="9">
        <v>5.75</v>
      </c>
      <c r="B51" s="2">
        <f t="shared" si="6"/>
        <v>123456.40425000001</v>
      </c>
      <c r="C51" s="2">
        <f t="shared" si="7"/>
        <v>0</v>
      </c>
      <c r="D51" s="2">
        <f t="shared" si="8"/>
        <v>0</v>
      </c>
      <c r="E51" s="2">
        <f t="shared" si="9"/>
        <v>0</v>
      </c>
      <c r="F51" s="11">
        <f t="shared" si="10"/>
        <v>123456.40425000001</v>
      </c>
      <c r="G51" s="2"/>
      <c r="H51" s="9">
        <f t="shared" si="11"/>
        <v>1.02127457468539</v>
      </c>
      <c r="I51" s="2">
        <f t="shared" si="12"/>
        <v>21927.458563931501</v>
      </c>
      <c r="J51" s="2">
        <f t="shared" si="13"/>
        <v>0</v>
      </c>
      <c r="K51" s="2">
        <f t="shared" si="14"/>
        <v>0</v>
      </c>
      <c r="L51" s="2">
        <f t="shared" si="15"/>
        <v>0</v>
      </c>
      <c r="M51" s="28">
        <f t="shared" si="16"/>
        <v>21927.458563931501</v>
      </c>
      <c r="N51" s="4"/>
      <c r="O51" s="4"/>
      <c r="P51" s="4"/>
    </row>
    <row r="52" spans="1:16">
      <c r="A52" s="9">
        <v>6.25</v>
      </c>
      <c r="B52" s="2">
        <f t="shared" si="6"/>
        <v>357844.58750000002</v>
      </c>
      <c r="C52" s="2">
        <f t="shared" si="7"/>
        <v>0</v>
      </c>
      <c r="D52" s="2">
        <f t="shared" si="8"/>
        <v>0</v>
      </c>
      <c r="E52" s="2">
        <f t="shared" si="9"/>
        <v>0</v>
      </c>
      <c r="F52" s="11">
        <f t="shared" si="10"/>
        <v>357844.58750000002</v>
      </c>
      <c r="G52" s="2"/>
      <c r="H52" s="9">
        <f t="shared" si="11"/>
        <v>1.34218398359945</v>
      </c>
      <c r="I52" s="2">
        <f t="shared" si="12"/>
        <v>76846.923833640307</v>
      </c>
      <c r="J52" s="2">
        <f t="shared" si="13"/>
        <v>0</v>
      </c>
      <c r="K52" s="2">
        <f t="shared" si="14"/>
        <v>0</v>
      </c>
      <c r="L52" s="2">
        <f t="shared" si="15"/>
        <v>0</v>
      </c>
      <c r="M52" s="28">
        <f t="shared" si="16"/>
        <v>76846.923833640307</v>
      </c>
      <c r="N52" s="4"/>
      <c r="O52" s="4"/>
      <c r="P52" s="4"/>
    </row>
    <row r="53" spans="1:16">
      <c r="A53" s="9">
        <v>6.75</v>
      </c>
      <c r="B53" s="2">
        <f t="shared" si="6"/>
        <v>338163.174</v>
      </c>
      <c r="C53" s="2">
        <f t="shared" si="7"/>
        <v>0</v>
      </c>
      <c r="D53" s="2">
        <f t="shared" si="8"/>
        <v>0</v>
      </c>
      <c r="E53" s="2">
        <f t="shared" si="9"/>
        <v>0</v>
      </c>
      <c r="F53" s="11">
        <f t="shared" si="10"/>
        <v>338163.174</v>
      </c>
      <c r="G53" s="2"/>
      <c r="H53" s="9">
        <f t="shared" si="11"/>
        <v>1.7272045299969101</v>
      </c>
      <c r="I53" s="2">
        <f t="shared" si="12"/>
        <v>86529.920890508598</v>
      </c>
      <c r="J53" s="2">
        <f t="shared" si="13"/>
        <v>0</v>
      </c>
      <c r="K53" s="2">
        <f t="shared" si="14"/>
        <v>0</v>
      </c>
      <c r="L53" s="2">
        <f t="shared" si="15"/>
        <v>0</v>
      </c>
      <c r="M53" s="28">
        <f t="shared" si="16"/>
        <v>86529.920890508598</v>
      </c>
      <c r="N53" s="4"/>
      <c r="O53" s="4"/>
      <c r="P53" s="4"/>
    </row>
    <row r="54" spans="1:16">
      <c r="A54" s="9">
        <v>7.25</v>
      </c>
      <c r="B54" s="2">
        <f t="shared" si="6"/>
        <v>207549.86074999999</v>
      </c>
      <c r="C54" s="2">
        <f t="shared" si="7"/>
        <v>0</v>
      </c>
      <c r="D54" s="2">
        <f t="shared" si="8"/>
        <v>0</v>
      </c>
      <c r="E54" s="2">
        <f t="shared" si="9"/>
        <v>0</v>
      </c>
      <c r="F54" s="11">
        <f t="shared" si="10"/>
        <v>207549.86074999999</v>
      </c>
      <c r="G54" s="2"/>
      <c r="H54" s="9">
        <f t="shared" si="11"/>
        <v>2.1829554565489699</v>
      </c>
      <c r="I54" s="2">
        <f t="shared" si="12"/>
        <v>62492.703590371202</v>
      </c>
      <c r="J54" s="2">
        <f t="shared" si="13"/>
        <v>0</v>
      </c>
      <c r="K54" s="2">
        <f t="shared" si="14"/>
        <v>0</v>
      </c>
      <c r="L54" s="2">
        <f t="shared" si="15"/>
        <v>0</v>
      </c>
      <c r="M54" s="28">
        <f t="shared" si="16"/>
        <v>62492.703590371202</v>
      </c>
      <c r="N54" s="4"/>
      <c r="O54" s="4"/>
      <c r="P54" s="4"/>
    </row>
    <row r="55" spans="1:16">
      <c r="A55" s="9">
        <v>7.75</v>
      </c>
      <c r="B55" s="2">
        <f t="shared" si="6"/>
        <v>110931.84149999999</v>
      </c>
      <c r="C55" s="2">
        <f t="shared" si="7"/>
        <v>0</v>
      </c>
      <c r="D55" s="2">
        <f t="shared" si="8"/>
        <v>0</v>
      </c>
      <c r="E55" s="2">
        <f t="shared" si="9"/>
        <v>0</v>
      </c>
      <c r="F55" s="11">
        <f t="shared" si="10"/>
        <v>110931.84149999999</v>
      </c>
      <c r="G55" s="2"/>
      <c r="H55" s="9">
        <f t="shared" si="11"/>
        <v>2.7161934586866598</v>
      </c>
      <c r="I55" s="2">
        <f t="shared" si="12"/>
        <v>38879.011902240702</v>
      </c>
      <c r="J55" s="2">
        <f t="shared" si="13"/>
        <v>0</v>
      </c>
      <c r="K55" s="2">
        <f t="shared" si="14"/>
        <v>0</v>
      </c>
      <c r="L55" s="2">
        <f t="shared" si="15"/>
        <v>0</v>
      </c>
      <c r="M55" s="28">
        <f t="shared" si="16"/>
        <v>38879.011902240702</v>
      </c>
      <c r="N55" s="4"/>
      <c r="O55" s="4"/>
      <c r="P55" s="4"/>
    </row>
    <row r="56" spans="1:16">
      <c r="A56" s="9">
        <v>8.25</v>
      </c>
      <c r="B56" s="2">
        <f t="shared" si="6"/>
        <v>59044.367250000003</v>
      </c>
      <c r="C56" s="2">
        <f t="shared" si="7"/>
        <v>0</v>
      </c>
      <c r="D56" s="2">
        <f t="shared" si="8"/>
        <v>0</v>
      </c>
      <c r="E56" s="2">
        <f t="shared" si="9"/>
        <v>0</v>
      </c>
      <c r="F56" s="11">
        <f t="shared" si="10"/>
        <v>59044.367250000003</v>
      </c>
      <c r="G56" s="2"/>
      <c r="H56" s="9">
        <f t="shared" si="11"/>
        <v>3.3338057441000899</v>
      </c>
      <c r="I56" s="2">
        <f t="shared" si="12"/>
        <v>23859.690993309701</v>
      </c>
      <c r="J56" s="2">
        <f t="shared" si="13"/>
        <v>0</v>
      </c>
      <c r="K56" s="2">
        <f t="shared" si="14"/>
        <v>0</v>
      </c>
      <c r="L56" s="2">
        <f t="shared" si="15"/>
        <v>0</v>
      </c>
      <c r="M56" s="28">
        <f t="shared" si="16"/>
        <v>23859.690993309701</v>
      </c>
      <c r="N56" s="4"/>
      <c r="O56" s="4"/>
      <c r="P56" s="4"/>
    </row>
    <row r="57" spans="1:16">
      <c r="A57" s="9">
        <v>8.75</v>
      </c>
      <c r="B57" s="2">
        <f t="shared" si="6"/>
        <v>125245.6275</v>
      </c>
      <c r="C57" s="2">
        <f t="shared" si="7"/>
        <v>0</v>
      </c>
      <c r="D57" s="2">
        <f t="shared" si="8"/>
        <v>0</v>
      </c>
      <c r="E57" s="2">
        <f t="shared" si="9"/>
        <v>0</v>
      </c>
      <c r="F57" s="11">
        <f t="shared" si="10"/>
        <v>125245.6275</v>
      </c>
      <c r="G57" s="2"/>
      <c r="H57" s="9">
        <f t="shared" si="11"/>
        <v>4.0428038741148997</v>
      </c>
      <c r="I57" s="2">
        <f t="shared" si="12"/>
        <v>57867.829494051599</v>
      </c>
      <c r="J57" s="2">
        <f t="shared" si="13"/>
        <v>0</v>
      </c>
      <c r="K57" s="2">
        <f t="shared" si="14"/>
        <v>0</v>
      </c>
      <c r="L57" s="2">
        <f t="shared" si="15"/>
        <v>0</v>
      </c>
      <c r="M57" s="28">
        <f t="shared" si="16"/>
        <v>57867.829494051599</v>
      </c>
      <c r="N57" s="4"/>
      <c r="O57" s="4"/>
      <c r="P57" s="4"/>
    </row>
    <row r="58" spans="1:16">
      <c r="A58" s="9">
        <v>9.25</v>
      </c>
      <c r="B58" s="2">
        <f t="shared" si="6"/>
        <v>132402.52050000001</v>
      </c>
      <c r="C58" s="2">
        <f t="shared" si="7"/>
        <v>0</v>
      </c>
      <c r="D58" s="2">
        <f t="shared" si="8"/>
        <v>0</v>
      </c>
      <c r="E58" s="2">
        <f t="shared" si="9"/>
        <v>0</v>
      </c>
      <c r="F58" s="11">
        <f t="shared" si="10"/>
        <v>132402.52050000001</v>
      </c>
      <c r="G58" s="2"/>
      <c r="H58" s="9">
        <f t="shared" si="11"/>
        <v>4.85031825610801</v>
      </c>
      <c r="I58" s="2">
        <f t="shared" si="12"/>
        <v>69426.417549823294</v>
      </c>
      <c r="J58" s="2">
        <f t="shared" si="13"/>
        <v>0</v>
      </c>
      <c r="K58" s="2">
        <f t="shared" si="14"/>
        <v>0</v>
      </c>
      <c r="L58" s="2">
        <f t="shared" si="15"/>
        <v>0</v>
      </c>
      <c r="M58" s="28">
        <f t="shared" si="16"/>
        <v>69426.417549823294</v>
      </c>
      <c r="N58" s="4"/>
      <c r="O58" s="4"/>
      <c r="P58" s="4"/>
    </row>
    <row r="59" spans="1:16">
      <c r="A59" s="9">
        <v>9.75</v>
      </c>
      <c r="B59" s="2">
        <f t="shared" si="6"/>
        <v>69779.706749999998</v>
      </c>
      <c r="C59" s="2">
        <f t="shared" si="7"/>
        <v>0</v>
      </c>
      <c r="D59" s="2">
        <f t="shared" si="8"/>
        <v>0</v>
      </c>
      <c r="E59" s="2">
        <f t="shared" si="9"/>
        <v>0</v>
      </c>
      <c r="F59" s="11">
        <f t="shared" si="10"/>
        <v>69779.706749999998</v>
      </c>
      <c r="G59" s="2"/>
      <c r="H59" s="9">
        <f t="shared" si="11"/>
        <v>5.7635931843605999</v>
      </c>
      <c r="I59" s="2">
        <f t="shared" si="12"/>
        <v>41249.419715998098</v>
      </c>
      <c r="J59" s="2">
        <f t="shared" si="13"/>
        <v>0</v>
      </c>
      <c r="K59" s="2">
        <f t="shared" si="14"/>
        <v>0</v>
      </c>
      <c r="L59" s="2">
        <f t="shared" si="15"/>
        <v>0</v>
      </c>
      <c r="M59" s="28">
        <f t="shared" si="16"/>
        <v>41249.419715998098</v>
      </c>
      <c r="N59" s="4"/>
      <c r="O59" s="4"/>
      <c r="P59" s="4"/>
    </row>
    <row r="60" spans="1:16">
      <c r="A60" s="9">
        <v>10.25</v>
      </c>
      <c r="B60" s="2">
        <f t="shared" si="6"/>
        <v>0</v>
      </c>
      <c r="C60" s="2">
        <f t="shared" si="7"/>
        <v>0</v>
      </c>
      <c r="D60" s="2">
        <f t="shared" si="8"/>
        <v>0</v>
      </c>
      <c r="E60" s="2">
        <f t="shared" si="9"/>
        <v>0</v>
      </c>
      <c r="F60" s="11">
        <f t="shared" si="10"/>
        <v>0</v>
      </c>
      <c r="G60" s="2"/>
      <c r="H60" s="9">
        <f t="shared" si="11"/>
        <v>6.78998234766678</v>
      </c>
      <c r="I60" s="2">
        <f t="shared" si="12"/>
        <v>0</v>
      </c>
      <c r="J60" s="2">
        <f t="shared" si="13"/>
        <v>0</v>
      </c>
      <c r="K60" s="2">
        <f t="shared" si="14"/>
        <v>0</v>
      </c>
      <c r="L60" s="2">
        <f t="shared" si="15"/>
        <v>0</v>
      </c>
      <c r="M60" s="28">
        <f t="shared" si="16"/>
        <v>0</v>
      </c>
      <c r="N60" s="4"/>
      <c r="O60" s="4"/>
      <c r="P60" s="4"/>
    </row>
    <row r="61" spans="1:16">
      <c r="A61" s="9">
        <v>10.75</v>
      </c>
      <c r="B61" s="2">
        <f t="shared" si="6"/>
        <v>0</v>
      </c>
      <c r="C61" s="2">
        <f t="shared" si="7"/>
        <v>0</v>
      </c>
      <c r="D61" s="2">
        <f t="shared" si="8"/>
        <v>0</v>
      </c>
      <c r="E61" s="2">
        <f t="shared" si="9"/>
        <v>0</v>
      </c>
      <c r="F61" s="11">
        <f t="shared" si="10"/>
        <v>0</v>
      </c>
      <c r="G61" s="2"/>
      <c r="H61" s="9">
        <f t="shared" si="11"/>
        <v>7.9369447378023903</v>
      </c>
      <c r="I61" s="2">
        <f t="shared" si="12"/>
        <v>0</v>
      </c>
      <c r="J61" s="2">
        <f t="shared" si="13"/>
        <v>0</v>
      </c>
      <c r="K61" s="2">
        <f t="shared" si="14"/>
        <v>0</v>
      </c>
      <c r="L61" s="2">
        <f t="shared" si="15"/>
        <v>0</v>
      </c>
      <c r="M61" s="28">
        <f t="shared" si="16"/>
        <v>0</v>
      </c>
      <c r="N61" s="4"/>
      <c r="O61" s="4"/>
      <c r="P61" s="4"/>
    </row>
    <row r="62" spans="1:16">
      <c r="A62" s="9">
        <v>11.25</v>
      </c>
      <c r="B62" s="2">
        <f t="shared" si="6"/>
        <v>0</v>
      </c>
      <c r="C62" s="2">
        <f t="shared" si="7"/>
        <v>0</v>
      </c>
      <c r="D62" s="2">
        <f t="shared" si="8"/>
        <v>0</v>
      </c>
      <c r="E62" s="2">
        <f t="shared" si="9"/>
        <v>0</v>
      </c>
      <c r="F62" s="11">
        <f t="shared" si="10"/>
        <v>0</v>
      </c>
      <c r="G62" s="2"/>
      <c r="H62" s="9">
        <f t="shared" si="11"/>
        <v>9.2120409050609702</v>
      </c>
      <c r="I62" s="2">
        <f t="shared" si="12"/>
        <v>0</v>
      </c>
      <c r="J62" s="2">
        <f t="shared" si="13"/>
        <v>0</v>
      </c>
      <c r="K62" s="2">
        <f t="shared" si="14"/>
        <v>0</v>
      </c>
      <c r="L62" s="2">
        <f t="shared" si="15"/>
        <v>0</v>
      </c>
      <c r="M62" s="28">
        <f t="shared" si="16"/>
        <v>0</v>
      </c>
      <c r="N62" s="4"/>
      <c r="O62" s="4"/>
      <c r="P62" s="4"/>
    </row>
    <row r="63" spans="1:16">
      <c r="A63" s="9">
        <v>11.75</v>
      </c>
      <c r="B63" s="2">
        <f t="shared" si="6"/>
        <v>0</v>
      </c>
      <c r="C63" s="2">
        <f t="shared" si="7"/>
        <v>0</v>
      </c>
      <c r="D63" s="2">
        <f t="shared" si="8"/>
        <v>0</v>
      </c>
      <c r="E63" s="2">
        <f t="shared" si="9"/>
        <v>0</v>
      </c>
      <c r="F63" s="11">
        <f t="shared" si="10"/>
        <v>0</v>
      </c>
      <c r="G63" s="2"/>
      <c r="H63" s="9">
        <f t="shared" si="11"/>
        <v>10.622929516478001</v>
      </c>
      <c r="I63" s="2">
        <f t="shared" si="12"/>
        <v>0</v>
      </c>
      <c r="J63" s="2">
        <f t="shared" si="13"/>
        <v>0</v>
      </c>
      <c r="K63" s="2">
        <f t="shared" si="14"/>
        <v>0</v>
      </c>
      <c r="L63" s="2">
        <f t="shared" si="15"/>
        <v>0</v>
      </c>
      <c r="M63" s="28">
        <f t="shared" si="16"/>
        <v>0</v>
      </c>
      <c r="N63" s="4"/>
      <c r="O63" s="4"/>
      <c r="P63" s="4"/>
    </row>
    <row r="64" spans="1:16">
      <c r="A64" s="9">
        <v>12.25</v>
      </c>
      <c r="B64" s="2">
        <f t="shared" si="6"/>
        <v>0</v>
      </c>
      <c r="C64" s="2">
        <f t="shared" si="7"/>
        <v>0</v>
      </c>
      <c r="D64" s="2">
        <f t="shared" si="8"/>
        <v>0</v>
      </c>
      <c r="E64" s="2">
        <f t="shared" si="9"/>
        <v>0</v>
      </c>
      <c r="F64" s="11">
        <f t="shared" si="10"/>
        <v>0</v>
      </c>
      <c r="G64" s="2"/>
      <c r="H64" s="9">
        <f t="shared" si="11"/>
        <v>12.17736417978</v>
      </c>
      <c r="I64" s="2">
        <f t="shared" si="12"/>
        <v>0</v>
      </c>
      <c r="J64" s="2">
        <f t="shared" si="13"/>
        <v>0</v>
      </c>
      <c r="K64" s="2">
        <f t="shared" si="14"/>
        <v>0</v>
      </c>
      <c r="L64" s="2">
        <f t="shared" si="15"/>
        <v>0</v>
      </c>
      <c r="M64" s="28">
        <f t="shared" si="16"/>
        <v>0</v>
      </c>
      <c r="N64" s="4"/>
      <c r="O64" s="4"/>
      <c r="P64" s="4"/>
    </row>
    <row r="65" spans="1:16">
      <c r="A65" s="9">
        <v>12.75</v>
      </c>
      <c r="B65" s="2">
        <f t="shared" si="6"/>
        <v>0</v>
      </c>
      <c r="C65" s="2">
        <f t="shared" si="7"/>
        <v>0</v>
      </c>
      <c r="D65" s="2">
        <f t="shared" si="8"/>
        <v>0</v>
      </c>
      <c r="E65" s="2">
        <f t="shared" si="9"/>
        <v>0</v>
      </c>
      <c r="F65" s="11">
        <f t="shared" si="10"/>
        <v>0</v>
      </c>
      <c r="G65" s="2"/>
      <c r="H65" s="9">
        <f t="shared" si="11"/>
        <v>13.883190502006601</v>
      </c>
      <c r="I65" s="2">
        <f t="shared" si="12"/>
        <v>0</v>
      </c>
      <c r="J65" s="2">
        <f t="shared" si="13"/>
        <v>0</v>
      </c>
      <c r="K65" s="2">
        <f t="shared" si="14"/>
        <v>0</v>
      </c>
      <c r="L65" s="2">
        <f t="shared" si="15"/>
        <v>0</v>
      </c>
      <c r="M65" s="28">
        <f t="shared" si="16"/>
        <v>0</v>
      </c>
      <c r="N65" s="4"/>
      <c r="O65" s="4"/>
      <c r="P65" s="4"/>
    </row>
    <row r="66" spans="1:16">
      <c r="A66" s="9">
        <v>13.25</v>
      </c>
      <c r="B66" s="2">
        <f t="shared" si="6"/>
        <v>0</v>
      </c>
      <c r="C66" s="2">
        <f t="shared" si="7"/>
        <v>0</v>
      </c>
      <c r="D66" s="2">
        <f t="shared" si="8"/>
        <v>0</v>
      </c>
      <c r="E66" s="2">
        <f t="shared" si="9"/>
        <v>0</v>
      </c>
      <c r="F66" s="11">
        <f t="shared" si="10"/>
        <v>0</v>
      </c>
      <c r="G66" s="2"/>
      <c r="H66" s="9">
        <f t="shared" si="11"/>
        <v>15.7483433565117</v>
      </c>
      <c r="I66" s="2">
        <f t="shared" si="12"/>
        <v>0</v>
      </c>
      <c r="J66" s="2">
        <f t="shared" si="13"/>
        <v>0</v>
      </c>
      <c r="K66" s="2">
        <f t="shared" si="14"/>
        <v>0</v>
      </c>
      <c r="L66" s="2">
        <f t="shared" si="15"/>
        <v>0</v>
      </c>
      <c r="M66" s="28">
        <f t="shared" si="16"/>
        <v>0</v>
      </c>
      <c r="N66" s="4"/>
      <c r="O66" s="4"/>
      <c r="P66" s="4"/>
    </row>
    <row r="67" spans="1:16">
      <c r="A67" s="9">
        <v>13.75</v>
      </c>
      <c r="B67" s="2">
        <f t="shared" si="6"/>
        <v>0</v>
      </c>
      <c r="C67" s="2">
        <f t="shared" si="7"/>
        <v>0</v>
      </c>
      <c r="D67" s="2">
        <f t="shared" si="8"/>
        <v>0</v>
      </c>
      <c r="E67" s="2">
        <f t="shared" si="9"/>
        <v>0</v>
      </c>
      <c r="F67" s="11">
        <f t="shared" si="10"/>
        <v>0</v>
      </c>
      <c r="G67" s="2"/>
      <c r="H67" s="9">
        <f t="shared" si="11"/>
        <v>17.7808443359236</v>
      </c>
      <c r="I67" s="2">
        <f t="shared" si="12"/>
        <v>0</v>
      </c>
      <c r="J67" s="2">
        <f t="shared" si="13"/>
        <v>0</v>
      </c>
      <c r="K67" s="2">
        <f t="shared" si="14"/>
        <v>0</v>
      </c>
      <c r="L67" s="2">
        <f t="shared" si="15"/>
        <v>0</v>
      </c>
      <c r="M67" s="28">
        <f t="shared" si="16"/>
        <v>0</v>
      </c>
      <c r="N67" s="4"/>
      <c r="O67" s="4"/>
      <c r="P67" s="4"/>
    </row>
    <row r="68" spans="1:16">
      <c r="A68" s="9">
        <v>14.25</v>
      </c>
      <c r="B68" s="2">
        <f t="shared" si="6"/>
        <v>0</v>
      </c>
      <c r="C68" s="2">
        <f t="shared" si="7"/>
        <v>0</v>
      </c>
      <c r="D68" s="2">
        <f t="shared" si="8"/>
        <v>0</v>
      </c>
      <c r="E68" s="2">
        <f t="shared" si="9"/>
        <v>0</v>
      </c>
      <c r="F68" s="11">
        <f t="shared" si="10"/>
        <v>0</v>
      </c>
      <c r="G68" s="2"/>
      <c r="H68" s="9">
        <f t="shared" si="11"/>
        <v>19.988799371816199</v>
      </c>
      <c r="I68" s="2">
        <f t="shared" si="12"/>
        <v>0</v>
      </c>
      <c r="J68" s="2">
        <f t="shared" si="13"/>
        <v>0</v>
      </c>
      <c r="K68" s="2">
        <f t="shared" si="14"/>
        <v>0</v>
      </c>
      <c r="L68" s="2">
        <f t="shared" si="15"/>
        <v>0</v>
      </c>
      <c r="M68" s="28">
        <f t="shared" si="16"/>
        <v>0</v>
      </c>
      <c r="N68" s="4"/>
      <c r="O68" s="4"/>
      <c r="P68" s="4"/>
    </row>
    <row r="69" spans="1:16">
      <c r="A69" s="9">
        <v>14.75</v>
      </c>
      <c r="B69" s="2">
        <f t="shared" si="6"/>
        <v>0</v>
      </c>
      <c r="C69" s="2">
        <f t="shared" si="7"/>
        <v>0</v>
      </c>
      <c r="D69" s="2">
        <f t="shared" si="8"/>
        <v>0</v>
      </c>
      <c r="E69" s="2">
        <f t="shared" si="9"/>
        <v>0</v>
      </c>
      <c r="F69" s="11">
        <f t="shared" si="10"/>
        <v>0</v>
      </c>
      <c r="G69" s="2"/>
      <c r="H69" s="9">
        <f t="shared" si="11"/>
        <v>22.3803965044692</v>
      </c>
      <c r="I69" s="2">
        <f t="shared" si="12"/>
        <v>0</v>
      </c>
      <c r="J69" s="2">
        <f t="shared" si="13"/>
        <v>0</v>
      </c>
      <c r="K69" s="2">
        <f t="shared" si="14"/>
        <v>0</v>
      </c>
      <c r="L69" s="2">
        <f t="shared" si="15"/>
        <v>0</v>
      </c>
      <c r="M69" s="28">
        <f t="shared" si="16"/>
        <v>0</v>
      </c>
      <c r="N69" s="4"/>
      <c r="O69" s="4"/>
      <c r="P69" s="4"/>
    </row>
    <row r="70" spans="1:16">
      <c r="A70" s="9">
        <v>15.25</v>
      </c>
      <c r="B70" s="2">
        <f t="shared" si="6"/>
        <v>0</v>
      </c>
      <c r="C70" s="2">
        <f t="shared" si="7"/>
        <v>0</v>
      </c>
      <c r="D70" s="2">
        <f t="shared" si="8"/>
        <v>0</v>
      </c>
      <c r="E70" s="2">
        <f t="shared" si="9"/>
        <v>0</v>
      </c>
      <c r="F70" s="11">
        <f t="shared" si="10"/>
        <v>0</v>
      </c>
      <c r="G70" s="2"/>
      <c r="H70" s="9">
        <f t="shared" si="11"/>
        <v>24.963903788283599</v>
      </c>
      <c r="I70" s="2">
        <f t="shared" si="12"/>
        <v>0</v>
      </c>
      <c r="J70" s="2">
        <f t="shared" si="13"/>
        <v>0</v>
      </c>
      <c r="K70" s="2">
        <f t="shared" si="14"/>
        <v>0</v>
      </c>
      <c r="L70" s="2">
        <f t="shared" si="15"/>
        <v>0</v>
      </c>
      <c r="M70" s="28">
        <f t="shared" si="16"/>
        <v>0</v>
      </c>
      <c r="N70" s="4"/>
      <c r="O70" s="4"/>
      <c r="P70" s="4"/>
    </row>
    <row r="71" spans="1:16">
      <c r="A71" s="9">
        <v>15.75</v>
      </c>
      <c r="B71" s="2">
        <f t="shared" si="6"/>
        <v>0</v>
      </c>
      <c r="C71" s="2">
        <f t="shared" si="7"/>
        <v>0</v>
      </c>
      <c r="D71" s="2">
        <f t="shared" si="8"/>
        <v>0</v>
      </c>
      <c r="E71" s="2">
        <f t="shared" si="9"/>
        <v>0</v>
      </c>
      <c r="F71" s="11">
        <f t="shared" si="10"/>
        <v>0</v>
      </c>
      <c r="G71" s="2"/>
      <c r="H71" s="9">
        <f t="shared" si="11"/>
        <v>27.747667320249899</v>
      </c>
      <c r="I71" s="2">
        <f t="shared" si="12"/>
        <v>0</v>
      </c>
      <c r="J71" s="2">
        <f t="shared" si="13"/>
        <v>0</v>
      </c>
      <c r="K71" s="2">
        <f t="shared" si="14"/>
        <v>0</v>
      </c>
      <c r="L71" s="2">
        <f t="shared" si="15"/>
        <v>0</v>
      </c>
      <c r="M71" s="28">
        <f t="shared" si="16"/>
        <v>0</v>
      </c>
      <c r="N71" s="4"/>
      <c r="O71" s="4"/>
      <c r="P71" s="4"/>
    </row>
    <row r="72" spans="1:16">
      <c r="A72" s="9">
        <v>16.25</v>
      </c>
      <c r="B72" s="2">
        <f t="shared" si="6"/>
        <v>0</v>
      </c>
      <c r="C72" s="2">
        <f t="shared" si="7"/>
        <v>0</v>
      </c>
      <c r="D72" s="2">
        <f t="shared" si="8"/>
        <v>0</v>
      </c>
      <c r="E72" s="2">
        <f t="shared" si="9"/>
        <v>0</v>
      </c>
      <c r="F72" s="11">
        <f t="shared" si="10"/>
        <v>0</v>
      </c>
      <c r="G72" s="2"/>
      <c r="H72" s="9">
        <f t="shared" si="11"/>
        <v>30.740109380419</v>
      </c>
      <c r="I72" s="2">
        <f t="shared" si="12"/>
        <v>0</v>
      </c>
      <c r="J72" s="2">
        <f t="shared" si="13"/>
        <v>0</v>
      </c>
      <c r="K72" s="2">
        <f t="shared" si="14"/>
        <v>0</v>
      </c>
      <c r="L72" s="2">
        <f t="shared" si="15"/>
        <v>0</v>
      </c>
      <c r="M72" s="28">
        <f t="shared" si="16"/>
        <v>0</v>
      </c>
      <c r="N72" s="4"/>
      <c r="O72" s="4"/>
      <c r="P72" s="4"/>
    </row>
    <row r="73" spans="1:16">
      <c r="A73" s="9">
        <v>16.75</v>
      </c>
      <c r="B73" s="2">
        <f t="shared" si="6"/>
        <v>0</v>
      </c>
      <c r="C73" s="2">
        <f t="shared" si="7"/>
        <v>0</v>
      </c>
      <c r="D73" s="2">
        <f t="shared" si="8"/>
        <v>0</v>
      </c>
      <c r="E73" s="2">
        <f t="shared" si="9"/>
        <v>0</v>
      </c>
      <c r="F73" s="11">
        <f t="shared" si="10"/>
        <v>0</v>
      </c>
      <c r="G73" s="2"/>
      <c r="H73" s="9">
        <f t="shared" si="11"/>
        <v>33.949726674634</v>
      </c>
      <c r="I73" s="2">
        <f t="shared" si="12"/>
        <v>0</v>
      </c>
      <c r="J73" s="2">
        <f t="shared" si="13"/>
        <v>0</v>
      </c>
      <c r="K73" s="2">
        <f t="shared" si="14"/>
        <v>0</v>
      </c>
      <c r="L73" s="2">
        <f t="shared" si="15"/>
        <v>0</v>
      </c>
      <c r="M73" s="28">
        <f t="shared" si="16"/>
        <v>0</v>
      </c>
      <c r="N73" s="4"/>
      <c r="O73" s="4"/>
      <c r="P73" s="4"/>
    </row>
    <row r="74" spans="1:16">
      <c r="A74" s="9">
        <v>17.25</v>
      </c>
      <c r="B74" s="2">
        <f t="shared" si="6"/>
        <v>0</v>
      </c>
      <c r="C74" s="2">
        <f t="shared" si="7"/>
        <v>0</v>
      </c>
      <c r="D74" s="2">
        <f t="shared" si="8"/>
        <v>0</v>
      </c>
      <c r="E74" s="2">
        <f t="shared" si="9"/>
        <v>0</v>
      </c>
      <c r="F74" s="11">
        <f t="shared" si="10"/>
        <v>0</v>
      </c>
      <c r="G74" s="2"/>
      <c r="H74" s="9">
        <f t="shared" si="11"/>
        <v>37.385088670910598</v>
      </c>
      <c r="I74" s="2">
        <f t="shared" si="12"/>
        <v>0</v>
      </c>
      <c r="J74" s="2">
        <f t="shared" si="13"/>
        <v>0</v>
      </c>
      <c r="K74" s="2">
        <f t="shared" si="14"/>
        <v>0</v>
      </c>
      <c r="L74" s="2">
        <f t="shared" si="15"/>
        <v>0</v>
      </c>
      <c r="M74" s="28">
        <f t="shared" si="16"/>
        <v>0</v>
      </c>
      <c r="N74" s="4"/>
      <c r="O74" s="4"/>
      <c r="P74" s="4"/>
    </row>
    <row r="75" spans="1:16">
      <c r="A75" s="9">
        <v>17.75</v>
      </c>
      <c r="B75" s="2">
        <f t="shared" si="6"/>
        <v>0</v>
      </c>
      <c r="C75" s="2">
        <f t="shared" si="7"/>
        <v>0</v>
      </c>
      <c r="D75" s="2">
        <f t="shared" si="8"/>
        <v>0</v>
      </c>
      <c r="E75" s="2">
        <f t="shared" si="9"/>
        <v>0</v>
      </c>
      <c r="F75" s="11">
        <f t="shared" si="10"/>
        <v>0</v>
      </c>
      <c r="G75" s="2"/>
      <c r="H75" s="9">
        <f t="shared" si="11"/>
        <v>41.054836021810502</v>
      </c>
      <c r="I75" s="2">
        <f t="shared" si="12"/>
        <v>0</v>
      </c>
      <c r="J75" s="2">
        <f t="shared" si="13"/>
        <v>0</v>
      </c>
      <c r="K75" s="2">
        <f t="shared" si="14"/>
        <v>0</v>
      </c>
      <c r="L75" s="2">
        <f t="shared" si="15"/>
        <v>0</v>
      </c>
      <c r="M75" s="28">
        <f t="shared" si="16"/>
        <v>0</v>
      </c>
      <c r="N75" s="4"/>
      <c r="O75" s="4"/>
      <c r="P75" s="4"/>
    </row>
    <row r="76" spans="1:16">
      <c r="A76" s="9">
        <v>18.25</v>
      </c>
      <c r="B76" s="2">
        <f t="shared" si="6"/>
        <v>0</v>
      </c>
      <c r="C76" s="2">
        <f t="shared" si="7"/>
        <v>0</v>
      </c>
      <c r="D76" s="2">
        <f t="shared" si="8"/>
        <v>0</v>
      </c>
      <c r="E76" s="2">
        <f t="shared" si="9"/>
        <v>0</v>
      </c>
      <c r="F76" s="11">
        <f t="shared" si="10"/>
        <v>0</v>
      </c>
      <c r="G76" s="2"/>
      <c r="H76" s="9">
        <f t="shared" si="11"/>
        <v>44.9676790659869</v>
      </c>
      <c r="I76" s="2">
        <f t="shared" si="12"/>
        <v>0</v>
      </c>
      <c r="J76" s="2">
        <f t="shared" si="13"/>
        <v>0</v>
      </c>
      <c r="K76" s="2">
        <f t="shared" si="14"/>
        <v>0</v>
      </c>
      <c r="L76" s="2">
        <f t="shared" si="15"/>
        <v>0</v>
      </c>
      <c r="M76" s="28">
        <f t="shared" si="16"/>
        <v>0</v>
      </c>
      <c r="N76" s="4"/>
      <c r="O76" s="4"/>
      <c r="P76" s="4"/>
    </row>
    <row r="77" spans="1:16">
      <c r="A77" s="9">
        <v>18.75</v>
      </c>
      <c r="B77" s="2">
        <f t="shared" si="6"/>
        <v>0</v>
      </c>
      <c r="C77" s="2">
        <f t="shared" si="7"/>
        <v>0</v>
      </c>
      <c r="D77" s="2">
        <f t="shared" si="8"/>
        <v>0</v>
      </c>
      <c r="E77" s="2">
        <f t="shared" si="9"/>
        <v>0</v>
      </c>
      <c r="F77" s="11">
        <f t="shared" si="10"/>
        <v>0</v>
      </c>
      <c r="G77" s="2"/>
      <c r="H77" s="9">
        <f t="shared" si="11"/>
        <v>49.132396402797802</v>
      </c>
      <c r="I77" s="2">
        <f t="shared" si="12"/>
        <v>0</v>
      </c>
      <c r="J77" s="2">
        <f t="shared" si="13"/>
        <v>0</v>
      </c>
      <c r="K77" s="2">
        <f t="shared" si="14"/>
        <v>0</v>
      </c>
      <c r="L77" s="2">
        <f t="shared" si="15"/>
        <v>0</v>
      </c>
      <c r="M77" s="28">
        <f t="shared" si="16"/>
        <v>0</v>
      </c>
      <c r="N77" s="4"/>
      <c r="O77" s="4"/>
      <c r="P77" s="4"/>
    </row>
    <row r="78" spans="1:16">
      <c r="A78" s="9">
        <v>19.25</v>
      </c>
      <c r="B78" s="2">
        <f t="shared" si="6"/>
        <v>0</v>
      </c>
      <c r="C78" s="2">
        <f t="shared" si="7"/>
        <v>0</v>
      </c>
      <c r="D78" s="2">
        <f t="shared" si="8"/>
        <v>0</v>
      </c>
      <c r="E78" s="2">
        <f t="shared" si="9"/>
        <v>0</v>
      </c>
      <c r="F78" s="11">
        <f t="shared" si="10"/>
        <v>0</v>
      </c>
      <c r="G78" s="2"/>
      <c r="H78" s="9">
        <f t="shared" si="11"/>
        <v>53.557833534510898</v>
      </c>
      <c r="I78" s="2">
        <f t="shared" si="12"/>
        <v>0</v>
      </c>
      <c r="J78" s="2">
        <f t="shared" si="13"/>
        <v>0</v>
      </c>
      <c r="K78" s="2">
        <f t="shared" si="14"/>
        <v>0</v>
      </c>
      <c r="L78" s="2">
        <f t="shared" si="15"/>
        <v>0</v>
      </c>
      <c r="M78" s="28">
        <f t="shared" si="16"/>
        <v>0</v>
      </c>
      <c r="N78" s="4"/>
      <c r="O78" s="4"/>
      <c r="P78" s="4"/>
    </row>
    <row r="79" spans="1:16">
      <c r="A79" s="7" t="s">
        <v>7</v>
      </c>
      <c r="B79" s="20">
        <f>SUM(B47:B78)</f>
        <v>1633560.7082499999</v>
      </c>
      <c r="C79" s="20">
        <f>SUM(C47:C78)</f>
        <v>0</v>
      </c>
      <c r="D79" s="20">
        <f>SUM(D47:D78)</f>
        <v>0</v>
      </c>
      <c r="E79" s="20">
        <f>SUM(E47:E78)</f>
        <v>0</v>
      </c>
      <c r="F79" s="20">
        <f>SUM(F47:F78)</f>
        <v>1633560.7082499999</v>
      </c>
      <c r="G79" s="11"/>
      <c r="H79" s="7" t="s">
        <v>7</v>
      </c>
      <c r="I79" s="20">
        <f>SUM(I47:I78)</f>
        <v>493837.26780044701</v>
      </c>
      <c r="J79" s="20">
        <f>SUM(J47:J78)</f>
        <v>0</v>
      </c>
      <c r="K79" s="20">
        <f>SUM(K47:K78)</f>
        <v>0</v>
      </c>
      <c r="L79" s="20">
        <f>SUM(L47:L78)</f>
        <v>0</v>
      </c>
      <c r="M79" s="20">
        <f>SUM(M47:M78)</f>
        <v>493837.26780044701</v>
      </c>
      <c r="N79" s="4"/>
      <c r="O79" s="4"/>
      <c r="P79" s="4"/>
    </row>
    <row r="80" spans="1:16">
      <c r="A80" s="5" t="s">
        <v>13</v>
      </c>
      <c r="B80" s="21">
        <f>B79/L38</f>
        <v>6.9166666899542397</v>
      </c>
      <c r="C80" s="20" t="e">
        <f>C79/M38</f>
        <v>#DIV/0!</v>
      </c>
      <c r="D80" s="20" t="e">
        <f>D79/N38</f>
        <v>#DIV/0!</v>
      </c>
      <c r="E80" s="20">
        <v>0</v>
      </c>
      <c r="F80" s="20">
        <f>F79/P38</f>
        <v>6.9166666899542397</v>
      </c>
      <c r="G80" s="11"/>
      <c r="H80" s="5" t="s">
        <v>13</v>
      </c>
      <c r="I80" s="21">
        <f>I79/L38</f>
        <v>2.09095858097159</v>
      </c>
      <c r="J80" s="20" t="e">
        <f>J79/M38</f>
        <v>#DIV/0!</v>
      </c>
      <c r="K80" s="20" t="e">
        <f>K79/N38</f>
        <v>#DIV/0!</v>
      </c>
      <c r="L80" s="20">
        <v>0</v>
      </c>
      <c r="M80" s="29">
        <f>M79/P38</f>
        <v>2.09095858097159</v>
      </c>
      <c r="N80" s="4"/>
      <c r="O80" s="4"/>
      <c r="P80" s="4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4"/>
      <c r="O81" s="4"/>
      <c r="P81" s="4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</row>
    <row r="85" spans="1:18">
      <c r="A85" s="44" t="s">
        <v>14</v>
      </c>
      <c r="B85" s="4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</row>
    <row r="86" spans="1:18">
      <c r="A86" s="44" t="s">
        <v>15</v>
      </c>
      <c r="B86" s="4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</row>
    <row r="87" spans="1:18">
      <c r="A87" s="30"/>
      <c r="B87" s="3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</row>
    <row r="89" spans="1:18">
      <c r="A89" s="2"/>
      <c r="B89" s="1" t="s">
        <v>16</v>
      </c>
      <c r="C89" s="1" t="s">
        <v>17</v>
      </c>
      <c r="D89" s="1" t="s">
        <v>18</v>
      </c>
      <c r="E89" s="1" t="s">
        <v>19</v>
      </c>
      <c r="F89" s="2"/>
      <c r="G89" s="2"/>
      <c r="H89" s="1" t="s">
        <v>20</v>
      </c>
      <c r="I89" s="31" t="s">
        <v>21</v>
      </c>
      <c r="K89" s="2"/>
      <c r="L89" s="2"/>
      <c r="M89" s="2"/>
      <c r="N89" s="2"/>
      <c r="O89" s="2"/>
      <c r="P89" s="4"/>
      <c r="Q89" s="4"/>
      <c r="R89" s="4"/>
    </row>
    <row r="90" spans="1:18">
      <c r="A90" s="1" t="s">
        <v>22</v>
      </c>
      <c r="B90" s="1" t="s">
        <v>23</v>
      </c>
      <c r="C90" s="1" t="s">
        <v>6</v>
      </c>
      <c r="D90" s="1" t="s">
        <v>24</v>
      </c>
      <c r="E90" s="30"/>
      <c r="F90" s="2"/>
      <c r="G90" s="2"/>
      <c r="H90" s="2"/>
      <c r="K90" s="2"/>
      <c r="L90" s="2"/>
      <c r="M90" s="2"/>
      <c r="N90" s="2"/>
      <c r="O90" s="2"/>
      <c r="P90" s="4"/>
      <c r="Q90" s="4"/>
      <c r="R90" s="4"/>
    </row>
    <row r="91" spans="1:18">
      <c r="A91" s="2"/>
      <c r="B91" s="3"/>
      <c r="C91" s="3"/>
      <c r="D91" s="3"/>
      <c r="E91" s="2"/>
      <c r="F91" s="2"/>
      <c r="G91" s="2"/>
      <c r="H91" s="1">
        <v>0</v>
      </c>
      <c r="I91" s="32">
        <f>B92/1000</f>
        <v>236</v>
      </c>
      <c r="K91" s="2"/>
      <c r="L91" s="2"/>
      <c r="M91" s="2"/>
      <c r="N91" s="2"/>
      <c r="O91" s="2"/>
      <c r="P91" s="4"/>
      <c r="Q91" s="4"/>
      <c r="R91" s="4"/>
    </row>
    <row r="92" spans="1:18">
      <c r="A92" s="1">
        <v>0</v>
      </c>
      <c r="B92" s="33">
        <f>L$38</f>
        <v>236177.451</v>
      </c>
      <c r="C92" s="34">
        <f>$B$80</f>
        <v>6.9</v>
      </c>
      <c r="D92" s="34">
        <f>$I$80</f>
        <v>2.1</v>
      </c>
      <c r="E92" s="33">
        <f>B92*D92</f>
        <v>495972.6471</v>
      </c>
      <c r="F92" s="35">
        <f>E92/1000</f>
        <v>495.97300000000001</v>
      </c>
      <c r="G92" s="2"/>
      <c r="H92" s="1">
        <v>1</v>
      </c>
      <c r="I92" s="32">
        <f>B93/1000</f>
        <v>0</v>
      </c>
      <c r="K92" s="2"/>
      <c r="L92" s="2"/>
      <c r="M92" s="2"/>
      <c r="N92" s="2"/>
      <c r="O92" s="2"/>
      <c r="P92" s="4"/>
      <c r="Q92" s="4"/>
      <c r="R92" s="4"/>
    </row>
    <row r="93" spans="1:18">
      <c r="A93" s="1">
        <v>1</v>
      </c>
      <c r="B93" s="33">
        <f>M$38</f>
        <v>0</v>
      </c>
      <c r="C93" s="34">
        <v>0</v>
      </c>
      <c r="D93" s="34">
        <v>0</v>
      </c>
      <c r="E93" s="33">
        <f>B93*D93</f>
        <v>0</v>
      </c>
      <c r="F93" s="12">
        <f>E93/1000</f>
        <v>0</v>
      </c>
      <c r="G93" s="2"/>
      <c r="H93" s="1">
        <v>2</v>
      </c>
      <c r="I93" s="32">
        <f>B94/1000</f>
        <v>0</v>
      </c>
      <c r="K93" s="2"/>
      <c r="L93" s="2"/>
      <c r="M93" s="2"/>
      <c r="N93" s="2"/>
      <c r="O93" s="2"/>
      <c r="P93" s="4"/>
      <c r="Q93" s="4"/>
      <c r="R93" s="4"/>
    </row>
    <row r="94" spans="1:18">
      <c r="A94" s="1">
        <v>2</v>
      </c>
      <c r="B94" s="33">
        <f>N$38</f>
        <v>0</v>
      </c>
      <c r="C94" s="34">
        <v>0</v>
      </c>
      <c r="D94" s="34">
        <v>0</v>
      </c>
      <c r="E94" s="33">
        <f>B94*D94</f>
        <v>0</v>
      </c>
      <c r="F94" s="12">
        <f>E94/1000</f>
        <v>0</v>
      </c>
      <c r="G94" s="2"/>
      <c r="H94" s="1">
        <v>3</v>
      </c>
      <c r="I94" s="32">
        <f>B95/1000</f>
        <v>0</v>
      </c>
      <c r="K94" s="2"/>
      <c r="L94" s="2"/>
      <c r="M94" s="2"/>
      <c r="N94" s="2"/>
      <c r="O94" s="2"/>
      <c r="P94" s="4"/>
      <c r="Q94" s="4"/>
      <c r="R94" s="4"/>
    </row>
    <row r="95" spans="1:18">
      <c r="A95" s="1">
        <v>3</v>
      </c>
      <c r="B95" s="33">
        <f>O$38</f>
        <v>0</v>
      </c>
      <c r="C95" s="34">
        <v>0</v>
      </c>
      <c r="D95" s="34">
        <v>0</v>
      </c>
      <c r="E95" s="33">
        <f>B95*D95</f>
        <v>0</v>
      </c>
      <c r="F95" s="12">
        <f>E95/1000</f>
        <v>0</v>
      </c>
      <c r="G95" s="2"/>
      <c r="H95" s="2"/>
      <c r="I95" s="2"/>
      <c r="K95" s="2"/>
      <c r="L95" s="2"/>
      <c r="M95" s="2"/>
      <c r="N95" s="2"/>
      <c r="O95" s="2"/>
      <c r="P95" s="4"/>
      <c r="Q95" s="4"/>
      <c r="R95" s="4"/>
    </row>
    <row r="96" spans="1:18">
      <c r="A96" s="1" t="s">
        <v>7</v>
      </c>
      <c r="B96" s="33">
        <f>SUM(B92:B95)</f>
        <v>236177.451</v>
      </c>
      <c r="C96" s="34">
        <f>$F$80</f>
        <v>6.9</v>
      </c>
      <c r="D96" s="34">
        <f>$M$80</f>
        <v>2.1</v>
      </c>
      <c r="E96" s="33">
        <f>SUM(E92:E95)</f>
        <v>495972.6471</v>
      </c>
      <c r="F96" s="35">
        <f>E96/1000</f>
        <v>495.97300000000001</v>
      </c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</row>
    <row r="97" spans="1:18">
      <c r="A97" s="1" t="s">
        <v>2</v>
      </c>
      <c r="B97" s="37">
        <f>$I$2</f>
        <v>451260</v>
      </c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</row>
    <row r="98" spans="1:18">
      <c r="A98" s="1" t="s">
        <v>19</v>
      </c>
      <c r="B98" s="33">
        <f>E96</f>
        <v>495972.6471</v>
      </c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</row>
  </sheetData>
  <sheetProtection selectLockedCells="1" selectUnlockedCells="1"/>
  <mergeCells count="8">
    <mergeCell ref="A85:B85"/>
    <mergeCell ref="A86:B86"/>
    <mergeCell ref="A1:F1"/>
    <mergeCell ref="H1:I1"/>
    <mergeCell ref="B4:F4"/>
    <mergeCell ref="L4:P4"/>
    <mergeCell ref="B42:D42"/>
    <mergeCell ref="I42:K42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"/>
  <sheetViews>
    <sheetView workbookViewId="0">
      <selection activeCell="J2" sqref="J2"/>
    </sheetView>
  </sheetViews>
  <sheetFormatPr baseColWidth="10" defaultColWidth="11.5" defaultRowHeight="13"/>
  <cols>
    <col min="1" max="1" width="9" customWidth="1"/>
    <col min="2" max="2" width="12.1640625" customWidth="1"/>
    <col min="4" max="4" width="9.6640625" customWidth="1"/>
    <col min="5" max="5" width="12.1640625" customWidth="1"/>
    <col min="8" max="8" width="8.5" customWidth="1"/>
    <col min="9" max="9" width="10.5" customWidth="1"/>
    <col min="11" max="12" width="9.6640625" customWidth="1"/>
    <col min="13" max="13" width="10.5" customWidth="1"/>
    <col min="14" max="14" width="8.83203125" customWidth="1"/>
    <col min="16" max="16" width="11" customWidth="1"/>
  </cols>
  <sheetData>
    <row r="1" spans="1:18">
      <c r="A1" s="44" t="s">
        <v>0</v>
      </c>
      <c r="B1" s="44"/>
      <c r="C1" s="44"/>
      <c r="D1" s="44"/>
      <c r="E1" s="44"/>
      <c r="F1" s="44"/>
      <c r="G1" s="2"/>
      <c r="H1" s="45" t="s">
        <v>1</v>
      </c>
      <c r="I1" s="45"/>
      <c r="J1" s="2"/>
      <c r="K1" s="2"/>
      <c r="M1" s="3"/>
      <c r="N1" s="3"/>
      <c r="O1" s="2"/>
      <c r="P1" s="4"/>
      <c r="Q1" s="4"/>
      <c r="R1" s="4"/>
    </row>
    <row r="2" spans="1:18">
      <c r="A2" s="2"/>
      <c r="B2" s="2"/>
      <c r="C2" s="2"/>
      <c r="D2" s="2"/>
      <c r="E2" s="2"/>
      <c r="F2" s="2"/>
      <c r="G2" s="2"/>
      <c r="H2" s="2" t="s">
        <v>2</v>
      </c>
      <c r="I2" s="2">
        <v>5249225</v>
      </c>
      <c r="J2" s="2"/>
      <c r="K2" s="2"/>
      <c r="L2" s="2"/>
      <c r="M2" s="2"/>
      <c r="N2" s="2"/>
      <c r="O2" s="2"/>
      <c r="P2" s="4"/>
      <c r="Q2" s="4"/>
      <c r="R2" s="4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4"/>
      <c r="R3" s="4"/>
    </row>
    <row r="4" spans="1:18">
      <c r="A4" s="3" t="s">
        <v>3</v>
      </c>
      <c r="B4" s="46" t="s">
        <v>4</v>
      </c>
      <c r="C4" s="46"/>
      <c r="D4" s="46"/>
      <c r="E4" s="46"/>
      <c r="F4" s="46"/>
      <c r="G4" s="2"/>
      <c r="H4" s="3" t="s">
        <v>3</v>
      </c>
      <c r="I4" s="2"/>
      <c r="J4" s="2"/>
      <c r="K4" s="3" t="s">
        <v>3</v>
      </c>
      <c r="L4" s="45" t="s">
        <v>5</v>
      </c>
      <c r="M4" s="45"/>
      <c r="N4" s="45"/>
      <c r="O4" s="45"/>
      <c r="P4" s="45"/>
      <c r="Q4" s="4"/>
      <c r="R4" s="4"/>
    </row>
    <row r="5" spans="1:18">
      <c r="A5" s="3" t="s">
        <v>6</v>
      </c>
      <c r="B5" s="5">
        <v>0</v>
      </c>
      <c r="C5" s="6">
        <v>1</v>
      </c>
      <c r="D5" s="6">
        <v>2</v>
      </c>
      <c r="E5" s="6">
        <v>3</v>
      </c>
      <c r="F5" s="7" t="s">
        <v>7</v>
      </c>
      <c r="G5" s="2"/>
      <c r="H5" s="3" t="s">
        <v>6</v>
      </c>
      <c r="I5" s="3" t="s">
        <v>8</v>
      </c>
      <c r="J5" s="2"/>
      <c r="K5" s="3" t="s">
        <v>6</v>
      </c>
      <c r="L5" s="5">
        <v>0</v>
      </c>
      <c r="M5" s="6">
        <v>1</v>
      </c>
      <c r="N5" s="6">
        <v>2</v>
      </c>
      <c r="O5" s="6">
        <v>3</v>
      </c>
      <c r="P5" s="8" t="s">
        <v>7</v>
      </c>
      <c r="Q5" s="4"/>
      <c r="R5" s="4"/>
    </row>
    <row r="6" spans="1:18">
      <c r="A6" s="9">
        <v>3.75</v>
      </c>
      <c r="B6" s="10"/>
      <c r="C6" s="3"/>
      <c r="D6" s="3"/>
      <c r="E6" s="3"/>
      <c r="F6" s="11">
        <f t="shared" ref="F6:F37" si="0">SUM(B6:E6)</f>
        <v>0</v>
      </c>
      <c r="G6" s="2"/>
      <c r="H6" s="9">
        <v>3.75</v>
      </c>
      <c r="I6" s="12">
        <v>0</v>
      </c>
      <c r="J6" s="2"/>
      <c r="K6" s="9">
        <v>3.75</v>
      </c>
      <c r="L6" s="2">
        <f t="shared" ref="L6:L37" si="1">IF($F6&gt;0,($I6/1000)*(B6/$F6),0)</f>
        <v>0</v>
      </c>
      <c r="M6" s="2">
        <f t="shared" ref="M6:M37" si="2">IF($F6&gt;0,($I6/1000)*(C6/$F6),0)</f>
        <v>0</v>
      </c>
      <c r="N6" s="2">
        <f t="shared" ref="N6:N37" si="3">IF($F6&gt;0,($I6/1000)*(D6/$F6),0)</f>
        <v>0</v>
      </c>
      <c r="O6" s="2">
        <f t="shared" ref="O6:O37" si="4">IF($F6&gt;0,($I6/1000)*(E6/$F6),0)</f>
        <v>0</v>
      </c>
      <c r="P6" s="13">
        <f t="shared" ref="P6:P37" si="5">SUM(L6:O6)</f>
        <v>0</v>
      </c>
      <c r="Q6" s="4"/>
      <c r="R6" s="4"/>
    </row>
    <row r="7" spans="1:18">
      <c r="A7" s="9">
        <v>4.25</v>
      </c>
      <c r="B7" s="10"/>
      <c r="C7" s="3"/>
      <c r="D7" s="3"/>
      <c r="E7" s="3"/>
      <c r="F7" s="11">
        <f t="shared" si="0"/>
        <v>0</v>
      </c>
      <c r="G7" s="2"/>
      <c r="H7" s="9">
        <v>4.25</v>
      </c>
      <c r="I7" s="12">
        <v>0</v>
      </c>
      <c r="J7" s="2"/>
      <c r="K7" s="9">
        <v>4.25</v>
      </c>
      <c r="L7" s="2">
        <f t="shared" si="1"/>
        <v>0</v>
      </c>
      <c r="M7" s="2">
        <f t="shared" si="2"/>
        <v>0</v>
      </c>
      <c r="N7" s="2">
        <f t="shared" si="3"/>
        <v>0</v>
      </c>
      <c r="O7" s="2">
        <f t="shared" si="4"/>
        <v>0</v>
      </c>
      <c r="P7" s="13">
        <f t="shared" si="5"/>
        <v>0</v>
      </c>
      <c r="Q7" s="4"/>
      <c r="R7" s="4"/>
    </row>
    <row r="8" spans="1:18">
      <c r="A8" s="9">
        <v>4.75</v>
      </c>
      <c r="B8" s="14">
        <v>1</v>
      </c>
      <c r="C8" s="14"/>
      <c r="D8" s="14"/>
      <c r="E8" s="3"/>
      <c r="F8" s="11">
        <f t="shared" si="0"/>
        <v>1</v>
      </c>
      <c r="G8" s="2"/>
      <c r="H8" s="9">
        <v>4.75</v>
      </c>
      <c r="I8" s="12">
        <v>0</v>
      </c>
      <c r="J8" s="2"/>
      <c r="K8" s="9">
        <v>4.75</v>
      </c>
      <c r="L8" s="2">
        <f t="shared" si="1"/>
        <v>0</v>
      </c>
      <c r="M8" s="2">
        <f t="shared" si="2"/>
        <v>0</v>
      </c>
      <c r="N8" s="2">
        <f t="shared" si="3"/>
        <v>0</v>
      </c>
      <c r="O8" s="2">
        <f t="shared" si="4"/>
        <v>0</v>
      </c>
      <c r="P8" s="13">
        <f t="shared" si="5"/>
        <v>0</v>
      </c>
      <c r="Q8" s="4"/>
      <c r="R8" s="4"/>
    </row>
    <row r="9" spans="1:18">
      <c r="A9" s="9">
        <v>5.25</v>
      </c>
      <c r="B9" s="14">
        <v>2</v>
      </c>
      <c r="C9" s="14"/>
      <c r="D9" s="14"/>
      <c r="E9" s="15"/>
      <c r="F9" s="11">
        <f t="shared" si="0"/>
        <v>2</v>
      </c>
      <c r="G9" s="2"/>
      <c r="H9" s="9">
        <v>5.25</v>
      </c>
      <c r="I9" s="12">
        <v>0</v>
      </c>
      <c r="J9" s="2"/>
      <c r="K9" s="9">
        <v>5.25</v>
      </c>
      <c r="L9" s="2">
        <f t="shared" si="1"/>
        <v>0</v>
      </c>
      <c r="M9" s="2">
        <f t="shared" si="2"/>
        <v>0</v>
      </c>
      <c r="N9" s="2">
        <f t="shared" si="3"/>
        <v>0</v>
      </c>
      <c r="O9" s="2">
        <f t="shared" si="4"/>
        <v>0</v>
      </c>
      <c r="P9" s="13">
        <f t="shared" si="5"/>
        <v>0</v>
      </c>
      <c r="Q9" s="4"/>
      <c r="R9" s="4"/>
    </row>
    <row r="10" spans="1:18">
      <c r="A10" s="9">
        <v>5.75</v>
      </c>
      <c r="B10" s="14">
        <v>3</v>
      </c>
      <c r="C10" s="14"/>
      <c r="D10" s="14"/>
      <c r="E10" s="3"/>
      <c r="F10" s="11">
        <f t="shared" si="0"/>
        <v>3</v>
      </c>
      <c r="G10" s="2"/>
      <c r="H10" s="9">
        <v>5.75</v>
      </c>
      <c r="I10" s="12">
        <v>0</v>
      </c>
      <c r="J10" s="2"/>
      <c r="K10" s="9">
        <v>5.75</v>
      </c>
      <c r="L10" s="2">
        <f t="shared" si="1"/>
        <v>0</v>
      </c>
      <c r="M10" s="2">
        <f t="shared" si="2"/>
        <v>0</v>
      </c>
      <c r="N10" s="2">
        <f t="shared" si="3"/>
        <v>0</v>
      </c>
      <c r="O10" s="2">
        <f t="shared" si="4"/>
        <v>0</v>
      </c>
      <c r="P10" s="13">
        <f t="shared" si="5"/>
        <v>0</v>
      </c>
      <c r="Q10" s="4"/>
      <c r="R10" s="4"/>
    </row>
    <row r="11" spans="1:18">
      <c r="A11" s="9">
        <v>6.25</v>
      </c>
      <c r="B11" s="14">
        <v>9</v>
      </c>
      <c r="C11" s="14"/>
      <c r="D11" s="14"/>
      <c r="E11" s="3"/>
      <c r="F11" s="11">
        <f t="shared" si="0"/>
        <v>9</v>
      </c>
      <c r="G11" s="2"/>
      <c r="H11" s="9">
        <v>6.25</v>
      </c>
      <c r="I11" s="12">
        <v>0</v>
      </c>
      <c r="J11" s="2"/>
      <c r="K11" s="9">
        <v>6.25</v>
      </c>
      <c r="L11" s="2">
        <f t="shared" si="1"/>
        <v>0</v>
      </c>
      <c r="M11" s="2">
        <f t="shared" si="2"/>
        <v>0</v>
      </c>
      <c r="N11" s="2">
        <f t="shared" si="3"/>
        <v>0</v>
      </c>
      <c r="O11" s="2">
        <f t="shared" si="4"/>
        <v>0</v>
      </c>
      <c r="P11" s="13">
        <f t="shared" si="5"/>
        <v>0</v>
      </c>
      <c r="Q11" s="4"/>
      <c r="R11" s="4"/>
    </row>
    <row r="12" spans="1:18">
      <c r="A12" s="9">
        <v>6.75</v>
      </c>
      <c r="B12" s="14">
        <v>10</v>
      </c>
      <c r="C12" s="14"/>
      <c r="D12" s="14"/>
      <c r="E12" s="16"/>
      <c r="F12" s="11">
        <f t="shared" si="0"/>
        <v>10</v>
      </c>
      <c r="G12" s="2"/>
      <c r="H12" s="9">
        <v>6.75</v>
      </c>
      <c r="I12" s="12">
        <v>0</v>
      </c>
      <c r="J12" s="2"/>
      <c r="K12" s="9">
        <v>6.75</v>
      </c>
      <c r="L12" s="2">
        <f t="shared" si="1"/>
        <v>0</v>
      </c>
      <c r="M12" s="2">
        <f t="shared" si="2"/>
        <v>0</v>
      </c>
      <c r="N12" s="2">
        <f t="shared" si="3"/>
        <v>0</v>
      </c>
      <c r="O12" s="2">
        <f t="shared" si="4"/>
        <v>0</v>
      </c>
      <c r="P12" s="13">
        <f t="shared" si="5"/>
        <v>0</v>
      </c>
      <c r="Q12" s="4"/>
      <c r="R12" s="4"/>
    </row>
    <row r="13" spans="1:18">
      <c r="A13" s="9">
        <v>7.25</v>
      </c>
      <c r="B13" s="14">
        <v>23</v>
      </c>
      <c r="C13" s="14"/>
      <c r="D13" s="14"/>
      <c r="E13" s="16"/>
      <c r="F13" s="11">
        <f t="shared" si="0"/>
        <v>23</v>
      </c>
      <c r="G13" s="2"/>
      <c r="H13" s="9">
        <v>7.25</v>
      </c>
      <c r="I13" s="12">
        <v>0</v>
      </c>
      <c r="J13" s="2"/>
      <c r="K13" s="9">
        <v>7.25</v>
      </c>
      <c r="L13" s="2">
        <f t="shared" si="1"/>
        <v>0</v>
      </c>
      <c r="M13" s="2">
        <f t="shared" si="2"/>
        <v>0</v>
      </c>
      <c r="N13" s="2">
        <f t="shared" si="3"/>
        <v>0</v>
      </c>
      <c r="O13" s="2">
        <f t="shared" si="4"/>
        <v>0</v>
      </c>
      <c r="P13" s="13">
        <f t="shared" si="5"/>
        <v>0</v>
      </c>
      <c r="Q13" s="4"/>
      <c r="R13" s="4"/>
    </row>
    <row r="14" spans="1:18">
      <c r="A14" s="9">
        <v>7.75</v>
      </c>
      <c r="B14" s="14">
        <v>28</v>
      </c>
      <c r="C14" s="14"/>
      <c r="D14" s="14"/>
      <c r="E14" s="17"/>
      <c r="F14" s="11">
        <f t="shared" si="0"/>
        <v>28</v>
      </c>
      <c r="G14" s="2"/>
      <c r="H14" s="9">
        <v>7.75</v>
      </c>
      <c r="I14" s="12">
        <v>0</v>
      </c>
      <c r="J14" s="12"/>
      <c r="K14" s="9">
        <v>7.75</v>
      </c>
      <c r="L14" s="2">
        <f t="shared" si="1"/>
        <v>0</v>
      </c>
      <c r="M14" s="2">
        <f t="shared" si="2"/>
        <v>0</v>
      </c>
      <c r="N14" s="2">
        <f t="shared" si="3"/>
        <v>0</v>
      </c>
      <c r="O14" s="2">
        <f t="shared" si="4"/>
        <v>0</v>
      </c>
      <c r="P14" s="13">
        <f t="shared" si="5"/>
        <v>0</v>
      </c>
      <c r="Q14" s="4"/>
      <c r="R14" s="4"/>
    </row>
    <row r="15" spans="1:18">
      <c r="A15" s="9">
        <v>8.25</v>
      </c>
      <c r="B15" s="14">
        <v>20</v>
      </c>
      <c r="C15" s="14"/>
      <c r="D15" s="14"/>
      <c r="E15" s="17"/>
      <c r="F15" s="11">
        <f t="shared" si="0"/>
        <v>20</v>
      </c>
      <c r="G15" s="2"/>
      <c r="H15" s="9">
        <v>8.25</v>
      </c>
      <c r="I15" s="12">
        <v>33331134</v>
      </c>
      <c r="J15" s="12"/>
      <c r="K15" s="9">
        <v>8.25</v>
      </c>
      <c r="L15" s="2">
        <f t="shared" si="1"/>
        <v>33331.133999999998</v>
      </c>
      <c r="M15" s="2">
        <f t="shared" si="2"/>
        <v>0</v>
      </c>
      <c r="N15" s="2">
        <f t="shared" si="3"/>
        <v>0</v>
      </c>
      <c r="O15" s="2">
        <f t="shared" si="4"/>
        <v>0</v>
      </c>
      <c r="P15" s="13">
        <f t="shared" si="5"/>
        <v>33331.133999999998</v>
      </c>
      <c r="Q15" s="4"/>
      <c r="R15" s="4"/>
    </row>
    <row r="16" spans="1:18">
      <c r="A16" s="9">
        <v>8.75</v>
      </c>
      <c r="B16" s="14">
        <v>17</v>
      </c>
      <c r="C16" s="14"/>
      <c r="D16" s="14"/>
      <c r="E16" s="17"/>
      <c r="F16" s="11">
        <f t="shared" si="0"/>
        <v>17</v>
      </c>
      <c r="G16" s="2"/>
      <c r="H16" s="9">
        <v>8.75</v>
      </c>
      <c r="I16" s="12">
        <v>50005666</v>
      </c>
      <c r="J16" s="12"/>
      <c r="K16" s="9">
        <v>8.75</v>
      </c>
      <c r="L16" s="2">
        <f t="shared" si="1"/>
        <v>50005.665999999997</v>
      </c>
      <c r="M16" s="2">
        <f t="shared" si="2"/>
        <v>0</v>
      </c>
      <c r="N16" s="2">
        <f t="shared" si="3"/>
        <v>0</v>
      </c>
      <c r="O16" s="2">
        <f t="shared" si="4"/>
        <v>0</v>
      </c>
      <c r="P16" s="13">
        <f t="shared" si="5"/>
        <v>50005.665999999997</v>
      </c>
      <c r="Q16" s="4"/>
      <c r="R16" s="4"/>
    </row>
    <row r="17" spans="1:18">
      <c r="A17" s="9">
        <v>9.25</v>
      </c>
      <c r="B17" s="14">
        <v>15</v>
      </c>
      <c r="C17" s="14"/>
      <c r="D17" s="14"/>
      <c r="E17" s="17"/>
      <c r="F17" s="11">
        <f t="shared" si="0"/>
        <v>15</v>
      </c>
      <c r="G17" s="2"/>
      <c r="H17" s="9">
        <v>9.25</v>
      </c>
      <c r="I17" s="12">
        <v>116667935</v>
      </c>
      <c r="J17" s="12"/>
      <c r="K17" s="9">
        <v>9.25</v>
      </c>
      <c r="L17" s="2">
        <f t="shared" si="1"/>
        <v>116667.935</v>
      </c>
      <c r="M17" s="2">
        <f t="shared" si="2"/>
        <v>0</v>
      </c>
      <c r="N17" s="2">
        <f t="shared" si="3"/>
        <v>0</v>
      </c>
      <c r="O17" s="2">
        <f t="shared" si="4"/>
        <v>0</v>
      </c>
      <c r="P17" s="13">
        <f t="shared" si="5"/>
        <v>116667.935</v>
      </c>
      <c r="Q17" s="4"/>
      <c r="R17" s="4"/>
    </row>
    <row r="18" spans="1:18">
      <c r="A18" s="9">
        <v>9.75</v>
      </c>
      <c r="B18" s="14">
        <v>24</v>
      </c>
      <c r="C18" s="14"/>
      <c r="D18" s="14"/>
      <c r="E18" s="17"/>
      <c r="F18" s="11">
        <f t="shared" si="0"/>
        <v>24</v>
      </c>
      <c r="G18" s="2"/>
      <c r="H18" s="9">
        <v>9.75</v>
      </c>
      <c r="I18" s="12">
        <v>266675969</v>
      </c>
      <c r="J18" s="12"/>
      <c r="K18" s="9">
        <v>9.75</v>
      </c>
      <c r="L18" s="2">
        <f t="shared" si="1"/>
        <v>266675.96899999998</v>
      </c>
      <c r="M18" s="2">
        <f t="shared" si="2"/>
        <v>0</v>
      </c>
      <c r="N18" s="2">
        <f t="shared" si="3"/>
        <v>0</v>
      </c>
      <c r="O18" s="2">
        <f t="shared" si="4"/>
        <v>0</v>
      </c>
      <c r="P18" s="13">
        <f t="shared" si="5"/>
        <v>266675.96899999998</v>
      </c>
      <c r="Q18" s="4"/>
      <c r="R18" s="4"/>
    </row>
    <row r="19" spans="1:18">
      <c r="A19" s="9">
        <v>10.25</v>
      </c>
      <c r="B19" s="14">
        <v>38</v>
      </c>
      <c r="C19" s="14"/>
      <c r="D19" s="14"/>
      <c r="E19" s="17"/>
      <c r="F19" s="11">
        <f t="shared" si="0"/>
        <v>38</v>
      </c>
      <c r="G19" s="2"/>
      <c r="H19" s="9">
        <v>10.25</v>
      </c>
      <c r="I19" s="12">
        <v>241673136</v>
      </c>
      <c r="J19" s="12"/>
      <c r="K19" s="9">
        <v>10.25</v>
      </c>
      <c r="L19" s="2">
        <f t="shared" si="1"/>
        <v>241673.136</v>
      </c>
      <c r="M19" s="2">
        <f t="shared" si="2"/>
        <v>0</v>
      </c>
      <c r="N19" s="2">
        <f t="shared" si="3"/>
        <v>0</v>
      </c>
      <c r="O19" s="2">
        <f t="shared" si="4"/>
        <v>0</v>
      </c>
      <c r="P19" s="13">
        <f t="shared" si="5"/>
        <v>241673.136</v>
      </c>
      <c r="Q19" s="4"/>
      <c r="R19" s="4"/>
    </row>
    <row r="20" spans="1:18">
      <c r="A20" s="9">
        <v>10.75</v>
      </c>
      <c r="B20" s="14">
        <v>54</v>
      </c>
      <c r="C20" s="14"/>
      <c r="D20" s="14"/>
      <c r="E20" s="17"/>
      <c r="F20" s="11">
        <f t="shared" si="0"/>
        <v>54</v>
      </c>
      <c r="G20" s="2"/>
      <c r="H20" s="9">
        <v>10.75</v>
      </c>
      <c r="I20" s="12">
        <v>150008034</v>
      </c>
      <c r="J20" s="12"/>
      <c r="K20" s="9">
        <v>10.75</v>
      </c>
      <c r="L20" s="2">
        <f t="shared" si="1"/>
        <v>150008.03400000001</v>
      </c>
      <c r="M20" s="2">
        <f t="shared" si="2"/>
        <v>0</v>
      </c>
      <c r="N20" s="2">
        <f t="shared" si="3"/>
        <v>0</v>
      </c>
      <c r="O20" s="2">
        <f t="shared" si="4"/>
        <v>0</v>
      </c>
      <c r="P20" s="13">
        <f t="shared" si="5"/>
        <v>150008.03400000001</v>
      </c>
      <c r="Q20" s="4"/>
      <c r="R20" s="4"/>
    </row>
    <row r="21" spans="1:18">
      <c r="A21" s="9">
        <v>11.25</v>
      </c>
      <c r="B21" s="14">
        <v>56</v>
      </c>
      <c r="C21" s="14"/>
      <c r="D21" s="14"/>
      <c r="E21" s="17"/>
      <c r="F21" s="11">
        <f t="shared" si="0"/>
        <v>56</v>
      </c>
      <c r="G21" s="2"/>
      <c r="H21" s="9">
        <v>11.25</v>
      </c>
      <c r="I21" s="12">
        <v>50005666</v>
      </c>
      <c r="J21" s="12"/>
      <c r="K21" s="9">
        <v>11.25</v>
      </c>
      <c r="L21" s="2">
        <f t="shared" si="1"/>
        <v>50005.665999999997</v>
      </c>
      <c r="M21" s="2">
        <f t="shared" si="2"/>
        <v>0</v>
      </c>
      <c r="N21" s="2">
        <f t="shared" si="3"/>
        <v>0</v>
      </c>
      <c r="O21" s="2">
        <f t="shared" si="4"/>
        <v>0</v>
      </c>
      <c r="P21" s="13">
        <f t="shared" si="5"/>
        <v>50005.665999999997</v>
      </c>
      <c r="Q21" s="4"/>
      <c r="R21" s="4"/>
    </row>
    <row r="22" spans="1:18">
      <c r="A22" s="9">
        <v>11.75</v>
      </c>
      <c r="B22" s="14">
        <v>24</v>
      </c>
      <c r="C22" s="14"/>
      <c r="D22" s="14"/>
      <c r="E22" s="17"/>
      <c r="F22" s="11">
        <f t="shared" si="0"/>
        <v>24</v>
      </c>
      <c r="G22" s="12"/>
      <c r="H22" s="9">
        <v>11.75</v>
      </c>
      <c r="I22" s="12">
        <v>16665567</v>
      </c>
      <c r="J22" s="12"/>
      <c r="K22" s="9">
        <v>11.75</v>
      </c>
      <c r="L22" s="2">
        <f t="shared" si="1"/>
        <v>16665.566999999999</v>
      </c>
      <c r="M22" s="2">
        <f t="shared" si="2"/>
        <v>0</v>
      </c>
      <c r="N22" s="2">
        <f t="shared" si="3"/>
        <v>0</v>
      </c>
      <c r="O22" s="2">
        <f t="shared" si="4"/>
        <v>0</v>
      </c>
      <c r="P22" s="13">
        <f t="shared" si="5"/>
        <v>16665.566999999999</v>
      </c>
      <c r="Q22" s="4"/>
      <c r="R22" s="4"/>
    </row>
    <row r="23" spans="1:18">
      <c r="A23" s="9">
        <v>12.25</v>
      </c>
      <c r="B23" s="14">
        <v>17</v>
      </c>
      <c r="C23" s="14"/>
      <c r="D23" s="14"/>
      <c r="E23" s="17"/>
      <c r="F23" s="11">
        <f t="shared" si="0"/>
        <v>17</v>
      </c>
      <c r="G23" s="12"/>
      <c r="H23" s="9">
        <v>12.25</v>
      </c>
      <c r="I23" s="12">
        <v>0</v>
      </c>
      <c r="J23" s="12"/>
      <c r="K23" s="9">
        <v>12.25</v>
      </c>
      <c r="L23" s="2">
        <f t="shared" si="1"/>
        <v>0</v>
      </c>
      <c r="M23" s="2">
        <f t="shared" si="2"/>
        <v>0</v>
      </c>
      <c r="N23" s="2">
        <f t="shared" si="3"/>
        <v>0</v>
      </c>
      <c r="O23" s="2">
        <f t="shared" si="4"/>
        <v>0</v>
      </c>
      <c r="P23" s="13">
        <f t="shared" si="5"/>
        <v>0</v>
      </c>
      <c r="Q23" s="4"/>
      <c r="R23" s="4"/>
    </row>
    <row r="24" spans="1:18">
      <c r="A24" s="9">
        <v>12.75</v>
      </c>
      <c r="B24" s="14">
        <v>10</v>
      </c>
      <c r="C24" s="14">
        <v>2</v>
      </c>
      <c r="D24" s="14"/>
      <c r="E24" s="17"/>
      <c r="F24" s="11">
        <f t="shared" si="0"/>
        <v>12</v>
      </c>
      <c r="G24" s="12"/>
      <c r="H24" s="9">
        <v>12.75</v>
      </c>
      <c r="I24" s="12">
        <v>0</v>
      </c>
      <c r="J24" s="12"/>
      <c r="K24" s="9">
        <v>12.75</v>
      </c>
      <c r="L24" s="2">
        <f t="shared" si="1"/>
        <v>0</v>
      </c>
      <c r="M24" s="2">
        <f t="shared" si="2"/>
        <v>0</v>
      </c>
      <c r="N24" s="2">
        <f t="shared" si="3"/>
        <v>0</v>
      </c>
      <c r="O24" s="2">
        <f t="shared" si="4"/>
        <v>0</v>
      </c>
      <c r="P24" s="13">
        <f t="shared" si="5"/>
        <v>0</v>
      </c>
      <c r="Q24" s="4"/>
      <c r="R24" s="4"/>
    </row>
    <row r="25" spans="1:18">
      <c r="A25" s="9">
        <v>13.25</v>
      </c>
      <c r="B25" s="14">
        <v>5</v>
      </c>
      <c r="C25" s="14">
        <v>1</v>
      </c>
      <c r="D25" s="14"/>
      <c r="E25" s="17"/>
      <c r="F25" s="11">
        <f t="shared" si="0"/>
        <v>6</v>
      </c>
      <c r="G25" s="12"/>
      <c r="H25" s="9">
        <v>13.25</v>
      </c>
      <c r="I25" s="12">
        <v>8337266</v>
      </c>
      <c r="J25" s="12"/>
      <c r="K25" s="9">
        <v>13.25</v>
      </c>
      <c r="L25" s="2">
        <f t="shared" si="1"/>
        <v>6947.72166666667</v>
      </c>
      <c r="M25" s="2">
        <f t="shared" si="2"/>
        <v>1389.5443333333301</v>
      </c>
      <c r="N25" s="2">
        <f t="shared" si="3"/>
        <v>0</v>
      </c>
      <c r="O25" s="2">
        <f t="shared" si="4"/>
        <v>0</v>
      </c>
      <c r="P25" s="13">
        <f t="shared" si="5"/>
        <v>8337.2659999999996</v>
      </c>
      <c r="Q25" s="4"/>
      <c r="R25" s="4"/>
    </row>
    <row r="26" spans="1:18">
      <c r="A26" s="9">
        <v>13.75</v>
      </c>
      <c r="B26" s="14">
        <v>7</v>
      </c>
      <c r="C26" s="14">
        <v>3</v>
      </c>
      <c r="D26" s="14"/>
      <c r="E26" s="17"/>
      <c r="F26" s="11">
        <f t="shared" si="0"/>
        <v>10</v>
      </c>
      <c r="G26" s="12"/>
      <c r="H26" s="9">
        <v>13.75</v>
      </c>
      <c r="I26" s="12">
        <v>0</v>
      </c>
      <c r="J26" s="12"/>
      <c r="K26" s="9">
        <v>13.75</v>
      </c>
      <c r="L26" s="2">
        <f t="shared" si="1"/>
        <v>0</v>
      </c>
      <c r="M26" s="2">
        <f t="shared" si="2"/>
        <v>0</v>
      </c>
      <c r="N26" s="2">
        <f t="shared" si="3"/>
        <v>0</v>
      </c>
      <c r="O26" s="2">
        <f t="shared" si="4"/>
        <v>0</v>
      </c>
      <c r="P26" s="13">
        <f t="shared" si="5"/>
        <v>0</v>
      </c>
      <c r="Q26" s="4"/>
      <c r="R26" s="4"/>
    </row>
    <row r="27" spans="1:18">
      <c r="A27" s="9">
        <v>14.25</v>
      </c>
      <c r="B27" s="14">
        <v>3</v>
      </c>
      <c r="C27" s="14">
        <v>4</v>
      </c>
      <c r="D27" s="14">
        <v>1</v>
      </c>
      <c r="E27" s="17"/>
      <c r="F27" s="11">
        <f t="shared" si="0"/>
        <v>8</v>
      </c>
      <c r="G27" s="12"/>
      <c r="H27" s="9">
        <v>14.25</v>
      </c>
      <c r="I27" s="12">
        <v>0</v>
      </c>
      <c r="J27" s="12"/>
      <c r="K27" s="9">
        <v>14.25</v>
      </c>
      <c r="L27" s="2">
        <f t="shared" si="1"/>
        <v>0</v>
      </c>
      <c r="M27" s="2">
        <f t="shared" si="2"/>
        <v>0</v>
      </c>
      <c r="N27" s="2">
        <f t="shared" si="3"/>
        <v>0</v>
      </c>
      <c r="O27" s="2">
        <f t="shared" si="4"/>
        <v>0</v>
      </c>
      <c r="P27" s="13">
        <f t="shared" si="5"/>
        <v>0</v>
      </c>
      <c r="Q27" s="4"/>
      <c r="R27" s="4"/>
    </row>
    <row r="28" spans="1:18">
      <c r="A28" s="9">
        <v>14.75</v>
      </c>
      <c r="B28" s="14">
        <v>1</v>
      </c>
      <c r="C28" s="14">
        <v>3</v>
      </c>
      <c r="D28" s="14"/>
      <c r="E28" s="17"/>
      <c r="F28" s="11">
        <f t="shared" si="0"/>
        <v>4</v>
      </c>
      <c r="G28" s="2"/>
      <c r="H28" s="9">
        <v>14.75</v>
      </c>
      <c r="I28" s="12">
        <v>0</v>
      </c>
      <c r="J28" s="12"/>
      <c r="K28" s="9">
        <v>14.75</v>
      </c>
      <c r="L28" s="2">
        <f t="shared" si="1"/>
        <v>0</v>
      </c>
      <c r="M28" s="2">
        <f t="shared" si="2"/>
        <v>0</v>
      </c>
      <c r="N28" s="2">
        <f t="shared" si="3"/>
        <v>0</v>
      </c>
      <c r="O28" s="2">
        <f t="shared" si="4"/>
        <v>0</v>
      </c>
      <c r="P28" s="13">
        <f t="shared" si="5"/>
        <v>0</v>
      </c>
      <c r="Q28" s="4"/>
      <c r="R28" s="4"/>
    </row>
    <row r="29" spans="1:18">
      <c r="A29" s="9">
        <v>15.25</v>
      </c>
      <c r="B29" s="14">
        <v>1</v>
      </c>
      <c r="C29" s="14">
        <v>2</v>
      </c>
      <c r="D29" s="14"/>
      <c r="E29" s="17"/>
      <c r="F29" s="11">
        <f t="shared" si="0"/>
        <v>3</v>
      </c>
      <c r="G29" s="2"/>
      <c r="H29" s="9">
        <v>15.25</v>
      </c>
      <c r="I29" s="12">
        <v>0</v>
      </c>
      <c r="J29" s="12"/>
      <c r="K29" s="9">
        <v>15.25</v>
      </c>
      <c r="L29" s="2">
        <f t="shared" si="1"/>
        <v>0</v>
      </c>
      <c r="M29" s="2">
        <f t="shared" si="2"/>
        <v>0</v>
      </c>
      <c r="N29" s="2">
        <f t="shared" si="3"/>
        <v>0</v>
      </c>
      <c r="O29" s="2">
        <f t="shared" si="4"/>
        <v>0</v>
      </c>
      <c r="P29" s="13">
        <f t="shared" si="5"/>
        <v>0</v>
      </c>
      <c r="Q29" s="4"/>
      <c r="R29" s="4"/>
    </row>
    <row r="30" spans="1:18">
      <c r="A30" s="9">
        <v>15.75</v>
      </c>
      <c r="B30" s="14"/>
      <c r="C30" s="14">
        <v>1</v>
      </c>
      <c r="D30" s="14"/>
      <c r="E30" s="17"/>
      <c r="F30" s="11">
        <f t="shared" si="0"/>
        <v>1</v>
      </c>
      <c r="G30" s="2"/>
      <c r="H30" s="9">
        <v>15.75</v>
      </c>
      <c r="I30" s="12">
        <v>0</v>
      </c>
      <c r="J30" s="12"/>
      <c r="K30" s="9">
        <v>15.75</v>
      </c>
      <c r="L30" s="2">
        <f t="shared" si="1"/>
        <v>0</v>
      </c>
      <c r="M30" s="2">
        <f t="shared" si="2"/>
        <v>0</v>
      </c>
      <c r="N30" s="2">
        <f t="shared" si="3"/>
        <v>0</v>
      </c>
      <c r="O30" s="2">
        <f t="shared" si="4"/>
        <v>0</v>
      </c>
      <c r="P30" s="13">
        <f t="shared" si="5"/>
        <v>0</v>
      </c>
      <c r="Q30" s="4"/>
      <c r="R30" s="4"/>
    </row>
    <row r="31" spans="1:18">
      <c r="A31" s="9">
        <v>16.25</v>
      </c>
      <c r="B31" s="2"/>
      <c r="C31" s="2"/>
      <c r="D31" s="2"/>
      <c r="E31" s="2"/>
      <c r="F31" s="11">
        <f t="shared" si="0"/>
        <v>0</v>
      </c>
      <c r="G31" s="2"/>
      <c r="H31" s="9">
        <v>16.25</v>
      </c>
      <c r="I31" s="12">
        <v>0</v>
      </c>
      <c r="J31" s="12"/>
      <c r="K31" s="9">
        <v>16.25</v>
      </c>
      <c r="L31" s="2">
        <f t="shared" si="1"/>
        <v>0</v>
      </c>
      <c r="M31" s="2">
        <f t="shared" si="2"/>
        <v>0</v>
      </c>
      <c r="N31" s="2">
        <f t="shared" si="3"/>
        <v>0</v>
      </c>
      <c r="O31" s="2">
        <f t="shared" si="4"/>
        <v>0</v>
      </c>
      <c r="P31" s="13">
        <f t="shared" si="5"/>
        <v>0</v>
      </c>
      <c r="Q31" s="4"/>
      <c r="R31" s="4"/>
    </row>
    <row r="32" spans="1:18">
      <c r="A32" s="9">
        <v>16.75</v>
      </c>
      <c r="B32" s="2"/>
      <c r="C32" s="2">
        <v>2</v>
      </c>
      <c r="D32" s="2"/>
      <c r="E32" s="2"/>
      <c r="F32" s="11">
        <f t="shared" si="0"/>
        <v>2</v>
      </c>
      <c r="G32" s="2"/>
      <c r="H32" s="9">
        <v>16.75</v>
      </c>
      <c r="I32" s="12">
        <v>0</v>
      </c>
      <c r="J32" s="18"/>
      <c r="K32" s="9">
        <v>16.75</v>
      </c>
      <c r="L32" s="2">
        <f t="shared" si="1"/>
        <v>0</v>
      </c>
      <c r="M32" s="2">
        <f t="shared" si="2"/>
        <v>0</v>
      </c>
      <c r="N32" s="2">
        <f t="shared" si="3"/>
        <v>0</v>
      </c>
      <c r="O32" s="2">
        <f t="shared" si="4"/>
        <v>0</v>
      </c>
      <c r="P32" s="13">
        <f t="shared" si="5"/>
        <v>0</v>
      </c>
      <c r="Q32" s="4"/>
      <c r="R32" s="4"/>
    </row>
    <row r="33" spans="1:18">
      <c r="A33" s="9">
        <v>17.25</v>
      </c>
      <c r="B33" s="2"/>
      <c r="C33" s="2"/>
      <c r="D33" s="2"/>
      <c r="E33" s="2"/>
      <c r="F33" s="11">
        <f t="shared" si="0"/>
        <v>0</v>
      </c>
      <c r="G33" s="2"/>
      <c r="H33" s="9">
        <v>17.25</v>
      </c>
      <c r="I33" s="12">
        <v>0</v>
      </c>
      <c r="J33" s="18"/>
      <c r="K33" s="9">
        <v>17.25</v>
      </c>
      <c r="L33" s="2">
        <f t="shared" si="1"/>
        <v>0</v>
      </c>
      <c r="M33" s="2">
        <f t="shared" si="2"/>
        <v>0</v>
      </c>
      <c r="N33" s="2">
        <f t="shared" si="3"/>
        <v>0</v>
      </c>
      <c r="O33" s="2">
        <f t="shared" si="4"/>
        <v>0</v>
      </c>
      <c r="P33" s="13">
        <f t="shared" si="5"/>
        <v>0</v>
      </c>
      <c r="Q33" s="4"/>
      <c r="R33" s="4"/>
    </row>
    <row r="34" spans="1:18">
      <c r="A34" s="9">
        <v>17.75</v>
      </c>
      <c r="B34" s="3"/>
      <c r="C34" s="2"/>
      <c r="D34" s="2"/>
      <c r="E34" s="2"/>
      <c r="F34" s="11">
        <f t="shared" si="0"/>
        <v>0</v>
      </c>
      <c r="G34" s="2"/>
      <c r="H34" s="9">
        <v>17.75</v>
      </c>
      <c r="I34" s="12">
        <v>0</v>
      </c>
      <c r="J34" s="18"/>
      <c r="K34" s="9">
        <v>17.75</v>
      </c>
      <c r="L34" s="2">
        <f t="shared" si="1"/>
        <v>0</v>
      </c>
      <c r="M34" s="2">
        <f t="shared" si="2"/>
        <v>0</v>
      </c>
      <c r="N34" s="2">
        <f t="shared" si="3"/>
        <v>0</v>
      </c>
      <c r="O34" s="2">
        <f t="shared" si="4"/>
        <v>0</v>
      </c>
      <c r="P34" s="13">
        <f t="shared" si="5"/>
        <v>0</v>
      </c>
      <c r="Q34" s="4"/>
      <c r="R34" s="4"/>
    </row>
    <row r="35" spans="1:18">
      <c r="A35" s="9">
        <v>18.25</v>
      </c>
      <c r="B35" s="3"/>
      <c r="C35" s="2"/>
      <c r="D35" s="2"/>
      <c r="E35" s="2"/>
      <c r="F35" s="11">
        <f t="shared" si="0"/>
        <v>0</v>
      </c>
      <c r="G35" s="2"/>
      <c r="H35" s="9">
        <v>18.25</v>
      </c>
      <c r="I35" s="12">
        <v>0</v>
      </c>
      <c r="J35" s="2"/>
      <c r="K35" s="9">
        <v>18.25</v>
      </c>
      <c r="L35" s="2">
        <f t="shared" si="1"/>
        <v>0</v>
      </c>
      <c r="M35" s="2">
        <f t="shared" si="2"/>
        <v>0</v>
      </c>
      <c r="N35" s="2">
        <f t="shared" si="3"/>
        <v>0</v>
      </c>
      <c r="O35" s="2">
        <f t="shared" si="4"/>
        <v>0</v>
      </c>
      <c r="P35" s="13">
        <f t="shared" si="5"/>
        <v>0</v>
      </c>
      <c r="Q35" s="4"/>
      <c r="R35" s="4"/>
    </row>
    <row r="36" spans="1:18">
      <c r="A36" s="9">
        <v>18.75</v>
      </c>
      <c r="B36" s="3"/>
      <c r="C36" s="2"/>
      <c r="D36" s="2"/>
      <c r="E36" s="2"/>
      <c r="F36" s="11">
        <f t="shared" si="0"/>
        <v>0</v>
      </c>
      <c r="G36" s="2"/>
      <c r="H36" s="9">
        <v>18.75</v>
      </c>
      <c r="I36" s="12">
        <v>0</v>
      </c>
      <c r="J36" s="2"/>
      <c r="K36" s="9">
        <v>18.75</v>
      </c>
      <c r="L36" s="2">
        <f t="shared" si="1"/>
        <v>0</v>
      </c>
      <c r="M36" s="2">
        <f t="shared" si="2"/>
        <v>0</v>
      </c>
      <c r="N36" s="2">
        <f t="shared" si="3"/>
        <v>0</v>
      </c>
      <c r="O36" s="2">
        <f t="shared" si="4"/>
        <v>0</v>
      </c>
      <c r="P36" s="13">
        <f t="shared" si="5"/>
        <v>0</v>
      </c>
      <c r="Q36" s="4"/>
      <c r="R36" s="4"/>
    </row>
    <row r="37" spans="1:18">
      <c r="A37" s="9">
        <v>19.25</v>
      </c>
      <c r="B37" s="3"/>
      <c r="C37" s="16"/>
      <c r="D37" s="19"/>
      <c r="E37" s="16"/>
      <c r="F37" s="11">
        <f t="shared" si="0"/>
        <v>0</v>
      </c>
      <c r="G37" s="2"/>
      <c r="H37" s="9">
        <v>19.25</v>
      </c>
      <c r="I37" s="12">
        <v>0</v>
      </c>
      <c r="J37" s="2"/>
      <c r="K37" s="9">
        <v>19.25</v>
      </c>
      <c r="L37" s="2">
        <f t="shared" si="1"/>
        <v>0</v>
      </c>
      <c r="M37" s="2">
        <f t="shared" si="2"/>
        <v>0</v>
      </c>
      <c r="N37" s="2">
        <f t="shared" si="3"/>
        <v>0</v>
      </c>
      <c r="O37" s="2">
        <f t="shared" si="4"/>
        <v>0</v>
      </c>
      <c r="P37" s="13">
        <f t="shared" si="5"/>
        <v>0</v>
      </c>
      <c r="Q37" s="4"/>
      <c r="R37" s="4"/>
    </row>
    <row r="38" spans="1:18">
      <c r="A38" s="7" t="s">
        <v>7</v>
      </c>
      <c r="B38" s="20">
        <f>SUM(B6:B37)</f>
        <v>368</v>
      </c>
      <c r="C38" s="20">
        <f>SUM(C6:C37)</f>
        <v>18</v>
      </c>
      <c r="D38" s="20">
        <f>SUM(D6:D37)</f>
        <v>1</v>
      </c>
      <c r="E38" s="20">
        <f>SUM(E6:E37)</f>
        <v>0</v>
      </c>
      <c r="F38" s="21">
        <f>SUM(F6:F37)</f>
        <v>387</v>
      </c>
      <c r="G38" s="22"/>
      <c r="H38" s="7" t="s">
        <v>7</v>
      </c>
      <c r="I38" s="12">
        <f>SUM(I6:I37)</f>
        <v>933370373</v>
      </c>
      <c r="J38" s="2"/>
      <c r="K38" s="7" t="s">
        <v>7</v>
      </c>
      <c r="L38" s="20">
        <f>SUM(L6:L37)</f>
        <v>931980.82866666699</v>
      </c>
      <c r="M38" s="20">
        <f>SUM(M6:M37)</f>
        <v>1389.5443333333301</v>
      </c>
      <c r="N38" s="20">
        <f>SUM(N6:N37)</f>
        <v>0</v>
      </c>
      <c r="O38" s="20">
        <f>SUM(O6:O37)</f>
        <v>0</v>
      </c>
      <c r="P38" s="23">
        <f>SUM(P6:P37)</f>
        <v>933370.37300000002</v>
      </c>
      <c r="Q38" s="24"/>
      <c r="R38" s="4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</row>
    <row r="41" spans="1:18">
      <c r="A41" s="25"/>
      <c r="B41" s="2"/>
      <c r="C41" s="2"/>
      <c r="D41" s="2"/>
      <c r="E41" s="2"/>
      <c r="F41" s="25"/>
      <c r="G41" s="2"/>
      <c r="H41" s="2"/>
      <c r="I41" s="2"/>
      <c r="J41" s="25"/>
      <c r="K41" s="2"/>
      <c r="L41" s="2"/>
      <c r="M41" s="2"/>
      <c r="N41" s="25"/>
      <c r="O41" s="2"/>
      <c r="P41" s="4"/>
      <c r="Q41" s="4"/>
      <c r="R41" s="4"/>
    </row>
    <row r="42" spans="1:18">
      <c r="A42" s="2"/>
      <c r="B42" s="45" t="s">
        <v>9</v>
      </c>
      <c r="C42" s="45"/>
      <c r="D42" s="45"/>
      <c r="E42" s="2"/>
      <c r="F42" s="2"/>
      <c r="G42" s="12"/>
      <c r="H42" s="2"/>
      <c r="I42" s="45" t="s">
        <v>10</v>
      </c>
      <c r="J42" s="45"/>
      <c r="K42" s="45"/>
      <c r="L42" s="2"/>
      <c r="M42" s="2"/>
      <c r="N42" s="2"/>
      <c r="O42" s="2"/>
      <c r="P42" s="4"/>
      <c r="Q42" s="4"/>
      <c r="R42" s="4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</row>
    <row r="44" spans="1:18">
      <c r="A44" s="2"/>
      <c r="B44" s="2"/>
      <c r="C44" s="2"/>
      <c r="D44" s="2"/>
      <c r="E44" s="2"/>
      <c r="F44" s="2"/>
      <c r="G44" s="2"/>
      <c r="H44" s="26" t="s">
        <v>11</v>
      </c>
      <c r="I44" s="2">
        <v>3.3087500000000001E-3</v>
      </c>
      <c r="J44" s="26" t="s">
        <v>12</v>
      </c>
      <c r="K44" s="2">
        <v>3.27706192</v>
      </c>
      <c r="L44" s="2"/>
      <c r="M44" s="2"/>
      <c r="N44" s="2"/>
      <c r="O44" s="2"/>
      <c r="P44" s="4"/>
      <c r="Q44" s="4"/>
      <c r="R44" s="4"/>
    </row>
    <row r="45" spans="1:18">
      <c r="A45" s="3" t="s">
        <v>3</v>
      </c>
      <c r="B45" s="2"/>
      <c r="C45" s="2"/>
      <c r="D45" s="2"/>
      <c r="E45" s="2"/>
      <c r="F45" s="2"/>
      <c r="G45" s="2"/>
      <c r="H45" s="3" t="s">
        <v>3</v>
      </c>
      <c r="I45" s="2"/>
      <c r="J45" s="2"/>
      <c r="K45" s="2"/>
      <c r="L45" s="2"/>
      <c r="M45" s="2"/>
      <c r="N45" s="4"/>
      <c r="O45" s="4"/>
      <c r="P45" s="4"/>
    </row>
    <row r="46" spans="1:18">
      <c r="A46" s="3" t="s">
        <v>6</v>
      </c>
      <c r="B46" s="5">
        <v>0</v>
      </c>
      <c r="C46" s="6">
        <v>1</v>
      </c>
      <c r="D46" s="6">
        <v>2</v>
      </c>
      <c r="E46" s="6">
        <v>3</v>
      </c>
      <c r="F46" s="7" t="s">
        <v>7</v>
      </c>
      <c r="G46" s="2"/>
      <c r="H46" s="3" t="s">
        <v>6</v>
      </c>
      <c r="I46" s="5">
        <v>0</v>
      </c>
      <c r="J46" s="6">
        <v>1</v>
      </c>
      <c r="K46" s="6">
        <v>2</v>
      </c>
      <c r="L46" s="6">
        <v>3</v>
      </c>
      <c r="M46" s="27" t="s">
        <v>7</v>
      </c>
      <c r="N46" s="4"/>
      <c r="O46" s="4"/>
      <c r="P46" s="4"/>
    </row>
    <row r="47" spans="1:18">
      <c r="A47" s="9">
        <v>3.75</v>
      </c>
      <c r="B47" s="2">
        <f t="shared" ref="B47:B78" si="6">L6*($A47)</f>
        <v>0</v>
      </c>
      <c r="C47" s="2">
        <f t="shared" ref="C47:C78" si="7">M6*($A47)</f>
        <v>0</v>
      </c>
      <c r="D47" s="2">
        <f t="shared" ref="D47:D78" si="8">N6*($A47)</f>
        <v>0</v>
      </c>
      <c r="E47" s="2">
        <f t="shared" ref="E47:E78" si="9">O6*($A47)</f>
        <v>0</v>
      </c>
      <c r="F47" s="11">
        <f t="shared" ref="F47:F78" si="10">SUM(B47:E47)</f>
        <v>0</v>
      </c>
      <c r="G47" s="2"/>
      <c r="H47" s="9">
        <f t="shared" ref="H47:H78" si="11">$I$44*((A47)^$K$44)</f>
        <v>0.25165175453016903</v>
      </c>
      <c r="I47" s="2">
        <f t="shared" ref="I47:I78" si="12">L6*$H47</f>
        <v>0</v>
      </c>
      <c r="J47" s="2">
        <f t="shared" ref="J47:J78" si="13">M6*$H47</f>
        <v>0</v>
      </c>
      <c r="K47" s="2">
        <f t="shared" ref="K47:K78" si="14">N6*$H47</f>
        <v>0</v>
      </c>
      <c r="L47" s="2">
        <f t="shared" ref="L47:L78" si="15">O6*$H47</f>
        <v>0</v>
      </c>
      <c r="M47" s="28">
        <f t="shared" ref="M47:M78" si="16">SUM(I47:L47)</f>
        <v>0</v>
      </c>
      <c r="N47" s="4"/>
      <c r="O47" s="4"/>
      <c r="P47" s="4"/>
    </row>
    <row r="48" spans="1:18">
      <c r="A48" s="9">
        <v>4.25</v>
      </c>
      <c r="B48" s="2">
        <f t="shared" si="6"/>
        <v>0</v>
      </c>
      <c r="C48" s="2">
        <f t="shared" si="7"/>
        <v>0</v>
      </c>
      <c r="D48" s="2">
        <f t="shared" si="8"/>
        <v>0</v>
      </c>
      <c r="E48" s="2">
        <f t="shared" si="9"/>
        <v>0</v>
      </c>
      <c r="F48" s="11">
        <f t="shared" si="10"/>
        <v>0</v>
      </c>
      <c r="G48" s="2"/>
      <c r="H48" s="9">
        <f t="shared" si="11"/>
        <v>0.37925681011545798</v>
      </c>
      <c r="I48" s="2">
        <f t="shared" si="12"/>
        <v>0</v>
      </c>
      <c r="J48" s="2">
        <f t="shared" si="13"/>
        <v>0</v>
      </c>
      <c r="K48" s="2">
        <f t="shared" si="14"/>
        <v>0</v>
      </c>
      <c r="L48" s="2">
        <f t="shared" si="15"/>
        <v>0</v>
      </c>
      <c r="M48" s="28">
        <f t="shared" si="16"/>
        <v>0</v>
      </c>
      <c r="N48" s="4"/>
      <c r="O48" s="4"/>
      <c r="P48" s="4"/>
    </row>
    <row r="49" spans="1:16">
      <c r="A49" s="9">
        <v>4.75</v>
      </c>
      <c r="B49" s="2">
        <f t="shared" si="6"/>
        <v>0</v>
      </c>
      <c r="C49" s="2">
        <f t="shared" si="7"/>
        <v>0</v>
      </c>
      <c r="D49" s="2">
        <f t="shared" si="8"/>
        <v>0</v>
      </c>
      <c r="E49" s="2">
        <f t="shared" si="9"/>
        <v>0</v>
      </c>
      <c r="F49" s="11">
        <f t="shared" si="10"/>
        <v>0</v>
      </c>
      <c r="G49" s="2"/>
      <c r="H49" s="9">
        <f t="shared" si="11"/>
        <v>0.546047991396299</v>
      </c>
      <c r="I49" s="2">
        <f t="shared" si="12"/>
        <v>0</v>
      </c>
      <c r="J49" s="2">
        <f t="shared" si="13"/>
        <v>0</v>
      </c>
      <c r="K49" s="2">
        <f t="shared" si="14"/>
        <v>0</v>
      </c>
      <c r="L49" s="2">
        <f t="shared" si="15"/>
        <v>0</v>
      </c>
      <c r="M49" s="28">
        <f t="shared" si="16"/>
        <v>0</v>
      </c>
      <c r="N49" s="4"/>
      <c r="O49" s="4"/>
      <c r="P49" s="4"/>
    </row>
    <row r="50" spans="1:16">
      <c r="A50" s="9">
        <v>5.25</v>
      </c>
      <c r="B50" s="2">
        <f t="shared" si="6"/>
        <v>0</v>
      </c>
      <c r="C50" s="2">
        <f t="shared" si="7"/>
        <v>0</v>
      </c>
      <c r="D50" s="2">
        <f t="shared" si="8"/>
        <v>0</v>
      </c>
      <c r="E50" s="2">
        <f t="shared" si="9"/>
        <v>0</v>
      </c>
      <c r="F50" s="11">
        <f t="shared" si="10"/>
        <v>0</v>
      </c>
      <c r="G50" s="2"/>
      <c r="H50" s="9">
        <f t="shared" si="11"/>
        <v>0.75800240546306097</v>
      </c>
      <c r="I50" s="2">
        <f t="shared" si="12"/>
        <v>0</v>
      </c>
      <c r="J50" s="2">
        <f t="shared" si="13"/>
        <v>0</v>
      </c>
      <c r="K50" s="2">
        <f t="shared" si="14"/>
        <v>0</v>
      </c>
      <c r="L50" s="2">
        <f t="shared" si="15"/>
        <v>0</v>
      </c>
      <c r="M50" s="28">
        <f t="shared" si="16"/>
        <v>0</v>
      </c>
      <c r="N50" s="4"/>
      <c r="O50" s="4"/>
      <c r="P50" s="4"/>
    </row>
    <row r="51" spans="1:16">
      <c r="A51" s="9">
        <v>5.75</v>
      </c>
      <c r="B51" s="2">
        <f t="shared" si="6"/>
        <v>0</v>
      </c>
      <c r="C51" s="2">
        <f t="shared" si="7"/>
        <v>0</v>
      </c>
      <c r="D51" s="2">
        <f t="shared" si="8"/>
        <v>0</v>
      </c>
      <c r="E51" s="2">
        <f t="shared" si="9"/>
        <v>0</v>
      </c>
      <c r="F51" s="11">
        <f t="shared" si="10"/>
        <v>0</v>
      </c>
      <c r="G51" s="2"/>
      <c r="H51" s="9">
        <f t="shared" si="11"/>
        <v>1.02127457468539</v>
      </c>
      <c r="I51" s="2">
        <f t="shared" si="12"/>
        <v>0</v>
      </c>
      <c r="J51" s="2">
        <f t="shared" si="13"/>
        <v>0</v>
      </c>
      <c r="K51" s="2">
        <f t="shared" si="14"/>
        <v>0</v>
      </c>
      <c r="L51" s="2">
        <f t="shared" si="15"/>
        <v>0</v>
      </c>
      <c r="M51" s="28">
        <f t="shared" si="16"/>
        <v>0</v>
      </c>
      <c r="N51" s="4"/>
      <c r="O51" s="4"/>
      <c r="P51" s="4"/>
    </row>
    <row r="52" spans="1:16">
      <c r="A52" s="9">
        <v>6.25</v>
      </c>
      <c r="B52" s="2">
        <f t="shared" si="6"/>
        <v>0</v>
      </c>
      <c r="C52" s="2">
        <f t="shared" si="7"/>
        <v>0</v>
      </c>
      <c r="D52" s="2">
        <f t="shared" si="8"/>
        <v>0</v>
      </c>
      <c r="E52" s="2">
        <f t="shared" si="9"/>
        <v>0</v>
      </c>
      <c r="F52" s="11">
        <f t="shared" si="10"/>
        <v>0</v>
      </c>
      <c r="G52" s="2"/>
      <c r="H52" s="9">
        <f t="shared" si="11"/>
        <v>1.34218398359945</v>
      </c>
      <c r="I52" s="2">
        <f t="shared" si="12"/>
        <v>0</v>
      </c>
      <c r="J52" s="2">
        <f t="shared" si="13"/>
        <v>0</v>
      </c>
      <c r="K52" s="2">
        <f t="shared" si="14"/>
        <v>0</v>
      </c>
      <c r="L52" s="2">
        <f t="shared" si="15"/>
        <v>0</v>
      </c>
      <c r="M52" s="28">
        <f t="shared" si="16"/>
        <v>0</v>
      </c>
      <c r="N52" s="4"/>
      <c r="O52" s="4"/>
      <c r="P52" s="4"/>
    </row>
    <row r="53" spans="1:16">
      <c r="A53" s="9">
        <v>6.75</v>
      </c>
      <c r="B53" s="2">
        <f t="shared" si="6"/>
        <v>0</v>
      </c>
      <c r="C53" s="2">
        <f t="shared" si="7"/>
        <v>0</v>
      </c>
      <c r="D53" s="2">
        <f t="shared" si="8"/>
        <v>0</v>
      </c>
      <c r="E53" s="2">
        <f t="shared" si="9"/>
        <v>0</v>
      </c>
      <c r="F53" s="11">
        <f t="shared" si="10"/>
        <v>0</v>
      </c>
      <c r="G53" s="2"/>
      <c r="H53" s="9">
        <f t="shared" si="11"/>
        <v>1.7272045299969101</v>
      </c>
      <c r="I53" s="2">
        <f t="shared" si="12"/>
        <v>0</v>
      </c>
      <c r="J53" s="2">
        <f t="shared" si="13"/>
        <v>0</v>
      </c>
      <c r="K53" s="2">
        <f t="shared" si="14"/>
        <v>0</v>
      </c>
      <c r="L53" s="2">
        <f t="shared" si="15"/>
        <v>0</v>
      </c>
      <c r="M53" s="28">
        <f t="shared" si="16"/>
        <v>0</v>
      </c>
      <c r="N53" s="4"/>
      <c r="O53" s="4"/>
      <c r="P53" s="4"/>
    </row>
    <row r="54" spans="1:16">
      <c r="A54" s="9">
        <v>7.25</v>
      </c>
      <c r="B54" s="2">
        <f t="shared" si="6"/>
        <v>0</v>
      </c>
      <c r="C54" s="2">
        <f t="shared" si="7"/>
        <v>0</v>
      </c>
      <c r="D54" s="2">
        <f t="shared" si="8"/>
        <v>0</v>
      </c>
      <c r="E54" s="2">
        <f t="shared" si="9"/>
        <v>0</v>
      </c>
      <c r="F54" s="11">
        <f t="shared" si="10"/>
        <v>0</v>
      </c>
      <c r="G54" s="2"/>
      <c r="H54" s="9">
        <f t="shared" si="11"/>
        <v>2.1829554565489699</v>
      </c>
      <c r="I54" s="2">
        <f t="shared" si="12"/>
        <v>0</v>
      </c>
      <c r="J54" s="2">
        <f t="shared" si="13"/>
        <v>0</v>
      </c>
      <c r="K54" s="2">
        <f t="shared" si="14"/>
        <v>0</v>
      </c>
      <c r="L54" s="2">
        <f t="shared" si="15"/>
        <v>0</v>
      </c>
      <c r="M54" s="28">
        <f t="shared" si="16"/>
        <v>0</v>
      </c>
      <c r="N54" s="4"/>
      <c r="O54" s="4"/>
      <c r="P54" s="4"/>
    </row>
    <row r="55" spans="1:16">
      <c r="A55" s="9">
        <v>7.75</v>
      </c>
      <c r="B55" s="2">
        <f t="shared" si="6"/>
        <v>0</v>
      </c>
      <c r="C55" s="2">
        <f t="shared" si="7"/>
        <v>0</v>
      </c>
      <c r="D55" s="2">
        <f t="shared" si="8"/>
        <v>0</v>
      </c>
      <c r="E55" s="2">
        <f t="shared" si="9"/>
        <v>0</v>
      </c>
      <c r="F55" s="11">
        <f t="shared" si="10"/>
        <v>0</v>
      </c>
      <c r="G55" s="2"/>
      <c r="H55" s="9">
        <f t="shared" si="11"/>
        <v>2.7161934586866598</v>
      </c>
      <c r="I55" s="2">
        <f t="shared" si="12"/>
        <v>0</v>
      </c>
      <c r="J55" s="2">
        <f t="shared" si="13"/>
        <v>0</v>
      </c>
      <c r="K55" s="2">
        <f t="shared" si="14"/>
        <v>0</v>
      </c>
      <c r="L55" s="2">
        <f t="shared" si="15"/>
        <v>0</v>
      </c>
      <c r="M55" s="28">
        <f t="shared" si="16"/>
        <v>0</v>
      </c>
      <c r="N55" s="4"/>
      <c r="O55" s="4"/>
      <c r="P55" s="4"/>
    </row>
    <row r="56" spans="1:16">
      <c r="A56" s="9">
        <v>8.25</v>
      </c>
      <c r="B56" s="2">
        <f t="shared" si="6"/>
        <v>274981.85550000001</v>
      </c>
      <c r="C56" s="2">
        <f t="shared" si="7"/>
        <v>0</v>
      </c>
      <c r="D56" s="2">
        <f t="shared" si="8"/>
        <v>0</v>
      </c>
      <c r="E56" s="2">
        <f t="shared" si="9"/>
        <v>0</v>
      </c>
      <c r="F56" s="11">
        <f t="shared" si="10"/>
        <v>274981.85550000001</v>
      </c>
      <c r="G56" s="2"/>
      <c r="H56" s="9">
        <f t="shared" si="11"/>
        <v>3.3338057441000899</v>
      </c>
      <c r="I56" s="2">
        <f t="shared" si="12"/>
        <v>111119.52598657001</v>
      </c>
      <c r="J56" s="2">
        <f t="shared" si="13"/>
        <v>0</v>
      </c>
      <c r="K56" s="2">
        <f t="shared" si="14"/>
        <v>0</v>
      </c>
      <c r="L56" s="2">
        <f t="shared" si="15"/>
        <v>0</v>
      </c>
      <c r="M56" s="28">
        <f t="shared" si="16"/>
        <v>111119.52598657001</v>
      </c>
      <c r="N56" s="4"/>
      <c r="O56" s="4"/>
      <c r="P56" s="4"/>
    </row>
    <row r="57" spans="1:16">
      <c r="A57" s="9">
        <v>8.75</v>
      </c>
      <c r="B57" s="2">
        <f t="shared" si="6"/>
        <v>437549.57750000001</v>
      </c>
      <c r="C57" s="2">
        <f t="shared" si="7"/>
        <v>0</v>
      </c>
      <c r="D57" s="2">
        <f t="shared" si="8"/>
        <v>0</v>
      </c>
      <c r="E57" s="2">
        <f t="shared" si="9"/>
        <v>0</v>
      </c>
      <c r="F57" s="11">
        <f t="shared" si="10"/>
        <v>437549.57750000001</v>
      </c>
      <c r="G57" s="2"/>
      <c r="H57" s="9">
        <f t="shared" si="11"/>
        <v>4.0428038741148997</v>
      </c>
      <c r="I57" s="2">
        <f t="shared" si="12"/>
        <v>202163.10023249601</v>
      </c>
      <c r="J57" s="2">
        <f t="shared" si="13"/>
        <v>0</v>
      </c>
      <c r="K57" s="2">
        <f t="shared" si="14"/>
        <v>0</v>
      </c>
      <c r="L57" s="2">
        <f t="shared" si="15"/>
        <v>0</v>
      </c>
      <c r="M57" s="28">
        <f t="shared" si="16"/>
        <v>202163.10023249601</v>
      </c>
      <c r="N57" s="4"/>
      <c r="O57" s="4"/>
      <c r="P57" s="4"/>
    </row>
    <row r="58" spans="1:16">
      <c r="A58" s="9">
        <v>9.25</v>
      </c>
      <c r="B58" s="2">
        <f t="shared" si="6"/>
        <v>1079178.3987499999</v>
      </c>
      <c r="C58" s="2">
        <f t="shared" si="7"/>
        <v>0</v>
      </c>
      <c r="D58" s="2">
        <f t="shared" si="8"/>
        <v>0</v>
      </c>
      <c r="E58" s="2">
        <f t="shared" si="9"/>
        <v>0</v>
      </c>
      <c r="F58" s="11">
        <f t="shared" si="10"/>
        <v>1079178.3987499999</v>
      </c>
      <c r="G58" s="2"/>
      <c r="H58" s="9">
        <f t="shared" si="11"/>
        <v>4.85031825610801</v>
      </c>
      <c r="I58" s="2">
        <f t="shared" si="12"/>
        <v>565876.61503292294</v>
      </c>
      <c r="J58" s="2">
        <f t="shared" si="13"/>
        <v>0</v>
      </c>
      <c r="K58" s="2">
        <f t="shared" si="14"/>
        <v>0</v>
      </c>
      <c r="L58" s="2">
        <f t="shared" si="15"/>
        <v>0</v>
      </c>
      <c r="M58" s="28">
        <f t="shared" si="16"/>
        <v>565876.61503292294</v>
      </c>
      <c r="N58" s="4"/>
      <c r="O58" s="4"/>
      <c r="P58" s="4"/>
    </row>
    <row r="59" spans="1:16">
      <c r="A59" s="9">
        <v>9.75</v>
      </c>
      <c r="B59" s="2">
        <f t="shared" si="6"/>
        <v>2600090.6977499998</v>
      </c>
      <c r="C59" s="2">
        <f t="shared" si="7"/>
        <v>0</v>
      </c>
      <c r="D59" s="2">
        <f t="shared" si="8"/>
        <v>0</v>
      </c>
      <c r="E59" s="2">
        <f t="shared" si="9"/>
        <v>0</v>
      </c>
      <c r="F59" s="11">
        <f t="shared" si="10"/>
        <v>2600090.6977499998</v>
      </c>
      <c r="G59" s="2"/>
      <c r="H59" s="9">
        <f t="shared" si="11"/>
        <v>5.7635931843605999</v>
      </c>
      <c r="I59" s="2">
        <f t="shared" si="12"/>
        <v>1537011.7973611599</v>
      </c>
      <c r="J59" s="2">
        <f t="shared" si="13"/>
        <v>0</v>
      </c>
      <c r="K59" s="2">
        <f t="shared" si="14"/>
        <v>0</v>
      </c>
      <c r="L59" s="2">
        <f t="shared" si="15"/>
        <v>0</v>
      </c>
      <c r="M59" s="28">
        <f t="shared" si="16"/>
        <v>1537011.7973611599</v>
      </c>
      <c r="N59" s="4"/>
      <c r="O59" s="4"/>
      <c r="P59" s="4"/>
    </row>
    <row r="60" spans="1:16">
      <c r="A60" s="9">
        <v>10.25</v>
      </c>
      <c r="B60" s="2">
        <f t="shared" si="6"/>
        <v>2477149.6439999999</v>
      </c>
      <c r="C60" s="2">
        <f t="shared" si="7"/>
        <v>0</v>
      </c>
      <c r="D60" s="2">
        <f t="shared" si="8"/>
        <v>0</v>
      </c>
      <c r="E60" s="2">
        <f t="shared" si="9"/>
        <v>0</v>
      </c>
      <c r="F60" s="11">
        <f t="shared" si="10"/>
        <v>2477149.6439999999</v>
      </c>
      <c r="G60" s="2"/>
      <c r="H60" s="9">
        <f t="shared" si="11"/>
        <v>6.78998234766678</v>
      </c>
      <c r="I60" s="2">
        <f t="shared" si="12"/>
        <v>1640956.32734527</v>
      </c>
      <c r="J60" s="2">
        <f t="shared" si="13"/>
        <v>0</v>
      </c>
      <c r="K60" s="2">
        <f t="shared" si="14"/>
        <v>0</v>
      </c>
      <c r="L60" s="2">
        <f t="shared" si="15"/>
        <v>0</v>
      </c>
      <c r="M60" s="28">
        <f t="shared" si="16"/>
        <v>1640956.32734527</v>
      </c>
      <c r="N60" s="4"/>
      <c r="O60" s="4"/>
      <c r="P60" s="4"/>
    </row>
    <row r="61" spans="1:16">
      <c r="A61" s="9">
        <v>10.75</v>
      </c>
      <c r="B61" s="2">
        <f t="shared" si="6"/>
        <v>1612586.3655000001</v>
      </c>
      <c r="C61" s="2">
        <f t="shared" si="7"/>
        <v>0</v>
      </c>
      <c r="D61" s="2">
        <f t="shared" si="8"/>
        <v>0</v>
      </c>
      <c r="E61" s="2">
        <f t="shared" si="9"/>
        <v>0</v>
      </c>
      <c r="F61" s="11">
        <f t="shared" si="10"/>
        <v>1612586.3655000001</v>
      </c>
      <c r="G61" s="2"/>
      <c r="H61" s="9">
        <f t="shared" si="11"/>
        <v>7.9369447378023903</v>
      </c>
      <c r="I61" s="2">
        <f t="shared" si="12"/>
        <v>1190605.4760843799</v>
      </c>
      <c r="J61" s="2">
        <f t="shared" si="13"/>
        <v>0</v>
      </c>
      <c r="K61" s="2">
        <f t="shared" si="14"/>
        <v>0</v>
      </c>
      <c r="L61" s="2">
        <f t="shared" si="15"/>
        <v>0</v>
      </c>
      <c r="M61" s="28">
        <f t="shared" si="16"/>
        <v>1190605.4760843799</v>
      </c>
      <c r="N61" s="4"/>
      <c r="O61" s="4"/>
      <c r="P61" s="4"/>
    </row>
    <row r="62" spans="1:16">
      <c r="A62" s="9">
        <v>11.25</v>
      </c>
      <c r="B62" s="2">
        <f t="shared" si="6"/>
        <v>562563.74250000005</v>
      </c>
      <c r="C62" s="2">
        <f t="shared" si="7"/>
        <v>0</v>
      </c>
      <c r="D62" s="2">
        <f t="shared" si="8"/>
        <v>0</v>
      </c>
      <c r="E62" s="2">
        <f t="shared" si="9"/>
        <v>0</v>
      </c>
      <c r="F62" s="11">
        <f t="shared" si="10"/>
        <v>562563.74250000005</v>
      </c>
      <c r="G62" s="2"/>
      <c r="H62" s="9">
        <f t="shared" si="11"/>
        <v>9.2120409050609702</v>
      </c>
      <c r="I62" s="2">
        <f t="shared" si="12"/>
        <v>460654.24067681702</v>
      </c>
      <c r="J62" s="2">
        <f t="shared" si="13"/>
        <v>0</v>
      </c>
      <c r="K62" s="2">
        <f t="shared" si="14"/>
        <v>0</v>
      </c>
      <c r="L62" s="2">
        <f t="shared" si="15"/>
        <v>0</v>
      </c>
      <c r="M62" s="28">
        <f t="shared" si="16"/>
        <v>460654.24067681702</v>
      </c>
      <c r="N62" s="4"/>
      <c r="O62" s="4"/>
      <c r="P62" s="4"/>
    </row>
    <row r="63" spans="1:16">
      <c r="A63" s="9">
        <v>11.75</v>
      </c>
      <c r="B63" s="2">
        <f t="shared" si="6"/>
        <v>195820.41224999999</v>
      </c>
      <c r="C63" s="2">
        <f t="shared" si="7"/>
        <v>0</v>
      </c>
      <c r="D63" s="2">
        <f t="shared" si="8"/>
        <v>0</v>
      </c>
      <c r="E63" s="2">
        <f t="shared" si="9"/>
        <v>0</v>
      </c>
      <c r="F63" s="11">
        <f t="shared" si="10"/>
        <v>195820.41224999999</v>
      </c>
      <c r="G63" s="2"/>
      <c r="H63" s="9">
        <f t="shared" si="11"/>
        <v>10.622929516478001</v>
      </c>
      <c r="I63" s="2">
        <f t="shared" si="12"/>
        <v>177037.14359314201</v>
      </c>
      <c r="J63" s="2">
        <f t="shared" si="13"/>
        <v>0</v>
      </c>
      <c r="K63" s="2">
        <f t="shared" si="14"/>
        <v>0</v>
      </c>
      <c r="L63" s="2">
        <f t="shared" si="15"/>
        <v>0</v>
      </c>
      <c r="M63" s="28">
        <f t="shared" si="16"/>
        <v>177037.14359314201</v>
      </c>
      <c r="N63" s="4"/>
      <c r="O63" s="4"/>
      <c r="P63" s="4"/>
    </row>
    <row r="64" spans="1:16">
      <c r="A64" s="9">
        <v>12.25</v>
      </c>
      <c r="B64" s="2">
        <f t="shared" si="6"/>
        <v>0</v>
      </c>
      <c r="C64" s="2">
        <f t="shared" si="7"/>
        <v>0</v>
      </c>
      <c r="D64" s="2">
        <f t="shared" si="8"/>
        <v>0</v>
      </c>
      <c r="E64" s="2">
        <f t="shared" si="9"/>
        <v>0</v>
      </c>
      <c r="F64" s="11">
        <f t="shared" si="10"/>
        <v>0</v>
      </c>
      <c r="G64" s="2"/>
      <c r="H64" s="9">
        <f t="shared" si="11"/>
        <v>12.17736417978</v>
      </c>
      <c r="I64" s="2">
        <f t="shared" si="12"/>
        <v>0</v>
      </c>
      <c r="J64" s="2">
        <f t="shared" si="13"/>
        <v>0</v>
      </c>
      <c r="K64" s="2">
        <f t="shared" si="14"/>
        <v>0</v>
      </c>
      <c r="L64" s="2">
        <f t="shared" si="15"/>
        <v>0</v>
      </c>
      <c r="M64" s="28">
        <f t="shared" si="16"/>
        <v>0</v>
      </c>
      <c r="N64" s="4"/>
      <c r="O64" s="4"/>
      <c r="P64" s="4"/>
    </row>
    <row r="65" spans="1:16">
      <c r="A65" s="9">
        <v>12.75</v>
      </c>
      <c r="B65" s="2">
        <f t="shared" si="6"/>
        <v>0</v>
      </c>
      <c r="C65" s="2">
        <f t="shared" si="7"/>
        <v>0</v>
      </c>
      <c r="D65" s="2">
        <f t="shared" si="8"/>
        <v>0</v>
      </c>
      <c r="E65" s="2">
        <f t="shared" si="9"/>
        <v>0</v>
      </c>
      <c r="F65" s="11">
        <f t="shared" si="10"/>
        <v>0</v>
      </c>
      <c r="G65" s="2"/>
      <c r="H65" s="9">
        <f t="shared" si="11"/>
        <v>13.883190502006601</v>
      </c>
      <c r="I65" s="2">
        <f t="shared" si="12"/>
        <v>0</v>
      </c>
      <c r="J65" s="2">
        <f t="shared" si="13"/>
        <v>0</v>
      </c>
      <c r="K65" s="2">
        <f t="shared" si="14"/>
        <v>0</v>
      </c>
      <c r="L65" s="2">
        <f t="shared" si="15"/>
        <v>0</v>
      </c>
      <c r="M65" s="28">
        <f t="shared" si="16"/>
        <v>0</v>
      </c>
      <c r="N65" s="4"/>
      <c r="O65" s="4"/>
      <c r="P65" s="4"/>
    </row>
    <row r="66" spans="1:16">
      <c r="A66" s="9">
        <v>13.25</v>
      </c>
      <c r="B66" s="2">
        <f t="shared" si="6"/>
        <v>92057.312083333396</v>
      </c>
      <c r="C66" s="2">
        <f t="shared" si="7"/>
        <v>18411.4624166666</v>
      </c>
      <c r="D66" s="2">
        <f t="shared" si="8"/>
        <v>0</v>
      </c>
      <c r="E66" s="2">
        <f t="shared" si="9"/>
        <v>0</v>
      </c>
      <c r="F66" s="11">
        <f t="shared" si="10"/>
        <v>110468.7745</v>
      </c>
      <c r="G66" s="2"/>
      <c r="H66" s="9">
        <f t="shared" si="11"/>
        <v>15.7483433565117</v>
      </c>
      <c r="I66" s="2">
        <f t="shared" si="12"/>
        <v>109415.106352142</v>
      </c>
      <c r="J66" s="2">
        <f t="shared" si="13"/>
        <v>21883.021270428399</v>
      </c>
      <c r="K66" s="2">
        <f t="shared" si="14"/>
        <v>0</v>
      </c>
      <c r="L66" s="2">
        <f t="shared" si="15"/>
        <v>0</v>
      </c>
      <c r="M66" s="28">
        <f t="shared" si="16"/>
        <v>131298.12762257</v>
      </c>
      <c r="N66" s="4"/>
      <c r="O66" s="4"/>
      <c r="P66" s="4"/>
    </row>
    <row r="67" spans="1:16">
      <c r="A67" s="9">
        <v>13.75</v>
      </c>
      <c r="B67" s="2">
        <f t="shared" si="6"/>
        <v>0</v>
      </c>
      <c r="C67" s="2">
        <f t="shared" si="7"/>
        <v>0</v>
      </c>
      <c r="D67" s="2">
        <f t="shared" si="8"/>
        <v>0</v>
      </c>
      <c r="E67" s="2">
        <f t="shared" si="9"/>
        <v>0</v>
      </c>
      <c r="F67" s="11">
        <f t="shared" si="10"/>
        <v>0</v>
      </c>
      <c r="G67" s="2"/>
      <c r="H67" s="9">
        <f t="shared" si="11"/>
        <v>17.7808443359236</v>
      </c>
      <c r="I67" s="2">
        <f t="shared" si="12"/>
        <v>0</v>
      </c>
      <c r="J67" s="2">
        <f t="shared" si="13"/>
        <v>0</v>
      </c>
      <c r="K67" s="2">
        <f t="shared" si="14"/>
        <v>0</v>
      </c>
      <c r="L67" s="2">
        <f t="shared" si="15"/>
        <v>0</v>
      </c>
      <c r="M67" s="28">
        <f t="shared" si="16"/>
        <v>0</v>
      </c>
      <c r="N67" s="4"/>
      <c r="O67" s="4"/>
      <c r="P67" s="4"/>
    </row>
    <row r="68" spans="1:16">
      <c r="A68" s="9">
        <v>14.25</v>
      </c>
      <c r="B68" s="2">
        <f t="shared" si="6"/>
        <v>0</v>
      </c>
      <c r="C68" s="2">
        <f t="shared" si="7"/>
        <v>0</v>
      </c>
      <c r="D68" s="2">
        <f t="shared" si="8"/>
        <v>0</v>
      </c>
      <c r="E68" s="2">
        <f t="shared" si="9"/>
        <v>0</v>
      </c>
      <c r="F68" s="11">
        <f t="shared" si="10"/>
        <v>0</v>
      </c>
      <c r="G68" s="2"/>
      <c r="H68" s="9">
        <f t="shared" si="11"/>
        <v>19.988799371816199</v>
      </c>
      <c r="I68" s="2">
        <f t="shared" si="12"/>
        <v>0</v>
      </c>
      <c r="J68" s="2">
        <f t="shared" si="13"/>
        <v>0</v>
      </c>
      <c r="K68" s="2">
        <f t="shared" si="14"/>
        <v>0</v>
      </c>
      <c r="L68" s="2">
        <f t="shared" si="15"/>
        <v>0</v>
      </c>
      <c r="M68" s="28">
        <f t="shared" si="16"/>
        <v>0</v>
      </c>
      <c r="N68" s="4"/>
      <c r="O68" s="4"/>
      <c r="P68" s="4"/>
    </row>
    <row r="69" spans="1:16">
      <c r="A69" s="9">
        <v>14.75</v>
      </c>
      <c r="B69" s="2">
        <f t="shared" si="6"/>
        <v>0</v>
      </c>
      <c r="C69" s="2">
        <f t="shared" si="7"/>
        <v>0</v>
      </c>
      <c r="D69" s="2">
        <f t="shared" si="8"/>
        <v>0</v>
      </c>
      <c r="E69" s="2">
        <f t="shared" si="9"/>
        <v>0</v>
      </c>
      <c r="F69" s="11">
        <f t="shared" si="10"/>
        <v>0</v>
      </c>
      <c r="G69" s="2"/>
      <c r="H69" s="9">
        <f t="shared" si="11"/>
        <v>22.3803965044692</v>
      </c>
      <c r="I69" s="2">
        <f t="shared" si="12"/>
        <v>0</v>
      </c>
      <c r="J69" s="2">
        <f t="shared" si="13"/>
        <v>0</v>
      </c>
      <c r="K69" s="2">
        <f t="shared" si="14"/>
        <v>0</v>
      </c>
      <c r="L69" s="2">
        <f t="shared" si="15"/>
        <v>0</v>
      </c>
      <c r="M69" s="28">
        <f t="shared" si="16"/>
        <v>0</v>
      </c>
      <c r="N69" s="4"/>
      <c r="O69" s="4"/>
      <c r="P69" s="4"/>
    </row>
    <row r="70" spans="1:16">
      <c r="A70" s="9">
        <v>15.25</v>
      </c>
      <c r="B70" s="2">
        <f t="shared" si="6"/>
        <v>0</v>
      </c>
      <c r="C70" s="2">
        <f t="shared" si="7"/>
        <v>0</v>
      </c>
      <c r="D70" s="2">
        <f t="shared" si="8"/>
        <v>0</v>
      </c>
      <c r="E70" s="2">
        <f t="shared" si="9"/>
        <v>0</v>
      </c>
      <c r="F70" s="11">
        <f t="shared" si="10"/>
        <v>0</v>
      </c>
      <c r="G70" s="2"/>
      <c r="H70" s="9">
        <f t="shared" si="11"/>
        <v>24.963903788283599</v>
      </c>
      <c r="I70" s="2">
        <f t="shared" si="12"/>
        <v>0</v>
      </c>
      <c r="J70" s="2">
        <f t="shared" si="13"/>
        <v>0</v>
      </c>
      <c r="K70" s="2">
        <f t="shared" si="14"/>
        <v>0</v>
      </c>
      <c r="L70" s="2">
        <f t="shared" si="15"/>
        <v>0</v>
      </c>
      <c r="M70" s="28">
        <f t="shared" si="16"/>
        <v>0</v>
      </c>
      <c r="N70" s="4"/>
      <c r="O70" s="4"/>
      <c r="P70" s="4"/>
    </row>
    <row r="71" spans="1:16">
      <c r="A71" s="9">
        <v>15.75</v>
      </c>
      <c r="B71" s="2">
        <f t="shared" si="6"/>
        <v>0</v>
      </c>
      <c r="C71" s="2">
        <f t="shared" si="7"/>
        <v>0</v>
      </c>
      <c r="D71" s="2">
        <f t="shared" si="8"/>
        <v>0</v>
      </c>
      <c r="E71" s="2">
        <f t="shared" si="9"/>
        <v>0</v>
      </c>
      <c r="F71" s="11">
        <f t="shared" si="10"/>
        <v>0</v>
      </c>
      <c r="G71" s="2"/>
      <c r="H71" s="9">
        <f t="shared" si="11"/>
        <v>27.747667320249899</v>
      </c>
      <c r="I71" s="2">
        <f t="shared" si="12"/>
        <v>0</v>
      </c>
      <c r="J71" s="2">
        <f t="shared" si="13"/>
        <v>0</v>
      </c>
      <c r="K71" s="2">
        <f t="shared" si="14"/>
        <v>0</v>
      </c>
      <c r="L71" s="2">
        <f t="shared" si="15"/>
        <v>0</v>
      </c>
      <c r="M71" s="28">
        <f t="shared" si="16"/>
        <v>0</v>
      </c>
      <c r="N71" s="4"/>
      <c r="O71" s="4"/>
      <c r="P71" s="4"/>
    </row>
    <row r="72" spans="1:16">
      <c r="A72" s="9">
        <v>16.25</v>
      </c>
      <c r="B72" s="2">
        <f t="shared" si="6"/>
        <v>0</v>
      </c>
      <c r="C72" s="2">
        <f t="shared" si="7"/>
        <v>0</v>
      </c>
      <c r="D72" s="2">
        <f t="shared" si="8"/>
        <v>0</v>
      </c>
      <c r="E72" s="2">
        <f t="shared" si="9"/>
        <v>0</v>
      </c>
      <c r="F72" s="11">
        <f t="shared" si="10"/>
        <v>0</v>
      </c>
      <c r="G72" s="2"/>
      <c r="H72" s="9">
        <f t="shared" si="11"/>
        <v>30.740109380419</v>
      </c>
      <c r="I72" s="2">
        <f t="shared" si="12"/>
        <v>0</v>
      </c>
      <c r="J72" s="2">
        <f t="shared" si="13"/>
        <v>0</v>
      </c>
      <c r="K72" s="2">
        <f t="shared" si="14"/>
        <v>0</v>
      </c>
      <c r="L72" s="2">
        <f t="shared" si="15"/>
        <v>0</v>
      </c>
      <c r="M72" s="28">
        <f t="shared" si="16"/>
        <v>0</v>
      </c>
      <c r="N72" s="4"/>
      <c r="O72" s="4"/>
      <c r="P72" s="4"/>
    </row>
    <row r="73" spans="1:16">
      <c r="A73" s="9">
        <v>16.75</v>
      </c>
      <c r="B73" s="2">
        <f t="shared" si="6"/>
        <v>0</v>
      </c>
      <c r="C73" s="2">
        <f t="shared" si="7"/>
        <v>0</v>
      </c>
      <c r="D73" s="2">
        <f t="shared" si="8"/>
        <v>0</v>
      </c>
      <c r="E73" s="2">
        <f t="shared" si="9"/>
        <v>0</v>
      </c>
      <c r="F73" s="11">
        <f t="shared" si="10"/>
        <v>0</v>
      </c>
      <c r="G73" s="2"/>
      <c r="H73" s="9">
        <f t="shared" si="11"/>
        <v>33.949726674634</v>
      </c>
      <c r="I73" s="2">
        <f t="shared" si="12"/>
        <v>0</v>
      </c>
      <c r="J73" s="2">
        <f t="shared" si="13"/>
        <v>0</v>
      </c>
      <c r="K73" s="2">
        <f t="shared" si="14"/>
        <v>0</v>
      </c>
      <c r="L73" s="2">
        <f t="shared" si="15"/>
        <v>0</v>
      </c>
      <c r="M73" s="28">
        <f t="shared" si="16"/>
        <v>0</v>
      </c>
      <c r="N73" s="4"/>
      <c r="O73" s="4"/>
      <c r="P73" s="4"/>
    </row>
    <row r="74" spans="1:16">
      <c r="A74" s="9">
        <v>17.25</v>
      </c>
      <c r="B74" s="2">
        <f t="shared" si="6"/>
        <v>0</v>
      </c>
      <c r="C74" s="2">
        <f t="shared" si="7"/>
        <v>0</v>
      </c>
      <c r="D74" s="2">
        <f t="shared" si="8"/>
        <v>0</v>
      </c>
      <c r="E74" s="2">
        <f t="shared" si="9"/>
        <v>0</v>
      </c>
      <c r="F74" s="11">
        <f t="shared" si="10"/>
        <v>0</v>
      </c>
      <c r="G74" s="2"/>
      <c r="H74" s="9">
        <f t="shared" si="11"/>
        <v>37.385088670910598</v>
      </c>
      <c r="I74" s="2">
        <f t="shared" si="12"/>
        <v>0</v>
      </c>
      <c r="J74" s="2">
        <f t="shared" si="13"/>
        <v>0</v>
      </c>
      <c r="K74" s="2">
        <f t="shared" si="14"/>
        <v>0</v>
      </c>
      <c r="L74" s="2">
        <f t="shared" si="15"/>
        <v>0</v>
      </c>
      <c r="M74" s="28">
        <f t="shared" si="16"/>
        <v>0</v>
      </c>
      <c r="N74" s="4"/>
      <c r="O74" s="4"/>
      <c r="P74" s="4"/>
    </row>
    <row r="75" spans="1:16">
      <c r="A75" s="9">
        <v>17.75</v>
      </c>
      <c r="B75" s="2">
        <f t="shared" si="6"/>
        <v>0</v>
      </c>
      <c r="C75" s="2">
        <f t="shared" si="7"/>
        <v>0</v>
      </c>
      <c r="D75" s="2">
        <f t="shared" si="8"/>
        <v>0</v>
      </c>
      <c r="E75" s="2">
        <f t="shared" si="9"/>
        <v>0</v>
      </c>
      <c r="F75" s="11">
        <f t="shared" si="10"/>
        <v>0</v>
      </c>
      <c r="G75" s="2"/>
      <c r="H75" s="9">
        <f t="shared" si="11"/>
        <v>41.054836021810502</v>
      </c>
      <c r="I75" s="2">
        <f t="shared" si="12"/>
        <v>0</v>
      </c>
      <c r="J75" s="2">
        <f t="shared" si="13"/>
        <v>0</v>
      </c>
      <c r="K75" s="2">
        <f t="shared" si="14"/>
        <v>0</v>
      </c>
      <c r="L75" s="2">
        <f t="shared" si="15"/>
        <v>0</v>
      </c>
      <c r="M75" s="28">
        <f t="shared" si="16"/>
        <v>0</v>
      </c>
      <c r="N75" s="4"/>
      <c r="O75" s="4"/>
      <c r="P75" s="4"/>
    </row>
    <row r="76" spans="1:16">
      <c r="A76" s="9">
        <v>18.25</v>
      </c>
      <c r="B76" s="2">
        <f t="shared" si="6"/>
        <v>0</v>
      </c>
      <c r="C76" s="2">
        <f t="shared" si="7"/>
        <v>0</v>
      </c>
      <c r="D76" s="2">
        <f t="shared" si="8"/>
        <v>0</v>
      </c>
      <c r="E76" s="2">
        <f t="shared" si="9"/>
        <v>0</v>
      </c>
      <c r="F76" s="11">
        <f t="shared" si="10"/>
        <v>0</v>
      </c>
      <c r="G76" s="2"/>
      <c r="H76" s="9">
        <f t="shared" si="11"/>
        <v>44.9676790659869</v>
      </c>
      <c r="I76" s="2">
        <f t="shared" si="12"/>
        <v>0</v>
      </c>
      <c r="J76" s="2">
        <f t="shared" si="13"/>
        <v>0</v>
      </c>
      <c r="K76" s="2">
        <f t="shared" si="14"/>
        <v>0</v>
      </c>
      <c r="L76" s="2">
        <f t="shared" si="15"/>
        <v>0</v>
      </c>
      <c r="M76" s="28">
        <f t="shared" si="16"/>
        <v>0</v>
      </c>
      <c r="N76" s="4"/>
      <c r="O76" s="4"/>
      <c r="P76" s="4"/>
    </row>
    <row r="77" spans="1:16">
      <c r="A77" s="9">
        <v>18.75</v>
      </c>
      <c r="B77" s="2">
        <f t="shared" si="6"/>
        <v>0</v>
      </c>
      <c r="C77" s="2">
        <f t="shared" si="7"/>
        <v>0</v>
      </c>
      <c r="D77" s="2">
        <f t="shared" si="8"/>
        <v>0</v>
      </c>
      <c r="E77" s="2">
        <f t="shared" si="9"/>
        <v>0</v>
      </c>
      <c r="F77" s="11">
        <f t="shared" si="10"/>
        <v>0</v>
      </c>
      <c r="G77" s="2"/>
      <c r="H77" s="9">
        <f t="shared" si="11"/>
        <v>49.132396402797802</v>
      </c>
      <c r="I77" s="2">
        <f t="shared" si="12"/>
        <v>0</v>
      </c>
      <c r="J77" s="2">
        <f t="shared" si="13"/>
        <v>0</v>
      </c>
      <c r="K77" s="2">
        <f t="shared" si="14"/>
        <v>0</v>
      </c>
      <c r="L77" s="2">
        <f t="shared" si="15"/>
        <v>0</v>
      </c>
      <c r="M77" s="28">
        <f t="shared" si="16"/>
        <v>0</v>
      </c>
      <c r="N77" s="4"/>
      <c r="O77" s="4"/>
      <c r="P77" s="4"/>
    </row>
    <row r="78" spans="1:16">
      <c r="A78" s="9">
        <v>19.25</v>
      </c>
      <c r="B78" s="2">
        <f t="shared" si="6"/>
        <v>0</v>
      </c>
      <c r="C78" s="2">
        <f t="shared" si="7"/>
        <v>0</v>
      </c>
      <c r="D78" s="2">
        <f t="shared" si="8"/>
        <v>0</v>
      </c>
      <c r="E78" s="2">
        <f t="shared" si="9"/>
        <v>0</v>
      </c>
      <c r="F78" s="11">
        <f t="shared" si="10"/>
        <v>0</v>
      </c>
      <c r="G78" s="2"/>
      <c r="H78" s="9">
        <f t="shared" si="11"/>
        <v>53.557833534510898</v>
      </c>
      <c r="I78" s="2">
        <f t="shared" si="12"/>
        <v>0</v>
      </c>
      <c r="J78" s="2">
        <f t="shared" si="13"/>
        <v>0</v>
      </c>
      <c r="K78" s="2">
        <f t="shared" si="14"/>
        <v>0</v>
      </c>
      <c r="L78" s="2">
        <f t="shared" si="15"/>
        <v>0</v>
      </c>
      <c r="M78" s="28">
        <f t="shared" si="16"/>
        <v>0</v>
      </c>
      <c r="N78" s="4"/>
      <c r="O78" s="4"/>
      <c r="P78" s="4"/>
    </row>
    <row r="79" spans="1:16">
      <c r="A79" s="7" t="s">
        <v>7</v>
      </c>
      <c r="B79" s="20">
        <f>SUM(B47:B78)</f>
        <v>9331978.0058333296</v>
      </c>
      <c r="C79" s="20">
        <f>SUM(C47:C78)</f>
        <v>18411.4624166666</v>
      </c>
      <c r="D79" s="20">
        <f>SUM(D47:D78)</f>
        <v>0</v>
      </c>
      <c r="E79" s="20">
        <f>SUM(E47:E78)</f>
        <v>0</v>
      </c>
      <c r="F79" s="20">
        <f>SUM(F47:F78)</f>
        <v>9350389.4682500008</v>
      </c>
      <c r="G79" s="11"/>
      <c r="H79" s="7" t="s">
        <v>7</v>
      </c>
      <c r="I79" s="20">
        <f>SUM(I47:I78)</f>
        <v>5994839.3326649005</v>
      </c>
      <c r="J79" s="20">
        <f>SUM(J47:J78)</f>
        <v>21883.021270428399</v>
      </c>
      <c r="K79" s="20">
        <f>SUM(K47:K78)</f>
        <v>0</v>
      </c>
      <c r="L79" s="20">
        <f>SUM(L47:L78)</f>
        <v>0</v>
      </c>
      <c r="M79" s="20">
        <f>SUM(M47:M78)</f>
        <v>6016722.3539353302</v>
      </c>
      <c r="N79" s="4"/>
      <c r="O79" s="4"/>
      <c r="P79" s="4"/>
    </row>
    <row r="80" spans="1:16">
      <c r="A80" s="5" t="s">
        <v>13</v>
      </c>
      <c r="B80" s="21">
        <f>B79/L38</f>
        <v>10.0130579071933</v>
      </c>
      <c r="C80" s="20">
        <f>C79/M38</f>
        <v>13.25</v>
      </c>
      <c r="D80" s="20" t="e">
        <f>D79/N38</f>
        <v>#DIV/0!</v>
      </c>
      <c r="E80" s="20">
        <v>0</v>
      </c>
      <c r="F80" s="20">
        <f>F79/P38</f>
        <v>10.017876867246599</v>
      </c>
      <c r="G80" s="11"/>
      <c r="H80" s="5" t="s">
        <v>13</v>
      </c>
      <c r="I80" s="21">
        <f>I79/L38</f>
        <v>6.4323633579903001</v>
      </c>
      <c r="J80" s="20">
        <f>J79/M38</f>
        <v>15.7483433565117</v>
      </c>
      <c r="K80" s="20" t="e">
        <f>K79/N38</f>
        <v>#DIV/0!</v>
      </c>
      <c r="L80" s="20">
        <v>0</v>
      </c>
      <c r="M80" s="29">
        <f>M79/P38</f>
        <v>6.4462324153236503</v>
      </c>
      <c r="N80" s="4"/>
      <c r="O80" s="4"/>
      <c r="P80" s="4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4"/>
      <c r="O81" s="4"/>
      <c r="P81" s="4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</row>
    <row r="85" spans="1:18">
      <c r="A85" s="44" t="s">
        <v>14</v>
      </c>
      <c r="B85" s="4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</row>
    <row r="86" spans="1:18">
      <c r="A86" s="44" t="s">
        <v>15</v>
      </c>
      <c r="B86" s="4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</row>
    <row r="87" spans="1:18">
      <c r="A87" s="30"/>
      <c r="B87" s="3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</row>
    <row r="89" spans="1:18">
      <c r="A89" s="2"/>
      <c r="B89" s="1" t="s">
        <v>16</v>
      </c>
      <c r="C89" s="1" t="s">
        <v>17</v>
      </c>
      <c r="D89" s="1" t="s">
        <v>18</v>
      </c>
      <c r="E89" s="1" t="s">
        <v>19</v>
      </c>
      <c r="F89" s="2"/>
      <c r="G89" s="2"/>
      <c r="H89" s="1" t="s">
        <v>20</v>
      </c>
      <c r="I89" s="31" t="s">
        <v>21</v>
      </c>
      <c r="K89" s="2"/>
      <c r="L89" s="2"/>
      <c r="M89" s="2"/>
      <c r="N89" s="2"/>
      <c r="O89" s="2"/>
      <c r="P89" s="4"/>
      <c r="Q89" s="4"/>
      <c r="R89" s="4"/>
    </row>
    <row r="90" spans="1:18">
      <c r="A90" s="1" t="s">
        <v>22</v>
      </c>
      <c r="B90" s="1" t="s">
        <v>23</v>
      </c>
      <c r="C90" s="1" t="s">
        <v>6</v>
      </c>
      <c r="D90" s="1" t="s">
        <v>24</v>
      </c>
      <c r="E90" s="30"/>
      <c r="F90" s="2"/>
      <c r="G90" s="2"/>
      <c r="H90" s="2"/>
      <c r="K90" s="2"/>
      <c r="L90" s="2"/>
      <c r="M90" s="2"/>
      <c r="N90" s="2"/>
      <c r="O90" s="2"/>
      <c r="P90" s="4"/>
      <c r="Q90" s="4"/>
      <c r="R90" s="4"/>
    </row>
    <row r="91" spans="1:18">
      <c r="A91" s="2"/>
      <c r="B91" s="3"/>
      <c r="C91" s="3"/>
      <c r="D91" s="3"/>
      <c r="E91" s="2"/>
      <c r="F91" s="2"/>
      <c r="G91" s="2"/>
      <c r="H91" s="1">
        <v>0</v>
      </c>
      <c r="I91" s="32">
        <f>B92/1000</f>
        <v>932</v>
      </c>
      <c r="K91" s="2"/>
      <c r="L91" s="2"/>
      <c r="M91" s="2"/>
      <c r="N91" s="2"/>
      <c r="O91" s="2"/>
      <c r="P91" s="4"/>
      <c r="Q91" s="4"/>
      <c r="R91" s="4"/>
    </row>
    <row r="92" spans="1:18">
      <c r="A92" s="1">
        <v>0</v>
      </c>
      <c r="B92" s="33">
        <f>L$38</f>
        <v>931980.82866999996</v>
      </c>
      <c r="C92" s="34">
        <f>$B$80</f>
        <v>10</v>
      </c>
      <c r="D92" s="34">
        <f>$I$80</f>
        <v>6.4</v>
      </c>
      <c r="E92" s="33">
        <f>B92*D92</f>
        <v>5964677.3034899998</v>
      </c>
      <c r="F92" s="35">
        <f>E92/1000</f>
        <v>5964.6769999999997</v>
      </c>
      <c r="G92" s="2"/>
      <c r="H92" s="1">
        <v>1</v>
      </c>
      <c r="I92" s="32">
        <f>B93/1000</f>
        <v>1</v>
      </c>
      <c r="K92" s="2"/>
      <c r="L92" s="2"/>
      <c r="M92" s="2"/>
      <c r="N92" s="2"/>
      <c r="O92" s="2"/>
      <c r="P92" s="4"/>
      <c r="Q92" s="4"/>
      <c r="R92" s="4"/>
    </row>
    <row r="93" spans="1:18">
      <c r="A93" s="1">
        <v>1</v>
      </c>
      <c r="B93" s="33">
        <f>M$38</f>
        <v>1389.5443299999999</v>
      </c>
      <c r="C93" s="34">
        <f>$C$80</f>
        <v>13.3</v>
      </c>
      <c r="D93" s="34">
        <f>$J$80</f>
        <v>15.7</v>
      </c>
      <c r="E93" s="33">
        <f>B93*D93</f>
        <v>21815.845979999998</v>
      </c>
      <c r="F93" s="35">
        <f>E93/1000</f>
        <v>21.815999999999999</v>
      </c>
      <c r="G93" s="2"/>
      <c r="H93" s="1">
        <v>2</v>
      </c>
      <c r="I93" s="32">
        <f>B94/1000</f>
        <v>0</v>
      </c>
      <c r="K93" s="2"/>
      <c r="L93" s="2"/>
      <c r="M93" s="2"/>
      <c r="N93" s="2"/>
      <c r="O93" s="2"/>
      <c r="P93" s="4"/>
      <c r="Q93" s="4"/>
      <c r="R93" s="4"/>
    </row>
    <row r="94" spans="1:18">
      <c r="A94" s="1">
        <v>2</v>
      </c>
      <c r="B94" s="33">
        <f>N$38</f>
        <v>0</v>
      </c>
      <c r="C94" s="34">
        <v>0</v>
      </c>
      <c r="D94" s="34">
        <v>0</v>
      </c>
      <c r="E94" s="33">
        <f>B94*D94</f>
        <v>0</v>
      </c>
      <c r="F94" s="12">
        <f>E94/1000</f>
        <v>0</v>
      </c>
      <c r="G94" s="2"/>
      <c r="H94" s="1">
        <v>3</v>
      </c>
      <c r="I94" s="32">
        <f>B95/1000</f>
        <v>0</v>
      </c>
      <c r="K94" s="2"/>
      <c r="L94" s="2"/>
      <c r="M94" s="2"/>
      <c r="N94" s="2"/>
      <c r="O94" s="2"/>
      <c r="P94" s="4"/>
      <c r="Q94" s="4"/>
      <c r="R94" s="4"/>
    </row>
    <row r="95" spans="1:18">
      <c r="A95" s="1">
        <v>3</v>
      </c>
      <c r="B95" s="33">
        <f>O$38</f>
        <v>0</v>
      </c>
      <c r="C95" s="34">
        <v>0</v>
      </c>
      <c r="D95" s="34">
        <v>0</v>
      </c>
      <c r="E95" s="33">
        <f>B95*D95</f>
        <v>0</v>
      </c>
      <c r="F95" s="12">
        <f>E95/1000</f>
        <v>0</v>
      </c>
      <c r="G95" s="2"/>
      <c r="H95" s="2"/>
      <c r="I95" s="12">
        <f>SUM(I91:I94)</f>
        <v>933</v>
      </c>
      <c r="K95" s="2"/>
      <c r="L95" s="2"/>
      <c r="M95" s="2"/>
      <c r="N95" s="2"/>
      <c r="O95" s="2"/>
      <c r="P95" s="4"/>
      <c r="Q95" s="4"/>
      <c r="R95" s="4"/>
    </row>
    <row r="96" spans="1:18">
      <c r="A96" s="1" t="s">
        <v>7</v>
      </c>
      <c r="B96" s="33">
        <f>SUM(B92:B95)</f>
        <v>933370.37300000002</v>
      </c>
      <c r="C96" s="34">
        <f>$F$80</f>
        <v>10</v>
      </c>
      <c r="D96" s="34">
        <f>$M$80</f>
        <v>6.4</v>
      </c>
      <c r="E96" s="33">
        <f>SUM(E92:E95)</f>
        <v>5986493.1494699996</v>
      </c>
      <c r="F96" s="35">
        <f>E96/1000</f>
        <v>5986.4930000000004</v>
      </c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</row>
    <row r="97" spans="1:18">
      <c r="A97" s="1" t="s">
        <v>2</v>
      </c>
      <c r="B97" s="37">
        <f>$I$2</f>
        <v>5249225</v>
      </c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</row>
    <row r="98" spans="1:18">
      <c r="A98" s="1" t="s">
        <v>19</v>
      </c>
      <c r="B98" s="33">
        <f>E96</f>
        <v>5986493.1494699996</v>
      </c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</row>
  </sheetData>
  <sheetProtection selectLockedCells="1" selectUnlockedCells="1"/>
  <mergeCells count="8">
    <mergeCell ref="A85:B85"/>
    <mergeCell ref="A86:B86"/>
    <mergeCell ref="A1:F1"/>
    <mergeCell ref="H1:I1"/>
    <mergeCell ref="B4:F4"/>
    <mergeCell ref="L4:P4"/>
    <mergeCell ref="B42:D42"/>
    <mergeCell ref="I42:K42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8"/>
  <sheetViews>
    <sheetView workbookViewId="0">
      <selection activeCell="J2" sqref="J2"/>
    </sheetView>
  </sheetViews>
  <sheetFormatPr baseColWidth="10" defaultColWidth="11.5" defaultRowHeight="13"/>
  <cols>
    <col min="1" max="1" width="9" customWidth="1"/>
    <col min="2" max="2" width="12.1640625" customWidth="1"/>
    <col min="4" max="4" width="9.6640625" customWidth="1"/>
    <col min="5" max="5" width="12.1640625" customWidth="1"/>
    <col min="8" max="8" width="8.5" customWidth="1"/>
    <col min="9" max="9" width="10.5" customWidth="1"/>
    <col min="11" max="12" width="9.6640625" customWidth="1"/>
    <col min="13" max="13" width="10.5" customWidth="1"/>
    <col min="14" max="14" width="8.83203125" customWidth="1"/>
    <col min="16" max="16" width="11" customWidth="1"/>
  </cols>
  <sheetData>
    <row r="1" spans="1:18">
      <c r="A1" s="44" t="s">
        <v>0</v>
      </c>
      <c r="B1" s="44"/>
      <c r="C1" s="44"/>
      <c r="D1" s="44"/>
      <c r="E1" s="44"/>
      <c r="F1" s="44"/>
      <c r="G1" s="2"/>
      <c r="H1" s="45" t="s">
        <v>1</v>
      </c>
      <c r="I1" s="45"/>
      <c r="J1" s="2"/>
      <c r="K1" s="2"/>
      <c r="M1" s="3"/>
      <c r="N1" s="3"/>
      <c r="O1" s="2"/>
      <c r="P1" s="4"/>
      <c r="Q1" s="4"/>
      <c r="R1" s="4"/>
    </row>
    <row r="2" spans="1:18">
      <c r="A2" s="2"/>
      <c r="B2" s="2"/>
      <c r="C2" s="2"/>
      <c r="D2" s="2"/>
      <c r="E2" s="2"/>
      <c r="F2" s="2"/>
      <c r="G2" s="2"/>
      <c r="H2" s="2" t="s">
        <v>2</v>
      </c>
      <c r="I2" s="2">
        <v>2412001</v>
      </c>
      <c r="J2" s="2"/>
      <c r="K2" s="2"/>
      <c r="L2" s="2"/>
      <c r="M2" s="2"/>
      <c r="N2" s="2"/>
      <c r="O2" s="2"/>
      <c r="P2" s="4"/>
      <c r="Q2" s="4"/>
      <c r="R2" s="4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4"/>
      <c r="R3" s="4"/>
    </row>
    <row r="4" spans="1:18">
      <c r="A4" s="3" t="s">
        <v>3</v>
      </c>
      <c r="B4" s="46" t="s">
        <v>4</v>
      </c>
      <c r="C4" s="46"/>
      <c r="D4" s="46"/>
      <c r="E4" s="46"/>
      <c r="F4" s="46"/>
      <c r="G4" s="2"/>
      <c r="H4" s="3" t="s">
        <v>3</v>
      </c>
      <c r="I4" s="2"/>
      <c r="J4" s="2"/>
      <c r="K4" s="3" t="s">
        <v>3</v>
      </c>
      <c r="L4" s="45" t="s">
        <v>5</v>
      </c>
      <c r="M4" s="45"/>
      <c r="N4" s="45"/>
      <c r="O4" s="45"/>
      <c r="P4" s="45"/>
      <c r="Q4" s="4"/>
      <c r="R4" s="4"/>
    </row>
    <row r="5" spans="1:18">
      <c r="A5" s="3" t="s">
        <v>6</v>
      </c>
      <c r="B5" s="5">
        <v>0</v>
      </c>
      <c r="C5" s="6">
        <v>1</v>
      </c>
      <c r="D5" s="6">
        <v>2</v>
      </c>
      <c r="E5" s="6">
        <v>3</v>
      </c>
      <c r="F5" s="7" t="s">
        <v>7</v>
      </c>
      <c r="G5" s="2"/>
      <c r="H5" s="3" t="s">
        <v>6</v>
      </c>
      <c r="I5" s="3" t="s">
        <v>8</v>
      </c>
      <c r="J5" s="2"/>
      <c r="K5" s="3" t="s">
        <v>6</v>
      </c>
      <c r="L5" s="5">
        <v>0</v>
      </c>
      <c r="M5" s="6">
        <v>1</v>
      </c>
      <c r="N5" s="6">
        <v>2</v>
      </c>
      <c r="O5" s="6">
        <v>3</v>
      </c>
      <c r="P5" s="8" t="s">
        <v>7</v>
      </c>
      <c r="Q5" s="4"/>
      <c r="R5" s="4"/>
    </row>
    <row r="6" spans="1:18">
      <c r="A6" s="9">
        <v>3.75</v>
      </c>
      <c r="B6" s="10"/>
      <c r="C6" s="3"/>
      <c r="D6" s="3"/>
      <c r="E6" s="3"/>
      <c r="F6" s="11">
        <f t="shared" ref="F6:F37" si="0">SUM(B6:E6)</f>
        <v>0</v>
      </c>
      <c r="G6" s="2"/>
      <c r="H6" s="9">
        <v>3.75</v>
      </c>
      <c r="I6" s="12">
        <v>0</v>
      </c>
      <c r="J6" s="2"/>
      <c r="K6" s="9">
        <v>3.75</v>
      </c>
      <c r="L6" s="2">
        <f t="shared" ref="L6:L37" si="1">IF($F6&gt;0,($I6/1000)*(B6/$F6),0)</f>
        <v>0</v>
      </c>
      <c r="M6" s="2">
        <f t="shared" ref="M6:M37" si="2">IF($F6&gt;0,($I6/1000)*(C6/$F6),0)</f>
        <v>0</v>
      </c>
      <c r="N6" s="2">
        <f t="shared" ref="N6:N37" si="3">IF($F6&gt;0,($I6/1000)*(D6/$F6),0)</f>
        <v>0</v>
      </c>
      <c r="O6" s="2">
        <f t="shared" ref="O6:O37" si="4">IF($F6&gt;0,($I6/1000)*(E6/$F6),0)</f>
        <v>0</v>
      </c>
      <c r="P6" s="13">
        <f t="shared" ref="P6:P37" si="5">SUM(L6:O6)</f>
        <v>0</v>
      </c>
      <c r="Q6" s="4"/>
      <c r="R6" s="4"/>
    </row>
    <row r="7" spans="1:18">
      <c r="A7" s="9">
        <v>4.25</v>
      </c>
      <c r="B7" s="10"/>
      <c r="C7" s="3"/>
      <c r="D7" s="3"/>
      <c r="E7" s="3"/>
      <c r="F7" s="11">
        <f t="shared" si="0"/>
        <v>0</v>
      </c>
      <c r="G7" s="2"/>
      <c r="H7" s="9">
        <v>4.25</v>
      </c>
      <c r="I7" s="12">
        <v>0</v>
      </c>
      <c r="J7" s="2"/>
      <c r="K7" s="9">
        <v>4.25</v>
      </c>
      <c r="L7" s="2">
        <f t="shared" si="1"/>
        <v>0</v>
      </c>
      <c r="M7" s="2">
        <f t="shared" si="2"/>
        <v>0</v>
      </c>
      <c r="N7" s="2">
        <f t="shared" si="3"/>
        <v>0</v>
      </c>
      <c r="O7" s="2">
        <f t="shared" si="4"/>
        <v>0</v>
      </c>
      <c r="P7" s="13">
        <f t="shared" si="5"/>
        <v>0</v>
      </c>
      <c r="Q7" s="4"/>
      <c r="R7" s="4"/>
    </row>
    <row r="8" spans="1:18">
      <c r="A8" s="9">
        <v>4.75</v>
      </c>
      <c r="B8" s="14">
        <v>1</v>
      </c>
      <c r="C8" s="14"/>
      <c r="D8" s="14"/>
      <c r="E8" s="3"/>
      <c r="F8" s="11">
        <f t="shared" si="0"/>
        <v>1</v>
      </c>
      <c r="G8" s="2"/>
      <c r="H8" s="9">
        <v>4.75</v>
      </c>
      <c r="I8" s="12">
        <v>0</v>
      </c>
      <c r="J8" s="2"/>
      <c r="K8" s="9">
        <v>4.75</v>
      </c>
      <c r="L8" s="2">
        <f t="shared" si="1"/>
        <v>0</v>
      </c>
      <c r="M8" s="2">
        <f t="shared" si="2"/>
        <v>0</v>
      </c>
      <c r="N8" s="2">
        <f t="shared" si="3"/>
        <v>0</v>
      </c>
      <c r="O8" s="2">
        <f t="shared" si="4"/>
        <v>0</v>
      </c>
      <c r="P8" s="13">
        <f t="shared" si="5"/>
        <v>0</v>
      </c>
      <c r="Q8" s="4"/>
      <c r="R8" s="4"/>
    </row>
    <row r="9" spans="1:18">
      <c r="A9" s="9">
        <v>5.25</v>
      </c>
      <c r="B9" s="14">
        <v>2</v>
      </c>
      <c r="C9" s="14"/>
      <c r="D9" s="14"/>
      <c r="E9" s="15"/>
      <c r="F9" s="11">
        <f t="shared" si="0"/>
        <v>2</v>
      </c>
      <c r="G9" s="2"/>
      <c r="H9" s="9">
        <v>5.25</v>
      </c>
      <c r="I9" s="12">
        <v>0</v>
      </c>
      <c r="J9" s="2"/>
      <c r="K9" s="9">
        <v>5.25</v>
      </c>
      <c r="L9" s="2">
        <f t="shared" si="1"/>
        <v>0</v>
      </c>
      <c r="M9" s="2">
        <f t="shared" si="2"/>
        <v>0</v>
      </c>
      <c r="N9" s="2">
        <f t="shared" si="3"/>
        <v>0</v>
      </c>
      <c r="O9" s="2">
        <f t="shared" si="4"/>
        <v>0</v>
      </c>
      <c r="P9" s="13">
        <f t="shared" si="5"/>
        <v>0</v>
      </c>
      <c r="Q9" s="4"/>
      <c r="R9" s="4"/>
    </row>
    <row r="10" spans="1:18">
      <c r="A10" s="9">
        <v>5.75</v>
      </c>
      <c r="B10" s="14">
        <v>3</v>
      </c>
      <c r="C10" s="14"/>
      <c r="D10" s="14"/>
      <c r="E10" s="3"/>
      <c r="F10" s="11">
        <f t="shared" si="0"/>
        <v>3</v>
      </c>
      <c r="G10" s="2"/>
      <c r="H10" s="9">
        <v>5.75</v>
      </c>
      <c r="I10" s="12">
        <v>0</v>
      </c>
      <c r="J10" s="2"/>
      <c r="K10" s="9">
        <v>5.75</v>
      </c>
      <c r="L10" s="2">
        <f t="shared" si="1"/>
        <v>0</v>
      </c>
      <c r="M10" s="2">
        <f t="shared" si="2"/>
        <v>0</v>
      </c>
      <c r="N10" s="2">
        <f t="shared" si="3"/>
        <v>0</v>
      </c>
      <c r="O10" s="2">
        <f t="shared" si="4"/>
        <v>0</v>
      </c>
      <c r="P10" s="13">
        <f t="shared" si="5"/>
        <v>0</v>
      </c>
      <c r="Q10" s="4"/>
      <c r="R10" s="4"/>
    </row>
    <row r="11" spans="1:18">
      <c r="A11" s="9">
        <v>6.25</v>
      </c>
      <c r="B11" s="14">
        <v>9</v>
      </c>
      <c r="C11" s="14"/>
      <c r="D11" s="14"/>
      <c r="E11" s="3"/>
      <c r="F11" s="11">
        <f t="shared" si="0"/>
        <v>9</v>
      </c>
      <c r="G11" s="2"/>
      <c r="H11" s="9">
        <v>6.25</v>
      </c>
      <c r="I11" s="12">
        <v>11633669</v>
      </c>
      <c r="J11" s="2"/>
      <c r="K11" s="9">
        <v>6.25</v>
      </c>
      <c r="L11" s="2">
        <f t="shared" si="1"/>
        <v>11633.669</v>
      </c>
      <c r="M11" s="2">
        <f t="shared" si="2"/>
        <v>0</v>
      </c>
      <c r="N11" s="2">
        <f t="shared" si="3"/>
        <v>0</v>
      </c>
      <c r="O11" s="2">
        <f t="shared" si="4"/>
        <v>0</v>
      </c>
      <c r="P11" s="13">
        <f t="shared" si="5"/>
        <v>11633.669</v>
      </c>
      <c r="Q11" s="4"/>
      <c r="R11" s="4"/>
    </row>
    <row r="12" spans="1:18">
      <c r="A12" s="9">
        <v>6.75</v>
      </c>
      <c r="B12" s="14">
        <v>10</v>
      </c>
      <c r="C12" s="14"/>
      <c r="D12" s="14"/>
      <c r="E12" s="16"/>
      <c r="F12" s="11">
        <f t="shared" si="0"/>
        <v>10</v>
      </c>
      <c r="G12" s="2"/>
      <c r="H12" s="9">
        <v>6.75</v>
      </c>
      <c r="I12" s="12">
        <v>0</v>
      </c>
      <c r="J12" s="2"/>
      <c r="K12" s="9">
        <v>6.75</v>
      </c>
      <c r="L12" s="2">
        <f t="shared" si="1"/>
        <v>0</v>
      </c>
      <c r="M12" s="2">
        <f t="shared" si="2"/>
        <v>0</v>
      </c>
      <c r="N12" s="2">
        <f t="shared" si="3"/>
        <v>0</v>
      </c>
      <c r="O12" s="2">
        <f t="shared" si="4"/>
        <v>0</v>
      </c>
      <c r="P12" s="13">
        <f t="shared" si="5"/>
        <v>0</v>
      </c>
      <c r="Q12" s="4"/>
      <c r="R12" s="4"/>
    </row>
    <row r="13" spans="1:18">
      <c r="A13" s="9">
        <v>7.25</v>
      </c>
      <c r="B13" s="14">
        <v>23</v>
      </c>
      <c r="C13" s="14"/>
      <c r="D13" s="14"/>
      <c r="E13" s="16"/>
      <c r="F13" s="11">
        <f t="shared" si="0"/>
        <v>23</v>
      </c>
      <c r="G13" s="2"/>
      <c r="H13" s="9">
        <v>7.25</v>
      </c>
      <c r="I13" s="12">
        <v>59063211</v>
      </c>
      <c r="J13" s="2"/>
      <c r="K13" s="9">
        <v>7.25</v>
      </c>
      <c r="L13" s="2">
        <f t="shared" si="1"/>
        <v>59063.211000000003</v>
      </c>
      <c r="M13" s="2">
        <f t="shared" si="2"/>
        <v>0</v>
      </c>
      <c r="N13" s="2">
        <f t="shared" si="3"/>
        <v>0</v>
      </c>
      <c r="O13" s="2">
        <f t="shared" si="4"/>
        <v>0</v>
      </c>
      <c r="P13" s="13">
        <f t="shared" si="5"/>
        <v>59063.211000000003</v>
      </c>
      <c r="Q13" s="4"/>
      <c r="R13" s="4"/>
    </row>
    <row r="14" spans="1:18">
      <c r="A14" s="9">
        <v>7.75</v>
      </c>
      <c r="B14" s="14">
        <v>28</v>
      </c>
      <c r="C14" s="14"/>
      <c r="D14" s="14"/>
      <c r="E14" s="17"/>
      <c r="F14" s="11">
        <f t="shared" si="0"/>
        <v>28</v>
      </c>
      <c r="G14" s="2"/>
      <c r="H14" s="9">
        <v>7.75</v>
      </c>
      <c r="I14" s="12">
        <v>118126482</v>
      </c>
      <c r="J14" s="12"/>
      <c r="K14" s="9">
        <v>7.75</v>
      </c>
      <c r="L14" s="2">
        <f t="shared" si="1"/>
        <v>118126.482</v>
      </c>
      <c r="M14" s="2">
        <f t="shared" si="2"/>
        <v>0</v>
      </c>
      <c r="N14" s="2">
        <f t="shared" si="3"/>
        <v>0</v>
      </c>
      <c r="O14" s="2">
        <f t="shared" si="4"/>
        <v>0</v>
      </c>
      <c r="P14" s="13">
        <f t="shared" si="5"/>
        <v>118126.482</v>
      </c>
      <c r="Q14" s="4"/>
      <c r="R14" s="4"/>
    </row>
    <row r="15" spans="1:18">
      <c r="A15" s="9">
        <v>8.25</v>
      </c>
      <c r="B15" s="14">
        <v>20</v>
      </c>
      <c r="C15" s="14"/>
      <c r="D15" s="14"/>
      <c r="E15" s="17"/>
      <c r="F15" s="11">
        <f t="shared" si="0"/>
        <v>20</v>
      </c>
      <c r="G15" s="2"/>
      <c r="H15" s="9">
        <v>8.25</v>
      </c>
      <c r="I15" s="12">
        <v>70696916</v>
      </c>
      <c r="J15" s="12"/>
      <c r="K15" s="9">
        <v>8.25</v>
      </c>
      <c r="L15" s="2">
        <f t="shared" si="1"/>
        <v>70696.915999999997</v>
      </c>
      <c r="M15" s="2">
        <f t="shared" si="2"/>
        <v>0</v>
      </c>
      <c r="N15" s="2">
        <f t="shared" si="3"/>
        <v>0</v>
      </c>
      <c r="O15" s="2">
        <f t="shared" si="4"/>
        <v>0</v>
      </c>
      <c r="P15" s="13">
        <f t="shared" si="5"/>
        <v>70696.915999999997</v>
      </c>
      <c r="Q15" s="4"/>
      <c r="R15" s="4"/>
    </row>
    <row r="16" spans="1:18">
      <c r="A16" s="9">
        <v>8.75</v>
      </c>
      <c r="B16" s="14">
        <v>17</v>
      </c>
      <c r="C16" s="14"/>
      <c r="D16" s="14"/>
      <c r="E16" s="17"/>
      <c r="F16" s="11">
        <f t="shared" si="0"/>
        <v>17</v>
      </c>
      <c r="G16" s="2"/>
      <c r="H16" s="9">
        <v>8.75</v>
      </c>
      <c r="I16" s="12">
        <v>70696916</v>
      </c>
      <c r="J16" s="12"/>
      <c r="K16" s="9">
        <v>8.75</v>
      </c>
      <c r="L16" s="2">
        <f t="shared" si="1"/>
        <v>70696.915999999997</v>
      </c>
      <c r="M16" s="2">
        <f t="shared" si="2"/>
        <v>0</v>
      </c>
      <c r="N16" s="2">
        <f t="shared" si="3"/>
        <v>0</v>
      </c>
      <c r="O16" s="2">
        <f t="shared" si="4"/>
        <v>0</v>
      </c>
      <c r="P16" s="13">
        <f t="shared" si="5"/>
        <v>70696.915999999997</v>
      </c>
      <c r="Q16" s="4"/>
      <c r="R16" s="4"/>
    </row>
    <row r="17" spans="1:18">
      <c r="A17" s="9">
        <v>9.25</v>
      </c>
      <c r="B17" s="14">
        <v>15</v>
      </c>
      <c r="C17" s="14"/>
      <c r="D17" s="14"/>
      <c r="E17" s="17"/>
      <c r="F17" s="11">
        <f t="shared" si="0"/>
        <v>15</v>
      </c>
      <c r="G17" s="2"/>
      <c r="H17" s="9">
        <v>9.25</v>
      </c>
      <c r="I17" s="12">
        <v>59063211</v>
      </c>
      <c r="J17" s="12"/>
      <c r="K17" s="9">
        <v>9.25</v>
      </c>
      <c r="L17" s="2">
        <f t="shared" si="1"/>
        <v>59063.211000000003</v>
      </c>
      <c r="M17" s="2">
        <f t="shared" si="2"/>
        <v>0</v>
      </c>
      <c r="N17" s="2">
        <f t="shared" si="3"/>
        <v>0</v>
      </c>
      <c r="O17" s="2">
        <f t="shared" si="4"/>
        <v>0</v>
      </c>
      <c r="P17" s="13">
        <f t="shared" si="5"/>
        <v>59063.211000000003</v>
      </c>
      <c r="Q17" s="4"/>
      <c r="R17" s="4"/>
    </row>
    <row r="18" spans="1:18">
      <c r="A18" s="9">
        <v>9.75</v>
      </c>
      <c r="B18" s="14">
        <v>24</v>
      </c>
      <c r="C18" s="14"/>
      <c r="D18" s="14"/>
      <c r="E18" s="17"/>
      <c r="F18" s="11">
        <f t="shared" si="0"/>
        <v>24</v>
      </c>
      <c r="G18" s="2"/>
      <c r="H18" s="9">
        <v>9.75</v>
      </c>
      <c r="I18" s="12">
        <v>70696916</v>
      </c>
      <c r="J18" s="12"/>
      <c r="K18" s="9">
        <v>9.75</v>
      </c>
      <c r="L18" s="2">
        <f t="shared" si="1"/>
        <v>70696.915999999997</v>
      </c>
      <c r="M18" s="2">
        <f t="shared" si="2"/>
        <v>0</v>
      </c>
      <c r="N18" s="2">
        <f t="shared" si="3"/>
        <v>0</v>
      </c>
      <c r="O18" s="2">
        <f t="shared" si="4"/>
        <v>0</v>
      </c>
      <c r="P18" s="13">
        <f t="shared" si="5"/>
        <v>70696.915999999997</v>
      </c>
      <c r="Q18" s="4"/>
      <c r="R18" s="4"/>
    </row>
    <row r="19" spans="1:18">
      <c r="A19" s="9">
        <v>10.25</v>
      </c>
      <c r="B19" s="14">
        <v>38</v>
      </c>
      <c r="C19" s="14"/>
      <c r="D19" s="14"/>
      <c r="E19" s="17"/>
      <c r="F19" s="11">
        <f t="shared" si="0"/>
        <v>38</v>
      </c>
      <c r="G19" s="2"/>
      <c r="H19" s="9">
        <v>10.25</v>
      </c>
      <c r="I19" s="12">
        <v>70696916</v>
      </c>
      <c r="J19" s="12"/>
      <c r="K19" s="9">
        <v>10.25</v>
      </c>
      <c r="L19" s="2">
        <f t="shared" si="1"/>
        <v>70696.915999999997</v>
      </c>
      <c r="M19" s="2">
        <f t="shared" si="2"/>
        <v>0</v>
      </c>
      <c r="N19" s="2">
        <f t="shared" si="3"/>
        <v>0</v>
      </c>
      <c r="O19" s="2">
        <f t="shared" si="4"/>
        <v>0</v>
      </c>
      <c r="P19" s="13">
        <f t="shared" si="5"/>
        <v>70696.915999999997</v>
      </c>
      <c r="Q19" s="4"/>
      <c r="R19" s="4"/>
    </row>
    <row r="20" spans="1:18">
      <c r="A20" s="9">
        <v>10.75</v>
      </c>
      <c r="B20" s="14">
        <v>54</v>
      </c>
      <c r="C20" s="14"/>
      <c r="D20" s="14"/>
      <c r="E20" s="17"/>
      <c r="F20" s="11">
        <f t="shared" si="0"/>
        <v>54</v>
      </c>
      <c r="G20" s="2"/>
      <c r="H20" s="9">
        <v>10.75</v>
      </c>
      <c r="I20" s="12">
        <v>11633669</v>
      </c>
      <c r="J20" s="12"/>
      <c r="K20" s="9">
        <v>10.75</v>
      </c>
      <c r="L20" s="2">
        <f t="shared" si="1"/>
        <v>11633.669</v>
      </c>
      <c r="M20" s="2">
        <f t="shared" si="2"/>
        <v>0</v>
      </c>
      <c r="N20" s="2">
        <f t="shared" si="3"/>
        <v>0</v>
      </c>
      <c r="O20" s="2">
        <f t="shared" si="4"/>
        <v>0</v>
      </c>
      <c r="P20" s="13">
        <f t="shared" si="5"/>
        <v>11633.669</v>
      </c>
      <c r="Q20" s="4"/>
      <c r="R20" s="4"/>
    </row>
    <row r="21" spans="1:18">
      <c r="A21" s="9">
        <v>11.25</v>
      </c>
      <c r="B21" s="14">
        <v>56</v>
      </c>
      <c r="C21" s="14"/>
      <c r="D21" s="14"/>
      <c r="E21" s="17"/>
      <c r="F21" s="11">
        <f t="shared" si="0"/>
        <v>56</v>
      </c>
      <c r="G21" s="2"/>
      <c r="H21" s="9">
        <v>11.25</v>
      </c>
      <c r="I21" s="12">
        <v>23267339</v>
      </c>
      <c r="J21" s="12"/>
      <c r="K21" s="9">
        <v>11.25</v>
      </c>
      <c r="L21" s="2">
        <f t="shared" si="1"/>
        <v>23267.339</v>
      </c>
      <c r="M21" s="2">
        <f t="shared" si="2"/>
        <v>0</v>
      </c>
      <c r="N21" s="2">
        <f t="shared" si="3"/>
        <v>0</v>
      </c>
      <c r="O21" s="2">
        <f t="shared" si="4"/>
        <v>0</v>
      </c>
      <c r="P21" s="13">
        <f t="shared" si="5"/>
        <v>23267.339</v>
      </c>
      <c r="Q21" s="4"/>
      <c r="R21" s="4"/>
    </row>
    <row r="22" spans="1:18">
      <c r="A22" s="9">
        <v>11.75</v>
      </c>
      <c r="B22" s="14">
        <v>24</v>
      </c>
      <c r="C22" s="14"/>
      <c r="D22" s="14"/>
      <c r="E22" s="17"/>
      <c r="F22" s="11">
        <f t="shared" si="0"/>
        <v>24</v>
      </c>
      <c r="G22" s="12"/>
      <c r="H22" s="9">
        <v>11.75</v>
      </c>
      <c r="I22" s="12">
        <v>11633669</v>
      </c>
      <c r="J22" s="12"/>
      <c r="K22" s="9">
        <v>11.75</v>
      </c>
      <c r="L22" s="2">
        <f t="shared" si="1"/>
        <v>11633.669</v>
      </c>
      <c r="M22" s="2">
        <f t="shared" si="2"/>
        <v>0</v>
      </c>
      <c r="N22" s="2">
        <f t="shared" si="3"/>
        <v>0</v>
      </c>
      <c r="O22" s="2">
        <f t="shared" si="4"/>
        <v>0</v>
      </c>
      <c r="P22" s="13">
        <f t="shared" si="5"/>
        <v>11633.669</v>
      </c>
      <c r="Q22" s="4"/>
      <c r="R22" s="4"/>
    </row>
    <row r="23" spans="1:18">
      <c r="A23" s="9">
        <v>12.25</v>
      </c>
      <c r="B23" s="14">
        <v>17</v>
      </c>
      <c r="C23" s="14"/>
      <c r="D23" s="14"/>
      <c r="E23" s="17"/>
      <c r="F23" s="11">
        <f t="shared" si="0"/>
        <v>17</v>
      </c>
      <c r="G23" s="12"/>
      <c r="H23" s="9">
        <v>12.25</v>
      </c>
      <c r="I23" s="12">
        <v>11633669</v>
      </c>
      <c r="J23" s="12"/>
      <c r="K23" s="9">
        <v>12.25</v>
      </c>
      <c r="L23" s="2">
        <f t="shared" si="1"/>
        <v>11633.669</v>
      </c>
      <c r="M23" s="2">
        <f t="shared" si="2"/>
        <v>0</v>
      </c>
      <c r="N23" s="2">
        <f t="shared" si="3"/>
        <v>0</v>
      </c>
      <c r="O23" s="2">
        <f t="shared" si="4"/>
        <v>0</v>
      </c>
      <c r="P23" s="13">
        <f t="shared" si="5"/>
        <v>11633.669</v>
      </c>
      <c r="Q23" s="4"/>
      <c r="R23" s="4"/>
    </row>
    <row r="24" spans="1:18">
      <c r="A24" s="9">
        <v>12.75</v>
      </c>
      <c r="B24" s="14">
        <v>10</v>
      </c>
      <c r="C24" s="14">
        <v>2</v>
      </c>
      <c r="D24" s="14"/>
      <c r="E24" s="17"/>
      <c r="F24" s="11">
        <f t="shared" si="0"/>
        <v>12</v>
      </c>
      <c r="G24" s="12"/>
      <c r="H24" s="9">
        <v>12.75</v>
      </c>
      <c r="I24" s="12">
        <v>0</v>
      </c>
      <c r="J24" s="12"/>
      <c r="K24" s="9">
        <v>12.75</v>
      </c>
      <c r="L24" s="2">
        <f t="shared" si="1"/>
        <v>0</v>
      </c>
      <c r="M24" s="2">
        <f t="shared" si="2"/>
        <v>0</v>
      </c>
      <c r="N24" s="2">
        <f t="shared" si="3"/>
        <v>0</v>
      </c>
      <c r="O24" s="2">
        <f t="shared" si="4"/>
        <v>0</v>
      </c>
      <c r="P24" s="13">
        <f t="shared" si="5"/>
        <v>0</v>
      </c>
      <c r="Q24" s="4"/>
      <c r="R24" s="4"/>
    </row>
    <row r="25" spans="1:18">
      <c r="A25" s="9">
        <v>13.25</v>
      </c>
      <c r="B25" s="14">
        <v>5</v>
      </c>
      <c r="C25" s="14">
        <v>1</v>
      </c>
      <c r="D25" s="14"/>
      <c r="E25" s="17"/>
      <c r="F25" s="11">
        <f t="shared" si="0"/>
        <v>6</v>
      </c>
      <c r="G25" s="12"/>
      <c r="H25" s="9">
        <v>13.25</v>
      </c>
      <c r="I25" s="12">
        <v>0</v>
      </c>
      <c r="J25" s="12"/>
      <c r="K25" s="9">
        <v>13.25</v>
      </c>
      <c r="L25" s="2">
        <f t="shared" si="1"/>
        <v>0</v>
      </c>
      <c r="M25" s="2">
        <f t="shared" si="2"/>
        <v>0</v>
      </c>
      <c r="N25" s="2">
        <f t="shared" si="3"/>
        <v>0</v>
      </c>
      <c r="O25" s="2">
        <f t="shared" si="4"/>
        <v>0</v>
      </c>
      <c r="P25" s="13">
        <f t="shared" si="5"/>
        <v>0</v>
      </c>
      <c r="Q25" s="4"/>
      <c r="R25" s="4"/>
    </row>
    <row r="26" spans="1:18">
      <c r="A26" s="9">
        <v>13.75</v>
      </c>
      <c r="B26" s="14">
        <v>7</v>
      </c>
      <c r="C26" s="14">
        <v>3</v>
      </c>
      <c r="D26" s="14"/>
      <c r="E26" s="17"/>
      <c r="F26" s="11">
        <f t="shared" si="0"/>
        <v>10</v>
      </c>
      <c r="G26" s="12"/>
      <c r="H26" s="9">
        <v>13.75</v>
      </c>
      <c r="I26" s="12">
        <v>0</v>
      </c>
      <c r="J26" s="12"/>
      <c r="K26" s="9">
        <v>13.75</v>
      </c>
      <c r="L26" s="2">
        <f t="shared" si="1"/>
        <v>0</v>
      </c>
      <c r="M26" s="2">
        <f t="shared" si="2"/>
        <v>0</v>
      </c>
      <c r="N26" s="2">
        <f t="shared" si="3"/>
        <v>0</v>
      </c>
      <c r="O26" s="2">
        <f t="shared" si="4"/>
        <v>0</v>
      </c>
      <c r="P26" s="13">
        <f t="shared" si="5"/>
        <v>0</v>
      </c>
      <c r="Q26" s="4"/>
      <c r="R26" s="4"/>
    </row>
    <row r="27" spans="1:18">
      <c r="A27" s="9">
        <v>14.25</v>
      </c>
      <c r="B27" s="14">
        <v>3</v>
      </c>
      <c r="C27" s="14">
        <v>4</v>
      </c>
      <c r="D27" s="14">
        <v>1</v>
      </c>
      <c r="E27" s="17"/>
      <c r="F27" s="11">
        <f t="shared" si="0"/>
        <v>8</v>
      </c>
      <c r="G27" s="12"/>
      <c r="H27" s="9">
        <v>14.25</v>
      </c>
      <c r="I27" s="12">
        <v>0</v>
      </c>
      <c r="J27" s="12"/>
      <c r="K27" s="9">
        <v>14.25</v>
      </c>
      <c r="L27" s="2">
        <f t="shared" si="1"/>
        <v>0</v>
      </c>
      <c r="M27" s="2">
        <f t="shared" si="2"/>
        <v>0</v>
      </c>
      <c r="N27" s="2">
        <f t="shared" si="3"/>
        <v>0</v>
      </c>
      <c r="O27" s="2">
        <f t="shared" si="4"/>
        <v>0</v>
      </c>
      <c r="P27" s="13">
        <f t="shared" si="5"/>
        <v>0</v>
      </c>
      <c r="Q27" s="4"/>
      <c r="R27" s="4"/>
    </row>
    <row r="28" spans="1:18">
      <c r="A28" s="9">
        <v>14.75</v>
      </c>
      <c r="B28" s="14">
        <v>1</v>
      </c>
      <c r="C28" s="14">
        <v>3</v>
      </c>
      <c r="D28" s="14"/>
      <c r="E28" s="17"/>
      <c r="F28" s="11">
        <f t="shared" si="0"/>
        <v>4</v>
      </c>
      <c r="G28" s="2"/>
      <c r="H28" s="9">
        <v>14.75</v>
      </c>
      <c r="I28" s="12">
        <v>0</v>
      </c>
      <c r="J28" s="12"/>
      <c r="K28" s="9">
        <v>14.75</v>
      </c>
      <c r="L28" s="2">
        <f t="shared" si="1"/>
        <v>0</v>
      </c>
      <c r="M28" s="2">
        <f t="shared" si="2"/>
        <v>0</v>
      </c>
      <c r="N28" s="2">
        <f t="shared" si="3"/>
        <v>0</v>
      </c>
      <c r="O28" s="2">
        <f t="shared" si="4"/>
        <v>0</v>
      </c>
      <c r="P28" s="13">
        <f t="shared" si="5"/>
        <v>0</v>
      </c>
      <c r="Q28" s="4"/>
      <c r="R28" s="4"/>
    </row>
    <row r="29" spans="1:18">
      <c r="A29" s="9">
        <v>15.25</v>
      </c>
      <c r="B29" s="14">
        <v>1</v>
      </c>
      <c r="C29" s="14">
        <v>2</v>
      </c>
      <c r="D29" s="14"/>
      <c r="E29" s="17"/>
      <c r="F29" s="11">
        <f t="shared" si="0"/>
        <v>3</v>
      </c>
      <c r="G29" s="2"/>
      <c r="H29" s="9">
        <v>15.25</v>
      </c>
      <c r="I29" s="12">
        <v>0</v>
      </c>
      <c r="J29" s="12"/>
      <c r="K29" s="9">
        <v>15.25</v>
      </c>
      <c r="L29" s="2">
        <f t="shared" si="1"/>
        <v>0</v>
      </c>
      <c r="M29" s="2">
        <f t="shared" si="2"/>
        <v>0</v>
      </c>
      <c r="N29" s="2">
        <f t="shared" si="3"/>
        <v>0</v>
      </c>
      <c r="O29" s="2">
        <f t="shared" si="4"/>
        <v>0</v>
      </c>
      <c r="P29" s="13">
        <f t="shared" si="5"/>
        <v>0</v>
      </c>
      <c r="Q29" s="4"/>
      <c r="R29" s="4"/>
    </row>
    <row r="30" spans="1:18">
      <c r="A30" s="9">
        <v>15.75</v>
      </c>
      <c r="B30" s="14"/>
      <c r="C30" s="14">
        <v>1</v>
      </c>
      <c r="D30" s="14"/>
      <c r="E30" s="17"/>
      <c r="F30" s="11">
        <f t="shared" si="0"/>
        <v>1</v>
      </c>
      <c r="G30" s="2"/>
      <c r="H30" s="9">
        <v>15.75</v>
      </c>
      <c r="I30" s="12">
        <v>0</v>
      </c>
      <c r="J30" s="12"/>
      <c r="K30" s="9">
        <v>15.75</v>
      </c>
      <c r="L30" s="2">
        <f t="shared" si="1"/>
        <v>0</v>
      </c>
      <c r="M30" s="2">
        <f t="shared" si="2"/>
        <v>0</v>
      </c>
      <c r="N30" s="2">
        <f t="shared" si="3"/>
        <v>0</v>
      </c>
      <c r="O30" s="2">
        <f t="shared" si="4"/>
        <v>0</v>
      </c>
      <c r="P30" s="13">
        <f t="shared" si="5"/>
        <v>0</v>
      </c>
      <c r="Q30" s="4"/>
      <c r="R30" s="4"/>
    </row>
    <row r="31" spans="1:18">
      <c r="A31" s="9">
        <v>16.25</v>
      </c>
      <c r="B31" s="2"/>
      <c r="C31" s="2"/>
      <c r="D31" s="2"/>
      <c r="E31" s="2"/>
      <c r="F31" s="11">
        <f t="shared" si="0"/>
        <v>0</v>
      </c>
      <c r="G31" s="2"/>
      <c r="H31" s="9">
        <v>16.25</v>
      </c>
      <c r="I31" s="12">
        <v>0</v>
      </c>
      <c r="J31" s="12"/>
      <c r="K31" s="9">
        <v>16.25</v>
      </c>
      <c r="L31" s="2">
        <f t="shared" si="1"/>
        <v>0</v>
      </c>
      <c r="M31" s="2">
        <f t="shared" si="2"/>
        <v>0</v>
      </c>
      <c r="N31" s="2">
        <f t="shared" si="3"/>
        <v>0</v>
      </c>
      <c r="O31" s="2">
        <f t="shared" si="4"/>
        <v>0</v>
      </c>
      <c r="P31" s="13">
        <f t="shared" si="5"/>
        <v>0</v>
      </c>
      <c r="Q31" s="4"/>
      <c r="R31" s="4"/>
    </row>
    <row r="32" spans="1:18">
      <c r="A32" s="9">
        <v>16.75</v>
      </c>
      <c r="B32" s="2"/>
      <c r="C32" s="2">
        <v>2</v>
      </c>
      <c r="D32" s="2"/>
      <c r="E32" s="2"/>
      <c r="F32" s="11">
        <f t="shared" si="0"/>
        <v>2</v>
      </c>
      <c r="G32" s="2"/>
      <c r="H32" s="9">
        <v>16.75</v>
      </c>
      <c r="I32" s="12">
        <v>0</v>
      </c>
      <c r="J32" s="18"/>
      <c r="K32" s="9">
        <v>16.75</v>
      </c>
      <c r="L32" s="2">
        <f t="shared" si="1"/>
        <v>0</v>
      </c>
      <c r="M32" s="2">
        <f t="shared" si="2"/>
        <v>0</v>
      </c>
      <c r="N32" s="2">
        <f t="shared" si="3"/>
        <v>0</v>
      </c>
      <c r="O32" s="2">
        <f t="shared" si="4"/>
        <v>0</v>
      </c>
      <c r="P32" s="13">
        <f t="shared" si="5"/>
        <v>0</v>
      </c>
      <c r="Q32" s="4"/>
      <c r="R32" s="4"/>
    </row>
    <row r="33" spans="1:18">
      <c r="A33" s="9">
        <v>17.25</v>
      </c>
      <c r="B33" s="2"/>
      <c r="C33" s="2"/>
      <c r="D33" s="2"/>
      <c r="E33" s="2"/>
      <c r="F33" s="11">
        <f t="shared" si="0"/>
        <v>0</v>
      </c>
      <c r="G33" s="2"/>
      <c r="H33" s="9">
        <v>17.25</v>
      </c>
      <c r="I33" s="12">
        <v>0</v>
      </c>
      <c r="J33" s="18"/>
      <c r="K33" s="9">
        <v>17.25</v>
      </c>
      <c r="L33" s="2">
        <f t="shared" si="1"/>
        <v>0</v>
      </c>
      <c r="M33" s="2">
        <f t="shared" si="2"/>
        <v>0</v>
      </c>
      <c r="N33" s="2">
        <f t="shared" si="3"/>
        <v>0</v>
      </c>
      <c r="O33" s="2">
        <f t="shared" si="4"/>
        <v>0</v>
      </c>
      <c r="P33" s="13">
        <f t="shared" si="5"/>
        <v>0</v>
      </c>
      <c r="Q33" s="4"/>
      <c r="R33" s="4"/>
    </row>
    <row r="34" spans="1:18">
      <c r="A34" s="9">
        <v>17.75</v>
      </c>
      <c r="B34" s="3"/>
      <c r="C34" s="2"/>
      <c r="D34" s="2"/>
      <c r="E34" s="2"/>
      <c r="F34" s="11">
        <f t="shared" si="0"/>
        <v>0</v>
      </c>
      <c r="G34" s="2"/>
      <c r="H34" s="9">
        <v>17.75</v>
      </c>
      <c r="I34" s="12">
        <v>0</v>
      </c>
      <c r="J34" s="18"/>
      <c r="K34" s="9">
        <v>17.75</v>
      </c>
      <c r="L34" s="2">
        <f t="shared" si="1"/>
        <v>0</v>
      </c>
      <c r="M34" s="2">
        <f t="shared" si="2"/>
        <v>0</v>
      </c>
      <c r="N34" s="2">
        <f t="shared" si="3"/>
        <v>0</v>
      </c>
      <c r="O34" s="2">
        <f t="shared" si="4"/>
        <v>0</v>
      </c>
      <c r="P34" s="13">
        <f t="shared" si="5"/>
        <v>0</v>
      </c>
      <c r="Q34" s="4"/>
      <c r="R34" s="4"/>
    </row>
    <row r="35" spans="1:18">
      <c r="A35" s="9">
        <v>18.25</v>
      </c>
      <c r="B35" s="3"/>
      <c r="C35" s="2"/>
      <c r="D35" s="2"/>
      <c r="E35" s="2"/>
      <c r="F35" s="11">
        <f t="shared" si="0"/>
        <v>0</v>
      </c>
      <c r="G35" s="2"/>
      <c r="H35" s="9">
        <v>18.25</v>
      </c>
      <c r="I35" s="12">
        <v>0</v>
      </c>
      <c r="J35" s="2"/>
      <c r="K35" s="9">
        <v>18.25</v>
      </c>
      <c r="L35" s="2">
        <f t="shared" si="1"/>
        <v>0</v>
      </c>
      <c r="M35" s="2">
        <f t="shared" si="2"/>
        <v>0</v>
      </c>
      <c r="N35" s="2">
        <f t="shared" si="3"/>
        <v>0</v>
      </c>
      <c r="O35" s="2">
        <f t="shared" si="4"/>
        <v>0</v>
      </c>
      <c r="P35" s="13">
        <f t="shared" si="5"/>
        <v>0</v>
      </c>
      <c r="Q35" s="4"/>
      <c r="R35" s="4"/>
    </row>
    <row r="36" spans="1:18">
      <c r="A36" s="9">
        <v>18.75</v>
      </c>
      <c r="B36" s="3"/>
      <c r="C36" s="2"/>
      <c r="D36" s="2"/>
      <c r="E36" s="2"/>
      <c r="F36" s="11">
        <f t="shared" si="0"/>
        <v>0</v>
      </c>
      <c r="G36" s="2"/>
      <c r="H36" s="9">
        <v>18.75</v>
      </c>
      <c r="I36" s="12">
        <v>0</v>
      </c>
      <c r="J36" s="2"/>
      <c r="K36" s="9">
        <v>18.75</v>
      </c>
      <c r="L36" s="2">
        <f t="shared" si="1"/>
        <v>0</v>
      </c>
      <c r="M36" s="2">
        <f t="shared" si="2"/>
        <v>0</v>
      </c>
      <c r="N36" s="2">
        <f t="shared" si="3"/>
        <v>0</v>
      </c>
      <c r="O36" s="2">
        <f t="shared" si="4"/>
        <v>0</v>
      </c>
      <c r="P36" s="13">
        <f t="shared" si="5"/>
        <v>0</v>
      </c>
      <c r="Q36" s="4"/>
      <c r="R36" s="4"/>
    </row>
    <row r="37" spans="1:18">
      <c r="A37" s="9">
        <v>19.25</v>
      </c>
      <c r="B37" s="3"/>
      <c r="C37" s="16"/>
      <c r="D37" s="19"/>
      <c r="E37" s="16"/>
      <c r="F37" s="11">
        <f t="shared" si="0"/>
        <v>0</v>
      </c>
      <c r="G37" s="2"/>
      <c r="H37" s="9">
        <v>19.25</v>
      </c>
      <c r="I37" s="12">
        <v>0</v>
      </c>
      <c r="J37" s="2"/>
      <c r="K37" s="9">
        <v>19.25</v>
      </c>
      <c r="L37" s="2">
        <f t="shared" si="1"/>
        <v>0</v>
      </c>
      <c r="M37" s="2">
        <f t="shared" si="2"/>
        <v>0</v>
      </c>
      <c r="N37" s="2">
        <f t="shared" si="3"/>
        <v>0</v>
      </c>
      <c r="O37" s="2">
        <f t="shared" si="4"/>
        <v>0</v>
      </c>
      <c r="P37" s="13">
        <f t="shared" si="5"/>
        <v>0</v>
      </c>
      <c r="Q37" s="4"/>
      <c r="R37" s="4"/>
    </row>
    <row r="38" spans="1:18">
      <c r="A38" s="7" t="s">
        <v>7</v>
      </c>
      <c r="B38" s="20">
        <f>SUM(B6:B37)</f>
        <v>368</v>
      </c>
      <c r="C38" s="20">
        <f>SUM(C6:C37)</f>
        <v>18</v>
      </c>
      <c r="D38" s="20">
        <f>SUM(D6:D37)</f>
        <v>1</v>
      </c>
      <c r="E38" s="20">
        <f>SUM(E6:E37)</f>
        <v>0</v>
      </c>
      <c r="F38" s="21">
        <f>SUM(F6:F37)</f>
        <v>387</v>
      </c>
      <c r="G38" s="22"/>
      <c r="H38" s="7" t="s">
        <v>7</v>
      </c>
      <c r="I38" s="12">
        <f>SUM(I6:I37)</f>
        <v>588842583</v>
      </c>
      <c r="J38" s="2"/>
      <c r="K38" s="7" t="s">
        <v>7</v>
      </c>
      <c r="L38" s="20">
        <f>SUM(L6:L37)</f>
        <v>588842.58299999998</v>
      </c>
      <c r="M38" s="20">
        <f>SUM(M6:M37)</f>
        <v>0</v>
      </c>
      <c r="N38" s="20">
        <f>SUM(N6:N37)</f>
        <v>0</v>
      </c>
      <c r="O38" s="20">
        <f>SUM(O6:O37)</f>
        <v>0</v>
      </c>
      <c r="P38" s="23">
        <f>SUM(P6:P37)</f>
        <v>588842.58299999998</v>
      </c>
      <c r="Q38" s="24"/>
      <c r="R38" s="4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</row>
    <row r="41" spans="1:18">
      <c r="A41" s="25"/>
      <c r="B41" s="2"/>
      <c r="C41" s="2"/>
      <c r="D41" s="2"/>
      <c r="E41" s="2"/>
      <c r="F41" s="25"/>
      <c r="G41" s="2"/>
      <c r="H41" s="2"/>
      <c r="I41" s="2"/>
      <c r="J41" s="25"/>
      <c r="K41" s="2"/>
      <c r="L41" s="2"/>
      <c r="M41" s="2"/>
      <c r="N41" s="25"/>
      <c r="O41" s="2"/>
      <c r="P41" s="4"/>
      <c r="Q41" s="4"/>
      <c r="R41" s="4"/>
    </row>
    <row r="42" spans="1:18">
      <c r="A42" s="2"/>
      <c r="B42" s="45" t="s">
        <v>9</v>
      </c>
      <c r="C42" s="45"/>
      <c r="D42" s="45"/>
      <c r="E42" s="2"/>
      <c r="F42" s="2"/>
      <c r="G42" s="12"/>
      <c r="H42" s="2"/>
      <c r="I42" s="45" t="s">
        <v>10</v>
      </c>
      <c r="J42" s="45"/>
      <c r="K42" s="45"/>
      <c r="L42" s="2"/>
      <c r="M42" s="2"/>
      <c r="N42" s="2"/>
      <c r="O42" s="2"/>
      <c r="P42" s="4"/>
      <c r="Q42" s="4"/>
      <c r="R42" s="4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</row>
    <row r="44" spans="1:18">
      <c r="A44" s="2"/>
      <c r="B44" s="2"/>
      <c r="C44" s="2"/>
      <c r="D44" s="2"/>
      <c r="E44" s="2"/>
      <c r="F44" s="2"/>
      <c r="G44" s="2"/>
      <c r="H44" s="26" t="s">
        <v>11</v>
      </c>
      <c r="I44" s="2">
        <v>3.3087500000000001E-3</v>
      </c>
      <c r="J44" s="26" t="s">
        <v>12</v>
      </c>
      <c r="K44" s="2">
        <v>3.27706192</v>
      </c>
      <c r="L44" s="2"/>
      <c r="M44" s="2"/>
      <c r="N44" s="2"/>
      <c r="O44" s="2"/>
      <c r="P44" s="4"/>
      <c r="Q44" s="4"/>
      <c r="R44" s="4"/>
    </row>
    <row r="45" spans="1:18">
      <c r="A45" s="3" t="s">
        <v>3</v>
      </c>
      <c r="B45" s="2"/>
      <c r="C45" s="2"/>
      <c r="D45" s="2"/>
      <c r="E45" s="2"/>
      <c r="F45" s="2"/>
      <c r="G45" s="2"/>
      <c r="H45" s="3" t="s">
        <v>3</v>
      </c>
      <c r="I45" s="2"/>
      <c r="J45" s="2"/>
      <c r="K45" s="2"/>
      <c r="L45" s="2"/>
      <c r="M45" s="2"/>
      <c r="N45" s="4"/>
      <c r="O45" s="4"/>
      <c r="P45" s="4"/>
    </row>
    <row r="46" spans="1:18">
      <c r="A46" s="3" t="s">
        <v>6</v>
      </c>
      <c r="B46" s="5">
        <v>0</v>
      </c>
      <c r="C46" s="6">
        <v>1</v>
      </c>
      <c r="D46" s="6">
        <v>2</v>
      </c>
      <c r="E46" s="6">
        <v>3</v>
      </c>
      <c r="F46" s="7" t="s">
        <v>7</v>
      </c>
      <c r="G46" s="2"/>
      <c r="H46" s="3" t="s">
        <v>6</v>
      </c>
      <c r="I46" s="5">
        <v>0</v>
      </c>
      <c r="J46" s="6">
        <v>1</v>
      </c>
      <c r="K46" s="6">
        <v>2</v>
      </c>
      <c r="L46" s="6">
        <v>3</v>
      </c>
      <c r="M46" s="27" t="s">
        <v>7</v>
      </c>
      <c r="N46" s="4"/>
      <c r="O46" s="4"/>
      <c r="P46" s="4"/>
    </row>
    <row r="47" spans="1:18">
      <c r="A47" s="9">
        <v>3.75</v>
      </c>
      <c r="B47" s="2">
        <f t="shared" ref="B47:B78" si="6">L6*($A47)</f>
        <v>0</v>
      </c>
      <c r="C47" s="2">
        <f t="shared" ref="C47:C78" si="7">M6*($A47)</f>
        <v>0</v>
      </c>
      <c r="D47" s="2">
        <f t="shared" ref="D47:D78" si="8">N6*($A47)</f>
        <v>0</v>
      </c>
      <c r="E47" s="2">
        <f t="shared" ref="E47:E78" si="9">O6*($A47)</f>
        <v>0</v>
      </c>
      <c r="F47" s="11">
        <f t="shared" ref="F47:F78" si="10">SUM(B47:E47)</f>
        <v>0</v>
      </c>
      <c r="G47" s="2"/>
      <c r="H47" s="9">
        <f t="shared" ref="H47:H78" si="11">$I$44*((A47)^$K$44)</f>
        <v>0.25165175453016903</v>
      </c>
      <c r="I47" s="2">
        <f t="shared" ref="I47:I78" si="12">L6*$H47</f>
        <v>0</v>
      </c>
      <c r="J47" s="2">
        <f t="shared" ref="J47:J78" si="13">M6*$H47</f>
        <v>0</v>
      </c>
      <c r="K47" s="2">
        <f t="shared" ref="K47:K78" si="14">N6*$H47</f>
        <v>0</v>
      </c>
      <c r="L47" s="2">
        <f t="shared" ref="L47:L78" si="15">O6*$H47</f>
        <v>0</v>
      </c>
      <c r="M47" s="28">
        <f t="shared" ref="M47:M78" si="16">SUM(I47:L47)</f>
        <v>0</v>
      </c>
      <c r="N47" s="4"/>
      <c r="O47" s="4"/>
      <c r="P47" s="4"/>
    </row>
    <row r="48" spans="1:18">
      <c r="A48" s="9">
        <v>4.25</v>
      </c>
      <c r="B48" s="2">
        <f t="shared" si="6"/>
        <v>0</v>
      </c>
      <c r="C48" s="2">
        <f t="shared" si="7"/>
        <v>0</v>
      </c>
      <c r="D48" s="2">
        <f t="shared" si="8"/>
        <v>0</v>
      </c>
      <c r="E48" s="2">
        <f t="shared" si="9"/>
        <v>0</v>
      </c>
      <c r="F48" s="11">
        <f t="shared" si="10"/>
        <v>0</v>
      </c>
      <c r="G48" s="2"/>
      <c r="H48" s="9">
        <f t="shared" si="11"/>
        <v>0.37925681011545798</v>
      </c>
      <c r="I48" s="2">
        <f t="shared" si="12"/>
        <v>0</v>
      </c>
      <c r="J48" s="2">
        <f t="shared" si="13"/>
        <v>0</v>
      </c>
      <c r="K48" s="2">
        <f t="shared" si="14"/>
        <v>0</v>
      </c>
      <c r="L48" s="2">
        <f t="shared" si="15"/>
        <v>0</v>
      </c>
      <c r="M48" s="28">
        <f t="shared" si="16"/>
        <v>0</v>
      </c>
      <c r="N48" s="4"/>
      <c r="O48" s="4"/>
      <c r="P48" s="4"/>
    </row>
    <row r="49" spans="1:16">
      <c r="A49" s="9">
        <v>4.75</v>
      </c>
      <c r="B49" s="2">
        <f t="shared" si="6"/>
        <v>0</v>
      </c>
      <c r="C49" s="2">
        <f t="shared" si="7"/>
        <v>0</v>
      </c>
      <c r="D49" s="2">
        <f t="shared" si="8"/>
        <v>0</v>
      </c>
      <c r="E49" s="2">
        <f t="shared" si="9"/>
        <v>0</v>
      </c>
      <c r="F49" s="11">
        <f t="shared" si="10"/>
        <v>0</v>
      </c>
      <c r="G49" s="2"/>
      <c r="H49" s="9">
        <f t="shared" si="11"/>
        <v>0.546047991396299</v>
      </c>
      <c r="I49" s="2">
        <f t="shared" si="12"/>
        <v>0</v>
      </c>
      <c r="J49" s="2">
        <f t="shared" si="13"/>
        <v>0</v>
      </c>
      <c r="K49" s="2">
        <f t="shared" si="14"/>
        <v>0</v>
      </c>
      <c r="L49" s="2">
        <f t="shared" si="15"/>
        <v>0</v>
      </c>
      <c r="M49" s="28">
        <f t="shared" si="16"/>
        <v>0</v>
      </c>
      <c r="N49" s="4"/>
      <c r="O49" s="4"/>
      <c r="P49" s="4"/>
    </row>
    <row r="50" spans="1:16">
      <c r="A50" s="9">
        <v>5.25</v>
      </c>
      <c r="B50" s="2">
        <f t="shared" si="6"/>
        <v>0</v>
      </c>
      <c r="C50" s="2">
        <f t="shared" si="7"/>
        <v>0</v>
      </c>
      <c r="D50" s="2">
        <f t="shared" si="8"/>
        <v>0</v>
      </c>
      <c r="E50" s="2">
        <f t="shared" si="9"/>
        <v>0</v>
      </c>
      <c r="F50" s="11">
        <f t="shared" si="10"/>
        <v>0</v>
      </c>
      <c r="G50" s="2"/>
      <c r="H50" s="9">
        <f t="shared" si="11"/>
        <v>0.75800240546306097</v>
      </c>
      <c r="I50" s="2">
        <f t="shared" si="12"/>
        <v>0</v>
      </c>
      <c r="J50" s="2">
        <f t="shared" si="13"/>
        <v>0</v>
      </c>
      <c r="K50" s="2">
        <f t="shared" si="14"/>
        <v>0</v>
      </c>
      <c r="L50" s="2">
        <f t="shared" si="15"/>
        <v>0</v>
      </c>
      <c r="M50" s="28">
        <f t="shared" si="16"/>
        <v>0</v>
      </c>
      <c r="N50" s="4"/>
      <c r="O50" s="4"/>
      <c r="P50" s="4"/>
    </row>
    <row r="51" spans="1:16">
      <c r="A51" s="9">
        <v>5.75</v>
      </c>
      <c r="B51" s="2">
        <f t="shared" si="6"/>
        <v>0</v>
      </c>
      <c r="C51" s="2">
        <f t="shared" si="7"/>
        <v>0</v>
      </c>
      <c r="D51" s="2">
        <f t="shared" si="8"/>
        <v>0</v>
      </c>
      <c r="E51" s="2">
        <f t="shared" si="9"/>
        <v>0</v>
      </c>
      <c r="F51" s="11">
        <f t="shared" si="10"/>
        <v>0</v>
      </c>
      <c r="G51" s="2"/>
      <c r="H51" s="9">
        <f t="shared" si="11"/>
        <v>1.02127457468539</v>
      </c>
      <c r="I51" s="2">
        <f t="shared" si="12"/>
        <v>0</v>
      </c>
      <c r="J51" s="2">
        <f t="shared" si="13"/>
        <v>0</v>
      </c>
      <c r="K51" s="2">
        <f t="shared" si="14"/>
        <v>0</v>
      </c>
      <c r="L51" s="2">
        <f t="shared" si="15"/>
        <v>0</v>
      </c>
      <c r="M51" s="28">
        <f t="shared" si="16"/>
        <v>0</v>
      </c>
      <c r="N51" s="4"/>
      <c r="O51" s="4"/>
      <c r="P51" s="4"/>
    </row>
    <row r="52" spans="1:16">
      <c r="A52" s="9">
        <v>6.25</v>
      </c>
      <c r="B52" s="2">
        <f t="shared" si="6"/>
        <v>72710.431249999994</v>
      </c>
      <c r="C52" s="2">
        <f t="shared" si="7"/>
        <v>0</v>
      </c>
      <c r="D52" s="2">
        <f t="shared" si="8"/>
        <v>0</v>
      </c>
      <c r="E52" s="2">
        <f t="shared" si="9"/>
        <v>0</v>
      </c>
      <c r="F52" s="11">
        <f t="shared" si="10"/>
        <v>72710.431249999994</v>
      </c>
      <c r="G52" s="2"/>
      <c r="H52" s="9">
        <f t="shared" si="11"/>
        <v>1.34218398359945</v>
      </c>
      <c r="I52" s="2">
        <f t="shared" si="12"/>
        <v>15614.5242022974</v>
      </c>
      <c r="J52" s="2">
        <f t="shared" si="13"/>
        <v>0</v>
      </c>
      <c r="K52" s="2">
        <f t="shared" si="14"/>
        <v>0</v>
      </c>
      <c r="L52" s="2">
        <f t="shared" si="15"/>
        <v>0</v>
      </c>
      <c r="M52" s="28">
        <f t="shared" si="16"/>
        <v>15614.5242022974</v>
      </c>
      <c r="N52" s="4"/>
      <c r="O52" s="4"/>
      <c r="P52" s="4"/>
    </row>
    <row r="53" spans="1:16">
      <c r="A53" s="9">
        <v>6.75</v>
      </c>
      <c r="B53" s="2">
        <f t="shared" si="6"/>
        <v>0</v>
      </c>
      <c r="C53" s="2">
        <f t="shared" si="7"/>
        <v>0</v>
      </c>
      <c r="D53" s="2">
        <f t="shared" si="8"/>
        <v>0</v>
      </c>
      <c r="E53" s="2">
        <f t="shared" si="9"/>
        <v>0</v>
      </c>
      <c r="F53" s="11">
        <f t="shared" si="10"/>
        <v>0</v>
      </c>
      <c r="G53" s="2"/>
      <c r="H53" s="9">
        <f t="shared" si="11"/>
        <v>1.7272045299969101</v>
      </c>
      <c r="I53" s="2">
        <f t="shared" si="12"/>
        <v>0</v>
      </c>
      <c r="J53" s="2">
        <f t="shared" si="13"/>
        <v>0</v>
      </c>
      <c r="K53" s="2">
        <f t="shared" si="14"/>
        <v>0</v>
      </c>
      <c r="L53" s="2">
        <f t="shared" si="15"/>
        <v>0</v>
      </c>
      <c r="M53" s="28">
        <f t="shared" si="16"/>
        <v>0</v>
      </c>
      <c r="N53" s="4"/>
      <c r="O53" s="4"/>
      <c r="P53" s="4"/>
    </row>
    <row r="54" spans="1:16">
      <c r="A54" s="9">
        <v>7.25</v>
      </c>
      <c r="B54" s="2">
        <f t="shared" si="6"/>
        <v>428208.27974999999</v>
      </c>
      <c r="C54" s="2">
        <f t="shared" si="7"/>
        <v>0</v>
      </c>
      <c r="D54" s="2">
        <f t="shared" si="8"/>
        <v>0</v>
      </c>
      <c r="E54" s="2">
        <f t="shared" si="9"/>
        <v>0</v>
      </c>
      <c r="F54" s="11">
        <f t="shared" si="10"/>
        <v>428208.27974999999</v>
      </c>
      <c r="G54" s="2"/>
      <c r="H54" s="9">
        <f t="shared" si="11"/>
        <v>2.1829554565489699</v>
      </c>
      <c r="I54" s="2">
        <f t="shared" si="12"/>
        <v>128932.358733753</v>
      </c>
      <c r="J54" s="2">
        <f t="shared" si="13"/>
        <v>0</v>
      </c>
      <c r="K54" s="2">
        <f t="shared" si="14"/>
        <v>0</v>
      </c>
      <c r="L54" s="2">
        <f t="shared" si="15"/>
        <v>0</v>
      </c>
      <c r="M54" s="28">
        <f t="shared" si="16"/>
        <v>128932.358733753</v>
      </c>
      <c r="N54" s="4"/>
      <c r="O54" s="4"/>
      <c r="P54" s="4"/>
    </row>
    <row r="55" spans="1:16">
      <c r="A55" s="9">
        <v>7.75</v>
      </c>
      <c r="B55" s="2">
        <f t="shared" si="6"/>
        <v>915480.23549999995</v>
      </c>
      <c r="C55" s="2">
        <f t="shared" si="7"/>
        <v>0</v>
      </c>
      <c r="D55" s="2">
        <f t="shared" si="8"/>
        <v>0</v>
      </c>
      <c r="E55" s="2">
        <f t="shared" si="9"/>
        <v>0</v>
      </c>
      <c r="F55" s="11">
        <f t="shared" si="10"/>
        <v>915480.23549999995</v>
      </c>
      <c r="G55" s="2"/>
      <c r="H55" s="9">
        <f t="shared" si="11"/>
        <v>2.7161934586866598</v>
      </c>
      <c r="I55" s="2">
        <f t="shared" si="12"/>
        <v>320854.377706067</v>
      </c>
      <c r="J55" s="2">
        <f t="shared" si="13"/>
        <v>0</v>
      </c>
      <c r="K55" s="2">
        <f t="shared" si="14"/>
        <v>0</v>
      </c>
      <c r="L55" s="2">
        <f t="shared" si="15"/>
        <v>0</v>
      </c>
      <c r="M55" s="28">
        <f t="shared" si="16"/>
        <v>320854.377706067</v>
      </c>
      <c r="N55" s="4"/>
      <c r="O55" s="4"/>
      <c r="P55" s="4"/>
    </row>
    <row r="56" spans="1:16">
      <c r="A56" s="9">
        <v>8.25</v>
      </c>
      <c r="B56" s="2">
        <f t="shared" si="6"/>
        <v>583249.55700000003</v>
      </c>
      <c r="C56" s="2">
        <f t="shared" si="7"/>
        <v>0</v>
      </c>
      <c r="D56" s="2">
        <f t="shared" si="8"/>
        <v>0</v>
      </c>
      <c r="E56" s="2">
        <f t="shared" si="9"/>
        <v>0</v>
      </c>
      <c r="F56" s="11">
        <f t="shared" si="10"/>
        <v>583249.55700000003</v>
      </c>
      <c r="G56" s="2"/>
      <c r="H56" s="9">
        <f t="shared" si="11"/>
        <v>3.3338057441000899</v>
      </c>
      <c r="I56" s="2">
        <f t="shared" si="12"/>
        <v>235689.78465096201</v>
      </c>
      <c r="J56" s="2">
        <f t="shared" si="13"/>
        <v>0</v>
      </c>
      <c r="K56" s="2">
        <f t="shared" si="14"/>
        <v>0</v>
      </c>
      <c r="L56" s="2">
        <f t="shared" si="15"/>
        <v>0</v>
      </c>
      <c r="M56" s="28">
        <f t="shared" si="16"/>
        <v>235689.78465096201</v>
      </c>
      <c r="N56" s="4"/>
      <c r="O56" s="4"/>
      <c r="P56" s="4"/>
    </row>
    <row r="57" spans="1:16">
      <c r="A57" s="9">
        <v>8.75</v>
      </c>
      <c r="B57" s="2">
        <f t="shared" si="6"/>
        <v>618598.01500000001</v>
      </c>
      <c r="C57" s="2">
        <f t="shared" si="7"/>
        <v>0</v>
      </c>
      <c r="D57" s="2">
        <f t="shared" si="8"/>
        <v>0</v>
      </c>
      <c r="E57" s="2">
        <f t="shared" si="9"/>
        <v>0</v>
      </c>
      <c r="F57" s="11">
        <f t="shared" si="10"/>
        <v>618598.01500000001</v>
      </c>
      <c r="G57" s="2"/>
      <c r="H57" s="9">
        <f t="shared" si="11"/>
        <v>4.0428038741148997</v>
      </c>
      <c r="I57" s="2">
        <f t="shared" si="12"/>
        <v>285813.76589277602</v>
      </c>
      <c r="J57" s="2">
        <f t="shared" si="13"/>
        <v>0</v>
      </c>
      <c r="K57" s="2">
        <f t="shared" si="14"/>
        <v>0</v>
      </c>
      <c r="L57" s="2">
        <f t="shared" si="15"/>
        <v>0</v>
      </c>
      <c r="M57" s="28">
        <f t="shared" si="16"/>
        <v>285813.76589277602</v>
      </c>
      <c r="N57" s="4"/>
      <c r="O57" s="4"/>
      <c r="P57" s="4"/>
    </row>
    <row r="58" spans="1:16">
      <c r="A58" s="9">
        <v>9.25</v>
      </c>
      <c r="B58" s="2">
        <f t="shared" si="6"/>
        <v>546334.70175000001</v>
      </c>
      <c r="C58" s="2">
        <f t="shared" si="7"/>
        <v>0</v>
      </c>
      <c r="D58" s="2">
        <f t="shared" si="8"/>
        <v>0</v>
      </c>
      <c r="E58" s="2">
        <f t="shared" si="9"/>
        <v>0</v>
      </c>
      <c r="F58" s="11">
        <f t="shared" si="10"/>
        <v>546334.70175000001</v>
      </c>
      <c r="G58" s="2"/>
      <c r="H58" s="9">
        <f t="shared" si="11"/>
        <v>4.85031825610801</v>
      </c>
      <c r="I58" s="2">
        <f t="shared" si="12"/>
        <v>286475.37057765899</v>
      </c>
      <c r="J58" s="2">
        <f t="shared" si="13"/>
        <v>0</v>
      </c>
      <c r="K58" s="2">
        <f t="shared" si="14"/>
        <v>0</v>
      </c>
      <c r="L58" s="2">
        <f t="shared" si="15"/>
        <v>0</v>
      </c>
      <c r="M58" s="28">
        <f t="shared" si="16"/>
        <v>286475.37057765899</v>
      </c>
      <c r="N58" s="4"/>
      <c r="O58" s="4"/>
      <c r="P58" s="4"/>
    </row>
    <row r="59" spans="1:16">
      <c r="A59" s="9">
        <v>9.75</v>
      </c>
      <c r="B59" s="2">
        <f t="shared" si="6"/>
        <v>689294.93099999998</v>
      </c>
      <c r="C59" s="2">
        <f t="shared" si="7"/>
        <v>0</v>
      </c>
      <c r="D59" s="2">
        <f t="shared" si="8"/>
        <v>0</v>
      </c>
      <c r="E59" s="2">
        <f t="shared" si="9"/>
        <v>0</v>
      </c>
      <c r="F59" s="11">
        <f t="shared" si="10"/>
        <v>689294.93099999998</v>
      </c>
      <c r="G59" s="2"/>
      <c r="H59" s="9">
        <f t="shared" si="11"/>
        <v>5.7635931843605999</v>
      </c>
      <c r="I59" s="2">
        <f t="shared" si="12"/>
        <v>407468.263212914</v>
      </c>
      <c r="J59" s="2">
        <f t="shared" si="13"/>
        <v>0</v>
      </c>
      <c r="K59" s="2">
        <f t="shared" si="14"/>
        <v>0</v>
      </c>
      <c r="L59" s="2">
        <f t="shared" si="15"/>
        <v>0</v>
      </c>
      <c r="M59" s="28">
        <f t="shared" si="16"/>
        <v>407468.263212914</v>
      </c>
      <c r="N59" s="4"/>
      <c r="O59" s="4"/>
      <c r="P59" s="4"/>
    </row>
    <row r="60" spans="1:16">
      <c r="A60" s="9">
        <v>10.25</v>
      </c>
      <c r="B60" s="2">
        <f t="shared" si="6"/>
        <v>724643.38899999997</v>
      </c>
      <c r="C60" s="2">
        <f t="shared" si="7"/>
        <v>0</v>
      </c>
      <c r="D60" s="2">
        <f t="shared" si="8"/>
        <v>0</v>
      </c>
      <c r="E60" s="2">
        <f t="shared" si="9"/>
        <v>0</v>
      </c>
      <c r="F60" s="11">
        <f t="shared" si="10"/>
        <v>724643.38899999997</v>
      </c>
      <c r="G60" s="2"/>
      <c r="H60" s="9">
        <f t="shared" si="11"/>
        <v>6.78998234766678</v>
      </c>
      <c r="I60" s="2">
        <f t="shared" si="12"/>
        <v>480030.81167448102</v>
      </c>
      <c r="J60" s="2">
        <f t="shared" si="13"/>
        <v>0</v>
      </c>
      <c r="K60" s="2">
        <f t="shared" si="14"/>
        <v>0</v>
      </c>
      <c r="L60" s="2">
        <f t="shared" si="15"/>
        <v>0</v>
      </c>
      <c r="M60" s="28">
        <f t="shared" si="16"/>
        <v>480030.81167448102</v>
      </c>
      <c r="N60" s="4"/>
      <c r="O60" s="4"/>
      <c r="P60" s="4"/>
    </row>
    <row r="61" spans="1:16">
      <c r="A61" s="9">
        <v>10.75</v>
      </c>
      <c r="B61" s="2">
        <f t="shared" si="6"/>
        <v>125061.94175</v>
      </c>
      <c r="C61" s="2">
        <f t="shared" si="7"/>
        <v>0</v>
      </c>
      <c r="D61" s="2">
        <f t="shared" si="8"/>
        <v>0</v>
      </c>
      <c r="E61" s="2">
        <f t="shared" si="9"/>
        <v>0</v>
      </c>
      <c r="F61" s="11">
        <f t="shared" si="10"/>
        <v>125061.94175</v>
      </c>
      <c r="G61" s="2"/>
      <c r="H61" s="9">
        <f t="shared" si="11"/>
        <v>7.9369447378023903</v>
      </c>
      <c r="I61" s="2">
        <f t="shared" si="12"/>
        <v>92335.787950884798</v>
      </c>
      <c r="J61" s="2">
        <f t="shared" si="13"/>
        <v>0</v>
      </c>
      <c r="K61" s="2">
        <f t="shared" si="14"/>
        <v>0</v>
      </c>
      <c r="L61" s="2">
        <f t="shared" si="15"/>
        <v>0</v>
      </c>
      <c r="M61" s="28">
        <f t="shared" si="16"/>
        <v>92335.787950884798</v>
      </c>
      <c r="N61" s="4"/>
      <c r="O61" s="4"/>
      <c r="P61" s="4"/>
    </row>
    <row r="62" spans="1:16">
      <c r="A62" s="9">
        <v>11.25</v>
      </c>
      <c r="B62" s="2">
        <f t="shared" si="6"/>
        <v>261757.56375</v>
      </c>
      <c r="C62" s="2">
        <f t="shared" si="7"/>
        <v>0</v>
      </c>
      <c r="D62" s="2">
        <f t="shared" si="8"/>
        <v>0</v>
      </c>
      <c r="E62" s="2">
        <f t="shared" si="9"/>
        <v>0</v>
      </c>
      <c r="F62" s="11">
        <f t="shared" si="10"/>
        <v>261757.56375</v>
      </c>
      <c r="G62" s="2"/>
      <c r="H62" s="9">
        <f t="shared" si="11"/>
        <v>9.2120409050609702</v>
      </c>
      <c r="I62" s="2">
        <f t="shared" si="12"/>
        <v>214339.67861992001</v>
      </c>
      <c r="J62" s="2">
        <f t="shared" si="13"/>
        <v>0</v>
      </c>
      <c r="K62" s="2">
        <f t="shared" si="14"/>
        <v>0</v>
      </c>
      <c r="L62" s="2">
        <f t="shared" si="15"/>
        <v>0</v>
      </c>
      <c r="M62" s="28">
        <f t="shared" si="16"/>
        <v>214339.67861992001</v>
      </c>
      <c r="N62" s="4"/>
      <c r="O62" s="4"/>
      <c r="P62" s="4"/>
    </row>
    <row r="63" spans="1:16">
      <c r="A63" s="9">
        <v>11.75</v>
      </c>
      <c r="B63" s="2">
        <f t="shared" si="6"/>
        <v>136695.61074999999</v>
      </c>
      <c r="C63" s="2">
        <f t="shared" si="7"/>
        <v>0</v>
      </c>
      <c r="D63" s="2">
        <f t="shared" si="8"/>
        <v>0</v>
      </c>
      <c r="E63" s="2">
        <f t="shared" si="9"/>
        <v>0</v>
      </c>
      <c r="F63" s="11">
        <f t="shared" si="10"/>
        <v>136695.61074999999</v>
      </c>
      <c r="G63" s="2"/>
      <c r="H63" s="9">
        <f t="shared" si="11"/>
        <v>10.622929516478001</v>
      </c>
      <c r="I63" s="2">
        <f t="shared" si="12"/>
        <v>123583.645805035</v>
      </c>
      <c r="J63" s="2">
        <f t="shared" si="13"/>
        <v>0</v>
      </c>
      <c r="K63" s="2">
        <f t="shared" si="14"/>
        <v>0</v>
      </c>
      <c r="L63" s="2">
        <f t="shared" si="15"/>
        <v>0</v>
      </c>
      <c r="M63" s="28">
        <f t="shared" si="16"/>
        <v>123583.645805035</v>
      </c>
      <c r="N63" s="4"/>
      <c r="O63" s="4"/>
      <c r="P63" s="4"/>
    </row>
    <row r="64" spans="1:16">
      <c r="A64" s="9">
        <v>12.25</v>
      </c>
      <c r="B64" s="2">
        <f t="shared" si="6"/>
        <v>142512.44524999999</v>
      </c>
      <c r="C64" s="2">
        <f t="shared" si="7"/>
        <v>0</v>
      </c>
      <c r="D64" s="2">
        <f t="shared" si="8"/>
        <v>0</v>
      </c>
      <c r="E64" s="2">
        <f t="shared" si="9"/>
        <v>0</v>
      </c>
      <c r="F64" s="11">
        <f t="shared" si="10"/>
        <v>142512.44524999999</v>
      </c>
      <c r="G64" s="2"/>
      <c r="H64" s="9">
        <f t="shared" si="11"/>
        <v>12.17736417978</v>
      </c>
      <c r="I64" s="2">
        <f t="shared" si="12"/>
        <v>141667.42416001699</v>
      </c>
      <c r="J64" s="2">
        <f t="shared" si="13"/>
        <v>0</v>
      </c>
      <c r="K64" s="2">
        <f t="shared" si="14"/>
        <v>0</v>
      </c>
      <c r="L64" s="2">
        <f t="shared" si="15"/>
        <v>0</v>
      </c>
      <c r="M64" s="28">
        <f t="shared" si="16"/>
        <v>141667.42416001699</v>
      </c>
      <c r="N64" s="4"/>
      <c r="O64" s="4"/>
      <c r="P64" s="4"/>
    </row>
    <row r="65" spans="1:16">
      <c r="A65" s="9">
        <v>12.75</v>
      </c>
      <c r="B65" s="2">
        <f t="shared" si="6"/>
        <v>0</v>
      </c>
      <c r="C65" s="2">
        <f t="shared" si="7"/>
        <v>0</v>
      </c>
      <c r="D65" s="2">
        <f t="shared" si="8"/>
        <v>0</v>
      </c>
      <c r="E65" s="2">
        <f t="shared" si="9"/>
        <v>0</v>
      </c>
      <c r="F65" s="11">
        <f t="shared" si="10"/>
        <v>0</v>
      </c>
      <c r="G65" s="2"/>
      <c r="H65" s="9">
        <f t="shared" si="11"/>
        <v>13.883190502006601</v>
      </c>
      <c r="I65" s="2">
        <f t="shared" si="12"/>
        <v>0</v>
      </c>
      <c r="J65" s="2">
        <f t="shared" si="13"/>
        <v>0</v>
      </c>
      <c r="K65" s="2">
        <f t="shared" si="14"/>
        <v>0</v>
      </c>
      <c r="L65" s="2">
        <f t="shared" si="15"/>
        <v>0</v>
      </c>
      <c r="M65" s="28">
        <f t="shared" si="16"/>
        <v>0</v>
      </c>
      <c r="N65" s="4"/>
      <c r="O65" s="4"/>
      <c r="P65" s="4"/>
    </row>
    <row r="66" spans="1:16">
      <c r="A66" s="9">
        <v>13.25</v>
      </c>
      <c r="B66" s="2">
        <f t="shared" si="6"/>
        <v>0</v>
      </c>
      <c r="C66" s="2">
        <f t="shared" si="7"/>
        <v>0</v>
      </c>
      <c r="D66" s="2">
        <f t="shared" si="8"/>
        <v>0</v>
      </c>
      <c r="E66" s="2">
        <f t="shared" si="9"/>
        <v>0</v>
      </c>
      <c r="F66" s="11">
        <f t="shared" si="10"/>
        <v>0</v>
      </c>
      <c r="G66" s="2"/>
      <c r="H66" s="9">
        <f t="shared" si="11"/>
        <v>15.7483433565117</v>
      </c>
      <c r="I66" s="2">
        <f t="shared" si="12"/>
        <v>0</v>
      </c>
      <c r="J66" s="2">
        <f t="shared" si="13"/>
        <v>0</v>
      </c>
      <c r="K66" s="2">
        <f t="shared" si="14"/>
        <v>0</v>
      </c>
      <c r="L66" s="2">
        <f t="shared" si="15"/>
        <v>0</v>
      </c>
      <c r="M66" s="28">
        <f t="shared" si="16"/>
        <v>0</v>
      </c>
      <c r="N66" s="4"/>
      <c r="O66" s="4"/>
      <c r="P66" s="4"/>
    </row>
    <row r="67" spans="1:16">
      <c r="A67" s="9">
        <v>13.75</v>
      </c>
      <c r="B67" s="2">
        <f t="shared" si="6"/>
        <v>0</v>
      </c>
      <c r="C67" s="2">
        <f t="shared" si="7"/>
        <v>0</v>
      </c>
      <c r="D67" s="2">
        <f t="shared" si="8"/>
        <v>0</v>
      </c>
      <c r="E67" s="2">
        <f t="shared" si="9"/>
        <v>0</v>
      </c>
      <c r="F67" s="11">
        <f t="shared" si="10"/>
        <v>0</v>
      </c>
      <c r="G67" s="2"/>
      <c r="H67" s="9">
        <f t="shared" si="11"/>
        <v>17.7808443359236</v>
      </c>
      <c r="I67" s="2">
        <f t="shared" si="12"/>
        <v>0</v>
      </c>
      <c r="J67" s="2">
        <f t="shared" si="13"/>
        <v>0</v>
      </c>
      <c r="K67" s="2">
        <f t="shared" si="14"/>
        <v>0</v>
      </c>
      <c r="L67" s="2">
        <f t="shared" si="15"/>
        <v>0</v>
      </c>
      <c r="M67" s="28">
        <f t="shared" si="16"/>
        <v>0</v>
      </c>
      <c r="N67" s="4"/>
      <c r="O67" s="4"/>
      <c r="P67" s="4"/>
    </row>
    <row r="68" spans="1:16">
      <c r="A68" s="9">
        <v>14.25</v>
      </c>
      <c r="B68" s="2">
        <f t="shared" si="6"/>
        <v>0</v>
      </c>
      <c r="C68" s="2">
        <f t="shared" si="7"/>
        <v>0</v>
      </c>
      <c r="D68" s="2">
        <f t="shared" si="8"/>
        <v>0</v>
      </c>
      <c r="E68" s="2">
        <f t="shared" si="9"/>
        <v>0</v>
      </c>
      <c r="F68" s="11">
        <f t="shared" si="10"/>
        <v>0</v>
      </c>
      <c r="G68" s="2"/>
      <c r="H68" s="9">
        <f t="shared" si="11"/>
        <v>19.988799371816199</v>
      </c>
      <c r="I68" s="2">
        <f t="shared" si="12"/>
        <v>0</v>
      </c>
      <c r="J68" s="2">
        <f t="shared" si="13"/>
        <v>0</v>
      </c>
      <c r="K68" s="2">
        <f t="shared" si="14"/>
        <v>0</v>
      </c>
      <c r="L68" s="2">
        <f t="shared" si="15"/>
        <v>0</v>
      </c>
      <c r="M68" s="28">
        <f t="shared" si="16"/>
        <v>0</v>
      </c>
      <c r="N68" s="4"/>
      <c r="O68" s="4"/>
      <c r="P68" s="4"/>
    </row>
    <row r="69" spans="1:16">
      <c r="A69" s="9">
        <v>14.75</v>
      </c>
      <c r="B69" s="2">
        <f t="shared" si="6"/>
        <v>0</v>
      </c>
      <c r="C69" s="2">
        <f t="shared" si="7"/>
        <v>0</v>
      </c>
      <c r="D69" s="2">
        <f t="shared" si="8"/>
        <v>0</v>
      </c>
      <c r="E69" s="2">
        <f t="shared" si="9"/>
        <v>0</v>
      </c>
      <c r="F69" s="11">
        <f t="shared" si="10"/>
        <v>0</v>
      </c>
      <c r="G69" s="2"/>
      <c r="H69" s="9">
        <f t="shared" si="11"/>
        <v>22.3803965044692</v>
      </c>
      <c r="I69" s="2">
        <f t="shared" si="12"/>
        <v>0</v>
      </c>
      <c r="J69" s="2">
        <f t="shared" si="13"/>
        <v>0</v>
      </c>
      <c r="K69" s="2">
        <f t="shared" si="14"/>
        <v>0</v>
      </c>
      <c r="L69" s="2">
        <f t="shared" si="15"/>
        <v>0</v>
      </c>
      <c r="M69" s="28">
        <f t="shared" si="16"/>
        <v>0</v>
      </c>
      <c r="N69" s="4"/>
      <c r="O69" s="4"/>
      <c r="P69" s="4"/>
    </row>
    <row r="70" spans="1:16">
      <c r="A70" s="9">
        <v>15.25</v>
      </c>
      <c r="B70" s="2">
        <f t="shared" si="6"/>
        <v>0</v>
      </c>
      <c r="C70" s="2">
        <f t="shared" si="7"/>
        <v>0</v>
      </c>
      <c r="D70" s="2">
        <f t="shared" si="8"/>
        <v>0</v>
      </c>
      <c r="E70" s="2">
        <f t="shared" si="9"/>
        <v>0</v>
      </c>
      <c r="F70" s="11">
        <f t="shared" si="10"/>
        <v>0</v>
      </c>
      <c r="G70" s="2"/>
      <c r="H70" s="9">
        <f t="shared" si="11"/>
        <v>24.963903788283599</v>
      </c>
      <c r="I70" s="2">
        <f t="shared" si="12"/>
        <v>0</v>
      </c>
      <c r="J70" s="2">
        <f t="shared" si="13"/>
        <v>0</v>
      </c>
      <c r="K70" s="2">
        <f t="shared" si="14"/>
        <v>0</v>
      </c>
      <c r="L70" s="2">
        <f t="shared" si="15"/>
        <v>0</v>
      </c>
      <c r="M70" s="28">
        <f t="shared" si="16"/>
        <v>0</v>
      </c>
      <c r="N70" s="4"/>
      <c r="O70" s="4"/>
      <c r="P70" s="4"/>
    </row>
    <row r="71" spans="1:16">
      <c r="A71" s="9">
        <v>15.75</v>
      </c>
      <c r="B71" s="2">
        <f t="shared" si="6"/>
        <v>0</v>
      </c>
      <c r="C71" s="2">
        <f t="shared" si="7"/>
        <v>0</v>
      </c>
      <c r="D71" s="2">
        <f t="shared" si="8"/>
        <v>0</v>
      </c>
      <c r="E71" s="2">
        <f t="shared" si="9"/>
        <v>0</v>
      </c>
      <c r="F71" s="11">
        <f t="shared" si="10"/>
        <v>0</v>
      </c>
      <c r="G71" s="2"/>
      <c r="H71" s="9">
        <f t="shared" si="11"/>
        <v>27.747667320249899</v>
      </c>
      <c r="I71" s="2">
        <f t="shared" si="12"/>
        <v>0</v>
      </c>
      <c r="J71" s="2">
        <f t="shared" si="13"/>
        <v>0</v>
      </c>
      <c r="K71" s="2">
        <f t="shared" si="14"/>
        <v>0</v>
      </c>
      <c r="L71" s="2">
        <f t="shared" si="15"/>
        <v>0</v>
      </c>
      <c r="M71" s="28">
        <f t="shared" si="16"/>
        <v>0</v>
      </c>
      <c r="N71" s="4"/>
      <c r="O71" s="4"/>
      <c r="P71" s="4"/>
    </row>
    <row r="72" spans="1:16">
      <c r="A72" s="9">
        <v>16.25</v>
      </c>
      <c r="B72" s="2">
        <f t="shared" si="6"/>
        <v>0</v>
      </c>
      <c r="C72" s="2">
        <f t="shared" si="7"/>
        <v>0</v>
      </c>
      <c r="D72" s="2">
        <f t="shared" si="8"/>
        <v>0</v>
      </c>
      <c r="E72" s="2">
        <f t="shared" si="9"/>
        <v>0</v>
      </c>
      <c r="F72" s="11">
        <f t="shared" si="10"/>
        <v>0</v>
      </c>
      <c r="G72" s="2"/>
      <c r="H72" s="9">
        <f t="shared" si="11"/>
        <v>30.740109380419</v>
      </c>
      <c r="I72" s="2">
        <f t="shared" si="12"/>
        <v>0</v>
      </c>
      <c r="J72" s="2">
        <f t="shared" si="13"/>
        <v>0</v>
      </c>
      <c r="K72" s="2">
        <f t="shared" si="14"/>
        <v>0</v>
      </c>
      <c r="L72" s="2">
        <f t="shared" si="15"/>
        <v>0</v>
      </c>
      <c r="M72" s="28">
        <f t="shared" si="16"/>
        <v>0</v>
      </c>
      <c r="N72" s="4"/>
      <c r="O72" s="4"/>
      <c r="P72" s="4"/>
    </row>
    <row r="73" spans="1:16">
      <c r="A73" s="9">
        <v>16.75</v>
      </c>
      <c r="B73" s="2">
        <f t="shared" si="6"/>
        <v>0</v>
      </c>
      <c r="C73" s="2">
        <f t="shared" si="7"/>
        <v>0</v>
      </c>
      <c r="D73" s="2">
        <f t="shared" si="8"/>
        <v>0</v>
      </c>
      <c r="E73" s="2">
        <f t="shared" si="9"/>
        <v>0</v>
      </c>
      <c r="F73" s="11">
        <f t="shared" si="10"/>
        <v>0</v>
      </c>
      <c r="G73" s="2"/>
      <c r="H73" s="9">
        <f t="shared" si="11"/>
        <v>33.949726674634</v>
      </c>
      <c r="I73" s="2">
        <f t="shared" si="12"/>
        <v>0</v>
      </c>
      <c r="J73" s="2">
        <f t="shared" si="13"/>
        <v>0</v>
      </c>
      <c r="K73" s="2">
        <f t="shared" si="14"/>
        <v>0</v>
      </c>
      <c r="L73" s="2">
        <f t="shared" si="15"/>
        <v>0</v>
      </c>
      <c r="M73" s="28">
        <f t="shared" si="16"/>
        <v>0</v>
      </c>
      <c r="N73" s="4"/>
      <c r="O73" s="4"/>
      <c r="P73" s="4"/>
    </row>
    <row r="74" spans="1:16">
      <c r="A74" s="9">
        <v>17.25</v>
      </c>
      <c r="B74" s="2">
        <f t="shared" si="6"/>
        <v>0</v>
      </c>
      <c r="C74" s="2">
        <f t="shared" si="7"/>
        <v>0</v>
      </c>
      <c r="D74" s="2">
        <f t="shared" si="8"/>
        <v>0</v>
      </c>
      <c r="E74" s="2">
        <f t="shared" si="9"/>
        <v>0</v>
      </c>
      <c r="F74" s="11">
        <f t="shared" si="10"/>
        <v>0</v>
      </c>
      <c r="G74" s="2"/>
      <c r="H74" s="9">
        <f t="shared" si="11"/>
        <v>37.385088670910598</v>
      </c>
      <c r="I74" s="2">
        <f t="shared" si="12"/>
        <v>0</v>
      </c>
      <c r="J74" s="2">
        <f t="shared" si="13"/>
        <v>0</v>
      </c>
      <c r="K74" s="2">
        <f t="shared" si="14"/>
        <v>0</v>
      </c>
      <c r="L74" s="2">
        <f t="shared" si="15"/>
        <v>0</v>
      </c>
      <c r="M74" s="28">
        <f t="shared" si="16"/>
        <v>0</v>
      </c>
      <c r="N74" s="4"/>
      <c r="O74" s="4"/>
      <c r="P74" s="4"/>
    </row>
    <row r="75" spans="1:16">
      <c r="A75" s="9">
        <v>17.75</v>
      </c>
      <c r="B75" s="2">
        <f t="shared" si="6"/>
        <v>0</v>
      </c>
      <c r="C75" s="2">
        <f t="shared" si="7"/>
        <v>0</v>
      </c>
      <c r="D75" s="2">
        <f t="shared" si="8"/>
        <v>0</v>
      </c>
      <c r="E75" s="2">
        <f t="shared" si="9"/>
        <v>0</v>
      </c>
      <c r="F75" s="11">
        <f t="shared" si="10"/>
        <v>0</v>
      </c>
      <c r="G75" s="2"/>
      <c r="H75" s="9">
        <f t="shared" si="11"/>
        <v>41.054836021810502</v>
      </c>
      <c r="I75" s="2">
        <f t="shared" si="12"/>
        <v>0</v>
      </c>
      <c r="J75" s="2">
        <f t="shared" si="13"/>
        <v>0</v>
      </c>
      <c r="K75" s="2">
        <f t="shared" si="14"/>
        <v>0</v>
      </c>
      <c r="L75" s="2">
        <f t="shared" si="15"/>
        <v>0</v>
      </c>
      <c r="M75" s="28">
        <f t="shared" si="16"/>
        <v>0</v>
      </c>
      <c r="N75" s="4"/>
      <c r="O75" s="4"/>
      <c r="P75" s="4"/>
    </row>
    <row r="76" spans="1:16">
      <c r="A76" s="9">
        <v>18.25</v>
      </c>
      <c r="B76" s="2">
        <f t="shared" si="6"/>
        <v>0</v>
      </c>
      <c r="C76" s="2">
        <f t="shared" si="7"/>
        <v>0</v>
      </c>
      <c r="D76" s="2">
        <f t="shared" si="8"/>
        <v>0</v>
      </c>
      <c r="E76" s="2">
        <f t="shared" si="9"/>
        <v>0</v>
      </c>
      <c r="F76" s="11">
        <f t="shared" si="10"/>
        <v>0</v>
      </c>
      <c r="G76" s="2"/>
      <c r="H76" s="9">
        <f t="shared" si="11"/>
        <v>44.9676790659869</v>
      </c>
      <c r="I76" s="2">
        <f t="shared" si="12"/>
        <v>0</v>
      </c>
      <c r="J76" s="2">
        <f t="shared" si="13"/>
        <v>0</v>
      </c>
      <c r="K76" s="2">
        <f t="shared" si="14"/>
        <v>0</v>
      </c>
      <c r="L76" s="2">
        <f t="shared" si="15"/>
        <v>0</v>
      </c>
      <c r="M76" s="28">
        <f t="shared" si="16"/>
        <v>0</v>
      </c>
      <c r="N76" s="4"/>
      <c r="O76" s="4"/>
      <c r="P76" s="4"/>
    </row>
    <row r="77" spans="1:16">
      <c r="A77" s="9">
        <v>18.75</v>
      </c>
      <c r="B77" s="2">
        <f t="shared" si="6"/>
        <v>0</v>
      </c>
      <c r="C77" s="2">
        <f t="shared" si="7"/>
        <v>0</v>
      </c>
      <c r="D77" s="2">
        <f t="shared" si="8"/>
        <v>0</v>
      </c>
      <c r="E77" s="2">
        <f t="shared" si="9"/>
        <v>0</v>
      </c>
      <c r="F77" s="11">
        <f t="shared" si="10"/>
        <v>0</v>
      </c>
      <c r="G77" s="2"/>
      <c r="H77" s="9">
        <f t="shared" si="11"/>
        <v>49.132396402797802</v>
      </c>
      <c r="I77" s="2">
        <f t="shared" si="12"/>
        <v>0</v>
      </c>
      <c r="J77" s="2">
        <f t="shared" si="13"/>
        <v>0</v>
      </c>
      <c r="K77" s="2">
        <f t="shared" si="14"/>
        <v>0</v>
      </c>
      <c r="L77" s="2">
        <f t="shared" si="15"/>
        <v>0</v>
      </c>
      <c r="M77" s="28">
        <f t="shared" si="16"/>
        <v>0</v>
      </c>
      <c r="N77" s="4"/>
      <c r="O77" s="4"/>
      <c r="P77" s="4"/>
    </row>
    <row r="78" spans="1:16">
      <c r="A78" s="9">
        <v>19.25</v>
      </c>
      <c r="B78" s="2">
        <f t="shared" si="6"/>
        <v>0</v>
      </c>
      <c r="C78" s="2">
        <f t="shared" si="7"/>
        <v>0</v>
      </c>
      <c r="D78" s="2">
        <f t="shared" si="8"/>
        <v>0</v>
      </c>
      <c r="E78" s="2">
        <f t="shared" si="9"/>
        <v>0</v>
      </c>
      <c r="F78" s="11">
        <f t="shared" si="10"/>
        <v>0</v>
      </c>
      <c r="G78" s="2"/>
      <c r="H78" s="9">
        <f t="shared" si="11"/>
        <v>53.557833534510898</v>
      </c>
      <c r="I78" s="2">
        <f t="shared" si="12"/>
        <v>0</v>
      </c>
      <c r="J78" s="2">
        <f t="shared" si="13"/>
        <v>0</v>
      </c>
      <c r="K78" s="2">
        <f t="shared" si="14"/>
        <v>0</v>
      </c>
      <c r="L78" s="2">
        <f t="shared" si="15"/>
        <v>0</v>
      </c>
      <c r="M78" s="28">
        <f t="shared" si="16"/>
        <v>0</v>
      </c>
      <c r="N78" s="4"/>
      <c r="O78" s="4"/>
      <c r="P78" s="4"/>
    </row>
    <row r="79" spans="1:16">
      <c r="A79" s="7" t="s">
        <v>7</v>
      </c>
      <c r="B79" s="20">
        <f>SUM(B47:B78)</f>
        <v>5244547.1017500004</v>
      </c>
      <c r="C79" s="20">
        <f>SUM(C47:C78)</f>
        <v>0</v>
      </c>
      <c r="D79" s="20">
        <f>SUM(D47:D78)</f>
        <v>0</v>
      </c>
      <c r="E79" s="20">
        <f>SUM(E47:E78)</f>
        <v>0</v>
      </c>
      <c r="F79" s="20">
        <f>SUM(F47:F78)</f>
        <v>5244547.1017500004</v>
      </c>
      <c r="G79" s="11"/>
      <c r="H79" s="7" t="s">
        <v>7</v>
      </c>
      <c r="I79" s="20">
        <f>SUM(I47:I78)</f>
        <v>2732805.7931867698</v>
      </c>
      <c r="J79" s="20">
        <f>SUM(J47:J78)</f>
        <v>0</v>
      </c>
      <c r="K79" s="20">
        <f>SUM(K47:K78)</f>
        <v>0</v>
      </c>
      <c r="L79" s="20">
        <f>SUM(L47:L78)</f>
        <v>0</v>
      </c>
      <c r="M79" s="20">
        <f>SUM(M47:M78)</f>
        <v>2732805.7931867698</v>
      </c>
      <c r="N79" s="4"/>
      <c r="O79" s="4"/>
      <c r="P79" s="4"/>
    </row>
    <row r="80" spans="1:16">
      <c r="A80" s="5" t="s">
        <v>13</v>
      </c>
      <c r="B80" s="21">
        <f>B79/L38</f>
        <v>8.9065350454622294</v>
      </c>
      <c r="C80" s="20" t="e">
        <f>C79/M38</f>
        <v>#DIV/0!</v>
      </c>
      <c r="D80" s="20" t="e">
        <f>D79/N38</f>
        <v>#DIV/0!</v>
      </c>
      <c r="E80" s="20">
        <v>0</v>
      </c>
      <c r="F80" s="20">
        <f>F79/P38</f>
        <v>8.9065350454622294</v>
      </c>
      <c r="G80" s="11"/>
      <c r="H80" s="5" t="s">
        <v>13</v>
      </c>
      <c r="I80" s="21">
        <f>I79/L38</f>
        <v>4.6409785434739401</v>
      </c>
      <c r="J80" s="20" t="e">
        <f>J79/M38</f>
        <v>#DIV/0!</v>
      </c>
      <c r="K80" s="20" t="e">
        <f>K79/N38</f>
        <v>#DIV/0!</v>
      </c>
      <c r="L80" s="20">
        <v>0</v>
      </c>
      <c r="M80" s="29">
        <f>M79/P38</f>
        <v>4.6409785434739401</v>
      </c>
      <c r="N80" s="4"/>
      <c r="O80" s="4"/>
      <c r="P80" s="4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4"/>
      <c r="O81" s="4"/>
      <c r="P81" s="4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</row>
    <row r="85" spans="1:18">
      <c r="A85" s="44" t="s">
        <v>14</v>
      </c>
      <c r="B85" s="4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</row>
    <row r="86" spans="1:18">
      <c r="A86" s="44" t="s">
        <v>15</v>
      </c>
      <c r="B86" s="4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</row>
    <row r="87" spans="1:18">
      <c r="A87" s="30"/>
      <c r="B87" s="3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</row>
    <row r="89" spans="1:18">
      <c r="A89" s="2"/>
      <c r="B89" s="1" t="s">
        <v>16</v>
      </c>
      <c r="C89" s="1" t="s">
        <v>17</v>
      </c>
      <c r="D89" s="1" t="s">
        <v>18</v>
      </c>
      <c r="E89" s="1" t="s">
        <v>19</v>
      </c>
      <c r="F89" s="2"/>
      <c r="G89" s="2"/>
      <c r="H89" s="1" t="s">
        <v>20</v>
      </c>
      <c r="I89" s="31" t="s">
        <v>21</v>
      </c>
      <c r="K89" s="2"/>
      <c r="L89" s="2"/>
      <c r="M89" s="2"/>
      <c r="N89" s="2"/>
      <c r="O89" s="2"/>
      <c r="P89" s="4"/>
      <c r="Q89" s="4"/>
      <c r="R89" s="4"/>
    </row>
    <row r="90" spans="1:18">
      <c r="A90" s="1" t="s">
        <v>22</v>
      </c>
      <c r="B90" s="1" t="s">
        <v>23</v>
      </c>
      <c r="C90" s="1" t="s">
        <v>6</v>
      </c>
      <c r="D90" s="1" t="s">
        <v>24</v>
      </c>
      <c r="E90" s="30"/>
      <c r="F90" s="2"/>
      <c r="G90" s="2"/>
      <c r="H90" s="2"/>
      <c r="K90" s="2"/>
      <c r="L90" s="2"/>
      <c r="M90" s="2"/>
      <c r="N90" s="2"/>
      <c r="O90" s="2"/>
      <c r="P90" s="4"/>
      <c r="Q90" s="4"/>
      <c r="R90" s="4"/>
    </row>
    <row r="91" spans="1:18">
      <c r="A91" s="2"/>
      <c r="B91" s="3"/>
      <c r="C91" s="3"/>
      <c r="D91" s="3"/>
      <c r="E91" s="2"/>
      <c r="F91" s="2"/>
      <c r="G91" s="2"/>
      <c r="H91" s="1">
        <v>0</v>
      </c>
      <c r="I91" s="32">
        <f>B92/1000</f>
        <v>589</v>
      </c>
      <c r="K91" s="2"/>
      <c r="L91" s="2"/>
      <c r="M91" s="2"/>
      <c r="N91" s="2"/>
      <c r="O91" s="2"/>
      <c r="P91" s="4"/>
      <c r="Q91" s="4"/>
      <c r="R91" s="4"/>
    </row>
    <row r="92" spans="1:18">
      <c r="A92" s="1">
        <v>0</v>
      </c>
      <c r="B92" s="33">
        <f>L$38</f>
        <v>588842.58299999998</v>
      </c>
      <c r="C92" s="34">
        <f>$B$80</f>
        <v>8.9</v>
      </c>
      <c r="D92" s="34">
        <f>$I$80</f>
        <v>4.5999999999999996</v>
      </c>
      <c r="E92" s="33">
        <f>B92*D92</f>
        <v>2708675.8818000001</v>
      </c>
      <c r="F92" s="35">
        <f>E92/1000</f>
        <v>2708.6759999999999</v>
      </c>
      <c r="G92" s="2"/>
      <c r="H92" s="1">
        <v>1</v>
      </c>
      <c r="I92" s="32">
        <f>B93/1000</f>
        <v>0</v>
      </c>
      <c r="K92" s="2"/>
      <c r="L92" s="2"/>
      <c r="M92" s="2"/>
      <c r="N92" s="2"/>
      <c r="O92" s="2"/>
      <c r="P92" s="4"/>
      <c r="Q92" s="4"/>
      <c r="R92" s="4"/>
    </row>
    <row r="93" spans="1:18">
      <c r="A93" s="1">
        <v>1</v>
      </c>
      <c r="B93" s="33">
        <f>M$38</f>
        <v>0</v>
      </c>
      <c r="C93" s="34">
        <v>0</v>
      </c>
      <c r="D93" s="34">
        <v>0</v>
      </c>
      <c r="E93" s="33">
        <f>B93*D93</f>
        <v>0</v>
      </c>
      <c r="F93" s="12">
        <f>E93/1000</f>
        <v>0</v>
      </c>
      <c r="G93" s="2"/>
      <c r="H93" s="1">
        <v>2</v>
      </c>
      <c r="I93" s="32">
        <f>B94/1000</f>
        <v>0</v>
      </c>
      <c r="K93" s="2"/>
      <c r="L93" s="2"/>
      <c r="M93" s="2"/>
      <c r="N93" s="2"/>
      <c r="O93" s="2"/>
      <c r="P93" s="4"/>
      <c r="Q93" s="4"/>
      <c r="R93" s="4"/>
    </row>
    <row r="94" spans="1:18">
      <c r="A94" s="1">
        <v>2</v>
      </c>
      <c r="B94" s="33">
        <f>N$38</f>
        <v>0</v>
      </c>
      <c r="C94" s="34">
        <v>0</v>
      </c>
      <c r="D94" s="34">
        <v>0</v>
      </c>
      <c r="E94" s="33">
        <f>B94*D94</f>
        <v>0</v>
      </c>
      <c r="F94" s="12">
        <f>E94/1000</f>
        <v>0</v>
      </c>
      <c r="G94" s="2"/>
      <c r="H94" s="1">
        <v>3</v>
      </c>
      <c r="I94" s="32">
        <f>B95/1000</f>
        <v>0</v>
      </c>
      <c r="K94" s="2"/>
      <c r="L94" s="2"/>
      <c r="M94" s="2"/>
      <c r="N94" s="2"/>
      <c r="O94" s="2"/>
      <c r="P94" s="4"/>
      <c r="Q94" s="4"/>
      <c r="R94" s="4"/>
    </row>
    <row r="95" spans="1:18">
      <c r="A95" s="1">
        <v>3</v>
      </c>
      <c r="B95" s="33">
        <f>O$38</f>
        <v>0</v>
      </c>
      <c r="C95" s="34">
        <v>0</v>
      </c>
      <c r="D95" s="34">
        <v>0</v>
      </c>
      <c r="E95" s="33">
        <f>B95*D95</f>
        <v>0</v>
      </c>
      <c r="F95" s="12">
        <f>E95/1000</f>
        <v>0</v>
      </c>
      <c r="G95" s="2"/>
      <c r="H95" s="2"/>
      <c r="I95" s="2"/>
      <c r="K95" s="2"/>
      <c r="L95" s="2"/>
      <c r="M95" s="2"/>
      <c r="N95" s="2"/>
      <c r="O95" s="2"/>
      <c r="P95" s="4"/>
      <c r="Q95" s="4"/>
      <c r="R95" s="4"/>
    </row>
    <row r="96" spans="1:18">
      <c r="A96" s="1" t="s">
        <v>7</v>
      </c>
      <c r="B96" s="33">
        <f>SUM(B92:B95)</f>
        <v>588842.58299999998</v>
      </c>
      <c r="C96" s="34">
        <f>$F$80</f>
        <v>8.9</v>
      </c>
      <c r="D96" s="34">
        <f>$M$80</f>
        <v>4.5999999999999996</v>
      </c>
      <c r="E96" s="33">
        <f>SUM(E92:E95)</f>
        <v>2708675.8818000001</v>
      </c>
      <c r="F96" s="35">
        <f>E96/1000</f>
        <v>2708.6759999999999</v>
      </c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</row>
    <row r="97" spans="1:18">
      <c r="A97" s="1" t="s">
        <v>2</v>
      </c>
      <c r="B97" s="37">
        <f>$I$2</f>
        <v>2412001</v>
      </c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</row>
    <row r="98" spans="1:18">
      <c r="A98" s="1" t="s">
        <v>19</v>
      </c>
      <c r="B98" s="33">
        <f>E96</f>
        <v>2708675.8818000001</v>
      </c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</row>
  </sheetData>
  <sheetProtection selectLockedCells="1" selectUnlockedCells="1"/>
  <mergeCells count="8">
    <mergeCell ref="A85:B85"/>
    <mergeCell ref="A86:B86"/>
    <mergeCell ref="A1:F1"/>
    <mergeCell ref="H1:I1"/>
    <mergeCell ref="B4:F4"/>
    <mergeCell ref="L4:P4"/>
    <mergeCell ref="B42:D42"/>
    <mergeCell ref="I42:K42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8"/>
  <sheetViews>
    <sheetView workbookViewId="0">
      <selection activeCell="J2" sqref="J2"/>
    </sheetView>
  </sheetViews>
  <sheetFormatPr baseColWidth="10" defaultColWidth="11.5" defaultRowHeight="13"/>
  <cols>
    <col min="1" max="1" width="9" customWidth="1"/>
    <col min="2" max="2" width="12.1640625" customWidth="1"/>
    <col min="4" max="4" width="9.6640625" customWidth="1"/>
    <col min="5" max="5" width="12.1640625" customWidth="1"/>
    <col min="8" max="8" width="8.5" customWidth="1"/>
    <col min="9" max="9" width="10.5" customWidth="1"/>
    <col min="11" max="12" width="9.6640625" customWidth="1"/>
    <col min="13" max="13" width="10.5" customWidth="1"/>
    <col min="14" max="14" width="8.83203125" customWidth="1"/>
    <col min="16" max="16" width="11" customWidth="1"/>
  </cols>
  <sheetData>
    <row r="1" spans="1:18">
      <c r="A1" s="44" t="s">
        <v>0</v>
      </c>
      <c r="B1" s="44"/>
      <c r="C1" s="44"/>
      <c r="D1" s="44"/>
      <c r="E1" s="44"/>
      <c r="F1" s="44"/>
      <c r="G1" s="2"/>
      <c r="H1" s="45" t="s">
        <v>1</v>
      </c>
      <c r="I1" s="45"/>
      <c r="J1" s="2"/>
      <c r="K1" s="2"/>
      <c r="M1" s="3"/>
      <c r="N1" s="3"/>
      <c r="O1" s="2"/>
      <c r="P1" s="4"/>
      <c r="Q1" s="4"/>
      <c r="R1" s="4"/>
    </row>
    <row r="2" spans="1:18">
      <c r="A2" s="2"/>
      <c r="B2" s="2"/>
      <c r="C2" s="2"/>
      <c r="D2" s="2"/>
      <c r="E2" s="2"/>
      <c r="F2" s="2"/>
      <c r="G2" s="2"/>
      <c r="H2" s="2" t="s">
        <v>2</v>
      </c>
      <c r="I2" s="2">
        <v>151043</v>
      </c>
      <c r="J2" s="2"/>
      <c r="K2" s="2"/>
      <c r="L2" s="2"/>
      <c r="M2" s="2"/>
      <c r="N2" s="2"/>
      <c r="O2" s="2"/>
      <c r="P2" s="4"/>
      <c r="Q2" s="4"/>
      <c r="R2" s="4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4"/>
      <c r="R3" s="4"/>
    </row>
    <row r="4" spans="1:18">
      <c r="A4" s="3" t="s">
        <v>3</v>
      </c>
      <c r="B4" s="46" t="s">
        <v>4</v>
      </c>
      <c r="C4" s="46"/>
      <c r="D4" s="46"/>
      <c r="E4" s="46"/>
      <c r="F4" s="46"/>
      <c r="G4" s="2"/>
      <c r="H4" s="3" t="s">
        <v>3</v>
      </c>
      <c r="I4" s="2"/>
      <c r="J4" s="2"/>
      <c r="K4" s="3" t="s">
        <v>3</v>
      </c>
      <c r="L4" s="45" t="s">
        <v>5</v>
      </c>
      <c r="M4" s="45"/>
      <c r="N4" s="45"/>
      <c r="O4" s="45"/>
      <c r="P4" s="45"/>
      <c r="Q4" s="4"/>
      <c r="R4" s="4"/>
    </row>
    <row r="5" spans="1:18">
      <c r="A5" s="3" t="s">
        <v>6</v>
      </c>
      <c r="B5" s="5">
        <v>0</v>
      </c>
      <c r="C5" s="6">
        <v>1</v>
      </c>
      <c r="D5" s="6">
        <v>2</v>
      </c>
      <c r="E5" s="6">
        <v>3</v>
      </c>
      <c r="F5" s="7" t="s">
        <v>7</v>
      </c>
      <c r="G5" s="2"/>
      <c r="H5" s="3" t="s">
        <v>6</v>
      </c>
      <c r="I5" s="3" t="s">
        <v>8</v>
      </c>
      <c r="J5" s="2"/>
      <c r="K5" s="3" t="s">
        <v>6</v>
      </c>
      <c r="L5" s="5">
        <v>0</v>
      </c>
      <c r="M5" s="6">
        <v>1</v>
      </c>
      <c r="N5" s="6">
        <v>2</v>
      </c>
      <c r="O5" s="6">
        <v>3</v>
      </c>
      <c r="P5" s="8" t="s">
        <v>7</v>
      </c>
      <c r="Q5" s="4"/>
      <c r="R5" s="4"/>
    </row>
    <row r="6" spans="1:18">
      <c r="A6" s="9">
        <v>3.75</v>
      </c>
      <c r="B6" s="10"/>
      <c r="C6" s="3"/>
      <c r="D6" s="3"/>
      <c r="E6" s="3"/>
      <c r="F6" s="11">
        <f t="shared" ref="F6:F37" si="0">SUM(B6:E6)</f>
        <v>0</v>
      </c>
      <c r="G6" s="2"/>
      <c r="H6" s="9">
        <v>3.75</v>
      </c>
      <c r="I6" s="12">
        <v>0</v>
      </c>
      <c r="J6" s="2"/>
      <c r="K6" s="9">
        <v>3.75</v>
      </c>
      <c r="L6" s="2">
        <f t="shared" ref="L6:L37" si="1">IF($F6&gt;0,($I6/1000)*(B6/$F6),0)</f>
        <v>0</v>
      </c>
      <c r="M6" s="2">
        <f t="shared" ref="M6:M37" si="2">IF($F6&gt;0,($I6/1000)*(C6/$F6),0)</f>
        <v>0</v>
      </c>
      <c r="N6" s="2">
        <f t="shared" ref="N6:N37" si="3">IF($F6&gt;0,($I6/1000)*(D6/$F6),0)</f>
        <v>0</v>
      </c>
      <c r="O6" s="2">
        <f t="shared" ref="O6:O37" si="4">IF($F6&gt;0,($I6/1000)*(E6/$F6),0)</f>
        <v>0</v>
      </c>
      <c r="P6" s="13">
        <f t="shared" ref="P6:P37" si="5">SUM(L6:O6)</f>
        <v>0</v>
      </c>
      <c r="Q6" s="4"/>
      <c r="R6" s="4"/>
    </row>
    <row r="7" spans="1:18">
      <c r="A7" s="9">
        <v>4.25</v>
      </c>
      <c r="B7" s="10"/>
      <c r="C7" s="3"/>
      <c r="D7" s="3"/>
      <c r="E7" s="3"/>
      <c r="F7" s="11">
        <f t="shared" si="0"/>
        <v>0</v>
      </c>
      <c r="G7" s="2"/>
      <c r="H7" s="9">
        <v>4.25</v>
      </c>
      <c r="I7" s="12">
        <v>0</v>
      </c>
      <c r="J7" s="2"/>
      <c r="K7" s="9">
        <v>4.25</v>
      </c>
      <c r="L7" s="2">
        <f t="shared" si="1"/>
        <v>0</v>
      </c>
      <c r="M7" s="2">
        <f t="shared" si="2"/>
        <v>0</v>
      </c>
      <c r="N7" s="2">
        <f t="shared" si="3"/>
        <v>0</v>
      </c>
      <c r="O7" s="2">
        <f t="shared" si="4"/>
        <v>0</v>
      </c>
      <c r="P7" s="13">
        <f t="shared" si="5"/>
        <v>0</v>
      </c>
      <c r="Q7" s="4"/>
      <c r="R7" s="4"/>
    </row>
    <row r="8" spans="1:18">
      <c r="A8" s="9">
        <v>4.75</v>
      </c>
      <c r="B8" s="14">
        <v>1</v>
      </c>
      <c r="C8" s="14"/>
      <c r="D8" s="14"/>
      <c r="E8" s="3"/>
      <c r="F8" s="11">
        <f t="shared" si="0"/>
        <v>1</v>
      </c>
      <c r="G8" s="2"/>
      <c r="H8" s="9">
        <v>4.75</v>
      </c>
      <c r="I8" s="12">
        <v>0</v>
      </c>
      <c r="J8" s="2"/>
      <c r="K8" s="9">
        <v>4.75</v>
      </c>
      <c r="L8" s="2">
        <f t="shared" si="1"/>
        <v>0</v>
      </c>
      <c r="M8" s="2">
        <f t="shared" si="2"/>
        <v>0</v>
      </c>
      <c r="N8" s="2">
        <f t="shared" si="3"/>
        <v>0</v>
      </c>
      <c r="O8" s="2">
        <f t="shared" si="4"/>
        <v>0</v>
      </c>
      <c r="P8" s="13">
        <f t="shared" si="5"/>
        <v>0</v>
      </c>
      <c r="Q8" s="4"/>
      <c r="R8" s="4"/>
    </row>
    <row r="9" spans="1:18">
      <c r="A9" s="9">
        <v>5.25</v>
      </c>
      <c r="B9" s="14">
        <v>2</v>
      </c>
      <c r="C9" s="14"/>
      <c r="D9" s="14"/>
      <c r="E9" s="15"/>
      <c r="F9" s="11">
        <f t="shared" si="0"/>
        <v>2</v>
      </c>
      <c r="G9" s="2"/>
      <c r="H9" s="9">
        <v>5.25</v>
      </c>
      <c r="I9" s="12">
        <v>0</v>
      </c>
      <c r="J9" s="2"/>
      <c r="K9" s="9">
        <v>5.25</v>
      </c>
      <c r="L9" s="2">
        <f t="shared" si="1"/>
        <v>0</v>
      </c>
      <c r="M9" s="2">
        <f t="shared" si="2"/>
        <v>0</v>
      </c>
      <c r="N9" s="2">
        <f t="shared" si="3"/>
        <v>0</v>
      </c>
      <c r="O9" s="2">
        <f t="shared" si="4"/>
        <v>0</v>
      </c>
      <c r="P9" s="13">
        <f t="shared" si="5"/>
        <v>0</v>
      </c>
      <c r="Q9" s="4"/>
      <c r="R9" s="4"/>
    </row>
    <row r="10" spans="1:18">
      <c r="A10" s="9">
        <v>5.75</v>
      </c>
      <c r="B10" s="14">
        <v>3</v>
      </c>
      <c r="C10" s="14"/>
      <c r="D10" s="14"/>
      <c r="E10" s="3"/>
      <c r="F10" s="11">
        <f t="shared" si="0"/>
        <v>3</v>
      </c>
      <c r="G10" s="2"/>
      <c r="H10" s="9">
        <v>5.75</v>
      </c>
      <c r="I10" s="12">
        <v>0</v>
      </c>
      <c r="J10" s="2"/>
      <c r="K10" s="9">
        <v>5.75</v>
      </c>
      <c r="L10" s="2">
        <f t="shared" si="1"/>
        <v>0</v>
      </c>
      <c r="M10" s="2">
        <f t="shared" si="2"/>
        <v>0</v>
      </c>
      <c r="N10" s="2">
        <f t="shared" si="3"/>
        <v>0</v>
      </c>
      <c r="O10" s="2">
        <f t="shared" si="4"/>
        <v>0</v>
      </c>
      <c r="P10" s="13">
        <f t="shared" si="5"/>
        <v>0</v>
      </c>
      <c r="Q10" s="4"/>
      <c r="R10" s="4"/>
    </row>
    <row r="11" spans="1:18">
      <c r="A11" s="9">
        <v>6.25</v>
      </c>
      <c r="B11" s="14">
        <v>9</v>
      </c>
      <c r="C11" s="14"/>
      <c r="D11" s="14"/>
      <c r="E11" s="3"/>
      <c r="F11" s="11">
        <f t="shared" si="0"/>
        <v>9</v>
      </c>
      <c r="G11" s="2"/>
      <c r="H11" s="9">
        <v>6.25</v>
      </c>
      <c r="I11" s="12">
        <v>0</v>
      </c>
      <c r="J11" s="2"/>
      <c r="K11" s="9">
        <v>6.25</v>
      </c>
      <c r="L11" s="2">
        <f t="shared" si="1"/>
        <v>0</v>
      </c>
      <c r="M11" s="2">
        <f t="shared" si="2"/>
        <v>0</v>
      </c>
      <c r="N11" s="2">
        <f t="shared" si="3"/>
        <v>0</v>
      </c>
      <c r="O11" s="2">
        <f t="shared" si="4"/>
        <v>0</v>
      </c>
      <c r="P11" s="13">
        <f t="shared" si="5"/>
        <v>0</v>
      </c>
      <c r="Q11" s="4"/>
      <c r="R11" s="4"/>
    </row>
    <row r="12" spans="1:18">
      <c r="A12" s="9">
        <v>6.75</v>
      </c>
      <c r="B12" s="14">
        <v>10</v>
      </c>
      <c r="C12" s="14"/>
      <c r="D12" s="14"/>
      <c r="E12" s="16"/>
      <c r="F12" s="11">
        <f t="shared" si="0"/>
        <v>10</v>
      </c>
      <c r="G12" s="2"/>
      <c r="H12" s="9">
        <v>6.75</v>
      </c>
      <c r="I12" s="12">
        <v>0</v>
      </c>
      <c r="J12" s="2"/>
      <c r="K12" s="9">
        <v>6.75</v>
      </c>
      <c r="L12" s="2">
        <f t="shared" si="1"/>
        <v>0</v>
      </c>
      <c r="M12" s="2">
        <f t="shared" si="2"/>
        <v>0</v>
      </c>
      <c r="N12" s="2">
        <f t="shared" si="3"/>
        <v>0</v>
      </c>
      <c r="O12" s="2">
        <f t="shared" si="4"/>
        <v>0</v>
      </c>
      <c r="P12" s="13">
        <f t="shared" si="5"/>
        <v>0</v>
      </c>
      <c r="Q12" s="4"/>
      <c r="R12" s="4"/>
    </row>
    <row r="13" spans="1:18">
      <c r="A13" s="9">
        <v>7.25</v>
      </c>
      <c r="B13" s="14">
        <v>23</v>
      </c>
      <c r="C13" s="14"/>
      <c r="D13" s="14"/>
      <c r="E13" s="16"/>
      <c r="F13" s="11">
        <f t="shared" si="0"/>
        <v>23</v>
      </c>
      <c r="G13" s="2"/>
      <c r="H13" s="9">
        <v>7.25</v>
      </c>
      <c r="I13" s="12">
        <v>0</v>
      </c>
      <c r="J13" s="2"/>
      <c r="K13" s="9">
        <v>7.25</v>
      </c>
      <c r="L13" s="2">
        <f t="shared" si="1"/>
        <v>0</v>
      </c>
      <c r="M13" s="2">
        <f t="shared" si="2"/>
        <v>0</v>
      </c>
      <c r="N13" s="2">
        <f t="shared" si="3"/>
        <v>0</v>
      </c>
      <c r="O13" s="2">
        <f t="shared" si="4"/>
        <v>0</v>
      </c>
      <c r="P13" s="13">
        <f t="shared" si="5"/>
        <v>0</v>
      </c>
      <c r="Q13" s="4"/>
      <c r="R13" s="4"/>
    </row>
    <row r="14" spans="1:18">
      <c r="A14" s="9">
        <v>7.75</v>
      </c>
      <c r="B14" s="14">
        <v>28</v>
      </c>
      <c r="C14" s="14"/>
      <c r="D14" s="14"/>
      <c r="E14" s="17"/>
      <c r="F14" s="11">
        <f t="shared" si="0"/>
        <v>28</v>
      </c>
      <c r="G14" s="2"/>
      <c r="H14" s="9">
        <v>7.75</v>
      </c>
      <c r="I14" s="12">
        <v>0</v>
      </c>
      <c r="J14" s="12"/>
      <c r="K14" s="9">
        <v>7.75</v>
      </c>
      <c r="L14" s="2">
        <f t="shared" si="1"/>
        <v>0</v>
      </c>
      <c r="M14" s="2">
        <f t="shared" si="2"/>
        <v>0</v>
      </c>
      <c r="N14" s="2">
        <f t="shared" si="3"/>
        <v>0</v>
      </c>
      <c r="O14" s="2">
        <f t="shared" si="4"/>
        <v>0</v>
      </c>
      <c r="P14" s="13">
        <f t="shared" si="5"/>
        <v>0</v>
      </c>
      <c r="Q14" s="4"/>
      <c r="R14" s="4"/>
    </row>
    <row r="15" spans="1:18">
      <c r="A15" s="9">
        <v>8.25</v>
      </c>
      <c r="B15" s="14">
        <v>20</v>
      </c>
      <c r="C15" s="14"/>
      <c r="D15" s="14"/>
      <c r="E15" s="17"/>
      <c r="F15" s="11">
        <f t="shared" si="0"/>
        <v>20</v>
      </c>
      <c r="G15" s="2"/>
      <c r="H15" s="9">
        <v>8.25</v>
      </c>
      <c r="I15" s="12">
        <v>0</v>
      </c>
      <c r="J15" s="12"/>
      <c r="K15" s="9">
        <v>8.25</v>
      </c>
      <c r="L15" s="2">
        <f t="shared" si="1"/>
        <v>0</v>
      </c>
      <c r="M15" s="2">
        <f t="shared" si="2"/>
        <v>0</v>
      </c>
      <c r="N15" s="2">
        <f t="shared" si="3"/>
        <v>0</v>
      </c>
      <c r="O15" s="2">
        <f t="shared" si="4"/>
        <v>0</v>
      </c>
      <c r="P15" s="13">
        <f t="shared" si="5"/>
        <v>0</v>
      </c>
      <c r="Q15" s="4"/>
      <c r="R15" s="4"/>
    </row>
    <row r="16" spans="1:18">
      <c r="A16" s="9">
        <v>8.75</v>
      </c>
      <c r="B16" s="14">
        <v>17</v>
      </c>
      <c r="C16" s="14"/>
      <c r="D16" s="14"/>
      <c r="E16" s="17"/>
      <c r="F16" s="11">
        <f t="shared" si="0"/>
        <v>17</v>
      </c>
      <c r="G16" s="2"/>
      <c r="H16" s="9">
        <v>8.75</v>
      </c>
      <c r="I16" s="12">
        <v>0</v>
      </c>
      <c r="J16" s="12"/>
      <c r="K16" s="9">
        <v>8.75</v>
      </c>
      <c r="L16" s="2">
        <f t="shared" si="1"/>
        <v>0</v>
      </c>
      <c r="M16" s="2">
        <f t="shared" si="2"/>
        <v>0</v>
      </c>
      <c r="N16" s="2">
        <f t="shared" si="3"/>
        <v>0</v>
      </c>
      <c r="O16" s="2">
        <f t="shared" si="4"/>
        <v>0</v>
      </c>
      <c r="P16" s="13">
        <f t="shared" si="5"/>
        <v>0</v>
      </c>
      <c r="Q16" s="4"/>
      <c r="R16" s="4"/>
    </row>
    <row r="17" spans="1:18">
      <c r="A17" s="9">
        <v>9.25</v>
      </c>
      <c r="B17" s="14">
        <v>15</v>
      </c>
      <c r="C17" s="14"/>
      <c r="D17" s="14"/>
      <c r="E17" s="17"/>
      <c r="F17" s="11">
        <f t="shared" si="0"/>
        <v>15</v>
      </c>
      <c r="G17" s="2"/>
      <c r="H17" s="9">
        <v>9.25</v>
      </c>
      <c r="I17" s="12">
        <v>0</v>
      </c>
      <c r="J17" s="12"/>
      <c r="K17" s="9">
        <v>9.25</v>
      </c>
      <c r="L17" s="2">
        <f t="shared" si="1"/>
        <v>0</v>
      </c>
      <c r="M17" s="2">
        <f t="shared" si="2"/>
        <v>0</v>
      </c>
      <c r="N17" s="2">
        <f t="shared" si="3"/>
        <v>0</v>
      </c>
      <c r="O17" s="2">
        <f t="shared" si="4"/>
        <v>0</v>
      </c>
      <c r="P17" s="13">
        <f t="shared" si="5"/>
        <v>0</v>
      </c>
      <c r="Q17" s="4"/>
      <c r="R17" s="4"/>
    </row>
    <row r="18" spans="1:18">
      <c r="A18" s="9">
        <v>9.75</v>
      </c>
      <c r="B18" s="14">
        <v>24</v>
      </c>
      <c r="C18" s="14"/>
      <c r="D18" s="14"/>
      <c r="E18" s="17"/>
      <c r="F18" s="11">
        <f t="shared" si="0"/>
        <v>24</v>
      </c>
      <c r="G18" s="2"/>
      <c r="H18" s="9">
        <v>9.75</v>
      </c>
      <c r="I18" s="12">
        <v>201072</v>
      </c>
      <c r="J18" s="12"/>
      <c r="K18" s="9">
        <v>9.75</v>
      </c>
      <c r="L18" s="2">
        <f t="shared" si="1"/>
        <v>201.072</v>
      </c>
      <c r="M18" s="2">
        <f t="shared" si="2"/>
        <v>0</v>
      </c>
      <c r="N18" s="2">
        <f t="shared" si="3"/>
        <v>0</v>
      </c>
      <c r="O18" s="2">
        <f t="shared" si="4"/>
        <v>0</v>
      </c>
      <c r="P18" s="13">
        <f t="shared" si="5"/>
        <v>201.072</v>
      </c>
      <c r="Q18" s="4"/>
      <c r="R18" s="4"/>
    </row>
    <row r="19" spans="1:18">
      <c r="A19" s="9">
        <v>10.25</v>
      </c>
      <c r="B19" s="14">
        <v>38</v>
      </c>
      <c r="C19" s="14"/>
      <c r="D19" s="14"/>
      <c r="E19" s="17"/>
      <c r="F19" s="11">
        <f t="shared" si="0"/>
        <v>38</v>
      </c>
      <c r="G19" s="2"/>
      <c r="H19" s="9">
        <v>10.25</v>
      </c>
      <c r="I19" s="12">
        <v>970986</v>
      </c>
      <c r="J19" s="12"/>
      <c r="K19" s="9">
        <v>10.25</v>
      </c>
      <c r="L19" s="2">
        <f t="shared" si="1"/>
        <v>970.98599999999999</v>
      </c>
      <c r="M19" s="2">
        <f t="shared" si="2"/>
        <v>0</v>
      </c>
      <c r="N19" s="2">
        <f t="shared" si="3"/>
        <v>0</v>
      </c>
      <c r="O19" s="2">
        <f t="shared" si="4"/>
        <v>0</v>
      </c>
      <c r="P19" s="13">
        <f t="shared" si="5"/>
        <v>970.98599999999999</v>
      </c>
      <c r="Q19" s="4"/>
      <c r="R19" s="4"/>
    </row>
    <row r="20" spans="1:18">
      <c r="A20" s="9">
        <v>10.75</v>
      </c>
      <c r="B20" s="14">
        <v>54</v>
      </c>
      <c r="C20" s="14"/>
      <c r="D20" s="14"/>
      <c r="E20" s="17"/>
      <c r="F20" s="11">
        <f t="shared" si="0"/>
        <v>54</v>
      </c>
      <c r="G20" s="2"/>
      <c r="H20" s="9">
        <v>10.75</v>
      </c>
      <c r="I20" s="12">
        <v>3400097</v>
      </c>
      <c r="J20" s="12"/>
      <c r="K20" s="9">
        <v>10.75</v>
      </c>
      <c r="L20" s="2">
        <f t="shared" si="1"/>
        <v>3400.0970000000002</v>
      </c>
      <c r="M20" s="2">
        <f t="shared" si="2"/>
        <v>0</v>
      </c>
      <c r="N20" s="2">
        <f t="shared" si="3"/>
        <v>0</v>
      </c>
      <c r="O20" s="2">
        <f t="shared" si="4"/>
        <v>0</v>
      </c>
      <c r="P20" s="13">
        <f t="shared" si="5"/>
        <v>3400.0970000000002</v>
      </c>
      <c r="Q20" s="4"/>
      <c r="R20" s="4"/>
    </row>
    <row r="21" spans="1:18">
      <c r="A21" s="9">
        <v>11.25</v>
      </c>
      <c r="B21" s="14">
        <v>56</v>
      </c>
      <c r="C21" s="14"/>
      <c r="D21" s="14"/>
      <c r="E21" s="17"/>
      <c r="F21" s="11">
        <f t="shared" si="0"/>
        <v>56</v>
      </c>
      <c r="G21" s="2"/>
      <c r="H21" s="9">
        <v>11.25</v>
      </c>
      <c r="I21" s="12">
        <v>5060454</v>
      </c>
      <c r="J21" s="12"/>
      <c r="K21" s="9">
        <v>11.25</v>
      </c>
      <c r="L21" s="2">
        <f t="shared" si="1"/>
        <v>5060.4539999999997</v>
      </c>
      <c r="M21" s="2">
        <f t="shared" si="2"/>
        <v>0</v>
      </c>
      <c r="N21" s="2">
        <f t="shared" si="3"/>
        <v>0</v>
      </c>
      <c r="O21" s="2">
        <f t="shared" si="4"/>
        <v>0</v>
      </c>
      <c r="P21" s="13">
        <f t="shared" si="5"/>
        <v>5060.4539999999997</v>
      </c>
      <c r="Q21" s="4"/>
      <c r="R21" s="4"/>
    </row>
    <row r="22" spans="1:18">
      <c r="A22" s="9">
        <v>11.75</v>
      </c>
      <c r="B22" s="14">
        <v>24</v>
      </c>
      <c r="C22" s="14"/>
      <c r="D22" s="14"/>
      <c r="E22" s="17"/>
      <c r="F22" s="11">
        <f t="shared" si="0"/>
        <v>24</v>
      </c>
      <c r="G22" s="12"/>
      <c r="H22" s="9">
        <v>11.75</v>
      </c>
      <c r="I22" s="12">
        <v>4917673</v>
      </c>
      <c r="J22" s="12"/>
      <c r="K22" s="9">
        <v>11.75</v>
      </c>
      <c r="L22" s="2">
        <f t="shared" si="1"/>
        <v>4917.6729999999998</v>
      </c>
      <c r="M22" s="2">
        <f t="shared" si="2"/>
        <v>0</v>
      </c>
      <c r="N22" s="2">
        <f t="shared" si="3"/>
        <v>0</v>
      </c>
      <c r="O22" s="2">
        <f t="shared" si="4"/>
        <v>0</v>
      </c>
      <c r="P22" s="13">
        <f t="shared" si="5"/>
        <v>4917.6729999999998</v>
      </c>
      <c r="Q22" s="4"/>
      <c r="R22" s="4"/>
    </row>
    <row r="23" spans="1:18">
      <c r="A23" s="9">
        <v>12.25</v>
      </c>
      <c r="B23" s="14">
        <v>17</v>
      </c>
      <c r="C23" s="14"/>
      <c r="D23" s="14"/>
      <c r="E23" s="17"/>
      <c r="F23" s="11">
        <f t="shared" si="0"/>
        <v>17</v>
      </c>
      <c r="G23" s="12"/>
      <c r="H23" s="9">
        <v>12.25</v>
      </c>
      <c r="I23" s="12">
        <v>914361</v>
      </c>
      <c r="J23" s="12"/>
      <c r="K23" s="9">
        <v>12.25</v>
      </c>
      <c r="L23" s="2">
        <f t="shared" si="1"/>
        <v>914.36099999999999</v>
      </c>
      <c r="M23" s="2">
        <f t="shared" si="2"/>
        <v>0</v>
      </c>
      <c r="N23" s="2">
        <f t="shared" si="3"/>
        <v>0</v>
      </c>
      <c r="O23" s="2">
        <f t="shared" si="4"/>
        <v>0</v>
      </c>
      <c r="P23" s="13">
        <f t="shared" si="5"/>
        <v>914.36099999999999</v>
      </c>
      <c r="Q23" s="4"/>
      <c r="R23" s="4"/>
    </row>
    <row r="24" spans="1:18">
      <c r="A24" s="9">
        <v>12.75</v>
      </c>
      <c r="B24" s="14">
        <v>10</v>
      </c>
      <c r="C24" s="14">
        <v>2</v>
      </c>
      <c r="D24" s="14"/>
      <c r="E24" s="17"/>
      <c r="F24" s="11">
        <f t="shared" si="0"/>
        <v>12</v>
      </c>
      <c r="G24" s="12"/>
      <c r="H24" s="9">
        <v>12.75</v>
      </c>
      <c r="I24" s="12">
        <v>739351</v>
      </c>
      <c r="J24" s="12"/>
      <c r="K24" s="9">
        <v>12.75</v>
      </c>
      <c r="L24" s="2">
        <f t="shared" si="1"/>
        <v>616.12583333333305</v>
      </c>
      <c r="M24" s="2">
        <f t="shared" si="2"/>
        <v>123.22516666666699</v>
      </c>
      <c r="N24" s="2">
        <f t="shared" si="3"/>
        <v>0</v>
      </c>
      <c r="O24" s="2">
        <f t="shared" si="4"/>
        <v>0</v>
      </c>
      <c r="P24" s="13">
        <f t="shared" si="5"/>
        <v>739.351</v>
      </c>
      <c r="Q24" s="4"/>
      <c r="R24" s="4"/>
    </row>
    <row r="25" spans="1:18">
      <c r="A25" s="9">
        <v>13.25</v>
      </c>
      <c r="B25" s="14">
        <v>5</v>
      </c>
      <c r="C25" s="14">
        <v>1</v>
      </c>
      <c r="D25" s="14"/>
      <c r="E25" s="17"/>
      <c r="F25" s="11">
        <f t="shared" si="0"/>
        <v>6</v>
      </c>
      <c r="G25" s="12"/>
      <c r="H25" s="9">
        <v>13.25</v>
      </c>
      <c r="I25" s="12">
        <v>221649</v>
      </c>
      <c r="J25" s="12"/>
      <c r="K25" s="9">
        <v>13.25</v>
      </c>
      <c r="L25" s="2">
        <f t="shared" si="1"/>
        <v>184.70750000000001</v>
      </c>
      <c r="M25" s="2">
        <f t="shared" si="2"/>
        <v>36.941499999999998</v>
      </c>
      <c r="N25" s="2">
        <f t="shared" si="3"/>
        <v>0</v>
      </c>
      <c r="O25" s="2">
        <f t="shared" si="4"/>
        <v>0</v>
      </c>
      <c r="P25" s="13">
        <f t="shared" si="5"/>
        <v>221.649</v>
      </c>
      <c r="Q25" s="4"/>
      <c r="R25" s="4"/>
    </row>
    <row r="26" spans="1:18">
      <c r="A26" s="9">
        <v>13.75</v>
      </c>
      <c r="B26" s="14">
        <v>7</v>
      </c>
      <c r="C26" s="14">
        <v>3</v>
      </c>
      <c r="D26" s="14"/>
      <c r="E26" s="17"/>
      <c r="F26" s="11">
        <f t="shared" si="0"/>
        <v>10</v>
      </c>
      <c r="G26" s="12"/>
      <c r="H26" s="9">
        <v>13.75</v>
      </c>
      <c r="I26" s="12">
        <v>263825</v>
      </c>
      <c r="J26" s="12"/>
      <c r="K26" s="9">
        <v>13.75</v>
      </c>
      <c r="L26" s="2">
        <f t="shared" si="1"/>
        <v>184.67750000000001</v>
      </c>
      <c r="M26" s="2">
        <f t="shared" si="2"/>
        <v>79.147499999999994</v>
      </c>
      <c r="N26" s="2">
        <f t="shared" si="3"/>
        <v>0</v>
      </c>
      <c r="O26" s="2">
        <f t="shared" si="4"/>
        <v>0</v>
      </c>
      <c r="P26" s="13">
        <f t="shared" si="5"/>
        <v>263.82499999999999</v>
      </c>
      <c r="Q26" s="4"/>
      <c r="R26" s="4"/>
    </row>
    <row r="27" spans="1:18">
      <c r="A27" s="9">
        <v>14.25</v>
      </c>
      <c r="B27" s="14">
        <v>3</v>
      </c>
      <c r="C27" s="14">
        <v>4</v>
      </c>
      <c r="D27" s="14">
        <v>1</v>
      </c>
      <c r="E27" s="17"/>
      <c r="F27" s="11">
        <f t="shared" si="0"/>
        <v>8</v>
      </c>
      <c r="G27" s="12"/>
      <c r="H27" s="9">
        <v>14.25</v>
      </c>
      <c r="I27" s="12">
        <v>62753</v>
      </c>
      <c r="J27" s="12"/>
      <c r="K27" s="9">
        <v>14.25</v>
      </c>
      <c r="L27" s="2">
        <f t="shared" si="1"/>
        <v>23.532374999999998</v>
      </c>
      <c r="M27" s="2">
        <f t="shared" si="2"/>
        <v>31.3765</v>
      </c>
      <c r="N27" s="2">
        <f t="shared" si="3"/>
        <v>7.844125</v>
      </c>
      <c r="O27" s="2">
        <f t="shared" si="4"/>
        <v>0</v>
      </c>
      <c r="P27" s="13">
        <f t="shared" si="5"/>
        <v>62.753</v>
      </c>
      <c r="Q27" s="4"/>
      <c r="R27" s="4"/>
    </row>
    <row r="28" spans="1:18">
      <c r="A28" s="9">
        <v>14.75</v>
      </c>
      <c r="B28" s="14">
        <v>1</v>
      </c>
      <c r="C28" s="14">
        <v>3</v>
      </c>
      <c r="D28" s="14"/>
      <c r="E28" s="17"/>
      <c r="F28" s="11">
        <f t="shared" si="0"/>
        <v>4</v>
      </c>
      <c r="G28" s="2"/>
      <c r="H28" s="9">
        <v>14.75</v>
      </c>
      <c r="I28" s="12">
        <v>201072</v>
      </c>
      <c r="J28" s="12"/>
      <c r="K28" s="9">
        <v>14.75</v>
      </c>
      <c r="L28" s="2">
        <f t="shared" si="1"/>
        <v>50.268000000000001</v>
      </c>
      <c r="M28" s="2">
        <f t="shared" si="2"/>
        <v>150.804</v>
      </c>
      <c r="N28" s="2">
        <f t="shared" si="3"/>
        <v>0</v>
      </c>
      <c r="O28" s="2">
        <f t="shared" si="4"/>
        <v>0</v>
      </c>
      <c r="P28" s="13">
        <f t="shared" si="5"/>
        <v>201.072</v>
      </c>
      <c r="Q28" s="4"/>
      <c r="R28" s="4"/>
    </row>
    <row r="29" spans="1:18">
      <c r="A29" s="9">
        <v>15.25</v>
      </c>
      <c r="B29" s="14">
        <v>1</v>
      </c>
      <c r="C29" s="14">
        <v>2</v>
      </c>
      <c r="D29" s="14"/>
      <c r="E29" s="17"/>
      <c r="F29" s="11">
        <f t="shared" si="0"/>
        <v>3</v>
      </c>
      <c r="G29" s="2"/>
      <c r="H29" s="9">
        <v>15.25</v>
      </c>
      <c r="I29" s="12">
        <v>184957</v>
      </c>
      <c r="J29" s="12"/>
      <c r="K29" s="9">
        <v>15.25</v>
      </c>
      <c r="L29" s="2">
        <f t="shared" si="1"/>
        <v>61.652333333333303</v>
      </c>
      <c r="M29" s="2">
        <f t="shared" si="2"/>
        <v>123.304666666667</v>
      </c>
      <c r="N29" s="2">
        <f t="shared" si="3"/>
        <v>0</v>
      </c>
      <c r="O29" s="2">
        <f t="shared" si="4"/>
        <v>0</v>
      </c>
      <c r="P29" s="13">
        <f t="shared" si="5"/>
        <v>184.95699999999999</v>
      </c>
      <c r="Q29" s="4"/>
      <c r="R29" s="4"/>
    </row>
    <row r="30" spans="1:18">
      <c r="A30" s="9">
        <v>15.75</v>
      </c>
      <c r="B30" s="14"/>
      <c r="C30" s="14">
        <v>1</v>
      </c>
      <c r="D30" s="14"/>
      <c r="E30" s="17"/>
      <c r="F30" s="11">
        <f t="shared" si="0"/>
        <v>1</v>
      </c>
      <c r="G30" s="2"/>
      <c r="H30" s="9">
        <v>15.75</v>
      </c>
      <c r="I30" s="12">
        <v>122204</v>
      </c>
      <c r="J30" s="12"/>
      <c r="K30" s="9">
        <v>15.75</v>
      </c>
      <c r="L30" s="2">
        <f t="shared" si="1"/>
        <v>0</v>
      </c>
      <c r="M30" s="2">
        <f t="shared" si="2"/>
        <v>122.20399999999999</v>
      </c>
      <c r="N30" s="2">
        <f t="shared" si="3"/>
        <v>0</v>
      </c>
      <c r="O30" s="2">
        <f t="shared" si="4"/>
        <v>0</v>
      </c>
      <c r="P30" s="13">
        <f t="shared" si="5"/>
        <v>122.20399999999999</v>
      </c>
      <c r="Q30" s="4"/>
      <c r="R30" s="4"/>
    </row>
    <row r="31" spans="1:18">
      <c r="A31" s="9">
        <v>16.25</v>
      </c>
      <c r="B31" s="2"/>
      <c r="C31" s="2"/>
      <c r="D31" s="2"/>
      <c r="E31" s="2"/>
      <c r="F31" s="11">
        <f t="shared" si="0"/>
        <v>0</v>
      </c>
      <c r="G31" s="2"/>
      <c r="H31" s="9">
        <v>16.25</v>
      </c>
      <c r="I31" s="12">
        <v>0</v>
      </c>
      <c r="J31" s="12"/>
      <c r="K31" s="9">
        <v>16.25</v>
      </c>
      <c r="L31" s="2">
        <f t="shared" si="1"/>
        <v>0</v>
      </c>
      <c r="M31" s="2">
        <f t="shared" si="2"/>
        <v>0</v>
      </c>
      <c r="N31" s="2">
        <f t="shared" si="3"/>
        <v>0</v>
      </c>
      <c r="O31" s="2">
        <f t="shared" si="4"/>
        <v>0</v>
      </c>
      <c r="P31" s="13">
        <f t="shared" si="5"/>
        <v>0</v>
      </c>
      <c r="Q31" s="4"/>
      <c r="R31" s="4"/>
    </row>
    <row r="32" spans="1:18">
      <c r="A32" s="9">
        <v>16.75</v>
      </c>
      <c r="B32" s="2"/>
      <c r="C32" s="2">
        <v>2</v>
      </c>
      <c r="D32" s="2"/>
      <c r="E32" s="2"/>
      <c r="F32" s="11">
        <f t="shared" si="0"/>
        <v>2</v>
      </c>
      <c r="G32" s="2"/>
      <c r="H32" s="9">
        <v>16.75</v>
      </c>
      <c r="I32" s="12">
        <v>0</v>
      </c>
      <c r="J32" s="18"/>
      <c r="K32" s="9">
        <v>16.75</v>
      </c>
      <c r="L32" s="2">
        <f t="shared" si="1"/>
        <v>0</v>
      </c>
      <c r="M32" s="2">
        <f t="shared" si="2"/>
        <v>0</v>
      </c>
      <c r="N32" s="2">
        <f t="shared" si="3"/>
        <v>0</v>
      </c>
      <c r="O32" s="2">
        <f t="shared" si="4"/>
        <v>0</v>
      </c>
      <c r="P32" s="13">
        <f t="shared" si="5"/>
        <v>0</v>
      </c>
      <c r="Q32" s="4"/>
      <c r="R32" s="4"/>
    </row>
    <row r="33" spans="1:18">
      <c r="A33" s="9">
        <v>17.25</v>
      </c>
      <c r="B33" s="2"/>
      <c r="C33" s="2"/>
      <c r="D33" s="2"/>
      <c r="E33" s="2"/>
      <c r="F33" s="11">
        <f t="shared" si="0"/>
        <v>0</v>
      </c>
      <c r="G33" s="2"/>
      <c r="H33" s="9">
        <v>17.25</v>
      </c>
      <c r="I33" s="12">
        <v>0</v>
      </c>
      <c r="J33" s="18"/>
      <c r="K33" s="9">
        <v>17.25</v>
      </c>
      <c r="L33" s="2">
        <f t="shared" si="1"/>
        <v>0</v>
      </c>
      <c r="M33" s="2">
        <f t="shared" si="2"/>
        <v>0</v>
      </c>
      <c r="N33" s="2">
        <f t="shared" si="3"/>
        <v>0</v>
      </c>
      <c r="O33" s="2">
        <f t="shared" si="4"/>
        <v>0</v>
      </c>
      <c r="P33" s="13">
        <f t="shared" si="5"/>
        <v>0</v>
      </c>
      <c r="Q33" s="4"/>
      <c r="R33" s="4"/>
    </row>
    <row r="34" spans="1:18">
      <c r="A34" s="9">
        <v>17.75</v>
      </c>
      <c r="B34" s="3"/>
      <c r="C34" s="2"/>
      <c r="D34" s="2"/>
      <c r="E34" s="2"/>
      <c r="F34" s="11">
        <f t="shared" si="0"/>
        <v>0</v>
      </c>
      <c r="G34" s="2"/>
      <c r="H34" s="9">
        <v>17.75</v>
      </c>
      <c r="I34" s="12">
        <v>0</v>
      </c>
      <c r="J34" s="18"/>
      <c r="K34" s="9">
        <v>17.75</v>
      </c>
      <c r="L34" s="2">
        <f t="shared" si="1"/>
        <v>0</v>
      </c>
      <c r="M34" s="2">
        <f t="shared" si="2"/>
        <v>0</v>
      </c>
      <c r="N34" s="2">
        <f t="shared" si="3"/>
        <v>0</v>
      </c>
      <c r="O34" s="2">
        <f t="shared" si="4"/>
        <v>0</v>
      </c>
      <c r="P34" s="13">
        <f t="shared" si="5"/>
        <v>0</v>
      </c>
      <c r="Q34" s="4"/>
      <c r="R34" s="4"/>
    </row>
    <row r="35" spans="1:18">
      <c r="A35" s="9">
        <v>18.25</v>
      </c>
      <c r="B35" s="3"/>
      <c r="C35" s="2"/>
      <c r="D35" s="2"/>
      <c r="E35" s="2"/>
      <c r="F35" s="11">
        <f t="shared" si="0"/>
        <v>0</v>
      </c>
      <c r="G35" s="2"/>
      <c r="H35" s="9">
        <v>18.25</v>
      </c>
      <c r="I35" s="12">
        <v>0</v>
      </c>
      <c r="J35" s="2"/>
      <c r="K35" s="9">
        <v>18.25</v>
      </c>
      <c r="L35" s="2">
        <f t="shared" si="1"/>
        <v>0</v>
      </c>
      <c r="M35" s="2">
        <f t="shared" si="2"/>
        <v>0</v>
      </c>
      <c r="N35" s="2">
        <f t="shared" si="3"/>
        <v>0</v>
      </c>
      <c r="O35" s="2">
        <f t="shared" si="4"/>
        <v>0</v>
      </c>
      <c r="P35" s="13">
        <f t="shared" si="5"/>
        <v>0</v>
      </c>
      <c r="Q35" s="4"/>
      <c r="R35" s="4"/>
    </row>
    <row r="36" spans="1:18">
      <c r="A36" s="9">
        <v>18.75</v>
      </c>
      <c r="B36" s="3"/>
      <c r="C36" s="2"/>
      <c r="D36" s="2"/>
      <c r="E36" s="2"/>
      <c r="F36" s="11">
        <f t="shared" si="0"/>
        <v>0</v>
      </c>
      <c r="G36" s="2"/>
      <c r="H36" s="9">
        <v>18.75</v>
      </c>
      <c r="I36" s="12">
        <v>0</v>
      </c>
      <c r="J36" s="2"/>
      <c r="K36" s="9">
        <v>18.75</v>
      </c>
      <c r="L36" s="2">
        <f t="shared" si="1"/>
        <v>0</v>
      </c>
      <c r="M36" s="2">
        <f t="shared" si="2"/>
        <v>0</v>
      </c>
      <c r="N36" s="2">
        <f t="shared" si="3"/>
        <v>0</v>
      </c>
      <c r="O36" s="2">
        <f t="shared" si="4"/>
        <v>0</v>
      </c>
      <c r="P36" s="13">
        <f t="shared" si="5"/>
        <v>0</v>
      </c>
      <c r="Q36" s="4"/>
      <c r="R36" s="4"/>
    </row>
    <row r="37" spans="1:18">
      <c r="A37" s="9">
        <v>19.25</v>
      </c>
      <c r="B37" s="3"/>
      <c r="C37" s="16"/>
      <c r="D37" s="19"/>
      <c r="E37" s="16"/>
      <c r="F37" s="11">
        <f t="shared" si="0"/>
        <v>0</v>
      </c>
      <c r="G37" s="2"/>
      <c r="H37" s="9">
        <v>19.25</v>
      </c>
      <c r="I37" s="12">
        <v>0</v>
      </c>
      <c r="J37" s="2"/>
      <c r="K37" s="9">
        <v>19.25</v>
      </c>
      <c r="L37" s="2">
        <f t="shared" si="1"/>
        <v>0</v>
      </c>
      <c r="M37" s="2">
        <f t="shared" si="2"/>
        <v>0</v>
      </c>
      <c r="N37" s="2">
        <f t="shared" si="3"/>
        <v>0</v>
      </c>
      <c r="O37" s="2">
        <f t="shared" si="4"/>
        <v>0</v>
      </c>
      <c r="P37" s="13">
        <f t="shared" si="5"/>
        <v>0</v>
      </c>
      <c r="Q37" s="4"/>
      <c r="R37" s="4"/>
    </row>
    <row r="38" spans="1:18">
      <c r="A38" s="7" t="s">
        <v>7</v>
      </c>
      <c r="B38" s="20">
        <f>SUM(B6:B37)</f>
        <v>368</v>
      </c>
      <c r="C38" s="20">
        <f>SUM(C6:C37)</f>
        <v>18</v>
      </c>
      <c r="D38" s="20">
        <f>SUM(D6:D37)</f>
        <v>1</v>
      </c>
      <c r="E38" s="20">
        <f>SUM(E6:E37)</f>
        <v>0</v>
      </c>
      <c r="F38" s="21">
        <f>SUM(F6:F37)</f>
        <v>387</v>
      </c>
      <c r="G38" s="22"/>
      <c r="H38" s="7" t="s">
        <v>7</v>
      </c>
      <c r="I38" s="12">
        <f>SUM(I6:I37)</f>
        <v>17260454</v>
      </c>
      <c r="J38" s="2"/>
      <c r="K38" s="7" t="s">
        <v>7</v>
      </c>
      <c r="L38" s="20">
        <f>SUM(L6:L37)</f>
        <v>16585.606541666701</v>
      </c>
      <c r="M38" s="20">
        <f>SUM(M6:M37)</f>
        <v>667.00333333333401</v>
      </c>
      <c r="N38" s="20">
        <f>SUM(N6:N37)</f>
        <v>7.844125</v>
      </c>
      <c r="O38" s="20">
        <f>SUM(O6:O37)</f>
        <v>0</v>
      </c>
      <c r="P38" s="23">
        <f>SUM(P6:P37)</f>
        <v>17260.454000000002</v>
      </c>
      <c r="Q38" s="24"/>
      <c r="R38" s="4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</row>
    <row r="41" spans="1:18">
      <c r="A41" s="25"/>
      <c r="B41" s="2"/>
      <c r="C41" s="2"/>
      <c r="D41" s="2"/>
      <c r="E41" s="2"/>
      <c r="F41" s="25"/>
      <c r="G41" s="2"/>
      <c r="H41" s="2"/>
      <c r="I41" s="2"/>
      <c r="J41" s="25"/>
      <c r="K41" s="2"/>
      <c r="L41" s="2"/>
      <c r="M41" s="2"/>
      <c r="N41" s="25"/>
      <c r="O41" s="2"/>
      <c r="P41" s="4"/>
      <c r="Q41" s="4"/>
      <c r="R41" s="4"/>
    </row>
    <row r="42" spans="1:18">
      <c r="A42" s="2"/>
      <c r="B42" s="45" t="s">
        <v>9</v>
      </c>
      <c r="C42" s="45"/>
      <c r="D42" s="45"/>
      <c r="E42" s="2"/>
      <c r="F42" s="2"/>
      <c r="G42" s="12"/>
      <c r="H42" s="2"/>
      <c r="I42" s="45" t="s">
        <v>10</v>
      </c>
      <c r="J42" s="45"/>
      <c r="K42" s="45"/>
      <c r="L42" s="2"/>
      <c r="M42" s="2"/>
      <c r="N42" s="2"/>
      <c r="O42" s="2"/>
      <c r="P42" s="4"/>
      <c r="Q42" s="4"/>
      <c r="R42" s="4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</row>
    <row r="44" spans="1:18">
      <c r="A44" s="2"/>
      <c r="B44" s="2"/>
      <c r="C44" s="2"/>
      <c r="D44" s="2"/>
      <c r="E44" s="2"/>
      <c r="F44" s="2"/>
      <c r="G44" s="2"/>
      <c r="H44" s="26" t="s">
        <v>11</v>
      </c>
      <c r="I44" s="2">
        <v>3.3087500000000001E-3</v>
      </c>
      <c r="J44" s="26" t="s">
        <v>12</v>
      </c>
      <c r="K44" s="2">
        <v>3.27706192</v>
      </c>
      <c r="L44" s="2"/>
      <c r="M44" s="2"/>
      <c r="N44" s="2"/>
      <c r="O44" s="2"/>
      <c r="P44" s="4"/>
      <c r="Q44" s="4"/>
      <c r="R44" s="4"/>
    </row>
    <row r="45" spans="1:18">
      <c r="A45" s="3" t="s">
        <v>3</v>
      </c>
      <c r="B45" s="2"/>
      <c r="C45" s="2"/>
      <c r="D45" s="2"/>
      <c r="E45" s="2"/>
      <c r="F45" s="2"/>
      <c r="G45" s="2"/>
      <c r="H45" s="3" t="s">
        <v>3</v>
      </c>
      <c r="I45" s="2"/>
      <c r="J45" s="2"/>
      <c r="K45" s="2"/>
      <c r="L45" s="2"/>
      <c r="M45" s="2"/>
      <c r="N45" s="4"/>
      <c r="O45" s="4"/>
      <c r="P45" s="4"/>
    </row>
    <row r="46" spans="1:18">
      <c r="A46" s="3" t="s">
        <v>6</v>
      </c>
      <c r="B46" s="5">
        <v>0</v>
      </c>
      <c r="C46" s="6">
        <v>1</v>
      </c>
      <c r="D46" s="6">
        <v>2</v>
      </c>
      <c r="E46" s="6">
        <v>3</v>
      </c>
      <c r="F46" s="7" t="s">
        <v>7</v>
      </c>
      <c r="G46" s="2"/>
      <c r="H46" s="3" t="s">
        <v>6</v>
      </c>
      <c r="I46" s="5">
        <v>0</v>
      </c>
      <c r="J46" s="6">
        <v>1</v>
      </c>
      <c r="K46" s="6">
        <v>2</v>
      </c>
      <c r="L46" s="6">
        <v>3</v>
      </c>
      <c r="M46" s="27" t="s">
        <v>7</v>
      </c>
      <c r="N46" s="4"/>
      <c r="O46" s="4"/>
      <c r="P46" s="4"/>
    </row>
    <row r="47" spans="1:18">
      <c r="A47" s="9">
        <v>3.75</v>
      </c>
      <c r="B47" s="2">
        <f t="shared" ref="B47:B78" si="6">L6*($A47)</f>
        <v>0</v>
      </c>
      <c r="C47" s="2">
        <f t="shared" ref="C47:C78" si="7">M6*($A47)</f>
        <v>0</v>
      </c>
      <c r="D47" s="2">
        <f t="shared" ref="D47:D78" si="8">N6*($A47)</f>
        <v>0</v>
      </c>
      <c r="E47" s="2">
        <f t="shared" ref="E47:E78" si="9">O6*($A47)</f>
        <v>0</v>
      </c>
      <c r="F47" s="11">
        <f t="shared" ref="F47:F78" si="10">SUM(B47:E47)</f>
        <v>0</v>
      </c>
      <c r="G47" s="2"/>
      <c r="H47" s="9">
        <f t="shared" ref="H47:H78" si="11">$I$44*((A47)^$K$44)</f>
        <v>0.25165175453016903</v>
      </c>
      <c r="I47" s="2">
        <f t="shared" ref="I47:I78" si="12">L6*$H47</f>
        <v>0</v>
      </c>
      <c r="J47" s="2">
        <f t="shared" ref="J47:J78" si="13">M6*$H47</f>
        <v>0</v>
      </c>
      <c r="K47" s="2">
        <f t="shared" ref="K47:K78" si="14">N6*$H47</f>
        <v>0</v>
      </c>
      <c r="L47" s="2">
        <f t="shared" ref="L47:L78" si="15">O6*$H47</f>
        <v>0</v>
      </c>
      <c r="M47" s="28">
        <f t="shared" ref="M47:M78" si="16">SUM(I47:L47)</f>
        <v>0</v>
      </c>
      <c r="N47" s="4"/>
      <c r="O47" s="4"/>
      <c r="P47" s="4"/>
    </row>
    <row r="48" spans="1:18">
      <c r="A48" s="9">
        <v>4.25</v>
      </c>
      <c r="B48" s="2">
        <f t="shared" si="6"/>
        <v>0</v>
      </c>
      <c r="C48" s="2">
        <f t="shared" si="7"/>
        <v>0</v>
      </c>
      <c r="D48" s="2">
        <f t="shared" si="8"/>
        <v>0</v>
      </c>
      <c r="E48" s="2">
        <f t="shared" si="9"/>
        <v>0</v>
      </c>
      <c r="F48" s="11">
        <f t="shared" si="10"/>
        <v>0</v>
      </c>
      <c r="G48" s="2"/>
      <c r="H48" s="9">
        <f t="shared" si="11"/>
        <v>0.37925681011545798</v>
      </c>
      <c r="I48" s="2">
        <f t="shared" si="12"/>
        <v>0</v>
      </c>
      <c r="J48" s="2">
        <f t="shared" si="13"/>
        <v>0</v>
      </c>
      <c r="K48" s="2">
        <f t="shared" si="14"/>
        <v>0</v>
      </c>
      <c r="L48" s="2">
        <f t="shared" si="15"/>
        <v>0</v>
      </c>
      <c r="M48" s="28">
        <f t="shared" si="16"/>
        <v>0</v>
      </c>
      <c r="N48" s="4"/>
      <c r="O48" s="4"/>
      <c r="P48" s="4"/>
    </row>
    <row r="49" spans="1:16">
      <c r="A49" s="9">
        <v>4.75</v>
      </c>
      <c r="B49" s="2">
        <f t="shared" si="6"/>
        <v>0</v>
      </c>
      <c r="C49" s="2">
        <f t="shared" si="7"/>
        <v>0</v>
      </c>
      <c r="D49" s="2">
        <f t="shared" si="8"/>
        <v>0</v>
      </c>
      <c r="E49" s="2">
        <f t="shared" si="9"/>
        <v>0</v>
      </c>
      <c r="F49" s="11">
        <f t="shared" si="10"/>
        <v>0</v>
      </c>
      <c r="G49" s="2"/>
      <c r="H49" s="9">
        <f t="shared" si="11"/>
        <v>0.546047991396299</v>
      </c>
      <c r="I49" s="2">
        <f t="shared" si="12"/>
        <v>0</v>
      </c>
      <c r="J49" s="2">
        <f t="shared" si="13"/>
        <v>0</v>
      </c>
      <c r="K49" s="2">
        <f t="shared" si="14"/>
        <v>0</v>
      </c>
      <c r="L49" s="2">
        <f t="shared" si="15"/>
        <v>0</v>
      </c>
      <c r="M49" s="28">
        <f t="shared" si="16"/>
        <v>0</v>
      </c>
      <c r="N49" s="4"/>
      <c r="O49" s="4"/>
      <c r="P49" s="4"/>
    </row>
    <row r="50" spans="1:16">
      <c r="A50" s="9">
        <v>5.25</v>
      </c>
      <c r="B50" s="2">
        <f t="shared" si="6"/>
        <v>0</v>
      </c>
      <c r="C50" s="2">
        <f t="shared" si="7"/>
        <v>0</v>
      </c>
      <c r="D50" s="2">
        <f t="shared" si="8"/>
        <v>0</v>
      </c>
      <c r="E50" s="2">
        <f t="shared" si="9"/>
        <v>0</v>
      </c>
      <c r="F50" s="11">
        <f t="shared" si="10"/>
        <v>0</v>
      </c>
      <c r="G50" s="2"/>
      <c r="H50" s="9">
        <f t="shared" si="11"/>
        <v>0.75800240546306097</v>
      </c>
      <c r="I50" s="2">
        <f t="shared" si="12"/>
        <v>0</v>
      </c>
      <c r="J50" s="2">
        <f t="shared" si="13"/>
        <v>0</v>
      </c>
      <c r="K50" s="2">
        <f t="shared" si="14"/>
        <v>0</v>
      </c>
      <c r="L50" s="2">
        <f t="shared" si="15"/>
        <v>0</v>
      </c>
      <c r="M50" s="28">
        <f t="shared" si="16"/>
        <v>0</v>
      </c>
      <c r="N50" s="4"/>
      <c r="O50" s="4"/>
      <c r="P50" s="4"/>
    </row>
    <row r="51" spans="1:16">
      <c r="A51" s="9">
        <v>5.75</v>
      </c>
      <c r="B51" s="2">
        <f t="shared" si="6"/>
        <v>0</v>
      </c>
      <c r="C51" s="2">
        <f t="shared" si="7"/>
        <v>0</v>
      </c>
      <c r="D51" s="2">
        <f t="shared" si="8"/>
        <v>0</v>
      </c>
      <c r="E51" s="2">
        <f t="shared" si="9"/>
        <v>0</v>
      </c>
      <c r="F51" s="11">
        <f t="shared" si="10"/>
        <v>0</v>
      </c>
      <c r="G51" s="2"/>
      <c r="H51" s="9">
        <f t="shared" si="11"/>
        <v>1.02127457468539</v>
      </c>
      <c r="I51" s="2">
        <f t="shared" si="12"/>
        <v>0</v>
      </c>
      <c r="J51" s="2">
        <f t="shared" si="13"/>
        <v>0</v>
      </c>
      <c r="K51" s="2">
        <f t="shared" si="14"/>
        <v>0</v>
      </c>
      <c r="L51" s="2">
        <f t="shared" si="15"/>
        <v>0</v>
      </c>
      <c r="M51" s="28">
        <f t="shared" si="16"/>
        <v>0</v>
      </c>
      <c r="N51" s="4"/>
      <c r="O51" s="4"/>
      <c r="P51" s="4"/>
    </row>
    <row r="52" spans="1:16">
      <c r="A52" s="9">
        <v>6.25</v>
      </c>
      <c r="B52" s="2">
        <f t="shared" si="6"/>
        <v>0</v>
      </c>
      <c r="C52" s="2">
        <f t="shared" si="7"/>
        <v>0</v>
      </c>
      <c r="D52" s="2">
        <f t="shared" si="8"/>
        <v>0</v>
      </c>
      <c r="E52" s="2">
        <f t="shared" si="9"/>
        <v>0</v>
      </c>
      <c r="F52" s="11">
        <f t="shared" si="10"/>
        <v>0</v>
      </c>
      <c r="G52" s="2"/>
      <c r="H52" s="9">
        <f t="shared" si="11"/>
        <v>1.34218398359945</v>
      </c>
      <c r="I52" s="2">
        <f t="shared" si="12"/>
        <v>0</v>
      </c>
      <c r="J52" s="2">
        <f t="shared" si="13"/>
        <v>0</v>
      </c>
      <c r="K52" s="2">
        <f t="shared" si="14"/>
        <v>0</v>
      </c>
      <c r="L52" s="2">
        <f t="shared" si="15"/>
        <v>0</v>
      </c>
      <c r="M52" s="28">
        <f t="shared" si="16"/>
        <v>0</v>
      </c>
      <c r="N52" s="4"/>
      <c r="O52" s="4"/>
      <c r="P52" s="4"/>
    </row>
    <row r="53" spans="1:16">
      <c r="A53" s="9">
        <v>6.75</v>
      </c>
      <c r="B53" s="2">
        <f t="shared" si="6"/>
        <v>0</v>
      </c>
      <c r="C53" s="2">
        <f t="shared" si="7"/>
        <v>0</v>
      </c>
      <c r="D53" s="2">
        <f t="shared" si="8"/>
        <v>0</v>
      </c>
      <c r="E53" s="2">
        <f t="shared" si="9"/>
        <v>0</v>
      </c>
      <c r="F53" s="11">
        <f t="shared" si="10"/>
        <v>0</v>
      </c>
      <c r="G53" s="2"/>
      <c r="H53" s="9">
        <f t="shared" si="11"/>
        <v>1.7272045299969101</v>
      </c>
      <c r="I53" s="2">
        <f t="shared" si="12"/>
        <v>0</v>
      </c>
      <c r="J53" s="2">
        <f t="shared" si="13"/>
        <v>0</v>
      </c>
      <c r="K53" s="2">
        <f t="shared" si="14"/>
        <v>0</v>
      </c>
      <c r="L53" s="2">
        <f t="shared" si="15"/>
        <v>0</v>
      </c>
      <c r="M53" s="28">
        <f t="shared" si="16"/>
        <v>0</v>
      </c>
      <c r="N53" s="4"/>
      <c r="O53" s="4"/>
      <c r="P53" s="4"/>
    </row>
    <row r="54" spans="1:16">
      <c r="A54" s="9">
        <v>7.25</v>
      </c>
      <c r="B54" s="2">
        <f t="shared" si="6"/>
        <v>0</v>
      </c>
      <c r="C54" s="2">
        <f t="shared" si="7"/>
        <v>0</v>
      </c>
      <c r="D54" s="2">
        <f t="shared" si="8"/>
        <v>0</v>
      </c>
      <c r="E54" s="2">
        <f t="shared" si="9"/>
        <v>0</v>
      </c>
      <c r="F54" s="11">
        <f t="shared" si="10"/>
        <v>0</v>
      </c>
      <c r="G54" s="2"/>
      <c r="H54" s="9">
        <f t="shared" si="11"/>
        <v>2.1829554565489699</v>
      </c>
      <c r="I54" s="2">
        <f t="shared" si="12"/>
        <v>0</v>
      </c>
      <c r="J54" s="2">
        <f t="shared" si="13"/>
        <v>0</v>
      </c>
      <c r="K54" s="2">
        <f t="shared" si="14"/>
        <v>0</v>
      </c>
      <c r="L54" s="2">
        <f t="shared" si="15"/>
        <v>0</v>
      </c>
      <c r="M54" s="28">
        <f t="shared" si="16"/>
        <v>0</v>
      </c>
      <c r="N54" s="4"/>
      <c r="O54" s="4"/>
      <c r="P54" s="4"/>
    </row>
    <row r="55" spans="1:16">
      <c r="A55" s="9">
        <v>7.75</v>
      </c>
      <c r="B55" s="2">
        <f t="shared" si="6"/>
        <v>0</v>
      </c>
      <c r="C55" s="2">
        <f t="shared" si="7"/>
        <v>0</v>
      </c>
      <c r="D55" s="2">
        <f t="shared" si="8"/>
        <v>0</v>
      </c>
      <c r="E55" s="2">
        <f t="shared" si="9"/>
        <v>0</v>
      </c>
      <c r="F55" s="11">
        <f t="shared" si="10"/>
        <v>0</v>
      </c>
      <c r="G55" s="2"/>
      <c r="H55" s="9">
        <f t="shared" si="11"/>
        <v>2.7161934586866598</v>
      </c>
      <c r="I55" s="2">
        <f t="shared" si="12"/>
        <v>0</v>
      </c>
      <c r="J55" s="2">
        <f t="shared" si="13"/>
        <v>0</v>
      </c>
      <c r="K55" s="2">
        <f t="shared" si="14"/>
        <v>0</v>
      </c>
      <c r="L55" s="2">
        <f t="shared" si="15"/>
        <v>0</v>
      </c>
      <c r="M55" s="28">
        <f t="shared" si="16"/>
        <v>0</v>
      </c>
      <c r="N55" s="4"/>
      <c r="O55" s="4"/>
      <c r="P55" s="4"/>
    </row>
    <row r="56" spans="1:16">
      <c r="A56" s="9">
        <v>8.25</v>
      </c>
      <c r="B56" s="2">
        <f t="shared" si="6"/>
        <v>0</v>
      </c>
      <c r="C56" s="2">
        <f t="shared" si="7"/>
        <v>0</v>
      </c>
      <c r="D56" s="2">
        <f t="shared" si="8"/>
        <v>0</v>
      </c>
      <c r="E56" s="2">
        <f t="shared" si="9"/>
        <v>0</v>
      </c>
      <c r="F56" s="11">
        <f t="shared" si="10"/>
        <v>0</v>
      </c>
      <c r="G56" s="2"/>
      <c r="H56" s="9">
        <f t="shared" si="11"/>
        <v>3.3338057441000899</v>
      </c>
      <c r="I56" s="2">
        <f t="shared" si="12"/>
        <v>0</v>
      </c>
      <c r="J56" s="2">
        <f t="shared" si="13"/>
        <v>0</v>
      </c>
      <c r="K56" s="2">
        <f t="shared" si="14"/>
        <v>0</v>
      </c>
      <c r="L56" s="2">
        <f t="shared" si="15"/>
        <v>0</v>
      </c>
      <c r="M56" s="28">
        <f t="shared" si="16"/>
        <v>0</v>
      </c>
      <c r="N56" s="4"/>
      <c r="O56" s="4"/>
      <c r="P56" s="4"/>
    </row>
    <row r="57" spans="1:16">
      <c r="A57" s="9">
        <v>8.75</v>
      </c>
      <c r="B57" s="2">
        <f t="shared" si="6"/>
        <v>0</v>
      </c>
      <c r="C57" s="2">
        <f t="shared" si="7"/>
        <v>0</v>
      </c>
      <c r="D57" s="2">
        <f t="shared" si="8"/>
        <v>0</v>
      </c>
      <c r="E57" s="2">
        <f t="shared" si="9"/>
        <v>0</v>
      </c>
      <c r="F57" s="11">
        <f t="shared" si="10"/>
        <v>0</v>
      </c>
      <c r="G57" s="2"/>
      <c r="H57" s="9">
        <f t="shared" si="11"/>
        <v>4.0428038741148997</v>
      </c>
      <c r="I57" s="2">
        <f t="shared" si="12"/>
        <v>0</v>
      </c>
      <c r="J57" s="2">
        <f t="shared" si="13"/>
        <v>0</v>
      </c>
      <c r="K57" s="2">
        <f t="shared" si="14"/>
        <v>0</v>
      </c>
      <c r="L57" s="2">
        <f t="shared" si="15"/>
        <v>0</v>
      </c>
      <c r="M57" s="28">
        <f t="shared" si="16"/>
        <v>0</v>
      </c>
      <c r="N57" s="4"/>
      <c r="O57" s="4"/>
      <c r="P57" s="4"/>
    </row>
    <row r="58" spans="1:16">
      <c r="A58" s="9">
        <v>9.25</v>
      </c>
      <c r="B58" s="2">
        <f t="shared" si="6"/>
        <v>0</v>
      </c>
      <c r="C58" s="2">
        <f t="shared" si="7"/>
        <v>0</v>
      </c>
      <c r="D58" s="2">
        <f t="shared" si="8"/>
        <v>0</v>
      </c>
      <c r="E58" s="2">
        <f t="shared" si="9"/>
        <v>0</v>
      </c>
      <c r="F58" s="11">
        <f t="shared" si="10"/>
        <v>0</v>
      </c>
      <c r="G58" s="2"/>
      <c r="H58" s="9">
        <f t="shared" si="11"/>
        <v>4.85031825610801</v>
      </c>
      <c r="I58" s="2">
        <f t="shared" si="12"/>
        <v>0</v>
      </c>
      <c r="J58" s="2">
        <f t="shared" si="13"/>
        <v>0</v>
      </c>
      <c r="K58" s="2">
        <f t="shared" si="14"/>
        <v>0</v>
      </c>
      <c r="L58" s="2">
        <f t="shared" si="15"/>
        <v>0</v>
      </c>
      <c r="M58" s="28">
        <f t="shared" si="16"/>
        <v>0</v>
      </c>
      <c r="N58" s="4"/>
      <c r="O58" s="4"/>
      <c r="P58" s="4"/>
    </row>
    <row r="59" spans="1:16">
      <c r="A59" s="9">
        <v>9.75</v>
      </c>
      <c r="B59" s="2">
        <f t="shared" si="6"/>
        <v>1960.452</v>
      </c>
      <c r="C59" s="2">
        <f t="shared" si="7"/>
        <v>0</v>
      </c>
      <c r="D59" s="2">
        <f t="shared" si="8"/>
        <v>0</v>
      </c>
      <c r="E59" s="2">
        <f t="shared" si="9"/>
        <v>0</v>
      </c>
      <c r="F59" s="11">
        <f t="shared" si="10"/>
        <v>1960.452</v>
      </c>
      <c r="G59" s="2"/>
      <c r="H59" s="9">
        <f t="shared" si="11"/>
        <v>5.7635931843605999</v>
      </c>
      <c r="I59" s="2">
        <f t="shared" si="12"/>
        <v>1158.8972087657501</v>
      </c>
      <c r="J59" s="2">
        <f t="shared" si="13"/>
        <v>0</v>
      </c>
      <c r="K59" s="2">
        <f t="shared" si="14"/>
        <v>0</v>
      </c>
      <c r="L59" s="2">
        <f t="shared" si="15"/>
        <v>0</v>
      </c>
      <c r="M59" s="28">
        <f t="shared" si="16"/>
        <v>1158.8972087657501</v>
      </c>
      <c r="N59" s="4"/>
      <c r="O59" s="4"/>
      <c r="P59" s="4"/>
    </row>
    <row r="60" spans="1:16">
      <c r="A60" s="9">
        <v>10.25</v>
      </c>
      <c r="B60" s="2">
        <f t="shared" si="6"/>
        <v>9952.6064999999999</v>
      </c>
      <c r="C60" s="2">
        <f t="shared" si="7"/>
        <v>0</v>
      </c>
      <c r="D60" s="2">
        <f t="shared" si="8"/>
        <v>0</v>
      </c>
      <c r="E60" s="2">
        <f t="shared" si="9"/>
        <v>0</v>
      </c>
      <c r="F60" s="11">
        <f t="shared" si="10"/>
        <v>9952.6064999999999</v>
      </c>
      <c r="G60" s="2"/>
      <c r="H60" s="9">
        <f t="shared" si="11"/>
        <v>6.78998234766678</v>
      </c>
      <c r="I60" s="2">
        <f t="shared" si="12"/>
        <v>6592.9777998315803</v>
      </c>
      <c r="J60" s="2">
        <f t="shared" si="13"/>
        <v>0</v>
      </c>
      <c r="K60" s="2">
        <f t="shared" si="14"/>
        <v>0</v>
      </c>
      <c r="L60" s="2">
        <f t="shared" si="15"/>
        <v>0</v>
      </c>
      <c r="M60" s="28">
        <f t="shared" si="16"/>
        <v>6592.9777998315803</v>
      </c>
      <c r="N60" s="4"/>
      <c r="O60" s="4"/>
      <c r="P60" s="4"/>
    </row>
    <row r="61" spans="1:16">
      <c r="A61" s="9">
        <v>10.75</v>
      </c>
      <c r="B61" s="2">
        <f t="shared" si="6"/>
        <v>36551.042750000001</v>
      </c>
      <c r="C61" s="2">
        <f t="shared" si="7"/>
        <v>0</v>
      </c>
      <c r="D61" s="2">
        <f t="shared" si="8"/>
        <v>0</v>
      </c>
      <c r="E61" s="2">
        <f t="shared" si="9"/>
        <v>0</v>
      </c>
      <c r="F61" s="11">
        <f t="shared" si="10"/>
        <v>36551.042750000001</v>
      </c>
      <c r="G61" s="2"/>
      <c r="H61" s="9">
        <f t="shared" si="11"/>
        <v>7.9369447378023903</v>
      </c>
      <c r="I61" s="2">
        <f t="shared" si="12"/>
        <v>26986.381992167699</v>
      </c>
      <c r="J61" s="2">
        <f t="shared" si="13"/>
        <v>0</v>
      </c>
      <c r="K61" s="2">
        <f t="shared" si="14"/>
        <v>0</v>
      </c>
      <c r="L61" s="2">
        <f t="shared" si="15"/>
        <v>0</v>
      </c>
      <c r="M61" s="28">
        <f t="shared" si="16"/>
        <v>26986.381992167699</v>
      </c>
      <c r="N61" s="4"/>
      <c r="O61" s="4"/>
      <c r="P61" s="4"/>
    </row>
    <row r="62" spans="1:16">
      <c r="A62" s="9">
        <v>11.25</v>
      </c>
      <c r="B62" s="2">
        <f t="shared" si="6"/>
        <v>56930.107499999998</v>
      </c>
      <c r="C62" s="2">
        <f t="shared" si="7"/>
        <v>0</v>
      </c>
      <c r="D62" s="2">
        <f t="shared" si="8"/>
        <v>0</v>
      </c>
      <c r="E62" s="2">
        <f t="shared" si="9"/>
        <v>0</v>
      </c>
      <c r="F62" s="11">
        <f t="shared" si="10"/>
        <v>56930.107499999998</v>
      </c>
      <c r="G62" s="2"/>
      <c r="H62" s="9">
        <f t="shared" si="11"/>
        <v>9.2120409050609702</v>
      </c>
      <c r="I62" s="2">
        <f t="shared" si="12"/>
        <v>46617.109246179403</v>
      </c>
      <c r="J62" s="2">
        <f t="shared" si="13"/>
        <v>0</v>
      </c>
      <c r="K62" s="2">
        <f t="shared" si="14"/>
        <v>0</v>
      </c>
      <c r="L62" s="2">
        <f t="shared" si="15"/>
        <v>0</v>
      </c>
      <c r="M62" s="28">
        <f t="shared" si="16"/>
        <v>46617.109246179403</v>
      </c>
      <c r="N62" s="4"/>
      <c r="O62" s="4"/>
      <c r="P62" s="4"/>
    </row>
    <row r="63" spans="1:16">
      <c r="A63" s="9">
        <v>11.75</v>
      </c>
      <c r="B63" s="2">
        <f t="shared" si="6"/>
        <v>57782.657749999998</v>
      </c>
      <c r="C63" s="2">
        <f t="shared" si="7"/>
        <v>0</v>
      </c>
      <c r="D63" s="2">
        <f t="shared" si="8"/>
        <v>0</v>
      </c>
      <c r="E63" s="2">
        <f t="shared" si="9"/>
        <v>0</v>
      </c>
      <c r="F63" s="11">
        <f t="shared" si="10"/>
        <v>57782.657749999998</v>
      </c>
      <c r="G63" s="2"/>
      <c r="H63" s="9">
        <f t="shared" si="11"/>
        <v>10.622929516478001</v>
      </c>
      <c r="I63" s="2">
        <f t="shared" si="12"/>
        <v>52240.093664086897</v>
      </c>
      <c r="J63" s="2">
        <f t="shared" si="13"/>
        <v>0</v>
      </c>
      <c r="K63" s="2">
        <f t="shared" si="14"/>
        <v>0</v>
      </c>
      <c r="L63" s="2">
        <f t="shared" si="15"/>
        <v>0</v>
      </c>
      <c r="M63" s="28">
        <f t="shared" si="16"/>
        <v>52240.093664086897</v>
      </c>
      <c r="N63" s="4"/>
      <c r="O63" s="4"/>
      <c r="P63" s="4"/>
    </row>
    <row r="64" spans="1:16">
      <c r="A64" s="9">
        <v>12.25</v>
      </c>
      <c r="B64" s="2">
        <f t="shared" si="6"/>
        <v>11200.92225</v>
      </c>
      <c r="C64" s="2">
        <f t="shared" si="7"/>
        <v>0</v>
      </c>
      <c r="D64" s="2">
        <f t="shared" si="8"/>
        <v>0</v>
      </c>
      <c r="E64" s="2">
        <f t="shared" si="9"/>
        <v>0</v>
      </c>
      <c r="F64" s="11">
        <f t="shared" si="10"/>
        <v>11200.92225</v>
      </c>
      <c r="G64" s="2"/>
      <c r="H64" s="9">
        <f t="shared" si="11"/>
        <v>12.17736417978</v>
      </c>
      <c r="I64" s="2">
        <f t="shared" si="12"/>
        <v>11134.506888787801</v>
      </c>
      <c r="J64" s="2">
        <f t="shared" si="13"/>
        <v>0</v>
      </c>
      <c r="K64" s="2">
        <f t="shared" si="14"/>
        <v>0</v>
      </c>
      <c r="L64" s="2">
        <f t="shared" si="15"/>
        <v>0</v>
      </c>
      <c r="M64" s="28">
        <f t="shared" si="16"/>
        <v>11134.506888787801</v>
      </c>
      <c r="N64" s="4"/>
      <c r="O64" s="4"/>
      <c r="P64" s="4"/>
    </row>
    <row r="65" spans="1:16">
      <c r="A65" s="9">
        <v>12.75</v>
      </c>
      <c r="B65" s="2">
        <f t="shared" si="6"/>
        <v>7855.6043749999999</v>
      </c>
      <c r="C65" s="2">
        <f t="shared" si="7"/>
        <v>1571.1208750000001</v>
      </c>
      <c r="D65" s="2">
        <f t="shared" si="8"/>
        <v>0</v>
      </c>
      <c r="E65" s="2">
        <f t="shared" si="9"/>
        <v>0</v>
      </c>
      <c r="F65" s="11">
        <f t="shared" si="10"/>
        <v>9426.7252499999995</v>
      </c>
      <c r="G65" s="2"/>
      <c r="H65" s="9">
        <f t="shared" si="11"/>
        <v>13.883190502006601</v>
      </c>
      <c r="I65" s="2">
        <f t="shared" si="12"/>
        <v>8553.7923173742292</v>
      </c>
      <c r="J65" s="2">
        <f t="shared" si="13"/>
        <v>1710.75846347485</v>
      </c>
      <c r="K65" s="2">
        <f t="shared" si="14"/>
        <v>0</v>
      </c>
      <c r="L65" s="2">
        <f t="shared" si="15"/>
        <v>0</v>
      </c>
      <c r="M65" s="28">
        <f t="shared" si="16"/>
        <v>10264.5507808491</v>
      </c>
      <c r="N65" s="4"/>
      <c r="O65" s="4"/>
      <c r="P65" s="4"/>
    </row>
    <row r="66" spans="1:16">
      <c r="A66" s="9">
        <v>13.25</v>
      </c>
      <c r="B66" s="2">
        <f t="shared" si="6"/>
        <v>2447.3743749999999</v>
      </c>
      <c r="C66" s="2">
        <f t="shared" si="7"/>
        <v>489.474875</v>
      </c>
      <c r="D66" s="2">
        <f t="shared" si="8"/>
        <v>0</v>
      </c>
      <c r="E66" s="2">
        <f t="shared" si="9"/>
        <v>0</v>
      </c>
      <c r="F66" s="11">
        <f t="shared" si="10"/>
        <v>2936.8492500000002</v>
      </c>
      <c r="G66" s="2"/>
      <c r="H66" s="9">
        <f t="shared" si="11"/>
        <v>15.7483433565117</v>
      </c>
      <c r="I66" s="2">
        <f t="shared" si="12"/>
        <v>2908.8371305228902</v>
      </c>
      <c r="J66" s="2">
        <f t="shared" si="13"/>
        <v>581.767426104577</v>
      </c>
      <c r="K66" s="2">
        <f t="shared" si="14"/>
        <v>0</v>
      </c>
      <c r="L66" s="2">
        <f t="shared" si="15"/>
        <v>0</v>
      </c>
      <c r="M66" s="28">
        <f t="shared" si="16"/>
        <v>3490.6045566274702</v>
      </c>
      <c r="N66" s="4"/>
      <c r="O66" s="4"/>
      <c r="P66" s="4"/>
    </row>
    <row r="67" spans="1:16">
      <c r="A67" s="9">
        <v>13.75</v>
      </c>
      <c r="B67" s="2">
        <f t="shared" si="6"/>
        <v>2539.3156250000002</v>
      </c>
      <c r="C67" s="2">
        <f t="shared" si="7"/>
        <v>1088.278125</v>
      </c>
      <c r="D67" s="2">
        <f t="shared" si="8"/>
        <v>0</v>
      </c>
      <c r="E67" s="2">
        <f t="shared" si="9"/>
        <v>0</v>
      </c>
      <c r="F67" s="11">
        <f t="shared" si="10"/>
        <v>3627.59375</v>
      </c>
      <c r="G67" s="2"/>
      <c r="H67" s="9">
        <f t="shared" si="11"/>
        <v>17.7808443359236</v>
      </c>
      <c r="I67" s="2">
        <f t="shared" si="12"/>
        <v>3283.7218798475301</v>
      </c>
      <c r="J67" s="2">
        <f t="shared" si="13"/>
        <v>1407.3093770775099</v>
      </c>
      <c r="K67" s="2">
        <f t="shared" si="14"/>
        <v>0</v>
      </c>
      <c r="L67" s="2">
        <f t="shared" si="15"/>
        <v>0</v>
      </c>
      <c r="M67" s="28">
        <f t="shared" si="16"/>
        <v>4691.03125692504</v>
      </c>
      <c r="N67" s="4"/>
      <c r="O67" s="4"/>
      <c r="P67" s="4"/>
    </row>
    <row r="68" spans="1:16">
      <c r="A68" s="9">
        <v>14.25</v>
      </c>
      <c r="B68" s="2">
        <f t="shared" si="6"/>
        <v>335.33634375000003</v>
      </c>
      <c r="C68" s="2">
        <f t="shared" si="7"/>
        <v>447.11512499999998</v>
      </c>
      <c r="D68" s="2">
        <f t="shared" si="8"/>
        <v>111.77878124999999</v>
      </c>
      <c r="E68" s="2">
        <f t="shared" si="9"/>
        <v>0</v>
      </c>
      <c r="F68" s="11">
        <f t="shared" si="10"/>
        <v>894.23024999999996</v>
      </c>
      <c r="G68" s="2"/>
      <c r="H68" s="9">
        <f t="shared" si="11"/>
        <v>19.988799371816199</v>
      </c>
      <c r="I68" s="2">
        <f t="shared" si="12"/>
        <v>470.38392261734299</v>
      </c>
      <c r="J68" s="2">
        <f t="shared" si="13"/>
        <v>627.17856348979103</v>
      </c>
      <c r="K68" s="2">
        <f t="shared" si="14"/>
        <v>156.79464087244801</v>
      </c>
      <c r="L68" s="2">
        <f t="shared" si="15"/>
        <v>0</v>
      </c>
      <c r="M68" s="28">
        <f t="shared" si="16"/>
        <v>1254.35712697958</v>
      </c>
      <c r="N68" s="4"/>
      <c r="O68" s="4"/>
      <c r="P68" s="4"/>
    </row>
    <row r="69" spans="1:16">
      <c r="A69" s="9">
        <v>14.75</v>
      </c>
      <c r="B69" s="2">
        <f t="shared" si="6"/>
        <v>741.45299999999997</v>
      </c>
      <c r="C69" s="2">
        <f t="shared" si="7"/>
        <v>2224.3589999999999</v>
      </c>
      <c r="D69" s="2">
        <f t="shared" si="8"/>
        <v>0</v>
      </c>
      <c r="E69" s="2">
        <f t="shared" si="9"/>
        <v>0</v>
      </c>
      <c r="F69" s="11">
        <f t="shared" si="10"/>
        <v>2965.8119999999999</v>
      </c>
      <c r="G69" s="2"/>
      <c r="H69" s="9">
        <f t="shared" si="11"/>
        <v>22.3803965044692</v>
      </c>
      <c r="I69" s="2">
        <f t="shared" si="12"/>
        <v>1125.01777148666</v>
      </c>
      <c r="J69" s="2">
        <f t="shared" si="13"/>
        <v>3375.0533144599699</v>
      </c>
      <c r="K69" s="2">
        <f t="shared" si="14"/>
        <v>0</v>
      </c>
      <c r="L69" s="2">
        <f t="shared" si="15"/>
        <v>0</v>
      </c>
      <c r="M69" s="28">
        <f t="shared" si="16"/>
        <v>4500.0710859466299</v>
      </c>
      <c r="N69" s="4"/>
      <c r="O69" s="4"/>
      <c r="P69" s="4"/>
    </row>
    <row r="70" spans="1:16">
      <c r="A70" s="9">
        <v>15.25</v>
      </c>
      <c r="B70" s="2">
        <f t="shared" si="6"/>
        <v>940.19808333333299</v>
      </c>
      <c r="C70" s="2">
        <f t="shared" si="7"/>
        <v>1880.3961666666701</v>
      </c>
      <c r="D70" s="2">
        <f t="shared" si="8"/>
        <v>0</v>
      </c>
      <c r="E70" s="2">
        <f t="shared" si="9"/>
        <v>0</v>
      </c>
      <c r="F70" s="11">
        <f t="shared" si="10"/>
        <v>2820.5942500000001</v>
      </c>
      <c r="G70" s="2"/>
      <c r="H70" s="9">
        <f t="shared" si="11"/>
        <v>24.963903788283599</v>
      </c>
      <c r="I70" s="2">
        <f t="shared" si="12"/>
        <v>1539.0829176565201</v>
      </c>
      <c r="J70" s="2">
        <f t="shared" si="13"/>
        <v>3078.1658353130501</v>
      </c>
      <c r="K70" s="2">
        <f t="shared" si="14"/>
        <v>0</v>
      </c>
      <c r="L70" s="2">
        <f t="shared" si="15"/>
        <v>0</v>
      </c>
      <c r="M70" s="28">
        <f t="shared" si="16"/>
        <v>4617.24875296957</v>
      </c>
      <c r="N70" s="4"/>
      <c r="O70" s="4"/>
      <c r="P70" s="4"/>
    </row>
    <row r="71" spans="1:16">
      <c r="A71" s="9">
        <v>15.75</v>
      </c>
      <c r="B71" s="2">
        <f t="shared" si="6"/>
        <v>0</v>
      </c>
      <c r="C71" s="2">
        <f t="shared" si="7"/>
        <v>1924.713</v>
      </c>
      <c r="D71" s="2">
        <f t="shared" si="8"/>
        <v>0</v>
      </c>
      <c r="E71" s="2">
        <f t="shared" si="9"/>
        <v>0</v>
      </c>
      <c r="F71" s="11">
        <f t="shared" si="10"/>
        <v>1924.713</v>
      </c>
      <c r="G71" s="2"/>
      <c r="H71" s="9">
        <f t="shared" si="11"/>
        <v>27.747667320249899</v>
      </c>
      <c r="I71" s="2">
        <f t="shared" si="12"/>
        <v>0</v>
      </c>
      <c r="J71" s="2">
        <f t="shared" si="13"/>
        <v>3390.8759372038198</v>
      </c>
      <c r="K71" s="2">
        <f t="shared" si="14"/>
        <v>0</v>
      </c>
      <c r="L71" s="2">
        <f t="shared" si="15"/>
        <v>0</v>
      </c>
      <c r="M71" s="28">
        <f t="shared" si="16"/>
        <v>3390.8759372038198</v>
      </c>
      <c r="N71" s="4"/>
      <c r="O71" s="4"/>
      <c r="P71" s="4"/>
    </row>
    <row r="72" spans="1:16">
      <c r="A72" s="9">
        <v>16.25</v>
      </c>
      <c r="B72" s="2">
        <f t="shared" si="6"/>
        <v>0</v>
      </c>
      <c r="C72" s="2">
        <f t="shared" si="7"/>
        <v>0</v>
      </c>
      <c r="D72" s="2">
        <f t="shared" si="8"/>
        <v>0</v>
      </c>
      <c r="E72" s="2">
        <f t="shared" si="9"/>
        <v>0</v>
      </c>
      <c r="F72" s="11">
        <f t="shared" si="10"/>
        <v>0</v>
      </c>
      <c r="G72" s="2"/>
      <c r="H72" s="9">
        <f t="shared" si="11"/>
        <v>30.740109380419</v>
      </c>
      <c r="I72" s="2">
        <f t="shared" si="12"/>
        <v>0</v>
      </c>
      <c r="J72" s="2">
        <f t="shared" si="13"/>
        <v>0</v>
      </c>
      <c r="K72" s="2">
        <f t="shared" si="14"/>
        <v>0</v>
      </c>
      <c r="L72" s="2">
        <f t="shared" si="15"/>
        <v>0</v>
      </c>
      <c r="M72" s="28">
        <f t="shared" si="16"/>
        <v>0</v>
      </c>
      <c r="N72" s="4"/>
      <c r="O72" s="4"/>
      <c r="P72" s="4"/>
    </row>
    <row r="73" spans="1:16">
      <c r="A73" s="9">
        <v>16.75</v>
      </c>
      <c r="B73" s="2">
        <f t="shared" si="6"/>
        <v>0</v>
      </c>
      <c r="C73" s="2">
        <f t="shared" si="7"/>
        <v>0</v>
      </c>
      <c r="D73" s="2">
        <f t="shared" si="8"/>
        <v>0</v>
      </c>
      <c r="E73" s="2">
        <f t="shared" si="9"/>
        <v>0</v>
      </c>
      <c r="F73" s="11">
        <f t="shared" si="10"/>
        <v>0</v>
      </c>
      <c r="G73" s="2"/>
      <c r="H73" s="9">
        <f t="shared" si="11"/>
        <v>33.949726674634</v>
      </c>
      <c r="I73" s="2">
        <f t="shared" si="12"/>
        <v>0</v>
      </c>
      <c r="J73" s="2">
        <f t="shared" si="13"/>
        <v>0</v>
      </c>
      <c r="K73" s="2">
        <f t="shared" si="14"/>
        <v>0</v>
      </c>
      <c r="L73" s="2">
        <f t="shared" si="15"/>
        <v>0</v>
      </c>
      <c r="M73" s="28">
        <f t="shared" si="16"/>
        <v>0</v>
      </c>
      <c r="N73" s="4"/>
      <c r="O73" s="4"/>
      <c r="P73" s="4"/>
    </row>
    <row r="74" spans="1:16">
      <c r="A74" s="9">
        <v>17.25</v>
      </c>
      <c r="B74" s="2">
        <f t="shared" si="6"/>
        <v>0</v>
      </c>
      <c r="C74" s="2">
        <f t="shared" si="7"/>
        <v>0</v>
      </c>
      <c r="D74" s="2">
        <f t="shared" si="8"/>
        <v>0</v>
      </c>
      <c r="E74" s="2">
        <f t="shared" si="9"/>
        <v>0</v>
      </c>
      <c r="F74" s="11">
        <f t="shared" si="10"/>
        <v>0</v>
      </c>
      <c r="G74" s="2"/>
      <c r="H74" s="9">
        <f t="shared" si="11"/>
        <v>37.385088670910598</v>
      </c>
      <c r="I74" s="2">
        <f t="shared" si="12"/>
        <v>0</v>
      </c>
      <c r="J74" s="2">
        <f t="shared" si="13"/>
        <v>0</v>
      </c>
      <c r="K74" s="2">
        <f t="shared" si="14"/>
        <v>0</v>
      </c>
      <c r="L74" s="2">
        <f t="shared" si="15"/>
        <v>0</v>
      </c>
      <c r="M74" s="28">
        <f t="shared" si="16"/>
        <v>0</v>
      </c>
      <c r="N74" s="4"/>
      <c r="O74" s="4"/>
      <c r="P74" s="4"/>
    </row>
    <row r="75" spans="1:16">
      <c r="A75" s="9">
        <v>17.75</v>
      </c>
      <c r="B75" s="2">
        <f t="shared" si="6"/>
        <v>0</v>
      </c>
      <c r="C75" s="2">
        <f t="shared" si="7"/>
        <v>0</v>
      </c>
      <c r="D75" s="2">
        <f t="shared" si="8"/>
        <v>0</v>
      </c>
      <c r="E75" s="2">
        <f t="shared" si="9"/>
        <v>0</v>
      </c>
      <c r="F75" s="11">
        <f t="shared" si="10"/>
        <v>0</v>
      </c>
      <c r="G75" s="2"/>
      <c r="H75" s="9">
        <f t="shared" si="11"/>
        <v>41.054836021810502</v>
      </c>
      <c r="I75" s="2">
        <f t="shared" si="12"/>
        <v>0</v>
      </c>
      <c r="J75" s="2">
        <f t="shared" si="13"/>
        <v>0</v>
      </c>
      <c r="K75" s="2">
        <f t="shared" si="14"/>
        <v>0</v>
      </c>
      <c r="L75" s="2">
        <f t="shared" si="15"/>
        <v>0</v>
      </c>
      <c r="M75" s="28">
        <f t="shared" si="16"/>
        <v>0</v>
      </c>
      <c r="N75" s="4"/>
      <c r="O75" s="4"/>
      <c r="P75" s="4"/>
    </row>
    <row r="76" spans="1:16">
      <c r="A76" s="9">
        <v>18.25</v>
      </c>
      <c r="B76" s="2">
        <f t="shared" si="6"/>
        <v>0</v>
      </c>
      <c r="C76" s="2">
        <f t="shared" si="7"/>
        <v>0</v>
      </c>
      <c r="D76" s="2">
        <f t="shared" si="8"/>
        <v>0</v>
      </c>
      <c r="E76" s="2">
        <f t="shared" si="9"/>
        <v>0</v>
      </c>
      <c r="F76" s="11">
        <f t="shared" si="10"/>
        <v>0</v>
      </c>
      <c r="G76" s="2"/>
      <c r="H76" s="9">
        <f t="shared" si="11"/>
        <v>44.9676790659869</v>
      </c>
      <c r="I76" s="2">
        <f t="shared" si="12"/>
        <v>0</v>
      </c>
      <c r="J76" s="2">
        <f t="shared" si="13"/>
        <v>0</v>
      </c>
      <c r="K76" s="2">
        <f t="shared" si="14"/>
        <v>0</v>
      </c>
      <c r="L76" s="2">
        <f t="shared" si="15"/>
        <v>0</v>
      </c>
      <c r="M76" s="28">
        <f t="shared" si="16"/>
        <v>0</v>
      </c>
      <c r="N76" s="4"/>
      <c r="O76" s="4"/>
      <c r="P76" s="4"/>
    </row>
    <row r="77" spans="1:16">
      <c r="A77" s="9">
        <v>18.75</v>
      </c>
      <c r="B77" s="2">
        <f t="shared" si="6"/>
        <v>0</v>
      </c>
      <c r="C77" s="2">
        <f t="shared" si="7"/>
        <v>0</v>
      </c>
      <c r="D77" s="2">
        <f t="shared" si="8"/>
        <v>0</v>
      </c>
      <c r="E77" s="2">
        <f t="shared" si="9"/>
        <v>0</v>
      </c>
      <c r="F77" s="11">
        <f t="shared" si="10"/>
        <v>0</v>
      </c>
      <c r="G77" s="2"/>
      <c r="H77" s="9">
        <f t="shared" si="11"/>
        <v>49.132396402797802</v>
      </c>
      <c r="I77" s="2">
        <f t="shared" si="12"/>
        <v>0</v>
      </c>
      <c r="J77" s="2">
        <f t="shared" si="13"/>
        <v>0</v>
      </c>
      <c r="K77" s="2">
        <f t="shared" si="14"/>
        <v>0</v>
      </c>
      <c r="L77" s="2">
        <f t="shared" si="15"/>
        <v>0</v>
      </c>
      <c r="M77" s="28">
        <f t="shared" si="16"/>
        <v>0</v>
      </c>
      <c r="N77" s="4"/>
      <c r="O77" s="4"/>
      <c r="P77" s="4"/>
    </row>
    <row r="78" spans="1:16">
      <c r="A78" s="9">
        <v>19.25</v>
      </c>
      <c r="B78" s="2">
        <f t="shared" si="6"/>
        <v>0</v>
      </c>
      <c r="C78" s="2">
        <f t="shared" si="7"/>
        <v>0</v>
      </c>
      <c r="D78" s="2">
        <f t="shared" si="8"/>
        <v>0</v>
      </c>
      <c r="E78" s="2">
        <f t="shared" si="9"/>
        <v>0</v>
      </c>
      <c r="F78" s="11">
        <f t="shared" si="10"/>
        <v>0</v>
      </c>
      <c r="G78" s="2"/>
      <c r="H78" s="9">
        <f t="shared" si="11"/>
        <v>53.557833534510898</v>
      </c>
      <c r="I78" s="2">
        <f t="shared" si="12"/>
        <v>0</v>
      </c>
      <c r="J78" s="2">
        <f t="shared" si="13"/>
        <v>0</v>
      </c>
      <c r="K78" s="2">
        <f t="shared" si="14"/>
        <v>0</v>
      </c>
      <c r="L78" s="2">
        <f t="shared" si="15"/>
        <v>0</v>
      </c>
      <c r="M78" s="28">
        <f t="shared" si="16"/>
        <v>0</v>
      </c>
      <c r="N78" s="4"/>
      <c r="O78" s="4"/>
      <c r="P78" s="4"/>
    </row>
    <row r="79" spans="1:16">
      <c r="A79" s="7" t="s">
        <v>7</v>
      </c>
      <c r="B79" s="20">
        <f>SUM(B47:B78)</f>
        <v>189237.07055208299</v>
      </c>
      <c r="C79" s="20">
        <f>SUM(C47:C78)</f>
        <v>9625.4571666666707</v>
      </c>
      <c r="D79" s="20">
        <f>SUM(D47:D78)</f>
        <v>111.77878124999999</v>
      </c>
      <c r="E79" s="20">
        <f>SUM(E47:E78)</f>
        <v>0</v>
      </c>
      <c r="F79" s="20">
        <f>SUM(F47:F78)</f>
        <v>198974.30650000001</v>
      </c>
      <c r="G79" s="11"/>
      <c r="H79" s="7" t="s">
        <v>7</v>
      </c>
      <c r="I79" s="20">
        <f>SUM(I47:I78)</f>
        <v>162610.80273932399</v>
      </c>
      <c r="J79" s="20">
        <f>SUM(J47:J78)</f>
        <v>14171.1089171236</v>
      </c>
      <c r="K79" s="20">
        <f>SUM(K47:K78)</f>
        <v>156.79464087244801</v>
      </c>
      <c r="L79" s="20">
        <f>SUM(L47:L78)</f>
        <v>0</v>
      </c>
      <c r="M79" s="20">
        <f>SUM(M47:M78)</f>
        <v>176938.70629731999</v>
      </c>
      <c r="N79" s="4"/>
      <c r="O79" s="4"/>
      <c r="P79" s="4"/>
    </row>
    <row r="80" spans="1:16">
      <c r="A80" s="5" t="s">
        <v>13</v>
      </c>
      <c r="B80" s="21">
        <f>B79/L38</f>
        <v>11.409716616433499</v>
      </c>
      <c r="C80" s="20">
        <f>C79/M38</f>
        <v>14.430898146436</v>
      </c>
      <c r="D80" s="20">
        <f>D79/N38</f>
        <v>14.25</v>
      </c>
      <c r="E80" s="20">
        <v>0</v>
      </c>
      <c r="F80" s="20">
        <f>F79/P38</f>
        <v>11.527756251370899</v>
      </c>
      <c r="G80" s="11"/>
      <c r="H80" s="5" t="s">
        <v>13</v>
      </c>
      <c r="I80" s="21">
        <f>I79/L38</f>
        <v>9.8043325898760294</v>
      </c>
      <c r="J80" s="20">
        <f>J79/M38</f>
        <v>21.245934178925001</v>
      </c>
      <c r="K80" s="20">
        <f>K79/N38</f>
        <v>19.988799371816199</v>
      </c>
      <c r="L80" s="20">
        <v>0</v>
      </c>
      <c r="M80" s="29">
        <f>M79/P38</f>
        <v>10.2511038410299</v>
      </c>
      <c r="N80" s="4"/>
      <c r="O80" s="4"/>
      <c r="P80" s="4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4"/>
      <c r="O81" s="4"/>
      <c r="P81" s="4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</row>
    <row r="85" spans="1:18">
      <c r="A85" s="44" t="s">
        <v>14</v>
      </c>
      <c r="B85" s="4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</row>
    <row r="86" spans="1:18">
      <c r="A86" s="44" t="s">
        <v>15</v>
      </c>
      <c r="B86" s="4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</row>
    <row r="87" spans="1:18">
      <c r="A87" s="30"/>
      <c r="B87" s="3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</row>
    <row r="89" spans="1:18">
      <c r="A89" s="2"/>
      <c r="B89" s="1" t="s">
        <v>16</v>
      </c>
      <c r="C89" s="1" t="s">
        <v>17</v>
      </c>
      <c r="D89" s="1" t="s">
        <v>18</v>
      </c>
      <c r="E89" s="1" t="s">
        <v>19</v>
      </c>
      <c r="F89" s="2"/>
      <c r="G89" s="2"/>
      <c r="H89" s="1" t="s">
        <v>20</v>
      </c>
      <c r="I89" s="31" t="s">
        <v>21</v>
      </c>
      <c r="K89" s="2"/>
      <c r="L89" s="2"/>
      <c r="M89" s="2"/>
      <c r="N89" s="2"/>
      <c r="O89" s="2"/>
      <c r="P89" s="4"/>
      <c r="Q89" s="4"/>
      <c r="R89" s="4"/>
    </row>
    <row r="90" spans="1:18">
      <c r="A90" s="1" t="s">
        <v>22</v>
      </c>
      <c r="B90" s="1" t="s">
        <v>23</v>
      </c>
      <c r="C90" s="1" t="s">
        <v>6</v>
      </c>
      <c r="D90" s="1" t="s">
        <v>24</v>
      </c>
      <c r="E90" s="30"/>
      <c r="F90" s="2"/>
      <c r="G90" s="2"/>
      <c r="H90" s="2"/>
      <c r="K90" s="2"/>
      <c r="L90" s="2"/>
      <c r="M90" s="2"/>
      <c r="N90" s="2"/>
      <c r="O90" s="2"/>
      <c r="P90" s="4"/>
      <c r="Q90" s="4"/>
      <c r="R90" s="4"/>
    </row>
    <row r="91" spans="1:18">
      <c r="A91" s="2"/>
      <c r="B91" s="3"/>
      <c r="C91" s="3"/>
      <c r="D91" s="3"/>
      <c r="E91" s="2"/>
      <c r="F91" s="2"/>
      <c r="G91" s="2"/>
      <c r="H91" s="1">
        <v>0</v>
      </c>
      <c r="I91" s="32">
        <f>B92/1000</f>
        <v>17</v>
      </c>
      <c r="K91" s="2"/>
      <c r="L91" s="2"/>
      <c r="M91" s="2"/>
      <c r="N91" s="2"/>
      <c r="O91" s="2"/>
      <c r="P91" s="4"/>
      <c r="Q91" s="4"/>
      <c r="R91" s="4"/>
    </row>
    <row r="92" spans="1:18">
      <c r="A92" s="1">
        <v>0</v>
      </c>
      <c r="B92" s="33">
        <f>L$38</f>
        <v>16585.606540000001</v>
      </c>
      <c r="C92" s="34">
        <f>$B$80</f>
        <v>11.4</v>
      </c>
      <c r="D92" s="34">
        <f>$I$80</f>
        <v>9.8000000000000007</v>
      </c>
      <c r="E92" s="33">
        <f>B92*D92</f>
        <v>162538.94409</v>
      </c>
      <c r="F92" s="35">
        <f>E92/1000</f>
        <v>162.53899999999999</v>
      </c>
      <c r="G92" s="2"/>
      <c r="H92" s="1">
        <v>1</v>
      </c>
      <c r="I92" s="32">
        <f>B93/1000</f>
        <v>1</v>
      </c>
      <c r="K92" s="2"/>
      <c r="L92" s="2"/>
      <c r="M92" s="2"/>
      <c r="N92" s="2"/>
      <c r="O92" s="2"/>
      <c r="P92" s="4"/>
      <c r="Q92" s="4"/>
      <c r="R92" s="4"/>
    </row>
    <row r="93" spans="1:18">
      <c r="A93" s="1">
        <v>1</v>
      </c>
      <c r="B93" s="33">
        <f>M$38</f>
        <v>667.00333000000001</v>
      </c>
      <c r="C93" s="34">
        <f>$C$80</f>
        <v>14.4</v>
      </c>
      <c r="D93" s="34">
        <f>$J$80</f>
        <v>21.2</v>
      </c>
      <c r="E93" s="33">
        <f>B93*D93</f>
        <v>14140.470600000001</v>
      </c>
      <c r="F93" s="35">
        <f>E93/1000</f>
        <v>14.14</v>
      </c>
      <c r="G93" s="2"/>
      <c r="H93" s="1">
        <v>2</v>
      </c>
      <c r="I93" s="38">
        <f>B94/1000</f>
        <v>0.01</v>
      </c>
      <c r="K93" s="2"/>
      <c r="L93" s="2"/>
      <c r="M93" s="2"/>
      <c r="N93" s="2"/>
      <c r="O93" s="2"/>
      <c r="P93" s="4"/>
      <c r="Q93" s="4"/>
      <c r="R93" s="4"/>
    </row>
    <row r="94" spans="1:18">
      <c r="A94" s="1">
        <v>2</v>
      </c>
      <c r="B94" s="33">
        <f>N$38</f>
        <v>7.8441299999999998</v>
      </c>
      <c r="C94" s="34">
        <f>$D$80</f>
        <v>14.3</v>
      </c>
      <c r="D94" s="34">
        <f>$K$80</f>
        <v>20</v>
      </c>
      <c r="E94" s="33">
        <f>B94*D94</f>
        <v>156.8826</v>
      </c>
      <c r="F94" s="35">
        <f>E94/1000</f>
        <v>0.157</v>
      </c>
      <c r="G94" s="2"/>
      <c r="H94" s="1">
        <v>3</v>
      </c>
      <c r="I94" s="32">
        <f>B95/1000</f>
        <v>0</v>
      </c>
      <c r="K94" s="2"/>
      <c r="L94" s="2"/>
      <c r="M94" s="2"/>
      <c r="N94" s="2"/>
      <c r="O94" s="2"/>
      <c r="P94" s="4"/>
      <c r="Q94" s="4"/>
      <c r="R94" s="4"/>
    </row>
    <row r="95" spans="1:18">
      <c r="A95" s="1">
        <v>3</v>
      </c>
      <c r="B95" s="33">
        <f>O$38</f>
        <v>0</v>
      </c>
      <c r="C95" s="34">
        <f>$D$80</f>
        <v>14.3</v>
      </c>
      <c r="D95" s="34">
        <f>$K$80</f>
        <v>20</v>
      </c>
      <c r="E95" s="33">
        <f>B95*D95</f>
        <v>0</v>
      </c>
      <c r="F95" s="12">
        <f>E95/1000</f>
        <v>0</v>
      </c>
      <c r="G95" s="2"/>
      <c r="H95" s="2"/>
      <c r="I95" s="2"/>
      <c r="K95" s="2"/>
      <c r="L95" s="2"/>
      <c r="M95" s="2"/>
      <c r="N95" s="2"/>
      <c r="O95" s="2"/>
      <c r="P95" s="4"/>
      <c r="Q95" s="4"/>
      <c r="R95" s="4"/>
    </row>
    <row r="96" spans="1:18">
      <c r="A96" s="1" t="s">
        <v>7</v>
      </c>
      <c r="B96" s="33">
        <f>SUM(B92:B95)</f>
        <v>17260.454000000002</v>
      </c>
      <c r="C96" s="34">
        <f>$F$80</f>
        <v>11.5</v>
      </c>
      <c r="D96" s="34">
        <f>$M$80</f>
        <v>10.3</v>
      </c>
      <c r="E96" s="33">
        <f>SUM(E92:E95)</f>
        <v>176836.29728999999</v>
      </c>
      <c r="F96" s="35">
        <f>E96/1000</f>
        <v>176.83600000000001</v>
      </c>
      <c r="G96" s="2"/>
      <c r="H96" s="2"/>
      <c r="I96" s="12">
        <f>SUM(I91:I95)</f>
        <v>18</v>
      </c>
      <c r="J96" s="2"/>
      <c r="K96" s="2"/>
      <c r="L96" s="2"/>
      <c r="M96" s="2"/>
      <c r="N96" s="2"/>
      <c r="O96" s="2"/>
      <c r="P96" s="4"/>
      <c r="Q96" s="4"/>
      <c r="R96" s="4"/>
    </row>
    <row r="97" spans="1:18">
      <c r="A97" s="1" t="s">
        <v>2</v>
      </c>
      <c r="B97" s="37">
        <f>$I$2</f>
        <v>151043</v>
      </c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</row>
    <row r="98" spans="1:18">
      <c r="A98" s="1" t="s">
        <v>19</v>
      </c>
      <c r="B98" s="33">
        <f>E96</f>
        <v>176836.29728999999</v>
      </c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</row>
  </sheetData>
  <sheetProtection selectLockedCells="1" selectUnlockedCells="1"/>
  <mergeCells count="8">
    <mergeCell ref="A85:B85"/>
    <mergeCell ref="A86:B86"/>
    <mergeCell ref="A1:F1"/>
    <mergeCell ref="H1:I1"/>
    <mergeCell ref="B4:F4"/>
    <mergeCell ref="L4:P4"/>
    <mergeCell ref="B42:D42"/>
    <mergeCell ref="I42:K42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8"/>
  <sheetViews>
    <sheetView workbookViewId="0">
      <selection activeCell="J2" sqref="J2"/>
    </sheetView>
  </sheetViews>
  <sheetFormatPr baseColWidth="10" defaultColWidth="11.5" defaultRowHeight="13"/>
  <cols>
    <col min="1" max="1" width="9" customWidth="1"/>
    <col min="2" max="2" width="12.1640625" customWidth="1"/>
    <col min="4" max="4" width="9.6640625" customWidth="1"/>
    <col min="5" max="5" width="12.1640625" customWidth="1"/>
    <col min="8" max="8" width="8.5" customWidth="1"/>
    <col min="9" max="9" width="10.5" customWidth="1"/>
    <col min="11" max="12" width="9.6640625" customWidth="1"/>
    <col min="13" max="13" width="10.5" customWidth="1"/>
    <col min="14" max="14" width="8.83203125" customWidth="1"/>
    <col min="16" max="16" width="11" customWidth="1"/>
  </cols>
  <sheetData>
    <row r="1" spans="1:18">
      <c r="A1" s="44" t="s">
        <v>0</v>
      </c>
      <c r="B1" s="44"/>
      <c r="C1" s="44"/>
      <c r="D1" s="44"/>
      <c r="E1" s="44"/>
      <c r="F1" s="44"/>
      <c r="G1" s="2"/>
      <c r="H1" s="45" t="s">
        <v>1</v>
      </c>
      <c r="I1" s="45"/>
      <c r="J1" s="2"/>
      <c r="K1" s="2"/>
      <c r="M1" s="3"/>
      <c r="N1" s="3"/>
      <c r="O1" s="2"/>
      <c r="P1" s="4"/>
      <c r="Q1" s="4"/>
      <c r="R1" s="4"/>
    </row>
    <row r="2" spans="1:18">
      <c r="A2" s="2"/>
      <c r="B2" s="2"/>
      <c r="C2" s="2"/>
      <c r="D2" s="2"/>
      <c r="E2" s="2"/>
      <c r="F2" s="2"/>
      <c r="G2" s="2"/>
      <c r="H2" s="2" t="s">
        <v>2</v>
      </c>
      <c r="I2" s="2">
        <v>4663720</v>
      </c>
      <c r="J2" s="2"/>
      <c r="K2" s="2"/>
      <c r="L2" s="2"/>
      <c r="M2" s="2"/>
      <c r="N2" s="2"/>
      <c r="O2" s="2"/>
      <c r="P2" s="4"/>
      <c r="Q2" s="4"/>
      <c r="R2" s="4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4"/>
      <c r="R3" s="4"/>
    </row>
    <row r="4" spans="1:18">
      <c r="A4" s="3" t="s">
        <v>3</v>
      </c>
      <c r="B4" s="46" t="s">
        <v>4</v>
      </c>
      <c r="C4" s="46"/>
      <c r="D4" s="46"/>
      <c r="E4" s="46"/>
      <c r="F4" s="46"/>
      <c r="G4" s="2"/>
      <c r="H4" s="3" t="s">
        <v>3</v>
      </c>
      <c r="I4" s="2"/>
      <c r="J4" s="2"/>
      <c r="K4" s="3" t="s">
        <v>3</v>
      </c>
      <c r="L4" s="45" t="s">
        <v>5</v>
      </c>
      <c r="M4" s="45"/>
      <c r="N4" s="45"/>
      <c r="O4" s="45"/>
      <c r="P4" s="45"/>
      <c r="Q4" s="4"/>
      <c r="R4" s="4"/>
    </row>
    <row r="5" spans="1:18">
      <c r="A5" s="3" t="s">
        <v>6</v>
      </c>
      <c r="B5" s="5">
        <v>0</v>
      </c>
      <c r="C5" s="6">
        <v>1</v>
      </c>
      <c r="D5" s="6">
        <v>2</v>
      </c>
      <c r="E5" s="6">
        <v>3</v>
      </c>
      <c r="F5" s="7" t="s">
        <v>7</v>
      </c>
      <c r="G5" s="2"/>
      <c r="H5" s="3" t="s">
        <v>6</v>
      </c>
      <c r="I5" s="3" t="s">
        <v>8</v>
      </c>
      <c r="J5" s="2"/>
      <c r="K5" s="3" t="s">
        <v>6</v>
      </c>
      <c r="L5" s="5">
        <v>0</v>
      </c>
      <c r="M5" s="6">
        <v>1</v>
      </c>
      <c r="N5" s="6">
        <v>2</v>
      </c>
      <c r="O5" s="6">
        <v>3</v>
      </c>
      <c r="P5" s="8" t="s">
        <v>7</v>
      </c>
      <c r="Q5" s="4"/>
      <c r="R5" s="4"/>
    </row>
    <row r="6" spans="1:18">
      <c r="A6" s="9">
        <v>3.75</v>
      </c>
      <c r="B6" s="10"/>
      <c r="C6" s="3"/>
      <c r="D6" s="3"/>
      <c r="E6" s="3"/>
      <c r="F6" s="11">
        <f t="shared" ref="F6:F37" si="0">SUM(B6:E6)</f>
        <v>0</v>
      </c>
      <c r="G6" s="2"/>
      <c r="H6" s="9">
        <v>3.75</v>
      </c>
      <c r="I6" s="12">
        <v>0</v>
      </c>
      <c r="J6" s="2"/>
      <c r="K6" s="9">
        <v>3.75</v>
      </c>
      <c r="L6" s="2">
        <f t="shared" ref="L6:L37" si="1">IF($F6&gt;0,($I6/1000)*(B6/$F6),0)</f>
        <v>0</v>
      </c>
      <c r="M6" s="2">
        <f t="shared" ref="M6:M37" si="2">IF($F6&gt;0,($I6/1000)*(C6/$F6),0)</f>
        <v>0</v>
      </c>
      <c r="N6" s="2">
        <f t="shared" ref="N6:N37" si="3">IF($F6&gt;0,($I6/1000)*(D6/$F6),0)</f>
        <v>0</v>
      </c>
      <c r="O6" s="2">
        <f t="shared" ref="O6:O37" si="4">IF($F6&gt;0,($I6/1000)*(E6/$F6),0)</f>
        <v>0</v>
      </c>
      <c r="P6" s="13">
        <f t="shared" ref="P6:P37" si="5">SUM(L6:O6)</f>
        <v>0</v>
      </c>
      <c r="Q6" s="4"/>
      <c r="R6" s="4"/>
    </row>
    <row r="7" spans="1:18">
      <c r="A7" s="9">
        <v>4.25</v>
      </c>
      <c r="B7" s="10"/>
      <c r="C7" s="3"/>
      <c r="D7" s="3"/>
      <c r="E7" s="3"/>
      <c r="F7" s="11">
        <f t="shared" si="0"/>
        <v>0</v>
      </c>
      <c r="G7" s="2"/>
      <c r="H7" s="9">
        <v>4.25</v>
      </c>
      <c r="I7" s="12">
        <v>0</v>
      </c>
      <c r="J7" s="2"/>
      <c r="K7" s="9">
        <v>4.25</v>
      </c>
      <c r="L7" s="2">
        <f t="shared" si="1"/>
        <v>0</v>
      </c>
      <c r="M7" s="2">
        <f t="shared" si="2"/>
        <v>0</v>
      </c>
      <c r="N7" s="2">
        <f t="shared" si="3"/>
        <v>0</v>
      </c>
      <c r="O7" s="2">
        <f t="shared" si="4"/>
        <v>0</v>
      </c>
      <c r="P7" s="13">
        <f t="shared" si="5"/>
        <v>0</v>
      </c>
      <c r="Q7" s="4"/>
      <c r="R7" s="4"/>
    </row>
    <row r="8" spans="1:18">
      <c r="A8" s="9">
        <v>4.75</v>
      </c>
      <c r="B8" s="14">
        <v>1</v>
      </c>
      <c r="C8" s="14"/>
      <c r="D8" s="14"/>
      <c r="E8" s="3"/>
      <c r="F8" s="11">
        <f t="shared" si="0"/>
        <v>1</v>
      </c>
      <c r="G8" s="2"/>
      <c r="H8" s="9">
        <v>4.75</v>
      </c>
      <c r="I8" s="12">
        <v>0</v>
      </c>
      <c r="J8" s="2"/>
      <c r="K8" s="9">
        <v>4.75</v>
      </c>
      <c r="L8" s="2">
        <f t="shared" si="1"/>
        <v>0</v>
      </c>
      <c r="M8" s="2">
        <f t="shared" si="2"/>
        <v>0</v>
      </c>
      <c r="N8" s="2">
        <f t="shared" si="3"/>
        <v>0</v>
      </c>
      <c r="O8" s="2">
        <f t="shared" si="4"/>
        <v>0</v>
      </c>
      <c r="P8" s="13">
        <f t="shared" si="5"/>
        <v>0</v>
      </c>
      <c r="Q8" s="4"/>
      <c r="R8" s="4"/>
    </row>
    <row r="9" spans="1:18">
      <c r="A9" s="9">
        <v>5.25</v>
      </c>
      <c r="B9" s="14">
        <v>2</v>
      </c>
      <c r="C9" s="14"/>
      <c r="D9" s="14"/>
      <c r="E9" s="15"/>
      <c r="F9" s="11">
        <f t="shared" si="0"/>
        <v>2</v>
      </c>
      <c r="G9" s="2"/>
      <c r="H9" s="9">
        <v>5.25</v>
      </c>
      <c r="I9" s="12">
        <v>0</v>
      </c>
      <c r="J9" s="2"/>
      <c r="K9" s="9">
        <v>5.25</v>
      </c>
      <c r="L9" s="2">
        <f t="shared" si="1"/>
        <v>0</v>
      </c>
      <c r="M9" s="2">
        <f t="shared" si="2"/>
        <v>0</v>
      </c>
      <c r="N9" s="2">
        <f t="shared" si="3"/>
        <v>0</v>
      </c>
      <c r="O9" s="2">
        <f t="shared" si="4"/>
        <v>0</v>
      </c>
      <c r="P9" s="13">
        <f t="shared" si="5"/>
        <v>0</v>
      </c>
      <c r="Q9" s="4"/>
      <c r="R9" s="4"/>
    </row>
    <row r="10" spans="1:18">
      <c r="A10" s="9">
        <v>5.75</v>
      </c>
      <c r="B10" s="14">
        <v>3</v>
      </c>
      <c r="C10" s="14"/>
      <c r="D10" s="14"/>
      <c r="E10" s="3"/>
      <c r="F10" s="11">
        <f t="shared" si="0"/>
        <v>3</v>
      </c>
      <c r="G10" s="2"/>
      <c r="H10" s="9">
        <v>5.75</v>
      </c>
      <c r="I10" s="12">
        <v>0</v>
      </c>
      <c r="J10" s="2"/>
      <c r="K10" s="9">
        <v>5.75</v>
      </c>
      <c r="L10" s="2">
        <f t="shared" si="1"/>
        <v>0</v>
      </c>
      <c r="M10" s="2">
        <f t="shared" si="2"/>
        <v>0</v>
      </c>
      <c r="N10" s="2">
        <f t="shared" si="3"/>
        <v>0</v>
      </c>
      <c r="O10" s="2">
        <f t="shared" si="4"/>
        <v>0</v>
      </c>
      <c r="P10" s="13">
        <f t="shared" si="5"/>
        <v>0</v>
      </c>
      <c r="Q10" s="4"/>
      <c r="R10" s="4"/>
    </row>
    <row r="11" spans="1:18">
      <c r="A11" s="9">
        <v>6.25</v>
      </c>
      <c r="B11" s="14">
        <v>9</v>
      </c>
      <c r="C11" s="14"/>
      <c r="D11" s="14"/>
      <c r="E11" s="3"/>
      <c r="F11" s="11">
        <f t="shared" si="0"/>
        <v>9</v>
      </c>
      <c r="G11" s="2"/>
      <c r="H11" s="9">
        <v>6.25</v>
      </c>
      <c r="I11" s="12">
        <v>0</v>
      </c>
      <c r="J11" s="2"/>
      <c r="K11" s="9">
        <v>6.25</v>
      </c>
      <c r="L11" s="2">
        <f t="shared" si="1"/>
        <v>0</v>
      </c>
      <c r="M11" s="2">
        <f t="shared" si="2"/>
        <v>0</v>
      </c>
      <c r="N11" s="2">
        <f t="shared" si="3"/>
        <v>0</v>
      </c>
      <c r="O11" s="2">
        <f t="shared" si="4"/>
        <v>0</v>
      </c>
      <c r="P11" s="13">
        <f t="shared" si="5"/>
        <v>0</v>
      </c>
      <c r="Q11" s="4"/>
      <c r="R11" s="4"/>
    </row>
    <row r="12" spans="1:18">
      <c r="A12" s="9">
        <v>6.75</v>
      </c>
      <c r="B12" s="14">
        <v>10</v>
      </c>
      <c r="C12" s="14"/>
      <c r="D12" s="14"/>
      <c r="E12" s="16"/>
      <c r="F12" s="11">
        <f t="shared" si="0"/>
        <v>10</v>
      </c>
      <c r="G12" s="2"/>
      <c r="H12" s="9">
        <v>6.75</v>
      </c>
      <c r="I12" s="12">
        <v>0</v>
      </c>
      <c r="J12" s="2"/>
      <c r="K12" s="9">
        <v>6.75</v>
      </c>
      <c r="L12" s="2">
        <f t="shared" si="1"/>
        <v>0</v>
      </c>
      <c r="M12" s="2">
        <f t="shared" si="2"/>
        <v>0</v>
      </c>
      <c r="N12" s="2">
        <f t="shared" si="3"/>
        <v>0</v>
      </c>
      <c r="O12" s="2">
        <f t="shared" si="4"/>
        <v>0</v>
      </c>
      <c r="P12" s="13">
        <f t="shared" si="5"/>
        <v>0</v>
      </c>
      <c r="Q12" s="4"/>
      <c r="R12" s="4"/>
    </row>
    <row r="13" spans="1:18">
      <c r="A13" s="9">
        <v>7.25</v>
      </c>
      <c r="B13" s="14">
        <v>23</v>
      </c>
      <c r="C13" s="14"/>
      <c r="D13" s="14"/>
      <c r="E13" s="16"/>
      <c r="F13" s="11">
        <f t="shared" si="0"/>
        <v>23</v>
      </c>
      <c r="G13" s="2"/>
      <c r="H13" s="9">
        <v>7.25</v>
      </c>
      <c r="I13" s="12">
        <v>0</v>
      </c>
      <c r="J13" s="2"/>
      <c r="K13" s="9">
        <v>7.25</v>
      </c>
      <c r="L13" s="2">
        <f t="shared" si="1"/>
        <v>0</v>
      </c>
      <c r="M13" s="2">
        <f t="shared" si="2"/>
        <v>0</v>
      </c>
      <c r="N13" s="2">
        <f t="shared" si="3"/>
        <v>0</v>
      </c>
      <c r="O13" s="2">
        <f t="shared" si="4"/>
        <v>0</v>
      </c>
      <c r="P13" s="13">
        <f t="shared" si="5"/>
        <v>0</v>
      </c>
      <c r="Q13" s="4"/>
      <c r="R13" s="4"/>
    </row>
    <row r="14" spans="1:18">
      <c r="A14" s="9">
        <v>7.75</v>
      </c>
      <c r="B14" s="14">
        <v>28</v>
      </c>
      <c r="C14" s="14"/>
      <c r="D14" s="14"/>
      <c r="E14" s="17"/>
      <c r="F14" s="11">
        <f t="shared" si="0"/>
        <v>28</v>
      </c>
      <c r="G14" s="2"/>
      <c r="H14" s="9">
        <v>7.75</v>
      </c>
      <c r="I14" s="12">
        <v>0</v>
      </c>
      <c r="J14" s="12"/>
      <c r="K14" s="9">
        <v>7.75</v>
      </c>
      <c r="L14" s="2">
        <f t="shared" si="1"/>
        <v>0</v>
      </c>
      <c r="M14" s="2">
        <f t="shared" si="2"/>
        <v>0</v>
      </c>
      <c r="N14" s="2">
        <f t="shared" si="3"/>
        <v>0</v>
      </c>
      <c r="O14" s="2">
        <f t="shared" si="4"/>
        <v>0</v>
      </c>
      <c r="P14" s="13">
        <f t="shared" si="5"/>
        <v>0</v>
      </c>
      <c r="Q14" s="4"/>
      <c r="R14" s="4"/>
    </row>
    <row r="15" spans="1:18">
      <c r="A15" s="9">
        <v>8.25</v>
      </c>
      <c r="B15" s="14">
        <v>20</v>
      </c>
      <c r="C15" s="14"/>
      <c r="D15" s="14"/>
      <c r="E15" s="17"/>
      <c r="F15" s="11">
        <f t="shared" si="0"/>
        <v>20</v>
      </c>
      <c r="G15" s="2"/>
      <c r="H15" s="9">
        <v>8.25</v>
      </c>
      <c r="I15" s="12">
        <v>0</v>
      </c>
      <c r="J15" s="12"/>
      <c r="K15" s="9">
        <v>8.25</v>
      </c>
      <c r="L15" s="2">
        <f t="shared" si="1"/>
        <v>0</v>
      </c>
      <c r="M15" s="2">
        <f t="shared" si="2"/>
        <v>0</v>
      </c>
      <c r="N15" s="2">
        <f t="shared" si="3"/>
        <v>0</v>
      </c>
      <c r="O15" s="2">
        <f t="shared" si="4"/>
        <v>0</v>
      </c>
      <c r="P15" s="13">
        <f t="shared" si="5"/>
        <v>0</v>
      </c>
      <c r="Q15" s="4"/>
      <c r="R15" s="4"/>
    </row>
    <row r="16" spans="1:18">
      <c r="A16" s="9">
        <v>8.75</v>
      </c>
      <c r="B16" s="14">
        <v>17</v>
      </c>
      <c r="C16" s="14"/>
      <c r="D16" s="14"/>
      <c r="E16" s="17"/>
      <c r="F16" s="11">
        <f t="shared" si="0"/>
        <v>17</v>
      </c>
      <c r="G16" s="2"/>
      <c r="H16" s="9">
        <v>8.75</v>
      </c>
      <c r="I16" s="12">
        <v>0</v>
      </c>
      <c r="J16" s="12"/>
      <c r="K16" s="9">
        <v>8.75</v>
      </c>
      <c r="L16" s="2">
        <f t="shared" si="1"/>
        <v>0</v>
      </c>
      <c r="M16" s="2">
        <f t="shared" si="2"/>
        <v>0</v>
      </c>
      <c r="N16" s="2">
        <f t="shared" si="3"/>
        <v>0</v>
      </c>
      <c r="O16" s="2">
        <f t="shared" si="4"/>
        <v>0</v>
      </c>
      <c r="P16" s="13">
        <f t="shared" si="5"/>
        <v>0</v>
      </c>
      <c r="Q16" s="4"/>
      <c r="R16" s="4"/>
    </row>
    <row r="17" spans="1:18">
      <c r="A17" s="9">
        <v>9.25</v>
      </c>
      <c r="B17" s="14">
        <v>15</v>
      </c>
      <c r="C17" s="14"/>
      <c r="D17" s="14"/>
      <c r="E17" s="17"/>
      <c r="F17" s="11">
        <f t="shared" si="0"/>
        <v>15</v>
      </c>
      <c r="G17" s="2"/>
      <c r="H17" s="9">
        <v>9.25</v>
      </c>
      <c r="I17" s="12">
        <v>0</v>
      </c>
      <c r="J17" s="12"/>
      <c r="K17" s="9">
        <v>9.25</v>
      </c>
      <c r="L17" s="2">
        <f t="shared" si="1"/>
        <v>0</v>
      </c>
      <c r="M17" s="2">
        <f t="shared" si="2"/>
        <v>0</v>
      </c>
      <c r="N17" s="2">
        <f t="shared" si="3"/>
        <v>0</v>
      </c>
      <c r="O17" s="2">
        <f t="shared" si="4"/>
        <v>0</v>
      </c>
      <c r="P17" s="13">
        <f t="shared" si="5"/>
        <v>0</v>
      </c>
      <c r="Q17" s="4"/>
      <c r="R17" s="4"/>
    </row>
    <row r="18" spans="1:18">
      <c r="A18" s="9">
        <v>9.75</v>
      </c>
      <c r="B18" s="14">
        <v>24</v>
      </c>
      <c r="C18" s="14"/>
      <c r="D18" s="14"/>
      <c r="E18" s="17"/>
      <c r="F18" s="11">
        <f t="shared" si="0"/>
        <v>24</v>
      </c>
      <c r="G18" s="2"/>
      <c r="H18" s="9">
        <v>9.75</v>
      </c>
      <c r="I18" s="12">
        <v>22508252</v>
      </c>
      <c r="J18" s="12"/>
      <c r="K18" s="9">
        <v>9.75</v>
      </c>
      <c r="L18" s="2">
        <f t="shared" si="1"/>
        <v>22508.252</v>
      </c>
      <c r="M18" s="2">
        <f t="shared" si="2"/>
        <v>0</v>
      </c>
      <c r="N18" s="2">
        <f t="shared" si="3"/>
        <v>0</v>
      </c>
      <c r="O18" s="2">
        <f t="shared" si="4"/>
        <v>0</v>
      </c>
      <c r="P18" s="13">
        <f t="shared" si="5"/>
        <v>22508.252</v>
      </c>
      <c r="Q18" s="4"/>
      <c r="R18" s="4"/>
    </row>
    <row r="19" spans="1:18">
      <c r="A19" s="9">
        <v>10.25</v>
      </c>
      <c r="B19" s="14">
        <v>38</v>
      </c>
      <c r="C19" s="14"/>
      <c r="D19" s="14"/>
      <c r="E19" s="17"/>
      <c r="F19" s="11">
        <f t="shared" si="0"/>
        <v>38</v>
      </c>
      <c r="G19" s="2"/>
      <c r="H19" s="9">
        <v>10.25</v>
      </c>
      <c r="I19" s="12">
        <v>165501880</v>
      </c>
      <c r="J19" s="12"/>
      <c r="K19" s="9">
        <v>10.25</v>
      </c>
      <c r="L19" s="2">
        <f t="shared" si="1"/>
        <v>165501.88</v>
      </c>
      <c r="M19" s="2">
        <f t="shared" si="2"/>
        <v>0</v>
      </c>
      <c r="N19" s="2">
        <f t="shared" si="3"/>
        <v>0</v>
      </c>
      <c r="O19" s="2">
        <f t="shared" si="4"/>
        <v>0</v>
      </c>
      <c r="P19" s="13">
        <f t="shared" si="5"/>
        <v>165501.88</v>
      </c>
      <c r="Q19" s="4"/>
      <c r="R19" s="4"/>
    </row>
    <row r="20" spans="1:18">
      <c r="A20" s="9">
        <v>10.75</v>
      </c>
      <c r="B20" s="14">
        <v>54</v>
      </c>
      <c r="C20" s="14"/>
      <c r="D20" s="14"/>
      <c r="E20" s="17"/>
      <c r="F20" s="11">
        <f t="shared" si="0"/>
        <v>54</v>
      </c>
      <c r="G20" s="2"/>
      <c r="H20" s="9">
        <v>10.75</v>
      </c>
      <c r="I20" s="12">
        <v>188010121</v>
      </c>
      <c r="J20" s="12"/>
      <c r="K20" s="9">
        <v>10.75</v>
      </c>
      <c r="L20" s="2">
        <f t="shared" si="1"/>
        <v>188010.12100000001</v>
      </c>
      <c r="M20" s="2">
        <f t="shared" si="2"/>
        <v>0</v>
      </c>
      <c r="N20" s="2">
        <f t="shared" si="3"/>
        <v>0</v>
      </c>
      <c r="O20" s="2">
        <f t="shared" si="4"/>
        <v>0</v>
      </c>
      <c r="P20" s="13">
        <f t="shared" si="5"/>
        <v>188010.12100000001</v>
      </c>
      <c r="Q20" s="4"/>
      <c r="R20" s="4"/>
    </row>
    <row r="21" spans="1:18">
      <c r="A21" s="9">
        <v>11.25</v>
      </c>
      <c r="B21" s="14">
        <v>56</v>
      </c>
      <c r="C21" s="14"/>
      <c r="D21" s="14"/>
      <c r="E21" s="17"/>
      <c r="F21" s="11">
        <f t="shared" si="0"/>
        <v>56</v>
      </c>
      <c r="G21" s="2"/>
      <c r="H21" s="9">
        <v>11.25</v>
      </c>
      <c r="I21" s="12">
        <v>76792852</v>
      </c>
      <c r="J21" s="12"/>
      <c r="K21" s="9">
        <v>11.25</v>
      </c>
      <c r="L21" s="2">
        <f t="shared" si="1"/>
        <v>76792.851999999999</v>
      </c>
      <c r="M21" s="2">
        <f t="shared" si="2"/>
        <v>0</v>
      </c>
      <c r="N21" s="2">
        <f t="shared" si="3"/>
        <v>0</v>
      </c>
      <c r="O21" s="2">
        <f t="shared" si="4"/>
        <v>0</v>
      </c>
      <c r="P21" s="13">
        <f t="shared" si="5"/>
        <v>76792.851999999999</v>
      </c>
      <c r="Q21" s="4"/>
      <c r="R21" s="4"/>
    </row>
    <row r="22" spans="1:18">
      <c r="A22" s="9">
        <v>11.75</v>
      </c>
      <c r="B22" s="14">
        <v>24</v>
      </c>
      <c r="C22" s="14"/>
      <c r="D22" s="14"/>
      <c r="E22" s="17"/>
      <c r="F22" s="11">
        <f t="shared" si="0"/>
        <v>24</v>
      </c>
      <c r="G22" s="12"/>
      <c r="H22" s="9">
        <v>11.75</v>
      </c>
      <c r="I22" s="12">
        <v>22508252</v>
      </c>
      <c r="J22" s="12"/>
      <c r="K22" s="9">
        <v>11.75</v>
      </c>
      <c r="L22" s="2">
        <f t="shared" si="1"/>
        <v>22508.252</v>
      </c>
      <c r="M22" s="2">
        <f t="shared" si="2"/>
        <v>0</v>
      </c>
      <c r="N22" s="2">
        <f t="shared" si="3"/>
        <v>0</v>
      </c>
      <c r="O22" s="2">
        <f t="shared" si="4"/>
        <v>0</v>
      </c>
      <c r="P22" s="13">
        <f t="shared" si="5"/>
        <v>22508.252</v>
      </c>
      <c r="Q22" s="4"/>
      <c r="R22" s="4"/>
    </row>
    <row r="23" spans="1:18">
      <c r="A23" s="9">
        <v>12.25</v>
      </c>
      <c r="B23" s="14">
        <v>17</v>
      </c>
      <c r="C23" s="14"/>
      <c r="D23" s="14"/>
      <c r="E23" s="17"/>
      <c r="F23" s="11">
        <f t="shared" si="0"/>
        <v>17</v>
      </c>
      <c r="G23" s="12"/>
      <c r="H23" s="9">
        <v>12.25</v>
      </c>
      <c r="I23" s="12">
        <v>22508252</v>
      </c>
      <c r="J23" s="12"/>
      <c r="K23" s="9">
        <v>12.25</v>
      </c>
      <c r="L23" s="2">
        <f t="shared" si="1"/>
        <v>22508.252</v>
      </c>
      <c r="M23" s="2">
        <f t="shared" si="2"/>
        <v>0</v>
      </c>
      <c r="N23" s="2">
        <f t="shared" si="3"/>
        <v>0</v>
      </c>
      <c r="O23" s="2">
        <f t="shared" si="4"/>
        <v>0</v>
      </c>
      <c r="P23" s="13">
        <f t="shared" si="5"/>
        <v>22508.252</v>
      </c>
      <c r="Q23" s="4"/>
      <c r="R23" s="4"/>
    </row>
    <row r="24" spans="1:18">
      <c r="A24" s="9">
        <v>12.75</v>
      </c>
      <c r="B24" s="14">
        <v>10</v>
      </c>
      <c r="C24" s="14">
        <v>2</v>
      </c>
      <c r="D24" s="14"/>
      <c r="E24" s="17"/>
      <c r="F24" s="11">
        <f t="shared" si="0"/>
        <v>12</v>
      </c>
      <c r="G24" s="12"/>
      <c r="H24" s="9">
        <v>12.75</v>
      </c>
      <c r="I24" s="12">
        <v>33100370</v>
      </c>
      <c r="J24" s="12"/>
      <c r="K24" s="9">
        <v>12.75</v>
      </c>
      <c r="L24" s="2">
        <f t="shared" si="1"/>
        <v>27583.641666666699</v>
      </c>
      <c r="M24" s="2">
        <f t="shared" si="2"/>
        <v>5516.7283333333298</v>
      </c>
      <c r="N24" s="2">
        <f t="shared" si="3"/>
        <v>0</v>
      </c>
      <c r="O24" s="2">
        <f t="shared" si="4"/>
        <v>0</v>
      </c>
      <c r="P24" s="13">
        <f t="shared" si="5"/>
        <v>33100.370000000003</v>
      </c>
      <c r="Q24" s="4"/>
      <c r="R24" s="4"/>
    </row>
    <row r="25" spans="1:18">
      <c r="A25" s="9">
        <v>13.25</v>
      </c>
      <c r="B25" s="14">
        <v>5</v>
      </c>
      <c r="C25" s="14">
        <v>1</v>
      </c>
      <c r="D25" s="14"/>
      <c r="E25" s="17"/>
      <c r="F25" s="11">
        <f t="shared" si="0"/>
        <v>6</v>
      </c>
      <c r="G25" s="12"/>
      <c r="H25" s="9">
        <v>13.25</v>
      </c>
      <c r="I25" s="12">
        <v>10592118</v>
      </c>
      <c r="J25" s="12"/>
      <c r="K25" s="9">
        <v>13.25</v>
      </c>
      <c r="L25" s="2">
        <f t="shared" si="1"/>
        <v>8826.7649999999994</v>
      </c>
      <c r="M25" s="2">
        <f t="shared" si="2"/>
        <v>1765.3530000000001</v>
      </c>
      <c r="N25" s="2">
        <f t="shared" si="3"/>
        <v>0</v>
      </c>
      <c r="O25" s="2">
        <f t="shared" si="4"/>
        <v>0</v>
      </c>
      <c r="P25" s="13">
        <f t="shared" si="5"/>
        <v>10592.118</v>
      </c>
      <c r="Q25" s="4"/>
      <c r="R25" s="4"/>
    </row>
    <row r="26" spans="1:18">
      <c r="A26" s="9">
        <v>13.75</v>
      </c>
      <c r="B26" s="14">
        <v>7</v>
      </c>
      <c r="C26" s="14">
        <v>3</v>
      </c>
      <c r="D26" s="14"/>
      <c r="E26" s="17"/>
      <c r="F26" s="11">
        <f t="shared" si="0"/>
        <v>10</v>
      </c>
      <c r="G26" s="12"/>
      <c r="H26" s="9">
        <v>13.75</v>
      </c>
      <c r="I26" s="12">
        <v>22508252</v>
      </c>
      <c r="J26" s="12"/>
      <c r="K26" s="9">
        <v>13.75</v>
      </c>
      <c r="L26" s="2">
        <f t="shared" si="1"/>
        <v>15755.776400000001</v>
      </c>
      <c r="M26" s="2">
        <f t="shared" si="2"/>
        <v>6752.4755999999998</v>
      </c>
      <c r="N26" s="2">
        <f t="shared" si="3"/>
        <v>0</v>
      </c>
      <c r="O26" s="2">
        <f t="shared" si="4"/>
        <v>0</v>
      </c>
      <c r="P26" s="13">
        <f t="shared" si="5"/>
        <v>22508.252</v>
      </c>
      <c r="Q26" s="4"/>
      <c r="R26" s="4"/>
    </row>
    <row r="27" spans="1:18">
      <c r="A27" s="9">
        <v>14.25</v>
      </c>
      <c r="B27" s="14">
        <v>3</v>
      </c>
      <c r="C27" s="14">
        <v>4</v>
      </c>
      <c r="D27" s="14">
        <v>1</v>
      </c>
      <c r="E27" s="17"/>
      <c r="F27" s="11">
        <f t="shared" si="0"/>
        <v>8</v>
      </c>
      <c r="G27" s="12"/>
      <c r="H27" s="9">
        <v>14.25</v>
      </c>
      <c r="I27" s="12">
        <v>22508252</v>
      </c>
      <c r="J27" s="12"/>
      <c r="K27" s="9">
        <v>14.25</v>
      </c>
      <c r="L27" s="2">
        <f t="shared" si="1"/>
        <v>8440.5944999999992</v>
      </c>
      <c r="M27" s="2">
        <f t="shared" si="2"/>
        <v>11254.126</v>
      </c>
      <c r="N27" s="2">
        <f t="shared" si="3"/>
        <v>2813.5315000000001</v>
      </c>
      <c r="O27" s="2">
        <f t="shared" si="4"/>
        <v>0</v>
      </c>
      <c r="P27" s="13">
        <f t="shared" si="5"/>
        <v>22508.252</v>
      </c>
      <c r="Q27" s="4"/>
      <c r="R27" s="4"/>
    </row>
    <row r="28" spans="1:18">
      <c r="A28" s="9">
        <v>14.75</v>
      </c>
      <c r="B28" s="14">
        <v>1</v>
      </c>
      <c r="C28" s="14">
        <v>3</v>
      </c>
      <c r="D28" s="14"/>
      <c r="E28" s="17"/>
      <c r="F28" s="11">
        <f t="shared" si="0"/>
        <v>4</v>
      </c>
      <c r="G28" s="2"/>
      <c r="H28" s="9">
        <v>14.75</v>
      </c>
      <c r="I28" s="12">
        <v>0</v>
      </c>
      <c r="J28" s="12"/>
      <c r="K28" s="9">
        <v>14.75</v>
      </c>
      <c r="L28" s="2">
        <f t="shared" si="1"/>
        <v>0</v>
      </c>
      <c r="M28" s="2">
        <f t="shared" si="2"/>
        <v>0</v>
      </c>
      <c r="N28" s="2">
        <f t="shared" si="3"/>
        <v>0</v>
      </c>
      <c r="O28" s="2">
        <f t="shared" si="4"/>
        <v>0</v>
      </c>
      <c r="P28" s="13">
        <f t="shared" si="5"/>
        <v>0</v>
      </c>
      <c r="Q28" s="4"/>
      <c r="R28" s="4"/>
    </row>
    <row r="29" spans="1:18">
      <c r="A29" s="9">
        <v>15.25</v>
      </c>
      <c r="B29" s="14">
        <v>1</v>
      </c>
      <c r="C29" s="14">
        <v>2</v>
      </c>
      <c r="D29" s="14"/>
      <c r="E29" s="17"/>
      <c r="F29" s="11">
        <f t="shared" si="0"/>
        <v>3</v>
      </c>
      <c r="G29" s="2"/>
      <c r="H29" s="9">
        <v>15.25</v>
      </c>
      <c r="I29" s="12">
        <v>0</v>
      </c>
      <c r="J29" s="12"/>
      <c r="K29" s="9">
        <v>15.25</v>
      </c>
      <c r="L29" s="2">
        <f t="shared" si="1"/>
        <v>0</v>
      </c>
      <c r="M29" s="2">
        <f t="shared" si="2"/>
        <v>0</v>
      </c>
      <c r="N29" s="2">
        <f t="shared" si="3"/>
        <v>0</v>
      </c>
      <c r="O29" s="2">
        <f t="shared" si="4"/>
        <v>0</v>
      </c>
      <c r="P29" s="13">
        <f t="shared" si="5"/>
        <v>0</v>
      </c>
      <c r="Q29" s="4"/>
      <c r="R29" s="4"/>
    </row>
    <row r="30" spans="1:18">
      <c r="A30" s="9">
        <v>15.75</v>
      </c>
      <c r="B30" s="14"/>
      <c r="C30" s="14">
        <v>1</v>
      </c>
      <c r="D30" s="14"/>
      <c r="E30" s="17"/>
      <c r="F30" s="11">
        <f t="shared" si="0"/>
        <v>1</v>
      </c>
      <c r="G30" s="2"/>
      <c r="H30" s="9">
        <v>15.75</v>
      </c>
      <c r="I30" s="12">
        <v>0</v>
      </c>
      <c r="J30" s="12"/>
      <c r="K30" s="9">
        <v>15.75</v>
      </c>
      <c r="L30" s="2">
        <f t="shared" si="1"/>
        <v>0</v>
      </c>
      <c r="M30" s="2">
        <f t="shared" si="2"/>
        <v>0</v>
      </c>
      <c r="N30" s="2">
        <f t="shared" si="3"/>
        <v>0</v>
      </c>
      <c r="O30" s="2">
        <f t="shared" si="4"/>
        <v>0</v>
      </c>
      <c r="P30" s="13">
        <f t="shared" si="5"/>
        <v>0</v>
      </c>
      <c r="Q30" s="4"/>
      <c r="R30" s="4"/>
    </row>
    <row r="31" spans="1:18">
      <c r="A31" s="9">
        <v>16.25</v>
      </c>
      <c r="B31" s="2"/>
      <c r="C31" s="2"/>
      <c r="D31" s="2"/>
      <c r="E31" s="2"/>
      <c r="F31" s="11">
        <f t="shared" si="0"/>
        <v>0</v>
      </c>
      <c r="G31" s="2"/>
      <c r="H31" s="9">
        <v>16.25</v>
      </c>
      <c r="I31" s="12">
        <v>0</v>
      </c>
      <c r="J31" s="12"/>
      <c r="K31" s="9">
        <v>16.25</v>
      </c>
      <c r="L31" s="2">
        <f t="shared" si="1"/>
        <v>0</v>
      </c>
      <c r="M31" s="2">
        <f t="shared" si="2"/>
        <v>0</v>
      </c>
      <c r="N31" s="2">
        <f t="shared" si="3"/>
        <v>0</v>
      </c>
      <c r="O31" s="2">
        <f t="shared" si="4"/>
        <v>0</v>
      </c>
      <c r="P31" s="13">
        <f t="shared" si="5"/>
        <v>0</v>
      </c>
      <c r="Q31" s="4"/>
      <c r="R31" s="4"/>
    </row>
    <row r="32" spans="1:18">
      <c r="A32" s="9">
        <v>16.75</v>
      </c>
      <c r="B32" s="2"/>
      <c r="C32" s="2">
        <v>2</v>
      </c>
      <c r="D32" s="2"/>
      <c r="E32" s="2"/>
      <c r="F32" s="11">
        <f t="shared" si="0"/>
        <v>2</v>
      </c>
      <c r="G32" s="2"/>
      <c r="H32" s="9">
        <v>16.75</v>
      </c>
      <c r="I32" s="12">
        <v>0</v>
      </c>
      <c r="J32" s="18"/>
      <c r="K32" s="9">
        <v>16.75</v>
      </c>
      <c r="L32" s="2">
        <f t="shared" si="1"/>
        <v>0</v>
      </c>
      <c r="M32" s="2">
        <f t="shared" si="2"/>
        <v>0</v>
      </c>
      <c r="N32" s="2">
        <f t="shared" si="3"/>
        <v>0</v>
      </c>
      <c r="O32" s="2">
        <f t="shared" si="4"/>
        <v>0</v>
      </c>
      <c r="P32" s="13">
        <f t="shared" si="5"/>
        <v>0</v>
      </c>
      <c r="Q32" s="4"/>
      <c r="R32" s="4"/>
    </row>
    <row r="33" spans="1:18">
      <c r="A33" s="9">
        <v>17.25</v>
      </c>
      <c r="B33" s="2"/>
      <c r="C33" s="2"/>
      <c r="D33" s="2"/>
      <c r="E33" s="2"/>
      <c r="F33" s="11">
        <f t="shared" si="0"/>
        <v>0</v>
      </c>
      <c r="G33" s="2"/>
      <c r="H33" s="9">
        <v>17.25</v>
      </c>
      <c r="I33" s="12">
        <v>0</v>
      </c>
      <c r="J33" s="18"/>
      <c r="K33" s="9">
        <v>17.25</v>
      </c>
      <c r="L33" s="2">
        <f t="shared" si="1"/>
        <v>0</v>
      </c>
      <c r="M33" s="2">
        <f t="shared" si="2"/>
        <v>0</v>
      </c>
      <c r="N33" s="2">
        <f t="shared" si="3"/>
        <v>0</v>
      </c>
      <c r="O33" s="2">
        <f t="shared" si="4"/>
        <v>0</v>
      </c>
      <c r="P33" s="13">
        <f t="shared" si="5"/>
        <v>0</v>
      </c>
      <c r="Q33" s="4"/>
      <c r="R33" s="4"/>
    </row>
    <row r="34" spans="1:18">
      <c r="A34" s="9">
        <v>17.75</v>
      </c>
      <c r="B34" s="3"/>
      <c r="C34" s="2"/>
      <c r="D34" s="2"/>
      <c r="E34" s="2"/>
      <c r="F34" s="11">
        <f t="shared" si="0"/>
        <v>0</v>
      </c>
      <c r="G34" s="2"/>
      <c r="H34" s="9">
        <v>17.75</v>
      </c>
      <c r="I34" s="12">
        <v>0</v>
      </c>
      <c r="J34" s="18"/>
      <c r="K34" s="9">
        <v>17.75</v>
      </c>
      <c r="L34" s="2">
        <f t="shared" si="1"/>
        <v>0</v>
      </c>
      <c r="M34" s="2">
        <f t="shared" si="2"/>
        <v>0</v>
      </c>
      <c r="N34" s="2">
        <f t="shared" si="3"/>
        <v>0</v>
      </c>
      <c r="O34" s="2">
        <f t="shared" si="4"/>
        <v>0</v>
      </c>
      <c r="P34" s="13">
        <f t="shared" si="5"/>
        <v>0</v>
      </c>
      <c r="Q34" s="4"/>
      <c r="R34" s="4"/>
    </row>
    <row r="35" spans="1:18">
      <c r="A35" s="9">
        <v>18.25</v>
      </c>
      <c r="B35" s="3"/>
      <c r="C35" s="2"/>
      <c r="D35" s="2"/>
      <c r="E35" s="2"/>
      <c r="F35" s="11">
        <f t="shared" si="0"/>
        <v>0</v>
      </c>
      <c r="G35" s="2"/>
      <c r="H35" s="9">
        <v>18.25</v>
      </c>
      <c r="I35" s="12">
        <v>0</v>
      </c>
      <c r="J35" s="2"/>
      <c r="K35" s="9">
        <v>18.25</v>
      </c>
      <c r="L35" s="2">
        <f t="shared" si="1"/>
        <v>0</v>
      </c>
      <c r="M35" s="2">
        <f t="shared" si="2"/>
        <v>0</v>
      </c>
      <c r="N35" s="2">
        <f t="shared" si="3"/>
        <v>0</v>
      </c>
      <c r="O35" s="2">
        <f t="shared" si="4"/>
        <v>0</v>
      </c>
      <c r="P35" s="13">
        <f t="shared" si="5"/>
        <v>0</v>
      </c>
      <c r="Q35" s="4"/>
      <c r="R35" s="4"/>
    </row>
    <row r="36" spans="1:18">
      <c r="A36" s="9">
        <v>18.75</v>
      </c>
      <c r="B36" s="3"/>
      <c r="C36" s="2"/>
      <c r="D36" s="2"/>
      <c r="E36" s="2"/>
      <c r="F36" s="11">
        <f t="shared" si="0"/>
        <v>0</v>
      </c>
      <c r="G36" s="2"/>
      <c r="H36" s="9">
        <v>18.75</v>
      </c>
      <c r="I36" s="12">
        <v>0</v>
      </c>
      <c r="J36" s="2"/>
      <c r="K36" s="9">
        <v>18.75</v>
      </c>
      <c r="L36" s="2">
        <f t="shared" si="1"/>
        <v>0</v>
      </c>
      <c r="M36" s="2">
        <f t="shared" si="2"/>
        <v>0</v>
      </c>
      <c r="N36" s="2">
        <f t="shared" si="3"/>
        <v>0</v>
      </c>
      <c r="O36" s="2">
        <f t="shared" si="4"/>
        <v>0</v>
      </c>
      <c r="P36" s="13">
        <f t="shared" si="5"/>
        <v>0</v>
      </c>
      <c r="Q36" s="4"/>
      <c r="R36" s="4"/>
    </row>
    <row r="37" spans="1:18">
      <c r="A37" s="9">
        <v>19.25</v>
      </c>
      <c r="B37" s="3"/>
      <c r="C37" s="16"/>
      <c r="D37" s="19"/>
      <c r="E37" s="16"/>
      <c r="F37" s="11">
        <f t="shared" si="0"/>
        <v>0</v>
      </c>
      <c r="G37" s="2"/>
      <c r="H37" s="9">
        <v>19.25</v>
      </c>
      <c r="I37" s="12">
        <v>0</v>
      </c>
      <c r="J37" s="2"/>
      <c r="K37" s="9">
        <v>19.25</v>
      </c>
      <c r="L37" s="2">
        <f t="shared" si="1"/>
        <v>0</v>
      </c>
      <c r="M37" s="2">
        <f t="shared" si="2"/>
        <v>0</v>
      </c>
      <c r="N37" s="2">
        <f t="shared" si="3"/>
        <v>0</v>
      </c>
      <c r="O37" s="2">
        <f t="shared" si="4"/>
        <v>0</v>
      </c>
      <c r="P37" s="13">
        <f t="shared" si="5"/>
        <v>0</v>
      </c>
      <c r="Q37" s="4"/>
      <c r="R37" s="4"/>
    </row>
    <row r="38" spans="1:18">
      <c r="A38" s="7" t="s">
        <v>7</v>
      </c>
      <c r="B38" s="20">
        <f>SUM(B6:B37)</f>
        <v>368</v>
      </c>
      <c r="C38" s="20">
        <f>SUM(C6:C37)</f>
        <v>18</v>
      </c>
      <c r="D38" s="20">
        <f>SUM(D6:D37)</f>
        <v>1</v>
      </c>
      <c r="E38" s="20">
        <f>SUM(E6:E37)</f>
        <v>0</v>
      </c>
      <c r="F38" s="21">
        <f>SUM(F6:F37)</f>
        <v>387</v>
      </c>
      <c r="G38" s="22"/>
      <c r="H38" s="7" t="s">
        <v>7</v>
      </c>
      <c r="I38" s="12">
        <f>SUM(I6:I37)</f>
        <v>586538601</v>
      </c>
      <c r="J38" s="2"/>
      <c r="K38" s="7" t="s">
        <v>7</v>
      </c>
      <c r="L38" s="20">
        <f>SUM(L6:L37)</f>
        <v>558436.386566667</v>
      </c>
      <c r="M38" s="20">
        <f>SUM(M6:M37)</f>
        <v>25288.682933333301</v>
      </c>
      <c r="N38" s="20">
        <f>SUM(N6:N37)</f>
        <v>2813.5315000000001</v>
      </c>
      <c r="O38" s="20">
        <f>SUM(O6:O37)</f>
        <v>0</v>
      </c>
      <c r="P38" s="23">
        <f>SUM(P6:P37)</f>
        <v>586538.60100000002</v>
      </c>
      <c r="Q38" s="24"/>
      <c r="R38" s="4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</row>
    <row r="41" spans="1:18">
      <c r="A41" s="25"/>
      <c r="B41" s="2"/>
      <c r="C41" s="2"/>
      <c r="D41" s="2"/>
      <c r="E41" s="2"/>
      <c r="F41" s="25"/>
      <c r="G41" s="2"/>
      <c r="H41" s="2"/>
      <c r="I41" s="2"/>
      <c r="J41" s="25"/>
      <c r="K41" s="2"/>
      <c r="L41" s="2"/>
      <c r="M41" s="2"/>
      <c r="N41" s="25"/>
      <c r="O41" s="2"/>
      <c r="P41" s="4"/>
      <c r="Q41" s="4"/>
      <c r="R41" s="4"/>
    </row>
    <row r="42" spans="1:18">
      <c r="A42" s="2"/>
      <c r="B42" s="45" t="s">
        <v>9</v>
      </c>
      <c r="C42" s="45"/>
      <c r="D42" s="45"/>
      <c r="E42" s="2"/>
      <c r="F42" s="2"/>
      <c r="G42" s="12"/>
      <c r="H42" s="2"/>
      <c r="I42" s="45" t="s">
        <v>10</v>
      </c>
      <c r="J42" s="45"/>
      <c r="K42" s="45"/>
      <c r="L42" s="2"/>
      <c r="M42" s="2"/>
      <c r="N42" s="2"/>
      <c r="O42" s="2"/>
      <c r="P42" s="4"/>
      <c r="Q42" s="4"/>
      <c r="R42" s="4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</row>
    <row r="44" spans="1:18">
      <c r="A44" s="2"/>
      <c r="B44" s="2"/>
      <c r="C44" s="2"/>
      <c r="D44" s="2"/>
      <c r="E44" s="2"/>
      <c r="F44" s="2"/>
      <c r="G44" s="2"/>
      <c r="H44" s="26" t="s">
        <v>11</v>
      </c>
      <c r="I44" s="2">
        <v>3.3087500000000001E-3</v>
      </c>
      <c r="J44" s="26" t="s">
        <v>12</v>
      </c>
      <c r="K44" s="2">
        <v>3.27706192</v>
      </c>
      <c r="L44" s="2"/>
      <c r="M44" s="2"/>
      <c r="N44" s="2"/>
      <c r="O44" s="2"/>
      <c r="P44" s="4"/>
      <c r="Q44" s="4"/>
      <c r="R44" s="4"/>
    </row>
    <row r="45" spans="1:18">
      <c r="A45" s="3" t="s">
        <v>3</v>
      </c>
      <c r="B45" s="2"/>
      <c r="C45" s="2"/>
      <c r="D45" s="2"/>
      <c r="E45" s="2"/>
      <c r="F45" s="2"/>
      <c r="G45" s="2"/>
      <c r="H45" s="3" t="s">
        <v>3</v>
      </c>
      <c r="I45" s="2"/>
      <c r="J45" s="2"/>
      <c r="K45" s="2"/>
      <c r="L45" s="2"/>
      <c r="M45" s="2"/>
      <c r="N45" s="4"/>
      <c r="O45" s="4"/>
      <c r="P45" s="4"/>
    </row>
    <row r="46" spans="1:18">
      <c r="A46" s="3" t="s">
        <v>6</v>
      </c>
      <c r="B46" s="5">
        <v>0</v>
      </c>
      <c r="C46" s="6">
        <v>1</v>
      </c>
      <c r="D46" s="6">
        <v>2</v>
      </c>
      <c r="E46" s="6">
        <v>3</v>
      </c>
      <c r="F46" s="7" t="s">
        <v>7</v>
      </c>
      <c r="G46" s="2"/>
      <c r="H46" s="3" t="s">
        <v>6</v>
      </c>
      <c r="I46" s="5">
        <v>0</v>
      </c>
      <c r="J46" s="6">
        <v>1</v>
      </c>
      <c r="K46" s="6">
        <v>2</v>
      </c>
      <c r="L46" s="6">
        <v>3</v>
      </c>
      <c r="M46" s="27" t="s">
        <v>7</v>
      </c>
      <c r="N46" s="4"/>
      <c r="O46" s="4"/>
      <c r="P46" s="4"/>
    </row>
    <row r="47" spans="1:18">
      <c r="A47" s="9">
        <v>3.75</v>
      </c>
      <c r="B47" s="2">
        <f t="shared" ref="B47:B78" si="6">L6*($A47)</f>
        <v>0</v>
      </c>
      <c r="C47" s="2">
        <f t="shared" ref="C47:C78" si="7">M6*($A47)</f>
        <v>0</v>
      </c>
      <c r="D47" s="2">
        <f t="shared" ref="D47:D78" si="8">N6*($A47)</f>
        <v>0</v>
      </c>
      <c r="E47" s="2">
        <f t="shared" ref="E47:E78" si="9">O6*($A47)</f>
        <v>0</v>
      </c>
      <c r="F47" s="11">
        <f t="shared" ref="F47:F78" si="10">SUM(B47:E47)</f>
        <v>0</v>
      </c>
      <c r="G47" s="2"/>
      <c r="H47" s="9">
        <f t="shared" ref="H47:H78" si="11">$I$44*((A47)^$K$44)</f>
        <v>0.25165175453016903</v>
      </c>
      <c r="I47" s="2">
        <f t="shared" ref="I47:I78" si="12">L6*$H47</f>
        <v>0</v>
      </c>
      <c r="J47" s="2">
        <f t="shared" ref="J47:J78" si="13">M6*$H47</f>
        <v>0</v>
      </c>
      <c r="K47" s="2">
        <f t="shared" ref="K47:K78" si="14">N6*$H47</f>
        <v>0</v>
      </c>
      <c r="L47" s="2">
        <f t="shared" ref="L47:L78" si="15">O6*$H47</f>
        <v>0</v>
      </c>
      <c r="M47" s="28">
        <f t="shared" ref="M47:M78" si="16">SUM(I47:L47)</f>
        <v>0</v>
      </c>
      <c r="N47" s="4"/>
      <c r="O47" s="4"/>
      <c r="P47" s="4"/>
    </row>
    <row r="48" spans="1:18">
      <c r="A48" s="9">
        <v>4.25</v>
      </c>
      <c r="B48" s="2">
        <f t="shared" si="6"/>
        <v>0</v>
      </c>
      <c r="C48" s="2">
        <f t="shared" si="7"/>
        <v>0</v>
      </c>
      <c r="D48" s="2">
        <f t="shared" si="8"/>
        <v>0</v>
      </c>
      <c r="E48" s="2">
        <f t="shared" si="9"/>
        <v>0</v>
      </c>
      <c r="F48" s="11">
        <f t="shared" si="10"/>
        <v>0</v>
      </c>
      <c r="G48" s="2"/>
      <c r="H48" s="9">
        <f t="shared" si="11"/>
        <v>0.37925681011545798</v>
      </c>
      <c r="I48" s="2">
        <f t="shared" si="12"/>
        <v>0</v>
      </c>
      <c r="J48" s="2">
        <f t="shared" si="13"/>
        <v>0</v>
      </c>
      <c r="K48" s="2">
        <f t="shared" si="14"/>
        <v>0</v>
      </c>
      <c r="L48" s="2">
        <f t="shared" si="15"/>
        <v>0</v>
      </c>
      <c r="M48" s="28">
        <f t="shared" si="16"/>
        <v>0</v>
      </c>
      <c r="N48" s="4"/>
      <c r="O48" s="4"/>
      <c r="P48" s="4"/>
    </row>
    <row r="49" spans="1:16">
      <c r="A49" s="9">
        <v>4.75</v>
      </c>
      <c r="B49" s="2">
        <f t="shared" si="6"/>
        <v>0</v>
      </c>
      <c r="C49" s="2">
        <f t="shared" si="7"/>
        <v>0</v>
      </c>
      <c r="D49" s="2">
        <f t="shared" si="8"/>
        <v>0</v>
      </c>
      <c r="E49" s="2">
        <f t="shared" si="9"/>
        <v>0</v>
      </c>
      <c r="F49" s="11">
        <f t="shared" si="10"/>
        <v>0</v>
      </c>
      <c r="G49" s="2"/>
      <c r="H49" s="9">
        <f t="shared" si="11"/>
        <v>0.546047991396299</v>
      </c>
      <c r="I49" s="2">
        <f t="shared" si="12"/>
        <v>0</v>
      </c>
      <c r="J49" s="2">
        <f t="shared" si="13"/>
        <v>0</v>
      </c>
      <c r="K49" s="2">
        <f t="shared" si="14"/>
        <v>0</v>
      </c>
      <c r="L49" s="2">
        <f t="shared" si="15"/>
        <v>0</v>
      </c>
      <c r="M49" s="28">
        <f t="shared" si="16"/>
        <v>0</v>
      </c>
      <c r="N49" s="4"/>
      <c r="O49" s="4"/>
      <c r="P49" s="4"/>
    </row>
    <row r="50" spans="1:16">
      <c r="A50" s="9">
        <v>5.25</v>
      </c>
      <c r="B50" s="2">
        <f t="shared" si="6"/>
        <v>0</v>
      </c>
      <c r="C50" s="2">
        <f t="shared" si="7"/>
        <v>0</v>
      </c>
      <c r="D50" s="2">
        <f t="shared" si="8"/>
        <v>0</v>
      </c>
      <c r="E50" s="2">
        <f t="shared" si="9"/>
        <v>0</v>
      </c>
      <c r="F50" s="11">
        <f t="shared" si="10"/>
        <v>0</v>
      </c>
      <c r="G50" s="2"/>
      <c r="H50" s="9">
        <f t="shared" si="11"/>
        <v>0.75800240546306097</v>
      </c>
      <c r="I50" s="2">
        <f t="shared" si="12"/>
        <v>0</v>
      </c>
      <c r="J50" s="2">
        <f t="shared" si="13"/>
        <v>0</v>
      </c>
      <c r="K50" s="2">
        <f t="shared" si="14"/>
        <v>0</v>
      </c>
      <c r="L50" s="2">
        <f t="shared" si="15"/>
        <v>0</v>
      </c>
      <c r="M50" s="28">
        <f t="shared" si="16"/>
        <v>0</v>
      </c>
      <c r="N50" s="4"/>
      <c r="O50" s="4"/>
      <c r="P50" s="4"/>
    </row>
    <row r="51" spans="1:16">
      <c r="A51" s="9">
        <v>5.75</v>
      </c>
      <c r="B51" s="2">
        <f t="shared" si="6"/>
        <v>0</v>
      </c>
      <c r="C51" s="2">
        <f t="shared" si="7"/>
        <v>0</v>
      </c>
      <c r="D51" s="2">
        <f t="shared" si="8"/>
        <v>0</v>
      </c>
      <c r="E51" s="2">
        <f t="shared" si="9"/>
        <v>0</v>
      </c>
      <c r="F51" s="11">
        <f t="shared" si="10"/>
        <v>0</v>
      </c>
      <c r="G51" s="2"/>
      <c r="H51" s="9">
        <f t="shared" si="11"/>
        <v>1.02127457468539</v>
      </c>
      <c r="I51" s="2">
        <f t="shared" si="12"/>
        <v>0</v>
      </c>
      <c r="J51" s="2">
        <f t="shared" si="13"/>
        <v>0</v>
      </c>
      <c r="K51" s="2">
        <f t="shared" si="14"/>
        <v>0</v>
      </c>
      <c r="L51" s="2">
        <f t="shared" si="15"/>
        <v>0</v>
      </c>
      <c r="M51" s="28">
        <f t="shared" si="16"/>
        <v>0</v>
      </c>
      <c r="N51" s="4"/>
      <c r="O51" s="4"/>
      <c r="P51" s="4"/>
    </row>
    <row r="52" spans="1:16">
      <c r="A52" s="9">
        <v>6.25</v>
      </c>
      <c r="B52" s="2">
        <f t="shared" si="6"/>
        <v>0</v>
      </c>
      <c r="C52" s="2">
        <f t="shared" si="7"/>
        <v>0</v>
      </c>
      <c r="D52" s="2">
        <f t="shared" si="8"/>
        <v>0</v>
      </c>
      <c r="E52" s="2">
        <f t="shared" si="9"/>
        <v>0</v>
      </c>
      <c r="F52" s="11">
        <f t="shared" si="10"/>
        <v>0</v>
      </c>
      <c r="G52" s="2"/>
      <c r="H52" s="9">
        <f t="shared" si="11"/>
        <v>1.34218398359945</v>
      </c>
      <c r="I52" s="2">
        <f t="shared" si="12"/>
        <v>0</v>
      </c>
      <c r="J52" s="2">
        <f t="shared" si="13"/>
        <v>0</v>
      </c>
      <c r="K52" s="2">
        <f t="shared" si="14"/>
        <v>0</v>
      </c>
      <c r="L52" s="2">
        <f t="shared" si="15"/>
        <v>0</v>
      </c>
      <c r="M52" s="28">
        <f t="shared" si="16"/>
        <v>0</v>
      </c>
      <c r="N52" s="4"/>
      <c r="O52" s="4"/>
      <c r="P52" s="4"/>
    </row>
    <row r="53" spans="1:16">
      <c r="A53" s="9">
        <v>6.75</v>
      </c>
      <c r="B53" s="2">
        <f t="shared" si="6"/>
        <v>0</v>
      </c>
      <c r="C53" s="2">
        <f t="shared" si="7"/>
        <v>0</v>
      </c>
      <c r="D53" s="2">
        <f t="shared" si="8"/>
        <v>0</v>
      </c>
      <c r="E53" s="2">
        <f t="shared" si="9"/>
        <v>0</v>
      </c>
      <c r="F53" s="11">
        <f t="shared" si="10"/>
        <v>0</v>
      </c>
      <c r="G53" s="2"/>
      <c r="H53" s="9">
        <f t="shared" si="11"/>
        <v>1.7272045299969101</v>
      </c>
      <c r="I53" s="2">
        <f t="shared" si="12"/>
        <v>0</v>
      </c>
      <c r="J53" s="2">
        <f t="shared" si="13"/>
        <v>0</v>
      </c>
      <c r="K53" s="2">
        <f t="shared" si="14"/>
        <v>0</v>
      </c>
      <c r="L53" s="2">
        <f t="shared" si="15"/>
        <v>0</v>
      </c>
      <c r="M53" s="28">
        <f t="shared" si="16"/>
        <v>0</v>
      </c>
      <c r="N53" s="4"/>
      <c r="O53" s="4"/>
      <c r="P53" s="4"/>
    </row>
    <row r="54" spans="1:16">
      <c r="A54" s="9">
        <v>7.25</v>
      </c>
      <c r="B54" s="2">
        <f t="shared" si="6"/>
        <v>0</v>
      </c>
      <c r="C54" s="2">
        <f t="shared" si="7"/>
        <v>0</v>
      </c>
      <c r="D54" s="2">
        <f t="shared" si="8"/>
        <v>0</v>
      </c>
      <c r="E54" s="2">
        <f t="shared" si="9"/>
        <v>0</v>
      </c>
      <c r="F54" s="11">
        <f t="shared" si="10"/>
        <v>0</v>
      </c>
      <c r="G54" s="2"/>
      <c r="H54" s="9">
        <f t="shared" si="11"/>
        <v>2.1829554565489699</v>
      </c>
      <c r="I54" s="2">
        <f t="shared" si="12"/>
        <v>0</v>
      </c>
      <c r="J54" s="2">
        <f t="shared" si="13"/>
        <v>0</v>
      </c>
      <c r="K54" s="2">
        <f t="shared" si="14"/>
        <v>0</v>
      </c>
      <c r="L54" s="2">
        <f t="shared" si="15"/>
        <v>0</v>
      </c>
      <c r="M54" s="28">
        <f t="shared" si="16"/>
        <v>0</v>
      </c>
      <c r="N54" s="4"/>
      <c r="O54" s="4"/>
      <c r="P54" s="4"/>
    </row>
    <row r="55" spans="1:16">
      <c r="A55" s="9">
        <v>7.75</v>
      </c>
      <c r="B55" s="2">
        <f t="shared" si="6"/>
        <v>0</v>
      </c>
      <c r="C55" s="2">
        <f t="shared" si="7"/>
        <v>0</v>
      </c>
      <c r="D55" s="2">
        <f t="shared" si="8"/>
        <v>0</v>
      </c>
      <c r="E55" s="2">
        <f t="shared" si="9"/>
        <v>0</v>
      </c>
      <c r="F55" s="11">
        <f t="shared" si="10"/>
        <v>0</v>
      </c>
      <c r="G55" s="2"/>
      <c r="H55" s="9">
        <f t="shared" si="11"/>
        <v>2.7161934586866598</v>
      </c>
      <c r="I55" s="2">
        <f t="shared" si="12"/>
        <v>0</v>
      </c>
      <c r="J55" s="2">
        <f t="shared" si="13"/>
        <v>0</v>
      </c>
      <c r="K55" s="2">
        <f t="shared" si="14"/>
        <v>0</v>
      </c>
      <c r="L55" s="2">
        <f t="shared" si="15"/>
        <v>0</v>
      </c>
      <c r="M55" s="28">
        <f t="shared" si="16"/>
        <v>0</v>
      </c>
      <c r="N55" s="4"/>
      <c r="O55" s="4"/>
      <c r="P55" s="4"/>
    </row>
    <row r="56" spans="1:16">
      <c r="A56" s="9">
        <v>8.25</v>
      </c>
      <c r="B56" s="2">
        <f t="shared" si="6"/>
        <v>0</v>
      </c>
      <c r="C56" s="2">
        <f t="shared" si="7"/>
        <v>0</v>
      </c>
      <c r="D56" s="2">
        <f t="shared" si="8"/>
        <v>0</v>
      </c>
      <c r="E56" s="2">
        <f t="shared" si="9"/>
        <v>0</v>
      </c>
      <c r="F56" s="11">
        <f t="shared" si="10"/>
        <v>0</v>
      </c>
      <c r="G56" s="2"/>
      <c r="H56" s="9">
        <f t="shared" si="11"/>
        <v>3.3338057441000899</v>
      </c>
      <c r="I56" s="2">
        <f t="shared" si="12"/>
        <v>0</v>
      </c>
      <c r="J56" s="2">
        <f t="shared" si="13"/>
        <v>0</v>
      </c>
      <c r="K56" s="2">
        <f t="shared" si="14"/>
        <v>0</v>
      </c>
      <c r="L56" s="2">
        <f t="shared" si="15"/>
        <v>0</v>
      </c>
      <c r="M56" s="28">
        <f t="shared" si="16"/>
        <v>0</v>
      </c>
      <c r="N56" s="4"/>
      <c r="O56" s="4"/>
      <c r="P56" s="4"/>
    </row>
    <row r="57" spans="1:16">
      <c r="A57" s="9">
        <v>8.75</v>
      </c>
      <c r="B57" s="2">
        <f t="shared" si="6"/>
        <v>0</v>
      </c>
      <c r="C57" s="2">
        <f t="shared" si="7"/>
        <v>0</v>
      </c>
      <c r="D57" s="2">
        <f t="shared" si="8"/>
        <v>0</v>
      </c>
      <c r="E57" s="2">
        <f t="shared" si="9"/>
        <v>0</v>
      </c>
      <c r="F57" s="11">
        <f t="shared" si="10"/>
        <v>0</v>
      </c>
      <c r="G57" s="2"/>
      <c r="H57" s="9">
        <f t="shared" si="11"/>
        <v>4.0428038741148997</v>
      </c>
      <c r="I57" s="2">
        <f t="shared" si="12"/>
        <v>0</v>
      </c>
      <c r="J57" s="2">
        <f t="shared" si="13"/>
        <v>0</v>
      </c>
      <c r="K57" s="2">
        <f t="shared" si="14"/>
        <v>0</v>
      </c>
      <c r="L57" s="2">
        <f t="shared" si="15"/>
        <v>0</v>
      </c>
      <c r="M57" s="28">
        <f t="shared" si="16"/>
        <v>0</v>
      </c>
      <c r="N57" s="4"/>
      <c r="O57" s="4"/>
      <c r="P57" s="4"/>
    </row>
    <row r="58" spans="1:16">
      <c r="A58" s="9">
        <v>9.25</v>
      </c>
      <c r="B58" s="2">
        <f t="shared" si="6"/>
        <v>0</v>
      </c>
      <c r="C58" s="2">
        <f t="shared" si="7"/>
        <v>0</v>
      </c>
      <c r="D58" s="2">
        <f t="shared" si="8"/>
        <v>0</v>
      </c>
      <c r="E58" s="2">
        <f t="shared" si="9"/>
        <v>0</v>
      </c>
      <c r="F58" s="11">
        <f t="shared" si="10"/>
        <v>0</v>
      </c>
      <c r="G58" s="2"/>
      <c r="H58" s="9">
        <f t="shared" si="11"/>
        <v>4.85031825610801</v>
      </c>
      <c r="I58" s="2">
        <f t="shared" si="12"/>
        <v>0</v>
      </c>
      <c r="J58" s="2">
        <f t="shared" si="13"/>
        <v>0</v>
      </c>
      <c r="K58" s="2">
        <f t="shared" si="14"/>
        <v>0</v>
      </c>
      <c r="L58" s="2">
        <f t="shared" si="15"/>
        <v>0</v>
      </c>
      <c r="M58" s="28">
        <f t="shared" si="16"/>
        <v>0</v>
      </c>
      <c r="N58" s="4"/>
      <c r="O58" s="4"/>
      <c r="P58" s="4"/>
    </row>
    <row r="59" spans="1:16">
      <c r="A59" s="9">
        <v>9.75</v>
      </c>
      <c r="B59" s="2">
        <f t="shared" si="6"/>
        <v>219455.45699999999</v>
      </c>
      <c r="C59" s="2">
        <f t="shared" si="7"/>
        <v>0</v>
      </c>
      <c r="D59" s="2">
        <f t="shared" si="8"/>
        <v>0</v>
      </c>
      <c r="E59" s="2">
        <f t="shared" si="9"/>
        <v>0</v>
      </c>
      <c r="F59" s="11">
        <f t="shared" si="10"/>
        <v>219455.45699999999</v>
      </c>
      <c r="G59" s="2"/>
      <c r="H59" s="9">
        <f t="shared" si="11"/>
        <v>5.7635931843605999</v>
      </c>
      <c r="I59" s="2">
        <f t="shared" si="12"/>
        <v>129728.407819071</v>
      </c>
      <c r="J59" s="2">
        <f t="shared" si="13"/>
        <v>0</v>
      </c>
      <c r="K59" s="2">
        <f t="shared" si="14"/>
        <v>0</v>
      </c>
      <c r="L59" s="2">
        <f t="shared" si="15"/>
        <v>0</v>
      </c>
      <c r="M59" s="28">
        <f t="shared" si="16"/>
        <v>129728.407819071</v>
      </c>
      <c r="N59" s="4"/>
      <c r="O59" s="4"/>
      <c r="P59" s="4"/>
    </row>
    <row r="60" spans="1:16">
      <c r="A60" s="9">
        <v>10.25</v>
      </c>
      <c r="B60" s="2">
        <f t="shared" si="6"/>
        <v>1696394.27</v>
      </c>
      <c r="C60" s="2">
        <f t="shared" si="7"/>
        <v>0</v>
      </c>
      <c r="D60" s="2">
        <f t="shared" si="8"/>
        <v>0</v>
      </c>
      <c r="E60" s="2">
        <f t="shared" si="9"/>
        <v>0</v>
      </c>
      <c r="F60" s="11">
        <f t="shared" si="10"/>
        <v>1696394.27</v>
      </c>
      <c r="G60" s="2"/>
      <c r="H60" s="9">
        <f t="shared" si="11"/>
        <v>6.78998234766678</v>
      </c>
      <c r="I60" s="2">
        <f t="shared" si="12"/>
        <v>1123754.84370567</v>
      </c>
      <c r="J60" s="2">
        <f t="shared" si="13"/>
        <v>0</v>
      </c>
      <c r="K60" s="2">
        <f t="shared" si="14"/>
        <v>0</v>
      </c>
      <c r="L60" s="2">
        <f t="shared" si="15"/>
        <v>0</v>
      </c>
      <c r="M60" s="28">
        <f t="shared" si="16"/>
        <v>1123754.84370567</v>
      </c>
      <c r="N60" s="4"/>
      <c r="O60" s="4"/>
      <c r="P60" s="4"/>
    </row>
    <row r="61" spans="1:16">
      <c r="A61" s="9">
        <v>10.75</v>
      </c>
      <c r="B61" s="2">
        <f t="shared" si="6"/>
        <v>2021108.8007499999</v>
      </c>
      <c r="C61" s="2">
        <f t="shared" si="7"/>
        <v>0</v>
      </c>
      <c r="D61" s="2">
        <f t="shared" si="8"/>
        <v>0</v>
      </c>
      <c r="E61" s="2">
        <f t="shared" si="9"/>
        <v>0</v>
      </c>
      <c r="F61" s="11">
        <f t="shared" si="10"/>
        <v>2021108.8007499999</v>
      </c>
      <c r="G61" s="2"/>
      <c r="H61" s="9">
        <f t="shared" si="11"/>
        <v>7.9369447378023903</v>
      </c>
      <c r="I61" s="2">
        <f t="shared" si="12"/>
        <v>1492225.9405245399</v>
      </c>
      <c r="J61" s="2">
        <f t="shared" si="13"/>
        <v>0</v>
      </c>
      <c r="K61" s="2">
        <f t="shared" si="14"/>
        <v>0</v>
      </c>
      <c r="L61" s="2">
        <f t="shared" si="15"/>
        <v>0</v>
      </c>
      <c r="M61" s="28">
        <f t="shared" si="16"/>
        <v>1492225.9405245399</v>
      </c>
      <c r="N61" s="4"/>
      <c r="O61" s="4"/>
      <c r="P61" s="4"/>
    </row>
    <row r="62" spans="1:16">
      <c r="A62" s="9">
        <v>11.25</v>
      </c>
      <c r="B62" s="2">
        <f t="shared" si="6"/>
        <v>863919.58499999996</v>
      </c>
      <c r="C62" s="2">
        <f t="shared" si="7"/>
        <v>0</v>
      </c>
      <c r="D62" s="2">
        <f t="shared" si="8"/>
        <v>0</v>
      </c>
      <c r="E62" s="2">
        <f t="shared" si="9"/>
        <v>0</v>
      </c>
      <c r="F62" s="11">
        <f t="shared" si="10"/>
        <v>863919.58499999996</v>
      </c>
      <c r="G62" s="2"/>
      <c r="H62" s="9">
        <f t="shared" si="11"/>
        <v>9.2120409050609702</v>
      </c>
      <c r="I62" s="2">
        <f t="shared" si="12"/>
        <v>707418.89384029305</v>
      </c>
      <c r="J62" s="2">
        <f t="shared" si="13"/>
        <v>0</v>
      </c>
      <c r="K62" s="2">
        <f t="shared" si="14"/>
        <v>0</v>
      </c>
      <c r="L62" s="2">
        <f t="shared" si="15"/>
        <v>0</v>
      </c>
      <c r="M62" s="28">
        <f t="shared" si="16"/>
        <v>707418.89384029305</v>
      </c>
      <c r="N62" s="4"/>
      <c r="O62" s="4"/>
      <c r="P62" s="4"/>
    </row>
    <row r="63" spans="1:16">
      <c r="A63" s="9">
        <v>11.75</v>
      </c>
      <c r="B63" s="2">
        <f t="shared" si="6"/>
        <v>264471.96100000001</v>
      </c>
      <c r="C63" s="2">
        <f t="shared" si="7"/>
        <v>0</v>
      </c>
      <c r="D63" s="2">
        <f t="shared" si="8"/>
        <v>0</v>
      </c>
      <c r="E63" s="2">
        <f t="shared" si="9"/>
        <v>0</v>
      </c>
      <c r="F63" s="11">
        <f t="shared" si="10"/>
        <v>264471.96100000001</v>
      </c>
      <c r="G63" s="2"/>
      <c r="H63" s="9">
        <f t="shared" si="11"/>
        <v>10.622929516478001</v>
      </c>
      <c r="I63" s="2">
        <f t="shared" si="12"/>
        <v>239103.57453512499</v>
      </c>
      <c r="J63" s="2">
        <f t="shared" si="13"/>
        <v>0</v>
      </c>
      <c r="K63" s="2">
        <f t="shared" si="14"/>
        <v>0</v>
      </c>
      <c r="L63" s="2">
        <f t="shared" si="15"/>
        <v>0</v>
      </c>
      <c r="M63" s="28">
        <f t="shared" si="16"/>
        <v>239103.57453512499</v>
      </c>
      <c r="N63" s="4"/>
      <c r="O63" s="4"/>
      <c r="P63" s="4"/>
    </row>
    <row r="64" spans="1:16">
      <c r="A64" s="9">
        <v>12.25</v>
      </c>
      <c r="B64" s="2">
        <f t="shared" si="6"/>
        <v>275726.087</v>
      </c>
      <c r="C64" s="2">
        <f t="shared" si="7"/>
        <v>0</v>
      </c>
      <c r="D64" s="2">
        <f t="shared" si="8"/>
        <v>0</v>
      </c>
      <c r="E64" s="2">
        <f t="shared" si="9"/>
        <v>0</v>
      </c>
      <c r="F64" s="11">
        <f t="shared" si="10"/>
        <v>275726.087</v>
      </c>
      <c r="G64" s="2"/>
      <c r="H64" s="9">
        <f t="shared" si="11"/>
        <v>12.17736417978</v>
      </c>
      <c r="I64" s="2">
        <f t="shared" si="12"/>
        <v>274091.18165426201</v>
      </c>
      <c r="J64" s="2">
        <f t="shared" si="13"/>
        <v>0</v>
      </c>
      <c r="K64" s="2">
        <f t="shared" si="14"/>
        <v>0</v>
      </c>
      <c r="L64" s="2">
        <f t="shared" si="15"/>
        <v>0</v>
      </c>
      <c r="M64" s="28">
        <f t="shared" si="16"/>
        <v>274091.18165426201</v>
      </c>
      <c r="N64" s="4"/>
      <c r="O64" s="4"/>
      <c r="P64" s="4"/>
    </row>
    <row r="65" spans="1:16">
      <c r="A65" s="9">
        <v>12.75</v>
      </c>
      <c r="B65" s="2">
        <f t="shared" si="6"/>
        <v>351691.43125000002</v>
      </c>
      <c r="C65" s="2">
        <f t="shared" si="7"/>
        <v>70338.286250000005</v>
      </c>
      <c r="D65" s="2">
        <f t="shared" si="8"/>
        <v>0</v>
      </c>
      <c r="E65" s="2">
        <f t="shared" si="9"/>
        <v>0</v>
      </c>
      <c r="F65" s="11">
        <f t="shared" si="10"/>
        <v>422029.71750000003</v>
      </c>
      <c r="G65" s="2"/>
      <c r="H65" s="9">
        <f t="shared" si="11"/>
        <v>13.883190502006601</v>
      </c>
      <c r="I65" s="2">
        <f t="shared" si="12"/>
        <v>382948.95199742098</v>
      </c>
      <c r="J65" s="2">
        <f t="shared" si="13"/>
        <v>76589.790399484002</v>
      </c>
      <c r="K65" s="2">
        <f t="shared" si="14"/>
        <v>0</v>
      </c>
      <c r="L65" s="2">
        <f t="shared" si="15"/>
        <v>0</v>
      </c>
      <c r="M65" s="28">
        <f t="shared" si="16"/>
        <v>459538.74239690503</v>
      </c>
      <c r="N65" s="4"/>
      <c r="O65" s="4"/>
      <c r="P65" s="4"/>
    </row>
    <row r="66" spans="1:16">
      <c r="A66" s="9">
        <v>13.25</v>
      </c>
      <c r="B66" s="2">
        <f t="shared" si="6"/>
        <v>116954.63625</v>
      </c>
      <c r="C66" s="2">
        <f t="shared" si="7"/>
        <v>23390.927250000001</v>
      </c>
      <c r="D66" s="2">
        <f t="shared" si="8"/>
        <v>0</v>
      </c>
      <c r="E66" s="2">
        <f t="shared" si="9"/>
        <v>0</v>
      </c>
      <c r="F66" s="11">
        <f t="shared" si="10"/>
        <v>140345.56349999999</v>
      </c>
      <c r="G66" s="2"/>
      <c r="H66" s="9">
        <f t="shared" si="11"/>
        <v>15.7483433565117</v>
      </c>
      <c r="I66" s="2">
        <f t="shared" si="12"/>
        <v>139006.92594724</v>
      </c>
      <c r="J66" s="2">
        <f t="shared" si="13"/>
        <v>27801.385189447999</v>
      </c>
      <c r="K66" s="2">
        <f t="shared" si="14"/>
        <v>0</v>
      </c>
      <c r="L66" s="2">
        <f t="shared" si="15"/>
        <v>0</v>
      </c>
      <c r="M66" s="28">
        <f t="shared" si="16"/>
        <v>166808.31113668799</v>
      </c>
      <c r="N66" s="4"/>
      <c r="O66" s="4"/>
      <c r="P66" s="4"/>
    </row>
    <row r="67" spans="1:16">
      <c r="A67" s="9">
        <v>13.75</v>
      </c>
      <c r="B67" s="2">
        <f t="shared" si="6"/>
        <v>216641.92550000001</v>
      </c>
      <c r="C67" s="2">
        <f t="shared" si="7"/>
        <v>92846.539499999999</v>
      </c>
      <c r="D67" s="2">
        <f t="shared" si="8"/>
        <v>0</v>
      </c>
      <c r="E67" s="2">
        <f t="shared" si="9"/>
        <v>0</v>
      </c>
      <c r="F67" s="11">
        <f t="shared" si="10"/>
        <v>309488.46500000003</v>
      </c>
      <c r="G67" s="2"/>
      <c r="H67" s="9">
        <f t="shared" si="11"/>
        <v>17.7808443359236</v>
      </c>
      <c r="I67" s="2">
        <f t="shared" si="12"/>
        <v>280151.00756001897</v>
      </c>
      <c r="J67" s="2">
        <f t="shared" si="13"/>
        <v>120064.71752572199</v>
      </c>
      <c r="K67" s="2">
        <f t="shared" si="14"/>
        <v>0</v>
      </c>
      <c r="L67" s="2">
        <f t="shared" si="15"/>
        <v>0</v>
      </c>
      <c r="M67" s="28">
        <f t="shared" si="16"/>
        <v>400215.72508574103</v>
      </c>
      <c r="N67" s="4"/>
      <c r="O67" s="4"/>
      <c r="P67" s="4"/>
    </row>
    <row r="68" spans="1:16">
      <c r="A68" s="9">
        <v>14.25</v>
      </c>
      <c r="B68" s="2">
        <f t="shared" si="6"/>
        <v>120278.47162500001</v>
      </c>
      <c r="C68" s="2">
        <f t="shared" si="7"/>
        <v>160371.29550000001</v>
      </c>
      <c r="D68" s="2">
        <f t="shared" si="8"/>
        <v>40092.823875000002</v>
      </c>
      <c r="E68" s="2">
        <f t="shared" si="9"/>
        <v>0</v>
      </c>
      <c r="F68" s="11">
        <f t="shared" si="10"/>
        <v>320742.59100000001</v>
      </c>
      <c r="G68" s="2"/>
      <c r="H68" s="9">
        <f t="shared" si="11"/>
        <v>19.988799371816199</v>
      </c>
      <c r="I68" s="2">
        <f t="shared" si="12"/>
        <v>168717.35003935499</v>
      </c>
      <c r="J68" s="2">
        <f t="shared" si="13"/>
        <v>224956.46671914001</v>
      </c>
      <c r="K68" s="2">
        <f t="shared" si="14"/>
        <v>56239.116679785096</v>
      </c>
      <c r="L68" s="2">
        <f t="shared" si="15"/>
        <v>0</v>
      </c>
      <c r="M68" s="28">
        <f t="shared" si="16"/>
        <v>449912.93343828002</v>
      </c>
      <c r="N68" s="4"/>
      <c r="O68" s="4"/>
      <c r="P68" s="4"/>
    </row>
    <row r="69" spans="1:16">
      <c r="A69" s="9">
        <v>14.75</v>
      </c>
      <c r="B69" s="2">
        <f t="shared" si="6"/>
        <v>0</v>
      </c>
      <c r="C69" s="2">
        <f t="shared" si="7"/>
        <v>0</v>
      </c>
      <c r="D69" s="2">
        <f t="shared" si="8"/>
        <v>0</v>
      </c>
      <c r="E69" s="2">
        <f t="shared" si="9"/>
        <v>0</v>
      </c>
      <c r="F69" s="11">
        <f t="shared" si="10"/>
        <v>0</v>
      </c>
      <c r="G69" s="2"/>
      <c r="H69" s="9">
        <f t="shared" si="11"/>
        <v>22.3803965044692</v>
      </c>
      <c r="I69" s="2">
        <f t="shared" si="12"/>
        <v>0</v>
      </c>
      <c r="J69" s="2">
        <f t="shared" si="13"/>
        <v>0</v>
      </c>
      <c r="K69" s="2">
        <f t="shared" si="14"/>
        <v>0</v>
      </c>
      <c r="L69" s="2">
        <f t="shared" si="15"/>
        <v>0</v>
      </c>
      <c r="M69" s="28">
        <f t="shared" si="16"/>
        <v>0</v>
      </c>
      <c r="N69" s="4"/>
      <c r="O69" s="4"/>
      <c r="P69" s="4"/>
    </row>
    <row r="70" spans="1:16">
      <c r="A70" s="9">
        <v>15.25</v>
      </c>
      <c r="B70" s="2">
        <f t="shared" si="6"/>
        <v>0</v>
      </c>
      <c r="C70" s="2">
        <f t="shared" si="7"/>
        <v>0</v>
      </c>
      <c r="D70" s="2">
        <f t="shared" si="8"/>
        <v>0</v>
      </c>
      <c r="E70" s="2">
        <f t="shared" si="9"/>
        <v>0</v>
      </c>
      <c r="F70" s="11">
        <f t="shared" si="10"/>
        <v>0</v>
      </c>
      <c r="G70" s="2"/>
      <c r="H70" s="9">
        <f t="shared" si="11"/>
        <v>24.963903788283599</v>
      </c>
      <c r="I70" s="2">
        <f t="shared" si="12"/>
        <v>0</v>
      </c>
      <c r="J70" s="2">
        <f t="shared" si="13"/>
        <v>0</v>
      </c>
      <c r="K70" s="2">
        <f t="shared" si="14"/>
        <v>0</v>
      </c>
      <c r="L70" s="2">
        <f t="shared" si="15"/>
        <v>0</v>
      </c>
      <c r="M70" s="28">
        <f t="shared" si="16"/>
        <v>0</v>
      </c>
      <c r="N70" s="4"/>
      <c r="O70" s="4"/>
      <c r="P70" s="4"/>
    </row>
    <row r="71" spans="1:16">
      <c r="A71" s="9">
        <v>15.75</v>
      </c>
      <c r="B71" s="2">
        <f t="shared" si="6"/>
        <v>0</v>
      </c>
      <c r="C71" s="2">
        <f t="shared" si="7"/>
        <v>0</v>
      </c>
      <c r="D71" s="2">
        <f t="shared" si="8"/>
        <v>0</v>
      </c>
      <c r="E71" s="2">
        <f t="shared" si="9"/>
        <v>0</v>
      </c>
      <c r="F71" s="11">
        <f t="shared" si="10"/>
        <v>0</v>
      </c>
      <c r="G71" s="2"/>
      <c r="H71" s="9">
        <f t="shared" si="11"/>
        <v>27.747667320249899</v>
      </c>
      <c r="I71" s="2">
        <f t="shared" si="12"/>
        <v>0</v>
      </c>
      <c r="J71" s="2">
        <f t="shared" si="13"/>
        <v>0</v>
      </c>
      <c r="K71" s="2">
        <f t="shared" si="14"/>
        <v>0</v>
      </c>
      <c r="L71" s="2">
        <f t="shared" si="15"/>
        <v>0</v>
      </c>
      <c r="M71" s="28">
        <f t="shared" si="16"/>
        <v>0</v>
      </c>
      <c r="N71" s="4"/>
      <c r="O71" s="4"/>
      <c r="P71" s="4"/>
    </row>
    <row r="72" spans="1:16">
      <c r="A72" s="9">
        <v>16.25</v>
      </c>
      <c r="B72" s="2">
        <f t="shared" si="6"/>
        <v>0</v>
      </c>
      <c r="C72" s="2">
        <f t="shared" si="7"/>
        <v>0</v>
      </c>
      <c r="D72" s="2">
        <f t="shared" si="8"/>
        <v>0</v>
      </c>
      <c r="E72" s="2">
        <f t="shared" si="9"/>
        <v>0</v>
      </c>
      <c r="F72" s="11">
        <f t="shared" si="10"/>
        <v>0</v>
      </c>
      <c r="G72" s="2"/>
      <c r="H72" s="9">
        <f t="shared" si="11"/>
        <v>30.740109380419</v>
      </c>
      <c r="I72" s="2">
        <f t="shared" si="12"/>
        <v>0</v>
      </c>
      <c r="J72" s="2">
        <f t="shared" si="13"/>
        <v>0</v>
      </c>
      <c r="K72" s="2">
        <f t="shared" si="14"/>
        <v>0</v>
      </c>
      <c r="L72" s="2">
        <f t="shared" si="15"/>
        <v>0</v>
      </c>
      <c r="M72" s="28">
        <f t="shared" si="16"/>
        <v>0</v>
      </c>
      <c r="N72" s="4"/>
      <c r="O72" s="4"/>
      <c r="P72" s="4"/>
    </row>
    <row r="73" spans="1:16">
      <c r="A73" s="9">
        <v>16.75</v>
      </c>
      <c r="B73" s="2">
        <f t="shared" si="6"/>
        <v>0</v>
      </c>
      <c r="C73" s="2">
        <f t="shared" si="7"/>
        <v>0</v>
      </c>
      <c r="D73" s="2">
        <f t="shared" si="8"/>
        <v>0</v>
      </c>
      <c r="E73" s="2">
        <f t="shared" si="9"/>
        <v>0</v>
      </c>
      <c r="F73" s="11">
        <f t="shared" si="10"/>
        <v>0</v>
      </c>
      <c r="G73" s="2"/>
      <c r="H73" s="9">
        <f t="shared" si="11"/>
        <v>33.949726674634</v>
      </c>
      <c r="I73" s="2">
        <f t="shared" si="12"/>
        <v>0</v>
      </c>
      <c r="J73" s="2">
        <f t="shared" si="13"/>
        <v>0</v>
      </c>
      <c r="K73" s="2">
        <f t="shared" si="14"/>
        <v>0</v>
      </c>
      <c r="L73" s="2">
        <f t="shared" si="15"/>
        <v>0</v>
      </c>
      <c r="M73" s="28">
        <f t="shared" si="16"/>
        <v>0</v>
      </c>
      <c r="N73" s="4"/>
      <c r="O73" s="4"/>
      <c r="P73" s="4"/>
    </row>
    <row r="74" spans="1:16">
      <c r="A74" s="9">
        <v>17.25</v>
      </c>
      <c r="B74" s="2">
        <f t="shared" si="6"/>
        <v>0</v>
      </c>
      <c r="C74" s="2">
        <f t="shared" si="7"/>
        <v>0</v>
      </c>
      <c r="D74" s="2">
        <f t="shared" si="8"/>
        <v>0</v>
      </c>
      <c r="E74" s="2">
        <f t="shared" si="9"/>
        <v>0</v>
      </c>
      <c r="F74" s="11">
        <f t="shared" si="10"/>
        <v>0</v>
      </c>
      <c r="G74" s="2"/>
      <c r="H74" s="9">
        <f t="shared" si="11"/>
        <v>37.385088670910598</v>
      </c>
      <c r="I74" s="2">
        <f t="shared" si="12"/>
        <v>0</v>
      </c>
      <c r="J74" s="2">
        <f t="shared" si="13"/>
        <v>0</v>
      </c>
      <c r="K74" s="2">
        <f t="shared" si="14"/>
        <v>0</v>
      </c>
      <c r="L74" s="2">
        <f t="shared" si="15"/>
        <v>0</v>
      </c>
      <c r="M74" s="28">
        <f t="shared" si="16"/>
        <v>0</v>
      </c>
      <c r="N74" s="4"/>
      <c r="O74" s="4"/>
      <c r="P74" s="4"/>
    </row>
    <row r="75" spans="1:16">
      <c r="A75" s="9">
        <v>17.75</v>
      </c>
      <c r="B75" s="2">
        <f t="shared" si="6"/>
        <v>0</v>
      </c>
      <c r="C75" s="2">
        <f t="shared" si="7"/>
        <v>0</v>
      </c>
      <c r="D75" s="2">
        <f t="shared" si="8"/>
        <v>0</v>
      </c>
      <c r="E75" s="2">
        <f t="shared" si="9"/>
        <v>0</v>
      </c>
      <c r="F75" s="11">
        <f t="shared" si="10"/>
        <v>0</v>
      </c>
      <c r="G75" s="2"/>
      <c r="H75" s="9">
        <f t="shared" si="11"/>
        <v>41.054836021810502</v>
      </c>
      <c r="I75" s="2">
        <f t="shared" si="12"/>
        <v>0</v>
      </c>
      <c r="J75" s="2">
        <f t="shared" si="13"/>
        <v>0</v>
      </c>
      <c r="K75" s="2">
        <f t="shared" si="14"/>
        <v>0</v>
      </c>
      <c r="L75" s="2">
        <f t="shared" si="15"/>
        <v>0</v>
      </c>
      <c r="M75" s="28">
        <f t="shared" si="16"/>
        <v>0</v>
      </c>
      <c r="N75" s="4"/>
      <c r="O75" s="4"/>
      <c r="P75" s="4"/>
    </row>
    <row r="76" spans="1:16">
      <c r="A76" s="9">
        <v>18.25</v>
      </c>
      <c r="B76" s="2">
        <f t="shared" si="6"/>
        <v>0</v>
      </c>
      <c r="C76" s="2">
        <f t="shared" si="7"/>
        <v>0</v>
      </c>
      <c r="D76" s="2">
        <f t="shared" si="8"/>
        <v>0</v>
      </c>
      <c r="E76" s="2">
        <f t="shared" si="9"/>
        <v>0</v>
      </c>
      <c r="F76" s="11">
        <f t="shared" si="10"/>
        <v>0</v>
      </c>
      <c r="G76" s="2"/>
      <c r="H76" s="9">
        <f t="shared" si="11"/>
        <v>44.9676790659869</v>
      </c>
      <c r="I76" s="2">
        <f t="shared" si="12"/>
        <v>0</v>
      </c>
      <c r="J76" s="2">
        <f t="shared" si="13"/>
        <v>0</v>
      </c>
      <c r="K76" s="2">
        <f t="shared" si="14"/>
        <v>0</v>
      </c>
      <c r="L76" s="2">
        <f t="shared" si="15"/>
        <v>0</v>
      </c>
      <c r="M76" s="28">
        <f t="shared" si="16"/>
        <v>0</v>
      </c>
      <c r="N76" s="4"/>
      <c r="O76" s="4"/>
      <c r="P76" s="4"/>
    </row>
    <row r="77" spans="1:16">
      <c r="A77" s="9">
        <v>18.75</v>
      </c>
      <c r="B77" s="2">
        <f t="shared" si="6"/>
        <v>0</v>
      </c>
      <c r="C77" s="2">
        <f t="shared" si="7"/>
        <v>0</v>
      </c>
      <c r="D77" s="2">
        <f t="shared" si="8"/>
        <v>0</v>
      </c>
      <c r="E77" s="2">
        <f t="shared" si="9"/>
        <v>0</v>
      </c>
      <c r="F77" s="11">
        <f t="shared" si="10"/>
        <v>0</v>
      </c>
      <c r="G77" s="2"/>
      <c r="H77" s="9">
        <f t="shared" si="11"/>
        <v>49.132396402797802</v>
      </c>
      <c r="I77" s="2">
        <f t="shared" si="12"/>
        <v>0</v>
      </c>
      <c r="J77" s="2">
        <f t="shared" si="13"/>
        <v>0</v>
      </c>
      <c r="K77" s="2">
        <f t="shared" si="14"/>
        <v>0</v>
      </c>
      <c r="L77" s="2">
        <f t="shared" si="15"/>
        <v>0</v>
      </c>
      <c r="M77" s="28">
        <f t="shared" si="16"/>
        <v>0</v>
      </c>
      <c r="N77" s="4"/>
      <c r="O77" s="4"/>
      <c r="P77" s="4"/>
    </row>
    <row r="78" spans="1:16">
      <c r="A78" s="9">
        <v>19.25</v>
      </c>
      <c r="B78" s="2">
        <f t="shared" si="6"/>
        <v>0</v>
      </c>
      <c r="C78" s="2">
        <f t="shared" si="7"/>
        <v>0</v>
      </c>
      <c r="D78" s="2">
        <f t="shared" si="8"/>
        <v>0</v>
      </c>
      <c r="E78" s="2">
        <f t="shared" si="9"/>
        <v>0</v>
      </c>
      <c r="F78" s="11">
        <f t="shared" si="10"/>
        <v>0</v>
      </c>
      <c r="G78" s="2"/>
      <c r="H78" s="9">
        <f t="shared" si="11"/>
        <v>53.557833534510898</v>
      </c>
      <c r="I78" s="2">
        <f t="shared" si="12"/>
        <v>0</v>
      </c>
      <c r="J78" s="2">
        <f t="shared" si="13"/>
        <v>0</v>
      </c>
      <c r="K78" s="2">
        <f t="shared" si="14"/>
        <v>0</v>
      </c>
      <c r="L78" s="2">
        <f t="shared" si="15"/>
        <v>0</v>
      </c>
      <c r="M78" s="28">
        <f t="shared" si="16"/>
        <v>0</v>
      </c>
      <c r="N78" s="4"/>
      <c r="O78" s="4"/>
      <c r="P78" s="4"/>
    </row>
    <row r="79" spans="1:16">
      <c r="A79" s="7" t="s">
        <v>7</v>
      </c>
      <c r="B79" s="20">
        <f>SUM(B47:B78)</f>
        <v>6146642.6253749998</v>
      </c>
      <c r="C79" s="20">
        <f>SUM(C47:C78)</f>
        <v>346947.04849999998</v>
      </c>
      <c r="D79" s="20">
        <f>SUM(D47:D78)</f>
        <v>40092.823875000002</v>
      </c>
      <c r="E79" s="20">
        <f>SUM(E47:E78)</f>
        <v>0</v>
      </c>
      <c r="F79" s="20">
        <f>SUM(F47:F78)</f>
        <v>6533682.4977500001</v>
      </c>
      <c r="G79" s="11"/>
      <c r="H79" s="7" t="s">
        <v>7</v>
      </c>
      <c r="I79" s="20">
        <f>SUM(I47:I78)</f>
        <v>4937147.0776229901</v>
      </c>
      <c r="J79" s="20">
        <f>SUM(J47:J78)</f>
        <v>449412.35983379401</v>
      </c>
      <c r="K79" s="20">
        <f>SUM(K47:K78)</f>
        <v>56239.116679785096</v>
      </c>
      <c r="L79" s="20">
        <f>SUM(L47:L78)</f>
        <v>0</v>
      </c>
      <c r="M79" s="20">
        <f>SUM(M47:M78)</f>
        <v>5442798.5541365696</v>
      </c>
      <c r="N79" s="4"/>
      <c r="O79" s="4"/>
      <c r="P79" s="4"/>
    </row>
    <row r="80" spans="1:16">
      <c r="A80" s="5" t="s">
        <v>13</v>
      </c>
      <c r="B80" s="21">
        <f>B79/L38</f>
        <v>11.006880592371999</v>
      </c>
      <c r="C80" s="20">
        <f>C79/M38</f>
        <v>13.719458993362</v>
      </c>
      <c r="D80" s="20">
        <f>D79/N38</f>
        <v>14.25</v>
      </c>
      <c r="E80" s="20">
        <v>0</v>
      </c>
      <c r="F80" s="20">
        <f>F79/P38</f>
        <v>11.1393904622997</v>
      </c>
      <c r="G80" s="11"/>
      <c r="H80" s="5" t="s">
        <v>13</v>
      </c>
      <c r="I80" s="21">
        <f>I79/L38</f>
        <v>8.8410196691822893</v>
      </c>
      <c r="J80" s="20">
        <f>J79/M38</f>
        <v>17.7712837405786</v>
      </c>
      <c r="K80" s="20">
        <f>K79/N38</f>
        <v>19.988799371816199</v>
      </c>
      <c r="L80" s="20">
        <v>0</v>
      </c>
      <c r="M80" s="29">
        <f>M79/P38</f>
        <v>9.2795231973770296</v>
      </c>
      <c r="N80" s="4"/>
      <c r="O80" s="4"/>
      <c r="P80" s="4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4"/>
      <c r="O81" s="4"/>
      <c r="P81" s="4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</row>
    <row r="85" spans="1:18">
      <c r="A85" s="44" t="s">
        <v>14</v>
      </c>
      <c r="B85" s="4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</row>
    <row r="86" spans="1:18">
      <c r="A86" s="44" t="s">
        <v>15</v>
      </c>
      <c r="B86" s="4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</row>
    <row r="87" spans="1:18">
      <c r="A87" s="30"/>
      <c r="B87" s="3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</row>
    <row r="89" spans="1:18">
      <c r="A89" s="2"/>
      <c r="B89" s="1" t="s">
        <v>16</v>
      </c>
      <c r="C89" s="1" t="s">
        <v>17</v>
      </c>
      <c r="D89" s="1" t="s">
        <v>18</v>
      </c>
      <c r="E89" s="1" t="s">
        <v>19</v>
      </c>
      <c r="F89" s="2"/>
      <c r="G89" s="2"/>
      <c r="H89" s="1" t="s">
        <v>20</v>
      </c>
      <c r="I89" s="31" t="s">
        <v>21</v>
      </c>
      <c r="K89" s="2"/>
      <c r="L89" s="2"/>
      <c r="M89" s="2"/>
      <c r="N89" s="2"/>
      <c r="O89" s="2"/>
      <c r="P89" s="4"/>
      <c r="Q89" s="4"/>
      <c r="R89" s="4"/>
    </row>
    <row r="90" spans="1:18">
      <c r="A90" s="1" t="s">
        <v>22</v>
      </c>
      <c r="B90" s="1" t="s">
        <v>23</v>
      </c>
      <c r="C90" s="1" t="s">
        <v>6</v>
      </c>
      <c r="D90" s="1" t="s">
        <v>24</v>
      </c>
      <c r="E90" s="30"/>
      <c r="F90" s="2"/>
      <c r="G90" s="2"/>
      <c r="H90" s="2"/>
      <c r="K90" s="2"/>
      <c r="L90" s="2"/>
      <c r="M90" s="2"/>
      <c r="N90" s="2"/>
      <c r="O90" s="2"/>
      <c r="P90" s="4"/>
      <c r="Q90" s="4"/>
      <c r="R90" s="4"/>
    </row>
    <row r="91" spans="1:18">
      <c r="A91" s="2"/>
      <c r="B91" s="3"/>
      <c r="C91" s="3"/>
      <c r="D91" s="3"/>
      <c r="E91" s="2"/>
      <c r="F91" s="2"/>
      <c r="G91" s="2"/>
      <c r="H91" s="1">
        <v>0</v>
      </c>
      <c r="I91" s="32">
        <f>B92/1000</f>
        <v>558</v>
      </c>
      <c r="K91" s="2"/>
      <c r="L91" s="2"/>
      <c r="M91" s="2"/>
      <c r="N91" s="2"/>
      <c r="O91" s="2"/>
      <c r="P91" s="4"/>
      <c r="Q91" s="4"/>
      <c r="R91" s="4"/>
    </row>
    <row r="92" spans="1:18">
      <c r="A92" s="1">
        <v>0</v>
      </c>
      <c r="B92" s="33">
        <f>L$38</f>
        <v>558436.38656999997</v>
      </c>
      <c r="C92" s="34">
        <f>$B$80</f>
        <v>11</v>
      </c>
      <c r="D92" s="34">
        <f>$I$80</f>
        <v>8.8000000000000007</v>
      </c>
      <c r="E92" s="33">
        <f>B92*D92</f>
        <v>4914240.2018200001</v>
      </c>
      <c r="F92" s="35">
        <f>E92/1000</f>
        <v>4914.24</v>
      </c>
      <c r="G92" s="2"/>
      <c r="H92" s="1">
        <v>1</v>
      </c>
      <c r="I92" s="32">
        <f>B93/1000</f>
        <v>25</v>
      </c>
      <c r="K92" s="2"/>
      <c r="L92" s="2"/>
      <c r="M92" s="2"/>
      <c r="N92" s="2"/>
      <c r="O92" s="2"/>
      <c r="P92" s="4"/>
      <c r="Q92" s="4"/>
      <c r="R92" s="4"/>
    </row>
    <row r="93" spans="1:18">
      <c r="A93" s="1">
        <v>1</v>
      </c>
      <c r="B93" s="33">
        <f>M$38</f>
        <v>25288.682929999999</v>
      </c>
      <c r="C93" s="34">
        <f>$C$80</f>
        <v>13.7</v>
      </c>
      <c r="D93" s="34">
        <f>$J$80</f>
        <v>17.8</v>
      </c>
      <c r="E93" s="33">
        <f>B93*D93</f>
        <v>450138.55615000002</v>
      </c>
      <c r="F93" s="35">
        <f>E93/1000</f>
        <v>450.13900000000001</v>
      </c>
      <c r="G93" s="2"/>
      <c r="H93" s="1">
        <v>2</v>
      </c>
      <c r="I93" s="32">
        <f>B94/1000</f>
        <v>3</v>
      </c>
      <c r="K93" s="2"/>
      <c r="L93" s="2"/>
      <c r="M93" s="2"/>
      <c r="N93" s="2"/>
      <c r="O93" s="2"/>
      <c r="P93" s="4"/>
      <c r="Q93" s="4"/>
      <c r="R93" s="4"/>
    </row>
    <row r="94" spans="1:18">
      <c r="A94" s="1">
        <v>2</v>
      </c>
      <c r="B94" s="33">
        <f>N$38</f>
        <v>2813.5315000000001</v>
      </c>
      <c r="C94" s="34">
        <f>$D$80</f>
        <v>14.3</v>
      </c>
      <c r="D94" s="34">
        <f>$K$80</f>
        <v>20</v>
      </c>
      <c r="E94" s="33">
        <f>B94*D94</f>
        <v>56270.63</v>
      </c>
      <c r="F94" s="35">
        <f>E94/1000</f>
        <v>56.271000000000001</v>
      </c>
      <c r="G94" s="2"/>
      <c r="H94" s="1">
        <v>3</v>
      </c>
      <c r="I94" s="32">
        <f>B95/1000</f>
        <v>0</v>
      </c>
      <c r="K94" s="2"/>
      <c r="L94" s="2"/>
      <c r="M94" s="2"/>
      <c r="N94" s="2"/>
      <c r="O94" s="2"/>
      <c r="P94" s="4"/>
      <c r="Q94" s="4"/>
      <c r="R94" s="4"/>
    </row>
    <row r="95" spans="1:18">
      <c r="A95" s="1">
        <v>3</v>
      </c>
      <c r="B95" s="33">
        <f>O$38</f>
        <v>0</v>
      </c>
      <c r="C95" s="34">
        <f>$D$80</f>
        <v>14.3</v>
      </c>
      <c r="D95" s="34">
        <f>$K$80</f>
        <v>20</v>
      </c>
      <c r="E95" s="33">
        <f>B95*D95</f>
        <v>0</v>
      </c>
      <c r="F95" s="12">
        <f>E95/1000</f>
        <v>0</v>
      </c>
      <c r="G95" s="2"/>
      <c r="H95" s="2"/>
      <c r="I95" s="2"/>
      <c r="K95" s="2"/>
      <c r="L95" s="2"/>
      <c r="M95" s="2"/>
      <c r="N95" s="2"/>
      <c r="O95" s="2"/>
      <c r="P95" s="4"/>
      <c r="Q95" s="4"/>
      <c r="R95" s="4"/>
    </row>
    <row r="96" spans="1:18">
      <c r="A96" s="1" t="s">
        <v>7</v>
      </c>
      <c r="B96" s="33">
        <f>SUM(B92:B95)</f>
        <v>586538.60100000002</v>
      </c>
      <c r="C96" s="34">
        <f>$F$80</f>
        <v>11.1</v>
      </c>
      <c r="D96" s="34">
        <f>$M$80</f>
        <v>9.3000000000000007</v>
      </c>
      <c r="E96" s="33">
        <f>SUM(E92:E95)</f>
        <v>5420649.3879699996</v>
      </c>
      <c r="F96" s="35">
        <f>E96/1000</f>
        <v>5420.6490000000003</v>
      </c>
      <c r="G96" s="2"/>
      <c r="H96" s="2"/>
      <c r="I96" s="12">
        <f>SUM(I91:I95)</f>
        <v>586</v>
      </c>
      <c r="J96" s="2"/>
      <c r="K96" s="2"/>
      <c r="L96" s="2"/>
      <c r="M96" s="2"/>
      <c r="N96" s="2"/>
      <c r="O96" s="2"/>
      <c r="P96" s="4"/>
      <c r="Q96" s="4"/>
      <c r="R96" s="4"/>
    </row>
    <row r="97" spans="1:18">
      <c r="A97" s="1" t="s">
        <v>2</v>
      </c>
      <c r="B97" s="37">
        <f>$I$2</f>
        <v>4663720</v>
      </c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</row>
    <row r="98" spans="1:18">
      <c r="A98" s="1" t="s">
        <v>19</v>
      </c>
      <c r="B98" s="37">
        <f>E96</f>
        <v>5420649.3880000003</v>
      </c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</row>
  </sheetData>
  <sheetProtection selectLockedCells="1" selectUnlockedCells="1"/>
  <mergeCells count="8">
    <mergeCell ref="A85:B85"/>
    <mergeCell ref="A86:B86"/>
    <mergeCell ref="A1:F1"/>
    <mergeCell ref="H1:I1"/>
    <mergeCell ref="B4:F4"/>
    <mergeCell ref="L4:P4"/>
    <mergeCell ref="B42:D42"/>
    <mergeCell ref="I42:K42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9"/>
  <sheetViews>
    <sheetView tabSelected="1" topLeftCell="A2" zoomScale="110" zoomScaleNormal="110" workbookViewId="0">
      <selection activeCell="D15" sqref="D15"/>
    </sheetView>
  </sheetViews>
  <sheetFormatPr baseColWidth="10" defaultColWidth="11.5" defaultRowHeight="13"/>
  <cols>
    <col min="1" max="1" width="9" customWidth="1"/>
    <col min="2" max="2" width="12.1640625" customWidth="1"/>
    <col min="4" max="4" width="9.6640625" customWidth="1"/>
    <col min="5" max="5" width="12.1640625" customWidth="1"/>
    <col min="8" max="8" width="8.5" customWidth="1"/>
    <col min="9" max="9" width="10.5" customWidth="1"/>
    <col min="11" max="12" width="9.6640625" customWidth="1"/>
    <col min="13" max="13" width="10.5" customWidth="1"/>
    <col min="14" max="14" width="8.83203125" customWidth="1"/>
    <col min="16" max="16" width="11" customWidth="1"/>
  </cols>
  <sheetData>
    <row r="1" spans="1:1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4"/>
      <c r="Q1" s="4"/>
      <c r="R1" s="4"/>
    </row>
    <row r="2" spans="1:18">
      <c r="A2" s="44" t="s">
        <v>0</v>
      </c>
      <c r="B2" s="44"/>
      <c r="C2" s="44"/>
      <c r="D2" s="44"/>
      <c r="E2" s="44"/>
      <c r="F2" s="44"/>
      <c r="G2" s="2"/>
      <c r="H2" s="45" t="s">
        <v>1</v>
      </c>
      <c r="I2" s="45"/>
      <c r="J2" s="2"/>
      <c r="K2" s="2"/>
      <c r="M2" s="3"/>
      <c r="N2" s="3"/>
      <c r="O2" s="2"/>
      <c r="P2" s="4"/>
      <c r="Q2" s="4"/>
      <c r="R2" s="4"/>
    </row>
    <row r="3" spans="1:18">
      <c r="A3" s="2"/>
      <c r="B3" s="2"/>
      <c r="C3" s="2"/>
      <c r="D3" s="2"/>
      <c r="E3" s="2"/>
      <c r="F3" s="2"/>
      <c r="G3" s="2"/>
      <c r="H3" s="2" t="s">
        <v>2</v>
      </c>
      <c r="I3" s="2">
        <f>13679640</f>
        <v>13679640</v>
      </c>
      <c r="J3" s="2"/>
      <c r="K3" s="2"/>
      <c r="L3" s="2"/>
      <c r="M3" s="2"/>
      <c r="N3" s="2"/>
      <c r="O3" s="2"/>
      <c r="P3" s="4"/>
      <c r="Q3" s="4"/>
      <c r="R3" s="4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  <c r="Q4" s="4"/>
      <c r="R4" s="4"/>
    </row>
    <row r="5" spans="1:18">
      <c r="A5" s="3" t="s">
        <v>3</v>
      </c>
      <c r="B5" s="46" t="s">
        <v>4</v>
      </c>
      <c r="C5" s="46"/>
      <c r="D5" s="46"/>
      <c r="E5" s="46"/>
      <c r="F5" s="46"/>
      <c r="G5" s="2"/>
      <c r="H5" s="3" t="s">
        <v>3</v>
      </c>
      <c r="I5" s="2"/>
      <c r="J5" s="2"/>
      <c r="K5" s="3" t="s">
        <v>3</v>
      </c>
      <c r="L5" s="45" t="s">
        <v>5</v>
      </c>
      <c r="M5" s="45"/>
      <c r="N5" s="45"/>
      <c r="O5" s="45"/>
      <c r="P5" s="45"/>
      <c r="Q5" s="4"/>
      <c r="R5" s="4"/>
    </row>
    <row r="6" spans="1:18">
      <c r="A6" s="3" t="s">
        <v>6</v>
      </c>
      <c r="B6" s="5">
        <v>0</v>
      </c>
      <c r="C6" s="6">
        <v>1</v>
      </c>
      <c r="D6" s="6">
        <v>2</v>
      </c>
      <c r="E6" s="6">
        <v>3</v>
      </c>
      <c r="F6" s="7" t="s">
        <v>7</v>
      </c>
      <c r="G6" s="2"/>
      <c r="H6" s="3" t="s">
        <v>6</v>
      </c>
      <c r="I6" s="3" t="s">
        <v>8</v>
      </c>
      <c r="J6" s="2"/>
      <c r="K6" s="3" t="s">
        <v>6</v>
      </c>
      <c r="L6" s="5">
        <v>0</v>
      </c>
      <c r="M6" s="6">
        <v>1</v>
      </c>
      <c r="N6" s="6">
        <v>2</v>
      </c>
      <c r="O6" s="6">
        <v>3</v>
      </c>
      <c r="P6" s="8" t="s">
        <v>7</v>
      </c>
      <c r="Q6" s="4"/>
      <c r="R6" s="4"/>
    </row>
    <row r="7" spans="1:18">
      <c r="A7" s="9">
        <v>3.75</v>
      </c>
      <c r="B7" s="10">
        <v>0</v>
      </c>
      <c r="C7" s="10">
        <v>0</v>
      </c>
      <c r="D7" s="10">
        <v>0</v>
      </c>
      <c r="E7" s="10">
        <v>0</v>
      </c>
      <c r="F7" s="11">
        <f t="shared" ref="F7:F38" si="0">SUM(B7:E7)</f>
        <v>0</v>
      </c>
      <c r="G7" s="2"/>
      <c r="H7" s="9">
        <v>3.75</v>
      </c>
      <c r="I7" s="12">
        <v>0</v>
      </c>
      <c r="J7" s="2"/>
      <c r="K7" s="9">
        <v>3.75</v>
      </c>
      <c r="L7" s="2">
        <f t="shared" ref="L7:L40" si="1">IF($F7&gt;0,($I7/1000)*(B7/$F7),0)</f>
        <v>0</v>
      </c>
      <c r="M7" s="2">
        <f t="shared" ref="M7:M40" si="2">IF($F7&gt;0,($I7/1000)*(C7/$F7),0)</f>
        <v>0</v>
      </c>
      <c r="N7" s="2">
        <f t="shared" ref="N7:N40" si="3">IF($F7&gt;0,($I7/1000)*(D7/$F7),0)</f>
        <v>0</v>
      </c>
      <c r="O7" s="2">
        <f t="shared" ref="O7:O40" si="4">IF($F7&gt;0,($I7/1000)*(E7/$F7),0)</f>
        <v>0</v>
      </c>
      <c r="P7" s="13">
        <f t="shared" ref="P7:P43" si="5">SUM(L7:O7)</f>
        <v>0</v>
      </c>
      <c r="Q7" s="4"/>
      <c r="R7" s="4"/>
    </row>
    <row r="8" spans="1:18">
      <c r="A8" s="9">
        <v>4.25</v>
      </c>
      <c r="B8" s="10"/>
      <c r="C8" s="3"/>
      <c r="D8" s="3"/>
      <c r="E8" s="3"/>
      <c r="F8" s="11">
        <f t="shared" si="0"/>
        <v>0</v>
      </c>
      <c r="G8" s="2"/>
      <c r="H8" s="9">
        <v>4.25</v>
      </c>
      <c r="I8" s="12">
        <v>0</v>
      </c>
      <c r="J8" s="2"/>
      <c r="K8" s="9">
        <v>4.25</v>
      </c>
      <c r="L8" s="2">
        <f t="shared" si="1"/>
        <v>0</v>
      </c>
      <c r="M8" s="2">
        <f t="shared" si="2"/>
        <v>0</v>
      </c>
      <c r="N8" s="2">
        <f t="shared" si="3"/>
        <v>0</v>
      </c>
      <c r="O8" s="2">
        <f t="shared" si="4"/>
        <v>0</v>
      </c>
      <c r="P8" s="13">
        <f t="shared" si="5"/>
        <v>0</v>
      </c>
      <c r="Q8" s="4"/>
      <c r="R8" s="4"/>
    </row>
    <row r="9" spans="1:18">
      <c r="A9" s="9">
        <v>4.75</v>
      </c>
      <c r="B9" s="14">
        <v>1</v>
      </c>
      <c r="C9" s="14"/>
      <c r="D9" s="14"/>
      <c r="E9" s="3"/>
      <c r="F9" s="11">
        <f t="shared" si="0"/>
        <v>1</v>
      </c>
      <c r="G9" s="2"/>
      <c r="H9" s="9">
        <v>4.75</v>
      </c>
      <c r="I9" s="12">
        <v>7156893</v>
      </c>
      <c r="J9" s="2"/>
      <c r="K9" s="9">
        <v>4.75</v>
      </c>
      <c r="L9" s="2">
        <f t="shared" si="1"/>
        <v>7156.893</v>
      </c>
      <c r="M9" s="2">
        <f t="shared" si="2"/>
        <v>0</v>
      </c>
      <c r="N9" s="2">
        <f t="shared" si="3"/>
        <v>0</v>
      </c>
      <c r="O9" s="2">
        <f t="shared" si="4"/>
        <v>0</v>
      </c>
      <c r="P9" s="13">
        <f t="shared" si="5"/>
        <v>7156.893</v>
      </c>
      <c r="Q9" s="4"/>
      <c r="R9" s="4"/>
    </row>
    <row r="10" spans="1:18">
      <c r="A10" s="9">
        <v>5.25</v>
      </c>
      <c r="B10" s="14">
        <v>2</v>
      </c>
      <c r="C10" s="14"/>
      <c r="D10" s="14"/>
      <c r="E10" s="15"/>
      <c r="F10" s="11">
        <f t="shared" si="0"/>
        <v>2</v>
      </c>
      <c r="G10" s="2"/>
      <c r="H10" s="9">
        <v>5.25</v>
      </c>
      <c r="I10" s="12">
        <v>14313786</v>
      </c>
      <c r="J10" s="2"/>
      <c r="K10" s="9">
        <v>5.25</v>
      </c>
      <c r="L10" s="2">
        <f t="shared" si="1"/>
        <v>14313.786</v>
      </c>
      <c r="M10" s="2">
        <f t="shared" si="2"/>
        <v>0</v>
      </c>
      <c r="N10" s="2">
        <f t="shared" si="3"/>
        <v>0</v>
      </c>
      <c r="O10" s="2">
        <f t="shared" si="4"/>
        <v>0</v>
      </c>
      <c r="P10" s="13">
        <f t="shared" si="5"/>
        <v>14313.786</v>
      </c>
      <c r="Q10" s="4"/>
      <c r="R10" s="4"/>
    </row>
    <row r="11" spans="1:18">
      <c r="A11" s="9">
        <v>5.75</v>
      </c>
      <c r="B11" s="14">
        <v>3</v>
      </c>
      <c r="C11" s="14"/>
      <c r="D11" s="14"/>
      <c r="E11" s="3"/>
      <c r="F11" s="11">
        <f t="shared" si="0"/>
        <v>3</v>
      </c>
      <c r="G11" s="2"/>
      <c r="H11" s="9">
        <v>5.75</v>
      </c>
      <c r="I11" s="12">
        <v>21470679</v>
      </c>
      <c r="J11" s="2"/>
      <c r="K11" s="9">
        <v>5.75</v>
      </c>
      <c r="L11" s="2">
        <f t="shared" si="1"/>
        <v>21470.679</v>
      </c>
      <c r="M11" s="2">
        <f t="shared" si="2"/>
        <v>0</v>
      </c>
      <c r="N11" s="2">
        <f t="shared" si="3"/>
        <v>0</v>
      </c>
      <c r="O11" s="2">
        <f t="shared" si="4"/>
        <v>0</v>
      </c>
      <c r="P11" s="13">
        <f t="shared" si="5"/>
        <v>21470.679</v>
      </c>
      <c r="Q11" s="4"/>
      <c r="R11" s="4"/>
    </row>
    <row r="12" spans="1:18">
      <c r="A12" s="9">
        <v>6.25</v>
      </c>
      <c r="B12" s="14">
        <v>9</v>
      </c>
      <c r="C12" s="14"/>
      <c r="D12" s="14"/>
      <c r="E12" s="3"/>
      <c r="F12" s="11">
        <f t="shared" si="0"/>
        <v>9</v>
      </c>
      <c r="G12" s="2"/>
      <c r="H12" s="9">
        <v>6.25</v>
      </c>
      <c r="I12" s="12">
        <v>68888803</v>
      </c>
      <c r="J12" s="2"/>
      <c r="K12" s="9">
        <v>6.25</v>
      </c>
      <c r="L12" s="2">
        <f t="shared" si="1"/>
        <v>68888.803</v>
      </c>
      <c r="M12" s="2">
        <f t="shared" si="2"/>
        <v>0</v>
      </c>
      <c r="N12" s="2">
        <f t="shared" si="3"/>
        <v>0</v>
      </c>
      <c r="O12" s="2">
        <f t="shared" si="4"/>
        <v>0</v>
      </c>
      <c r="P12" s="13">
        <f t="shared" si="5"/>
        <v>68888.803</v>
      </c>
      <c r="Q12" s="4"/>
      <c r="R12" s="4"/>
    </row>
    <row r="13" spans="1:18">
      <c r="A13" s="9">
        <v>6.75</v>
      </c>
      <c r="B13" s="14">
        <v>10</v>
      </c>
      <c r="C13" s="14"/>
      <c r="D13" s="14"/>
      <c r="E13" s="16"/>
      <c r="F13" s="11">
        <f t="shared" si="0"/>
        <v>10</v>
      </c>
      <c r="G13" s="2"/>
      <c r="H13" s="9">
        <v>6.75</v>
      </c>
      <c r="I13" s="12">
        <v>62116338</v>
      </c>
      <c r="J13" s="2"/>
      <c r="K13" s="9">
        <v>6.75</v>
      </c>
      <c r="L13" s="2">
        <f t="shared" si="1"/>
        <v>62116.338000000003</v>
      </c>
      <c r="M13" s="2">
        <f t="shared" si="2"/>
        <v>0</v>
      </c>
      <c r="N13" s="2">
        <f t="shared" si="3"/>
        <v>0</v>
      </c>
      <c r="O13" s="2">
        <f t="shared" si="4"/>
        <v>0</v>
      </c>
      <c r="P13" s="13">
        <f t="shared" si="5"/>
        <v>62116.338000000003</v>
      </c>
      <c r="Q13" s="4"/>
      <c r="R13" s="4"/>
    </row>
    <row r="14" spans="1:18">
      <c r="A14" s="9">
        <v>7.25</v>
      </c>
      <c r="B14" s="14">
        <v>23</v>
      </c>
      <c r="C14" s="14"/>
      <c r="D14" s="14"/>
      <c r="E14" s="16"/>
      <c r="F14" s="11">
        <f t="shared" si="0"/>
        <v>23</v>
      </c>
      <c r="G14" s="2"/>
      <c r="H14" s="9">
        <v>7.25</v>
      </c>
      <c r="I14" s="12">
        <v>150307054</v>
      </c>
      <c r="J14" s="2"/>
      <c r="K14" s="9">
        <v>7.25</v>
      </c>
      <c r="L14" s="2">
        <f t="shared" si="1"/>
        <v>150307.054</v>
      </c>
      <c r="M14" s="2">
        <f t="shared" si="2"/>
        <v>0</v>
      </c>
      <c r="N14" s="2">
        <f t="shared" si="3"/>
        <v>0</v>
      </c>
      <c r="O14" s="2">
        <f t="shared" si="4"/>
        <v>0</v>
      </c>
      <c r="P14" s="13">
        <f t="shared" si="5"/>
        <v>150307.054</v>
      </c>
      <c r="Q14" s="4"/>
      <c r="R14" s="4"/>
    </row>
    <row r="15" spans="1:18">
      <c r="A15" s="9">
        <v>7.75</v>
      </c>
      <c r="B15" s="14">
        <v>28</v>
      </c>
      <c r="C15" s="14"/>
      <c r="D15" s="14"/>
      <c r="E15" s="17"/>
      <c r="F15" s="11">
        <f t="shared" si="0"/>
        <v>28</v>
      </c>
      <c r="G15" s="2"/>
      <c r="H15" s="9">
        <v>7.75</v>
      </c>
      <c r="I15" s="12">
        <v>245614015</v>
      </c>
      <c r="J15" s="12"/>
      <c r="K15" s="9">
        <v>7.75</v>
      </c>
      <c r="L15" s="2">
        <f t="shared" si="1"/>
        <v>245614.01500000001</v>
      </c>
      <c r="M15" s="2">
        <f t="shared" si="2"/>
        <v>0</v>
      </c>
      <c r="N15" s="2">
        <f t="shared" si="3"/>
        <v>0</v>
      </c>
      <c r="O15" s="2">
        <f t="shared" si="4"/>
        <v>0</v>
      </c>
      <c r="P15" s="13">
        <f t="shared" si="5"/>
        <v>245614.01500000001</v>
      </c>
      <c r="Q15" s="4"/>
      <c r="R15" s="4"/>
    </row>
    <row r="16" spans="1:18">
      <c r="A16" s="9">
        <v>8.25</v>
      </c>
      <c r="B16" s="14">
        <v>20</v>
      </c>
      <c r="C16" s="14"/>
      <c r="D16" s="14"/>
      <c r="E16" s="17"/>
      <c r="F16" s="11">
        <f t="shared" si="0"/>
        <v>20</v>
      </c>
      <c r="G16" s="2"/>
      <c r="H16" s="9">
        <v>8.25</v>
      </c>
      <c r="I16" s="12">
        <v>171356868</v>
      </c>
      <c r="J16" s="12"/>
      <c r="K16" s="9">
        <v>8.25</v>
      </c>
      <c r="L16" s="2">
        <f t="shared" si="1"/>
        <v>171356.86799999999</v>
      </c>
      <c r="M16" s="2">
        <f t="shared" si="2"/>
        <v>0</v>
      </c>
      <c r="N16" s="2">
        <f t="shared" si="3"/>
        <v>0</v>
      </c>
      <c r="O16" s="2">
        <f t="shared" si="4"/>
        <v>0</v>
      </c>
      <c r="P16" s="13">
        <f t="shared" si="5"/>
        <v>171356.86799999999</v>
      </c>
      <c r="Q16" s="4"/>
      <c r="R16" s="4"/>
    </row>
    <row r="17" spans="1:18">
      <c r="A17" s="9">
        <v>8.75</v>
      </c>
      <c r="B17" s="14">
        <v>17</v>
      </c>
      <c r="C17" s="14"/>
      <c r="D17" s="14"/>
      <c r="E17" s="17"/>
      <c r="F17" s="11">
        <f t="shared" si="0"/>
        <v>17</v>
      </c>
      <c r="G17" s="2"/>
      <c r="H17" s="9">
        <v>8.75</v>
      </c>
      <c r="I17" s="12">
        <v>163900524</v>
      </c>
      <c r="J17" s="12"/>
      <c r="K17" s="9">
        <v>8.75</v>
      </c>
      <c r="L17" s="2">
        <f t="shared" si="1"/>
        <v>163900.524</v>
      </c>
      <c r="M17" s="2">
        <f t="shared" si="2"/>
        <v>0</v>
      </c>
      <c r="N17" s="2">
        <f t="shared" si="3"/>
        <v>0</v>
      </c>
      <c r="O17" s="2">
        <f t="shared" si="4"/>
        <v>0</v>
      </c>
      <c r="P17" s="13">
        <f t="shared" si="5"/>
        <v>163900.524</v>
      </c>
      <c r="Q17" s="4"/>
      <c r="R17" s="4"/>
    </row>
    <row r="18" spans="1:18">
      <c r="A18" s="9">
        <v>9.25</v>
      </c>
      <c r="B18" s="14">
        <v>15</v>
      </c>
      <c r="C18" s="14"/>
      <c r="D18" s="14"/>
      <c r="E18" s="17"/>
      <c r="F18" s="11">
        <f t="shared" si="0"/>
        <v>15</v>
      </c>
      <c r="G18" s="2"/>
      <c r="H18" s="9">
        <v>9.25</v>
      </c>
      <c r="I18" s="12">
        <v>197255787</v>
      </c>
      <c r="J18" s="12"/>
      <c r="K18" s="9">
        <v>9.25</v>
      </c>
      <c r="L18" s="2">
        <f t="shared" si="1"/>
        <v>197255.78700000001</v>
      </c>
      <c r="M18" s="2">
        <f t="shared" si="2"/>
        <v>0</v>
      </c>
      <c r="N18" s="2">
        <f t="shared" si="3"/>
        <v>0</v>
      </c>
      <c r="O18" s="2">
        <f t="shared" si="4"/>
        <v>0</v>
      </c>
      <c r="P18" s="13">
        <f t="shared" si="5"/>
        <v>197255.78700000001</v>
      </c>
      <c r="Q18" s="4"/>
      <c r="R18" s="4"/>
    </row>
    <row r="19" spans="1:18">
      <c r="A19" s="9">
        <v>9.75</v>
      </c>
      <c r="B19" s="14">
        <v>24</v>
      </c>
      <c r="C19" s="14"/>
      <c r="D19" s="14"/>
      <c r="E19" s="17"/>
      <c r="F19" s="11">
        <f t="shared" si="0"/>
        <v>24</v>
      </c>
      <c r="G19" s="2"/>
      <c r="H19" s="9">
        <v>9.75</v>
      </c>
      <c r="I19" s="12">
        <v>369642720</v>
      </c>
      <c r="J19" s="12"/>
      <c r="K19" s="9">
        <v>9.75</v>
      </c>
      <c r="L19" s="2">
        <f t="shared" si="1"/>
        <v>369642.72</v>
      </c>
      <c r="M19" s="2">
        <f t="shared" si="2"/>
        <v>0</v>
      </c>
      <c r="N19" s="2">
        <f t="shared" si="3"/>
        <v>0</v>
      </c>
      <c r="O19" s="2">
        <f t="shared" si="4"/>
        <v>0</v>
      </c>
      <c r="P19" s="13">
        <f t="shared" si="5"/>
        <v>369642.72</v>
      </c>
      <c r="Q19" s="4"/>
      <c r="R19" s="4"/>
    </row>
    <row r="20" spans="1:18">
      <c r="A20" s="9">
        <v>10.25</v>
      </c>
      <c r="B20" s="14">
        <v>38</v>
      </c>
      <c r="C20" s="14"/>
      <c r="D20" s="14"/>
      <c r="E20" s="17"/>
      <c r="F20" s="11">
        <f t="shared" si="0"/>
        <v>38</v>
      </c>
      <c r="G20" s="2"/>
      <c r="H20" s="9">
        <v>10.25</v>
      </c>
      <c r="I20" s="12">
        <v>478842918</v>
      </c>
      <c r="J20" s="12"/>
      <c r="K20" s="9">
        <v>10.25</v>
      </c>
      <c r="L20" s="2">
        <f t="shared" si="1"/>
        <v>478842.91800000001</v>
      </c>
      <c r="M20" s="2">
        <f t="shared" si="2"/>
        <v>0</v>
      </c>
      <c r="N20" s="2">
        <f t="shared" si="3"/>
        <v>0</v>
      </c>
      <c r="O20" s="2">
        <f t="shared" si="4"/>
        <v>0</v>
      </c>
      <c r="P20" s="13">
        <f t="shared" si="5"/>
        <v>478842.91800000001</v>
      </c>
      <c r="Q20" s="4"/>
      <c r="R20" s="4"/>
    </row>
    <row r="21" spans="1:18">
      <c r="A21" s="9">
        <v>10.75</v>
      </c>
      <c r="B21" s="14">
        <v>54</v>
      </c>
      <c r="C21" s="14"/>
      <c r="D21" s="14"/>
      <c r="E21" s="17"/>
      <c r="F21" s="11">
        <f t="shared" si="0"/>
        <v>54</v>
      </c>
      <c r="G21" s="2"/>
      <c r="H21" s="9">
        <v>10.75</v>
      </c>
      <c r="I21" s="12">
        <v>353051921</v>
      </c>
      <c r="J21" s="12"/>
      <c r="K21" s="9">
        <v>10.75</v>
      </c>
      <c r="L21" s="2">
        <f t="shared" si="1"/>
        <v>353051.92099999997</v>
      </c>
      <c r="M21" s="2">
        <f t="shared" si="2"/>
        <v>0</v>
      </c>
      <c r="N21" s="2">
        <f t="shared" si="3"/>
        <v>0</v>
      </c>
      <c r="O21" s="2">
        <f t="shared" si="4"/>
        <v>0</v>
      </c>
      <c r="P21" s="13">
        <f t="shared" si="5"/>
        <v>353051.92099999997</v>
      </c>
      <c r="Q21" s="4"/>
      <c r="R21" s="4"/>
    </row>
    <row r="22" spans="1:18">
      <c r="A22" s="9">
        <v>11.25</v>
      </c>
      <c r="B22" s="14">
        <v>56</v>
      </c>
      <c r="C22" s="14"/>
      <c r="D22" s="14"/>
      <c r="E22" s="17"/>
      <c r="F22" s="11">
        <f t="shared" si="0"/>
        <v>56</v>
      </c>
      <c r="G22" s="2"/>
      <c r="H22" s="9">
        <v>11.25</v>
      </c>
      <c r="I22" s="12">
        <v>155126311</v>
      </c>
      <c r="J22" s="12"/>
      <c r="K22" s="9">
        <v>11.25</v>
      </c>
      <c r="L22" s="2">
        <f t="shared" si="1"/>
        <v>155126.31099999999</v>
      </c>
      <c r="M22" s="2">
        <f t="shared" si="2"/>
        <v>0</v>
      </c>
      <c r="N22" s="2">
        <f t="shared" si="3"/>
        <v>0</v>
      </c>
      <c r="O22" s="2">
        <f t="shared" si="4"/>
        <v>0</v>
      </c>
      <c r="P22" s="13">
        <f t="shared" si="5"/>
        <v>155126.31099999999</v>
      </c>
      <c r="Q22" s="4"/>
      <c r="R22" s="4"/>
    </row>
    <row r="23" spans="1:18">
      <c r="A23" s="9">
        <v>11.75</v>
      </c>
      <c r="B23" s="14">
        <v>24</v>
      </c>
      <c r="C23" s="14"/>
      <c r="D23" s="14"/>
      <c r="E23" s="17"/>
      <c r="F23" s="11">
        <f t="shared" si="0"/>
        <v>24</v>
      </c>
      <c r="G23" s="12"/>
      <c r="H23" s="9">
        <v>11.75</v>
      </c>
      <c r="I23" s="12">
        <v>55725161</v>
      </c>
      <c r="J23" s="12"/>
      <c r="K23" s="9">
        <v>11.75</v>
      </c>
      <c r="L23" s="2">
        <f t="shared" si="1"/>
        <v>55725.161</v>
      </c>
      <c r="M23" s="2">
        <f t="shared" si="2"/>
        <v>0</v>
      </c>
      <c r="N23" s="2">
        <f t="shared" si="3"/>
        <v>0</v>
      </c>
      <c r="O23" s="2">
        <f t="shared" si="4"/>
        <v>0</v>
      </c>
      <c r="P23" s="13">
        <f t="shared" si="5"/>
        <v>55725.161</v>
      </c>
      <c r="Q23" s="4"/>
      <c r="R23" s="4"/>
    </row>
    <row r="24" spans="1:18">
      <c r="A24" s="9">
        <v>12.25</v>
      </c>
      <c r="B24" s="14">
        <v>17</v>
      </c>
      <c r="C24" s="14"/>
      <c r="D24" s="14"/>
      <c r="E24" s="17"/>
      <c r="F24" s="11">
        <f t="shared" si="0"/>
        <v>17</v>
      </c>
      <c r="G24" s="12"/>
      <c r="H24" s="9">
        <v>12.25</v>
      </c>
      <c r="I24" s="12">
        <v>35056282</v>
      </c>
      <c r="J24" s="12"/>
      <c r="K24" s="9">
        <v>12.25</v>
      </c>
      <c r="L24" s="2">
        <f t="shared" si="1"/>
        <v>35056.281999999999</v>
      </c>
      <c r="M24" s="2">
        <f t="shared" si="2"/>
        <v>0</v>
      </c>
      <c r="N24" s="2">
        <f t="shared" si="3"/>
        <v>0</v>
      </c>
      <c r="O24" s="2">
        <f t="shared" si="4"/>
        <v>0</v>
      </c>
      <c r="P24" s="13">
        <f t="shared" si="5"/>
        <v>35056.281999999999</v>
      </c>
      <c r="Q24" s="4"/>
      <c r="R24" s="4"/>
    </row>
    <row r="25" spans="1:18">
      <c r="A25" s="9">
        <v>12.75</v>
      </c>
      <c r="B25" s="14">
        <v>10</v>
      </c>
      <c r="C25" s="14">
        <v>2</v>
      </c>
      <c r="D25" s="14"/>
      <c r="E25" s="17"/>
      <c r="F25" s="11">
        <f t="shared" si="0"/>
        <v>12</v>
      </c>
      <c r="G25" s="12"/>
      <c r="H25" s="9">
        <v>12.75</v>
      </c>
      <c r="I25" s="12">
        <v>33839721</v>
      </c>
      <c r="J25" s="12"/>
      <c r="K25" s="9">
        <v>12.75</v>
      </c>
      <c r="L25" s="2">
        <f t="shared" si="1"/>
        <v>28199.767500000002</v>
      </c>
      <c r="M25" s="2">
        <f t="shared" si="2"/>
        <v>5639.9534999999996</v>
      </c>
      <c r="N25" s="2">
        <f t="shared" si="3"/>
        <v>0</v>
      </c>
      <c r="O25" s="2">
        <f t="shared" si="4"/>
        <v>0</v>
      </c>
      <c r="P25" s="13">
        <f t="shared" si="5"/>
        <v>33839.720999999998</v>
      </c>
      <c r="Q25" s="4"/>
      <c r="R25" s="4"/>
    </row>
    <row r="26" spans="1:18">
      <c r="A26" s="9">
        <v>13.25</v>
      </c>
      <c r="B26" s="14">
        <v>5</v>
      </c>
      <c r="C26" s="14">
        <v>1</v>
      </c>
      <c r="D26" s="14"/>
      <c r="E26" s="17">
        <v>0</v>
      </c>
      <c r="F26" s="11">
        <f t="shared" si="0"/>
        <v>6</v>
      </c>
      <c r="G26" s="12"/>
      <c r="H26" s="9">
        <v>13.25</v>
      </c>
      <c r="I26" s="12">
        <v>19151033</v>
      </c>
      <c r="J26" s="12"/>
      <c r="K26" s="9">
        <v>13.25</v>
      </c>
      <c r="L26" s="2">
        <f t="shared" si="1"/>
        <v>15959.194166666701</v>
      </c>
      <c r="M26" s="2">
        <f t="shared" si="2"/>
        <v>3191.8388333333301</v>
      </c>
      <c r="N26" s="2">
        <f t="shared" si="3"/>
        <v>0</v>
      </c>
      <c r="O26" s="2">
        <f t="shared" si="4"/>
        <v>0</v>
      </c>
      <c r="P26" s="13">
        <f t="shared" si="5"/>
        <v>19151.032999999999</v>
      </c>
      <c r="Q26" s="4"/>
      <c r="R26" s="4"/>
    </row>
    <row r="27" spans="1:18">
      <c r="A27" s="9">
        <v>13.75</v>
      </c>
      <c r="B27" s="14">
        <v>7</v>
      </c>
      <c r="C27" s="14">
        <v>3</v>
      </c>
      <c r="D27" s="14"/>
      <c r="E27" s="17"/>
      <c r="F27" s="11">
        <f t="shared" si="0"/>
        <v>10</v>
      </c>
      <c r="G27" s="12"/>
      <c r="H27" s="9">
        <v>13.75</v>
      </c>
      <c r="I27" s="12">
        <v>22772077</v>
      </c>
      <c r="J27" s="12"/>
      <c r="K27" s="9">
        <v>13.75</v>
      </c>
      <c r="L27" s="2">
        <f t="shared" si="1"/>
        <v>15940.4539</v>
      </c>
      <c r="M27" s="2">
        <f t="shared" si="2"/>
        <v>6831.6230999999998</v>
      </c>
      <c r="N27" s="2">
        <f t="shared" si="3"/>
        <v>0</v>
      </c>
      <c r="O27" s="2">
        <f t="shared" si="4"/>
        <v>0</v>
      </c>
      <c r="P27" s="13">
        <f t="shared" si="5"/>
        <v>22772.077000000001</v>
      </c>
      <c r="Q27" s="4"/>
      <c r="R27" s="4"/>
    </row>
    <row r="28" spans="1:18">
      <c r="A28" s="9">
        <v>14.25</v>
      </c>
      <c r="B28" s="14">
        <v>3</v>
      </c>
      <c r="C28" s="14">
        <v>4</v>
      </c>
      <c r="D28" s="14">
        <v>1</v>
      </c>
      <c r="E28" s="17"/>
      <c r="F28" s="11">
        <f t="shared" si="0"/>
        <v>8</v>
      </c>
      <c r="G28" s="12"/>
      <c r="H28" s="9">
        <v>14.25</v>
      </c>
      <c r="I28" s="12">
        <v>22571005</v>
      </c>
      <c r="J28" s="12"/>
      <c r="K28" s="9">
        <v>14.25</v>
      </c>
      <c r="L28" s="2">
        <f t="shared" si="1"/>
        <v>8464.1268749999999</v>
      </c>
      <c r="M28" s="2">
        <f t="shared" si="2"/>
        <v>11285.502500000001</v>
      </c>
      <c r="N28" s="2">
        <f t="shared" si="3"/>
        <v>2821.3756250000001</v>
      </c>
      <c r="O28" s="2">
        <f t="shared" si="4"/>
        <v>0</v>
      </c>
      <c r="P28" s="13">
        <f t="shared" si="5"/>
        <v>22571.005000000001</v>
      </c>
      <c r="Q28" s="4"/>
      <c r="R28" s="4"/>
    </row>
    <row r="29" spans="1:18">
      <c r="A29" s="9">
        <v>14.75</v>
      </c>
      <c r="B29" s="14">
        <v>1</v>
      </c>
      <c r="C29" s="14">
        <v>3</v>
      </c>
      <c r="D29" s="14"/>
      <c r="E29" s="17"/>
      <c r="F29" s="11">
        <f t="shared" si="0"/>
        <v>4</v>
      </c>
      <c r="G29" s="2"/>
      <c r="H29" s="9">
        <v>14.75</v>
      </c>
      <c r="I29" s="12">
        <v>201072</v>
      </c>
      <c r="J29" s="12"/>
      <c r="K29" s="9">
        <v>14.75</v>
      </c>
      <c r="L29" s="2">
        <f t="shared" si="1"/>
        <v>50.268000000000001</v>
      </c>
      <c r="M29" s="2">
        <f t="shared" si="2"/>
        <v>150.804</v>
      </c>
      <c r="N29" s="2">
        <f t="shared" si="3"/>
        <v>0</v>
      </c>
      <c r="O29" s="2">
        <f t="shared" si="4"/>
        <v>0</v>
      </c>
      <c r="P29" s="13">
        <f t="shared" si="5"/>
        <v>201.072</v>
      </c>
      <c r="Q29" s="4"/>
      <c r="R29" s="4"/>
    </row>
    <row r="30" spans="1:18">
      <c r="A30" s="9">
        <v>15.25</v>
      </c>
      <c r="B30" s="14">
        <v>1</v>
      </c>
      <c r="C30" s="14">
        <v>2</v>
      </c>
      <c r="D30" s="14"/>
      <c r="E30" s="17"/>
      <c r="F30" s="11">
        <f t="shared" si="0"/>
        <v>3</v>
      </c>
      <c r="G30" s="2"/>
      <c r="H30" s="9">
        <v>15.25</v>
      </c>
      <c r="I30" s="12">
        <v>184957</v>
      </c>
      <c r="J30" s="12"/>
      <c r="K30" s="9">
        <v>15.25</v>
      </c>
      <c r="L30" s="2">
        <f t="shared" si="1"/>
        <v>61.652333333333303</v>
      </c>
      <c r="M30" s="2">
        <f t="shared" si="2"/>
        <v>123.304666666667</v>
      </c>
      <c r="N30" s="2">
        <f t="shared" si="3"/>
        <v>0</v>
      </c>
      <c r="O30" s="2">
        <f t="shared" si="4"/>
        <v>0</v>
      </c>
      <c r="P30" s="13">
        <f t="shared" si="5"/>
        <v>184.95699999999999</v>
      </c>
      <c r="Q30" s="4"/>
      <c r="R30" s="4"/>
    </row>
    <row r="31" spans="1:18">
      <c r="A31" s="9">
        <v>15.75</v>
      </c>
      <c r="B31" s="14"/>
      <c r="C31" s="14">
        <v>1</v>
      </c>
      <c r="D31" s="14"/>
      <c r="E31" s="17"/>
      <c r="F31" s="11">
        <f t="shared" si="0"/>
        <v>1</v>
      </c>
      <c r="G31" s="2"/>
      <c r="H31" s="9">
        <v>15.75</v>
      </c>
      <c r="I31" s="12">
        <v>122204</v>
      </c>
      <c r="J31" s="12"/>
      <c r="K31" s="9">
        <v>15.75</v>
      </c>
      <c r="L31" s="2">
        <f t="shared" si="1"/>
        <v>0</v>
      </c>
      <c r="M31" s="2">
        <f t="shared" si="2"/>
        <v>122.20399999999999</v>
      </c>
      <c r="N31" s="2">
        <f t="shared" si="3"/>
        <v>0</v>
      </c>
      <c r="O31" s="2">
        <f t="shared" si="4"/>
        <v>0</v>
      </c>
      <c r="P31" s="13">
        <f t="shared" si="5"/>
        <v>122.20399999999999</v>
      </c>
      <c r="Q31" s="4"/>
      <c r="R31" s="4"/>
    </row>
    <row r="32" spans="1:18">
      <c r="A32" s="9">
        <v>16.25</v>
      </c>
      <c r="B32" s="2"/>
      <c r="C32" s="2"/>
      <c r="D32" s="2"/>
      <c r="E32" s="2"/>
      <c r="F32" s="11">
        <f t="shared" si="0"/>
        <v>0</v>
      </c>
      <c r="G32" s="2"/>
      <c r="H32" s="9">
        <v>16.25</v>
      </c>
      <c r="I32" s="12">
        <v>0</v>
      </c>
      <c r="J32" s="12"/>
      <c r="K32" s="9">
        <v>16.25</v>
      </c>
      <c r="L32" s="2">
        <f t="shared" si="1"/>
        <v>0</v>
      </c>
      <c r="M32" s="2">
        <f t="shared" si="2"/>
        <v>0</v>
      </c>
      <c r="N32" s="2">
        <f t="shared" si="3"/>
        <v>0</v>
      </c>
      <c r="O32" s="2">
        <f t="shared" si="4"/>
        <v>0</v>
      </c>
      <c r="P32" s="13">
        <f t="shared" si="5"/>
        <v>0</v>
      </c>
      <c r="Q32" s="4"/>
      <c r="R32" s="4"/>
    </row>
    <row r="33" spans="1:18">
      <c r="A33" s="9">
        <v>16.75</v>
      </c>
      <c r="B33" s="2"/>
      <c r="C33" s="2">
        <v>2</v>
      </c>
      <c r="D33" s="2"/>
      <c r="E33" s="2"/>
      <c r="F33" s="11">
        <f t="shared" si="0"/>
        <v>2</v>
      </c>
      <c r="G33" s="2"/>
      <c r="H33" s="9">
        <v>16.75</v>
      </c>
      <c r="I33" s="12">
        <v>0</v>
      </c>
      <c r="J33" s="18"/>
      <c r="K33" s="9">
        <v>16.75</v>
      </c>
      <c r="L33" s="2">
        <f t="shared" si="1"/>
        <v>0</v>
      </c>
      <c r="M33" s="2">
        <f t="shared" si="2"/>
        <v>0</v>
      </c>
      <c r="N33" s="2">
        <f t="shared" si="3"/>
        <v>0</v>
      </c>
      <c r="O33" s="2">
        <f t="shared" si="4"/>
        <v>0</v>
      </c>
      <c r="P33" s="13">
        <f t="shared" si="5"/>
        <v>0</v>
      </c>
      <c r="Q33" s="4"/>
      <c r="R33" s="4"/>
    </row>
    <row r="34" spans="1:18">
      <c r="A34" s="9">
        <v>17.25</v>
      </c>
      <c r="B34" s="2"/>
      <c r="C34" s="2"/>
      <c r="D34" s="2"/>
      <c r="E34" s="2"/>
      <c r="F34" s="11">
        <f t="shared" si="0"/>
        <v>0</v>
      </c>
      <c r="G34" s="2"/>
      <c r="H34" s="9">
        <v>17.25</v>
      </c>
      <c r="I34" s="12">
        <v>0</v>
      </c>
      <c r="J34" s="18"/>
      <c r="K34" s="9">
        <v>17.25</v>
      </c>
      <c r="L34" s="2">
        <f t="shared" si="1"/>
        <v>0</v>
      </c>
      <c r="M34" s="2">
        <f t="shared" si="2"/>
        <v>0</v>
      </c>
      <c r="N34" s="2">
        <f t="shared" si="3"/>
        <v>0</v>
      </c>
      <c r="O34" s="2">
        <f t="shared" si="4"/>
        <v>0</v>
      </c>
      <c r="P34" s="13">
        <f t="shared" si="5"/>
        <v>0</v>
      </c>
      <c r="Q34" s="4"/>
      <c r="R34" s="4"/>
    </row>
    <row r="35" spans="1:18">
      <c r="A35" s="9">
        <v>17.75</v>
      </c>
      <c r="B35" s="3"/>
      <c r="C35" s="2"/>
      <c r="D35" s="2"/>
      <c r="E35" s="2"/>
      <c r="F35" s="11">
        <f t="shared" si="0"/>
        <v>0</v>
      </c>
      <c r="G35" s="2"/>
      <c r="H35" s="9">
        <v>17.75</v>
      </c>
      <c r="I35" s="12">
        <v>0</v>
      </c>
      <c r="J35" s="18"/>
      <c r="K35" s="9">
        <v>17.75</v>
      </c>
      <c r="L35" s="2">
        <f t="shared" si="1"/>
        <v>0</v>
      </c>
      <c r="M35" s="2">
        <f t="shared" si="2"/>
        <v>0</v>
      </c>
      <c r="N35" s="2">
        <f t="shared" si="3"/>
        <v>0</v>
      </c>
      <c r="O35" s="2">
        <f t="shared" si="4"/>
        <v>0</v>
      </c>
      <c r="P35" s="13">
        <f t="shared" si="5"/>
        <v>0</v>
      </c>
      <c r="Q35" s="4"/>
      <c r="R35" s="4"/>
    </row>
    <row r="36" spans="1:18">
      <c r="A36" s="9">
        <v>18.25</v>
      </c>
      <c r="B36" s="3"/>
      <c r="C36" s="2"/>
      <c r="D36" s="2"/>
      <c r="E36" s="2"/>
      <c r="F36" s="11">
        <f t="shared" si="0"/>
        <v>0</v>
      </c>
      <c r="G36" s="2"/>
      <c r="H36" s="9">
        <v>18.25</v>
      </c>
      <c r="I36" s="12">
        <v>0</v>
      </c>
      <c r="J36" s="2"/>
      <c r="K36" s="9">
        <v>18.25</v>
      </c>
      <c r="L36" s="2">
        <f t="shared" si="1"/>
        <v>0</v>
      </c>
      <c r="M36" s="2">
        <f t="shared" si="2"/>
        <v>0</v>
      </c>
      <c r="N36" s="2">
        <f t="shared" si="3"/>
        <v>0</v>
      </c>
      <c r="O36" s="2">
        <f t="shared" si="4"/>
        <v>0</v>
      </c>
      <c r="P36" s="13">
        <f t="shared" si="5"/>
        <v>0</v>
      </c>
      <c r="Q36" s="4"/>
      <c r="R36" s="4"/>
    </row>
    <row r="37" spans="1:18">
      <c r="A37" s="9">
        <v>18.75</v>
      </c>
      <c r="B37" s="3"/>
      <c r="C37" s="2"/>
      <c r="D37" s="2"/>
      <c r="E37" s="2"/>
      <c r="F37" s="11">
        <f t="shared" si="0"/>
        <v>0</v>
      </c>
      <c r="G37" s="2"/>
      <c r="H37" s="9">
        <v>18.75</v>
      </c>
      <c r="I37" s="12">
        <v>0</v>
      </c>
      <c r="J37" s="2"/>
      <c r="K37" s="9">
        <v>18.75</v>
      </c>
      <c r="L37" s="2">
        <f t="shared" si="1"/>
        <v>0</v>
      </c>
      <c r="M37" s="2">
        <f t="shared" si="2"/>
        <v>0</v>
      </c>
      <c r="N37" s="2">
        <f t="shared" si="3"/>
        <v>0</v>
      </c>
      <c r="O37" s="2">
        <f t="shared" si="4"/>
        <v>0</v>
      </c>
      <c r="P37" s="13">
        <f t="shared" si="5"/>
        <v>0</v>
      </c>
      <c r="Q37" s="4"/>
      <c r="R37" s="4"/>
    </row>
    <row r="38" spans="1:18">
      <c r="A38" s="9">
        <v>19.25</v>
      </c>
      <c r="B38" s="3"/>
      <c r="C38" s="16"/>
      <c r="D38" s="19"/>
      <c r="E38" s="16"/>
      <c r="F38" s="11">
        <f t="shared" si="0"/>
        <v>0</v>
      </c>
      <c r="G38" s="2"/>
      <c r="H38" s="9">
        <v>19.25</v>
      </c>
      <c r="I38" s="12">
        <v>0</v>
      </c>
      <c r="J38" s="2"/>
      <c r="K38" s="9">
        <v>19.25</v>
      </c>
      <c r="L38" s="2">
        <f t="shared" si="1"/>
        <v>0</v>
      </c>
      <c r="M38" s="2">
        <f t="shared" si="2"/>
        <v>0</v>
      </c>
      <c r="N38" s="2">
        <f t="shared" si="3"/>
        <v>0</v>
      </c>
      <c r="O38" s="2">
        <f t="shared" si="4"/>
        <v>0</v>
      </c>
      <c r="P38" s="13">
        <f t="shared" si="5"/>
        <v>0</v>
      </c>
      <c r="Q38" s="4"/>
      <c r="R38" s="4"/>
    </row>
    <row r="39" spans="1:18">
      <c r="A39" s="9">
        <v>19.75</v>
      </c>
      <c r="H39" s="9">
        <v>19.75</v>
      </c>
      <c r="K39" s="9">
        <v>19.75</v>
      </c>
      <c r="L39" s="2">
        <f t="shared" si="1"/>
        <v>0</v>
      </c>
      <c r="M39" s="2">
        <f t="shared" si="2"/>
        <v>0</v>
      </c>
      <c r="N39" s="2">
        <f t="shared" si="3"/>
        <v>0</v>
      </c>
      <c r="O39" s="2">
        <f t="shared" si="4"/>
        <v>0</v>
      </c>
      <c r="P39" s="13">
        <f t="shared" si="5"/>
        <v>0</v>
      </c>
    </row>
    <row r="40" spans="1:18">
      <c r="A40" s="9">
        <v>20.25</v>
      </c>
      <c r="B40" s="2"/>
      <c r="C40" s="2"/>
      <c r="D40" s="2"/>
      <c r="E40" s="2"/>
      <c r="F40" s="2"/>
      <c r="G40" s="2"/>
      <c r="H40" s="9">
        <v>20.25</v>
      </c>
      <c r="I40" s="2"/>
      <c r="J40" s="2"/>
      <c r="K40" s="9">
        <v>20.25</v>
      </c>
      <c r="L40" s="2">
        <f t="shared" si="1"/>
        <v>0</v>
      </c>
      <c r="M40" s="2">
        <f t="shared" si="2"/>
        <v>0</v>
      </c>
      <c r="N40" s="2">
        <f t="shared" si="3"/>
        <v>0</v>
      </c>
      <c r="O40" s="2">
        <f t="shared" si="4"/>
        <v>0</v>
      </c>
      <c r="P40" s="13">
        <f t="shared" si="5"/>
        <v>0</v>
      </c>
      <c r="Q40" s="4"/>
      <c r="R40" s="4"/>
    </row>
    <row r="41" spans="1:18">
      <c r="A41" s="9">
        <v>20.75</v>
      </c>
      <c r="B41" s="2"/>
      <c r="C41" s="2"/>
      <c r="D41" s="2"/>
      <c r="E41" s="2"/>
      <c r="F41" s="2"/>
      <c r="G41" s="2"/>
      <c r="H41" s="9">
        <v>20.75</v>
      </c>
      <c r="I41" s="2"/>
      <c r="J41" s="2"/>
      <c r="K41" s="9">
        <v>20.75</v>
      </c>
      <c r="L41" s="2"/>
      <c r="M41" s="2"/>
      <c r="N41" s="2"/>
      <c r="O41" s="2"/>
      <c r="P41" s="13">
        <f t="shared" si="5"/>
        <v>0</v>
      </c>
      <c r="Q41" s="4"/>
      <c r="R41" s="4"/>
    </row>
    <row r="42" spans="1:18">
      <c r="A42" s="9">
        <v>21.25</v>
      </c>
      <c r="B42" s="2"/>
      <c r="C42" s="2"/>
      <c r="D42" s="2"/>
      <c r="E42" s="2"/>
      <c r="F42" s="2"/>
      <c r="G42" s="2"/>
      <c r="H42" s="9">
        <v>21.25</v>
      </c>
      <c r="I42" s="2"/>
      <c r="J42" s="2"/>
      <c r="K42" s="9">
        <v>21.25</v>
      </c>
      <c r="L42" s="2"/>
      <c r="M42" s="2"/>
      <c r="N42" s="2"/>
      <c r="O42" s="2"/>
      <c r="P42" s="13">
        <f t="shared" si="5"/>
        <v>0</v>
      </c>
      <c r="Q42" s="4"/>
      <c r="R42" s="4"/>
    </row>
    <row r="43" spans="1:18">
      <c r="A43" s="9">
        <v>21.75</v>
      </c>
      <c r="B43" s="2"/>
      <c r="C43" s="2"/>
      <c r="D43" s="2"/>
      <c r="E43" s="2"/>
      <c r="F43" s="2"/>
      <c r="G43" s="2"/>
      <c r="H43" s="9">
        <v>21.75</v>
      </c>
      <c r="I43" s="2"/>
      <c r="J43" s="2"/>
      <c r="K43" s="9">
        <v>21.75</v>
      </c>
      <c r="L43" s="2"/>
      <c r="M43" s="2"/>
      <c r="N43" s="2"/>
      <c r="O43" s="2"/>
      <c r="P43" s="13">
        <f t="shared" si="5"/>
        <v>0</v>
      </c>
      <c r="Q43" s="4"/>
      <c r="R43" s="4"/>
    </row>
    <row r="44" spans="1:18">
      <c r="A44" s="7" t="s">
        <v>7</v>
      </c>
      <c r="B44" s="20">
        <f>SUM(B7:B43)</f>
        <v>368</v>
      </c>
      <c r="C44" s="20">
        <f t="shared" ref="C44:F44" si="6">SUM(C7:C43)</f>
        <v>18</v>
      </c>
      <c r="D44" s="20">
        <f t="shared" si="6"/>
        <v>1</v>
      </c>
      <c r="E44" s="20">
        <f t="shared" si="6"/>
        <v>0</v>
      </c>
      <c r="F44" s="20">
        <f t="shared" si="6"/>
        <v>387</v>
      </c>
      <c r="G44" s="22"/>
      <c r="H44" s="7" t="s">
        <v>7</v>
      </c>
      <c r="I44" s="12">
        <f>SUM(I7:I43)</f>
        <v>2648668129</v>
      </c>
      <c r="J44" s="2"/>
      <c r="K44" s="7" t="s">
        <v>7</v>
      </c>
      <c r="L44" s="20">
        <f>SUM(L7:L43)</f>
        <v>2618501.522775</v>
      </c>
      <c r="M44" s="20">
        <f t="shared" ref="M44:P44" si="7">SUM(M7:M43)</f>
        <v>27345.230599999999</v>
      </c>
      <c r="N44" s="20">
        <f t="shared" si="7"/>
        <v>2821.3756250000001</v>
      </c>
      <c r="O44" s="20">
        <f t="shared" si="7"/>
        <v>0</v>
      </c>
      <c r="P44" s="20">
        <f t="shared" si="7"/>
        <v>2648668.1290000002</v>
      </c>
      <c r="Q44" s="24"/>
      <c r="R44" s="4"/>
    </row>
    <row r="45" spans="1:18">
      <c r="A45" s="3"/>
      <c r="B45" s="2"/>
      <c r="C45" s="2"/>
      <c r="D45" s="2"/>
      <c r="E45" s="2"/>
      <c r="F45" s="2"/>
      <c r="G45" s="2"/>
      <c r="H45" s="3"/>
      <c r="I45" s="12"/>
      <c r="J45" s="2"/>
      <c r="K45" s="3"/>
      <c r="L45" s="2"/>
      <c r="M45" s="2"/>
      <c r="N45" s="2"/>
      <c r="O45" s="2"/>
      <c r="P45" s="2"/>
      <c r="Q45" s="4"/>
      <c r="R45" s="4"/>
    </row>
    <row r="46" spans="1:18">
      <c r="A46" s="3"/>
      <c r="B46" s="2"/>
      <c r="C46" s="2"/>
      <c r="D46" s="2"/>
      <c r="E46" s="2"/>
      <c r="F46" s="2"/>
      <c r="G46" s="2"/>
      <c r="H46" s="3"/>
      <c r="I46" s="12"/>
      <c r="J46" s="2"/>
      <c r="K46" s="3"/>
      <c r="L46" s="2"/>
      <c r="M46" s="2"/>
      <c r="N46" s="2"/>
      <c r="O46" s="2"/>
      <c r="P46" s="2"/>
      <c r="Q46" s="4"/>
      <c r="R46" s="4"/>
    </row>
    <row r="47" spans="1:18">
      <c r="A47" s="25"/>
      <c r="B47" s="2"/>
      <c r="C47" s="2"/>
      <c r="D47" s="2"/>
      <c r="E47" s="2"/>
      <c r="F47" s="25"/>
      <c r="G47" s="2"/>
      <c r="H47" s="2"/>
      <c r="I47" s="2"/>
      <c r="J47" s="25"/>
      <c r="K47" s="2"/>
      <c r="L47" s="2"/>
      <c r="M47" s="2"/>
      <c r="N47" s="25"/>
      <c r="O47" s="2"/>
      <c r="P47" s="4"/>
      <c r="Q47" s="4"/>
      <c r="R47" s="4"/>
    </row>
    <row r="48" spans="1:18">
      <c r="A48" s="2"/>
      <c r="B48" s="45" t="s">
        <v>9</v>
      </c>
      <c r="C48" s="45"/>
      <c r="D48" s="45"/>
      <c r="E48" s="2"/>
      <c r="F48" s="2"/>
      <c r="G48" s="12"/>
      <c r="H48" s="2"/>
      <c r="I48" s="45" t="s">
        <v>10</v>
      </c>
      <c r="J48" s="45"/>
      <c r="K48" s="45"/>
      <c r="L48" s="2"/>
      <c r="M48" s="2"/>
      <c r="N48" s="2"/>
      <c r="O48" s="2"/>
      <c r="P48" s="4"/>
      <c r="Q48" s="4"/>
      <c r="R48" s="4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  <c r="Q49" s="4"/>
      <c r="R49" s="4"/>
    </row>
    <row r="50" spans="1:18">
      <c r="A50" s="2"/>
      <c r="B50" s="2"/>
      <c r="C50" s="2"/>
      <c r="D50" s="2"/>
      <c r="E50" s="2"/>
      <c r="F50" s="2"/>
      <c r="G50" s="2"/>
      <c r="H50" s="26" t="s">
        <v>11</v>
      </c>
      <c r="I50" s="2">
        <v>4.1184375425982502E-3</v>
      </c>
      <c r="J50" s="26" t="s">
        <v>12</v>
      </c>
      <c r="K50" s="2">
        <v>3.1258904975254498</v>
      </c>
      <c r="L50" s="2"/>
      <c r="M50" s="2"/>
      <c r="N50" s="2"/>
      <c r="O50" s="2"/>
      <c r="P50" s="4"/>
      <c r="Q50" s="4"/>
      <c r="R50" s="4"/>
    </row>
    <row r="51" spans="1:18">
      <c r="A51" s="3" t="s">
        <v>3</v>
      </c>
      <c r="B51" s="2"/>
      <c r="C51" s="2"/>
      <c r="D51" s="2"/>
      <c r="E51" s="2"/>
      <c r="F51" s="2"/>
      <c r="G51" s="2"/>
      <c r="H51" s="3" t="s">
        <v>3</v>
      </c>
      <c r="I51" s="2"/>
      <c r="J51" s="2"/>
      <c r="K51" s="2"/>
      <c r="L51" s="2"/>
      <c r="M51" s="2"/>
      <c r="N51" s="4"/>
      <c r="O51" s="4"/>
      <c r="P51" s="4"/>
    </row>
    <row r="52" spans="1:18">
      <c r="A52" s="3" t="s">
        <v>6</v>
      </c>
      <c r="B52" s="5">
        <v>0</v>
      </c>
      <c r="C52" s="6">
        <v>1</v>
      </c>
      <c r="D52" s="6">
        <v>2</v>
      </c>
      <c r="E52" s="6">
        <v>3</v>
      </c>
      <c r="F52" s="7" t="s">
        <v>7</v>
      </c>
      <c r="G52" s="2"/>
      <c r="H52" s="3" t="s">
        <v>6</v>
      </c>
      <c r="I52" s="5">
        <v>0</v>
      </c>
      <c r="J52" s="6">
        <v>1</v>
      </c>
      <c r="K52" s="6">
        <v>2</v>
      </c>
      <c r="L52" s="6">
        <v>3</v>
      </c>
      <c r="M52" s="27" t="s">
        <v>7</v>
      </c>
      <c r="N52" s="4"/>
      <c r="O52" s="4"/>
      <c r="P52" s="4"/>
    </row>
    <row r="53" spans="1:18">
      <c r="A53" s="9">
        <v>3.75</v>
      </c>
      <c r="B53" s="2">
        <f t="shared" ref="B53:B84" si="8">L7*($A53)</f>
        <v>0</v>
      </c>
      <c r="C53" s="2">
        <f t="shared" ref="C53:C84" si="9">M7*($A53)</f>
        <v>0</v>
      </c>
      <c r="D53" s="2">
        <f t="shared" ref="D53:D84" si="10">N7*($A53)</f>
        <v>0</v>
      </c>
      <c r="E53" s="2">
        <f t="shared" ref="E53:E84" si="11">O7*($A53)</f>
        <v>0</v>
      </c>
      <c r="F53" s="11">
        <f t="shared" ref="F53:F84" si="12">SUM(B53:E53)</f>
        <v>0</v>
      </c>
      <c r="G53" s="2"/>
      <c r="H53" s="9">
        <f t="shared" ref="H53:H84" si="13">$I$50*((A53)^$K$50)</f>
        <v>0.25650236233433898</v>
      </c>
      <c r="I53" s="2">
        <f t="shared" ref="I53:I84" si="14">L7*$H53</f>
        <v>0</v>
      </c>
      <c r="J53" s="2">
        <f t="shared" ref="J53:J84" si="15">M7*$H53</f>
        <v>0</v>
      </c>
      <c r="K53" s="2">
        <f t="shared" ref="K53:K84" si="16">N7*$H53</f>
        <v>0</v>
      </c>
      <c r="L53" s="2">
        <f t="shared" ref="L53:L84" si="17">O7*$H53</f>
        <v>0</v>
      </c>
      <c r="M53" s="28">
        <f t="shared" ref="M53:M84" si="18">SUM(I53:L53)</f>
        <v>0</v>
      </c>
      <c r="N53" s="4"/>
      <c r="O53" s="4"/>
      <c r="P53" s="4"/>
    </row>
    <row r="54" spans="1:18">
      <c r="A54" s="9">
        <v>4.25</v>
      </c>
      <c r="B54" s="2">
        <f t="shared" si="8"/>
        <v>0</v>
      </c>
      <c r="C54" s="2">
        <f t="shared" si="9"/>
        <v>0</v>
      </c>
      <c r="D54" s="2">
        <f t="shared" si="10"/>
        <v>0</v>
      </c>
      <c r="E54" s="2">
        <f t="shared" si="11"/>
        <v>0</v>
      </c>
      <c r="F54" s="11">
        <f t="shared" si="12"/>
        <v>0</v>
      </c>
      <c r="G54" s="2"/>
      <c r="H54" s="9">
        <f t="shared" si="13"/>
        <v>0.379321508799014</v>
      </c>
      <c r="I54" s="2">
        <f t="shared" si="14"/>
        <v>0</v>
      </c>
      <c r="J54" s="2">
        <f t="shared" si="15"/>
        <v>0</v>
      </c>
      <c r="K54" s="2">
        <f t="shared" si="16"/>
        <v>0</v>
      </c>
      <c r="L54" s="2">
        <f t="shared" si="17"/>
        <v>0</v>
      </c>
      <c r="M54" s="28">
        <f t="shared" si="18"/>
        <v>0</v>
      </c>
      <c r="N54" s="4"/>
      <c r="O54" s="4"/>
      <c r="P54" s="4"/>
    </row>
    <row r="55" spans="1:18">
      <c r="A55" s="9">
        <v>4.75</v>
      </c>
      <c r="B55" s="2">
        <f t="shared" si="8"/>
        <v>33995.241750000001</v>
      </c>
      <c r="C55" s="2">
        <f t="shared" si="9"/>
        <v>0</v>
      </c>
      <c r="D55" s="2">
        <f t="shared" si="10"/>
        <v>0</v>
      </c>
      <c r="E55" s="2">
        <f t="shared" si="11"/>
        <v>0</v>
      </c>
      <c r="F55" s="11">
        <f t="shared" si="12"/>
        <v>33995.241750000001</v>
      </c>
      <c r="G55" s="2"/>
      <c r="H55" s="9">
        <f t="shared" si="13"/>
        <v>0.53703502160374395</v>
      </c>
      <c r="I55" s="2">
        <f t="shared" si="14"/>
        <v>3843.5021868706799</v>
      </c>
      <c r="J55" s="2">
        <f t="shared" si="15"/>
        <v>0</v>
      </c>
      <c r="K55" s="2">
        <f t="shared" si="16"/>
        <v>0</v>
      </c>
      <c r="L55" s="2">
        <f t="shared" si="17"/>
        <v>0</v>
      </c>
      <c r="M55" s="28">
        <f t="shared" si="18"/>
        <v>3843.5021868706799</v>
      </c>
      <c r="N55" s="4"/>
      <c r="O55" s="4"/>
      <c r="P55" s="4"/>
    </row>
    <row r="56" spans="1:18">
      <c r="A56" s="9">
        <v>5.25</v>
      </c>
      <c r="B56" s="2">
        <f t="shared" si="8"/>
        <v>75147.376499999998</v>
      </c>
      <c r="C56" s="2">
        <f t="shared" si="9"/>
        <v>0</v>
      </c>
      <c r="D56" s="2">
        <f t="shared" si="10"/>
        <v>0</v>
      </c>
      <c r="E56" s="2">
        <f t="shared" si="11"/>
        <v>0</v>
      </c>
      <c r="F56" s="11">
        <f t="shared" si="12"/>
        <v>75147.376499999998</v>
      </c>
      <c r="G56" s="2"/>
      <c r="H56" s="9">
        <f t="shared" si="13"/>
        <v>0.73429675229131497</v>
      </c>
      <c r="I56" s="2">
        <f t="shared" si="14"/>
        <v>10510.566572792901</v>
      </c>
      <c r="J56" s="2">
        <f t="shared" si="15"/>
        <v>0</v>
      </c>
      <c r="K56" s="2">
        <f t="shared" si="16"/>
        <v>0</v>
      </c>
      <c r="L56" s="2">
        <f t="shared" si="17"/>
        <v>0</v>
      </c>
      <c r="M56" s="28">
        <f t="shared" si="18"/>
        <v>10510.566572792901</v>
      </c>
      <c r="N56" s="4"/>
      <c r="O56" s="4"/>
      <c r="P56" s="4"/>
    </row>
    <row r="57" spans="1:18">
      <c r="A57" s="9">
        <v>5.75</v>
      </c>
      <c r="B57" s="2">
        <f t="shared" si="8"/>
        <v>123456.40425000001</v>
      </c>
      <c r="C57" s="2">
        <f t="shared" si="9"/>
        <v>0</v>
      </c>
      <c r="D57" s="2">
        <f t="shared" si="10"/>
        <v>0</v>
      </c>
      <c r="E57" s="2">
        <f t="shared" si="11"/>
        <v>0</v>
      </c>
      <c r="F57" s="11">
        <f t="shared" si="12"/>
        <v>123456.40425000001</v>
      </c>
      <c r="G57" s="2"/>
      <c r="H57" s="9">
        <f t="shared" si="13"/>
        <v>0.97582284495423199</v>
      </c>
      <c r="I57" s="2">
        <f t="shared" si="14"/>
        <v>20951.579064879101</v>
      </c>
      <c r="J57" s="2">
        <f t="shared" si="15"/>
        <v>0</v>
      </c>
      <c r="K57" s="2">
        <f t="shared" si="16"/>
        <v>0</v>
      </c>
      <c r="L57" s="2">
        <f t="shared" si="17"/>
        <v>0</v>
      </c>
      <c r="M57" s="28">
        <f t="shared" si="18"/>
        <v>20951.579064879101</v>
      </c>
      <c r="N57" s="4"/>
      <c r="O57" s="4"/>
      <c r="P57" s="4"/>
    </row>
    <row r="58" spans="1:18">
      <c r="A58" s="9">
        <v>6.25</v>
      </c>
      <c r="B58" s="2">
        <f t="shared" si="8"/>
        <v>430555.01874999999</v>
      </c>
      <c r="C58" s="2">
        <f t="shared" si="9"/>
        <v>0</v>
      </c>
      <c r="D58" s="2">
        <f t="shared" si="10"/>
        <v>0</v>
      </c>
      <c r="E58" s="2">
        <f t="shared" si="11"/>
        <v>0</v>
      </c>
      <c r="F58" s="11">
        <f t="shared" si="12"/>
        <v>430555.01874999999</v>
      </c>
      <c r="G58" s="2"/>
      <c r="H58" s="9">
        <f t="shared" si="13"/>
        <v>1.2663864864502901</v>
      </c>
      <c r="I58" s="2">
        <f t="shared" si="14"/>
        <v>87239.849186936204</v>
      </c>
      <c r="J58" s="2">
        <f t="shared" si="15"/>
        <v>0</v>
      </c>
      <c r="K58" s="2">
        <f t="shared" si="16"/>
        <v>0</v>
      </c>
      <c r="L58" s="2">
        <f t="shared" si="17"/>
        <v>0</v>
      </c>
      <c r="M58" s="28">
        <f t="shared" si="18"/>
        <v>87239.849186936204</v>
      </c>
      <c r="N58" s="4"/>
      <c r="O58" s="4"/>
      <c r="P58" s="4"/>
    </row>
    <row r="59" spans="1:18">
      <c r="A59" s="9">
        <v>6.75</v>
      </c>
      <c r="B59" s="2">
        <f t="shared" si="8"/>
        <v>419285.28149999998</v>
      </c>
      <c r="C59" s="2">
        <f t="shared" si="9"/>
        <v>0</v>
      </c>
      <c r="D59" s="2">
        <f t="shared" si="10"/>
        <v>0</v>
      </c>
      <c r="E59" s="2">
        <f t="shared" si="11"/>
        <v>0</v>
      </c>
      <c r="F59" s="11">
        <f t="shared" si="12"/>
        <v>419285.28149999998</v>
      </c>
      <c r="G59" s="2"/>
      <c r="H59" s="9">
        <f t="shared" si="13"/>
        <v>1.61081352411014</v>
      </c>
      <c r="I59" s="2">
        <f t="shared" si="14"/>
        <v>100057.837318597</v>
      </c>
      <c r="J59" s="2">
        <f t="shared" si="15"/>
        <v>0</v>
      </c>
      <c r="K59" s="2">
        <f t="shared" si="16"/>
        <v>0</v>
      </c>
      <c r="L59" s="2">
        <f t="shared" si="17"/>
        <v>0</v>
      </c>
      <c r="M59" s="28">
        <f t="shared" si="18"/>
        <v>100057.837318597</v>
      </c>
      <c r="N59" s="4"/>
      <c r="O59" s="4"/>
      <c r="P59" s="4"/>
    </row>
    <row r="60" spans="1:18">
      <c r="A60" s="9">
        <v>7.25</v>
      </c>
      <c r="B60" s="2">
        <f t="shared" si="8"/>
        <v>1089726.1414999999</v>
      </c>
      <c r="C60" s="2">
        <f t="shared" si="9"/>
        <v>0</v>
      </c>
      <c r="D60" s="2">
        <f t="shared" si="10"/>
        <v>0</v>
      </c>
      <c r="E60" s="2">
        <f t="shared" si="11"/>
        <v>0</v>
      </c>
      <c r="F60" s="11">
        <f t="shared" si="12"/>
        <v>1089726.1414999999</v>
      </c>
      <c r="G60" s="2"/>
      <c r="H60" s="9">
        <f t="shared" si="13"/>
        <v>2.0139787484543699</v>
      </c>
      <c r="I60" s="2">
        <f t="shared" si="14"/>
        <v>302715.21249878302</v>
      </c>
      <c r="J60" s="2">
        <f t="shared" si="15"/>
        <v>0</v>
      </c>
      <c r="K60" s="2">
        <f t="shared" si="16"/>
        <v>0</v>
      </c>
      <c r="L60" s="2">
        <f t="shared" si="17"/>
        <v>0</v>
      </c>
      <c r="M60" s="28">
        <f t="shared" si="18"/>
        <v>302715.21249878302</v>
      </c>
      <c r="N60" s="4"/>
      <c r="O60" s="4"/>
      <c r="P60" s="4"/>
    </row>
    <row r="61" spans="1:18">
      <c r="A61" s="9">
        <v>7.75</v>
      </c>
      <c r="B61" s="2">
        <f t="shared" si="8"/>
        <v>1903508.61625</v>
      </c>
      <c r="C61" s="2">
        <f t="shared" si="9"/>
        <v>0</v>
      </c>
      <c r="D61" s="2">
        <f t="shared" si="10"/>
        <v>0</v>
      </c>
      <c r="E61" s="2">
        <f t="shared" si="11"/>
        <v>0</v>
      </c>
      <c r="F61" s="11">
        <f t="shared" si="12"/>
        <v>1903508.61625</v>
      </c>
      <c r="G61" s="2"/>
      <c r="H61" s="9">
        <f t="shared" si="13"/>
        <v>2.48080269747319</v>
      </c>
      <c r="I61" s="2">
        <f t="shared" si="14"/>
        <v>609319.910949221</v>
      </c>
      <c r="J61" s="2">
        <f t="shared" si="15"/>
        <v>0</v>
      </c>
      <c r="K61" s="2">
        <f t="shared" si="16"/>
        <v>0</v>
      </c>
      <c r="L61" s="2">
        <f t="shared" si="17"/>
        <v>0</v>
      </c>
      <c r="M61" s="28">
        <f t="shared" si="18"/>
        <v>609319.910949221</v>
      </c>
      <c r="N61" s="4"/>
      <c r="O61" s="4"/>
      <c r="P61" s="4"/>
    </row>
    <row r="62" spans="1:18">
      <c r="A62" s="9">
        <v>8.25</v>
      </c>
      <c r="B62" s="2">
        <f t="shared" si="8"/>
        <v>1413694.1610000001</v>
      </c>
      <c r="C62" s="2">
        <f t="shared" si="9"/>
        <v>0</v>
      </c>
      <c r="D62" s="2">
        <f t="shared" si="10"/>
        <v>0</v>
      </c>
      <c r="E62" s="2">
        <f t="shared" si="11"/>
        <v>0</v>
      </c>
      <c r="F62" s="11">
        <f t="shared" si="12"/>
        <v>1413694.1610000001</v>
      </c>
      <c r="G62" s="2"/>
      <c r="H62" s="9">
        <f t="shared" si="13"/>
        <v>3.01624887788374</v>
      </c>
      <c r="I62" s="2">
        <f t="shared" si="14"/>
        <v>516854.960822672</v>
      </c>
      <c r="J62" s="2">
        <f t="shared" si="15"/>
        <v>0</v>
      </c>
      <c r="K62" s="2">
        <f t="shared" si="16"/>
        <v>0</v>
      </c>
      <c r="L62" s="2">
        <f t="shared" si="17"/>
        <v>0</v>
      </c>
      <c r="M62" s="28">
        <f t="shared" si="18"/>
        <v>516854.960822672</v>
      </c>
      <c r="N62" s="4"/>
      <c r="O62" s="4"/>
      <c r="P62" s="4"/>
    </row>
    <row r="63" spans="1:18">
      <c r="A63" s="9">
        <v>8.75</v>
      </c>
      <c r="B63" s="2">
        <f t="shared" si="8"/>
        <v>1434129.585</v>
      </c>
      <c r="C63" s="2">
        <f t="shared" si="9"/>
        <v>0</v>
      </c>
      <c r="D63" s="2">
        <f t="shared" si="10"/>
        <v>0</v>
      </c>
      <c r="E63" s="2">
        <f t="shared" si="11"/>
        <v>0</v>
      </c>
      <c r="F63" s="11">
        <f t="shared" si="12"/>
        <v>1434129.585</v>
      </c>
      <c r="G63" s="2"/>
      <c r="H63" s="9">
        <f t="shared" si="13"/>
        <v>3.62532132524366</v>
      </c>
      <c r="I63" s="2">
        <f t="shared" si="14"/>
        <v>594192.06487581006</v>
      </c>
      <c r="J63" s="2">
        <f t="shared" si="15"/>
        <v>0</v>
      </c>
      <c r="K63" s="2">
        <f t="shared" si="16"/>
        <v>0</v>
      </c>
      <c r="L63" s="2">
        <f t="shared" si="17"/>
        <v>0</v>
      </c>
      <c r="M63" s="28">
        <f t="shared" si="18"/>
        <v>594192.06487581006</v>
      </c>
      <c r="N63" s="4"/>
      <c r="O63" s="4"/>
      <c r="P63" s="4"/>
    </row>
    <row r="64" spans="1:18">
      <c r="A64" s="9">
        <v>9.25</v>
      </c>
      <c r="B64" s="2">
        <f t="shared" si="8"/>
        <v>1824616.02975</v>
      </c>
      <c r="C64" s="2">
        <f t="shared" si="9"/>
        <v>0</v>
      </c>
      <c r="D64" s="2">
        <f t="shared" si="10"/>
        <v>0</v>
      </c>
      <c r="E64" s="2">
        <f t="shared" si="11"/>
        <v>0</v>
      </c>
      <c r="F64" s="11">
        <f t="shared" si="12"/>
        <v>1824616.02975</v>
      </c>
      <c r="G64" s="2"/>
      <c r="H64" s="9">
        <f t="shared" si="13"/>
        <v>4.31306244334474</v>
      </c>
      <c r="I64" s="2">
        <f t="shared" si="14"/>
        <v>850776.52664210997</v>
      </c>
      <c r="J64" s="2">
        <f t="shared" si="15"/>
        <v>0</v>
      </c>
      <c r="K64" s="2">
        <f t="shared" si="16"/>
        <v>0</v>
      </c>
      <c r="L64" s="2">
        <f t="shared" si="17"/>
        <v>0</v>
      </c>
      <c r="M64" s="28">
        <f t="shared" si="18"/>
        <v>850776.52664210997</v>
      </c>
      <c r="N64" s="4"/>
      <c r="O64" s="4"/>
      <c r="P64" s="4"/>
    </row>
    <row r="65" spans="1:16">
      <c r="A65" s="9">
        <v>9.75</v>
      </c>
      <c r="B65" s="2">
        <f t="shared" si="8"/>
        <v>3604016.52</v>
      </c>
      <c r="C65" s="2">
        <f t="shared" si="9"/>
        <v>0</v>
      </c>
      <c r="D65" s="2">
        <f t="shared" si="10"/>
        <v>0</v>
      </c>
      <c r="E65" s="2">
        <f t="shared" si="11"/>
        <v>0</v>
      </c>
      <c r="F65" s="11">
        <f t="shared" si="12"/>
        <v>3604016.52</v>
      </c>
      <c r="G65" s="2"/>
      <c r="H65" s="9">
        <f t="shared" si="13"/>
        <v>5.0845510766305804</v>
      </c>
      <c r="I65" s="2">
        <f t="shared" si="14"/>
        <v>1879467.2899446599</v>
      </c>
      <c r="J65" s="2">
        <f t="shared" si="15"/>
        <v>0</v>
      </c>
      <c r="K65" s="2">
        <f t="shared" si="16"/>
        <v>0</v>
      </c>
      <c r="L65" s="2">
        <f t="shared" si="17"/>
        <v>0</v>
      </c>
      <c r="M65" s="28">
        <f t="shared" si="18"/>
        <v>1879467.2899446599</v>
      </c>
      <c r="N65" s="4"/>
      <c r="O65" s="4"/>
      <c r="P65" s="4"/>
    </row>
    <row r="66" spans="1:16">
      <c r="A66" s="9">
        <v>10.25</v>
      </c>
      <c r="B66" s="2">
        <f t="shared" si="8"/>
        <v>4908139.9095000001</v>
      </c>
      <c r="C66" s="2">
        <f t="shared" si="9"/>
        <v>0</v>
      </c>
      <c r="D66" s="2">
        <f t="shared" si="10"/>
        <v>0</v>
      </c>
      <c r="E66" s="2">
        <f t="shared" si="11"/>
        <v>0</v>
      </c>
      <c r="F66" s="11">
        <f t="shared" si="12"/>
        <v>4908139.9095000001</v>
      </c>
      <c r="G66" s="2"/>
      <c r="H66" s="9">
        <f t="shared" si="13"/>
        <v>5.9449007791564199</v>
      </c>
      <c r="I66" s="2">
        <f t="shared" si="14"/>
        <v>2846673.6363117299</v>
      </c>
      <c r="J66" s="2">
        <f t="shared" si="15"/>
        <v>0</v>
      </c>
      <c r="K66" s="2">
        <f t="shared" si="16"/>
        <v>0</v>
      </c>
      <c r="L66" s="2">
        <f t="shared" si="17"/>
        <v>0</v>
      </c>
      <c r="M66" s="28">
        <f t="shared" si="18"/>
        <v>2846673.6363117299</v>
      </c>
      <c r="N66" s="4"/>
      <c r="O66" s="4"/>
      <c r="P66" s="4"/>
    </row>
    <row r="67" spans="1:16">
      <c r="A67" s="9">
        <v>10.75</v>
      </c>
      <c r="B67" s="2">
        <f t="shared" si="8"/>
        <v>3795308.15075</v>
      </c>
      <c r="C67" s="2">
        <f t="shared" si="9"/>
        <v>0</v>
      </c>
      <c r="D67" s="2">
        <f t="shared" si="10"/>
        <v>0</v>
      </c>
      <c r="E67" s="2">
        <f t="shared" si="11"/>
        <v>0</v>
      </c>
      <c r="F67" s="11">
        <f t="shared" si="12"/>
        <v>3795308.15075</v>
      </c>
      <c r="G67" s="2"/>
      <c r="H67" s="9">
        <f t="shared" si="13"/>
        <v>6.89925825091699</v>
      </c>
      <c r="I67" s="2">
        <f t="shared" si="14"/>
        <v>2435796.3789613401</v>
      </c>
      <c r="J67" s="2">
        <f t="shared" si="15"/>
        <v>0</v>
      </c>
      <c r="K67" s="2">
        <f t="shared" si="16"/>
        <v>0</v>
      </c>
      <c r="L67" s="2">
        <f t="shared" si="17"/>
        <v>0</v>
      </c>
      <c r="M67" s="28">
        <f t="shared" si="18"/>
        <v>2435796.3789613401</v>
      </c>
      <c r="N67" s="4"/>
      <c r="O67" s="4"/>
      <c r="P67" s="4"/>
    </row>
    <row r="68" spans="1:16">
      <c r="A68" s="9">
        <v>11.25</v>
      </c>
      <c r="B68" s="2">
        <f t="shared" si="8"/>
        <v>1745170.99875</v>
      </c>
      <c r="C68" s="2">
        <f t="shared" si="9"/>
        <v>0</v>
      </c>
      <c r="D68" s="2">
        <f t="shared" si="10"/>
        <v>0</v>
      </c>
      <c r="E68" s="2">
        <f t="shared" si="11"/>
        <v>0</v>
      </c>
      <c r="F68" s="11">
        <f t="shared" si="12"/>
        <v>1745170.99875</v>
      </c>
      <c r="G68" s="2"/>
      <c r="H68" s="9">
        <f t="shared" si="13"/>
        <v>7.9528019179234999</v>
      </c>
      <c r="I68" s="2">
        <f t="shared" si="14"/>
        <v>1233688.8236412001</v>
      </c>
      <c r="J68" s="2">
        <f t="shared" si="15"/>
        <v>0</v>
      </c>
      <c r="K68" s="2">
        <f t="shared" si="16"/>
        <v>0</v>
      </c>
      <c r="L68" s="2">
        <f t="shared" si="17"/>
        <v>0</v>
      </c>
      <c r="M68" s="28">
        <f t="shared" si="18"/>
        <v>1233688.8236412001</v>
      </c>
      <c r="N68" s="4"/>
      <c r="O68" s="4"/>
      <c r="P68" s="4"/>
    </row>
    <row r="69" spans="1:16">
      <c r="A69" s="9">
        <v>11.75</v>
      </c>
      <c r="B69" s="2">
        <f t="shared" si="8"/>
        <v>654770.64174999995</v>
      </c>
      <c r="C69" s="2">
        <f t="shared" si="9"/>
        <v>0</v>
      </c>
      <c r="D69" s="2">
        <f t="shared" si="10"/>
        <v>0</v>
      </c>
      <c r="E69" s="2">
        <f t="shared" si="11"/>
        <v>0</v>
      </c>
      <c r="F69" s="11">
        <f t="shared" si="12"/>
        <v>654770.64174999995</v>
      </c>
      <c r="G69" s="2"/>
      <c r="H69" s="9">
        <f t="shared" si="13"/>
        <v>9.1107406366965495</v>
      </c>
      <c r="I69" s="2">
        <f t="shared" si="14"/>
        <v>507697.48880915798</v>
      </c>
      <c r="J69" s="2">
        <f t="shared" si="15"/>
        <v>0</v>
      </c>
      <c r="K69" s="2">
        <f t="shared" si="16"/>
        <v>0</v>
      </c>
      <c r="L69" s="2">
        <f t="shared" si="17"/>
        <v>0</v>
      </c>
      <c r="M69" s="28">
        <f t="shared" si="18"/>
        <v>507697.48880915798</v>
      </c>
      <c r="N69" s="4"/>
      <c r="O69" s="4"/>
      <c r="P69" s="4"/>
    </row>
    <row r="70" spans="1:16">
      <c r="A70" s="9">
        <v>12.25</v>
      </c>
      <c r="B70" s="2">
        <f t="shared" si="8"/>
        <v>429439.45449999999</v>
      </c>
      <c r="C70" s="2">
        <f t="shared" si="9"/>
        <v>0</v>
      </c>
      <c r="D70" s="2">
        <f t="shared" si="10"/>
        <v>0</v>
      </c>
      <c r="E70" s="2">
        <f t="shared" si="11"/>
        <v>0</v>
      </c>
      <c r="F70" s="11">
        <f t="shared" si="12"/>
        <v>429439.45449999999</v>
      </c>
      <c r="G70" s="2"/>
      <c r="H70" s="9">
        <f t="shared" si="13"/>
        <v>10.378312507192399</v>
      </c>
      <c r="I70" s="2">
        <f t="shared" si="14"/>
        <v>363825.049936264</v>
      </c>
      <c r="J70" s="2">
        <f t="shared" si="15"/>
        <v>0</v>
      </c>
      <c r="K70" s="2">
        <f t="shared" si="16"/>
        <v>0</v>
      </c>
      <c r="L70" s="2">
        <f t="shared" si="17"/>
        <v>0</v>
      </c>
      <c r="M70" s="28">
        <f t="shared" si="18"/>
        <v>363825.049936264</v>
      </c>
      <c r="N70" s="4"/>
      <c r="O70" s="4"/>
      <c r="P70" s="4"/>
    </row>
    <row r="71" spans="1:16">
      <c r="A71" s="9">
        <v>12.75</v>
      </c>
      <c r="B71" s="2">
        <f t="shared" si="8"/>
        <v>359547.03562500002</v>
      </c>
      <c r="C71" s="2">
        <f t="shared" si="9"/>
        <v>71909.407124999998</v>
      </c>
      <c r="D71" s="2">
        <f t="shared" si="10"/>
        <v>0</v>
      </c>
      <c r="E71" s="2">
        <f t="shared" si="11"/>
        <v>0</v>
      </c>
      <c r="F71" s="11">
        <f t="shared" si="12"/>
        <v>431456.44274999999</v>
      </c>
      <c r="G71" s="2"/>
      <c r="H71" s="9">
        <f t="shared" si="13"/>
        <v>11.7607837808307</v>
      </c>
      <c r="I71" s="2">
        <f t="shared" si="14"/>
        <v>331651.36823719699</v>
      </c>
      <c r="J71" s="2">
        <f t="shared" si="15"/>
        <v>66330.273647439302</v>
      </c>
      <c r="K71" s="2">
        <f t="shared" si="16"/>
        <v>0</v>
      </c>
      <c r="L71" s="2">
        <f t="shared" si="17"/>
        <v>0</v>
      </c>
      <c r="M71" s="28">
        <f t="shared" si="18"/>
        <v>397981.64188463602</v>
      </c>
      <c r="N71" s="4"/>
      <c r="O71" s="4"/>
      <c r="P71" s="4"/>
    </row>
    <row r="72" spans="1:16">
      <c r="A72" s="9">
        <v>13.25</v>
      </c>
      <c r="B72" s="2">
        <f t="shared" si="8"/>
        <v>211459.32270833399</v>
      </c>
      <c r="C72" s="2">
        <f t="shared" si="9"/>
        <v>42291.864541666597</v>
      </c>
      <c r="D72" s="2">
        <f t="shared" si="10"/>
        <v>0</v>
      </c>
      <c r="E72" s="2">
        <f t="shared" si="11"/>
        <v>0</v>
      </c>
      <c r="F72" s="11">
        <f t="shared" si="12"/>
        <v>253751.18725000101</v>
      </c>
      <c r="G72" s="2"/>
      <c r="H72" s="9">
        <f t="shared" si="13"/>
        <v>13.2634478524113</v>
      </c>
      <c r="I72" s="2">
        <f t="shared" si="14"/>
        <v>211673.93959609</v>
      </c>
      <c r="J72" s="2">
        <f t="shared" si="15"/>
        <v>42334.787919217903</v>
      </c>
      <c r="K72" s="2">
        <f t="shared" si="16"/>
        <v>0</v>
      </c>
      <c r="L72" s="2">
        <f t="shared" si="17"/>
        <v>0</v>
      </c>
      <c r="M72" s="28">
        <f t="shared" si="18"/>
        <v>254008.72751530801</v>
      </c>
      <c r="N72" s="4"/>
      <c r="O72" s="4"/>
      <c r="P72" s="4"/>
    </row>
    <row r="73" spans="1:16">
      <c r="A73" s="9">
        <v>13.75</v>
      </c>
      <c r="B73" s="2">
        <f t="shared" si="8"/>
        <v>219181.241125</v>
      </c>
      <c r="C73" s="2">
        <f t="shared" si="9"/>
        <v>93934.817624999996</v>
      </c>
      <c r="D73" s="2">
        <f t="shared" si="10"/>
        <v>0</v>
      </c>
      <c r="E73" s="2">
        <f t="shared" si="11"/>
        <v>0</v>
      </c>
      <c r="F73" s="11">
        <f t="shared" si="12"/>
        <v>313116.05875000003</v>
      </c>
      <c r="G73" s="2"/>
      <c r="H73" s="9">
        <f t="shared" si="13"/>
        <v>14.8916243264222</v>
      </c>
      <c r="I73" s="2">
        <f t="shared" si="14"/>
        <v>237379.25107145199</v>
      </c>
      <c r="J73" s="2">
        <f t="shared" si="15"/>
        <v>101733.96474490799</v>
      </c>
      <c r="K73" s="2">
        <f t="shared" si="16"/>
        <v>0</v>
      </c>
      <c r="L73" s="2">
        <f t="shared" si="17"/>
        <v>0</v>
      </c>
      <c r="M73" s="28">
        <f t="shared" si="18"/>
        <v>339113.21581636003</v>
      </c>
      <c r="N73" s="4"/>
      <c r="O73" s="4"/>
      <c r="P73" s="4"/>
    </row>
    <row r="74" spans="1:16">
      <c r="A74" s="9">
        <v>14.25</v>
      </c>
      <c r="B74" s="2">
        <f t="shared" si="8"/>
        <v>120613.80796875</v>
      </c>
      <c r="C74" s="2">
        <f t="shared" si="9"/>
        <v>160818.41062499999</v>
      </c>
      <c r="D74" s="2">
        <f t="shared" si="10"/>
        <v>40204.602656249997</v>
      </c>
      <c r="E74" s="2">
        <f t="shared" si="11"/>
        <v>0</v>
      </c>
      <c r="F74" s="11">
        <f t="shared" si="12"/>
        <v>321636.82124999998</v>
      </c>
      <c r="G74" s="2"/>
      <c r="H74" s="9">
        <f t="shared" si="13"/>
        <v>16.6506581496329</v>
      </c>
      <c r="I74" s="2">
        <f t="shared" si="14"/>
        <v>140933.28313074599</v>
      </c>
      <c r="J74" s="2">
        <f t="shared" si="15"/>
        <v>187911.04417432699</v>
      </c>
      <c r="K74" s="2">
        <f t="shared" si="16"/>
        <v>46977.761043581901</v>
      </c>
      <c r="L74" s="2">
        <f t="shared" si="17"/>
        <v>0</v>
      </c>
      <c r="M74" s="28">
        <f t="shared" si="18"/>
        <v>375822.08834865497</v>
      </c>
      <c r="N74" s="4"/>
      <c r="O74" s="4"/>
      <c r="P74" s="4"/>
    </row>
    <row r="75" spans="1:16">
      <c r="A75" s="9">
        <v>14.75</v>
      </c>
      <c r="B75" s="2">
        <f t="shared" si="8"/>
        <v>741.45299999999997</v>
      </c>
      <c r="C75" s="2">
        <f t="shared" si="9"/>
        <v>2224.3589999999999</v>
      </c>
      <c r="D75" s="2">
        <f t="shared" si="10"/>
        <v>0</v>
      </c>
      <c r="E75" s="2">
        <f t="shared" si="11"/>
        <v>0</v>
      </c>
      <c r="F75" s="11">
        <f t="shared" si="12"/>
        <v>2965.8119999999999</v>
      </c>
      <c r="G75" s="2"/>
      <c r="H75" s="9">
        <f t="shared" si="13"/>
        <v>18.545918803017599</v>
      </c>
      <c r="I75" s="2">
        <f t="shared" si="14"/>
        <v>932.26624639008901</v>
      </c>
      <c r="J75" s="2">
        <f t="shared" si="15"/>
        <v>2796.79873917027</v>
      </c>
      <c r="K75" s="2">
        <f t="shared" si="16"/>
        <v>0</v>
      </c>
      <c r="L75" s="2">
        <f t="shared" si="17"/>
        <v>0</v>
      </c>
      <c r="M75" s="28">
        <f t="shared" si="18"/>
        <v>3729.0649855603601</v>
      </c>
      <c r="N75" s="4"/>
      <c r="O75" s="4"/>
      <c r="P75" s="4"/>
    </row>
    <row r="76" spans="1:16">
      <c r="A76" s="9">
        <v>15.25</v>
      </c>
      <c r="B76" s="2">
        <f t="shared" si="8"/>
        <v>940.19808333333299</v>
      </c>
      <c r="C76" s="2">
        <f t="shared" si="9"/>
        <v>1880.3961666666701</v>
      </c>
      <c r="D76" s="2">
        <f t="shared" si="10"/>
        <v>0</v>
      </c>
      <c r="E76" s="2">
        <f t="shared" si="11"/>
        <v>0</v>
      </c>
      <c r="F76" s="11">
        <f t="shared" si="12"/>
        <v>2820.5942500000001</v>
      </c>
      <c r="G76" s="2"/>
      <c r="H76" s="9">
        <f t="shared" si="13"/>
        <v>20.582799547002001</v>
      </c>
      <c r="I76" s="2">
        <f t="shared" si="14"/>
        <v>1268.9776186049501</v>
      </c>
      <c r="J76" s="2">
        <f t="shared" si="15"/>
        <v>2537.9552372099101</v>
      </c>
      <c r="K76" s="2">
        <f t="shared" si="16"/>
        <v>0</v>
      </c>
      <c r="L76" s="2">
        <f t="shared" si="17"/>
        <v>0</v>
      </c>
      <c r="M76" s="28">
        <f t="shared" si="18"/>
        <v>3806.93285581486</v>
      </c>
      <c r="N76" s="4"/>
      <c r="O76" s="4"/>
      <c r="P76" s="4"/>
    </row>
    <row r="77" spans="1:16">
      <c r="A77" s="9">
        <v>15.75</v>
      </c>
      <c r="B77" s="2">
        <f t="shared" si="8"/>
        <v>0</v>
      </c>
      <c r="C77" s="2">
        <f t="shared" si="9"/>
        <v>1924.713</v>
      </c>
      <c r="D77" s="2">
        <f t="shared" si="10"/>
        <v>0</v>
      </c>
      <c r="E77" s="2">
        <f t="shared" si="11"/>
        <v>0</v>
      </c>
      <c r="F77" s="11">
        <f t="shared" si="12"/>
        <v>1924.713</v>
      </c>
      <c r="G77" s="2"/>
      <c r="H77" s="9">
        <f t="shared" si="13"/>
        <v>22.766716714817498</v>
      </c>
      <c r="I77" s="2">
        <f t="shared" si="14"/>
        <v>0</v>
      </c>
      <c r="J77" s="2">
        <f t="shared" si="15"/>
        <v>2782.1838494175599</v>
      </c>
      <c r="K77" s="2">
        <f t="shared" si="16"/>
        <v>0</v>
      </c>
      <c r="L77" s="2">
        <f t="shared" si="17"/>
        <v>0</v>
      </c>
      <c r="M77" s="28">
        <f t="shared" si="18"/>
        <v>2782.1838494175599</v>
      </c>
      <c r="N77" s="4"/>
      <c r="O77" s="4"/>
      <c r="P77" s="4"/>
    </row>
    <row r="78" spans="1:16">
      <c r="A78" s="9">
        <v>16.25</v>
      </c>
      <c r="B78" s="2">
        <f t="shared" si="8"/>
        <v>0</v>
      </c>
      <c r="C78" s="2">
        <f t="shared" si="9"/>
        <v>0</v>
      </c>
      <c r="D78" s="2">
        <f t="shared" si="10"/>
        <v>0</v>
      </c>
      <c r="E78" s="2">
        <f t="shared" si="11"/>
        <v>0</v>
      </c>
      <c r="F78" s="11">
        <f t="shared" si="12"/>
        <v>0</v>
      </c>
      <c r="G78" s="2"/>
      <c r="H78" s="9">
        <f t="shared" si="13"/>
        <v>25.103109049414002</v>
      </c>
      <c r="I78" s="2">
        <f t="shared" si="14"/>
        <v>0</v>
      </c>
      <c r="J78" s="2">
        <f t="shared" si="15"/>
        <v>0</v>
      </c>
      <c r="K78" s="2">
        <f t="shared" si="16"/>
        <v>0</v>
      </c>
      <c r="L78" s="2">
        <f t="shared" si="17"/>
        <v>0</v>
      </c>
      <c r="M78" s="28">
        <f t="shared" si="18"/>
        <v>0</v>
      </c>
      <c r="N78" s="4"/>
      <c r="O78" s="4"/>
      <c r="P78" s="4"/>
    </row>
    <row r="79" spans="1:16">
      <c r="A79" s="9">
        <v>16.75</v>
      </c>
      <c r="B79" s="2">
        <f t="shared" si="8"/>
        <v>0</v>
      </c>
      <c r="C79" s="2">
        <f t="shared" si="9"/>
        <v>0</v>
      </c>
      <c r="D79" s="2">
        <f t="shared" si="10"/>
        <v>0</v>
      </c>
      <c r="E79" s="2">
        <f t="shared" si="11"/>
        <v>0</v>
      </c>
      <c r="F79" s="11">
        <f t="shared" si="12"/>
        <v>0</v>
      </c>
      <c r="G79" s="2"/>
      <c r="H79" s="9">
        <f t="shared" si="13"/>
        <v>27.597437079943699</v>
      </c>
      <c r="I79" s="2">
        <f t="shared" si="14"/>
        <v>0</v>
      </c>
      <c r="J79" s="2">
        <f t="shared" si="15"/>
        <v>0</v>
      </c>
      <c r="K79" s="2">
        <f t="shared" si="16"/>
        <v>0</v>
      </c>
      <c r="L79" s="2">
        <f t="shared" si="17"/>
        <v>0</v>
      </c>
      <c r="M79" s="28">
        <f t="shared" si="18"/>
        <v>0</v>
      </c>
      <c r="N79" s="4"/>
      <c r="O79" s="4"/>
      <c r="P79" s="4"/>
    </row>
    <row r="80" spans="1:16">
      <c r="A80" s="9">
        <v>17.25</v>
      </c>
      <c r="B80" s="2">
        <f t="shared" si="8"/>
        <v>0</v>
      </c>
      <c r="C80" s="2">
        <f t="shared" si="9"/>
        <v>0</v>
      </c>
      <c r="D80" s="2">
        <f t="shared" si="10"/>
        <v>0</v>
      </c>
      <c r="E80" s="2">
        <f t="shared" si="11"/>
        <v>0</v>
      </c>
      <c r="F80" s="11">
        <f t="shared" si="12"/>
        <v>0</v>
      </c>
      <c r="G80" s="2"/>
      <c r="H80" s="9">
        <f t="shared" si="13"/>
        <v>30.255182534303898</v>
      </c>
      <c r="I80" s="2">
        <f t="shared" si="14"/>
        <v>0</v>
      </c>
      <c r="J80" s="2">
        <f t="shared" si="15"/>
        <v>0</v>
      </c>
      <c r="K80" s="2">
        <f t="shared" si="16"/>
        <v>0</v>
      </c>
      <c r="L80" s="2">
        <f t="shared" si="17"/>
        <v>0</v>
      </c>
      <c r="M80" s="28">
        <f t="shared" si="18"/>
        <v>0</v>
      </c>
      <c r="N80" s="4"/>
      <c r="O80" s="4"/>
      <c r="P80" s="4"/>
    </row>
    <row r="81" spans="1:18">
      <c r="A81" s="9">
        <v>17.75</v>
      </c>
      <c r="B81" s="2">
        <f t="shared" si="8"/>
        <v>0</v>
      </c>
      <c r="C81" s="2">
        <f t="shared" si="9"/>
        <v>0</v>
      </c>
      <c r="D81" s="2">
        <f t="shared" si="10"/>
        <v>0</v>
      </c>
      <c r="E81" s="2">
        <f t="shared" si="11"/>
        <v>0</v>
      </c>
      <c r="F81" s="11">
        <f t="shared" si="12"/>
        <v>0</v>
      </c>
      <c r="G81" s="2"/>
      <c r="H81" s="9">
        <f t="shared" si="13"/>
        <v>33.081847784636999</v>
      </c>
      <c r="I81" s="2">
        <f t="shared" si="14"/>
        <v>0</v>
      </c>
      <c r="J81" s="2">
        <f t="shared" si="15"/>
        <v>0</v>
      </c>
      <c r="K81" s="2">
        <f t="shared" si="16"/>
        <v>0</v>
      </c>
      <c r="L81" s="2">
        <f t="shared" si="17"/>
        <v>0</v>
      </c>
      <c r="M81" s="28">
        <f t="shared" si="18"/>
        <v>0</v>
      </c>
      <c r="N81" s="4"/>
      <c r="O81" s="4"/>
      <c r="P81" s="4"/>
    </row>
    <row r="82" spans="1:18">
      <c r="A82" s="9">
        <v>18.25</v>
      </c>
      <c r="B82" s="2">
        <f t="shared" si="8"/>
        <v>0</v>
      </c>
      <c r="C82" s="2">
        <f t="shared" si="9"/>
        <v>0</v>
      </c>
      <c r="D82" s="2">
        <f t="shared" si="10"/>
        <v>0</v>
      </c>
      <c r="E82" s="2">
        <f t="shared" si="11"/>
        <v>0</v>
      </c>
      <c r="F82" s="11">
        <f t="shared" si="12"/>
        <v>0</v>
      </c>
      <c r="G82" s="2"/>
      <c r="H82" s="9">
        <f t="shared" si="13"/>
        <v>36.0829553230325</v>
      </c>
      <c r="I82" s="2">
        <f t="shared" si="14"/>
        <v>0</v>
      </c>
      <c r="J82" s="2">
        <f t="shared" si="15"/>
        <v>0</v>
      </c>
      <c r="K82" s="2">
        <f t="shared" si="16"/>
        <v>0</v>
      </c>
      <c r="L82" s="2">
        <f t="shared" si="17"/>
        <v>0</v>
      </c>
      <c r="M82" s="28">
        <f t="shared" si="18"/>
        <v>0</v>
      </c>
      <c r="N82" s="4"/>
      <c r="O82" s="4"/>
      <c r="P82" s="4"/>
    </row>
    <row r="83" spans="1:18">
      <c r="A83" s="9">
        <v>18.75</v>
      </c>
      <c r="B83" s="2">
        <f t="shared" si="8"/>
        <v>0</v>
      </c>
      <c r="C83" s="2">
        <f t="shared" si="9"/>
        <v>0</v>
      </c>
      <c r="D83" s="2">
        <f t="shared" si="10"/>
        <v>0</v>
      </c>
      <c r="E83" s="2">
        <f t="shared" si="11"/>
        <v>0</v>
      </c>
      <c r="F83" s="11">
        <f t="shared" si="12"/>
        <v>0</v>
      </c>
      <c r="G83" s="2"/>
      <c r="H83" s="9">
        <f t="shared" si="13"/>
        <v>39.264047264978899</v>
      </c>
      <c r="I83" s="2">
        <f t="shared" si="14"/>
        <v>0</v>
      </c>
      <c r="J83" s="2">
        <f t="shared" si="15"/>
        <v>0</v>
      </c>
      <c r="K83" s="2">
        <f t="shared" si="16"/>
        <v>0</v>
      </c>
      <c r="L83" s="2">
        <f t="shared" si="17"/>
        <v>0</v>
      </c>
      <c r="M83" s="28">
        <f t="shared" si="18"/>
        <v>0</v>
      </c>
      <c r="N83" s="4"/>
      <c r="O83" s="4"/>
      <c r="P83" s="4"/>
    </row>
    <row r="84" spans="1:18">
      <c r="A84" s="9">
        <v>19.25</v>
      </c>
      <c r="B84" s="2">
        <f t="shared" si="8"/>
        <v>0</v>
      </c>
      <c r="C84" s="2">
        <f t="shared" si="9"/>
        <v>0</v>
      </c>
      <c r="D84" s="2">
        <f t="shared" si="10"/>
        <v>0</v>
      </c>
      <c r="E84" s="2">
        <f t="shared" si="11"/>
        <v>0</v>
      </c>
      <c r="F84" s="11">
        <f t="shared" si="12"/>
        <v>0</v>
      </c>
      <c r="G84" s="2"/>
      <c r="H84" s="9">
        <f t="shared" si="13"/>
        <v>42.630684878375902</v>
      </c>
      <c r="I84" s="2">
        <f t="shared" si="14"/>
        <v>0</v>
      </c>
      <c r="J84" s="2">
        <f t="shared" si="15"/>
        <v>0</v>
      </c>
      <c r="K84" s="2">
        <f t="shared" si="16"/>
        <v>0</v>
      </c>
      <c r="L84" s="2">
        <f t="shared" si="17"/>
        <v>0</v>
      </c>
      <c r="M84" s="28">
        <f t="shared" si="18"/>
        <v>0</v>
      </c>
      <c r="N84" s="4"/>
      <c r="O84" s="4"/>
      <c r="P84" s="4"/>
    </row>
    <row r="85" spans="1:18">
      <c r="A85" s="9">
        <v>19.75</v>
      </c>
      <c r="B85" s="2">
        <f t="shared" ref="B85:E85" si="19">L39*($A85)</f>
        <v>0</v>
      </c>
      <c r="C85" s="2">
        <f t="shared" si="19"/>
        <v>0</v>
      </c>
      <c r="D85" s="2">
        <f t="shared" si="19"/>
        <v>0</v>
      </c>
      <c r="E85" s="2">
        <f t="shared" si="19"/>
        <v>0</v>
      </c>
      <c r="F85" s="11">
        <f t="shared" ref="F85:F89" si="20">SUM(B85:E85)</f>
        <v>0</v>
      </c>
      <c r="G85" s="2"/>
      <c r="H85" s="9">
        <f t="shared" ref="H85:H89" si="21">$I$50*((A85)^$K$50)</f>
        <v>46.188448136139897</v>
      </c>
      <c r="I85" s="2">
        <f t="shared" ref="I85:L85" si="22">L39*$H85</f>
        <v>0</v>
      </c>
      <c r="J85" s="2">
        <f t="shared" si="22"/>
        <v>0</v>
      </c>
      <c r="K85" s="2">
        <f t="shared" si="22"/>
        <v>0</v>
      </c>
      <c r="L85" s="2">
        <f t="shared" si="22"/>
        <v>0</v>
      </c>
      <c r="M85" s="28">
        <f t="shared" ref="M85:M89" si="23">SUM(I85:L85)</f>
        <v>0</v>
      </c>
      <c r="N85" s="4"/>
      <c r="O85" s="4"/>
      <c r="P85" s="4"/>
    </row>
    <row r="86" spans="1:18">
      <c r="A86" s="9">
        <v>20.25</v>
      </c>
      <c r="B86" s="2">
        <f t="shared" ref="B86:E86" si="24">L40*($A86)</f>
        <v>0</v>
      </c>
      <c r="C86" s="2">
        <f t="shared" si="24"/>
        <v>0</v>
      </c>
      <c r="D86" s="2">
        <f t="shared" si="24"/>
        <v>0</v>
      </c>
      <c r="E86" s="2">
        <f t="shared" si="24"/>
        <v>0</v>
      </c>
      <c r="F86" s="11">
        <f t="shared" si="20"/>
        <v>0</v>
      </c>
      <c r="G86" s="2"/>
      <c r="H86" s="9">
        <f t="shared" si="21"/>
        <v>49.942935290640101</v>
      </c>
      <c r="I86" s="2">
        <f t="shared" ref="I86:L86" si="25">L40*$H86</f>
        <v>0</v>
      </c>
      <c r="J86" s="2">
        <f t="shared" si="25"/>
        <v>0</v>
      </c>
      <c r="K86" s="2">
        <f t="shared" si="25"/>
        <v>0</v>
      </c>
      <c r="L86" s="2">
        <f t="shared" si="25"/>
        <v>0</v>
      </c>
      <c r="M86" s="28">
        <f t="shared" si="23"/>
        <v>0</v>
      </c>
      <c r="N86" s="4"/>
      <c r="O86" s="4"/>
      <c r="P86" s="4"/>
    </row>
    <row r="87" spans="1:18">
      <c r="A87" s="9">
        <v>20.75</v>
      </c>
      <c r="B87" s="2">
        <f t="shared" ref="B87:E87" si="26">L41*($A87)</f>
        <v>0</v>
      </c>
      <c r="C87" s="2">
        <f t="shared" si="26"/>
        <v>0</v>
      </c>
      <c r="D87" s="2">
        <f t="shared" si="26"/>
        <v>0</v>
      </c>
      <c r="E87" s="2">
        <f t="shared" si="26"/>
        <v>0</v>
      </c>
      <c r="F87" s="11">
        <f t="shared" si="20"/>
        <v>0</v>
      </c>
      <c r="G87" s="2"/>
      <c r="H87" s="9">
        <f t="shared" si="21"/>
        <v>53.899762468369502</v>
      </c>
      <c r="I87" s="2">
        <f t="shared" ref="I87:L87" si="27">L41*$H87</f>
        <v>0</v>
      </c>
      <c r="J87" s="2">
        <f t="shared" si="27"/>
        <v>0</v>
      </c>
      <c r="K87" s="2">
        <f t="shared" si="27"/>
        <v>0</v>
      </c>
      <c r="L87" s="2">
        <f t="shared" si="27"/>
        <v>0</v>
      </c>
      <c r="M87" s="28">
        <f t="shared" si="23"/>
        <v>0</v>
      </c>
      <c r="N87" s="4"/>
      <c r="O87" s="4"/>
      <c r="P87" s="4"/>
    </row>
    <row r="88" spans="1:18">
      <c r="A88" s="9">
        <v>21.25</v>
      </c>
      <c r="B88" s="2">
        <f t="shared" ref="B88:E88" si="28">L42*($A88)</f>
        <v>0</v>
      </c>
      <c r="C88" s="2">
        <f t="shared" si="28"/>
        <v>0</v>
      </c>
      <c r="D88" s="2">
        <f t="shared" si="28"/>
        <v>0</v>
      </c>
      <c r="E88" s="2">
        <f t="shared" si="28"/>
        <v>0</v>
      </c>
      <c r="F88" s="11">
        <f t="shared" si="20"/>
        <v>0</v>
      </c>
      <c r="G88" s="2"/>
      <c r="H88" s="9">
        <f t="shared" si="21"/>
        <v>58.064563283414898</v>
      </c>
      <c r="I88" s="2">
        <f t="shared" ref="I88:L88" si="29">L42*$H88</f>
        <v>0</v>
      </c>
      <c r="J88" s="2">
        <f t="shared" si="29"/>
        <v>0</v>
      </c>
      <c r="K88" s="2">
        <f t="shared" si="29"/>
        <v>0</v>
      </c>
      <c r="L88" s="2">
        <f t="shared" si="29"/>
        <v>0</v>
      </c>
      <c r="M88" s="28">
        <f t="shared" si="23"/>
        <v>0</v>
      </c>
      <c r="N88" s="4"/>
      <c r="O88" s="4"/>
      <c r="P88" s="4"/>
    </row>
    <row r="89" spans="1:18">
      <c r="A89" s="9">
        <v>21.75</v>
      </c>
      <c r="B89" s="2">
        <f t="shared" ref="B89:E89" si="30">L43*($A89)</f>
        <v>0</v>
      </c>
      <c r="C89" s="2">
        <f t="shared" si="30"/>
        <v>0</v>
      </c>
      <c r="D89" s="2">
        <f t="shared" si="30"/>
        <v>0</v>
      </c>
      <c r="E89" s="2">
        <f t="shared" si="30"/>
        <v>0</v>
      </c>
      <c r="F89" s="11">
        <f t="shared" si="20"/>
        <v>0</v>
      </c>
      <c r="G89" s="2"/>
      <c r="H89" s="9">
        <f t="shared" si="21"/>
        <v>62.442988468417902</v>
      </c>
      <c r="I89" s="2">
        <f t="shared" ref="I89:L89" si="31">L43*$H89</f>
        <v>0</v>
      </c>
      <c r="J89" s="2">
        <f t="shared" si="31"/>
        <v>0</v>
      </c>
      <c r="K89" s="2">
        <f t="shared" si="31"/>
        <v>0</v>
      </c>
      <c r="L89" s="2">
        <f t="shared" si="31"/>
        <v>0</v>
      </c>
      <c r="M89" s="28">
        <f t="shared" si="23"/>
        <v>0</v>
      </c>
      <c r="N89" s="4"/>
      <c r="O89" s="4"/>
      <c r="P89" s="4"/>
    </row>
    <row r="90" spans="1:18">
      <c r="A90" s="7" t="s">
        <v>7</v>
      </c>
      <c r="B90" s="20">
        <f>SUM(B53:B84)</f>
        <v>24797442.590010401</v>
      </c>
      <c r="C90" s="20">
        <f>SUM(C53:C84)</f>
        <v>374983.96808333299</v>
      </c>
      <c r="D90" s="20">
        <f>SUM(D53:D84)</f>
        <v>40204.602656249997</v>
      </c>
      <c r="E90" s="20">
        <f>SUM(E53:E84)</f>
        <v>0</v>
      </c>
      <c r="F90" s="20">
        <f>SUM(F53:F84)</f>
        <v>25212631.160750002</v>
      </c>
      <c r="G90" s="11"/>
      <c r="H90" s="7" t="s">
        <v>7</v>
      </c>
      <c r="I90" s="20">
        <f>SUM(I53:I84)</f>
        <v>13287449.7636235</v>
      </c>
      <c r="J90" s="20">
        <f>SUM(J53:J84)</f>
        <v>406427.00831169001</v>
      </c>
      <c r="K90" s="20">
        <f>SUM(K53:K84)</f>
        <v>46977.761043581901</v>
      </c>
      <c r="L90" s="20">
        <f>SUM(L53:L84)</f>
        <v>0</v>
      </c>
      <c r="M90" s="20">
        <f>SUM(M53:M84)</f>
        <v>13740854.532978799</v>
      </c>
      <c r="N90" s="4"/>
      <c r="O90" s="4"/>
      <c r="P90" s="4"/>
    </row>
    <row r="91" spans="1:18">
      <c r="A91" s="5" t="s">
        <v>13</v>
      </c>
      <c r="B91" s="21">
        <f>B90/L44</f>
        <v>9.4700890468571899</v>
      </c>
      <c r="C91" s="20">
        <f>C90/M44</f>
        <v>13.712956879702899</v>
      </c>
      <c r="D91" s="20">
        <f>D90/N44</f>
        <v>14.25</v>
      </c>
      <c r="E91" s="20">
        <v>0</v>
      </c>
      <c r="F91" s="20">
        <f>F90/P44</f>
        <v>9.5189846114352505</v>
      </c>
      <c r="G91" s="11"/>
      <c r="H91" s="5" t="s">
        <v>13</v>
      </c>
      <c r="I91" s="21">
        <f>I90/L44</f>
        <v>5.0744479802868003</v>
      </c>
      <c r="J91" s="20">
        <f>J90/M44</f>
        <v>14.862811517548099</v>
      </c>
      <c r="K91" s="20">
        <f>K90/N44</f>
        <v>16.6506581496329</v>
      </c>
      <c r="L91" s="20">
        <v>0</v>
      </c>
      <c r="M91" s="29">
        <f>M90/P44</f>
        <v>5.1878354945761496</v>
      </c>
      <c r="N91" s="4"/>
      <c r="O91" s="4"/>
      <c r="P91" s="4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"/>
      <c r="O92" s="4"/>
      <c r="P92" s="4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4"/>
      <c r="Q93" s="4"/>
      <c r="R93" s="4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4"/>
      <c r="Q94" s="4"/>
      <c r="R94" s="4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4"/>
      <c r="Q95" s="4"/>
      <c r="R95" s="4"/>
    </row>
    <row r="96" spans="1:18">
      <c r="A96" s="44" t="s">
        <v>14</v>
      </c>
      <c r="B96" s="4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</row>
    <row r="97" spans="1:18">
      <c r="A97" s="44" t="s">
        <v>15</v>
      </c>
      <c r="B97" s="4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</row>
    <row r="98" spans="1:18">
      <c r="A98" s="30"/>
      <c r="B98" s="3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4"/>
      <c r="Q99" s="4"/>
      <c r="R99" s="4"/>
    </row>
    <row r="100" spans="1:18">
      <c r="A100" s="2"/>
      <c r="B100" s="1" t="s">
        <v>16</v>
      </c>
      <c r="C100" s="1" t="s">
        <v>17</v>
      </c>
      <c r="D100" s="1" t="s">
        <v>18</v>
      </c>
      <c r="E100" s="1" t="s">
        <v>19</v>
      </c>
      <c r="F100" s="2"/>
      <c r="G100" s="2"/>
      <c r="H100" s="1" t="s">
        <v>20</v>
      </c>
      <c r="I100" s="31" t="s">
        <v>21</v>
      </c>
      <c r="K100" s="2"/>
      <c r="L100" s="2"/>
      <c r="M100" s="2"/>
      <c r="N100" s="2"/>
      <c r="O100" s="2"/>
      <c r="P100" s="4"/>
      <c r="Q100" s="4"/>
      <c r="R100" s="4"/>
    </row>
    <row r="101" spans="1:18">
      <c r="A101" s="1" t="s">
        <v>22</v>
      </c>
      <c r="B101" s="1" t="s">
        <v>23</v>
      </c>
      <c r="C101" s="1" t="s">
        <v>6</v>
      </c>
      <c r="D101" s="1" t="s">
        <v>24</v>
      </c>
      <c r="E101" s="30"/>
      <c r="F101" s="2"/>
      <c r="G101" s="2"/>
      <c r="H101" s="2"/>
      <c r="K101" s="2"/>
      <c r="L101" s="2"/>
      <c r="M101" s="2"/>
      <c r="N101" s="2"/>
      <c r="O101" s="2"/>
      <c r="P101" s="4"/>
      <c r="Q101" s="4"/>
      <c r="R101" s="4"/>
    </row>
    <row r="102" spans="1:18">
      <c r="A102" s="2"/>
      <c r="B102" s="3"/>
      <c r="C102" s="3"/>
      <c r="D102" s="3"/>
      <c r="E102" s="2"/>
      <c r="F102" s="2"/>
      <c r="G102" s="2"/>
      <c r="H102" s="1">
        <v>0</v>
      </c>
      <c r="I102" s="32">
        <f>B103/1000</f>
        <v>2619</v>
      </c>
      <c r="J102">
        <f>I102*100/I107</f>
        <v>98.867497168742901</v>
      </c>
      <c r="K102" s="2"/>
      <c r="L102" s="2"/>
      <c r="M102" s="2"/>
      <c r="N102" s="2"/>
      <c r="O102" s="2"/>
      <c r="P102" s="4"/>
      <c r="Q102" s="4"/>
      <c r="R102" s="4"/>
    </row>
    <row r="103" spans="1:18">
      <c r="A103" s="1">
        <v>0</v>
      </c>
      <c r="B103" s="15">
        <f>L$44</f>
        <v>2618501.522775</v>
      </c>
      <c r="C103" s="15">
        <f>$B$91</f>
        <v>9.4700890468571899</v>
      </c>
      <c r="D103" s="15">
        <f>$I$91</f>
        <v>5.0744479802868003</v>
      </c>
      <c r="E103" s="15">
        <f>B103*D103</f>
        <v>13287449.7636235</v>
      </c>
      <c r="F103" s="2">
        <f>E103/1000</f>
        <v>13287.449763623499</v>
      </c>
      <c r="G103" s="2">
        <f>F103*100/F107</f>
        <v>96.700316066463699</v>
      </c>
      <c r="H103" s="1">
        <v>1</v>
      </c>
      <c r="I103" s="32">
        <f>B104/1000</f>
        <v>27</v>
      </c>
      <c r="K103" s="2"/>
      <c r="L103" s="2"/>
      <c r="M103" s="2"/>
      <c r="N103" s="2"/>
      <c r="O103" s="2"/>
      <c r="P103" s="4"/>
      <c r="Q103" s="4"/>
      <c r="R103" s="4"/>
    </row>
    <row r="104" spans="1:18">
      <c r="A104" s="1">
        <v>1</v>
      </c>
      <c r="B104" s="15">
        <f>M$44</f>
        <v>27345.230599999999</v>
      </c>
      <c r="C104" s="15">
        <f>$C$91</f>
        <v>13.712956879702899</v>
      </c>
      <c r="D104" s="15">
        <f>$J$91</f>
        <v>14.862811517548099</v>
      </c>
      <c r="E104" s="15">
        <f>B104*D104</f>
        <v>406427.00831168902</v>
      </c>
      <c r="F104" s="2">
        <f>E104/1000</f>
        <v>406.42700831168901</v>
      </c>
      <c r="G104" s="2"/>
      <c r="H104" s="1">
        <v>2</v>
      </c>
      <c r="I104" s="32">
        <f>B105/1000</f>
        <v>3</v>
      </c>
      <c r="K104" s="2"/>
      <c r="L104" s="2"/>
      <c r="M104" s="2"/>
      <c r="N104" s="2"/>
      <c r="O104" s="2"/>
      <c r="P104" s="4"/>
      <c r="Q104" s="4"/>
      <c r="R104" s="4"/>
    </row>
    <row r="105" spans="1:18">
      <c r="A105" s="1">
        <v>2</v>
      </c>
      <c r="B105" s="15">
        <f>N$44</f>
        <v>2821.3756250000001</v>
      </c>
      <c r="C105" s="15">
        <f>$D$91</f>
        <v>14.25</v>
      </c>
      <c r="D105" s="15">
        <f>$K$91</f>
        <v>16.6506581496329</v>
      </c>
      <c r="E105" s="15">
        <f>B105*D105</f>
        <v>46977.761043581901</v>
      </c>
      <c r="F105" s="2">
        <f>E105/1000</f>
        <v>46.9777610435819</v>
      </c>
      <c r="G105" s="2"/>
      <c r="H105" s="1">
        <v>3</v>
      </c>
      <c r="I105" s="32">
        <f>B106/1000</f>
        <v>0</v>
      </c>
      <c r="K105" s="2"/>
      <c r="L105" s="2"/>
      <c r="M105" s="2"/>
      <c r="N105" s="2"/>
      <c r="O105" s="2"/>
      <c r="P105" s="4"/>
      <c r="Q105" s="4"/>
      <c r="R105" s="4"/>
    </row>
    <row r="106" spans="1:18">
      <c r="A106" s="1">
        <v>3</v>
      </c>
      <c r="B106" s="15">
        <f>O$44</f>
        <v>0</v>
      </c>
      <c r="C106" s="15">
        <f>$D$91</f>
        <v>14.25</v>
      </c>
      <c r="D106" s="15">
        <f>$K$91</f>
        <v>16.6506581496329</v>
      </c>
      <c r="E106" s="15">
        <f>B106*D106</f>
        <v>0</v>
      </c>
      <c r="F106" s="2">
        <f>E106/1000</f>
        <v>0</v>
      </c>
      <c r="G106" s="2"/>
      <c r="H106" s="2"/>
      <c r="I106" s="2"/>
      <c r="K106" s="2"/>
      <c r="L106" s="2"/>
      <c r="M106" s="2"/>
      <c r="N106" s="2"/>
      <c r="O106" s="2"/>
      <c r="P106" s="4"/>
      <c r="Q106" s="4"/>
      <c r="R106" s="4"/>
    </row>
    <row r="107" spans="1:18">
      <c r="A107" s="1" t="s">
        <v>7</v>
      </c>
      <c r="B107" s="15">
        <f>SUM(B103:B106)</f>
        <v>2648668.1290000002</v>
      </c>
      <c r="C107" s="15">
        <f>$F$91</f>
        <v>9.5189846114352505</v>
      </c>
      <c r="D107" s="15">
        <f>$M$91</f>
        <v>5.1878354945761496</v>
      </c>
      <c r="E107" s="15">
        <f>SUM(E103:E106)</f>
        <v>13740854.532978799</v>
      </c>
      <c r="F107" s="2">
        <f>E107/1000</f>
        <v>13740.854532978799</v>
      </c>
      <c r="G107" s="2"/>
      <c r="H107" s="2"/>
      <c r="I107" s="12">
        <f>SUM(I102:I106)</f>
        <v>2649</v>
      </c>
      <c r="J107" s="2"/>
      <c r="K107" s="2"/>
      <c r="L107" s="2"/>
      <c r="M107" s="2"/>
      <c r="N107" s="2"/>
      <c r="O107" s="2"/>
      <c r="P107" s="4"/>
      <c r="Q107" s="4"/>
      <c r="R107" s="4"/>
    </row>
    <row r="108" spans="1:18">
      <c r="A108" s="1" t="s">
        <v>2</v>
      </c>
      <c r="B108" s="15">
        <f>$I$3</f>
        <v>13679640</v>
      </c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  <c r="Q108" s="4"/>
      <c r="R108" s="4"/>
    </row>
    <row r="109" spans="1:18">
      <c r="A109" s="1" t="s">
        <v>19</v>
      </c>
      <c r="B109" s="15">
        <f>IF(E107&gt;0,$I$3/E107,"")</f>
        <v>0.99554507088100797</v>
      </c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  <c r="Q109" s="4"/>
      <c r="R109" s="4"/>
    </row>
  </sheetData>
  <sheetProtection selectLockedCells="1" selectUnlockedCells="1"/>
  <mergeCells count="8">
    <mergeCell ref="A96:B96"/>
    <mergeCell ref="A97:B97"/>
    <mergeCell ref="A2:F2"/>
    <mergeCell ref="H2:I2"/>
    <mergeCell ref="B5:F5"/>
    <mergeCell ref="L5:P5"/>
    <mergeCell ref="B48:D48"/>
    <mergeCell ref="I48:K48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6"/>
  <sheetViews>
    <sheetView workbookViewId="0">
      <selection activeCell="J19" sqref="J19"/>
    </sheetView>
  </sheetViews>
  <sheetFormatPr baseColWidth="10" defaultColWidth="9.6640625" defaultRowHeight="11"/>
  <cols>
    <col min="1" max="1" width="11.5" style="39" customWidth="1"/>
    <col min="2" max="16384" width="9.6640625" style="39"/>
  </cols>
  <sheetData>
    <row r="1" spans="1:8" ht="13">
      <c r="B1"/>
    </row>
    <row r="2" spans="1:8">
      <c r="A2" s="39" t="s">
        <v>25</v>
      </c>
      <c r="B2" s="40" t="e">
        <f>0.25+SUMPRODUCT($A4:$A32,B4:B32)/B33</f>
        <v>#DIV/0!</v>
      </c>
      <c r="C2" s="40" t="e">
        <f>0.25+SUMPRODUCT($A4:$A32,C4:C32)/C33</f>
        <v>#DIV/0!</v>
      </c>
      <c r="D2" s="40" t="e">
        <f>0.25+SUMPRODUCT($A4:$A32,D4:D32)/D33</f>
        <v>#DIV/0!</v>
      </c>
    </row>
    <row r="3" spans="1:8">
      <c r="A3" s="39" t="s">
        <v>26</v>
      </c>
      <c r="B3" s="40" t="e">
        <f>((SUMPRODUCT($A4:$A32,$A4:$A32,B4:B32)-(B33*(B2-0.25)^2))/(B33-1))^0.5</f>
        <v>#DIV/0!</v>
      </c>
      <c r="C3" s="40" t="e">
        <f>((SUMPRODUCT($A4:$A32,$A4:$A32,C4:C32)-(C33*(C2-0.25)^2))/(C33-1))^0.5</f>
        <v>#DIV/0!</v>
      </c>
      <c r="D3" s="40" t="e">
        <f>((SUMPRODUCT($A4:$A32,$A4:$A32,D4:D32)-(D33*(D2-0.25)^2))/(D33-1))^0.5</f>
        <v>#DIV/0!</v>
      </c>
    </row>
    <row r="4" spans="1:8" ht="13">
      <c r="A4" s="41">
        <v>4</v>
      </c>
      <c r="B4">
        <v>0</v>
      </c>
      <c r="C4">
        <v>0</v>
      </c>
      <c r="D4">
        <v>0</v>
      </c>
      <c r="F4" s="39">
        <f t="shared" ref="F4:F33" si="0">B4*1000</f>
        <v>0</v>
      </c>
      <c r="G4" s="39">
        <f t="shared" ref="G4:G32" si="1">C4*1000</f>
        <v>0</v>
      </c>
      <c r="H4" s="39">
        <f t="shared" ref="H4:H32" si="2">D4*1000</f>
        <v>0</v>
      </c>
    </row>
    <row r="5" spans="1:8" ht="13">
      <c r="A5" s="41">
        <v>4.5</v>
      </c>
      <c r="B5">
        <v>0</v>
      </c>
      <c r="C5">
        <v>0</v>
      </c>
      <c r="D5">
        <v>0</v>
      </c>
      <c r="F5" s="39">
        <f t="shared" si="0"/>
        <v>0</v>
      </c>
      <c r="G5" s="39">
        <f t="shared" si="1"/>
        <v>0</v>
      </c>
      <c r="H5" s="39">
        <f t="shared" si="2"/>
        <v>0</v>
      </c>
    </row>
    <row r="6" spans="1:8" ht="13">
      <c r="A6" s="41">
        <v>5</v>
      </c>
      <c r="B6">
        <v>0</v>
      </c>
      <c r="C6">
        <v>0</v>
      </c>
      <c r="D6">
        <v>0</v>
      </c>
      <c r="F6" s="39">
        <f t="shared" si="0"/>
        <v>0</v>
      </c>
      <c r="G6" s="39">
        <f t="shared" si="1"/>
        <v>0</v>
      </c>
      <c r="H6" s="39">
        <f t="shared" si="2"/>
        <v>0</v>
      </c>
    </row>
    <row r="7" spans="1:8" ht="13">
      <c r="A7" s="41">
        <v>5.5</v>
      </c>
      <c r="B7">
        <v>0</v>
      </c>
      <c r="C7">
        <v>0</v>
      </c>
      <c r="D7">
        <v>0</v>
      </c>
      <c r="F7" s="39">
        <f t="shared" si="0"/>
        <v>0</v>
      </c>
      <c r="G7" s="39">
        <f t="shared" si="1"/>
        <v>0</v>
      </c>
      <c r="H7" s="39">
        <f t="shared" si="2"/>
        <v>0</v>
      </c>
    </row>
    <row r="8" spans="1:8" ht="13">
      <c r="A8" s="41">
        <v>6</v>
      </c>
      <c r="B8">
        <v>0</v>
      </c>
      <c r="C8">
        <v>0</v>
      </c>
      <c r="D8">
        <v>0</v>
      </c>
      <c r="F8" s="39">
        <f t="shared" si="0"/>
        <v>0</v>
      </c>
      <c r="G8" s="39">
        <f t="shared" si="1"/>
        <v>0</v>
      </c>
      <c r="H8" s="39">
        <f t="shared" si="2"/>
        <v>0</v>
      </c>
    </row>
    <row r="9" spans="1:8" ht="13">
      <c r="A9" s="41">
        <v>6.5</v>
      </c>
      <c r="B9">
        <v>0</v>
      </c>
      <c r="C9">
        <v>0</v>
      </c>
      <c r="D9">
        <v>0</v>
      </c>
      <c r="F9" s="39">
        <f t="shared" si="0"/>
        <v>0</v>
      </c>
      <c r="G9" s="39">
        <f t="shared" si="1"/>
        <v>0</v>
      </c>
      <c r="H9" s="39">
        <f t="shared" si="2"/>
        <v>0</v>
      </c>
    </row>
    <row r="10" spans="1:8" ht="13">
      <c r="A10" s="41">
        <v>7</v>
      </c>
      <c r="B10">
        <v>0</v>
      </c>
      <c r="C10">
        <v>0</v>
      </c>
      <c r="D10">
        <v>0</v>
      </c>
      <c r="F10" s="39">
        <f t="shared" si="0"/>
        <v>0</v>
      </c>
      <c r="G10" s="39">
        <f t="shared" si="1"/>
        <v>0</v>
      </c>
      <c r="H10" s="39">
        <f t="shared" si="2"/>
        <v>0</v>
      </c>
    </row>
    <row r="11" spans="1:8" ht="13">
      <c r="A11" s="41">
        <v>7.5</v>
      </c>
      <c r="B11">
        <v>0</v>
      </c>
      <c r="C11">
        <v>0</v>
      </c>
      <c r="D11">
        <v>0</v>
      </c>
      <c r="F11" s="39">
        <f t="shared" si="0"/>
        <v>0</v>
      </c>
      <c r="G11" s="39">
        <f t="shared" si="1"/>
        <v>0</v>
      </c>
      <c r="H11" s="39">
        <f t="shared" si="2"/>
        <v>0</v>
      </c>
    </row>
    <row r="12" spans="1:8" ht="13">
      <c r="A12" s="41">
        <v>8</v>
      </c>
      <c r="B12">
        <v>0</v>
      </c>
      <c r="C12">
        <v>0</v>
      </c>
      <c r="D12">
        <v>0</v>
      </c>
      <c r="F12" s="39">
        <f t="shared" si="0"/>
        <v>0</v>
      </c>
      <c r="G12" s="39">
        <f t="shared" si="1"/>
        <v>0</v>
      </c>
      <c r="H12" s="39">
        <f t="shared" si="2"/>
        <v>0</v>
      </c>
    </row>
    <row r="13" spans="1:8" ht="13">
      <c r="A13" s="41">
        <v>8.5</v>
      </c>
      <c r="B13">
        <v>0</v>
      </c>
      <c r="C13">
        <v>0</v>
      </c>
      <c r="D13">
        <v>0</v>
      </c>
      <c r="F13" s="39">
        <f t="shared" si="0"/>
        <v>0</v>
      </c>
      <c r="G13" s="39">
        <f t="shared" si="1"/>
        <v>0</v>
      </c>
      <c r="H13" s="39">
        <f t="shared" si="2"/>
        <v>0</v>
      </c>
    </row>
    <row r="14" spans="1:8" ht="13">
      <c r="A14" s="41">
        <v>9</v>
      </c>
      <c r="B14">
        <v>0</v>
      </c>
      <c r="C14">
        <v>0</v>
      </c>
      <c r="D14">
        <v>0</v>
      </c>
      <c r="F14" s="39">
        <f t="shared" si="0"/>
        <v>0</v>
      </c>
      <c r="G14" s="39">
        <f t="shared" si="1"/>
        <v>0</v>
      </c>
      <c r="H14" s="39">
        <f t="shared" si="2"/>
        <v>0</v>
      </c>
    </row>
    <row r="15" spans="1:8" ht="13">
      <c r="A15" s="41">
        <v>9.5</v>
      </c>
      <c r="B15">
        <v>0</v>
      </c>
      <c r="C15">
        <v>0</v>
      </c>
      <c r="D15">
        <v>0</v>
      </c>
      <c r="F15" s="39">
        <f t="shared" si="0"/>
        <v>0</v>
      </c>
      <c r="G15" s="39">
        <f t="shared" si="1"/>
        <v>0</v>
      </c>
      <c r="H15" s="39">
        <f t="shared" si="2"/>
        <v>0</v>
      </c>
    </row>
    <row r="16" spans="1:8" ht="13">
      <c r="A16" s="41">
        <v>10</v>
      </c>
      <c r="B16">
        <v>0</v>
      </c>
      <c r="C16">
        <v>0</v>
      </c>
      <c r="D16">
        <v>0</v>
      </c>
      <c r="F16" s="39">
        <f t="shared" si="0"/>
        <v>0</v>
      </c>
      <c r="G16" s="39">
        <f t="shared" si="1"/>
        <v>0</v>
      </c>
      <c r="H16" s="39">
        <f t="shared" si="2"/>
        <v>0</v>
      </c>
    </row>
    <row r="17" spans="1:8" ht="13">
      <c r="A17" s="41">
        <v>10.5</v>
      </c>
      <c r="B17">
        <v>0</v>
      </c>
      <c r="C17">
        <v>0</v>
      </c>
      <c r="D17">
        <v>0</v>
      </c>
      <c r="F17" s="39">
        <f t="shared" si="0"/>
        <v>0</v>
      </c>
      <c r="G17" s="39">
        <f t="shared" si="1"/>
        <v>0</v>
      </c>
      <c r="H17" s="39">
        <f t="shared" si="2"/>
        <v>0</v>
      </c>
    </row>
    <row r="18" spans="1:8" ht="13">
      <c r="A18" s="41">
        <v>11</v>
      </c>
      <c r="B18">
        <v>0</v>
      </c>
      <c r="C18">
        <v>0</v>
      </c>
      <c r="D18">
        <v>0</v>
      </c>
      <c r="F18" s="39">
        <f t="shared" si="0"/>
        <v>0</v>
      </c>
      <c r="G18" s="39">
        <f t="shared" si="1"/>
        <v>0</v>
      </c>
      <c r="H18" s="39">
        <f t="shared" si="2"/>
        <v>0</v>
      </c>
    </row>
    <row r="19" spans="1:8" ht="13">
      <c r="A19" s="41">
        <v>11.5</v>
      </c>
      <c r="B19">
        <v>0</v>
      </c>
      <c r="C19">
        <v>0</v>
      </c>
      <c r="D19">
        <v>0</v>
      </c>
      <c r="F19" s="39">
        <f t="shared" si="0"/>
        <v>0</v>
      </c>
      <c r="G19" s="39">
        <f t="shared" si="1"/>
        <v>0</v>
      </c>
      <c r="H19" s="39">
        <f t="shared" si="2"/>
        <v>0</v>
      </c>
    </row>
    <row r="20" spans="1:8" ht="13">
      <c r="A20" s="41">
        <v>12</v>
      </c>
      <c r="B20">
        <v>0</v>
      </c>
      <c r="C20">
        <v>0</v>
      </c>
      <c r="D20">
        <v>0</v>
      </c>
      <c r="F20" s="39">
        <f t="shared" si="0"/>
        <v>0</v>
      </c>
      <c r="G20" s="39">
        <f t="shared" si="1"/>
        <v>0</v>
      </c>
      <c r="H20" s="39">
        <f t="shared" si="2"/>
        <v>0</v>
      </c>
    </row>
    <row r="21" spans="1:8" ht="13">
      <c r="A21" s="41">
        <v>12.5</v>
      </c>
      <c r="B21">
        <v>0</v>
      </c>
      <c r="C21">
        <v>0</v>
      </c>
      <c r="D21">
        <v>0</v>
      </c>
      <c r="F21" s="39">
        <f t="shared" si="0"/>
        <v>0</v>
      </c>
      <c r="G21" s="39">
        <f t="shared" si="1"/>
        <v>0</v>
      </c>
      <c r="H21" s="39">
        <f t="shared" si="2"/>
        <v>0</v>
      </c>
    </row>
    <row r="22" spans="1:8" ht="13">
      <c r="A22" s="41">
        <v>13</v>
      </c>
      <c r="B22">
        <v>0</v>
      </c>
      <c r="C22">
        <v>0</v>
      </c>
      <c r="D22">
        <v>0</v>
      </c>
      <c r="F22" s="39">
        <f t="shared" si="0"/>
        <v>0</v>
      </c>
      <c r="G22" s="39">
        <f t="shared" si="1"/>
        <v>0</v>
      </c>
      <c r="H22" s="39">
        <f t="shared" si="2"/>
        <v>0</v>
      </c>
    </row>
    <row r="23" spans="1:8" ht="13">
      <c r="A23" s="41">
        <v>13.5</v>
      </c>
      <c r="B23">
        <v>0</v>
      </c>
      <c r="C23">
        <v>0</v>
      </c>
      <c r="D23">
        <v>0</v>
      </c>
      <c r="F23" s="39">
        <f t="shared" si="0"/>
        <v>0</v>
      </c>
      <c r="G23" s="39">
        <f t="shared" si="1"/>
        <v>0</v>
      </c>
      <c r="H23" s="39">
        <f t="shared" si="2"/>
        <v>0</v>
      </c>
    </row>
    <row r="24" spans="1:8" ht="13">
      <c r="A24" s="41">
        <v>14</v>
      </c>
      <c r="B24">
        <v>0</v>
      </c>
      <c r="C24">
        <v>0</v>
      </c>
      <c r="D24">
        <v>0</v>
      </c>
      <c r="F24" s="39">
        <f t="shared" si="0"/>
        <v>0</v>
      </c>
      <c r="G24" s="39">
        <f t="shared" si="1"/>
        <v>0</v>
      </c>
      <c r="H24" s="39">
        <f t="shared" si="2"/>
        <v>0</v>
      </c>
    </row>
    <row r="25" spans="1:8" ht="13">
      <c r="A25" s="41">
        <v>14.5</v>
      </c>
      <c r="B25">
        <v>0</v>
      </c>
      <c r="C25">
        <v>0</v>
      </c>
      <c r="D25">
        <v>0</v>
      </c>
      <c r="F25" s="39">
        <f t="shared" si="0"/>
        <v>0</v>
      </c>
      <c r="G25" s="39">
        <f t="shared" si="1"/>
        <v>0</v>
      </c>
      <c r="H25" s="39">
        <f t="shared" si="2"/>
        <v>0</v>
      </c>
    </row>
    <row r="26" spans="1:8" ht="13">
      <c r="A26" s="41">
        <v>15</v>
      </c>
      <c r="B26">
        <v>0</v>
      </c>
      <c r="C26">
        <v>0</v>
      </c>
      <c r="D26">
        <v>0</v>
      </c>
      <c r="F26" s="39">
        <f t="shared" si="0"/>
        <v>0</v>
      </c>
      <c r="G26" s="39">
        <f t="shared" si="1"/>
        <v>0</v>
      </c>
      <c r="H26" s="39">
        <f t="shared" si="2"/>
        <v>0</v>
      </c>
    </row>
    <row r="27" spans="1:8" ht="13">
      <c r="A27" s="41">
        <v>15.5</v>
      </c>
      <c r="B27">
        <v>0</v>
      </c>
      <c r="C27">
        <v>0</v>
      </c>
      <c r="D27">
        <v>0</v>
      </c>
      <c r="F27" s="39">
        <f t="shared" si="0"/>
        <v>0</v>
      </c>
      <c r="G27" s="39">
        <f t="shared" si="1"/>
        <v>0</v>
      </c>
      <c r="H27" s="39">
        <f t="shared" si="2"/>
        <v>0</v>
      </c>
    </row>
    <row r="28" spans="1:8" ht="13">
      <c r="A28" s="41">
        <v>16</v>
      </c>
      <c r="B28">
        <v>0</v>
      </c>
      <c r="C28">
        <v>0</v>
      </c>
      <c r="D28">
        <v>0</v>
      </c>
      <c r="F28" s="39">
        <f t="shared" si="0"/>
        <v>0</v>
      </c>
      <c r="G28" s="39">
        <f t="shared" si="1"/>
        <v>0</v>
      </c>
      <c r="H28" s="39">
        <f t="shared" si="2"/>
        <v>0</v>
      </c>
    </row>
    <row r="29" spans="1:8" ht="13">
      <c r="A29" s="41">
        <v>16.5</v>
      </c>
      <c r="B29">
        <v>0</v>
      </c>
      <c r="C29">
        <v>0</v>
      </c>
      <c r="D29">
        <v>0</v>
      </c>
      <c r="F29" s="39">
        <f t="shared" si="0"/>
        <v>0</v>
      </c>
      <c r="G29" s="39">
        <f t="shared" si="1"/>
        <v>0</v>
      </c>
      <c r="H29" s="39">
        <f t="shared" si="2"/>
        <v>0</v>
      </c>
    </row>
    <row r="30" spans="1:8" ht="13">
      <c r="A30" s="41">
        <v>17</v>
      </c>
      <c r="B30">
        <v>0</v>
      </c>
      <c r="C30">
        <v>0</v>
      </c>
      <c r="D30">
        <v>0</v>
      </c>
      <c r="F30" s="39">
        <f t="shared" si="0"/>
        <v>0</v>
      </c>
      <c r="G30" s="39">
        <f t="shared" si="1"/>
        <v>0</v>
      </c>
      <c r="H30" s="39">
        <f t="shared" si="2"/>
        <v>0</v>
      </c>
    </row>
    <row r="31" spans="1:8" ht="13">
      <c r="A31" s="41">
        <v>17.5</v>
      </c>
      <c r="B31">
        <v>0</v>
      </c>
      <c r="C31">
        <v>0</v>
      </c>
      <c r="D31">
        <v>0</v>
      </c>
      <c r="F31" s="39">
        <f t="shared" si="0"/>
        <v>0</v>
      </c>
      <c r="G31" s="39">
        <f t="shared" si="1"/>
        <v>0</v>
      </c>
      <c r="H31" s="39">
        <f t="shared" si="2"/>
        <v>0</v>
      </c>
    </row>
    <row r="32" spans="1:8" ht="13">
      <c r="A32" s="41">
        <v>18</v>
      </c>
      <c r="B32">
        <v>0</v>
      </c>
      <c r="C32">
        <v>0</v>
      </c>
      <c r="D32">
        <v>0</v>
      </c>
      <c r="F32" s="39">
        <f t="shared" si="0"/>
        <v>0</v>
      </c>
      <c r="G32" s="39">
        <f t="shared" si="1"/>
        <v>0</v>
      </c>
      <c r="H32" s="39">
        <f t="shared" si="2"/>
        <v>0</v>
      </c>
    </row>
    <row r="33" spans="1:6">
      <c r="A33" s="39" t="s">
        <v>27</v>
      </c>
      <c r="B33" s="39">
        <f>SUM(B4:B32)</f>
        <v>0</v>
      </c>
      <c r="C33" s="39">
        <f>SUM(C4:C32)</f>
        <v>0</v>
      </c>
      <c r="D33" s="39">
        <f>SUM(D4:D32)</f>
        <v>0</v>
      </c>
      <c r="F33" s="39">
        <f t="shared" si="0"/>
        <v>0</v>
      </c>
    </row>
    <row r="34" spans="1:6">
      <c r="A34" s="42" t="s">
        <v>28</v>
      </c>
    </row>
    <row r="35" spans="1:6" ht="13">
      <c r="A35" s="41">
        <v>4</v>
      </c>
      <c r="B35" s="39" t="e">
        <f t="shared" ref="B35:B63" si="3">B4/B$33</f>
        <v>#DIV/0!</v>
      </c>
    </row>
    <row r="36" spans="1:6" ht="13">
      <c r="A36" s="41">
        <v>4.5</v>
      </c>
      <c r="B36" s="39" t="e">
        <f t="shared" si="3"/>
        <v>#DIV/0!</v>
      </c>
    </row>
    <row r="37" spans="1:6" ht="13">
      <c r="A37" s="41">
        <v>5</v>
      </c>
      <c r="B37" s="39" t="e">
        <f t="shared" si="3"/>
        <v>#DIV/0!</v>
      </c>
    </row>
    <row r="38" spans="1:6" ht="13">
      <c r="A38" s="41">
        <v>5.5</v>
      </c>
      <c r="B38" s="39" t="e">
        <f t="shared" si="3"/>
        <v>#DIV/0!</v>
      </c>
    </row>
    <row r="39" spans="1:6" ht="13">
      <c r="A39" s="41">
        <v>6</v>
      </c>
      <c r="B39" s="39" t="e">
        <f t="shared" si="3"/>
        <v>#DIV/0!</v>
      </c>
    </row>
    <row r="40" spans="1:6" ht="13">
      <c r="A40" s="41">
        <v>6.5</v>
      </c>
      <c r="B40" s="39" t="e">
        <f t="shared" si="3"/>
        <v>#DIV/0!</v>
      </c>
    </row>
    <row r="41" spans="1:6" ht="13">
      <c r="A41" s="41">
        <v>7</v>
      </c>
      <c r="B41" s="39" t="e">
        <f t="shared" si="3"/>
        <v>#DIV/0!</v>
      </c>
    </row>
    <row r="42" spans="1:6" ht="13">
      <c r="A42" s="41">
        <v>7.5</v>
      </c>
      <c r="B42" s="39" t="e">
        <f t="shared" si="3"/>
        <v>#DIV/0!</v>
      </c>
    </row>
    <row r="43" spans="1:6" ht="13">
      <c r="A43" s="41">
        <v>8</v>
      </c>
      <c r="B43" s="39" t="e">
        <f t="shared" si="3"/>
        <v>#DIV/0!</v>
      </c>
    </row>
    <row r="44" spans="1:6" ht="13">
      <c r="A44" s="41">
        <v>8.5</v>
      </c>
      <c r="B44" s="39" t="e">
        <f t="shared" si="3"/>
        <v>#DIV/0!</v>
      </c>
    </row>
    <row r="45" spans="1:6" ht="13">
      <c r="A45" s="41">
        <v>9</v>
      </c>
      <c r="B45" s="39" t="e">
        <f t="shared" si="3"/>
        <v>#DIV/0!</v>
      </c>
    </row>
    <row r="46" spans="1:6" ht="13">
      <c r="A46" s="41">
        <v>9.5</v>
      </c>
      <c r="B46" s="39" t="e">
        <f t="shared" si="3"/>
        <v>#DIV/0!</v>
      </c>
    </row>
    <row r="47" spans="1:6" ht="13">
      <c r="A47" s="41">
        <v>10</v>
      </c>
      <c r="B47" s="39" t="e">
        <f t="shared" si="3"/>
        <v>#DIV/0!</v>
      </c>
    </row>
    <row r="48" spans="1:6" ht="13">
      <c r="A48" s="41">
        <v>10.5</v>
      </c>
      <c r="B48" s="39" t="e">
        <f t="shared" si="3"/>
        <v>#DIV/0!</v>
      </c>
    </row>
    <row r="49" spans="1:2" ht="13">
      <c r="A49" s="41">
        <v>11</v>
      </c>
      <c r="B49" s="39" t="e">
        <f t="shared" si="3"/>
        <v>#DIV/0!</v>
      </c>
    </row>
    <row r="50" spans="1:2" ht="13">
      <c r="A50" s="41">
        <v>11.5</v>
      </c>
      <c r="B50" s="39" t="e">
        <f t="shared" si="3"/>
        <v>#DIV/0!</v>
      </c>
    </row>
    <row r="51" spans="1:2" ht="13">
      <c r="A51" s="41">
        <v>12</v>
      </c>
      <c r="B51" s="39" t="e">
        <f t="shared" si="3"/>
        <v>#DIV/0!</v>
      </c>
    </row>
    <row r="52" spans="1:2" ht="13">
      <c r="A52" s="41">
        <v>12.5</v>
      </c>
      <c r="B52" s="39" t="e">
        <f t="shared" si="3"/>
        <v>#DIV/0!</v>
      </c>
    </row>
    <row r="53" spans="1:2" ht="13">
      <c r="A53" s="41">
        <v>13</v>
      </c>
      <c r="B53" s="39" t="e">
        <f t="shared" si="3"/>
        <v>#DIV/0!</v>
      </c>
    </row>
    <row r="54" spans="1:2" ht="13">
      <c r="A54" s="41">
        <v>13.5</v>
      </c>
      <c r="B54" s="39" t="e">
        <f t="shared" si="3"/>
        <v>#DIV/0!</v>
      </c>
    </row>
    <row r="55" spans="1:2" ht="13">
      <c r="A55" s="41">
        <v>14</v>
      </c>
      <c r="B55" s="39" t="e">
        <f t="shared" si="3"/>
        <v>#DIV/0!</v>
      </c>
    </row>
    <row r="56" spans="1:2" ht="13">
      <c r="A56" s="41">
        <v>14.5</v>
      </c>
      <c r="B56" s="39" t="e">
        <f t="shared" si="3"/>
        <v>#DIV/0!</v>
      </c>
    </row>
    <row r="57" spans="1:2" ht="13">
      <c r="A57" s="41">
        <v>15</v>
      </c>
      <c r="B57" s="39" t="e">
        <f t="shared" si="3"/>
        <v>#DIV/0!</v>
      </c>
    </row>
    <row r="58" spans="1:2" ht="13">
      <c r="A58" s="41">
        <v>15.5</v>
      </c>
      <c r="B58" s="39" t="e">
        <f t="shared" si="3"/>
        <v>#DIV/0!</v>
      </c>
    </row>
    <row r="59" spans="1:2" ht="13">
      <c r="A59" s="41">
        <v>16</v>
      </c>
      <c r="B59" s="39" t="e">
        <f t="shared" si="3"/>
        <v>#DIV/0!</v>
      </c>
    </row>
    <row r="60" spans="1:2" ht="13">
      <c r="A60" s="41">
        <v>16.5</v>
      </c>
      <c r="B60" s="39" t="e">
        <f t="shared" si="3"/>
        <v>#DIV/0!</v>
      </c>
    </row>
    <row r="61" spans="1:2" ht="13">
      <c r="A61" s="41">
        <v>17</v>
      </c>
      <c r="B61" s="39" t="e">
        <f t="shared" si="3"/>
        <v>#DIV/0!</v>
      </c>
    </row>
    <row r="62" spans="1:2" ht="13">
      <c r="A62" s="41">
        <v>17.5</v>
      </c>
      <c r="B62" s="39" t="e">
        <f t="shared" si="3"/>
        <v>#DIV/0!</v>
      </c>
    </row>
    <row r="63" spans="1:2" ht="13">
      <c r="A63" s="41">
        <v>18</v>
      </c>
      <c r="B63" s="39" t="e">
        <f t="shared" si="3"/>
        <v>#DIV/0!</v>
      </c>
    </row>
    <row r="64" spans="1:2">
      <c r="A64" s="42" t="s">
        <v>29</v>
      </c>
    </row>
    <row r="65" spans="1:2" ht="13">
      <c r="A65" s="41">
        <v>4</v>
      </c>
      <c r="B65" s="39" t="e">
        <f>B35</f>
        <v>#DIV/0!</v>
      </c>
    </row>
    <row r="66" spans="1:2" ht="13">
      <c r="A66" s="41">
        <v>4.5</v>
      </c>
      <c r="B66" s="39" t="e">
        <f t="shared" ref="B66:B93" si="4">B36+B65</f>
        <v>#DIV/0!</v>
      </c>
    </row>
    <row r="67" spans="1:2" ht="13">
      <c r="A67" s="41">
        <v>5</v>
      </c>
      <c r="B67" s="39" t="e">
        <f t="shared" si="4"/>
        <v>#DIV/0!</v>
      </c>
    </row>
    <row r="68" spans="1:2" ht="13">
      <c r="A68" s="41">
        <v>5.5</v>
      </c>
      <c r="B68" s="39" t="e">
        <f t="shared" si="4"/>
        <v>#DIV/0!</v>
      </c>
    </row>
    <row r="69" spans="1:2" ht="13">
      <c r="A69" s="41">
        <v>6</v>
      </c>
      <c r="B69" s="39" t="e">
        <f t="shared" si="4"/>
        <v>#DIV/0!</v>
      </c>
    </row>
    <row r="70" spans="1:2" ht="13">
      <c r="A70" s="41">
        <v>6.5</v>
      </c>
      <c r="B70" s="39" t="e">
        <f t="shared" si="4"/>
        <v>#DIV/0!</v>
      </c>
    </row>
    <row r="71" spans="1:2" ht="13">
      <c r="A71" s="41">
        <v>7</v>
      </c>
      <c r="B71" s="39" t="e">
        <f t="shared" si="4"/>
        <v>#DIV/0!</v>
      </c>
    </row>
    <row r="72" spans="1:2" ht="13">
      <c r="A72" s="41">
        <v>7.5</v>
      </c>
      <c r="B72" s="39" t="e">
        <f t="shared" si="4"/>
        <v>#DIV/0!</v>
      </c>
    </row>
    <row r="73" spans="1:2" ht="13">
      <c r="A73" s="41">
        <v>8</v>
      </c>
      <c r="B73" s="39" t="e">
        <f t="shared" si="4"/>
        <v>#DIV/0!</v>
      </c>
    </row>
    <row r="74" spans="1:2" ht="13">
      <c r="A74" s="41">
        <v>8.5</v>
      </c>
      <c r="B74" s="39" t="e">
        <f t="shared" si="4"/>
        <v>#DIV/0!</v>
      </c>
    </row>
    <row r="75" spans="1:2" ht="13">
      <c r="A75" s="41">
        <v>9</v>
      </c>
      <c r="B75" s="39" t="e">
        <f t="shared" si="4"/>
        <v>#DIV/0!</v>
      </c>
    </row>
    <row r="76" spans="1:2" ht="13">
      <c r="A76" s="41">
        <v>9.5</v>
      </c>
      <c r="B76" s="39" t="e">
        <f t="shared" si="4"/>
        <v>#DIV/0!</v>
      </c>
    </row>
    <row r="77" spans="1:2" ht="13">
      <c r="A77" s="41">
        <v>10</v>
      </c>
      <c r="B77" s="39" t="e">
        <f t="shared" si="4"/>
        <v>#DIV/0!</v>
      </c>
    </row>
    <row r="78" spans="1:2" ht="13">
      <c r="A78" s="41">
        <v>10.5</v>
      </c>
      <c r="B78" s="39" t="e">
        <f t="shared" si="4"/>
        <v>#DIV/0!</v>
      </c>
    </row>
    <row r="79" spans="1:2" ht="13">
      <c r="A79" s="41">
        <v>11</v>
      </c>
      <c r="B79" s="39" t="e">
        <f t="shared" si="4"/>
        <v>#DIV/0!</v>
      </c>
    </row>
    <row r="80" spans="1:2" ht="13">
      <c r="A80" s="41">
        <v>11.5</v>
      </c>
      <c r="B80" s="39" t="e">
        <f t="shared" si="4"/>
        <v>#DIV/0!</v>
      </c>
    </row>
    <row r="81" spans="1:2" ht="13">
      <c r="A81" s="41">
        <v>12</v>
      </c>
      <c r="B81" s="39" t="e">
        <f t="shared" si="4"/>
        <v>#DIV/0!</v>
      </c>
    </row>
    <row r="82" spans="1:2" ht="13">
      <c r="A82" s="41">
        <v>12.5</v>
      </c>
      <c r="B82" s="39" t="e">
        <f t="shared" si="4"/>
        <v>#DIV/0!</v>
      </c>
    </row>
    <row r="83" spans="1:2" ht="13">
      <c r="A83" s="41">
        <v>13</v>
      </c>
      <c r="B83" s="39" t="e">
        <f t="shared" si="4"/>
        <v>#DIV/0!</v>
      </c>
    </row>
    <row r="84" spans="1:2" ht="13">
      <c r="A84" s="41">
        <v>13.5</v>
      </c>
      <c r="B84" s="39" t="e">
        <f t="shared" si="4"/>
        <v>#DIV/0!</v>
      </c>
    </row>
    <row r="85" spans="1:2" ht="13">
      <c r="A85" s="41">
        <v>14</v>
      </c>
      <c r="B85" s="39" t="e">
        <f t="shared" si="4"/>
        <v>#DIV/0!</v>
      </c>
    </row>
    <row r="86" spans="1:2" ht="13">
      <c r="A86" s="41">
        <v>14.5</v>
      </c>
      <c r="B86" s="39" t="e">
        <f t="shared" si="4"/>
        <v>#DIV/0!</v>
      </c>
    </row>
    <row r="87" spans="1:2" ht="13">
      <c r="A87" s="41">
        <v>15</v>
      </c>
      <c r="B87" s="39" t="e">
        <f t="shared" si="4"/>
        <v>#DIV/0!</v>
      </c>
    </row>
    <row r="88" spans="1:2" ht="13">
      <c r="A88" s="41">
        <v>15.5</v>
      </c>
      <c r="B88" s="39" t="e">
        <f t="shared" si="4"/>
        <v>#DIV/0!</v>
      </c>
    </row>
    <row r="89" spans="1:2" ht="13">
      <c r="A89" s="41">
        <v>16</v>
      </c>
      <c r="B89" s="39" t="e">
        <f t="shared" si="4"/>
        <v>#DIV/0!</v>
      </c>
    </row>
    <row r="90" spans="1:2" ht="13">
      <c r="A90" s="41">
        <v>16.5</v>
      </c>
      <c r="B90" s="39" t="e">
        <f t="shared" si="4"/>
        <v>#DIV/0!</v>
      </c>
    </row>
    <row r="91" spans="1:2" ht="13">
      <c r="A91" s="41">
        <v>17</v>
      </c>
      <c r="B91" s="39" t="e">
        <f t="shared" si="4"/>
        <v>#DIV/0!</v>
      </c>
    </row>
    <row r="92" spans="1:2" ht="13">
      <c r="A92" s="41">
        <v>17.5</v>
      </c>
      <c r="B92" s="39" t="e">
        <f t="shared" si="4"/>
        <v>#DIV/0!</v>
      </c>
    </row>
    <row r="93" spans="1:2" ht="13">
      <c r="A93" s="41">
        <v>18</v>
      </c>
      <c r="B93" s="39" t="e">
        <f t="shared" si="4"/>
        <v>#DIV/0!</v>
      </c>
    </row>
    <row r="95" spans="1:2" ht="13">
      <c r="A95" s="41">
        <v>4</v>
      </c>
      <c r="B95" s="39" t="e">
        <f>ABS(#REF!-B65)</f>
        <v>#REF!</v>
      </c>
    </row>
    <row r="96" spans="1:2" ht="13">
      <c r="A96" s="41">
        <v>4.5</v>
      </c>
      <c r="B96" s="39" t="e">
        <f>ABS(#REF!-B66)</f>
        <v>#REF!</v>
      </c>
    </row>
    <row r="97" spans="1:2" ht="13">
      <c r="A97" s="41">
        <v>5</v>
      </c>
      <c r="B97" s="39" t="e">
        <f>ABS(#REF!-B67)</f>
        <v>#REF!</v>
      </c>
    </row>
    <row r="98" spans="1:2" ht="13">
      <c r="A98" s="41">
        <v>5.5</v>
      </c>
      <c r="B98" s="39" t="e">
        <f>ABS(#REF!-B68)</f>
        <v>#REF!</v>
      </c>
    </row>
    <row r="99" spans="1:2" ht="13">
      <c r="A99" s="41">
        <v>6</v>
      </c>
      <c r="B99" s="39" t="e">
        <f>ABS(#REF!-B69)</f>
        <v>#REF!</v>
      </c>
    </row>
    <row r="100" spans="1:2" ht="13">
      <c r="A100" s="41">
        <v>6.5</v>
      </c>
      <c r="B100" s="39" t="e">
        <f>ABS(#REF!-B70)</f>
        <v>#REF!</v>
      </c>
    </row>
    <row r="101" spans="1:2" ht="13">
      <c r="A101" s="41">
        <v>7</v>
      </c>
      <c r="B101" s="39" t="e">
        <f>ABS(#REF!-B71)</f>
        <v>#REF!</v>
      </c>
    </row>
    <row r="102" spans="1:2" ht="13">
      <c r="A102" s="41">
        <v>7.5</v>
      </c>
      <c r="B102" s="39" t="e">
        <f>ABS(#REF!-B72)</f>
        <v>#REF!</v>
      </c>
    </row>
    <row r="103" spans="1:2" ht="13">
      <c r="A103" s="41">
        <v>8</v>
      </c>
      <c r="B103" s="39" t="e">
        <f>ABS(#REF!-B73)</f>
        <v>#REF!</v>
      </c>
    </row>
    <row r="104" spans="1:2" ht="13">
      <c r="A104" s="41">
        <v>8.5</v>
      </c>
      <c r="B104" s="39" t="e">
        <f>ABS(#REF!-B74)</f>
        <v>#REF!</v>
      </c>
    </row>
    <row r="105" spans="1:2" ht="13">
      <c r="A105" s="41">
        <v>9</v>
      </c>
      <c r="B105" s="39" t="e">
        <f>ABS(#REF!-B75)</f>
        <v>#REF!</v>
      </c>
    </row>
    <row r="106" spans="1:2" ht="13">
      <c r="A106" s="41">
        <v>9.5</v>
      </c>
      <c r="B106" s="39" t="e">
        <f>ABS(#REF!-B76)</f>
        <v>#REF!</v>
      </c>
    </row>
    <row r="107" spans="1:2" ht="13">
      <c r="A107" s="41">
        <v>10</v>
      </c>
      <c r="B107" s="39" t="e">
        <f>ABS(#REF!-B77)</f>
        <v>#REF!</v>
      </c>
    </row>
    <row r="108" spans="1:2" ht="13">
      <c r="A108" s="41">
        <v>10.5</v>
      </c>
      <c r="B108" s="39" t="e">
        <f>ABS(#REF!-B78)</f>
        <v>#REF!</v>
      </c>
    </row>
    <row r="109" spans="1:2" ht="13">
      <c r="A109" s="41">
        <v>11</v>
      </c>
      <c r="B109" s="39" t="e">
        <f>ABS(#REF!-B79)</f>
        <v>#REF!</v>
      </c>
    </row>
    <row r="110" spans="1:2" ht="13">
      <c r="A110" s="41">
        <v>11.5</v>
      </c>
      <c r="B110" s="39" t="e">
        <f>ABS(#REF!-B80)</f>
        <v>#REF!</v>
      </c>
    </row>
    <row r="111" spans="1:2" ht="13">
      <c r="A111" s="41">
        <v>12</v>
      </c>
      <c r="B111" s="39" t="e">
        <f>ABS(#REF!-B81)</f>
        <v>#REF!</v>
      </c>
    </row>
    <row r="112" spans="1:2" ht="13">
      <c r="A112" s="41">
        <v>12.5</v>
      </c>
      <c r="B112" s="39" t="e">
        <f>ABS(#REF!-B82)</f>
        <v>#REF!</v>
      </c>
    </row>
    <row r="113" spans="1:2" ht="13">
      <c r="A113" s="41">
        <v>13</v>
      </c>
      <c r="B113" s="39" t="e">
        <f>ABS(#REF!-B83)</f>
        <v>#REF!</v>
      </c>
    </row>
    <row r="114" spans="1:2" ht="13">
      <c r="A114" s="41">
        <v>13.5</v>
      </c>
      <c r="B114" s="39" t="e">
        <f>ABS(#REF!-B84)</f>
        <v>#REF!</v>
      </c>
    </row>
    <row r="115" spans="1:2" ht="13">
      <c r="A115" s="41">
        <v>14</v>
      </c>
      <c r="B115" s="39" t="e">
        <f>ABS(#REF!-B85)</f>
        <v>#REF!</v>
      </c>
    </row>
    <row r="116" spans="1:2" ht="13">
      <c r="A116" s="41">
        <v>14.5</v>
      </c>
      <c r="B116" s="39" t="e">
        <f>ABS(#REF!-B86)</f>
        <v>#REF!</v>
      </c>
    </row>
    <row r="117" spans="1:2" ht="13">
      <c r="A117" s="41">
        <v>15</v>
      </c>
      <c r="B117" s="39" t="e">
        <f>ABS(#REF!-B87)</f>
        <v>#REF!</v>
      </c>
    </row>
    <row r="118" spans="1:2" ht="13">
      <c r="A118" s="41">
        <v>15.5</v>
      </c>
      <c r="B118" s="39" t="e">
        <f>ABS(#REF!-B88)</f>
        <v>#REF!</v>
      </c>
    </row>
    <row r="119" spans="1:2" ht="13">
      <c r="A119" s="41">
        <v>16</v>
      </c>
      <c r="B119" s="39" t="e">
        <f>ABS(#REF!-B89)</f>
        <v>#REF!</v>
      </c>
    </row>
    <row r="120" spans="1:2" ht="13">
      <c r="A120" s="41">
        <v>16.5</v>
      </c>
      <c r="B120" s="39" t="e">
        <f>ABS(#REF!-B90)</f>
        <v>#REF!</v>
      </c>
    </row>
    <row r="121" spans="1:2" ht="13">
      <c r="A121" s="41">
        <v>17</v>
      </c>
      <c r="B121" s="39" t="e">
        <f>ABS(#REF!-B91)</f>
        <v>#REF!</v>
      </c>
    </row>
    <row r="122" spans="1:2" ht="13">
      <c r="A122" s="41">
        <v>17.5</v>
      </c>
      <c r="B122" s="39" t="e">
        <f>ABS(#REF!-B92)</f>
        <v>#REF!</v>
      </c>
    </row>
    <row r="123" spans="1:2" ht="13">
      <c r="A123" s="41">
        <v>18</v>
      </c>
      <c r="B123" s="39" t="e">
        <f>ABS(#REF!-B93)</f>
        <v>#REF!</v>
      </c>
    </row>
    <row r="124" spans="1:2">
      <c r="A124" s="43" t="s">
        <v>30</v>
      </c>
      <c r="B124" s="39" t="e">
        <f>MAX(B95:B123)</f>
        <v>#REF!</v>
      </c>
    </row>
    <row r="125" spans="1:2">
      <c r="A125" s="43" t="s">
        <v>31</v>
      </c>
      <c r="B125" s="39" t="e">
        <f>1.95*((#REF!+B33)/(#REF!*B33))^0.5</f>
        <v>#REF!</v>
      </c>
    </row>
    <row r="126" spans="1:2">
      <c r="B126" s="39" t="e">
        <f>IF(B125&gt;B124,CONCATENATE("ns (",ROUND(B124,2),")"),CONCATENATE("s** (",ROUND(B124,2),")"))</f>
        <v>#REF!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POL 01</vt:lpstr>
      <vt:lpstr>POL 02</vt:lpstr>
      <vt:lpstr>POL 03</vt:lpstr>
      <vt:lpstr>POL 04</vt:lpstr>
      <vt:lpstr>POL 05</vt:lpstr>
      <vt:lpstr>POL 06</vt:lpstr>
      <vt:lpstr>ALK_GENERAL_BOQUERON</vt:lpstr>
      <vt:lpstr>Medias tallas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jose zuñiga basualto</cp:lastModifiedBy>
  <dcterms:created xsi:type="dcterms:W3CDTF">2023-09-21T09:55:37Z</dcterms:created>
  <dcterms:modified xsi:type="dcterms:W3CDTF">2024-06-07T09:09:38Z</dcterms:modified>
</cp:coreProperties>
</file>